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1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1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2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Documents/USHPRR/"/>
    </mc:Choice>
  </mc:AlternateContent>
  <xr:revisionPtr revIDLastSave="0" documentId="13_ncr:1_{D9DB96A3-DECD-DC45-ABBE-ADE14E55863F}" xr6:coauthVersionLast="43" xr6:coauthVersionMax="43" xr10:uidLastSave="{00000000-0000-0000-0000-000000000000}"/>
  <bookViews>
    <workbookView xWindow="-50220" yWindow="1600" windowWidth="42260" windowHeight="22720" activeTab="10" xr2:uid="{3D9B8668-7F21-0947-8D9E-8E58E625E1F0}"/>
  </bookViews>
  <sheets>
    <sheet name="400" sheetId="1" r:id="rId1"/>
    <sheet name="500" sheetId="4" r:id="rId2"/>
    <sheet name="600" sheetId="2" r:id="rId3"/>
    <sheet name="700" sheetId="3" r:id="rId4"/>
    <sheet name="summary" sheetId="5" r:id="rId5"/>
    <sheet name="400C" sheetId="6" r:id="rId6"/>
    <sheet name="500C" sheetId="7" r:id="rId7"/>
    <sheet name="600C" sheetId="8" r:id="rId8"/>
    <sheet name="700C" sheetId="9" r:id="rId9"/>
    <sheet name="binding" sheetId="12" r:id="rId10"/>
    <sheet name="Xe" sheetId="10" r:id="rId11"/>
    <sheet name="summaryC" sheetId="11" r:id="rId12"/>
  </sheets>
  <definedNames>
    <definedName name="_xlchart.v1.0" hidden="1">Xe!$E$3:$E$10</definedName>
    <definedName name="_xlchart.v1.1" hidden="1">Xe!$F$3:$F$10</definedName>
    <definedName name="_xlchart.v1.2" hidden="1">Xe!$E$3:$E$10</definedName>
    <definedName name="_xlchart.v1.3" hidden="1">Xe!$F$3:$F$10</definedName>
    <definedName name="_xlchart.v1.4" hidden="1">Xe!$E$3:$E$10</definedName>
    <definedName name="_xlchart.v1.5" hidden="1">Xe!$F$3:$F$10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M451" i="6" l="1"/>
  <c r="U451" i="6"/>
  <c r="N7" i="6"/>
  <c r="O7" i="6"/>
  <c r="Q7" i="6"/>
  <c r="R7" i="6"/>
  <c r="R3" i="6"/>
  <c r="X41" i="10"/>
  <c r="R41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8" i="10"/>
  <c r="R9" i="10"/>
  <c r="R10" i="10"/>
  <c r="R11" i="10"/>
  <c r="R12" i="10"/>
  <c r="R13" i="10"/>
  <c r="R14" i="10"/>
  <c r="R15" i="10"/>
  <c r="R17" i="10"/>
  <c r="R18" i="10"/>
  <c r="R19" i="10"/>
  <c r="R20" i="10"/>
  <c r="R21" i="10"/>
  <c r="R22" i="10"/>
  <c r="R23" i="10"/>
  <c r="R25" i="10"/>
  <c r="R26" i="10"/>
  <c r="R27" i="10"/>
  <c r="R28" i="10"/>
  <c r="R29" i="10"/>
  <c r="R30" i="10"/>
  <c r="R31" i="10"/>
  <c r="R33" i="10"/>
  <c r="R34" i="10"/>
  <c r="R35" i="10"/>
  <c r="R36" i="10"/>
  <c r="R37" i="10"/>
  <c r="R38" i="10"/>
  <c r="R39" i="10"/>
  <c r="Q41" i="10"/>
  <c r="AD8" i="11" l="1"/>
  <c r="Q8" i="11"/>
  <c r="M25" i="6" l="1"/>
  <c r="I24" i="6"/>
  <c r="M301" i="6" l="1"/>
  <c r="M302" i="6"/>
  <c r="I302" i="6"/>
  <c r="M336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347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280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16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153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89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L17" i="6"/>
  <c r="B90" i="6" l="1"/>
  <c r="B91" i="6"/>
  <c r="B92" i="6" s="1"/>
  <c r="B93" i="6" s="1"/>
  <c r="B94" i="6" s="1"/>
  <c r="B95" i="6" s="1"/>
  <c r="B96" i="6" s="1"/>
  <c r="B97" i="6" s="1"/>
  <c r="B98" i="6" s="1"/>
  <c r="B99" i="6" s="1"/>
  <c r="B100" i="6" s="1"/>
  <c r="B101" i="6" s="1"/>
  <c r="B102" i="6" s="1"/>
  <c r="B103" i="6" s="1"/>
  <c r="B104" i="6" s="1"/>
  <c r="B105" i="6" s="1"/>
  <c r="B106" i="6" s="1"/>
  <c r="B107" i="6" s="1"/>
  <c r="B108" i="6" s="1"/>
  <c r="B109" i="6" s="1"/>
  <c r="B110" i="6" s="1"/>
  <c r="B111" i="6" s="1"/>
  <c r="B112" i="6" s="1"/>
  <c r="B113" i="6" s="1"/>
  <c r="B114" i="6" s="1"/>
  <c r="B115" i="6" s="1"/>
  <c r="B116" i="6" s="1"/>
  <c r="B117" i="6" s="1"/>
  <c r="B118" i="6" s="1"/>
  <c r="B119" i="6" s="1"/>
  <c r="B120" i="6" s="1"/>
  <c r="B121" i="6" s="1"/>
  <c r="B122" i="6" s="1"/>
  <c r="B123" i="6" s="1"/>
  <c r="B124" i="6" s="1"/>
  <c r="B125" i="6" s="1"/>
  <c r="B126" i="6" s="1"/>
  <c r="B127" i="6" s="1"/>
  <c r="B128" i="6" s="1"/>
  <c r="B129" i="6" s="1"/>
  <c r="B130" i="6" s="1"/>
  <c r="B131" i="6" s="1"/>
  <c r="B132" i="6" s="1"/>
  <c r="B133" i="6" s="1"/>
  <c r="B134" i="6" s="1"/>
  <c r="B135" i="6" s="1"/>
  <c r="B136" i="6" s="1"/>
  <c r="B137" i="6" s="1"/>
  <c r="B138" i="6" s="1"/>
  <c r="B139" i="6" s="1"/>
  <c r="B140" i="6" s="1"/>
  <c r="B141" i="6" s="1"/>
  <c r="B142" i="6" s="1"/>
  <c r="B143" i="6" s="1"/>
  <c r="B144" i="6" s="1"/>
  <c r="B145" i="6" s="1"/>
  <c r="B146" i="6" s="1"/>
  <c r="B89" i="6"/>
  <c r="AH442" i="6" l="1"/>
  <c r="AE442" i="6"/>
  <c r="AF442" i="6" s="1"/>
  <c r="AG442" i="6"/>
  <c r="AC442" i="6"/>
  <c r="S442" i="6"/>
  <c r="R442" i="6"/>
  <c r="Q446" i="6"/>
  <c r="Q444" i="6"/>
  <c r="Q445" i="6"/>
  <c r="Q442" i="6"/>
  <c r="Q443" i="6"/>
  <c r="AH444" i="6"/>
  <c r="AH445" i="6"/>
  <c r="AH446" i="6"/>
  <c r="AH443" i="6"/>
  <c r="AC441" i="6"/>
  <c r="AC443" i="6"/>
  <c r="AC444" i="6"/>
  <c r="AC445" i="6"/>
  <c r="AC446" i="6"/>
  <c r="AG443" i="6"/>
  <c r="AG444" i="6"/>
  <c r="AG445" i="6"/>
  <c r="AG446" i="6"/>
  <c r="AG441" i="6"/>
  <c r="AH441" i="6" s="1"/>
  <c r="AE441" i="6"/>
  <c r="AF441" i="6" s="1"/>
  <c r="AF444" i="6"/>
  <c r="AF445" i="6"/>
  <c r="AF443" i="6"/>
  <c r="AE444" i="6"/>
  <c r="AE445" i="6"/>
  <c r="AE446" i="6"/>
  <c r="AF446" i="6" s="1"/>
  <c r="AE443" i="6"/>
  <c r="AM452" i="6"/>
  <c r="AM453" i="6"/>
  <c r="AM454" i="6"/>
  <c r="T452" i="6"/>
  <c r="T453" i="6"/>
  <c r="T454" i="6"/>
  <c r="T455" i="6"/>
  <c r="T451" i="6"/>
  <c r="AG452" i="6"/>
  <c r="AG453" i="6"/>
  <c r="AG454" i="6"/>
  <c r="AG455" i="6"/>
  <c r="AG451" i="6"/>
  <c r="AN452" i="6"/>
  <c r="AN453" i="6"/>
  <c r="AN454" i="6"/>
  <c r="AN451" i="6"/>
  <c r="U452" i="6"/>
  <c r="U453" i="6"/>
  <c r="U454" i="6"/>
  <c r="U455" i="6"/>
  <c r="AH451" i="6"/>
  <c r="AH452" i="6"/>
  <c r="AH453" i="6"/>
  <c r="AH454" i="6"/>
  <c r="AH455" i="6"/>
  <c r="Q3" i="6"/>
  <c r="O3" i="6"/>
  <c r="AE451" i="6"/>
  <c r="AE455" i="6"/>
  <c r="AE454" i="6"/>
  <c r="AE453" i="6"/>
  <c r="AE452" i="6"/>
  <c r="R452" i="6"/>
  <c r="R453" i="6"/>
  <c r="R454" i="6"/>
  <c r="R455" i="6"/>
  <c r="R451" i="6"/>
  <c r="AI452" i="6"/>
  <c r="AI453" i="6"/>
  <c r="AI454" i="6"/>
  <c r="AI455" i="6"/>
  <c r="AI451" i="6"/>
  <c r="N3" i="6"/>
  <c r="AA455" i="6"/>
  <c r="AA454" i="6"/>
  <c r="X454" i="6"/>
  <c r="X455" i="6" s="1"/>
  <c r="BM464" i="6"/>
  <c r="BM465" i="6"/>
  <c r="BM466" i="6"/>
  <c r="BM467" i="6"/>
  <c r="BM468" i="6"/>
  <c r="BM469" i="6"/>
  <c r="BM470" i="6"/>
  <c r="BM471" i="6"/>
  <c r="BM472" i="6"/>
  <c r="BM473" i="6"/>
  <c r="BM474" i="6"/>
  <c r="BM475" i="6"/>
  <c r="BM476" i="6"/>
  <c r="BM477" i="6"/>
  <c r="BM478" i="6"/>
  <c r="BM479" i="6"/>
  <c r="BM480" i="6"/>
  <c r="BM481" i="6"/>
  <c r="BM482" i="6"/>
  <c r="BM483" i="6"/>
  <c r="BM484" i="6"/>
  <c r="BM485" i="6"/>
  <c r="BM486" i="6"/>
  <c r="BM487" i="6"/>
  <c r="BM488" i="6"/>
  <c r="BM489" i="6"/>
  <c r="BM490" i="6"/>
  <c r="BM491" i="6"/>
  <c r="BM492" i="6"/>
  <c r="BM493" i="6"/>
  <c r="BM494" i="6"/>
  <c r="BM495" i="6"/>
  <c r="BM496" i="6"/>
  <c r="BM497" i="6"/>
  <c r="BM498" i="6"/>
  <c r="BM499" i="6"/>
  <c r="BM500" i="6"/>
  <c r="BM501" i="6"/>
  <c r="BM502" i="6"/>
  <c r="BM503" i="6"/>
  <c r="BM504" i="6"/>
  <c r="BM505" i="6"/>
  <c r="BM506" i="6"/>
  <c r="BM507" i="6"/>
  <c r="BM508" i="6"/>
  <c r="BM509" i="6"/>
  <c r="BM510" i="6"/>
  <c r="BM511" i="6"/>
  <c r="BM512" i="6"/>
  <c r="BM513" i="6"/>
  <c r="BM514" i="6"/>
  <c r="BM515" i="6"/>
  <c r="BM516" i="6"/>
  <c r="BM517" i="6"/>
  <c r="BM518" i="6"/>
  <c r="BM519" i="6"/>
  <c r="BM520" i="6"/>
  <c r="BM521" i="6"/>
  <c r="BM522" i="6"/>
  <c r="BM523" i="6"/>
  <c r="BM524" i="6"/>
  <c r="BM525" i="6"/>
  <c r="BM526" i="6"/>
  <c r="BM527" i="6"/>
  <c r="BM528" i="6"/>
  <c r="BM529" i="6"/>
  <c r="BM530" i="6"/>
  <c r="BM531" i="6"/>
  <c r="BM532" i="6"/>
  <c r="BM533" i="6"/>
  <c r="BM534" i="6"/>
  <c r="BM535" i="6"/>
  <c r="BM536" i="6"/>
  <c r="BM537" i="6"/>
  <c r="BM538" i="6"/>
  <c r="BM539" i="6"/>
  <c r="BM540" i="6"/>
  <c r="BM541" i="6"/>
  <c r="BM542" i="6"/>
  <c r="BM543" i="6"/>
  <c r="BM544" i="6"/>
  <c r="BI463" i="6"/>
  <c r="BJ463" i="6"/>
  <c r="BK463" i="6"/>
  <c r="BL463" i="6"/>
  <c r="BI464" i="6"/>
  <c r="BJ464" i="6"/>
  <c r="BK464" i="6"/>
  <c r="BL464" i="6"/>
  <c r="BI465" i="6"/>
  <c r="BJ465" i="6"/>
  <c r="BK465" i="6"/>
  <c r="BL465" i="6"/>
  <c r="BI466" i="6"/>
  <c r="BJ466" i="6"/>
  <c r="BK466" i="6"/>
  <c r="BL466" i="6"/>
  <c r="BI467" i="6"/>
  <c r="BJ467" i="6"/>
  <c r="BK467" i="6"/>
  <c r="BL467" i="6"/>
  <c r="BI468" i="6"/>
  <c r="BJ468" i="6"/>
  <c r="BK468" i="6"/>
  <c r="BL468" i="6"/>
  <c r="BI469" i="6"/>
  <c r="BJ469" i="6"/>
  <c r="BK469" i="6"/>
  <c r="BL469" i="6"/>
  <c r="BI470" i="6"/>
  <c r="BJ470" i="6"/>
  <c r="BK470" i="6"/>
  <c r="BL470" i="6"/>
  <c r="BI471" i="6"/>
  <c r="BJ471" i="6"/>
  <c r="BK471" i="6"/>
  <c r="BL471" i="6"/>
  <c r="BI472" i="6"/>
  <c r="BJ472" i="6"/>
  <c r="BK472" i="6"/>
  <c r="BL472" i="6"/>
  <c r="BI473" i="6"/>
  <c r="BJ473" i="6"/>
  <c r="BK473" i="6"/>
  <c r="BL473" i="6"/>
  <c r="BI474" i="6"/>
  <c r="BJ474" i="6"/>
  <c r="BK474" i="6"/>
  <c r="BL474" i="6"/>
  <c r="BI475" i="6"/>
  <c r="BJ475" i="6"/>
  <c r="BK475" i="6"/>
  <c r="BL475" i="6"/>
  <c r="BI476" i="6"/>
  <c r="BJ476" i="6"/>
  <c r="BK476" i="6"/>
  <c r="BL476" i="6"/>
  <c r="BI477" i="6"/>
  <c r="BJ477" i="6"/>
  <c r="BK477" i="6"/>
  <c r="BL477" i="6"/>
  <c r="BI478" i="6"/>
  <c r="BJ478" i="6"/>
  <c r="BK478" i="6"/>
  <c r="BL478" i="6"/>
  <c r="BI479" i="6"/>
  <c r="BJ479" i="6"/>
  <c r="BK479" i="6"/>
  <c r="BL479" i="6"/>
  <c r="BI480" i="6"/>
  <c r="BJ480" i="6"/>
  <c r="BK480" i="6"/>
  <c r="BL480" i="6"/>
  <c r="BI481" i="6"/>
  <c r="BJ481" i="6"/>
  <c r="BK481" i="6"/>
  <c r="BL481" i="6"/>
  <c r="BI482" i="6"/>
  <c r="BJ482" i="6"/>
  <c r="BK482" i="6"/>
  <c r="BL482" i="6"/>
  <c r="BI483" i="6"/>
  <c r="BJ483" i="6"/>
  <c r="BK483" i="6"/>
  <c r="BL483" i="6"/>
  <c r="BI484" i="6"/>
  <c r="BJ484" i="6"/>
  <c r="BK484" i="6"/>
  <c r="BL484" i="6"/>
  <c r="BI485" i="6"/>
  <c r="BJ485" i="6"/>
  <c r="BK485" i="6"/>
  <c r="BL485" i="6"/>
  <c r="BI486" i="6"/>
  <c r="BJ486" i="6"/>
  <c r="BK486" i="6"/>
  <c r="BL486" i="6"/>
  <c r="BI487" i="6"/>
  <c r="BJ487" i="6"/>
  <c r="BK487" i="6"/>
  <c r="BL487" i="6"/>
  <c r="BI488" i="6"/>
  <c r="BJ488" i="6"/>
  <c r="BK488" i="6"/>
  <c r="BL488" i="6"/>
  <c r="BI489" i="6"/>
  <c r="BJ489" i="6"/>
  <c r="BK489" i="6"/>
  <c r="BL489" i="6"/>
  <c r="BI490" i="6"/>
  <c r="BJ490" i="6"/>
  <c r="BK490" i="6"/>
  <c r="BL490" i="6"/>
  <c r="BI491" i="6"/>
  <c r="BJ491" i="6"/>
  <c r="BK491" i="6"/>
  <c r="BL491" i="6"/>
  <c r="BI492" i="6"/>
  <c r="BJ492" i="6"/>
  <c r="BK492" i="6"/>
  <c r="BL492" i="6"/>
  <c r="BI493" i="6"/>
  <c r="BJ493" i="6"/>
  <c r="BK493" i="6"/>
  <c r="BL493" i="6"/>
  <c r="BI494" i="6"/>
  <c r="BJ494" i="6"/>
  <c r="BK494" i="6"/>
  <c r="BL494" i="6"/>
  <c r="BI495" i="6"/>
  <c r="BJ495" i="6"/>
  <c r="BK495" i="6"/>
  <c r="BL495" i="6"/>
  <c r="BI496" i="6"/>
  <c r="BJ496" i="6"/>
  <c r="BK496" i="6"/>
  <c r="BL496" i="6"/>
  <c r="BI497" i="6"/>
  <c r="BJ497" i="6"/>
  <c r="BK497" i="6"/>
  <c r="BL497" i="6"/>
  <c r="BI498" i="6"/>
  <c r="BJ498" i="6"/>
  <c r="BK498" i="6"/>
  <c r="BL498" i="6"/>
  <c r="BI499" i="6"/>
  <c r="BJ499" i="6"/>
  <c r="BK499" i="6"/>
  <c r="BL499" i="6"/>
  <c r="BI500" i="6"/>
  <c r="BJ500" i="6"/>
  <c r="BK500" i="6"/>
  <c r="BL500" i="6"/>
  <c r="BI501" i="6"/>
  <c r="BJ501" i="6"/>
  <c r="BK501" i="6"/>
  <c r="BL501" i="6"/>
  <c r="BI502" i="6"/>
  <c r="BJ502" i="6"/>
  <c r="BK502" i="6"/>
  <c r="BL502" i="6"/>
  <c r="BI503" i="6"/>
  <c r="BJ503" i="6"/>
  <c r="BK503" i="6"/>
  <c r="BL503" i="6"/>
  <c r="BI504" i="6"/>
  <c r="BJ504" i="6"/>
  <c r="BK504" i="6"/>
  <c r="BL504" i="6"/>
  <c r="BI505" i="6"/>
  <c r="BJ505" i="6"/>
  <c r="BK505" i="6"/>
  <c r="BL505" i="6"/>
  <c r="BI506" i="6"/>
  <c r="BJ506" i="6"/>
  <c r="BK506" i="6"/>
  <c r="BL506" i="6"/>
  <c r="BI507" i="6"/>
  <c r="BJ507" i="6"/>
  <c r="BK507" i="6"/>
  <c r="BL507" i="6"/>
  <c r="BI508" i="6"/>
  <c r="BJ508" i="6"/>
  <c r="BK508" i="6"/>
  <c r="BL508" i="6"/>
  <c r="BI509" i="6"/>
  <c r="BJ509" i="6"/>
  <c r="BK509" i="6"/>
  <c r="BL509" i="6"/>
  <c r="BI510" i="6"/>
  <c r="BJ510" i="6"/>
  <c r="BK510" i="6"/>
  <c r="BL510" i="6"/>
  <c r="BI511" i="6"/>
  <c r="BJ511" i="6"/>
  <c r="BK511" i="6"/>
  <c r="BL511" i="6"/>
  <c r="BI512" i="6"/>
  <c r="BJ512" i="6"/>
  <c r="BK512" i="6"/>
  <c r="BL512" i="6"/>
  <c r="BI513" i="6"/>
  <c r="BJ513" i="6"/>
  <c r="BK513" i="6"/>
  <c r="BL513" i="6"/>
  <c r="BI514" i="6"/>
  <c r="BJ514" i="6"/>
  <c r="BK514" i="6"/>
  <c r="BL514" i="6"/>
  <c r="BI515" i="6"/>
  <c r="BJ515" i="6"/>
  <c r="BK515" i="6"/>
  <c r="BL515" i="6"/>
  <c r="BI516" i="6"/>
  <c r="BJ516" i="6"/>
  <c r="BK516" i="6"/>
  <c r="BL516" i="6"/>
  <c r="BI517" i="6"/>
  <c r="BJ517" i="6"/>
  <c r="BK517" i="6"/>
  <c r="BL517" i="6"/>
  <c r="BI518" i="6"/>
  <c r="BJ518" i="6"/>
  <c r="BK518" i="6"/>
  <c r="BL518" i="6"/>
  <c r="BI519" i="6"/>
  <c r="BJ519" i="6"/>
  <c r="BK519" i="6"/>
  <c r="BL519" i="6"/>
  <c r="BI520" i="6"/>
  <c r="BJ520" i="6"/>
  <c r="BK520" i="6"/>
  <c r="BL520" i="6"/>
  <c r="BI521" i="6"/>
  <c r="BJ521" i="6"/>
  <c r="BK521" i="6"/>
  <c r="BL521" i="6"/>
  <c r="BI522" i="6"/>
  <c r="BJ522" i="6"/>
  <c r="BK522" i="6"/>
  <c r="BL522" i="6"/>
  <c r="BI523" i="6"/>
  <c r="BJ523" i="6"/>
  <c r="BK523" i="6"/>
  <c r="BL523" i="6"/>
  <c r="BI524" i="6"/>
  <c r="BJ524" i="6"/>
  <c r="BK524" i="6"/>
  <c r="BL524" i="6"/>
  <c r="BI525" i="6"/>
  <c r="BJ525" i="6"/>
  <c r="BK525" i="6"/>
  <c r="BL525" i="6"/>
  <c r="BI526" i="6"/>
  <c r="BJ526" i="6"/>
  <c r="BK526" i="6"/>
  <c r="BL526" i="6"/>
  <c r="BI527" i="6"/>
  <c r="BJ527" i="6"/>
  <c r="BK527" i="6"/>
  <c r="BL527" i="6"/>
  <c r="BI528" i="6"/>
  <c r="BJ528" i="6"/>
  <c r="BK528" i="6"/>
  <c r="BL528" i="6"/>
  <c r="BI529" i="6"/>
  <c r="BJ529" i="6"/>
  <c r="BK529" i="6"/>
  <c r="BL529" i="6"/>
  <c r="BI530" i="6"/>
  <c r="BJ530" i="6"/>
  <c r="BK530" i="6"/>
  <c r="BL530" i="6"/>
  <c r="BI531" i="6"/>
  <c r="BJ531" i="6"/>
  <c r="BK531" i="6"/>
  <c r="BL531" i="6"/>
  <c r="BI532" i="6"/>
  <c r="BJ532" i="6"/>
  <c r="BK532" i="6"/>
  <c r="BL532" i="6"/>
  <c r="BI533" i="6"/>
  <c r="BJ533" i="6"/>
  <c r="BK533" i="6"/>
  <c r="BL533" i="6"/>
  <c r="BI534" i="6"/>
  <c r="BJ534" i="6"/>
  <c r="BK534" i="6"/>
  <c r="BL534" i="6"/>
  <c r="BI535" i="6"/>
  <c r="BJ535" i="6"/>
  <c r="BK535" i="6"/>
  <c r="BL535" i="6"/>
  <c r="BI536" i="6"/>
  <c r="BJ536" i="6"/>
  <c r="BK536" i="6"/>
  <c r="BL536" i="6"/>
  <c r="BI537" i="6"/>
  <c r="BJ537" i="6"/>
  <c r="BK537" i="6"/>
  <c r="BL537" i="6"/>
  <c r="BI538" i="6"/>
  <c r="BJ538" i="6"/>
  <c r="BK538" i="6"/>
  <c r="BL538" i="6"/>
  <c r="BI539" i="6"/>
  <c r="BJ539" i="6"/>
  <c r="BK539" i="6"/>
  <c r="BL539" i="6"/>
  <c r="BI540" i="6"/>
  <c r="BJ540" i="6"/>
  <c r="BK540" i="6"/>
  <c r="BL540" i="6"/>
  <c r="BI541" i="6"/>
  <c r="BJ541" i="6"/>
  <c r="BK541" i="6"/>
  <c r="BL541" i="6"/>
  <c r="BI542" i="6"/>
  <c r="BJ542" i="6"/>
  <c r="BK542" i="6"/>
  <c r="BL542" i="6"/>
  <c r="BI543" i="6"/>
  <c r="BJ543" i="6"/>
  <c r="BK543" i="6"/>
  <c r="BL543" i="6"/>
  <c r="BI544" i="6"/>
  <c r="BJ544" i="6"/>
  <c r="BK544" i="6"/>
  <c r="BL544" i="6"/>
  <c r="BL462" i="6"/>
  <c r="BK462" i="6"/>
  <c r="BJ462" i="6"/>
  <c r="BI462" i="6"/>
  <c r="BB464" i="6"/>
  <c r="BB465" i="6"/>
  <c r="BB466" i="6"/>
  <c r="BB467" i="6" s="1"/>
  <c r="BB468" i="6" s="1"/>
  <c r="BB469" i="6" s="1"/>
  <c r="BB470" i="6" s="1"/>
  <c r="BB471" i="6" s="1"/>
  <c r="BB472" i="6" s="1"/>
  <c r="BB473" i="6" s="1"/>
  <c r="BB474" i="6" s="1"/>
  <c r="BB475" i="6" s="1"/>
  <c r="BB476" i="6" s="1"/>
  <c r="BB477" i="6" s="1"/>
  <c r="BB478" i="6" s="1"/>
  <c r="BB479" i="6" s="1"/>
  <c r="BB480" i="6" s="1"/>
  <c r="BB481" i="6" s="1"/>
  <c r="BB482" i="6" s="1"/>
  <c r="BB483" i="6" s="1"/>
  <c r="BB484" i="6" s="1"/>
  <c r="BB485" i="6" s="1"/>
  <c r="BB486" i="6" s="1"/>
  <c r="BB487" i="6" s="1"/>
  <c r="BB488" i="6" s="1"/>
  <c r="BB489" i="6" s="1"/>
  <c r="BB490" i="6" s="1"/>
  <c r="BB491" i="6" s="1"/>
  <c r="BB492" i="6" s="1"/>
  <c r="BB493" i="6" s="1"/>
  <c r="BB494" i="6" s="1"/>
  <c r="BB495" i="6" s="1"/>
  <c r="BB496" i="6" s="1"/>
  <c r="BB497" i="6" s="1"/>
  <c r="BB498" i="6" s="1"/>
  <c r="BB499" i="6" s="1"/>
  <c r="BB500" i="6" s="1"/>
  <c r="BB501" i="6" s="1"/>
  <c r="BB502" i="6" s="1"/>
  <c r="BB503" i="6" s="1"/>
  <c r="BB504" i="6" s="1"/>
  <c r="BB505" i="6" s="1"/>
  <c r="BB506" i="6" s="1"/>
  <c r="BB507" i="6" s="1"/>
  <c r="BB508" i="6" s="1"/>
  <c r="BB509" i="6" s="1"/>
  <c r="BB510" i="6" s="1"/>
  <c r="BB511" i="6" s="1"/>
  <c r="BB512" i="6" s="1"/>
  <c r="BB513" i="6" s="1"/>
  <c r="BB514" i="6" s="1"/>
  <c r="BB515" i="6" s="1"/>
  <c r="BB516" i="6" s="1"/>
  <c r="BB517" i="6" s="1"/>
  <c r="BB518" i="6" s="1"/>
  <c r="BB519" i="6" s="1"/>
  <c r="BB520" i="6" s="1"/>
  <c r="BB521" i="6" s="1"/>
  <c r="BB522" i="6" s="1"/>
  <c r="BB523" i="6" s="1"/>
  <c r="BB524" i="6" s="1"/>
  <c r="BB525" i="6" s="1"/>
  <c r="BB526" i="6" s="1"/>
  <c r="BB527" i="6" s="1"/>
  <c r="BB528" i="6" s="1"/>
  <c r="BB529" i="6" s="1"/>
  <c r="BB530" i="6" s="1"/>
  <c r="BB531" i="6" s="1"/>
  <c r="BB532" i="6" s="1"/>
  <c r="BB533" i="6" s="1"/>
  <c r="BB534" i="6" s="1"/>
  <c r="BB535" i="6" s="1"/>
  <c r="BB536" i="6" s="1"/>
  <c r="BB537" i="6" s="1"/>
  <c r="BB538" i="6" s="1"/>
  <c r="BB539" i="6" s="1"/>
  <c r="BB540" i="6" s="1"/>
  <c r="BB541" i="6" s="1"/>
  <c r="BB542" i="6" s="1"/>
  <c r="BB543" i="6" s="1"/>
  <c r="BB544" i="6" s="1"/>
  <c r="BB463" i="6"/>
  <c r="AZ464" i="6"/>
  <c r="AZ465" i="6"/>
  <c r="AZ466" i="6"/>
  <c r="AZ467" i="6"/>
  <c r="AZ468" i="6"/>
  <c r="AZ469" i="6"/>
  <c r="AZ470" i="6"/>
  <c r="AZ471" i="6"/>
  <c r="AZ472" i="6"/>
  <c r="AZ473" i="6"/>
  <c r="AZ474" i="6"/>
  <c r="AZ475" i="6"/>
  <c r="AZ476" i="6"/>
  <c r="AZ477" i="6"/>
  <c r="AZ478" i="6"/>
  <c r="AZ479" i="6"/>
  <c r="AZ480" i="6"/>
  <c r="AZ481" i="6"/>
  <c r="AZ482" i="6"/>
  <c r="AZ483" i="6"/>
  <c r="AZ484" i="6"/>
  <c r="AZ485" i="6"/>
  <c r="AZ486" i="6"/>
  <c r="AZ487" i="6"/>
  <c r="AZ488" i="6"/>
  <c r="AZ489" i="6"/>
  <c r="AZ490" i="6"/>
  <c r="AZ491" i="6"/>
  <c r="AZ492" i="6"/>
  <c r="AZ493" i="6"/>
  <c r="AZ494" i="6"/>
  <c r="AZ495" i="6"/>
  <c r="AZ496" i="6"/>
  <c r="AZ497" i="6"/>
  <c r="AZ498" i="6"/>
  <c r="AZ499" i="6"/>
  <c r="AZ500" i="6"/>
  <c r="AZ501" i="6"/>
  <c r="AZ502" i="6"/>
  <c r="AZ503" i="6"/>
  <c r="AZ504" i="6"/>
  <c r="AZ505" i="6"/>
  <c r="AZ506" i="6"/>
  <c r="AZ507" i="6"/>
  <c r="AZ508" i="6"/>
  <c r="AZ509" i="6"/>
  <c r="AZ510" i="6"/>
  <c r="AZ511" i="6"/>
  <c r="AZ512" i="6"/>
  <c r="AZ513" i="6"/>
  <c r="AZ514" i="6"/>
  <c r="AZ515" i="6"/>
  <c r="AZ516" i="6"/>
  <c r="AZ517" i="6"/>
  <c r="AZ518" i="6"/>
  <c r="AZ519" i="6"/>
  <c r="AZ520" i="6"/>
  <c r="AZ521" i="6"/>
  <c r="AZ522" i="6"/>
  <c r="AZ523" i="6"/>
  <c r="AZ524" i="6"/>
  <c r="AZ525" i="6"/>
  <c r="AZ526" i="6"/>
  <c r="AZ527" i="6"/>
  <c r="AZ528" i="6"/>
  <c r="AZ529" i="6"/>
  <c r="AZ530" i="6"/>
  <c r="AZ531" i="6"/>
  <c r="AZ532" i="6"/>
  <c r="AZ533" i="6"/>
  <c r="AZ534" i="6"/>
  <c r="AZ535" i="6"/>
  <c r="AZ536" i="6"/>
  <c r="AZ537" i="6"/>
  <c r="AZ538" i="6"/>
  <c r="AZ539" i="6"/>
  <c r="AZ540" i="6"/>
  <c r="AZ541" i="6"/>
  <c r="AZ542" i="6"/>
  <c r="AZ543" i="6"/>
  <c r="AZ544" i="6"/>
  <c r="AZ463" i="6"/>
  <c r="AV463" i="6"/>
  <c r="AW463" i="6"/>
  <c r="AX463" i="6"/>
  <c r="AY463" i="6"/>
  <c r="AV464" i="6"/>
  <c r="AW464" i="6"/>
  <c r="AX464" i="6"/>
  <c r="AY464" i="6"/>
  <c r="AV465" i="6"/>
  <c r="AW465" i="6"/>
  <c r="AX465" i="6"/>
  <c r="AY465" i="6"/>
  <c r="AV466" i="6"/>
  <c r="AW466" i="6"/>
  <c r="AX466" i="6"/>
  <c r="AY466" i="6"/>
  <c r="AV467" i="6"/>
  <c r="AW467" i="6"/>
  <c r="AX467" i="6"/>
  <c r="AY467" i="6"/>
  <c r="AV468" i="6"/>
  <c r="AW468" i="6"/>
  <c r="AX468" i="6"/>
  <c r="AY468" i="6"/>
  <c r="AV469" i="6"/>
  <c r="AW469" i="6"/>
  <c r="AX469" i="6"/>
  <c r="AY469" i="6"/>
  <c r="AV470" i="6"/>
  <c r="AW470" i="6"/>
  <c r="AX470" i="6"/>
  <c r="AY470" i="6"/>
  <c r="AV471" i="6"/>
  <c r="AW471" i="6"/>
  <c r="AX471" i="6"/>
  <c r="AY471" i="6"/>
  <c r="AV472" i="6"/>
  <c r="AW472" i="6"/>
  <c r="AX472" i="6"/>
  <c r="AY472" i="6"/>
  <c r="AV473" i="6"/>
  <c r="AW473" i="6"/>
  <c r="AX473" i="6"/>
  <c r="AY473" i="6"/>
  <c r="AV474" i="6"/>
  <c r="AW474" i="6"/>
  <c r="AX474" i="6"/>
  <c r="AY474" i="6"/>
  <c r="AV475" i="6"/>
  <c r="AW475" i="6"/>
  <c r="AX475" i="6"/>
  <c r="AY475" i="6"/>
  <c r="AV476" i="6"/>
  <c r="AW476" i="6"/>
  <c r="AX476" i="6"/>
  <c r="AY476" i="6"/>
  <c r="AV477" i="6"/>
  <c r="AW477" i="6"/>
  <c r="AX477" i="6"/>
  <c r="AY477" i="6"/>
  <c r="AV478" i="6"/>
  <c r="AW478" i="6"/>
  <c r="AX478" i="6"/>
  <c r="AY478" i="6"/>
  <c r="AV479" i="6"/>
  <c r="AW479" i="6"/>
  <c r="AX479" i="6"/>
  <c r="AY479" i="6"/>
  <c r="AV480" i="6"/>
  <c r="AW480" i="6"/>
  <c r="AX480" i="6"/>
  <c r="AY480" i="6"/>
  <c r="AV481" i="6"/>
  <c r="AW481" i="6"/>
  <c r="AX481" i="6"/>
  <c r="AY481" i="6"/>
  <c r="AV482" i="6"/>
  <c r="AW482" i="6"/>
  <c r="AX482" i="6"/>
  <c r="AY482" i="6"/>
  <c r="AV483" i="6"/>
  <c r="AW483" i="6"/>
  <c r="AX483" i="6"/>
  <c r="AY483" i="6"/>
  <c r="AV484" i="6"/>
  <c r="AW484" i="6"/>
  <c r="AX484" i="6"/>
  <c r="AY484" i="6"/>
  <c r="AV485" i="6"/>
  <c r="AW485" i="6"/>
  <c r="AX485" i="6"/>
  <c r="AY485" i="6"/>
  <c r="AV486" i="6"/>
  <c r="AW486" i="6"/>
  <c r="AX486" i="6"/>
  <c r="AY486" i="6"/>
  <c r="AV487" i="6"/>
  <c r="AW487" i="6"/>
  <c r="AX487" i="6"/>
  <c r="AY487" i="6"/>
  <c r="AV488" i="6"/>
  <c r="AW488" i="6"/>
  <c r="AX488" i="6"/>
  <c r="AY488" i="6"/>
  <c r="AV489" i="6"/>
  <c r="AW489" i="6"/>
  <c r="AX489" i="6"/>
  <c r="AY489" i="6"/>
  <c r="AV490" i="6"/>
  <c r="AW490" i="6"/>
  <c r="AX490" i="6"/>
  <c r="AY490" i="6"/>
  <c r="AV491" i="6"/>
  <c r="AW491" i="6"/>
  <c r="AX491" i="6"/>
  <c r="AY491" i="6"/>
  <c r="AV492" i="6"/>
  <c r="AW492" i="6"/>
  <c r="AX492" i="6"/>
  <c r="AY492" i="6"/>
  <c r="AV493" i="6"/>
  <c r="AW493" i="6"/>
  <c r="AX493" i="6"/>
  <c r="AY493" i="6"/>
  <c r="AV494" i="6"/>
  <c r="AW494" i="6"/>
  <c r="AX494" i="6"/>
  <c r="AY494" i="6"/>
  <c r="AV495" i="6"/>
  <c r="AW495" i="6"/>
  <c r="AX495" i="6"/>
  <c r="AY495" i="6"/>
  <c r="AV496" i="6"/>
  <c r="AW496" i="6"/>
  <c r="AX496" i="6"/>
  <c r="AY496" i="6"/>
  <c r="AV497" i="6"/>
  <c r="AW497" i="6"/>
  <c r="AX497" i="6"/>
  <c r="AY497" i="6"/>
  <c r="AV498" i="6"/>
  <c r="AW498" i="6"/>
  <c r="AX498" i="6"/>
  <c r="AY498" i="6"/>
  <c r="AV499" i="6"/>
  <c r="AW499" i="6"/>
  <c r="AX499" i="6"/>
  <c r="AY499" i="6"/>
  <c r="AV500" i="6"/>
  <c r="AW500" i="6"/>
  <c r="AX500" i="6"/>
  <c r="AY500" i="6"/>
  <c r="AV501" i="6"/>
  <c r="AW501" i="6"/>
  <c r="AX501" i="6"/>
  <c r="AY501" i="6"/>
  <c r="AV502" i="6"/>
  <c r="AW502" i="6"/>
  <c r="AX502" i="6"/>
  <c r="AY502" i="6"/>
  <c r="AV503" i="6"/>
  <c r="AW503" i="6"/>
  <c r="AX503" i="6"/>
  <c r="AY503" i="6"/>
  <c r="AV504" i="6"/>
  <c r="AW504" i="6"/>
  <c r="AX504" i="6"/>
  <c r="AY504" i="6"/>
  <c r="AV505" i="6"/>
  <c r="AW505" i="6"/>
  <c r="AX505" i="6"/>
  <c r="AY505" i="6"/>
  <c r="AV506" i="6"/>
  <c r="AW506" i="6"/>
  <c r="AX506" i="6"/>
  <c r="AY506" i="6"/>
  <c r="AV507" i="6"/>
  <c r="AW507" i="6"/>
  <c r="AX507" i="6"/>
  <c r="AY507" i="6"/>
  <c r="AV508" i="6"/>
  <c r="AW508" i="6"/>
  <c r="AX508" i="6"/>
  <c r="AY508" i="6"/>
  <c r="AV509" i="6"/>
  <c r="AW509" i="6"/>
  <c r="AX509" i="6"/>
  <c r="AY509" i="6"/>
  <c r="AV510" i="6"/>
  <c r="AW510" i="6"/>
  <c r="AX510" i="6"/>
  <c r="AY510" i="6"/>
  <c r="AV511" i="6"/>
  <c r="AW511" i="6"/>
  <c r="AX511" i="6"/>
  <c r="AY511" i="6"/>
  <c r="AV512" i="6"/>
  <c r="AW512" i="6"/>
  <c r="AX512" i="6"/>
  <c r="AY512" i="6"/>
  <c r="AV513" i="6"/>
  <c r="AW513" i="6"/>
  <c r="AX513" i="6"/>
  <c r="AY513" i="6"/>
  <c r="AV514" i="6"/>
  <c r="AW514" i="6"/>
  <c r="AX514" i="6"/>
  <c r="AY514" i="6"/>
  <c r="AV515" i="6"/>
  <c r="AW515" i="6"/>
  <c r="AX515" i="6"/>
  <c r="AY515" i="6"/>
  <c r="AV516" i="6"/>
  <c r="AW516" i="6"/>
  <c r="AX516" i="6"/>
  <c r="AY516" i="6"/>
  <c r="AV517" i="6"/>
  <c r="AW517" i="6"/>
  <c r="AX517" i="6"/>
  <c r="AY517" i="6"/>
  <c r="AV518" i="6"/>
  <c r="AW518" i="6"/>
  <c r="AX518" i="6"/>
  <c r="AY518" i="6"/>
  <c r="AV519" i="6"/>
  <c r="AW519" i="6"/>
  <c r="AX519" i="6"/>
  <c r="AY519" i="6"/>
  <c r="AV520" i="6"/>
  <c r="AW520" i="6"/>
  <c r="AX520" i="6"/>
  <c r="AY520" i="6"/>
  <c r="AV521" i="6"/>
  <c r="AW521" i="6"/>
  <c r="AX521" i="6"/>
  <c r="AY521" i="6"/>
  <c r="AV522" i="6"/>
  <c r="AW522" i="6"/>
  <c r="AX522" i="6"/>
  <c r="AY522" i="6"/>
  <c r="AV523" i="6"/>
  <c r="AW523" i="6"/>
  <c r="AX523" i="6"/>
  <c r="AY523" i="6"/>
  <c r="AV524" i="6"/>
  <c r="AW524" i="6"/>
  <c r="AX524" i="6"/>
  <c r="AY524" i="6"/>
  <c r="AV525" i="6"/>
  <c r="AW525" i="6"/>
  <c r="AX525" i="6"/>
  <c r="AY525" i="6"/>
  <c r="AV526" i="6"/>
  <c r="AW526" i="6"/>
  <c r="AX526" i="6"/>
  <c r="AY526" i="6"/>
  <c r="AV527" i="6"/>
  <c r="AW527" i="6"/>
  <c r="AX527" i="6"/>
  <c r="AY527" i="6"/>
  <c r="AV528" i="6"/>
  <c r="AW528" i="6"/>
  <c r="AX528" i="6"/>
  <c r="AY528" i="6"/>
  <c r="AV529" i="6"/>
  <c r="AW529" i="6"/>
  <c r="AX529" i="6"/>
  <c r="AY529" i="6"/>
  <c r="AV530" i="6"/>
  <c r="AW530" i="6"/>
  <c r="AX530" i="6"/>
  <c r="AY530" i="6"/>
  <c r="AV531" i="6"/>
  <c r="AW531" i="6"/>
  <c r="AX531" i="6"/>
  <c r="AY531" i="6"/>
  <c r="AV532" i="6"/>
  <c r="AW532" i="6"/>
  <c r="AX532" i="6"/>
  <c r="AY532" i="6"/>
  <c r="AV533" i="6"/>
  <c r="AW533" i="6"/>
  <c r="AX533" i="6"/>
  <c r="AY533" i="6"/>
  <c r="AV534" i="6"/>
  <c r="AW534" i="6"/>
  <c r="AX534" i="6"/>
  <c r="AY534" i="6"/>
  <c r="AV535" i="6"/>
  <c r="AW535" i="6"/>
  <c r="AX535" i="6"/>
  <c r="AY535" i="6"/>
  <c r="AV536" i="6"/>
  <c r="AW536" i="6"/>
  <c r="AX536" i="6"/>
  <c r="AY536" i="6"/>
  <c r="AV537" i="6"/>
  <c r="AW537" i="6"/>
  <c r="AX537" i="6"/>
  <c r="AY537" i="6"/>
  <c r="AV538" i="6"/>
  <c r="AW538" i="6"/>
  <c r="AX538" i="6"/>
  <c r="AY538" i="6"/>
  <c r="AV539" i="6"/>
  <c r="AW539" i="6"/>
  <c r="AX539" i="6"/>
  <c r="AY539" i="6"/>
  <c r="AV540" i="6"/>
  <c r="AW540" i="6"/>
  <c r="AX540" i="6"/>
  <c r="AY540" i="6"/>
  <c r="AV541" i="6"/>
  <c r="AW541" i="6"/>
  <c r="AX541" i="6"/>
  <c r="AY541" i="6"/>
  <c r="AV542" i="6"/>
  <c r="AW542" i="6"/>
  <c r="AX542" i="6"/>
  <c r="AY542" i="6"/>
  <c r="AV543" i="6"/>
  <c r="AW543" i="6"/>
  <c r="AX543" i="6"/>
  <c r="AY543" i="6"/>
  <c r="AV544" i="6"/>
  <c r="AW544" i="6"/>
  <c r="AX544" i="6"/>
  <c r="AY544" i="6"/>
  <c r="AY462" i="6"/>
  <c r="AX462" i="6"/>
  <c r="AW462" i="6"/>
  <c r="AV462" i="6"/>
  <c r="AO464" i="6"/>
  <c r="AO465" i="6" s="1"/>
  <c r="AO466" i="6" s="1"/>
  <c r="AO467" i="6" s="1"/>
  <c r="AO468" i="6" s="1"/>
  <c r="AO469" i="6" s="1"/>
  <c r="AO470" i="6" s="1"/>
  <c r="AO471" i="6" s="1"/>
  <c r="AO472" i="6" s="1"/>
  <c r="AO473" i="6" s="1"/>
  <c r="AO474" i="6" s="1"/>
  <c r="AO475" i="6" s="1"/>
  <c r="AO476" i="6" s="1"/>
  <c r="AO477" i="6" s="1"/>
  <c r="AO478" i="6" s="1"/>
  <c r="AO479" i="6" s="1"/>
  <c r="AO480" i="6" s="1"/>
  <c r="AO481" i="6" s="1"/>
  <c r="AO482" i="6" s="1"/>
  <c r="AO483" i="6" s="1"/>
  <c r="AO484" i="6" s="1"/>
  <c r="AO485" i="6" s="1"/>
  <c r="AO486" i="6" s="1"/>
  <c r="AO487" i="6" s="1"/>
  <c r="AO488" i="6" s="1"/>
  <c r="AO489" i="6" s="1"/>
  <c r="AO490" i="6" s="1"/>
  <c r="AO491" i="6" s="1"/>
  <c r="AO492" i="6" s="1"/>
  <c r="AO493" i="6" s="1"/>
  <c r="AO494" i="6" s="1"/>
  <c r="AO495" i="6" s="1"/>
  <c r="AO496" i="6" s="1"/>
  <c r="AO497" i="6" s="1"/>
  <c r="AO498" i="6" s="1"/>
  <c r="AO499" i="6" s="1"/>
  <c r="AO500" i="6" s="1"/>
  <c r="AO501" i="6" s="1"/>
  <c r="AO502" i="6" s="1"/>
  <c r="AO503" i="6" s="1"/>
  <c r="AO504" i="6" s="1"/>
  <c r="AO505" i="6" s="1"/>
  <c r="AO506" i="6" s="1"/>
  <c r="AO507" i="6" s="1"/>
  <c r="AO508" i="6" s="1"/>
  <c r="AO509" i="6" s="1"/>
  <c r="AO510" i="6" s="1"/>
  <c r="AO511" i="6" s="1"/>
  <c r="AO512" i="6" s="1"/>
  <c r="AO513" i="6" s="1"/>
  <c r="AO514" i="6" s="1"/>
  <c r="AO515" i="6" s="1"/>
  <c r="AO516" i="6" s="1"/>
  <c r="AO517" i="6" s="1"/>
  <c r="AO518" i="6" s="1"/>
  <c r="AO519" i="6" s="1"/>
  <c r="AO520" i="6" s="1"/>
  <c r="AO521" i="6" s="1"/>
  <c r="AO522" i="6" s="1"/>
  <c r="AO523" i="6" s="1"/>
  <c r="AO524" i="6" s="1"/>
  <c r="AO525" i="6" s="1"/>
  <c r="AO526" i="6" s="1"/>
  <c r="AO527" i="6" s="1"/>
  <c r="AO528" i="6" s="1"/>
  <c r="AO529" i="6" s="1"/>
  <c r="AO530" i="6" s="1"/>
  <c r="AO531" i="6" s="1"/>
  <c r="AO532" i="6" s="1"/>
  <c r="AO533" i="6" s="1"/>
  <c r="AO534" i="6" s="1"/>
  <c r="AO535" i="6" s="1"/>
  <c r="AO536" i="6" s="1"/>
  <c r="AO537" i="6" s="1"/>
  <c r="AO538" i="6" s="1"/>
  <c r="AO539" i="6" s="1"/>
  <c r="AO540" i="6" s="1"/>
  <c r="AO541" i="6" s="1"/>
  <c r="AO542" i="6" s="1"/>
  <c r="AO543" i="6" s="1"/>
  <c r="AO544" i="6" s="1"/>
  <c r="AO463" i="6"/>
  <c r="AM465" i="6"/>
  <c r="AM466" i="6"/>
  <c r="AM467" i="6"/>
  <c r="AM468" i="6"/>
  <c r="AM469" i="6"/>
  <c r="AM470" i="6"/>
  <c r="AM471" i="6"/>
  <c r="AM472" i="6"/>
  <c r="AM473" i="6"/>
  <c r="AM474" i="6"/>
  <c r="AM475" i="6"/>
  <c r="AM476" i="6"/>
  <c r="AM477" i="6"/>
  <c r="AM478" i="6"/>
  <c r="AM479" i="6"/>
  <c r="AM480" i="6"/>
  <c r="AM481" i="6"/>
  <c r="AM482" i="6"/>
  <c r="AM483" i="6"/>
  <c r="AM484" i="6"/>
  <c r="AM485" i="6"/>
  <c r="AM486" i="6"/>
  <c r="AM487" i="6"/>
  <c r="AM488" i="6"/>
  <c r="AM489" i="6"/>
  <c r="AM490" i="6"/>
  <c r="AM491" i="6"/>
  <c r="AM492" i="6"/>
  <c r="AM493" i="6"/>
  <c r="AM494" i="6"/>
  <c r="AM495" i="6"/>
  <c r="AM496" i="6"/>
  <c r="AM497" i="6"/>
  <c r="AM498" i="6"/>
  <c r="AM499" i="6"/>
  <c r="AM500" i="6"/>
  <c r="AM501" i="6"/>
  <c r="AM502" i="6"/>
  <c r="AM503" i="6"/>
  <c r="AM504" i="6"/>
  <c r="AM505" i="6"/>
  <c r="AM506" i="6"/>
  <c r="AM507" i="6"/>
  <c r="AM508" i="6"/>
  <c r="AM509" i="6"/>
  <c r="AM510" i="6"/>
  <c r="AM511" i="6"/>
  <c r="AM512" i="6"/>
  <c r="AM513" i="6"/>
  <c r="AM514" i="6"/>
  <c r="AM515" i="6"/>
  <c r="AM516" i="6"/>
  <c r="AM517" i="6"/>
  <c r="AM518" i="6"/>
  <c r="AM519" i="6"/>
  <c r="AM520" i="6"/>
  <c r="AM521" i="6"/>
  <c r="AM522" i="6"/>
  <c r="AM523" i="6"/>
  <c r="AM524" i="6"/>
  <c r="AM525" i="6"/>
  <c r="AM526" i="6"/>
  <c r="AM527" i="6"/>
  <c r="AM528" i="6"/>
  <c r="AM529" i="6"/>
  <c r="AM530" i="6"/>
  <c r="AM531" i="6"/>
  <c r="AM532" i="6"/>
  <c r="AM533" i="6"/>
  <c r="AM534" i="6"/>
  <c r="AM535" i="6"/>
  <c r="AM536" i="6"/>
  <c r="AM537" i="6"/>
  <c r="AM538" i="6"/>
  <c r="AM539" i="6"/>
  <c r="AM540" i="6"/>
  <c r="AM541" i="6"/>
  <c r="AM542" i="6"/>
  <c r="AM543" i="6"/>
  <c r="AM544" i="6"/>
  <c r="AI463" i="6"/>
  <c r="AJ463" i="6"/>
  <c r="AK463" i="6"/>
  <c r="AL463" i="6"/>
  <c r="AI464" i="6"/>
  <c r="AJ464" i="6"/>
  <c r="AK464" i="6"/>
  <c r="AL464" i="6"/>
  <c r="AI465" i="6"/>
  <c r="AJ465" i="6"/>
  <c r="AK465" i="6"/>
  <c r="AL465" i="6"/>
  <c r="AI466" i="6"/>
  <c r="AJ466" i="6"/>
  <c r="AK466" i="6"/>
  <c r="AL466" i="6"/>
  <c r="AI467" i="6"/>
  <c r="AJ467" i="6"/>
  <c r="AK467" i="6"/>
  <c r="AL467" i="6"/>
  <c r="AI468" i="6"/>
  <c r="AJ468" i="6"/>
  <c r="AK468" i="6"/>
  <c r="AL468" i="6"/>
  <c r="AI469" i="6"/>
  <c r="AJ469" i="6"/>
  <c r="AK469" i="6"/>
  <c r="AL469" i="6"/>
  <c r="AI470" i="6"/>
  <c r="AJ470" i="6"/>
  <c r="AK470" i="6"/>
  <c r="AL470" i="6"/>
  <c r="AI471" i="6"/>
  <c r="AJ471" i="6"/>
  <c r="AK471" i="6"/>
  <c r="AL471" i="6"/>
  <c r="AI472" i="6"/>
  <c r="AJ472" i="6"/>
  <c r="AK472" i="6"/>
  <c r="AL472" i="6"/>
  <c r="AI473" i="6"/>
  <c r="AJ473" i="6"/>
  <c r="AK473" i="6"/>
  <c r="AL473" i="6"/>
  <c r="AI474" i="6"/>
  <c r="AJ474" i="6"/>
  <c r="AK474" i="6"/>
  <c r="AL474" i="6"/>
  <c r="AI475" i="6"/>
  <c r="AJ475" i="6"/>
  <c r="AK475" i="6"/>
  <c r="AL475" i="6"/>
  <c r="AI476" i="6"/>
  <c r="AJ476" i="6"/>
  <c r="AK476" i="6"/>
  <c r="AL476" i="6"/>
  <c r="AI477" i="6"/>
  <c r="AJ477" i="6"/>
  <c r="AK477" i="6"/>
  <c r="AL477" i="6"/>
  <c r="AI478" i="6"/>
  <c r="AJ478" i="6"/>
  <c r="AK478" i="6"/>
  <c r="AL478" i="6"/>
  <c r="AI479" i="6"/>
  <c r="AJ479" i="6"/>
  <c r="AK479" i="6"/>
  <c r="AL479" i="6"/>
  <c r="AI480" i="6"/>
  <c r="AJ480" i="6"/>
  <c r="AK480" i="6"/>
  <c r="AL480" i="6"/>
  <c r="AI481" i="6"/>
  <c r="AJ481" i="6"/>
  <c r="AK481" i="6"/>
  <c r="AL481" i="6"/>
  <c r="AI482" i="6"/>
  <c r="AJ482" i="6"/>
  <c r="AK482" i="6"/>
  <c r="AL482" i="6"/>
  <c r="AI483" i="6"/>
  <c r="AJ483" i="6"/>
  <c r="AK483" i="6"/>
  <c r="AL483" i="6"/>
  <c r="AI484" i="6"/>
  <c r="AJ484" i="6"/>
  <c r="AK484" i="6"/>
  <c r="AL484" i="6"/>
  <c r="AI485" i="6"/>
  <c r="AJ485" i="6"/>
  <c r="AK485" i="6"/>
  <c r="AL485" i="6"/>
  <c r="AI486" i="6"/>
  <c r="AJ486" i="6"/>
  <c r="AK486" i="6"/>
  <c r="AL486" i="6"/>
  <c r="AI487" i="6"/>
  <c r="AJ487" i="6"/>
  <c r="AK487" i="6"/>
  <c r="AL487" i="6"/>
  <c r="AI488" i="6"/>
  <c r="AJ488" i="6"/>
  <c r="AK488" i="6"/>
  <c r="AL488" i="6"/>
  <c r="AI489" i="6"/>
  <c r="AJ489" i="6"/>
  <c r="AK489" i="6"/>
  <c r="AL489" i="6"/>
  <c r="AI490" i="6"/>
  <c r="AJ490" i="6"/>
  <c r="AK490" i="6"/>
  <c r="AL490" i="6"/>
  <c r="AI491" i="6"/>
  <c r="AJ491" i="6"/>
  <c r="AK491" i="6"/>
  <c r="AL491" i="6"/>
  <c r="AI492" i="6"/>
  <c r="AJ492" i="6"/>
  <c r="AK492" i="6"/>
  <c r="AL492" i="6"/>
  <c r="AI493" i="6"/>
  <c r="AJ493" i="6"/>
  <c r="AK493" i="6"/>
  <c r="AL493" i="6"/>
  <c r="AI494" i="6"/>
  <c r="AJ494" i="6"/>
  <c r="AK494" i="6"/>
  <c r="AL494" i="6"/>
  <c r="AI495" i="6"/>
  <c r="AJ495" i="6"/>
  <c r="AK495" i="6"/>
  <c r="AL495" i="6"/>
  <c r="AI496" i="6"/>
  <c r="AJ496" i="6"/>
  <c r="AK496" i="6"/>
  <c r="AL496" i="6"/>
  <c r="AI497" i="6"/>
  <c r="AJ497" i="6"/>
  <c r="AK497" i="6"/>
  <c r="AL497" i="6"/>
  <c r="AI498" i="6"/>
  <c r="AJ498" i="6"/>
  <c r="AK498" i="6"/>
  <c r="AL498" i="6"/>
  <c r="AI499" i="6"/>
  <c r="AJ499" i="6"/>
  <c r="AK499" i="6"/>
  <c r="AL499" i="6"/>
  <c r="AI500" i="6"/>
  <c r="AJ500" i="6"/>
  <c r="AK500" i="6"/>
  <c r="AL500" i="6"/>
  <c r="AI501" i="6"/>
  <c r="AJ501" i="6"/>
  <c r="AK501" i="6"/>
  <c r="AL501" i="6"/>
  <c r="AI502" i="6"/>
  <c r="AJ502" i="6"/>
  <c r="AK502" i="6"/>
  <c r="AL502" i="6"/>
  <c r="AI503" i="6"/>
  <c r="AJ503" i="6"/>
  <c r="AK503" i="6"/>
  <c r="AL503" i="6"/>
  <c r="AI504" i="6"/>
  <c r="AJ504" i="6"/>
  <c r="AK504" i="6"/>
  <c r="AL504" i="6"/>
  <c r="AI505" i="6"/>
  <c r="AJ505" i="6"/>
  <c r="AK505" i="6"/>
  <c r="AL505" i="6"/>
  <c r="AI506" i="6"/>
  <c r="AJ506" i="6"/>
  <c r="AK506" i="6"/>
  <c r="AL506" i="6"/>
  <c r="AI507" i="6"/>
  <c r="AJ507" i="6"/>
  <c r="AK507" i="6"/>
  <c r="AL507" i="6"/>
  <c r="AI508" i="6"/>
  <c r="AJ508" i="6"/>
  <c r="AK508" i="6"/>
  <c r="AL508" i="6"/>
  <c r="AI509" i="6"/>
  <c r="AJ509" i="6"/>
  <c r="AK509" i="6"/>
  <c r="AL509" i="6"/>
  <c r="AI510" i="6"/>
  <c r="AJ510" i="6"/>
  <c r="AK510" i="6"/>
  <c r="AL510" i="6"/>
  <c r="AI511" i="6"/>
  <c r="AJ511" i="6"/>
  <c r="AK511" i="6"/>
  <c r="AL511" i="6"/>
  <c r="AI512" i="6"/>
  <c r="AJ512" i="6"/>
  <c r="AK512" i="6"/>
  <c r="AL512" i="6"/>
  <c r="AI513" i="6"/>
  <c r="AJ513" i="6"/>
  <c r="AK513" i="6"/>
  <c r="AL513" i="6"/>
  <c r="AI514" i="6"/>
  <c r="AJ514" i="6"/>
  <c r="AK514" i="6"/>
  <c r="AL514" i="6"/>
  <c r="AI515" i="6"/>
  <c r="AJ515" i="6"/>
  <c r="AK515" i="6"/>
  <c r="AL515" i="6"/>
  <c r="AI516" i="6"/>
  <c r="AJ516" i="6"/>
  <c r="AK516" i="6"/>
  <c r="AL516" i="6"/>
  <c r="AI517" i="6"/>
  <c r="AJ517" i="6"/>
  <c r="AK517" i="6"/>
  <c r="AL517" i="6"/>
  <c r="AI518" i="6"/>
  <c r="AJ518" i="6"/>
  <c r="AK518" i="6"/>
  <c r="AL518" i="6"/>
  <c r="AI519" i="6"/>
  <c r="AJ519" i="6"/>
  <c r="AK519" i="6"/>
  <c r="AL519" i="6"/>
  <c r="AI520" i="6"/>
  <c r="AJ520" i="6"/>
  <c r="AK520" i="6"/>
  <c r="AL520" i="6"/>
  <c r="AI521" i="6"/>
  <c r="AJ521" i="6"/>
  <c r="AK521" i="6"/>
  <c r="AL521" i="6"/>
  <c r="AI522" i="6"/>
  <c r="AJ522" i="6"/>
  <c r="AK522" i="6"/>
  <c r="AL522" i="6"/>
  <c r="AI523" i="6"/>
  <c r="AJ523" i="6"/>
  <c r="AK523" i="6"/>
  <c r="AL523" i="6"/>
  <c r="AI524" i="6"/>
  <c r="AJ524" i="6"/>
  <c r="AK524" i="6"/>
  <c r="AL524" i="6"/>
  <c r="AI525" i="6"/>
  <c r="AJ525" i="6"/>
  <c r="AK525" i="6"/>
  <c r="AL525" i="6"/>
  <c r="AI526" i="6"/>
  <c r="AJ526" i="6"/>
  <c r="AK526" i="6"/>
  <c r="AL526" i="6"/>
  <c r="AI527" i="6"/>
  <c r="AJ527" i="6"/>
  <c r="AK527" i="6"/>
  <c r="AL527" i="6"/>
  <c r="AI528" i="6"/>
  <c r="AJ528" i="6"/>
  <c r="AK528" i="6"/>
  <c r="AL528" i="6"/>
  <c r="AI529" i="6"/>
  <c r="AJ529" i="6"/>
  <c r="AK529" i="6"/>
  <c r="AL529" i="6"/>
  <c r="AI530" i="6"/>
  <c r="AJ530" i="6"/>
  <c r="AK530" i="6"/>
  <c r="AL530" i="6"/>
  <c r="AI531" i="6"/>
  <c r="AJ531" i="6"/>
  <c r="AK531" i="6"/>
  <c r="AL531" i="6"/>
  <c r="AI532" i="6"/>
  <c r="AJ532" i="6"/>
  <c r="AK532" i="6"/>
  <c r="AL532" i="6"/>
  <c r="AI533" i="6"/>
  <c r="AJ533" i="6"/>
  <c r="AK533" i="6"/>
  <c r="AL533" i="6"/>
  <c r="AI534" i="6"/>
  <c r="AJ534" i="6"/>
  <c r="AK534" i="6"/>
  <c r="AL534" i="6"/>
  <c r="AI535" i="6"/>
  <c r="AJ535" i="6"/>
  <c r="AK535" i="6"/>
  <c r="AL535" i="6"/>
  <c r="AI536" i="6"/>
  <c r="AJ536" i="6"/>
  <c r="AK536" i="6"/>
  <c r="AL536" i="6"/>
  <c r="AI537" i="6"/>
  <c r="AJ537" i="6"/>
  <c r="AK537" i="6"/>
  <c r="AL537" i="6"/>
  <c r="AI538" i="6"/>
  <c r="AJ538" i="6"/>
  <c r="AK538" i="6"/>
  <c r="AL538" i="6"/>
  <c r="AI539" i="6"/>
  <c r="AJ539" i="6"/>
  <c r="AK539" i="6"/>
  <c r="AL539" i="6"/>
  <c r="AI540" i="6"/>
  <c r="AJ540" i="6"/>
  <c r="AK540" i="6"/>
  <c r="AL540" i="6"/>
  <c r="AI541" i="6"/>
  <c r="AJ541" i="6"/>
  <c r="AK541" i="6"/>
  <c r="AL541" i="6"/>
  <c r="AI542" i="6"/>
  <c r="AJ542" i="6"/>
  <c r="AK542" i="6"/>
  <c r="AL542" i="6"/>
  <c r="AI543" i="6"/>
  <c r="AJ543" i="6"/>
  <c r="AK543" i="6"/>
  <c r="AL543" i="6"/>
  <c r="AI544" i="6"/>
  <c r="AJ544" i="6"/>
  <c r="AK544" i="6"/>
  <c r="AL544" i="6"/>
  <c r="AL462" i="6"/>
  <c r="AK462" i="6"/>
  <c r="AJ462" i="6"/>
  <c r="AI462" i="6"/>
  <c r="AB472" i="6"/>
  <c r="AB473" i="6"/>
  <c r="AB474" i="6"/>
  <c r="AB475" i="6"/>
  <c r="AB476" i="6"/>
  <c r="AB477" i="6"/>
  <c r="AB478" i="6"/>
  <c r="AB479" i="6" s="1"/>
  <c r="AB480" i="6" s="1"/>
  <c r="AB481" i="6" s="1"/>
  <c r="AB482" i="6" s="1"/>
  <c r="AB483" i="6" s="1"/>
  <c r="AB484" i="6" s="1"/>
  <c r="AB485" i="6" s="1"/>
  <c r="AB486" i="6" s="1"/>
  <c r="AB487" i="6" s="1"/>
  <c r="AB488" i="6" s="1"/>
  <c r="AB489" i="6" s="1"/>
  <c r="AB490" i="6" s="1"/>
  <c r="AB491" i="6" s="1"/>
  <c r="AB492" i="6" s="1"/>
  <c r="AB493" i="6" s="1"/>
  <c r="AB494" i="6" s="1"/>
  <c r="AB495" i="6" s="1"/>
  <c r="AB496" i="6" s="1"/>
  <c r="AB497" i="6" s="1"/>
  <c r="AB498" i="6" s="1"/>
  <c r="AB499" i="6" s="1"/>
  <c r="AB500" i="6" s="1"/>
  <c r="AB501" i="6" s="1"/>
  <c r="AB502" i="6" s="1"/>
  <c r="AB503" i="6" s="1"/>
  <c r="AB504" i="6" s="1"/>
  <c r="AB505" i="6" s="1"/>
  <c r="AB506" i="6" s="1"/>
  <c r="AB507" i="6" s="1"/>
  <c r="AB508" i="6" s="1"/>
  <c r="AB509" i="6" s="1"/>
  <c r="AB510" i="6" s="1"/>
  <c r="AB511" i="6" s="1"/>
  <c r="AB512" i="6" s="1"/>
  <c r="AB513" i="6" s="1"/>
  <c r="AB514" i="6" s="1"/>
  <c r="AB515" i="6" s="1"/>
  <c r="AB516" i="6" s="1"/>
  <c r="AB517" i="6" s="1"/>
  <c r="AB518" i="6" s="1"/>
  <c r="AB519" i="6" s="1"/>
  <c r="AB520" i="6" s="1"/>
  <c r="AB521" i="6" s="1"/>
  <c r="AB522" i="6" s="1"/>
  <c r="AB523" i="6" s="1"/>
  <c r="AB524" i="6" s="1"/>
  <c r="AB525" i="6" s="1"/>
  <c r="AB526" i="6" s="1"/>
  <c r="AB527" i="6" s="1"/>
  <c r="AB528" i="6" s="1"/>
  <c r="AB529" i="6" s="1"/>
  <c r="AB530" i="6" s="1"/>
  <c r="AB531" i="6" s="1"/>
  <c r="AB532" i="6" s="1"/>
  <c r="AB533" i="6" s="1"/>
  <c r="AB534" i="6" s="1"/>
  <c r="AB535" i="6" s="1"/>
  <c r="AB536" i="6" s="1"/>
  <c r="AB537" i="6" s="1"/>
  <c r="AB538" i="6" s="1"/>
  <c r="AB539" i="6" s="1"/>
  <c r="AB540" i="6" s="1"/>
  <c r="AB541" i="6" s="1"/>
  <c r="AB542" i="6" s="1"/>
  <c r="AB543" i="6" s="1"/>
  <c r="AB544" i="6" s="1"/>
  <c r="AB463" i="6"/>
  <c r="AB464" i="6" s="1"/>
  <c r="AM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463" i="6"/>
  <c r="V463" i="6"/>
  <c r="W463" i="6"/>
  <c r="X463" i="6"/>
  <c r="Y463" i="6"/>
  <c r="V464" i="6"/>
  <c r="W464" i="6"/>
  <c r="X464" i="6"/>
  <c r="Y464" i="6"/>
  <c r="V465" i="6"/>
  <c r="W465" i="6"/>
  <c r="X465" i="6"/>
  <c r="Y465" i="6"/>
  <c r="V466" i="6"/>
  <c r="W466" i="6"/>
  <c r="X466" i="6"/>
  <c r="Y466" i="6"/>
  <c r="V467" i="6"/>
  <c r="W467" i="6"/>
  <c r="X467" i="6"/>
  <c r="Y467" i="6"/>
  <c r="V468" i="6"/>
  <c r="W468" i="6"/>
  <c r="X468" i="6"/>
  <c r="Y468" i="6"/>
  <c r="V469" i="6"/>
  <c r="W469" i="6"/>
  <c r="X469" i="6"/>
  <c r="Y469" i="6"/>
  <c r="V470" i="6"/>
  <c r="W470" i="6"/>
  <c r="X470" i="6"/>
  <c r="Y470" i="6"/>
  <c r="V471" i="6"/>
  <c r="W471" i="6"/>
  <c r="X471" i="6"/>
  <c r="Y471" i="6"/>
  <c r="V472" i="6"/>
  <c r="W472" i="6"/>
  <c r="X472" i="6"/>
  <c r="Y472" i="6"/>
  <c r="V473" i="6"/>
  <c r="W473" i="6"/>
  <c r="X473" i="6"/>
  <c r="Y473" i="6"/>
  <c r="V474" i="6"/>
  <c r="W474" i="6"/>
  <c r="X474" i="6"/>
  <c r="Y474" i="6"/>
  <c r="V475" i="6"/>
  <c r="W475" i="6"/>
  <c r="X475" i="6"/>
  <c r="Y475" i="6"/>
  <c r="V476" i="6"/>
  <c r="W476" i="6"/>
  <c r="X476" i="6"/>
  <c r="Y476" i="6"/>
  <c r="V477" i="6"/>
  <c r="W477" i="6"/>
  <c r="X477" i="6"/>
  <c r="Y477" i="6"/>
  <c r="V478" i="6"/>
  <c r="W478" i="6"/>
  <c r="X478" i="6"/>
  <c r="Y478" i="6"/>
  <c r="V479" i="6"/>
  <c r="W479" i="6"/>
  <c r="X479" i="6"/>
  <c r="Y479" i="6"/>
  <c r="V480" i="6"/>
  <c r="W480" i="6"/>
  <c r="X480" i="6"/>
  <c r="Y480" i="6"/>
  <c r="V481" i="6"/>
  <c r="W481" i="6"/>
  <c r="X481" i="6"/>
  <c r="Y481" i="6"/>
  <c r="V482" i="6"/>
  <c r="W482" i="6"/>
  <c r="X482" i="6"/>
  <c r="Y482" i="6"/>
  <c r="V483" i="6"/>
  <c r="W483" i="6"/>
  <c r="X483" i="6"/>
  <c r="Y483" i="6"/>
  <c r="V484" i="6"/>
  <c r="W484" i="6"/>
  <c r="X484" i="6"/>
  <c r="Y484" i="6"/>
  <c r="V485" i="6"/>
  <c r="W485" i="6"/>
  <c r="X485" i="6"/>
  <c r="Y485" i="6"/>
  <c r="V486" i="6"/>
  <c r="W486" i="6"/>
  <c r="X486" i="6"/>
  <c r="Y486" i="6"/>
  <c r="V487" i="6"/>
  <c r="W487" i="6"/>
  <c r="X487" i="6"/>
  <c r="Y487" i="6"/>
  <c r="V488" i="6"/>
  <c r="W488" i="6"/>
  <c r="X488" i="6"/>
  <c r="Y488" i="6"/>
  <c r="V489" i="6"/>
  <c r="W489" i="6"/>
  <c r="X489" i="6"/>
  <c r="Y489" i="6"/>
  <c r="V490" i="6"/>
  <c r="W490" i="6"/>
  <c r="X490" i="6"/>
  <c r="Y490" i="6"/>
  <c r="V491" i="6"/>
  <c r="W491" i="6"/>
  <c r="X491" i="6"/>
  <c r="Y491" i="6"/>
  <c r="V492" i="6"/>
  <c r="W492" i="6"/>
  <c r="X492" i="6"/>
  <c r="Y492" i="6"/>
  <c r="V493" i="6"/>
  <c r="W493" i="6"/>
  <c r="X493" i="6"/>
  <c r="Y493" i="6"/>
  <c r="V494" i="6"/>
  <c r="W494" i="6"/>
  <c r="X494" i="6"/>
  <c r="Y494" i="6"/>
  <c r="V495" i="6"/>
  <c r="W495" i="6"/>
  <c r="X495" i="6"/>
  <c r="Y495" i="6"/>
  <c r="V496" i="6"/>
  <c r="W496" i="6"/>
  <c r="X496" i="6"/>
  <c r="Y496" i="6"/>
  <c r="V497" i="6"/>
  <c r="W497" i="6"/>
  <c r="X497" i="6"/>
  <c r="Y497" i="6"/>
  <c r="V498" i="6"/>
  <c r="W498" i="6"/>
  <c r="X498" i="6"/>
  <c r="Y498" i="6"/>
  <c r="V499" i="6"/>
  <c r="W499" i="6"/>
  <c r="X499" i="6"/>
  <c r="Y499" i="6"/>
  <c r="V500" i="6"/>
  <c r="W500" i="6"/>
  <c r="X500" i="6"/>
  <c r="Y500" i="6"/>
  <c r="V501" i="6"/>
  <c r="W501" i="6"/>
  <c r="X501" i="6"/>
  <c r="Y501" i="6"/>
  <c r="V502" i="6"/>
  <c r="W502" i="6"/>
  <c r="X502" i="6"/>
  <c r="Y502" i="6"/>
  <c r="V503" i="6"/>
  <c r="W503" i="6"/>
  <c r="X503" i="6"/>
  <c r="Y503" i="6"/>
  <c r="V504" i="6"/>
  <c r="W504" i="6"/>
  <c r="X504" i="6"/>
  <c r="Y504" i="6"/>
  <c r="V505" i="6"/>
  <c r="W505" i="6"/>
  <c r="X505" i="6"/>
  <c r="Y505" i="6"/>
  <c r="V506" i="6"/>
  <c r="W506" i="6"/>
  <c r="X506" i="6"/>
  <c r="Y506" i="6"/>
  <c r="V507" i="6"/>
  <c r="W507" i="6"/>
  <c r="X507" i="6"/>
  <c r="Y507" i="6"/>
  <c r="V508" i="6"/>
  <c r="W508" i="6"/>
  <c r="X508" i="6"/>
  <c r="Y508" i="6"/>
  <c r="V509" i="6"/>
  <c r="W509" i="6"/>
  <c r="X509" i="6"/>
  <c r="Y509" i="6"/>
  <c r="V510" i="6"/>
  <c r="W510" i="6"/>
  <c r="X510" i="6"/>
  <c r="Y510" i="6"/>
  <c r="V511" i="6"/>
  <c r="W511" i="6"/>
  <c r="X511" i="6"/>
  <c r="Y511" i="6"/>
  <c r="V512" i="6"/>
  <c r="W512" i="6"/>
  <c r="X512" i="6"/>
  <c r="Y512" i="6"/>
  <c r="V513" i="6"/>
  <c r="W513" i="6"/>
  <c r="X513" i="6"/>
  <c r="Y513" i="6"/>
  <c r="V514" i="6"/>
  <c r="W514" i="6"/>
  <c r="X514" i="6"/>
  <c r="Y514" i="6"/>
  <c r="V515" i="6"/>
  <c r="W515" i="6"/>
  <c r="X515" i="6"/>
  <c r="Y515" i="6"/>
  <c r="V516" i="6"/>
  <c r="W516" i="6"/>
  <c r="X516" i="6"/>
  <c r="Y516" i="6"/>
  <c r="V517" i="6"/>
  <c r="W517" i="6"/>
  <c r="X517" i="6"/>
  <c r="Y517" i="6"/>
  <c r="V518" i="6"/>
  <c r="W518" i="6"/>
  <c r="X518" i="6"/>
  <c r="Y518" i="6"/>
  <c r="V519" i="6"/>
  <c r="W519" i="6"/>
  <c r="X519" i="6"/>
  <c r="Y519" i="6"/>
  <c r="V520" i="6"/>
  <c r="W520" i="6"/>
  <c r="X520" i="6"/>
  <c r="Y520" i="6"/>
  <c r="V521" i="6"/>
  <c r="W521" i="6"/>
  <c r="X521" i="6"/>
  <c r="Y521" i="6"/>
  <c r="V522" i="6"/>
  <c r="W522" i="6"/>
  <c r="X522" i="6"/>
  <c r="Y522" i="6"/>
  <c r="V523" i="6"/>
  <c r="W523" i="6"/>
  <c r="X523" i="6"/>
  <c r="Y523" i="6"/>
  <c r="V524" i="6"/>
  <c r="W524" i="6"/>
  <c r="X524" i="6"/>
  <c r="Y524" i="6"/>
  <c r="V525" i="6"/>
  <c r="W525" i="6"/>
  <c r="X525" i="6"/>
  <c r="Y525" i="6"/>
  <c r="V526" i="6"/>
  <c r="W526" i="6"/>
  <c r="X526" i="6"/>
  <c r="Y526" i="6"/>
  <c r="V527" i="6"/>
  <c r="W527" i="6"/>
  <c r="X527" i="6"/>
  <c r="Y527" i="6"/>
  <c r="V528" i="6"/>
  <c r="W528" i="6"/>
  <c r="X528" i="6"/>
  <c r="Y528" i="6"/>
  <c r="V529" i="6"/>
  <c r="W529" i="6"/>
  <c r="X529" i="6"/>
  <c r="Y529" i="6"/>
  <c r="V530" i="6"/>
  <c r="W530" i="6"/>
  <c r="X530" i="6"/>
  <c r="Y530" i="6"/>
  <c r="V531" i="6"/>
  <c r="W531" i="6"/>
  <c r="X531" i="6"/>
  <c r="Y531" i="6"/>
  <c r="V532" i="6"/>
  <c r="W532" i="6"/>
  <c r="X532" i="6"/>
  <c r="Y532" i="6"/>
  <c r="V533" i="6"/>
  <c r="W533" i="6"/>
  <c r="X533" i="6"/>
  <c r="Y533" i="6"/>
  <c r="V534" i="6"/>
  <c r="W534" i="6"/>
  <c r="X534" i="6"/>
  <c r="Y534" i="6"/>
  <c r="V535" i="6"/>
  <c r="W535" i="6"/>
  <c r="X535" i="6"/>
  <c r="Y535" i="6"/>
  <c r="V536" i="6"/>
  <c r="W536" i="6"/>
  <c r="X536" i="6"/>
  <c r="Y536" i="6"/>
  <c r="V537" i="6"/>
  <c r="W537" i="6"/>
  <c r="X537" i="6"/>
  <c r="Y537" i="6"/>
  <c r="V538" i="6"/>
  <c r="W538" i="6"/>
  <c r="X538" i="6"/>
  <c r="Y538" i="6"/>
  <c r="V539" i="6"/>
  <c r="W539" i="6"/>
  <c r="X539" i="6"/>
  <c r="Y539" i="6"/>
  <c r="V540" i="6"/>
  <c r="W540" i="6"/>
  <c r="X540" i="6"/>
  <c r="Y540" i="6"/>
  <c r="V541" i="6"/>
  <c r="W541" i="6"/>
  <c r="X541" i="6"/>
  <c r="Y541" i="6"/>
  <c r="V542" i="6"/>
  <c r="W542" i="6"/>
  <c r="X542" i="6"/>
  <c r="Y542" i="6"/>
  <c r="V543" i="6"/>
  <c r="W543" i="6"/>
  <c r="X543" i="6"/>
  <c r="Y543" i="6"/>
  <c r="V544" i="6"/>
  <c r="W544" i="6"/>
  <c r="X544" i="6"/>
  <c r="Y544" i="6"/>
  <c r="Y462" i="6"/>
  <c r="X462" i="6"/>
  <c r="W462" i="6"/>
  <c r="V462" i="6"/>
  <c r="O464" i="6"/>
  <c r="O465" i="6"/>
  <c r="O466" i="6"/>
  <c r="O467" i="6"/>
  <c r="O468" i="6"/>
  <c r="O469" i="6" s="1"/>
  <c r="O470" i="6" s="1"/>
  <c r="O471" i="6" s="1"/>
  <c r="O472" i="6" s="1"/>
  <c r="O473" i="6" s="1"/>
  <c r="O474" i="6" s="1"/>
  <c r="O475" i="6" s="1"/>
  <c r="O476" i="6" s="1"/>
  <c r="O477" i="6" s="1"/>
  <c r="O478" i="6" s="1"/>
  <c r="O479" i="6" s="1"/>
  <c r="O480" i="6" s="1"/>
  <c r="O481" i="6" s="1"/>
  <c r="O482" i="6" s="1"/>
  <c r="O483" i="6" s="1"/>
  <c r="O484" i="6" s="1"/>
  <c r="O485" i="6" s="1"/>
  <c r="O486" i="6" s="1"/>
  <c r="O487" i="6" s="1"/>
  <c r="O488" i="6" s="1"/>
  <c r="O489" i="6" s="1"/>
  <c r="O490" i="6" s="1"/>
  <c r="O491" i="6" s="1"/>
  <c r="O492" i="6" s="1"/>
  <c r="O493" i="6" s="1"/>
  <c r="O494" i="6" s="1"/>
  <c r="O495" i="6" s="1"/>
  <c r="O496" i="6" s="1"/>
  <c r="O497" i="6" s="1"/>
  <c r="O498" i="6" s="1"/>
  <c r="O499" i="6" s="1"/>
  <c r="O500" i="6" s="1"/>
  <c r="O501" i="6" s="1"/>
  <c r="O502" i="6" s="1"/>
  <c r="O503" i="6" s="1"/>
  <c r="O504" i="6" s="1"/>
  <c r="O505" i="6" s="1"/>
  <c r="O506" i="6" s="1"/>
  <c r="O507" i="6" s="1"/>
  <c r="O508" i="6" s="1"/>
  <c r="O509" i="6" s="1"/>
  <c r="O510" i="6" s="1"/>
  <c r="O511" i="6" s="1"/>
  <c r="O512" i="6" s="1"/>
  <c r="O513" i="6" s="1"/>
  <c r="O514" i="6" s="1"/>
  <c r="O515" i="6" s="1"/>
  <c r="O516" i="6" s="1"/>
  <c r="O517" i="6" s="1"/>
  <c r="O518" i="6" s="1"/>
  <c r="O519" i="6" s="1"/>
  <c r="O520" i="6" s="1"/>
  <c r="O521" i="6" s="1"/>
  <c r="O522" i="6" s="1"/>
  <c r="O523" i="6" s="1"/>
  <c r="O524" i="6" s="1"/>
  <c r="O525" i="6" s="1"/>
  <c r="O526" i="6" s="1"/>
  <c r="O527" i="6" s="1"/>
  <c r="O528" i="6" s="1"/>
  <c r="O529" i="6" s="1"/>
  <c r="O530" i="6" s="1"/>
  <c r="O531" i="6" s="1"/>
  <c r="O532" i="6" s="1"/>
  <c r="O533" i="6" s="1"/>
  <c r="O534" i="6" s="1"/>
  <c r="O535" i="6" s="1"/>
  <c r="O536" i="6" s="1"/>
  <c r="O537" i="6" s="1"/>
  <c r="O538" i="6" s="1"/>
  <c r="O539" i="6" s="1"/>
  <c r="O540" i="6" s="1"/>
  <c r="O541" i="6" s="1"/>
  <c r="O542" i="6" s="1"/>
  <c r="O543" i="6" s="1"/>
  <c r="O544" i="6" s="1"/>
  <c r="O463" i="6"/>
  <c r="BM463" i="6" l="1"/>
  <c r="AB465" i="6"/>
  <c r="AB466" i="6" s="1"/>
  <c r="AB467" i="6" s="1"/>
  <c r="AB468" i="6" s="1"/>
  <c r="AB469" i="6" s="1"/>
  <c r="AB470" i="6" s="1"/>
  <c r="AB471" i="6" s="1"/>
  <c r="AM464" i="6"/>
  <c r="AD350" i="6"/>
  <c r="AF350" i="6" s="1"/>
  <c r="AG350" i="6"/>
  <c r="AD351" i="6"/>
  <c r="AF351" i="6"/>
  <c r="AG351" i="6"/>
  <c r="AD352" i="6"/>
  <c r="AF352" i="6"/>
  <c r="AG352" i="6"/>
  <c r="AD353" i="6"/>
  <c r="AD354" i="6"/>
  <c r="AE354" i="6"/>
  <c r="AF354" i="6"/>
  <c r="AG354" i="6"/>
  <c r="AD355" i="6"/>
  <c r="AE355" i="6"/>
  <c r="AF355" i="6"/>
  <c r="AG355" i="6"/>
  <c r="AD356" i="6"/>
  <c r="AF356" i="6" s="1"/>
  <c r="AD357" i="6"/>
  <c r="AF357" i="6"/>
  <c r="AG357" i="6"/>
  <c r="AD358" i="6"/>
  <c r="AF358" i="6"/>
  <c r="AG358" i="6"/>
  <c r="AD359" i="6"/>
  <c r="AF359" i="6"/>
  <c r="AG359" i="6"/>
  <c r="AD360" i="6"/>
  <c r="AF360" i="6" s="1"/>
  <c r="AG360" i="6"/>
  <c r="AD361" i="6"/>
  <c r="AF361" i="6"/>
  <c r="AG361" i="6"/>
  <c r="AD362" i="6"/>
  <c r="AF362" i="6" s="1"/>
  <c r="AD363" i="6"/>
  <c r="AF363" i="6"/>
  <c r="AG363" i="6"/>
  <c r="AD364" i="6"/>
  <c r="AG364" i="6"/>
  <c r="AD365" i="6"/>
  <c r="AE365" i="6"/>
  <c r="AF365" i="6"/>
  <c r="AG365" i="6"/>
  <c r="AD366" i="6"/>
  <c r="AF366" i="6"/>
  <c r="AG366" i="6"/>
  <c r="AD367" i="6"/>
  <c r="AE367" i="6"/>
  <c r="AF367" i="6"/>
  <c r="AG367" i="6"/>
  <c r="AD368" i="6"/>
  <c r="AF368" i="6" s="1"/>
  <c r="AD369" i="6"/>
  <c r="AF369" i="6"/>
  <c r="AG369" i="6"/>
  <c r="AD370" i="6"/>
  <c r="AF370" i="6"/>
  <c r="AG370" i="6"/>
  <c r="AD371" i="6"/>
  <c r="AE371" i="6"/>
  <c r="AF371" i="6"/>
  <c r="AG371" i="6"/>
  <c r="AD372" i="6"/>
  <c r="AE372" i="6"/>
  <c r="AF372" i="6"/>
  <c r="AG372" i="6"/>
  <c r="AD373" i="6"/>
  <c r="AG373" i="6" s="1"/>
  <c r="AD374" i="6"/>
  <c r="AF374" i="6" s="1"/>
  <c r="AD375" i="6"/>
  <c r="AF375" i="6"/>
  <c r="AG375" i="6"/>
  <c r="AD376" i="6"/>
  <c r="AF376" i="6"/>
  <c r="AG376" i="6"/>
  <c r="AD377" i="6"/>
  <c r="AF377" i="6"/>
  <c r="AG377" i="6"/>
  <c r="AD378" i="6"/>
  <c r="AE378" i="6"/>
  <c r="AF378" i="6"/>
  <c r="AG378" i="6"/>
  <c r="AD379" i="6"/>
  <c r="AE379" i="6"/>
  <c r="AF379" i="6"/>
  <c r="AG379" i="6"/>
  <c r="AD380" i="6"/>
  <c r="AF380" i="6" s="1"/>
  <c r="AD381" i="6"/>
  <c r="AG381" i="6" s="1"/>
  <c r="AF381" i="6"/>
  <c r="AD382" i="6"/>
  <c r="AF382" i="6"/>
  <c r="AG382" i="6"/>
  <c r="AD383" i="6"/>
  <c r="AF383" i="6"/>
  <c r="AG383" i="6"/>
  <c r="AD384" i="6"/>
  <c r="AF384" i="6"/>
  <c r="AG384" i="6"/>
  <c r="AD385" i="6"/>
  <c r="AF385" i="6"/>
  <c r="AG385" i="6"/>
  <c r="AD386" i="6"/>
  <c r="AF386" i="6" s="1"/>
  <c r="AD387" i="6"/>
  <c r="AF387" i="6"/>
  <c r="AG387" i="6"/>
  <c r="AD388" i="6"/>
  <c r="AF388" i="6"/>
  <c r="AG388" i="6"/>
  <c r="AD389" i="6"/>
  <c r="AF389" i="6" s="1"/>
  <c r="AE389" i="6"/>
  <c r="AD390" i="6"/>
  <c r="AE390" i="6" s="1"/>
  <c r="AF390" i="6"/>
  <c r="AG390" i="6"/>
  <c r="AD391" i="6"/>
  <c r="AE391" i="6"/>
  <c r="AF391" i="6"/>
  <c r="AG391" i="6"/>
  <c r="AD392" i="6"/>
  <c r="AF392" i="6" s="1"/>
  <c r="AD393" i="6"/>
  <c r="AF393" i="6"/>
  <c r="AG393" i="6"/>
  <c r="AD394" i="6"/>
  <c r="AE394" i="6"/>
  <c r="AF394" i="6"/>
  <c r="AG394" i="6"/>
  <c r="AD395" i="6"/>
  <c r="AE395" i="6"/>
  <c r="AF395" i="6"/>
  <c r="AG395" i="6"/>
  <c r="AD396" i="6"/>
  <c r="AF396" i="6" s="1"/>
  <c r="AE396" i="6"/>
  <c r="AD397" i="6"/>
  <c r="AF397" i="6"/>
  <c r="AG397" i="6"/>
  <c r="AD398" i="6"/>
  <c r="AF398" i="6" s="1"/>
  <c r="AD399" i="6"/>
  <c r="AF399" i="6"/>
  <c r="AG399" i="6"/>
  <c r="AD400" i="6"/>
  <c r="AF400" i="6"/>
  <c r="AG400" i="6"/>
  <c r="AD401" i="6"/>
  <c r="AF401" i="6"/>
  <c r="AG401" i="6"/>
  <c r="AD402" i="6"/>
  <c r="AF402" i="6"/>
  <c r="AG402" i="6"/>
  <c r="AD403" i="6"/>
  <c r="AE403" i="6"/>
  <c r="AF403" i="6"/>
  <c r="AG403" i="6"/>
  <c r="AD404" i="6"/>
  <c r="AF404" i="6" s="1"/>
  <c r="AD405" i="6"/>
  <c r="AF405" i="6"/>
  <c r="AG405" i="6"/>
  <c r="AD406" i="6"/>
  <c r="AF406" i="6"/>
  <c r="AG406" i="6"/>
  <c r="AD407" i="6"/>
  <c r="AF407" i="6"/>
  <c r="AG407" i="6"/>
  <c r="AD408" i="6"/>
  <c r="AF408" i="6"/>
  <c r="AG408" i="6"/>
  <c r="AD409" i="6"/>
  <c r="AF409" i="6"/>
  <c r="AG409" i="6"/>
  <c r="AD410" i="6"/>
  <c r="AG410" i="6" s="1"/>
  <c r="AD411" i="6"/>
  <c r="AF411" i="6"/>
  <c r="AG411" i="6"/>
  <c r="AD412" i="6"/>
  <c r="AF412" i="6"/>
  <c r="AG412" i="6"/>
  <c r="AD413" i="6"/>
  <c r="AE413" i="6"/>
  <c r="AF413" i="6"/>
  <c r="AG413" i="6"/>
  <c r="AD414" i="6"/>
  <c r="AE414" i="6"/>
  <c r="AF414" i="6"/>
  <c r="AG414" i="6"/>
  <c r="AD415" i="6"/>
  <c r="AE415" i="6"/>
  <c r="AF415" i="6"/>
  <c r="AG415" i="6"/>
  <c r="AD416" i="6"/>
  <c r="AF416" i="6" s="1"/>
  <c r="AD417" i="6"/>
  <c r="AF417" i="6"/>
  <c r="AG417" i="6"/>
  <c r="AD418" i="6"/>
  <c r="AF418" i="6"/>
  <c r="AG418" i="6"/>
  <c r="AD419" i="6"/>
  <c r="AE419" i="6" s="1"/>
  <c r="AF419" i="6"/>
  <c r="AG419" i="6"/>
  <c r="AD420" i="6"/>
  <c r="AF420" i="6" s="1"/>
  <c r="AD421" i="6"/>
  <c r="AF421" i="6"/>
  <c r="AG421" i="6"/>
  <c r="AD422" i="6"/>
  <c r="AF422" i="6" s="1"/>
  <c r="AD423" i="6"/>
  <c r="AF423" i="6"/>
  <c r="AG423" i="6"/>
  <c r="AD424" i="6"/>
  <c r="AF424" i="6"/>
  <c r="AG424" i="6"/>
  <c r="AD425" i="6"/>
  <c r="AF425" i="6"/>
  <c r="AG425" i="6"/>
  <c r="AD426" i="6"/>
  <c r="AE426" i="6"/>
  <c r="AF426" i="6"/>
  <c r="AG426" i="6"/>
  <c r="AD427" i="6"/>
  <c r="AG427" i="6" s="1"/>
  <c r="AE427" i="6"/>
  <c r="AF427" i="6"/>
  <c r="AD428" i="6"/>
  <c r="AG428" i="6" s="1"/>
  <c r="AD349" i="6"/>
  <c r="AE348" i="6"/>
  <c r="AG347" i="6"/>
  <c r="AF347" i="6"/>
  <c r="AE347" i="6"/>
  <c r="AD345" i="6"/>
  <c r="AD344" i="6"/>
  <c r="V350" i="6"/>
  <c r="AE350" i="6" s="1"/>
  <c r="V351" i="6"/>
  <c r="AE351" i="6" s="1"/>
  <c r="V352" i="6"/>
  <c r="AE352" i="6" s="1"/>
  <c r="V353" i="6"/>
  <c r="V354" i="6"/>
  <c r="V355" i="6"/>
  <c r="V356" i="6"/>
  <c r="V357" i="6"/>
  <c r="V358" i="6"/>
  <c r="AE358" i="6" s="1"/>
  <c r="V359" i="6"/>
  <c r="AE359" i="6" s="1"/>
  <c r="V360" i="6"/>
  <c r="AE360" i="6" s="1"/>
  <c r="V361" i="6"/>
  <c r="AE361" i="6" s="1"/>
  <c r="V362" i="6"/>
  <c r="AE362" i="6" s="1"/>
  <c r="V363" i="6"/>
  <c r="AE363" i="6" s="1"/>
  <c r="V364" i="6"/>
  <c r="V365" i="6"/>
  <c r="V366" i="6"/>
  <c r="AE366" i="6" s="1"/>
  <c r="V367" i="6"/>
  <c r="V368" i="6"/>
  <c r="V369" i="6"/>
  <c r="V370" i="6"/>
  <c r="V371" i="6"/>
  <c r="V372" i="6"/>
  <c r="V373" i="6"/>
  <c r="AE373" i="6" s="1"/>
  <c r="V374" i="6"/>
  <c r="AE374" i="6" s="1"/>
  <c r="V375" i="6"/>
  <c r="AE375" i="6" s="1"/>
  <c r="V376" i="6"/>
  <c r="AE376" i="6" s="1"/>
  <c r="V377" i="6"/>
  <c r="AE377" i="6" s="1"/>
  <c r="V378" i="6"/>
  <c r="V379" i="6"/>
  <c r="V380" i="6"/>
  <c r="V381" i="6"/>
  <c r="V382" i="6"/>
  <c r="AE382" i="6" s="1"/>
  <c r="V383" i="6"/>
  <c r="AE383" i="6" s="1"/>
  <c r="V384" i="6"/>
  <c r="AE384" i="6" s="1"/>
  <c r="V385" i="6"/>
  <c r="AE385" i="6" s="1"/>
  <c r="V386" i="6"/>
  <c r="AE386" i="6" s="1"/>
  <c r="V387" i="6"/>
  <c r="AE387" i="6" s="1"/>
  <c r="V388" i="6"/>
  <c r="AE388" i="6" s="1"/>
  <c r="V389" i="6"/>
  <c r="V390" i="6"/>
  <c r="V391" i="6"/>
  <c r="V392" i="6"/>
  <c r="V393" i="6"/>
  <c r="V394" i="6"/>
  <c r="V395" i="6"/>
  <c r="V396" i="6"/>
  <c r="V397" i="6"/>
  <c r="AE397" i="6" s="1"/>
  <c r="V398" i="6"/>
  <c r="AE398" i="6" s="1"/>
  <c r="V399" i="6"/>
  <c r="AE399" i="6" s="1"/>
  <c r="V400" i="6"/>
  <c r="AE400" i="6" s="1"/>
  <c r="V401" i="6"/>
  <c r="V402" i="6"/>
  <c r="V403" i="6"/>
  <c r="V404" i="6"/>
  <c r="V405" i="6"/>
  <c r="AE405" i="6" s="1"/>
  <c r="V406" i="6"/>
  <c r="AE406" i="6" s="1"/>
  <c r="V407" i="6"/>
  <c r="AE407" i="6" s="1"/>
  <c r="V408" i="6"/>
  <c r="AE408" i="6" s="1"/>
  <c r="V409" i="6"/>
  <c r="AE409" i="6" s="1"/>
  <c r="V410" i="6"/>
  <c r="AE410" i="6" s="1"/>
  <c r="V411" i="6"/>
  <c r="AE411" i="6" s="1"/>
  <c r="V412" i="6"/>
  <c r="AE412" i="6" s="1"/>
  <c r="V413" i="6"/>
  <c r="V414" i="6"/>
  <c r="V415" i="6"/>
  <c r="V416" i="6"/>
  <c r="V417" i="6"/>
  <c r="V418" i="6"/>
  <c r="V419" i="6"/>
  <c r="V420" i="6"/>
  <c r="AE420" i="6" s="1"/>
  <c r="V421" i="6"/>
  <c r="AE421" i="6" s="1"/>
  <c r="V422" i="6"/>
  <c r="AE422" i="6" s="1"/>
  <c r="V423" i="6"/>
  <c r="AE423" i="6" s="1"/>
  <c r="V424" i="6"/>
  <c r="V425" i="6"/>
  <c r="V426" i="6"/>
  <c r="V427" i="6"/>
  <c r="V428" i="6"/>
  <c r="AE428" i="6" s="1"/>
  <c r="V429" i="6"/>
  <c r="V430" i="6"/>
  <c r="V347" i="6"/>
  <c r="AE380" i="6" l="1"/>
  <c r="AE364" i="6"/>
  <c r="AF364" i="6"/>
  <c r="AE357" i="6"/>
  <c r="AE404" i="6"/>
  <c r="AE425" i="6"/>
  <c r="AE356" i="6"/>
  <c r="AE401" i="6"/>
  <c r="AE424" i="6"/>
  <c r="AE370" i="6"/>
  <c r="AE416" i="6"/>
  <c r="AE402" i="6"/>
  <c r="AE369" i="6"/>
  <c r="AE381" i="6"/>
  <c r="AE393" i="6"/>
  <c r="AE392" i="6"/>
  <c r="AG420" i="6"/>
  <c r="AG396" i="6"/>
  <c r="AG389" i="6"/>
  <c r="AF373" i="6"/>
  <c r="AE418" i="6"/>
  <c r="AE417" i="6"/>
  <c r="AE368" i="6"/>
  <c r="AE353" i="6"/>
  <c r="AG422" i="6"/>
  <c r="AG416" i="6"/>
  <c r="AG404" i="6"/>
  <c r="AG398" i="6"/>
  <c r="AG392" i="6"/>
  <c r="AG386" i="6"/>
  <c r="AG380" i="6"/>
  <c r="AG374" i="6"/>
  <c r="AG368" i="6"/>
  <c r="AG362" i="6"/>
  <c r="AG356" i="6"/>
  <c r="AF428" i="6"/>
  <c r="AF410" i="6"/>
  <c r="AF353" i="6"/>
  <c r="AG353" i="6"/>
  <c r="M25" i="8" l="1"/>
  <c r="H17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463" i="6"/>
  <c r="L462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463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K462" i="6"/>
  <c r="I462" i="6"/>
  <c r="J462" i="6"/>
  <c r="B463" i="6"/>
  <c r="B464" i="6" s="1"/>
  <c r="B465" i="6" s="1"/>
  <c r="B466" i="6" s="1"/>
  <c r="B467" i="6" s="1"/>
  <c r="B468" i="6" s="1"/>
  <c r="B469" i="6" s="1"/>
  <c r="B470" i="6" s="1"/>
  <c r="B471" i="6" s="1"/>
  <c r="B472" i="6" s="1"/>
  <c r="B473" i="6" s="1"/>
  <c r="B474" i="6" s="1"/>
  <c r="B475" i="6" s="1"/>
  <c r="B476" i="6" s="1"/>
  <c r="B477" i="6" s="1"/>
  <c r="B478" i="6" s="1"/>
  <c r="B479" i="6" s="1"/>
  <c r="B480" i="6" s="1"/>
  <c r="B481" i="6" s="1"/>
  <c r="B482" i="6" s="1"/>
  <c r="B483" i="6" s="1"/>
  <c r="B484" i="6" s="1"/>
  <c r="B485" i="6" s="1"/>
  <c r="B486" i="6" s="1"/>
  <c r="B487" i="6" s="1"/>
  <c r="B488" i="6" s="1"/>
  <c r="B489" i="6" s="1"/>
  <c r="B490" i="6" s="1"/>
  <c r="B491" i="6" s="1"/>
  <c r="B492" i="6" s="1"/>
  <c r="B493" i="6" s="1"/>
  <c r="B494" i="6" s="1"/>
  <c r="B495" i="6" s="1"/>
  <c r="B496" i="6" s="1"/>
  <c r="B497" i="6" s="1"/>
  <c r="B498" i="6" s="1"/>
  <c r="B499" i="6" s="1"/>
  <c r="B500" i="6" s="1"/>
  <c r="B501" i="6" s="1"/>
  <c r="B502" i="6" s="1"/>
  <c r="B503" i="6" s="1"/>
  <c r="B504" i="6" s="1"/>
  <c r="B505" i="6" s="1"/>
  <c r="B506" i="6" s="1"/>
  <c r="B507" i="6" s="1"/>
  <c r="B508" i="6" s="1"/>
  <c r="B509" i="6" s="1"/>
  <c r="B510" i="6" s="1"/>
  <c r="B511" i="6" s="1"/>
  <c r="B512" i="6" s="1"/>
  <c r="B513" i="6" s="1"/>
  <c r="B514" i="6" s="1"/>
  <c r="B515" i="6" s="1"/>
  <c r="B516" i="6" s="1"/>
  <c r="B517" i="6" s="1"/>
  <c r="B518" i="6" s="1"/>
  <c r="B519" i="6" s="1"/>
  <c r="B520" i="6" s="1"/>
  <c r="B521" i="6" s="1"/>
  <c r="B522" i="6" s="1"/>
  <c r="B523" i="6" s="1"/>
  <c r="B524" i="6" s="1"/>
  <c r="B525" i="6" s="1"/>
  <c r="B526" i="6" s="1"/>
  <c r="B527" i="6" s="1"/>
  <c r="B528" i="6" s="1"/>
  <c r="B529" i="6" s="1"/>
  <c r="B530" i="6" s="1"/>
  <c r="B531" i="6" s="1"/>
  <c r="B532" i="6" s="1"/>
  <c r="B533" i="6" s="1"/>
  <c r="B534" i="6" s="1"/>
  <c r="B535" i="6" s="1"/>
  <c r="B536" i="6" s="1"/>
  <c r="B537" i="6" s="1"/>
  <c r="B538" i="6" s="1"/>
  <c r="B539" i="6" s="1"/>
  <c r="B540" i="6" s="1"/>
  <c r="B541" i="6" s="1"/>
  <c r="B542" i="6" s="1"/>
  <c r="B543" i="6" s="1"/>
  <c r="B544" i="6" s="1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347" i="6"/>
  <c r="L348" i="6"/>
  <c r="L349" i="6"/>
  <c r="L346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346" i="6"/>
  <c r="J346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347" i="6"/>
  <c r="I348" i="6"/>
  <c r="I349" i="6"/>
  <c r="I346" i="6"/>
  <c r="B347" i="6"/>
  <c r="J347" i="6" s="1"/>
  <c r="AG349" i="6"/>
  <c r="V349" i="6"/>
  <c r="AE349" i="6" s="1"/>
  <c r="K349" i="6"/>
  <c r="AD348" i="6"/>
  <c r="AG348" i="6" s="1"/>
  <c r="V348" i="6"/>
  <c r="K348" i="6"/>
  <c r="AD347" i="6"/>
  <c r="K347" i="6"/>
  <c r="AD346" i="6"/>
  <c r="AD343" i="6"/>
  <c r="Z958" i="11"/>
  <c r="Z959" i="11"/>
  <c r="Z1077" i="11"/>
  <c r="Z1078" i="11"/>
  <c r="Z797" i="11"/>
  <c r="Z816" i="11"/>
  <c r="Z337" i="11"/>
  <c r="Z361" i="11"/>
  <c r="Z362" i="11"/>
  <c r="Z378" i="11"/>
  <c r="Z379" i="11"/>
  <c r="Z409" i="11"/>
  <c r="Z410" i="11"/>
  <c r="Z433" i="11"/>
  <c r="Z457" i="11"/>
  <c r="Z481" i="11"/>
  <c r="Z482" i="11"/>
  <c r="Z501" i="11"/>
  <c r="Z502" i="11"/>
  <c r="Z24" i="11"/>
  <c r="Z41" i="11"/>
  <c r="Z42" i="11"/>
  <c r="Z43" i="11"/>
  <c r="Z44" i="11"/>
  <c r="Z48" i="11"/>
  <c r="Z72" i="11"/>
  <c r="Z96" i="11"/>
  <c r="Z113" i="11"/>
  <c r="Z114" i="11"/>
  <c r="Z115" i="11"/>
  <c r="Z116" i="11"/>
  <c r="Z120" i="11"/>
  <c r="Z144" i="11"/>
  <c r="Z168" i="11"/>
  <c r="Z185" i="11"/>
  <c r="Z187" i="11"/>
  <c r="Z188" i="11"/>
  <c r="Z192" i="11"/>
  <c r="Z216" i="11"/>
  <c r="Z240" i="11"/>
  <c r="Z257" i="11"/>
  <c r="Z259" i="11"/>
  <c r="Z260" i="11"/>
  <c r="Z264" i="11"/>
  <c r="Q829" i="11"/>
  <c r="T829" i="11"/>
  <c r="T1111" i="11"/>
  <c r="S1111" i="11"/>
  <c r="T1113" i="11"/>
  <c r="T1114" i="11" s="1"/>
  <c r="Q1113" i="11"/>
  <c r="Q1114" i="11" s="1"/>
  <c r="AG21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8" i="11"/>
  <c r="AE8" i="11"/>
  <c r="AF8" i="11"/>
  <c r="W1111" i="11"/>
  <c r="Y1111" i="11" s="1"/>
  <c r="W9" i="11"/>
  <c r="X9" i="11" s="1"/>
  <c r="W10" i="11"/>
  <c r="Y10" i="11" s="1"/>
  <c r="W11" i="11"/>
  <c r="Y11" i="11" s="1"/>
  <c r="W12" i="11"/>
  <c r="X12" i="11" s="1"/>
  <c r="W13" i="11"/>
  <c r="X13" i="11" s="1"/>
  <c r="W14" i="11"/>
  <c r="Y14" i="11" s="1"/>
  <c r="W15" i="11"/>
  <c r="Y15" i="11" s="1"/>
  <c r="W16" i="11"/>
  <c r="X16" i="11" s="1"/>
  <c r="W17" i="11"/>
  <c r="Y17" i="11" s="1"/>
  <c r="W18" i="11"/>
  <c r="X18" i="11" s="1"/>
  <c r="W19" i="11"/>
  <c r="X19" i="11" s="1"/>
  <c r="W20" i="11"/>
  <c r="Y20" i="11" s="1"/>
  <c r="W21" i="11"/>
  <c r="X21" i="11" s="1"/>
  <c r="W22" i="11"/>
  <c r="X22" i="11" s="1"/>
  <c r="W23" i="11"/>
  <c r="Y23" i="11" s="1"/>
  <c r="W24" i="11"/>
  <c r="X24" i="11" s="1"/>
  <c r="W25" i="11"/>
  <c r="X25" i="11" s="1"/>
  <c r="W26" i="11"/>
  <c r="Y26" i="11" s="1"/>
  <c r="W27" i="11"/>
  <c r="X27" i="11" s="1"/>
  <c r="W28" i="11"/>
  <c r="X28" i="11" s="1"/>
  <c r="W29" i="11"/>
  <c r="Y29" i="11" s="1"/>
  <c r="W30" i="11"/>
  <c r="Y30" i="11" s="1"/>
  <c r="W31" i="11"/>
  <c r="Y31" i="11" s="1"/>
  <c r="W32" i="11"/>
  <c r="Y32" i="11" s="1"/>
  <c r="W33" i="11"/>
  <c r="X33" i="11" s="1"/>
  <c r="W34" i="11"/>
  <c r="Y34" i="11" s="1"/>
  <c r="W35" i="11"/>
  <c r="Y35" i="11" s="1"/>
  <c r="W36" i="11"/>
  <c r="X36" i="11" s="1"/>
  <c r="W37" i="11"/>
  <c r="X37" i="11" s="1"/>
  <c r="W38" i="11"/>
  <c r="Y38" i="11" s="1"/>
  <c r="W39" i="11"/>
  <c r="X39" i="11" s="1"/>
  <c r="W40" i="11"/>
  <c r="X40" i="11" s="1"/>
  <c r="W41" i="11"/>
  <c r="Y41" i="11" s="1"/>
  <c r="W42" i="11"/>
  <c r="X42" i="11" s="1"/>
  <c r="W43" i="11"/>
  <c r="X43" i="11" s="1"/>
  <c r="W44" i="11"/>
  <c r="X44" i="11" s="1"/>
  <c r="W45" i="11"/>
  <c r="X45" i="11" s="1"/>
  <c r="W46" i="11"/>
  <c r="Y46" i="11" s="1"/>
  <c r="W47" i="11"/>
  <c r="Y47" i="11" s="1"/>
  <c r="W48" i="11"/>
  <c r="X48" i="11" s="1"/>
  <c r="W49" i="11"/>
  <c r="X49" i="11" s="1"/>
  <c r="W50" i="11"/>
  <c r="Y50" i="11" s="1"/>
  <c r="W51" i="11"/>
  <c r="X51" i="11" s="1"/>
  <c r="W52" i="11"/>
  <c r="X52" i="11" s="1"/>
  <c r="W53" i="11"/>
  <c r="Y53" i="11" s="1"/>
  <c r="W54" i="11"/>
  <c r="X54" i="11" s="1"/>
  <c r="W55" i="11"/>
  <c r="Y55" i="11" s="1"/>
  <c r="W56" i="11"/>
  <c r="Y56" i="11" s="1"/>
  <c r="W57" i="11"/>
  <c r="X57" i="11" s="1"/>
  <c r="W58" i="11"/>
  <c r="Y58" i="11" s="1"/>
  <c r="W59" i="11"/>
  <c r="Y59" i="11" s="1"/>
  <c r="W60" i="11"/>
  <c r="X60" i="11" s="1"/>
  <c r="W61" i="11"/>
  <c r="X61" i="11" s="1"/>
  <c r="W62" i="11"/>
  <c r="Y62" i="11" s="1"/>
  <c r="W63" i="11"/>
  <c r="Y63" i="11" s="1"/>
  <c r="W64" i="11"/>
  <c r="X64" i="11" s="1"/>
  <c r="W65" i="11"/>
  <c r="Y65" i="11" s="1"/>
  <c r="W66" i="11"/>
  <c r="Y66" i="11" s="1"/>
  <c r="W67" i="11"/>
  <c r="X67" i="11" s="1"/>
  <c r="W68" i="11"/>
  <c r="Y68" i="11" s="1"/>
  <c r="W69" i="11"/>
  <c r="X69" i="11" s="1"/>
  <c r="W70" i="11"/>
  <c r="Y70" i="11" s="1"/>
  <c r="W71" i="11"/>
  <c r="Y71" i="11" s="1"/>
  <c r="W72" i="11"/>
  <c r="X72" i="11" s="1"/>
  <c r="W73" i="11"/>
  <c r="X73" i="11" s="1"/>
  <c r="W74" i="11"/>
  <c r="Y74" i="11" s="1"/>
  <c r="W75" i="11"/>
  <c r="X75" i="11" s="1"/>
  <c r="W76" i="11"/>
  <c r="X76" i="11" s="1"/>
  <c r="W77" i="11"/>
  <c r="Y77" i="11" s="1"/>
  <c r="W78" i="11"/>
  <c r="Y78" i="11" s="1"/>
  <c r="W79" i="11"/>
  <c r="Y79" i="11" s="1"/>
  <c r="W80" i="11"/>
  <c r="Y80" i="11" s="1"/>
  <c r="W81" i="11"/>
  <c r="X81" i="11" s="1"/>
  <c r="W82" i="11"/>
  <c r="Y82" i="11" s="1"/>
  <c r="W83" i="11"/>
  <c r="Y83" i="11" s="1"/>
  <c r="W84" i="11"/>
  <c r="X84" i="11" s="1"/>
  <c r="W85" i="11"/>
  <c r="X85" i="11" s="1"/>
  <c r="W86" i="11"/>
  <c r="Y86" i="11" s="1"/>
  <c r="W87" i="11"/>
  <c r="X87" i="11" s="1"/>
  <c r="W88" i="11"/>
  <c r="X88" i="11" s="1"/>
  <c r="W89" i="11"/>
  <c r="Y89" i="11" s="1"/>
  <c r="W90" i="11"/>
  <c r="Y90" i="11" s="1"/>
  <c r="W91" i="11"/>
  <c r="X91" i="11" s="1"/>
  <c r="W92" i="11"/>
  <c r="Y92" i="11" s="1"/>
  <c r="W93" i="11"/>
  <c r="X93" i="11" s="1"/>
  <c r="W94" i="11"/>
  <c r="Y94" i="11" s="1"/>
  <c r="W95" i="11"/>
  <c r="Y95" i="11" s="1"/>
  <c r="W96" i="11"/>
  <c r="X96" i="11" s="1"/>
  <c r="W97" i="11"/>
  <c r="Y97" i="11" s="1"/>
  <c r="W98" i="11"/>
  <c r="Y98" i="11" s="1"/>
  <c r="W99" i="11"/>
  <c r="Y99" i="11" s="1"/>
  <c r="W100" i="11"/>
  <c r="Y100" i="11" s="1"/>
  <c r="W101" i="11"/>
  <c r="Y101" i="11" s="1"/>
  <c r="W102" i="11"/>
  <c r="Z102" i="11" s="1"/>
  <c r="W103" i="11"/>
  <c r="Y103" i="11" s="1"/>
  <c r="W104" i="11"/>
  <c r="Y104" i="11" s="1"/>
  <c r="W105" i="11"/>
  <c r="X105" i="11" s="1"/>
  <c r="W106" i="11"/>
  <c r="Y106" i="11" s="1"/>
  <c r="W107" i="11"/>
  <c r="Y107" i="11" s="1"/>
  <c r="W108" i="11"/>
  <c r="X108" i="11" s="1"/>
  <c r="W109" i="11"/>
  <c r="X109" i="11" s="1"/>
  <c r="W110" i="11"/>
  <c r="Y110" i="11" s="1"/>
  <c r="W111" i="11"/>
  <c r="X111" i="11" s="1"/>
  <c r="W112" i="11"/>
  <c r="Y112" i="11" s="1"/>
  <c r="W113" i="11"/>
  <c r="Y113" i="11" s="1"/>
  <c r="W114" i="11"/>
  <c r="X114" i="11" s="1"/>
  <c r="W115" i="11"/>
  <c r="Y115" i="11" s="1"/>
  <c r="W116" i="11"/>
  <c r="Y116" i="11" s="1"/>
  <c r="W117" i="11"/>
  <c r="Y117" i="11" s="1"/>
  <c r="W118" i="11"/>
  <c r="Y118" i="11" s="1"/>
  <c r="W119" i="11"/>
  <c r="Y119" i="11" s="1"/>
  <c r="W120" i="11"/>
  <c r="X120" i="11" s="1"/>
  <c r="W121" i="11"/>
  <c r="X121" i="11" s="1"/>
  <c r="W122" i="11"/>
  <c r="X122" i="11" s="1"/>
  <c r="W123" i="11"/>
  <c r="X123" i="11" s="1"/>
  <c r="W124" i="11"/>
  <c r="Y124" i="11" s="1"/>
  <c r="W125" i="11"/>
  <c r="X125" i="11" s="1"/>
  <c r="W126" i="11"/>
  <c r="Y126" i="11" s="1"/>
  <c r="W127" i="11"/>
  <c r="Y127" i="11" s="1"/>
  <c r="W128" i="11"/>
  <c r="Y128" i="11" s="1"/>
  <c r="W129" i="11"/>
  <c r="X129" i="11" s="1"/>
  <c r="W130" i="11"/>
  <c r="Y130" i="11" s="1"/>
  <c r="W131" i="11"/>
  <c r="Y131" i="11" s="1"/>
  <c r="W132" i="11"/>
  <c r="X132" i="11" s="1"/>
  <c r="W133" i="11"/>
  <c r="X133" i="11" s="1"/>
  <c r="W134" i="11"/>
  <c r="Y134" i="11" s="1"/>
  <c r="W135" i="11"/>
  <c r="Y135" i="11" s="1"/>
  <c r="W136" i="11"/>
  <c r="Y136" i="11" s="1"/>
  <c r="W137" i="11"/>
  <c r="Y137" i="11" s="1"/>
  <c r="W138" i="11"/>
  <c r="X138" i="11" s="1"/>
  <c r="W139" i="11"/>
  <c r="X139" i="11" s="1"/>
  <c r="W140" i="11"/>
  <c r="Y140" i="11" s="1"/>
  <c r="W141" i="11"/>
  <c r="X141" i="11" s="1"/>
  <c r="W142" i="11"/>
  <c r="X142" i="11" s="1"/>
  <c r="W143" i="11"/>
  <c r="Y143" i="11" s="1"/>
  <c r="W144" i="11"/>
  <c r="Y144" i="11" s="1"/>
  <c r="W145" i="11"/>
  <c r="Y145" i="11" s="1"/>
  <c r="W146" i="11"/>
  <c r="X146" i="11" s="1"/>
  <c r="W147" i="11"/>
  <c r="Y147" i="11" s="1"/>
  <c r="W148" i="11"/>
  <c r="Y148" i="11" s="1"/>
  <c r="W149" i="11"/>
  <c r="X149" i="11" s="1"/>
  <c r="W150" i="11"/>
  <c r="X150" i="11" s="1"/>
  <c r="W151" i="11"/>
  <c r="Y151" i="11" s="1"/>
  <c r="W152" i="11"/>
  <c r="Y152" i="11" s="1"/>
  <c r="W153" i="11"/>
  <c r="X153" i="11" s="1"/>
  <c r="W154" i="11"/>
  <c r="Y154" i="11" s="1"/>
  <c r="W155" i="11"/>
  <c r="Y155" i="11" s="1"/>
  <c r="W156" i="11"/>
  <c r="X156" i="11" s="1"/>
  <c r="W157" i="11"/>
  <c r="X157" i="11" s="1"/>
  <c r="W158" i="11"/>
  <c r="X158" i="11" s="1"/>
  <c r="W159" i="11"/>
  <c r="Y159" i="11" s="1"/>
  <c r="W160" i="11"/>
  <c r="X160" i="11" s="1"/>
  <c r="W161" i="11"/>
  <c r="X161" i="11" s="1"/>
  <c r="W162" i="11"/>
  <c r="Y162" i="11" s="1"/>
  <c r="W163" i="11"/>
  <c r="Y163" i="11" s="1"/>
  <c r="W164" i="11"/>
  <c r="Y164" i="11" s="1"/>
  <c r="W165" i="11"/>
  <c r="X165" i="11" s="1"/>
  <c r="W166" i="11"/>
  <c r="Y166" i="11" s="1"/>
  <c r="W167" i="11"/>
  <c r="Y167" i="11" s="1"/>
  <c r="W168" i="11"/>
  <c r="X168" i="11" s="1"/>
  <c r="W169" i="11"/>
  <c r="X169" i="11" s="1"/>
  <c r="W170" i="11"/>
  <c r="Y170" i="11" s="1"/>
  <c r="W171" i="11"/>
  <c r="X171" i="11" s="1"/>
  <c r="W172" i="11"/>
  <c r="X172" i="11" s="1"/>
  <c r="W173" i="11"/>
  <c r="Y173" i="11" s="1"/>
  <c r="W174" i="11"/>
  <c r="Y174" i="11" s="1"/>
  <c r="W175" i="11"/>
  <c r="Y175" i="11" s="1"/>
  <c r="W176" i="11"/>
  <c r="X176" i="11" s="1"/>
  <c r="W177" i="11"/>
  <c r="X177" i="11" s="1"/>
  <c r="W178" i="11"/>
  <c r="Y178" i="11" s="1"/>
  <c r="W179" i="11"/>
  <c r="Y179" i="11" s="1"/>
  <c r="W180" i="11"/>
  <c r="X180" i="11" s="1"/>
  <c r="W181" i="11"/>
  <c r="X181" i="11" s="1"/>
  <c r="W182" i="11"/>
  <c r="Y182" i="11" s="1"/>
  <c r="W183" i="11"/>
  <c r="X183" i="11" s="1"/>
  <c r="W184" i="11"/>
  <c r="X184" i="11" s="1"/>
  <c r="W185" i="11"/>
  <c r="Y185" i="11" s="1"/>
  <c r="W186" i="11"/>
  <c r="Y186" i="11" s="1"/>
  <c r="W187" i="11"/>
  <c r="X187" i="11" s="1"/>
  <c r="W188" i="11"/>
  <c r="Y188" i="11" s="1"/>
  <c r="W189" i="11"/>
  <c r="X189" i="11" s="1"/>
  <c r="W190" i="11"/>
  <c r="Y190" i="11" s="1"/>
  <c r="W191" i="11"/>
  <c r="Y191" i="11" s="1"/>
  <c r="W192" i="11"/>
  <c r="Y192" i="11" s="1"/>
  <c r="W193" i="11"/>
  <c r="X193" i="11" s="1"/>
  <c r="W194" i="11"/>
  <c r="Y194" i="11" s="1"/>
  <c r="W195" i="11"/>
  <c r="X195" i="11" s="1"/>
  <c r="W196" i="11"/>
  <c r="X196" i="11" s="1"/>
  <c r="W197" i="11"/>
  <c r="Y197" i="11" s="1"/>
  <c r="W198" i="11"/>
  <c r="X198" i="11" s="1"/>
  <c r="W199" i="11"/>
  <c r="Y199" i="11" s="1"/>
  <c r="W200" i="11"/>
  <c r="Y200" i="11" s="1"/>
  <c r="W201" i="11"/>
  <c r="X201" i="11" s="1"/>
  <c r="W202" i="11"/>
  <c r="X202" i="11" s="1"/>
  <c r="W203" i="11"/>
  <c r="Y203" i="11" s="1"/>
  <c r="W204" i="11"/>
  <c r="X204" i="11" s="1"/>
  <c r="W205" i="11"/>
  <c r="X205" i="11" s="1"/>
  <c r="W206" i="11"/>
  <c r="Y206" i="11" s="1"/>
  <c r="W207" i="11"/>
  <c r="X207" i="11" s="1"/>
  <c r="W208" i="11"/>
  <c r="Y208" i="11" s="1"/>
  <c r="W209" i="11"/>
  <c r="Y209" i="11" s="1"/>
  <c r="W210" i="11"/>
  <c r="X210" i="11" s="1"/>
  <c r="W211" i="11"/>
  <c r="X211" i="11" s="1"/>
  <c r="W212" i="11"/>
  <c r="Y212" i="11" s="1"/>
  <c r="W213" i="11"/>
  <c r="X213" i="11" s="1"/>
  <c r="W214" i="11"/>
  <c r="Y214" i="11" s="1"/>
  <c r="W215" i="11"/>
  <c r="Y215" i="11" s="1"/>
  <c r="W216" i="11"/>
  <c r="X216" i="11" s="1"/>
  <c r="W217" i="11"/>
  <c r="X217" i="11" s="1"/>
  <c r="W218" i="11"/>
  <c r="X218" i="11" s="1"/>
  <c r="W219" i="11"/>
  <c r="X219" i="11" s="1"/>
  <c r="W220" i="11"/>
  <c r="Y220" i="11" s="1"/>
  <c r="W221" i="11"/>
  <c r="Y221" i="11" s="1"/>
  <c r="W222" i="11"/>
  <c r="Y222" i="11" s="1"/>
  <c r="W223" i="11"/>
  <c r="Y223" i="11" s="1"/>
  <c r="W224" i="11"/>
  <c r="Y224" i="11" s="1"/>
  <c r="W225" i="11"/>
  <c r="X225" i="11" s="1"/>
  <c r="W226" i="11"/>
  <c r="Y226" i="11" s="1"/>
  <c r="W227" i="11"/>
  <c r="Y227" i="11" s="1"/>
  <c r="W228" i="11"/>
  <c r="X228" i="11" s="1"/>
  <c r="W229" i="11"/>
  <c r="X229" i="11" s="1"/>
  <c r="W230" i="11"/>
  <c r="Y230" i="11" s="1"/>
  <c r="W231" i="11"/>
  <c r="Y231" i="11" s="1"/>
  <c r="W232" i="11"/>
  <c r="Y232" i="11" s="1"/>
  <c r="W233" i="11"/>
  <c r="X233" i="11" s="1"/>
  <c r="W234" i="11"/>
  <c r="X234" i="11" s="1"/>
  <c r="W235" i="11"/>
  <c r="X235" i="11" s="1"/>
  <c r="W236" i="11"/>
  <c r="X236" i="11" s="1"/>
  <c r="W237" i="11"/>
  <c r="X237" i="11" s="1"/>
  <c r="W238" i="11"/>
  <c r="Y238" i="11" s="1"/>
  <c r="W239" i="11"/>
  <c r="X239" i="11" s="1"/>
  <c r="W240" i="11"/>
  <c r="X240" i="11" s="1"/>
  <c r="W241" i="11"/>
  <c r="X241" i="11" s="1"/>
  <c r="W242" i="11"/>
  <c r="X242" i="11" s="1"/>
  <c r="W243" i="11"/>
  <c r="Y243" i="11" s="1"/>
  <c r="W244" i="11"/>
  <c r="Y244" i="11" s="1"/>
  <c r="W245" i="11"/>
  <c r="Y245" i="11" s="1"/>
  <c r="W246" i="11"/>
  <c r="Y246" i="11" s="1"/>
  <c r="W247" i="11"/>
  <c r="Y247" i="11" s="1"/>
  <c r="W248" i="11"/>
  <c r="X248" i="11" s="1"/>
  <c r="W249" i="11"/>
  <c r="X249" i="11" s="1"/>
  <c r="W250" i="11"/>
  <c r="Y250" i="11" s="1"/>
  <c r="W251" i="11"/>
  <c r="Y251" i="11" s="1"/>
  <c r="W252" i="11"/>
  <c r="X252" i="11" s="1"/>
  <c r="W253" i="11"/>
  <c r="X253" i="11" s="1"/>
  <c r="W254" i="11"/>
  <c r="Y254" i="11" s="1"/>
  <c r="W255" i="11"/>
  <c r="Y255" i="11" s="1"/>
  <c r="W256" i="11"/>
  <c r="X256" i="11" s="1"/>
  <c r="W257" i="11"/>
  <c r="Y257" i="11" s="1"/>
  <c r="W258" i="11"/>
  <c r="Y258" i="11" s="1"/>
  <c r="W259" i="11"/>
  <c r="Y259" i="11" s="1"/>
  <c r="W260" i="11"/>
  <c r="Y260" i="11" s="1"/>
  <c r="W261" i="11"/>
  <c r="X261" i="11" s="1"/>
  <c r="W262" i="11"/>
  <c r="Y262" i="11" s="1"/>
  <c r="W263" i="11"/>
  <c r="Y263" i="11" s="1"/>
  <c r="W264" i="11"/>
  <c r="Y264" i="11" s="1"/>
  <c r="W265" i="11"/>
  <c r="X265" i="11" s="1"/>
  <c r="W266" i="11"/>
  <c r="Y266" i="11" s="1"/>
  <c r="W267" i="11"/>
  <c r="Y267" i="11" s="1"/>
  <c r="W268" i="11"/>
  <c r="Y268" i="11" s="1"/>
  <c r="W269" i="11"/>
  <c r="Y269" i="11" s="1"/>
  <c r="W270" i="11"/>
  <c r="Y270" i="11" s="1"/>
  <c r="W271" i="11"/>
  <c r="Y271" i="11" s="1"/>
  <c r="W272" i="11"/>
  <c r="X272" i="11" s="1"/>
  <c r="W273" i="11"/>
  <c r="X273" i="11" s="1"/>
  <c r="W274" i="11"/>
  <c r="Y274" i="11" s="1"/>
  <c r="W275" i="11"/>
  <c r="Y275" i="11" s="1"/>
  <c r="W276" i="11"/>
  <c r="X276" i="11" s="1"/>
  <c r="W277" i="11"/>
  <c r="X277" i="11" s="1"/>
  <c r="W278" i="11"/>
  <c r="Y278" i="11" s="1"/>
  <c r="W279" i="11"/>
  <c r="X279" i="11" s="1"/>
  <c r="W280" i="11"/>
  <c r="X280" i="11" s="1"/>
  <c r="W282" i="11"/>
  <c r="Y282" i="11" s="1"/>
  <c r="W283" i="11"/>
  <c r="Y283" i="11" s="1"/>
  <c r="W284" i="11"/>
  <c r="X284" i="11" s="1"/>
  <c r="W285" i="11"/>
  <c r="Y285" i="11" s="1"/>
  <c r="W286" i="11"/>
  <c r="Y286" i="11" s="1"/>
  <c r="W287" i="11"/>
  <c r="Y287" i="11" s="1"/>
  <c r="W288" i="11"/>
  <c r="Y288" i="11" s="1"/>
  <c r="W289" i="11"/>
  <c r="Y289" i="11" s="1"/>
  <c r="W290" i="11"/>
  <c r="Y290" i="11" s="1"/>
  <c r="W291" i="11"/>
  <c r="Y291" i="11" s="1"/>
  <c r="W292" i="11"/>
  <c r="Y292" i="11" s="1"/>
  <c r="W293" i="11"/>
  <c r="Y293" i="11" s="1"/>
  <c r="W294" i="11"/>
  <c r="Y294" i="11" s="1"/>
  <c r="W295" i="11"/>
  <c r="Y295" i="11" s="1"/>
  <c r="W296" i="11"/>
  <c r="Y296" i="11" s="1"/>
  <c r="W297" i="11"/>
  <c r="X297" i="11" s="1"/>
  <c r="W298" i="11"/>
  <c r="X298" i="11" s="1"/>
  <c r="W299" i="11"/>
  <c r="Y299" i="11" s="1"/>
  <c r="W300" i="11"/>
  <c r="X300" i="11" s="1"/>
  <c r="W301" i="11"/>
  <c r="X301" i="11" s="1"/>
  <c r="W302" i="11"/>
  <c r="Y302" i="11" s="1"/>
  <c r="W303" i="11"/>
  <c r="X303" i="11" s="1"/>
  <c r="W304" i="11"/>
  <c r="X304" i="11" s="1"/>
  <c r="W305" i="11"/>
  <c r="Y305" i="11" s="1"/>
  <c r="W306" i="11"/>
  <c r="X306" i="11" s="1"/>
  <c r="W307" i="11"/>
  <c r="X307" i="11" s="1"/>
  <c r="W308" i="11"/>
  <c r="Y308" i="11" s="1"/>
  <c r="W309" i="11"/>
  <c r="X309" i="11" s="1"/>
  <c r="W310" i="11"/>
  <c r="Y310" i="11" s="1"/>
  <c r="W311" i="11"/>
  <c r="Y311" i="11" s="1"/>
  <c r="W312" i="11"/>
  <c r="Y312" i="11" s="1"/>
  <c r="W313" i="11"/>
  <c r="X313" i="11" s="1"/>
  <c r="W314" i="11"/>
  <c r="Y314" i="11" s="1"/>
  <c r="W315" i="11"/>
  <c r="Y315" i="11" s="1"/>
  <c r="W316" i="11"/>
  <c r="Y316" i="11" s="1"/>
  <c r="W317" i="11"/>
  <c r="Y317" i="11" s="1"/>
  <c r="W318" i="11"/>
  <c r="Y318" i="11" s="1"/>
  <c r="W319" i="11"/>
  <c r="Y319" i="11" s="1"/>
  <c r="W320" i="11"/>
  <c r="Y320" i="11" s="1"/>
  <c r="W321" i="11"/>
  <c r="X321" i="11" s="1"/>
  <c r="W322" i="11"/>
  <c r="Y322" i="11" s="1"/>
  <c r="W323" i="11"/>
  <c r="Y323" i="11" s="1"/>
  <c r="W324" i="11"/>
  <c r="X324" i="11" s="1"/>
  <c r="W325" i="11"/>
  <c r="X325" i="11" s="1"/>
  <c r="W326" i="11"/>
  <c r="Y326" i="11" s="1"/>
  <c r="W327" i="11"/>
  <c r="Y327" i="11" s="1"/>
  <c r="W328" i="11"/>
  <c r="Y328" i="11" s="1"/>
  <c r="W329" i="11"/>
  <c r="Y329" i="11" s="1"/>
  <c r="W330" i="11"/>
  <c r="X330" i="11" s="1"/>
  <c r="W331" i="11"/>
  <c r="X331" i="11" s="1"/>
  <c r="W332" i="11"/>
  <c r="X332" i="11" s="1"/>
  <c r="W333" i="11"/>
  <c r="X333" i="11" s="1"/>
  <c r="W334" i="11"/>
  <c r="Y334" i="11" s="1"/>
  <c r="W335" i="11"/>
  <c r="X335" i="11" s="1"/>
  <c r="W336" i="11"/>
  <c r="X336" i="11" s="1"/>
  <c r="W337" i="11"/>
  <c r="X337" i="11" s="1"/>
  <c r="W338" i="11"/>
  <c r="Y338" i="11" s="1"/>
  <c r="W339" i="11"/>
  <c r="X339" i="11" s="1"/>
  <c r="W340" i="11"/>
  <c r="Y340" i="11" s="1"/>
  <c r="W341" i="11"/>
  <c r="X341" i="11" s="1"/>
  <c r="W342" i="11"/>
  <c r="X342" i="11" s="1"/>
  <c r="W343" i="11"/>
  <c r="Y343" i="11" s="1"/>
  <c r="W344" i="11"/>
  <c r="Y344" i="11" s="1"/>
  <c r="W345" i="11"/>
  <c r="X345" i="11" s="1"/>
  <c r="W346" i="11"/>
  <c r="Y346" i="11" s="1"/>
  <c r="W347" i="11"/>
  <c r="Y347" i="11" s="1"/>
  <c r="W348" i="11"/>
  <c r="X348" i="11" s="1"/>
  <c r="W349" i="11"/>
  <c r="X349" i="11" s="1"/>
  <c r="W350" i="11"/>
  <c r="Y350" i="11" s="1"/>
  <c r="W351" i="11"/>
  <c r="X351" i="11" s="1"/>
  <c r="W352" i="11"/>
  <c r="X352" i="11" s="1"/>
  <c r="W353" i="11"/>
  <c r="Y353" i="11" s="1"/>
  <c r="W354" i="11"/>
  <c r="Y354" i="11" s="1"/>
  <c r="W355" i="11"/>
  <c r="Y355" i="11" s="1"/>
  <c r="W356" i="11"/>
  <c r="X356" i="11" s="1"/>
  <c r="W357" i="11"/>
  <c r="X357" i="11" s="1"/>
  <c r="W358" i="11"/>
  <c r="X358" i="11" s="1"/>
  <c r="W359" i="11"/>
  <c r="Y359" i="11" s="1"/>
  <c r="W360" i="11"/>
  <c r="Y360" i="11" s="1"/>
  <c r="W361" i="11"/>
  <c r="X361" i="11" s="1"/>
  <c r="W362" i="11"/>
  <c r="Y362" i="11" s="1"/>
  <c r="W363" i="11"/>
  <c r="X363" i="11" s="1"/>
  <c r="W364" i="11"/>
  <c r="X364" i="11" s="1"/>
  <c r="W365" i="11"/>
  <c r="Y365" i="11" s="1"/>
  <c r="W366" i="11"/>
  <c r="X366" i="11" s="1"/>
  <c r="W367" i="11"/>
  <c r="Y367" i="11" s="1"/>
  <c r="W368" i="11"/>
  <c r="X368" i="11" s="1"/>
  <c r="W369" i="11"/>
  <c r="X369" i="11" s="1"/>
  <c r="W370" i="11"/>
  <c r="Y370" i="11" s="1"/>
  <c r="W371" i="11"/>
  <c r="Y371" i="11" s="1"/>
  <c r="W372" i="11"/>
  <c r="X372" i="11" s="1"/>
  <c r="W373" i="11"/>
  <c r="X373" i="11" s="1"/>
  <c r="W374" i="11"/>
  <c r="Y374" i="11" s="1"/>
  <c r="W375" i="11"/>
  <c r="X375" i="11" s="1"/>
  <c r="W376" i="11"/>
  <c r="X376" i="11" s="1"/>
  <c r="W377" i="11"/>
  <c r="Y377" i="11" s="1"/>
  <c r="W378" i="11"/>
  <c r="Y378" i="11" s="1"/>
  <c r="W379" i="11"/>
  <c r="Y379" i="11" s="1"/>
  <c r="W380" i="11"/>
  <c r="Y380" i="11" s="1"/>
  <c r="W381" i="11"/>
  <c r="Y381" i="11" s="1"/>
  <c r="W382" i="11"/>
  <c r="X382" i="11" s="1"/>
  <c r="W383" i="11"/>
  <c r="Y383" i="11" s="1"/>
  <c r="W384" i="11"/>
  <c r="Y384" i="11" s="1"/>
  <c r="W385" i="11"/>
  <c r="X385" i="11" s="1"/>
  <c r="W386" i="11"/>
  <c r="X386" i="11" s="1"/>
  <c r="W387" i="11"/>
  <c r="Y387" i="11" s="1"/>
  <c r="W388" i="11"/>
  <c r="X388" i="11" s="1"/>
  <c r="W389" i="11"/>
  <c r="X389" i="11" s="1"/>
  <c r="W390" i="11"/>
  <c r="Y390" i="11" s="1"/>
  <c r="W391" i="11"/>
  <c r="Y391" i="11" s="1"/>
  <c r="W392" i="11"/>
  <c r="Z392" i="11" s="1"/>
  <c r="W393" i="11"/>
  <c r="X393" i="11" s="1"/>
  <c r="W394" i="11"/>
  <c r="Y394" i="11" s="1"/>
  <c r="W395" i="11"/>
  <c r="X395" i="11" s="1"/>
  <c r="W396" i="11"/>
  <c r="X396" i="11" s="1"/>
  <c r="W397" i="11"/>
  <c r="X397" i="11" s="1"/>
  <c r="W398" i="11"/>
  <c r="X398" i="11" s="1"/>
  <c r="W399" i="11"/>
  <c r="X399" i="11" s="1"/>
  <c r="W400" i="11"/>
  <c r="Y400" i="11" s="1"/>
  <c r="W401" i="11"/>
  <c r="X401" i="11" s="1"/>
  <c r="W402" i="11"/>
  <c r="X402" i="11" s="1"/>
  <c r="W403" i="11"/>
  <c r="X403" i="11" s="1"/>
  <c r="W404" i="11"/>
  <c r="Y404" i="11" s="1"/>
  <c r="W405" i="11"/>
  <c r="X405" i="11" s="1"/>
  <c r="W406" i="11"/>
  <c r="Y406" i="11" s="1"/>
  <c r="W407" i="11"/>
  <c r="Y407" i="11" s="1"/>
  <c r="W408" i="11"/>
  <c r="X408" i="11" s="1"/>
  <c r="W409" i="11"/>
  <c r="Y409" i="11" s="1"/>
  <c r="W410" i="11"/>
  <c r="Y410" i="11" s="1"/>
  <c r="W411" i="11"/>
  <c r="X411" i="11" s="1"/>
  <c r="W412" i="11"/>
  <c r="X412" i="11" s="1"/>
  <c r="W413" i="11"/>
  <c r="Y413" i="11" s="1"/>
  <c r="W414" i="11"/>
  <c r="X414" i="11" s="1"/>
  <c r="W415" i="11"/>
  <c r="Z415" i="11" s="1"/>
  <c r="W416" i="11"/>
  <c r="Y416" i="11" s="1"/>
  <c r="W417" i="11"/>
  <c r="X417" i="11" s="1"/>
  <c r="W418" i="11"/>
  <c r="Y418" i="11" s="1"/>
  <c r="W419" i="11"/>
  <c r="X419" i="11" s="1"/>
  <c r="W420" i="11"/>
  <c r="X420" i="11" s="1"/>
  <c r="W421" i="11"/>
  <c r="Y421" i="11" s="1"/>
  <c r="W422" i="11"/>
  <c r="X422" i="11" s="1"/>
  <c r="W423" i="11"/>
  <c r="X423" i="11" s="1"/>
  <c r="W424" i="11"/>
  <c r="Y424" i="11" s="1"/>
  <c r="W425" i="11"/>
  <c r="Y425" i="11" s="1"/>
  <c r="W426" i="11"/>
  <c r="Y426" i="11" s="1"/>
  <c r="W427" i="11"/>
  <c r="X427" i="11" s="1"/>
  <c r="W428" i="11"/>
  <c r="X428" i="11" s="1"/>
  <c r="W429" i="11"/>
  <c r="X429" i="11" s="1"/>
  <c r="W430" i="11"/>
  <c r="X430" i="11" s="1"/>
  <c r="W431" i="11"/>
  <c r="X431" i="11" s="1"/>
  <c r="W432" i="11"/>
  <c r="Y432" i="11" s="1"/>
  <c r="W433" i="11"/>
  <c r="X433" i="11" s="1"/>
  <c r="W434" i="11"/>
  <c r="Y434" i="11" s="1"/>
  <c r="W435" i="11"/>
  <c r="Y435" i="11" s="1"/>
  <c r="W436" i="11"/>
  <c r="Y436" i="11" s="1"/>
  <c r="W437" i="11"/>
  <c r="Y437" i="11" s="1"/>
  <c r="W438" i="11"/>
  <c r="X438" i="11" s="1"/>
  <c r="W439" i="11"/>
  <c r="Z439" i="11" s="1"/>
  <c r="W440" i="11"/>
  <c r="Y440" i="11" s="1"/>
  <c r="W441" i="11"/>
  <c r="X441" i="11" s="1"/>
  <c r="W442" i="11"/>
  <c r="Y442" i="11" s="1"/>
  <c r="W443" i="11"/>
  <c r="X443" i="11" s="1"/>
  <c r="W444" i="11"/>
  <c r="X444" i="11" s="1"/>
  <c r="W445" i="11"/>
  <c r="Y445" i="11" s="1"/>
  <c r="W446" i="11"/>
  <c r="X446" i="11" s="1"/>
  <c r="W447" i="11"/>
  <c r="Y447" i="11" s="1"/>
  <c r="W448" i="11"/>
  <c r="X448" i="11" s="1"/>
  <c r="W449" i="11"/>
  <c r="X449" i="11" s="1"/>
  <c r="W450" i="11"/>
  <c r="X450" i="11" s="1"/>
  <c r="W451" i="11"/>
  <c r="Y451" i="11" s="1"/>
  <c r="W452" i="11"/>
  <c r="Y452" i="11" s="1"/>
  <c r="W453" i="11"/>
  <c r="X453" i="11" s="1"/>
  <c r="W454" i="11"/>
  <c r="X454" i="11" s="1"/>
  <c r="W455" i="11"/>
  <c r="X455" i="11" s="1"/>
  <c r="W456" i="11"/>
  <c r="X456" i="11" s="1"/>
  <c r="W457" i="11"/>
  <c r="X457" i="11" s="1"/>
  <c r="W458" i="11"/>
  <c r="Y458" i="11" s="1"/>
  <c r="W459" i="11"/>
  <c r="Y459" i="11" s="1"/>
  <c r="W460" i="11"/>
  <c r="X460" i="11" s="1"/>
  <c r="W461" i="11"/>
  <c r="Y461" i="11" s="1"/>
  <c r="W462" i="11"/>
  <c r="Y462" i="11" s="1"/>
  <c r="W463" i="11"/>
  <c r="Y463" i="11" s="1"/>
  <c r="W464" i="11"/>
  <c r="Y464" i="11" s="1"/>
  <c r="W465" i="11"/>
  <c r="X465" i="11" s="1"/>
  <c r="W466" i="11"/>
  <c r="X466" i="11" s="1"/>
  <c r="W467" i="11"/>
  <c r="X467" i="11" s="1"/>
  <c r="W468" i="11"/>
  <c r="X468" i="11" s="1"/>
  <c r="W469" i="11"/>
  <c r="Y469" i="11" s="1"/>
  <c r="W470" i="11"/>
  <c r="X470" i="11" s="1"/>
  <c r="W471" i="11"/>
  <c r="X471" i="11" s="1"/>
  <c r="W472" i="11"/>
  <c r="Y472" i="11" s="1"/>
  <c r="W473" i="11"/>
  <c r="Y473" i="11" s="1"/>
  <c r="W474" i="11"/>
  <c r="X474" i="11" s="1"/>
  <c r="W475" i="11"/>
  <c r="X475" i="11" s="1"/>
  <c r="W476" i="11"/>
  <c r="X476" i="11" s="1"/>
  <c r="W477" i="11"/>
  <c r="X477" i="11" s="1"/>
  <c r="W478" i="11"/>
  <c r="X478" i="11" s="1"/>
  <c r="W479" i="11"/>
  <c r="X479" i="11" s="1"/>
  <c r="W480" i="11"/>
  <c r="X480" i="11" s="1"/>
  <c r="W481" i="11"/>
  <c r="X481" i="11" s="1"/>
  <c r="W482" i="11"/>
  <c r="X482" i="11" s="1"/>
  <c r="W483" i="11"/>
  <c r="Y483" i="11" s="1"/>
  <c r="W484" i="11"/>
  <c r="X484" i="11" s="1"/>
  <c r="W485" i="11"/>
  <c r="X485" i="11" s="1"/>
  <c r="W486" i="11"/>
  <c r="Y486" i="11" s="1"/>
  <c r="W487" i="11"/>
  <c r="Y487" i="11" s="1"/>
  <c r="W488" i="11"/>
  <c r="X488" i="11" s="1"/>
  <c r="W489" i="11"/>
  <c r="X489" i="11" s="1"/>
  <c r="W490" i="11"/>
  <c r="X490" i="11" s="1"/>
  <c r="W491" i="11"/>
  <c r="X491" i="11" s="1"/>
  <c r="W492" i="11"/>
  <c r="X492" i="11" s="1"/>
  <c r="W493" i="11"/>
  <c r="Y493" i="11" s="1"/>
  <c r="W494" i="11"/>
  <c r="Y494" i="11" s="1"/>
  <c r="W495" i="11"/>
  <c r="X495" i="11" s="1"/>
  <c r="W496" i="11"/>
  <c r="X496" i="11" s="1"/>
  <c r="W497" i="11"/>
  <c r="X497" i="11" s="1"/>
  <c r="W498" i="11"/>
  <c r="X498" i="11" s="1"/>
  <c r="W499" i="11"/>
  <c r="X499" i="11" s="1"/>
  <c r="W500" i="11"/>
  <c r="Y500" i="11" s="1"/>
  <c r="W501" i="11"/>
  <c r="X501" i="11" s="1"/>
  <c r="W502" i="11"/>
  <c r="X502" i="11" s="1"/>
  <c r="W503" i="11"/>
  <c r="X503" i="11" s="1"/>
  <c r="W504" i="11"/>
  <c r="X504" i="11" s="1"/>
  <c r="W505" i="11"/>
  <c r="X505" i="11" s="1"/>
  <c r="W506" i="11"/>
  <c r="Y506" i="11" s="1"/>
  <c r="W507" i="11"/>
  <c r="Y507" i="11" s="1"/>
  <c r="W508" i="11"/>
  <c r="Y508" i="11" s="1"/>
  <c r="W509" i="11"/>
  <c r="X509" i="11" s="1"/>
  <c r="W510" i="11"/>
  <c r="X510" i="11" s="1"/>
  <c r="W511" i="11"/>
  <c r="X511" i="11" s="1"/>
  <c r="W512" i="11"/>
  <c r="X512" i="11" s="1"/>
  <c r="W513" i="11"/>
  <c r="X513" i="11" s="1"/>
  <c r="W514" i="11"/>
  <c r="X514" i="11" s="1"/>
  <c r="W515" i="11"/>
  <c r="X515" i="11" s="1"/>
  <c r="W516" i="11"/>
  <c r="X516" i="11" s="1"/>
  <c r="W517" i="11"/>
  <c r="Y517" i="11" s="1"/>
  <c r="W518" i="11"/>
  <c r="X518" i="11" s="1"/>
  <c r="W519" i="11"/>
  <c r="X519" i="11" s="1"/>
  <c r="W520" i="11"/>
  <c r="X520" i="11" s="1"/>
  <c r="W521" i="11"/>
  <c r="Y521" i="11" s="1"/>
  <c r="W522" i="11"/>
  <c r="Y522" i="11" s="1"/>
  <c r="W523" i="11"/>
  <c r="X523" i="11" s="1"/>
  <c r="W524" i="11"/>
  <c r="X524" i="11" s="1"/>
  <c r="W525" i="11"/>
  <c r="X525" i="11" s="1"/>
  <c r="W526" i="11"/>
  <c r="X526" i="11" s="1"/>
  <c r="W527" i="11"/>
  <c r="Y527" i="11" s="1"/>
  <c r="W528" i="11"/>
  <c r="Y528" i="11" s="1"/>
  <c r="W529" i="11"/>
  <c r="Y529" i="11" s="1"/>
  <c r="W530" i="11"/>
  <c r="Y530" i="11" s="1"/>
  <c r="W531" i="11"/>
  <c r="Y531" i="11" s="1"/>
  <c r="W532" i="11"/>
  <c r="Y532" i="11" s="1"/>
  <c r="W533" i="11"/>
  <c r="Y533" i="11" s="1"/>
  <c r="W534" i="11"/>
  <c r="Y534" i="11" s="1"/>
  <c r="W535" i="11"/>
  <c r="Y535" i="11" s="1"/>
  <c r="W536" i="11"/>
  <c r="Y536" i="11" s="1"/>
  <c r="W537" i="11"/>
  <c r="X537" i="11" s="1"/>
  <c r="W538" i="11"/>
  <c r="X538" i="11" s="1"/>
  <c r="W539" i="11"/>
  <c r="X539" i="11" s="1"/>
  <c r="W540" i="11"/>
  <c r="X540" i="11" s="1"/>
  <c r="W541" i="11"/>
  <c r="Y541" i="11" s="1"/>
  <c r="W542" i="11"/>
  <c r="X542" i="11" s="1"/>
  <c r="W543" i="11"/>
  <c r="X543" i="11" s="1"/>
  <c r="W544" i="11"/>
  <c r="X544" i="11" s="1"/>
  <c r="W545" i="11"/>
  <c r="X545" i="11" s="1"/>
  <c r="W546" i="11"/>
  <c r="Y546" i="11" s="1"/>
  <c r="W547" i="11"/>
  <c r="Y547" i="11" s="1"/>
  <c r="W548" i="11"/>
  <c r="Y548" i="11" s="1"/>
  <c r="W549" i="11"/>
  <c r="Y549" i="11" s="1"/>
  <c r="W550" i="11"/>
  <c r="Y550" i="11" s="1"/>
  <c r="W551" i="11"/>
  <c r="Y551" i="11" s="1"/>
  <c r="W552" i="11"/>
  <c r="Y552" i="11" s="1"/>
  <c r="W553" i="11"/>
  <c r="Y553" i="11" s="1"/>
  <c r="W554" i="11"/>
  <c r="Y554" i="11" s="1"/>
  <c r="W556" i="11"/>
  <c r="X556" i="11" s="1"/>
  <c r="W557" i="11"/>
  <c r="Y557" i="11" s="1"/>
  <c r="W558" i="11"/>
  <c r="Y558" i="11" s="1"/>
  <c r="W559" i="11"/>
  <c r="Y559" i="11" s="1"/>
  <c r="W560" i="11"/>
  <c r="Y560" i="11" s="1"/>
  <c r="W561" i="11"/>
  <c r="Y561" i="11" s="1"/>
  <c r="W562" i="11"/>
  <c r="X562" i="11" s="1"/>
  <c r="W563" i="11"/>
  <c r="X563" i="11" s="1"/>
  <c r="W564" i="11"/>
  <c r="X564" i="11" s="1"/>
  <c r="W565" i="11"/>
  <c r="X565" i="11" s="1"/>
  <c r="W566" i="11"/>
  <c r="X566" i="11" s="1"/>
  <c r="W567" i="11"/>
  <c r="Y567" i="11" s="1"/>
  <c r="W568" i="11"/>
  <c r="Y568" i="11" s="1"/>
  <c r="W569" i="11"/>
  <c r="X569" i="11" s="1"/>
  <c r="W570" i="11"/>
  <c r="Y570" i="11" s="1"/>
  <c r="W571" i="11"/>
  <c r="Y571" i="11" s="1"/>
  <c r="W572" i="11"/>
  <c r="Y572" i="11" s="1"/>
  <c r="W573" i="11"/>
  <c r="X573" i="11" s="1"/>
  <c r="W574" i="11"/>
  <c r="Y574" i="11" s="1"/>
  <c r="W575" i="11"/>
  <c r="X575" i="11" s="1"/>
  <c r="W576" i="11"/>
  <c r="X576" i="11" s="1"/>
  <c r="W577" i="11"/>
  <c r="X577" i="11" s="1"/>
  <c r="W578" i="11"/>
  <c r="X578" i="11" s="1"/>
  <c r="W579" i="11"/>
  <c r="Y579" i="11" s="1"/>
  <c r="W580" i="11"/>
  <c r="Y580" i="11" s="1"/>
  <c r="W581" i="11"/>
  <c r="X581" i="11" s="1"/>
  <c r="W582" i="11"/>
  <c r="Y582" i="11" s="1"/>
  <c r="W583" i="11"/>
  <c r="X583" i="11" s="1"/>
  <c r="W584" i="11"/>
  <c r="Y584" i="11" s="1"/>
  <c r="W585" i="11"/>
  <c r="Z585" i="11" s="1"/>
  <c r="W586" i="11"/>
  <c r="X586" i="11" s="1"/>
  <c r="W587" i="11"/>
  <c r="X587" i="11" s="1"/>
  <c r="W588" i="11"/>
  <c r="X588" i="11" s="1"/>
  <c r="W589" i="11"/>
  <c r="Y589" i="11" s="1"/>
  <c r="W590" i="11"/>
  <c r="X590" i="11" s="1"/>
  <c r="W591" i="11"/>
  <c r="X591" i="11" s="1"/>
  <c r="W592" i="11"/>
  <c r="X592" i="11" s="1"/>
  <c r="W593" i="11"/>
  <c r="Y593" i="11" s="1"/>
  <c r="W594" i="11"/>
  <c r="Y594" i="11" s="1"/>
  <c r="W595" i="11"/>
  <c r="X595" i="11" s="1"/>
  <c r="W596" i="11"/>
  <c r="X596" i="11" s="1"/>
  <c r="W597" i="11"/>
  <c r="X597" i="11" s="1"/>
  <c r="W598" i="11"/>
  <c r="X598" i="11" s="1"/>
  <c r="W599" i="11"/>
  <c r="X599" i="11" s="1"/>
  <c r="W600" i="11"/>
  <c r="X600" i="11" s="1"/>
  <c r="W601" i="11"/>
  <c r="X601" i="11" s="1"/>
  <c r="W602" i="11"/>
  <c r="X602" i="11" s="1"/>
  <c r="W603" i="11"/>
  <c r="X603" i="11" s="1"/>
  <c r="W604" i="11"/>
  <c r="X604" i="11" s="1"/>
  <c r="W605" i="11"/>
  <c r="X605" i="11" s="1"/>
  <c r="W606" i="11"/>
  <c r="X606" i="11" s="1"/>
  <c r="W607" i="11"/>
  <c r="Y607" i="11" s="1"/>
  <c r="W608" i="11"/>
  <c r="Y608" i="11" s="1"/>
  <c r="W609" i="11"/>
  <c r="Z609" i="11" s="1"/>
  <c r="W610" i="11"/>
  <c r="X610" i="11" s="1"/>
  <c r="W611" i="11"/>
  <c r="X611" i="11" s="1"/>
  <c r="W612" i="11"/>
  <c r="X612" i="11" s="1"/>
  <c r="W613" i="11"/>
  <c r="Y613" i="11" s="1"/>
  <c r="W614" i="11"/>
  <c r="X614" i="11" s="1"/>
  <c r="W615" i="11"/>
  <c r="X615" i="11" s="1"/>
  <c r="W616" i="11"/>
  <c r="X616" i="11" s="1"/>
  <c r="W617" i="11"/>
  <c r="X617" i="11" s="1"/>
  <c r="W618" i="11"/>
  <c r="X618" i="11" s="1"/>
  <c r="W619" i="11"/>
  <c r="X619" i="11" s="1"/>
  <c r="W620" i="11"/>
  <c r="X620" i="11" s="1"/>
  <c r="W621" i="11"/>
  <c r="X621" i="11" s="1"/>
  <c r="W622" i="11"/>
  <c r="X622" i="11" s="1"/>
  <c r="W623" i="11"/>
  <c r="Y623" i="11" s="1"/>
  <c r="W624" i="11"/>
  <c r="X624" i="11" s="1"/>
  <c r="W625" i="11"/>
  <c r="Y625" i="11" s="1"/>
  <c r="W626" i="11"/>
  <c r="Y626" i="11" s="1"/>
  <c r="W627" i="11"/>
  <c r="Y627" i="11" s="1"/>
  <c r="W628" i="11"/>
  <c r="Y628" i="11" s="1"/>
  <c r="W629" i="11"/>
  <c r="X629" i="11" s="1"/>
  <c r="W630" i="11"/>
  <c r="Y630" i="11" s="1"/>
  <c r="W631" i="11"/>
  <c r="Y631" i="11" s="1"/>
  <c r="W632" i="11"/>
  <c r="Y632" i="11" s="1"/>
  <c r="W633" i="11"/>
  <c r="X633" i="11" s="1"/>
  <c r="W634" i="11"/>
  <c r="X634" i="11" s="1"/>
  <c r="W635" i="11"/>
  <c r="X635" i="11" s="1"/>
  <c r="W636" i="11"/>
  <c r="X636" i="11" s="1"/>
  <c r="W637" i="11"/>
  <c r="X637" i="11" s="1"/>
  <c r="W638" i="11"/>
  <c r="X638" i="11" s="1"/>
  <c r="W639" i="11"/>
  <c r="X639" i="11" s="1"/>
  <c r="W640" i="11"/>
  <c r="Y640" i="11" s="1"/>
  <c r="W641" i="11"/>
  <c r="X641" i="11" s="1"/>
  <c r="W642" i="11"/>
  <c r="X642" i="11" s="1"/>
  <c r="W643" i="11"/>
  <c r="Y643" i="11" s="1"/>
  <c r="W644" i="11"/>
  <c r="Y644" i="11" s="1"/>
  <c r="W645" i="11"/>
  <c r="X645" i="11" s="1"/>
  <c r="W646" i="11"/>
  <c r="Y646" i="11" s="1"/>
  <c r="W647" i="11"/>
  <c r="Y647" i="11" s="1"/>
  <c r="W648" i="11"/>
  <c r="X648" i="11" s="1"/>
  <c r="W649" i="11"/>
  <c r="Y649" i="11" s="1"/>
  <c r="W650" i="11"/>
  <c r="Y650" i="11" s="1"/>
  <c r="W651" i="11"/>
  <c r="X651" i="11" s="1"/>
  <c r="W652" i="11"/>
  <c r="X652" i="11" s="1"/>
  <c r="W653" i="11"/>
  <c r="X653" i="11" s="1"/>
  <c r="W654" i="11"/>
  <c r="X654" i="11" s="1"/>
  <c r="W655" i="11"/>
  <c r="X655" i="11" s="1"/>
  <c r="W656" i="11"/>
  <c r="Y656" i="11" s="1"/>
  <c r="W657" i="11"/>
  <c r="Y657" i="11" s="1"/>
  <c r="W658" i="11"/>
  <c r="X658" i="11" s="1"/>
  <c r="W659" i="11"/>
  <c r="X659" i="11" s="1"/>
  <c r="W660" i="11"/>
  <c r="X660" i="11" s="1"/>
  <c r="W661" i="11"/>
  <c r="X661" i="11" s="1"/>
  <c r="W662" i="11"/>
  <c r="X662" i="11" s="1"/>
  <c r="W663" i="11"/>
  <c r="X663" i="11" s="1"/>
  <c r="W664" i="11"/>
  <c r="X664" i="11" s="1"/>
  <c r="W665" i="11"/>
  <c r="X665" i="11" s="1"/>
  <c r="W666" i="11"/>
  <c r="Y666" i="11" s="1"/>
  <c r="W667" i="11"/>
  <c r="X667" i="11" s="1"/>
  <c r="W668" i="11"/>
  <c r="X668" i="11" s="1"/>
  <c r="W669" i="11"/>
  <c r="X669" i="11" s="1"/>
  <c r="W670" i="11"/>
  <c r="X670" i="11" s="1"/>
  <c r="W671" i="11"/>
  <c r="Y671" i="11" s="1"/>
  <c r="W672" i="11"/>
  <c r="X672" i="11" s="1"/>
  <c r="W673" i="11"/>
  <c r="X673" i="11" s="1"/>
  <c r="W674" i="11"/>
  <c r="X674" i="11" s="1"/>
  <c r="W675" i="11"/>
  <c r="Y675" i="11" s="1"/>
  <c r="W676" i="11"/>
  <c r="Y676" i="11" s="1"/>
  <c r="W677" i="11"/>
  <c r="X677" i="11" s="1"/>
  <c r="W678" i="11"/>
  <c r="X678" i="11" s="1"/>
  <c r="W679" i="11"/>
  <c r="Y679" i="11" s="1"/>
  <c r="W680" i="11"/>
  <c r="X680" i="11" s="1"/>
  <c r="W681" i="11"/>
  <c r="X681" i="11" s="1"/>
  <c r="W682" i="11"/>
  <c r="Y682" i="11" s="1"/>
  <c r="W683" i="11"/>
  <c r="Y683" i="11" s="1"/>
  <c r="W684" i="11"/>
  <c r="X684" i="11" s="1"/>
  <c r="W685" i="11"/>
  <c r="X685" i="11" s="1"/>
  <c r="W686" i="11"/>
  <c r="X686" i="11" s="1"/>
  <c r="W687" i="11"/>
  <c r="X687" i="11" s="1"/>
  <c r="W688" i="11"/>
  <c r="X688" i="11" s="1"/>
  <c r="W689" i="11"/>
  <c r="X689" i="11" s="1"/>
  <c r="W690" i="11"/>
  <c r="X690" i="11" s="1"/>
  <c r="W691" i="11"/>
  <c r="X691" i="11" s="1"/>
  <c r="W692" i="11"/>
  <c r="Y692" i="11" s="1"/>
  <c r="W693" i="11"/>
  <c r="X693" i="11" s="1"/>
  <c r="W694" i="11"/>
  <c r="Y694" i="11" s="1"/>
  <c r="W695" i="11"/>
  <c r="X695" i="11" s="1"/>
  <c r="W696" i="11"/>
  <c r="X696" i="11" s="1"/>
  <c r="W697" i="11"/>
  <c r="Y697" i="11" s="1"/>
  <c r="W698" i="11"/>
  <c r="X698" i="11" s="1"/>
  <c r="W699" i="11"/>
  <c r="X699" i="11" s="1"/>
  <c r="W700" i="11"/>
  <c r="X700" i="11" s="1"/>
  <c r="W701" i="11"/>
  <c r="Y701" i="11" s="1"/>
  <c r="W702" i="11"/>
  <c r="Y702" i="11" s="1"/>
  <c r="W703" i="11"/>
  <c r="X703" i="11" s="1"/>
  <c r="W704" i="11"/>
  <c r="X704" i="11" s="1"/>
  <c r="W705" i="11"/>
  <c r="X705" i="11" s="1"/>
  <c r="W706" i="11"/>
  <c r="X706" i="11" s="1"/>
  <c r="W707" i="11"/>
  <c r="X707" i="11" s="1"/>
  <c r="W708" i="11"/>
  <c r="X708" i="11" s="1"/>
  <c r="W709" i="11"/>
  <c r="Y709" i="11" s="1"/>
  <c r="W710" i="11"/>
  <c r="X710" i="11" s="1"/>
  <c r="W711" i="11"/>
  <c r="X711" i="11" s="1"/>
  <c r="W712" i="11"/>
  <c r="X712" i="11" s="1"/>
  <c r="W713" i="11"/>
  <c r="X713" i="11" s="1"/>
  <c r="W714" i="11"/>
  <c r="Y714" i="11" s="1"/>
  <c r="W715" i="11"/>
  <c r="Y715" i="11" s="1"/>
  <c r="W716" i="11"/>
  <c r="X716" i="11" s="1"/>
  <c r="W717" i="11"/>
  <c r="X717" i="11" s="1"/>
  <c r="W718" i="11"/>
  <c r="Y718" i="11" s="1"/>
  <c r="W719" i="11"/>
  <c r="X719" i="11" s="1"/>
  <c r="W720" i="11"/>
  <c r="X720" i="11" s="1"/>
  <c r="W721" i="11"/>
  <c r="X721" i="11" s="1"/>
  <c r="W722" i="11"/>
  <c r="Y722" i="11" s="1"/>
  <c r="W723" i="11"/>
  <c r="Y723" i="11" s="1"/>
  <c r="W724" i="11"/>
  <c r="X724" i="11" s="1"/>
  <c r="W725" i="11"/>
  <c r="X725" i="11" s="1"/>
  <c r="W726" i="11"/>
  <c r="X726" i="11" s="1"/>
  <c r="W727" i="11"/>
  <c r="X727" i="11" s="1"/>
  <c r="W728" i="11"/>
  <c r="Y728" i="11" s="1"/>
  <c r="W729" i="11"/>
  <c r="X729" i="11" s="1"/>
  <c r="W730" i="11"/>
  <c r="Y730" i="11" s="1"/>
  <c r="W731" i="11"/>
  <c r="Y731" i="11" s="1"/>
  <c r="W732" i="11"/>
  <c r="X732" i="11" s="1"/>
  <c r="W733" i="11"/>
  <c r="X733" i="11" s="1"/>
  <c r="W734" i="11"/>
  <c r="X734" i="11" s="1"/>
  <c r="W735" i="11"/>
  <c r="Y735" i="11" s="1"/>
  <c r="W736" i="11"/>
  <c r="Y736" i="11" s="1"/>
  <c r="W737" i="11"/>
  <c r="X737" i="11" s="1"/>
  <c r="W738" i="11"/>
  <c r="X738" i="11" s="1"/>
  <c r="W739" i="11"/>
  <c r="X739" i="11" s="1"/>
  <c r="W740" i="11"/>
  <c r="Y740" i="11" s="1"/>
  <c r="W741" i="11"/>
  <c r="X741" i="11" s="1"/>
  <c r="W742" i="11"/>
  <c r="Y742" i="11" s="1"/>
  <c r="W743" i="11"/>
  <c r="Y743" i="11" s="1"/>
  <c r="W744" i="11"/>
  <c r="Y744" i="11" s="1"/>
  <c r="W745" i="11"/>
  <c r="Y745" i="11" s="1"/>
  <c r="W746" i="11"/>
  <c r="Y746" i="11" s="1"/>
  <c r="W747" i="11"/>
  <c r="Y747" i="11" s="1"/>
  <c r="W748" i="11"/>
  <c r="Y748" i="11" s="1"/>
  <c r="W749" i="11"/>
  <c r="Y749" i="11" s="1"/>
  <c r="W750" i="11"/>
  <c r="Y750" i="11" s="1"/>
  <c r="W751" i="11"/>
  <c r="Y751" i="11" s="1"/>
  <c r="W752" i="11"/>
  <c r="X752" i="11" s="1"/>
  <c r="W753" i="11"/>
  <c r="X753" i="11" s="1"/>
  <c r="W754" i="11"/>
  <c r="X754" i="11" s="1"/>
  <c r="W755" i="11"/>
  <c r="X755" i="11" s="1"/>
  <c r="W756" i="11"/>
  <c r="X756" i="11" s="1"/>
  <c r="W757" i="11"/>
  <c r="X757" i="11" s="1"/>
  <c r="W758" i="11"/>
  <c r="X758" i="11" s="1"/>
  <c r="W759" i="11"/>
  <c r="X759" i="11" s="1"/>
  <c r="W760" i="11"/>
  <c r="Y760" i="11" s="1"/>
  <c r="W761" i="11"/>
  <c r="X761" i="11" s="1"/>
  <c r="W762" i="11"/>
  <c r="X762" i="11" s="1"/>
  <c r="W763" i="11"/>
  <c r="X763" i="11" s="1"/>
  <c r="W764" i="11"/>
  <c r="X764" i="11" s="1"/>
  <c r="W765" i="11"/>
  <c r="X765" i="11" s="1"/>
  <c r="W766" i="11"/>
  <c r="X766" i="11" s="1"/>
  <c r="W767" i="11"/>
  <c r="X767" i="11" s="1"/>
  <c r="W768" i="11"/>
  <c r="X768" i="11" s="1"/>
  <c r="W769" i="11"/>
  <c r="Y769" i="11" s="1"/>
  <c r="W770" i="11"/>
  <c r="Y770" i="11" s="1"/>
  <c r="W771" i="11"/>
  <c r="Y771" i="11" s="1"/>
  <c r="W772" i="11"/>
  <c r="Y772" i="11" s="1"/>
  <c r="W773" i="11"/>
  <c r="Y773" i="11" s="1"/>
  <c r="W774" i="11"/>
  <c r="Y774" i="11" s="1"/>
  <c r="W775" i="11"/>
  <c r="Y775" i="11" s="1"/>
  <c r="W776" i="11"/>
  <c r="Y776" i="11" s="1"/>
  <c r="W777" i="11"/>
  <c r="Z777" i="11" s="1"/>
  <c r="W778" i="11"/>
  <c r="Y778" i="11" s="1"/>
  <c r="W779" i="11"/>
  <c r="Y779" i="11" s="1"/>
  <c r="W780" i="11"/>
  <c r="X780" i="11" s="1"/>
  <c r="W781" i="11"/>
  <c r="X781" i="11" s="1"/>
  <c r="W782" i="11"/>
  <c r="X782" i="11" s="1"/>
  <c r="W783" i="11"/>
  <c r="X783" i="11" s="1"/>
  <c r="W784" i="11"/>
  <c r="X784" i="11" s="1"/>
  <c r="W785" i="11"/>
  <c r="X785" i="11" s="1"/>
  <c r="W786" i="11"/>
  <c r="Y786" i="11" s="1"/>
  <c r="W787" i="11"/>
  <c r="X787" i="11" s="1"/>
  <c r="W788" i="11"/>
  <c r="X788" i="11" s="1"/>
  <c r="W789" i="11"/>
  <c r="X789" i="11" s="1"/>
  <c r="W790" i="11"/>
  <c r="X790" i="11" s="1"/>
  <c r="W791" i="11"/>
  <c r="X791" i="11" s="1"/>
  <c r="W792" i="11"/>
  <c r="Y792" i="11" s="1"/>
  <c r="W793" i="11"/>
  <c r="Y793" i="11" s="1"/>
  <c r="W794" i="11"/>
  <c r="Y794" i="11" s="1"/>
  <c r="W795" i="11"/>
  <c r="Y795" i="11" s="1"/>
  <c r="W796" i="11"/>
  <c r="Y796" i="11" s="1"/>
  <c r="W797" i="11"/>
  <c r="X797" i="11" s="1"/>
  <c r="W798" i="11"/>
  <c r="X798" i="11" s="1"/>
  <c r="W799" i="11"/>
  <c r="X799" i="11" s="1"/>
  <c r="W800" i="11"/>
  <c r="Y800" i="11" s="1"/>
  <c r="W801" i="11"/>
  <c r="Z801" i="11" s="1"/>
  <c r="W802" i="11"/>
  <c r="X802" i="11" s="1"/>
  <c r="W803" i="11"/>
  <c r="Y803" i="11" s="1"/>
  <c r="W804" i="11"/>
  <c r="Y804" i="11" s="1"/>
  <c r="W805" i="11"/>
  <c r="X805" i="11" s="1"/>
  <c r="W806" i="11"/>
  <c r="X806" i="11" s="1"/>
  <c r="W807" i="11"/>
  <c r="Y807" i="11" s="1"/>
  <c r="W808" i="11"/>
  <c r="X808" i="11" s="1"/>
  <c r="W809" i="11"/>
  <c r="X809" i="11" s="1"/>
  <c r="W810" i="11"/>
  <c r="Y810" i="11" s="1"/>
  <c r="W811" i="11"/>
  <c r="Y811" i="11" s="1"/>
  <c r="W812" i="11"/>
  <c r="X812" i="11" s="1"/>
  <c r="W813" i="11"/>
  <c r="X813" i="11" s="1"/>
  <c r="W814" i="11"/>
  <c r="X814" i="11" s="1"/>
  <c r="W815" i="11"/>
  <c r="X815" i="11" s="1"/>
  <c r="W816" i="11"/>
  <c r="X816" i="11" s="1"/>
  <c r="W817" i="11"/>
  <c r="X817" i="11" s="1"/>
  <c r="W818" i="11"/>
  <c r="X818" i="11" s="1"/>
  <c r="W819" i="11"/>
  <c r="Y819" i="11" s="1"/>
  <c r="W820" i="11"/>
  <c r="Y820" i="11" s="1"/>
  <c r="W821" i="11"/>
  <c r="X821" i="11" s="1"/>
  <c r="W822" i="11"/>
  <c r="Y822" i="11" s="1"/>
  <c r="W823" i="11"/>
  <c r="X823" i="11" s="1"/>
  <c r="W824" i="11"/>
  <c r="Y824" i="11" s="1"/>
  <c r="W825" i="11"/>
  <c r="Z825" i="11" s="1"/>
  <c r="W826" i="11"/>
  <c r="X826" i="11" s="1"/>
  <c r="W827" i="11"/>
  <c r="X827" i="11" s="1"/>
  <c r="W829" i="11"/>
  <c r="X829" i="11" s="1"/>
  <c r="W830" i="11"/>
  <c r="X830" i="11" s="1"/>
  <c r="W831" i="11"/>
  <c r="X831" i="11" s="1"/>
  <c r="W832" i="11"/>
  <c r="Y832" i="11" s="1"/>
  <c r="W833" i="11"/>
  <c r="X833" i="11" s="1"/>
  <c r="W834" i="11"/>
  <c r="X834" i="11" s="1"/>
  <c r="W835" i="11"/>
  <c r="Y835" i="11" s="1"/>
  <c r="W836" i="11"/>
  <c r="Y836" i="11" s="1"/>
  <c r="W837" i="11"/>
  <c r="X837" i="11" s="1"/>
  <c r="W838" i="11"/>
  <c r="Y838" i="11" s="1"/>
  <c r="W839" i="11"/>
  <c r="Y839" i="11" s="1"/>
  <c r="W840" i="11"/>
  <c r="Y840" i="11" s="1"/>
  <c r="W841" i="11"/>
  <c r="X841" i="11" s="1"/>
  <c r="W842" i="11"/>
  <c r="X842" i="11" s="1"/>
  <c r="W843" i="11"/>
  <c r="Y843" i="11" s="1"/>
  <c r="W844" i="11"/>
  <c r="Y844" i="11" s="1"/>
  <c r="W845" i="11"/>
  <c r="Y845" i="11" s="1"/>
  <c r="W846" i="11"/>
  <c r="Y846" i="11" s="1"/>
  <c r="W847" i="11"/>
  <c r="Y847" i="11" s="1"/>
  <c r="W848" i="11"/>
  <c r="Y848" i="11" s="1"/>
  <c r="W849" i="11"/>
  <c r="X849" i="11" s="1"/>
  <c r="W850" i="11"/>
  <c r="X850" i="11" s="1"/>
  <c r="W851" i="11"/>
  <c r="X851" i="11" s="1"/>
  <c r="W852" i="11"/>
  <c r="X852" i="11" s="1"/>
  <c r="W853" i="11"/>
  <c r="X853" i="11" s="1"/>
  <c r="W854" i="11"/>
  <c r="X854" i="11" s="1"/>
  <c r="W855" i="11"/>
  <c r="X855" i="11" s="1"/>
  <c r="W856" i="11"/>
  <c r="X856" i="11" s="1"/>
  <c r="W857" i="11"/>
  <c r="X857" i="11" s="1"/>
  <c r="W858" i="11"/>
  <c r="X858" i="11" s="1"/>
  <c r="W859" i="11"/>
  <c r="X859" i="11" s="1"/>
  <c r="W860" i="11"/>
  <c r="Y860" i="11" s="1"/>
  <c r="W861" i="11"/>
  <c r="X861" i="11" s="1"/>
  <c r="W862" i="11"/>
  <c r="Y862" i="11" s="1"/>
  <c r="W863" i="11"/>
  <c r="Y863" i="11" s="1"/>
  <c r="W864" i="11"/>
  <c r="Y864" i="11" s="1"/>
  <c r="W865" i="11"/>
  <c r="Y865" i="11" s="1"/>
  <c r="W866" i="11"/>
  <c r="X866" i="11" s="1"/>
  <c r="W867" i="11"/>
  <c r="Y867" i="11" s="1"/>
  <c r="W868" i="11"/>
  <c r="Y868" i="11" s="1"/>
  <c r="W869" i="11"/>
  <c r="Y869" i="11" s="1"/>
  <c r="W870" i="11"/>
  <c r="X870" i="11" s="1"/>
  <c r="W871" i="11"/>
  <c r="X871" i="11" s="1"/>
  <c r="W872" i="11"/>
  <c r="Y872" i="11" s="1"/>
  <c r="W873" i="11"/>
  <c r="X873" i="11" s="1"/>
  <c r="W874" i="11"/>
  <c r="X874" i="11" s="1"/>
  <c r="W875" i="11"/>
  <c r="X875" i="11" s="1"/>
  <c r="W876" i="11"/>
  <c r="X876" i="11" s="1"/>
  <c r="W877" i="11"/>
  <c r="X877" i="11" s="1"/>
  <c r="W878" i="11"/>
  <c r="X878" i="11" s="1"/>
  <c r="W879" i="11"/>
  <c r="Y879" i="11" s="1"/>
  <c r="W880" i="11"/>
  <c r="X880" i="11" s="1"/>
  <c r="W881" i="11"/>
  <c r="X881" i="11" s="1"/>
  <c r="W882" i="11"/>
  <c r="Y882" i="11" s="1"/>
  <c r="W883" i="11"/>
  <c r="X883" i="11" s="1"/>
  <c r="W884" i="11"/>
  <c r="X884" i="11" s="1"/>
  <c r="W885" i="11"/>
  <c r="X885" i="11" s="1"/>
  <c r="W886" i="11"/>
  <c r="Y886" i="11" s="1"/>
  <c r="W887" i="11"/>
  <c r="Y887" i="11" s="1"/>
  <c r="W888" i="11"/>
  <c r="Y888" i="11" s="1"/>
  <c r="W889" i="11"/>
  <c r="Y889" i="11" s="1"/>
  <c r="W890" i="11"/>
  <c r="Y890" i="11" s="1"/>
  <c r="W891" i="11"/>
  <c r="X891" i="11" s="1"/>
  <c r="W892" i="11"/>
  <c r="Y892" i="11" s="1"/>
  <c r="W893" i="11"/>
  <c r="Y893" i="11" s="1"/>
  <c r="W894" i="11"/>
  <c r="Y894" i="11" s="1"/>
  <c r="W895" i="11"/>
  <c r="Y895" i="11" s="1"/>
  <c r="W896" i="11"/>
  <c r="Y896" i="11" s="1"/>
  <c r="W897" i="11"/>
  <c r="X897" i="11" s="1"/>
  <c r="W898" i="11"/>
  <c r="X898" i="11" s="1"/>
  <c r="W899" i="11"/>
  <c r="Y899" i="11" s="1"/>
  <c r="W900" i="11"/>
  <c r="X900" i="11" s="1"/>
  <c r="W901" i="11"/>
  <c r="X901" i="11" s="1"/>
  <c r="W902" i="11"/>
  <c r="X902" i="11" s="1"/>
  <c r="W903" i="11"/>
  <c r="X903" i="11" s="1"/>
  <c r="W904" i="11"/>
  <c r="X904" i="11" s="1"/>
  <c r="W905" i="11"/>
  <c r="X905" i="11" s="1"/>
  <c r="W906" i="11"/>
  <c r="X906" i="11" s="1"/>
  <c r="W907" i="11"/>
  <c r="Y907" i="11" s="1"/>
  <c r="W908" i="11"/>
  <c r="X908" i="11" s="1"/>
  <c r="W909" i="11"/>
  <c r="X909" i="11" s="1"/>
  <c r="W910" i="11"/>
  <c r="Y910" i="11" s="1"/>
  <c r="W911" i="11"/>
  <c r="Y911" i="11" s="1"/>
  <c r="W912" i="11"/>
  <c r="Y912" i="11" s="1"/>
  <c r="W913" i="11"/>
  <c r="Y913" i="11" s="1"/>
  <c r="W914" i="11"/>
  <c r="Y914" i="11" s="1"/>
  <c r="W915" i="11"/>
  <c r="X915" i="11" s="1"/>
  <c r="W916" i="11"/>
  <c r="X916" i="11" s="1"/>
  <c r="W917" i="11"/>
  <c r="Y917" i="11" s="1"/>
  <c r="W918" i="11"/>
  <c r="Y918" i="11" s="1"/>
  <c r="W919" i="11"/>
  <c r="Y919" i="11" s="1"/>
  <c r="W920" i="11"/>
  <c r="Y920" i="11" s="1"/>
  <c r="W921" i="11"/>
  <c r="X921" i="11" s="1"/>
  <c r="W922" i="11"/>
  <c r="X922" i="11" s="1"/>
  <c r="W923" i="11"/>
  <c r="Y923" i="11" s="1"/>
  <c r="W924" i="11"/>
  <c r="Y924" i="11" s="1"/>
  <c r="W925" i="11"/>
  <c r="X925" i="11" s="1"/>
  <c r="W926" i="11"/>
  <c r="X926" i="11" s="1"/>
  <c r="W927" i="11"/>
  <c r="X927" i="11" s="1"/>
  <c r="W928" i="11"/>
  <c r="Y928" i="11" s="1"/>
  <c r="W929" i="11"/>
  <c r="Y929" i="11" s="1"/>
  <c r="W930" i="11"/>
  <c r="X930" i="11" s="1"/>
  <c r="W931" i="11"/>
  <c r="X931" i="11" s="1"/>
  <c r="W932" i="11"/>
  <c r="Y932" i="11" s="1"/>
  <c r="W933" i="11"/>
  <c r="X933" i="11" s="1"/>
  <c r="W934" i="11"/>
  <c r="Y934" i="11" s="1"/>
  <c r="W935" i="11"/>
  <c r="Y935" i="11" s="1"/>
  <c r="W936" i="11"/>
  <c r="Y936" i="11" s="1"/>
  <c r="W937" i="11"/>
  <c r="Y937" i="11" s="1"/>
  <c r="W938" i="11"/>
  <c r="Y938" i="11" s="1"/>
  <c r="W939" i="11"/>
  <c r="Y939" i="11" s="1"/>
  <c r="W940" i="11"/>
  <c r="Y940" i="11" s="1"/>
  <c r="W941" i="11"/>
  <c r="X941" i="11" s="1"/>
  <c r="W942" i="11"/>
  <c r="Y942" i="11" s="1"/>
  <c r="W943" i="11"/>
  <c r="Y943" i="11" s="1"/>
  <c r="W944" i="11"/>
  <c r="X944" i="11" s="1"/>
  <c r="W945" i="11"/>
  <c r="X945" i="11" s="1"/>
  <c r="W946" i="11"/>
  <c r="X946" i="11" s="1"/>
  <c r="W947" i="11"/>
  <c r="X947" i="11" s="1"/>
  <c r="W948" i="11"/>
  <c r="Y948" i="11" s="1"/>
  <c r="W949" i="11"/>
  <c r="X949" i="11" s="1"/>
  <c r="W950" i="11"/>
  <c r="X950" i="11" s="1"/>
  <c r="W951" i="11"/>
  <c r="X951" i="11" s="1"/>
  <c r="W952" i="11"/>
  <c r="X952" i="11" s="1"/>
  <c r="W953" i="11"/>
  <c r="X953" i="11" s="1"/>
  <c r="W954" i="11"/>
  <c r="Y954" i="11" s="1"/>
  <c r="W955" i="11"/>
  <c r="X955" i="11" s="1"/>
  <c r="W956" i="11"/>
  <c r="X956" i="11" s="1"/>
  <c r="W957" i="11"/>
  <c r="X957" i="11" s="1"/>
  <c r="W958" i="11"/>
  <c r="X958" i="11" s="1"/>
  <c r="W959" i="11"/>
  <c r="X959" i="11" s="1"/>
  <c r="W960" i="11"/>
  <c r="Y960" i="11" s="1"/>
  <c r="W961" i="11"/>
  <c r="Y961" i="11" s="1"/>
  <c r="W962" i="11"/>
  <c r="Y962" i="11" s="1"/>
  <c r="W963" i="11"/>
  <c r="Y963" i="11" s="1"/>
  <c r="W964" i="11"/>
  <c r="Y964" i="11" s="1"/>
  <c r="W965" i="11"/>
  <c r="Y965" i="11" s="1"/>
  <c r="W966" i="11"/>
  <c r="X966" i="11" s="1"/>
  <c r="W967" i="11"/>
  <c r="Y967" i="11" s="1"/>
  <c r="W968" i="11"/>
  <c r="Y968" i="11" s="1"/>
  <c r="W969" i="11"/>
  <c r="X969" i="11" s="1"/>
  <c r="W970" i="11"/>
  <c r="Y970" i="11" s="1"/>
  <c r="W971" i="11"/>
  <c r="X971" i="11" s="1"/>
  <c r="W972" i="11"/>
  <c r="X972" i="11" s="1"/>
  <c r="W973" i="11"/>
  <c r="X973" i="11" s="1"/>
  <c r="W974" i="11"/>
  <c r="Y974" i="11" s="1"/>
  <c r="W975" i="11"/>
  <c r="X975" i="11" s="1"/>
  <c r="W976" i="11"/>
  <c r="X976" i="11" s="1"/>
  <c r="W977" i="11"/>
  <c r="X977" i="11" s="1"/>
  <c r="W978" i="11"/>
  <c r="Y978" i="11" s="1"/>
  <c r="W979" i="11"/>
  <c r="Y979" i="11" s="1"/>
  <c r="W980" i="11"/>
  <c r="X980" i="11" s="1"/>
  <c r="W981" i="11"/>
  <c r="X981" i="11" s="1"/>
  <c r="W982" i="11"/>
  <c r="Y982" i="11" s="1"/>
  <c r="W983" i="11"/>
  <c r="Y983" i="11" s="1"/>
  <c r="W984" i="11"/>
  <c r="Y984" i="11" s="1"/>
  <c r="W985" i="11"/>
  <c r="Y985" i="11" s="1"/>
  <c r="W986" i="11"/>
  <c r="Y986" i="11" s="1"/>
  <c r="W987" i="11"/>
  <c r="Y987" i="11" s="1"/>
  <c r="W988" i="11"/>
  <c r="Y988" i="11" s="1"/>
  <c r="W989" i="11"/>
  <c r="X989" i="11" s="1"/>
  <c r="W990" i="11"/>
  <c r="X990" i="11" s="1"/>
  <c r="W991" i="11"/>
  <c r="X991" i="11" s="1"/>
  <c r="W992" i="11"/>
  <c r="Y992" i="11" s="1"/>
  <c r="W993" i="11"/>
  <c r="X993" i="11" s="1"/>
  <c r="W994" i="11"/>
  <c r="Z994" i="11" s="1"/>
  <c r="W995" i="11"/>
  <c r="X995" i="11" s="1"/>
  <c r="W996" i="11"/>
  <c r="X996" i="11" s="1"/>
  <c r="W997" i="11"/>
  <c r="X997" i="11" s="1"/>
  <c r="W998" i="11"/>
  <c r="Y998" i="11" s="1"/>
  <c r="W999" i="11"/>
  <c r="Y999" i="11" s="1"/>
  <c r="W1000" i="11"/>
  <c r="X1000" i="11" s="1"/>
  <c r="W1001" i="11"/>
  <c r="X1001" i="11" s="1"/>
  <c r="W1002" i="11"/>
  <c r="X1002" i="11" s="1"/>
  <c r="W1003" i="11"/>
  <c r="Y1003" i="11" s="1"/>
  <c r="W1004" i="11"/>
  <c r="Y1004" i="11" s="1"/>
  <c r="W1005" i="11"/>
  <c r="X1005" i="11" s="1"/>
  <c r="W1006" i="11"/>
  <c r="Y1006" i="11" s="1"/>
  <c r="W1007" i="11"/>
  <c r="Y1007" i="11" s="1"/>
  <c r="W1008" i="11"/>
  <c r="Y1008" i="11" s="1"/>
  <c r="W1009" i="11"/>
  <c r="Y1009" i="11" s="1"/>
  <c r="W1010" i="11"/>
  <c r="Y1010" i="11" s="1"/>
  <c r="W1011" i="11"/>
  <c r="Y1011" i="11" s="1"/>
  <c r="W1012" i="11"/>
  <c r="Y1012" i="11" s="1"/>
  <c r="W1013" i="11"/>
  <c r="Y1013" i="11" s="1"/>
  <c r="W1014" i="11"/>
  <c r="Y1014" i="11" s="1"/>
  <c r="W1015" i="11"/>
  <c r="X1015" i="11" s="1"/>
  <c r="W1016" i="11"/>
  <c r="X1016" i="11" s="1"/>
  <c r="W1017" i="11"/>
  <c r="Y1017" i="11" s="1"/>
  <c r="W1018" i="11"/>
  <c r="Y1018" i="11" s="1"/>
  <c r="W1019" i="11"/>
  <c r="X1019" i="11" s="1"/>
  <c r="W1020" i="11"/>
  <c r="X1020" i="11" s="1"/>
  <c r="W1021" i="11"/>
  <c r="X1021" i="11" s="1"/>
  <c r="W1022" i="11"/>
  <c r="X1022" i="11" s="1"/>
  <c r="W1023" i="11"/>
  <c r="Y1023" i="11" s="1"/>
  <c r="W1024" i="11"/>
  <c r="Y1024" i="11" s="1"/>
  <c r="W1025" i="11"/>
  <c r="X1025" i="11" s="1"/>
  <c r="W1026" i="11"/>
  <c r="X1026" i="11" s="1"/>
  <c r="W1027" i="11"/>
  <c r="X1027" i="11" s="1"/>
  <c r="W1028" i="11"/>
  <c r="Y1028" i="11" s="1"/>
  <c r="W1029" i="11"/>
  <c r="Y1029" i="11" s="1"/>
  <c r="W1030" i="11"/>
  <c r="X1030" i="11" s="1"/>
  <c r="W1031" i="11"/>
  <c r="X1031" i="11" s="1"/>
  <c r="W1032" i="11"/>
  <c r="Y1032" i="11" s="1"/>
  <c r="W1033" i="11"/>
  <c r="X1033" i="11" s="1"/>
  <c r="W1034" i="11"/>
  <c r="X1034" i="11" s="1"/>
  <c r="W1035" i="11"/>
  <c r="Y1035" i="11" s="1"/>
  <c r="W1036" i="11"/>
  <c r="X1036" i="11" s="1"/>
  <c r="W1037" i="11"/>
  <c r="X1037" i="11" s="1"/>
  <c r="W1038" i="11"/>
  <c r="X1038" i="11" s="1"/>
  <c r="W1039" i="11"/>
  <c r="X1039" i="11" s="1"/>
  <c r="W1040" i="11"/>
  <c r="Y1040" i="11" s="1"/>
  <c r="W1041" i="11"/>
  <c r="Y1041" i="11" s="1"/>
  <c r="W1042" i="11"/>
  <c r="Z1042" i="11" s="1"/>
  <c r="W1043" i="11"/>
  <c r="X1043" i="11" s="1"/>
  <c r="W1044" i="11"/>
  <c r="X1044" i="11" s="1"/>
  <c r="W1045" i="11"/>
  <c r="X1045" i="11" s="1"/>
  <c r="W1046" i="11"/>
  <c r="X1046" i="11" s="1"/>
  <c r="W1047" i="11"/>
  <c r="Y1047" i="11" s="1"/>
  <c r="W1048" i="11"/>
  <c r="Y1048" i="11" s="1"/>
  <c r="W1049" i="11"/>
  <c r="X1049" i="11" s="1"/>
  <c r="W1050" i="11"/>
  <c r="X1050" i="11" s="1"/>
  <c r="W1051" i="11"/>
  <c r="X1051" i="11" s="1"/>
  <c r="W1052" i="11"/>
  <c r="Y1052" i="11" s="1"/>
  <c r="W1053" i="11"/>
  <c r="Y1053" i="11" s="1"/>
  <c r="W1054" i="11"/>
  <c r="X1054" i="11" s="1"/>
  <c r="W1055" i="11"/>
  <c r="X1055" i="11" s="1"/>
  <c r="W1056" i="11"/>
  <c r="Y1056" i="11" s="1"/>
  <c r="W1057" i="11"/>
  <c r="X1057" i="11" s="1"/>
  <c r="W1058" i="11"/>
  <c r="X1058" i="11" s="1"/>
  <c r="W1059" i="11"/>
  <c r="Y1059" i="11" s="1"/>
  <c r="W1060" i="11"/>
  <c r="Y1060" i="11" s="1"/>
  <c r="W1061" i="11"/>
  <c r="X1061" i="11" s="1"/>
  <c r="W1062" i="11"/>
  <c r="X1062" i="11" s="1"/>
  <c r="W1063" i="11"/>
  <c r="X1063" i="11" s="1"/>
  <c r="W1064" i="11"/>
  <c r="Y1064" i="11" s="1"/>
  <c r="W1065" i="11"/>
  <c r="Y1065" i="11" s="1"/>
  <c r="W1066" i="11"/>
  <c r="X1066" i="11" s="1"/>
  <c r="W1067" i="11"/>
  <c r="X1067" i="11" s="1"/>
  <c r="W1068" i="11"/>
  <c r="Y1068" i="11" s="1"/>
  <c r="W1069" i="11"/>
  <c r="X1069" i="11" s="1"/>
  <c r="W1070" i="11"/>
  <c r="X1070" i="11" s="1"/>
  <c r="W1071" i="11"/>
  <c r="X1071" i="11" s="1"/>
  <c r="W1072" i="11"/>
  <c r="X1072" i="11" s="1"/>
  <c r="W1073" i="11"/>
  <c r="X1073" i="11" s="1"/>
  <c r="W1074" i="11"/>
  <c r="X1074" i="11" s="1"/>
  <c r="W1075" i="11"/>
  <c r="X1075" i="11" s="1"/>
  <c r="W1076" i="11"/>
  <c r="Y1076" i="11" s="1"/>
  <c r="W1077" i="11"/>
  <c r="Y1077" i="11" s="1"/>
  <c r="W1078" i="11"/>
  <c r="X1078" i="11" s="1"/>
  <c r="W1079" i="11"/>
  <c r="X1079" i="11" s="1"/>
  <c r="W1080" i="11"/>
  <c r="Y1080" i="11" s="1"/>
  <c r="W1081" i="11"/>
  <c r="X1081" i="11" s="1"/>
  <c r="W1082" i="11"/>
  <c r="X1082" i="11" s="1"/>
  <c r="W1083" i="11"/>
  <c r="Y1083" i="11" s="1"/>
  <c r="W1084" i="11"/>
  <c r="X1084" i="11" s="1"/>
  <c r="W1085" i="11"/>
  <c r="X1085" i="11" s="1"/>
  <c r="W1086" i="11"/>
  <c r="X1086" i="11" s="1"/>
  <c r="W1087" i="11"/>
  <c r="X1087" i="11" s="1"/>
  <c r="W1088" i="11"/>
  <c r="X1088" i="11" s="1"/>
  <c r="W1089" i="11"/>
  <c r="X1089" i="11" s="1"/>
  <c r="W1090" i="11"/>
  <c r="X1090" i="11" s="1"/>
  <c r="W1091" i="11"/>
  <c r="X1091" i="11" s="1"/>
  <c r="W1092" i="11"/>
  <c r="X1092" i="11" s="1"/>
  <c r="W1093" i="11"/>
  <c r="X1093" i="11" s="1"/>
  <c r="W1094" i="11"/>
  <c r="X1094" i="11" s="1"/>
  <c r="W1095" i="11"/>
  <c r="X1095" i="11" s="1"/>
  <c r="W1096" i="11"/>
  <c r="X1096" i="11" s="1"/>
  <c r="W1097" i="11"/>
  <c r="X1097" i="11" s="1"/>
  <c r="W1098" i="11"/>
  <c r="X1098" i="11" s="1"/>
  <c r="W1099" i="11"/>
  <c r="X1099" i="11" s="1"/>
  <c r="W1100" i="11"/>
  <c r="Y1100" i="11" s="1"/>
  <c r="W1101" i="11"/>
  <c r="Y1101" i="11" s="1"/>
  <c r="W1102" i="11"/>
  <c r="X1102" i="11" s="1"/>
  <c r="W1103" i="11"/>
  <c r="X1103" i="11" s="1"/>
  <c r="W1104" i="11"/>
  <c r="Y1104" i="11" s="1"/>
  <c r="W1105" i="11"/>
  <c r="X1105" i="11" s="1"/>
  <c r="W1106" i="11"/>
  <c r="X1106" i="11" s="1"/>
  <c r="W1107" i="11"/>
  <c r="Y1107" i="11" s="1"/>
  <c r="W1108" i="11"/>
  <c r="X1108" i="11" s="1"/>
  <c r="W1109" i="11"/>
  <c r="X1109" i="11" s="1"/>
  <c r="W1110" i="11"/>
  <c r="X1110" i="11" s="1"/>
  <c r="W8" i="11"/>
  <c r="Y8" i="11" s="1"/>
  <c r="P8" i="11"/>
  <c r="R841" i="11"/>
  <c r="R842" i="11"/>
  <c r="R843" i="11"/>
  <c r="R844" i="11"/>
  <c r="R845" i="11"/>
  <c r="R846" i="11"/>
  <c r="R847" i="11"/>
  <c r="R848" i="11"/>
  <c r="R849" i="11"/>
  <c r="R850" i="11"/>
  <c r="R851" i="11"/>
  <c r="R852" i="11"/>
  <c r="R853" i="11"/>
  <c r="R854" i="11"/>
  <c r="R855" i="11"/>
  <c r="R856" i="11"/>
  <c r="R857" i="11"/>
  <c r="R858" i="11"/>
  <c r="R859" i="11"/>
  <c r="R860" i="11"/>
  <c r="R861" i="11"/>
  <c r="R862" i="11"/>
  <c r="R863" i="11"/>
  <c r="R864" i="11"/>
  <c r="R865" i="11"/>
  <c r="R866" i="11"/>
  <c r="R867" i="11"/>
  <c r="R868" i="11"/>
  <c r="R869" i="11"/>
  <c r="R870" i="11"/>
  <c r="R871" i="11"/>
  <c r="R872" i="11"/>
  <c r="R873" i="11"/>
  <c r="R874" i="11"/>
  <c r="R875" i="11"/>
  <c r="R876" i="11"/>
  <c r="R877" i="11"/>
  <c r="R878" i="11"/>
  <c r="R879" i="11"/>
  <c r="R880" i="11"/>
  <c r="R881" i="11"/>
  <c r="R882" i="11"/>
  <c r="R883" i="11"/>
  <c r="R884" i="11"/>
  <c r="R885" i="11"/>
  <c r="R886" i="11"/>
  <c r="R887" i="11"/>
  <c r="R888" i="11"/>
  <c r="R889" i="11"/>
  <c r="R890" i="11"/>
  <c r="R891" i="11"/>
  <c r="R892" i="11"/>
  <c r="R893" i="11"/>
  <c r="R894" i="11"/>
  <c r="R895" i="11"/>
  <c r="R896" i="11"/>
  <c r="R897" i="11"/>
  <c r="R898" i="11"/>
  <c r="R899" i="11"/>
  <c r="R900" i="11"/>
  <c r="R901" i="11"/>
  <c r="R902" i="11"/>
  <c r="R903" i="11"/>
  <c r="R904" i="11"/>
  <c r="R905" i="11"/>
  <c r="R906" i="11"/>
  <c r="R907" i="11"/>
  <c r="R908" i="11"/>
  <c r="R909" i="11"/>
  <c r="R910" i="11"/>
  <c r="R911" i="11"/>
  <c r="R912" i="11"/>
  <c r="R913" i="11"/>
  <c r="R914" i="11"/>
  <c r="R915" i="11"/>
  <c r="R916" i="11"/>
  <c r="R917" i="11"/>
  <c r="R918" i="11"/>
  <c r="R919" i="11"/>
  <c r="R920" i="11"/>
  <c r="R921" i="11"/>
  <c r="R922" i="11"/>
  <c r="R923" i="11"/>
  <c r="R924" i="11"/>
  <c r="R925" i="11"/>
  <c r="R926" i="11"/>
  <c r="R927" i="11"/>
  <c r="R928" i="11"/>
  <c r="R929" i="11"/>
  <c r="R930" i="11"/>
  <c r="R931" i="11"/>
  <c r="R932" i="11"/>
  <c r="R933" i="11"/>
  <c r="R934" i="11"/>
  <c r="R935" i="11"/>
  <c r="R936" i="11"/>
  <c r="R937" i="11"/>
  <c r="R938" i="11"/>
  <c r="R939" i="11"/>
  <c r="R940" i="11"/>
  <c r="R941" i="11"/>
  <c r="R942" i="11"/>
  <c r="R943" i="11"/>
  <c r="R944" i="11"/>
  <c r="R945" i="11"/>
  <c r="R946" i="11"/>
  <c r="R947" i="11"/>
  <c r="R948" i="11"/>
  <c r="R949" i="11"/>
  <c r="R950" i="11"/>
  <c r="R951" i="11"/>
  <c r="R952" i="11"/>
  <c r="R953" i="11"/>
  <c r="R954" i="11"/>
  <c r="R955" i="11"/>
  <c r="R956" i="11"/>
  <c r="R957" i="11"/>
  <c r="R958" i="11"/>
  <c r="R959" i="11"/>
  <c r="R960" i="11"/>
  <c r="R961" i="11"/>
  <c r="R962" i="11"/>
  <c r="R963" i="11"/>
  <c r="R964" i="11"/>
  <c r="R965" i="11"/>
  <c r="R966" i="11"/>
  <c r="R967" i="11"/>
  <c r="R968" i="11"/>
  <c r="R969" i="11"/>
  <c r="R970" i="11"/>
  <c r="R971" i="11"/>
  <c r="R972" i="11"/>
  <c r="R973" i="11"/>
  <c r="R974" i="11"/>
  <c r="R975" i="11"/>
  <c r="R976" i="11"/>
  <c r="R977" i="11"/>
  <c r="R978" i="11"/>
  <c r="R979" i="11"/>
  <c r="R980" i="11"/>
  <c r="R981" i="11"/>
  <c r="R982" i="11"/>
  <c r="R983" i="11"/>
  <c r="R984" i="11"/>
  <c r="R985" i="11"/>
  <c r="R986" i="11"/>
  <c r="R987" i="11"/>
  <c r="R988" i="11"/>
  <c r="R989" i="11"/>
  <c r="R990" i="11"/>
  <c r="R991" i="11"/>
  <c r="R992" i="11"/>
  <c r="R993" i="11"/>
  <c r="R994" i="11"/>
  <c r="R995" i="11"/>
  <c r="R996" i="11"/>
  <c r="R997" i="11"/>
  <c r="R998" i="11"/>
  <c r="R999" i="11"/>
  <c r="R1000" i="11"/>
  <c r="R1001" i="11"/>
  <c r="R1002" i="11"/>
  <c r="R1003" i="11"/>
  <c r="R1004" i="11"/>
  <c r="R1005" i="11"/>
  <c r="R1006" i="11"/>
  <c r="R1007" i="11"/>
  <c r="R1008" i="11"/>
  <c r="R1009" i="11"/>
  <c r="R1010" i="11"/>
  <c r="R1011" i="11"/>
  <c r="R1012" i="11"/>
  <c r="R1013" i="11"/>
  <c r="R1014" i="11"/>
  <c r="R1015" i="11"/>
  <c r="R1016" i="11"/>
  <c r="R1017" i="11"/>
  <c r="R1018" i="11"/>
  <c r="R1019" i="11"/>
  <c r="R1020" i="11"/>
  <c r="R1021" i="11"/>
  <c r="R1022" i="11"/>
  <c r="R1023" i="11"/>
  <c r="R1024" i="11"/>
  <c r="R1025" i="11"/>
  <c r="R1026" i="11"/>
  <c r="R1027" i="11"/>
  <c r="R1028" i="11"/>
  <c r="R1029" i="11"/>
  <c r="R1030" i="11"/>
  <c r="R1031" i="11"/>
  <c r="R1032" i="11"/>
  <c r="R1033" i="11"/>
  <c r="R1034" i="11"/>
  <c r="R1035" i="11"/>
  <c r="R1036" i="11"/>
  <c r="R1037" i="11"/>
  <c r="R1038" i="11"/>
  <c r="R1039" i="11"/>
  <c r="R1040" i="11"/>
  <c r="R1041" i="11"/>
  <c r="R1042" i="11"/>
  <c r="R1043" i="11"/>
  <c r="R1044" i="11"/>
  <c r="R1045" i="11"/>
  <c r="R1046" i="11"/>
  <c r="R1047" i="11"/>
  <c r="R1048" i="11"/>
  <c r="R1049" i="11"/>
  <c r="R1050" i="11"/>
  <c r="R1051" i="11"/>
  <c r="R1052" i="11"/>
  <c r="R1053" i="11"/>
  <c r="R1054" i="11"/>
  <c r="R1055" i="11"/>
  <c r="R1056" i="11"/>
  <c r="R1057" i="11"/>
  <c r="R1058" i="11"/>
  <c r="R1059" i="11"/>
  <c r="R1060" i="11"/>
  <c r="R1061" i="11"/>
  <c r="R1062" i="11"/>
  <c r="R1063" i="11"/>
  <c r="R1064" i="11"/>
  <c r="R1065" i="11"/>
  <c r="R1066" i="11"/>
  <c r="R1067" i="11"/>
  <c r="R1068" i="11"/>
  <c r="R1069" i="11"/>
  <c r="R1070" i="11"/>
  <c r="R1071" i="11"/>
  <c r="R1072" i="11"/>
  <c r="R1073" i="11"/>
  <c r="R1074" i="11"/>
  <c r="R1075" i="11"/>
  <c r="R1076" i="11"/>
  <c r="R1077" i="11"/>
  <c r="R1078" i="11"/>
  <c r="R1079" i="11"/>
  <c r="R1080" i="11"/>
  <c r="R1081" i="11"/>
  <c r="R1082" i="11"/>
  <c r="R1083" i="11"/>
  <c r="R1084" i="11"/>
  <c r="R1085" i="11"/>
  <c r="R1086" i="11"/>
  <c r="R1087" i="11"/>
  <c r="R1088" i="11"/>
  <c r="R1089" i="11"/>
  <c r="R1090" i="11"/>
  <c r="R1091" i="11"/>
  <c r="R1092" i="11"/>
  <c r="R1093" i="11"/>
  <c r="R1094" i="11"/>
  <c r="R1095" i="11"/>
  <c r="R1096" i="11"/>
  <c r="R1110" i="11"/>
  <c r="R1111" i="11"/>
  <c r="R829" i="11"/>
  <c r="U829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556" i="11"/>
  <c r="R585" i="11"/>
  <c r="R586" i="11"/>
  <c r="R587" i="11"/>
  <c r="R588" i="11"/>
  <c r="R589" i="11"/>
  <c r="R590" i="11"/>
  <c r="R591" i="11"/>
  <c r="R592" i="11"/>
  <c r="R593" i="11"/>
  <c r="R594" i="11"/>
  <c r="R595" i="11"/>
  <c r="R596" i="11"/>
  <c r="R597" i="11"/>
  <c r="R598" i="11"/>
  <c r="R599" i="11"/>
  <c r="R600" i="11"/>
  <c r="R601" i="11"/>
  <c r="R602" i="11"/>
  <c r="R603" i="11"/>
  <c r="R604" i="11"/>
  <c r="R605" i="11"/>
  <c r="R606" i="11"/>
  <c r="R607" i="11"/>
  <c r="R608" i="11"/>
  <c r="R609" i="11"/>
  <c r="R610" i="11"/>
  <c r="R611" i="11"/>
  <c r="R612" i="11"/>
  <c r="R613" i="11"/>
  <c r="R614" i="11"/>
  <c r="R615" i="11"/>
  <c r="R616" i="11"/>
  <c r="R617" i="11"/>
  <c r="R618" i="11"/>
  <c r="R619" i="11"/>
  <c r="R620" i="11"/>
  <c r="R621" i="11"/>
  <c r="R622" i="11"/>
  <c r="R623" i="11"/>
  <c r="R624" i="11"/>
  <c r="R625" i="11"/>
  <c r="R626" i="11"/>
  <c r="R627" i="11"/>
  <c r="R628" i="11"/>
  <c r="R629" i="11"/>
  <c r="R630" i="11"/>
  <c r="R631" i="11"/>
  <c r="R632" i="11"/>
  <c r="R633" i="11"/>
  <c r="R634" i="11"/>
  <c r="R635" i="11"/>
  <c r="R636" i="11"/>
  <c r="R637" i="11"/>
  <c r="R638" i="11"/>
  <c r="R639" i="11"/>
  <c r="R640" i="11"/>
  <c r="R641" i="11"/>
  <c r="R642" i="11"/>
  <c r="R643" i="11"/>
  <c r="R644" i="11"/>
  <c r="R645" i="11"/>
  <c r="R646" i="11"/>
  <c r="R647" i="11"/>
  <c r="R648" i="11"/>
  <c r="R649" i="11"/>
  <c r="R650" i="11"/>
  <c r="R651" i="11"/>
  <c r="R652" i="11"/>
  <c r="R653" i="11"/>
  <c r="R654" i="11"/>
  <c r="R655" i="11"/>
  <c r="R656" i="11"/>
  <c r="R657" i="11"/>
  <c r="R658" i="11"/>
  <c r="R659" i="11"/>
  <c r="R660" i="11"/>
  <c r="R661" i="11"/>
  <c r="R662" i="11"/>
  <c r="R663" i="11"/>
  <c r="R664" i="11"/>
  <c r="R665" i="11"/>
  <c r="R666" i="11"/>
  <c r="R667" i="11"/>
  <c r="R668" i="11"/>
  <c r="R669" i="11"/>
  <c r="R670" i="11"/>
  <c r="R671" i="11"/>
  <c r="R672" i="11"/>
  <c r="R673" i="11"/>
  <c r="R674" i="11"/>
  <c r="R675" i="11"/>
  <c r="R676" i="11"/>
  <c r="R677" i="11"/>
  <c r="R678" i="11"/>
  <c r="R679" i="11"/>
  <c r="R680" i="11"/>
  <c r="R681" i="11"/>
  <c r="R682" i="11"/>
  <c r="R683" i="11"/>
  <c r="R684" i="11"/>
  <c r="R685" i="11"/>
  <c r="R686" i="11"/>
  <c r="R687" i="11"/>
  <c r="R688" i="11"/>
  <c r="R689" i="11"/>
  <c r="R690" i="11"/>
  <c r="R691" i="11"/>
  <c r="R692" i="11"/>
  <c r="R693" i="11"/>
  <c r="R694" i="11"/>
  <c r="R695" i="11"/>
  <c r="R696" i="11"/>
  <c r="R697" i="11"/>
  <c r="R698" i="11"/>
  <c r="R699" i="11"/>
  <c r="R700" i="11"/>
  <c r="R701" i="11"/>
  <c r="R702" i="11"/>
  <c r="R703" i="11"/>
  <c r="R704" i="11"/>
  <c r="R705" i="11"/>
  <c r="R706" i="11"/>
  <c r="R707" i="11"/>
  <c r="R708" i="11"/>
  <c r="R709" i="11"/>
  <c r="R710" i="11"/>
  <c r="R711" i="11"/>
  <c r="R712" i="11"/>
  <c r="R713" i="11"/>
  <c r="R714" i="11"/>
  <c r="R715" i="11"/>
  <c r="R716" i="11"/>
  <c r="R717" i="11"/>
  <c r="R718" i="11"/>
  <c r="R719" i="11"/>
  <c r="R720" i="11"/>
  <c r="R721" i="11"/>
  <c r="R722" i="11"/>
  <c r="R723" i="11"/>
  <c r="R724" i="11"/>
  <c r="R725" i="11"/>
  <c r="R726" i="11"/>
  <c r="R727" i="11"/>
  <c r="R728" i="11"/>
  <c r="R729" i="11"/>
  <c r="R730" i="11"/>
  <c r="R731" i="11"/>
  <c r="R732" i="11"/>
  <c r="R733" i="11"/>
  <c r="R734" i="11"/>
  <c r="R735" i="11"/>
  <c r="R736" i="11"/>
  <c r="R737" i="11"/>
  <c r="R738" i="11"/>
  <c r="R739" i="11"/>
  <c r="R740" i="11"/>
  <c r="R741" i="11"/>
  <c r="R742" i="11"/>
  <c r="R743" i="11"/>
  <c r="R744" i="11"/>
  <c r="R745" i="11"/>
  <c r="R746" i="11"/>
  <c r="R747" i="11"/>
  <c r="R748" i="11"/>
  <c r="R749" i="11"/>
  <c r="R750" i="11"/>
  <c r="R751" i="11"/>
  <c r="R752" i="11"/>
  <c r="R753" i="11"/>
  <c r="R754" i="11"/>
  <c r="R755" i="11"/>
  <c r="R756" i="11"/>
  <c r="R757" i="11"/>
  <c r="R758" i="11"/>
  <c r="R759" i="11"/>
  <c r="R760" i="11"/>
  <c r="R761" i="11"/>
  <c r="R762" i="11"/>
  <c r="R763" i="11"/>
  <c r="R764" i="11"/>
  <c r="R765" i="11"/>
  <c r="R766" i="11"/>
  <c r="R767" i="11"/>
  <c r="R768" i="11"/>
  <c r="R769" i="11"/>
  <c r="R770" i="11"/>
  <c r="R771" i="11"/>
  <c r="R772" i="11"/>
  <c r="R773" i="11"/>
  <c r="R774" i="11"/>
  <c r="R775" i="11"/>
  <c r="R776" i="11"/>
  <c r="R556" i="11"/>
  <c r="R329" i="11"/>
  <c r="R330" i="11"/>
  <c r="R331" i="11"/>
  <c r="R332" i="11"/>
  <c r="R333" i="11"/>
  <c r="R334" i="11"/>
  <c r="R335" i="11"/>
  <c r="R336" i="11"/>
  <c r="R337" i="11"/>
  <c r="R338" i="11"/>
  <c r="R339" i="11"/>
  <c r="R340" i="11"/>
  <c r="R341" i="11"/>
  <c r="R342" i="11"/>
  <c r="R343" i="11"/>
  <c r="R344" i="11"/>
  <c r="R345" i="11"/>
  <c r="R346" i="11"/>
  <c r="R347" i="11"/>
  <c r="R348" i="11"/>
  <c r="R349" i="11"/>
  <c r="R350" i="11"/>
  <c r="R351" i="11"/>
  <c r="R352" i="11"/>
  <c r="R353" i="11"/>
  <c r="R354" i="11"/>
  <c r="R355" i="11"/>
  <c r="R356" i="11"/>
  <c r="R357" i="11"/>
  <c r="R358" i="11"/>
  <c r="R359" i="11"/>
  <c r="R360" i="11"/>
  <c r="R361" i="11"/>
  <c r="R362" i="11"/>
  <c r="R363" i="11"/>
  <c r="R364" i="11"/>
  <c r="R365" i="11"/>
  <c r="R366" i="11"/>
  <c r="R367" i="11"/>
  <c r="R368" i="11"/>
  <c r="R369" i="11"/>
  <c r="R370" i="11"/>
  <c r="R371" i="11"/>
  <c r="R372" i="11"/>
  <c r="R373" i="11"/>
  <c r="R374" i="11"/>
  <c r="R375" i="11"/>
  <c r="R376" i="11"/>
  <c r="R377" i="11"/>
  <c r="R378" i="11"/>
  <c r="R379" i="11"/>
  <c r="R380" i="11"/>
  <c r="R381" i="11"/>
  <c r="R382" i="11"/>
  <c r="R383" i="11"/>
  <c r="R384" i="11"/>
  <c r="R385" i="11"/>
  <c r="R386" i="11"/>
  <c r="R387" i="11"/>
  <c r="R388" i="11"/>
  <c r="R389" i="11"/>
  <c r="R390" i="11"/>
  <c r="R391" i="11"/>
  <c r="R392" i="11"/>
  <c r="R393" i="11"/>
  <c r="R394" i="11"/>
  <c r="R395" i="11"/>
  <c r="R396" i="11"/>
  <c r="R397" i="11"/>
  <c r="R398" i="11"/>
  <c r="R399" i="11"/>
  <c r="R400" i="11"/>
  <c r="R401" i="11"/>
  <c r="R402" i="11"/>
  <c r="R403" i="11"/>
  <c r="R404" i="11"/>
  <c r="R405" i="11"/>
  <c r="R406" i="11"/>
  <c r="R407" i="11"/>
  <c r="R408" i="11"/>
  <c r="R409" i="11"/>
  <c r="R410" i="11"/>
  <c r="R411" i="11"/>
  <c r="R412" i="11"/>
  <c r="R413" i="11"/>
  <c r="R414" i="11"/>
  <c r="R415" i="11"/>
  <c r="R416" i="11"/>
  <c r="R417" i="11"/>
  <c r="R418" i="11"/>
  <c r="R419" i="11"/>
  <c r="R420" i="11"/>
  <c r="R421" i="11"/>
  <c r="R422" i="11"/>
  <c r="R423" i="11"/>
  <c r="R424" i="11"/>
  <c r="R425" i="11"/>
  <c r="R426" i="11"/>
  <c r="R427" i="11"/>
  <c r="R428" i="11"/>
  <c r="R429" i="11"/>
  <c r="R430" i="11"/>
  <c r="R431" i="11"/>
  <c r="R432" i="11"/>
  <c r="R433" i="11"/>
  <c r="R434" i="11"/>
  <c r="R435" i="11"/>
  <c r="R436" i="11"/>
  <c r="R437" i="11"/>
  <c r="R438" i="11"/>
  <c r="R439" i="11"/>
  <c r="R440" i="11"/>
  <c r="R441" i="11"/>
  <c r="R442" i="11"/>
  <c r="R443" i="11"/>
  <c r="R444" i="11"/>
  <c r="R445" i="11"/>
  <c r="R446" i="11"/>
  <c r="R447" i="11"/>
  <c r="R448" i="11"/>
  <c r="R449" i="11"/>
  <c r="R450" i="11"/>
  <c r="R451" i="11"/>
  <c r="R452" i="11"/>
  <c r="R453" i="11"/>
  <c r="R454" i="11"/>
  <c r="R455" i="11"/>
  <c r="R456" i="11"/>
  <c r="R457" i="11"/>
  <c r="R458" i="11"/>
  <c r="R459" i="11"/>
  <c r="R460" i="11"/>
  <c r="R461" i="11"/>
  <c r="R462" i="11"/>
  <c r="R463" i="11"/>
  <c r="R464" i="11"/>
  <c r="R465" i="11"/>
  <c r="R466" i="11"/>
  <c r="R467" i="11"/>
  <c r="R468" i="11"/>
  <c r="R469" i="11"/>
  <c r="R470" i="11"/>
  <c r="R471" i="11"/>
  <c r="R472" i="11"/>
  <c r="R473" i="11"/>
  <c r="R474" i="11"/>
  <c r="R475" i="11"/>
  <c r="R476" i="11"/>
  <c r="R477" i="11"/>
  <c r="R478" i="11"/>
  <c r="R479" i="11"/>
  <c r="R480" i="11"/>
  <c r="R481" i="11"/>
  <c r="R482" i="11"/>
  <c r="R483" i="11"/>
  <c r="R484" i="11"/>
  <c r="R485" i="11"/>
  <c r="R486" i="11"/>
  <c r="R487" i="11"/>
  <c r="R488" i="11"/>
  <c r="R489" i="11"/>
  <c r="R490" i="11"/>
  <c r="R491" i="11"/>
  <c r="R492" i="11"/>
  <c r="R493" i="11"/>
  <c r="R494" i="11"/>
  <c r="R495" i="11"/>
  <c r="R496" i="11"/>
  <c r="R497" i="11"/>
  <c r="R498" i="11"/>
  <c r="R499" i="11"/>
  <c r="R500" i="11"/>
  <c r="R501" i="11"/>
  <c r="R502" i="11"/>
  <c r="R503" i="11"/>
  <c r="R504" i="11"/>
  <c r="R505" i="11"/>
  <c r="R506" i="11"/>
  <c r="R507" i="11"/>
  <c r="R508" i="11"/>
  <c r="R509" i="11"/>
  <c r="R510" i="11"/>
  <c r="R511" i="11"/>
  <c r="R512" i="11"/>
  <c r="R513" i="11"/>
  <c r="R514" i="11"/>
  <c r="R515" i="11"/>
  <c r="R516" i="11"/>
  <c r="R517" i="11"/>
  <c r="R518" i="11"/>
  <c r="R519" i="11"/>
  <c r="R520" i="11"/>
  <c r="R282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282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102" i="11"/>
  <c r="R103" i="11"/>
  <c r="R104" i="11"/>
  <c r="R105" i="11"/>
  <c r="R106" i="11"/>
  <c r="R107" i="11"/>
  <c r="R108" i="11"/>
  <c r="R109" i="11"/>
  <c r="R110" i="11"/>
  <c r="R111" i="11"/>
  <c r="R112" i="11"/>
  <c r="R113" i="11"/>
  <c r="R114" i="11"/>
  <c r="R115" i="11"/>
  <c r="R116" i="11"/>
  <c r="R117" i="11"/>
  <c r="R118" i="11"/>
  <c r="R119" i="11"/>
  <c r="R120" i="11"/>
  <c r="R121" i="11"/>
  <c r="R122" i="11"/>
  <c r="R123" i="11"/>
  <c r="R124" i="11"/>
  <c r="R125" i="11"/>
  <c r="R126" i="11"/>
  <c r="R127" i="11"/>
  <c r="R128" i="11"/>
  <c r="R129" i="11"/>
  <c r="R130" i="11"/>
  <c r="R131" i="11"/>
  <c r="R132" i="11"/>
  <c r="R133" i="11"/>
  <c r="R134" i="11"/>
  <c r="R135" i="11"/>
  <c r="R136" i="11"/>
  <c r="R137" i="11"/>
  <c r="R138" i="11"/>
  <c r="R139" i="11"/>
  <c r="R140" i="11"/>
  <c r="R141" i="11"/>
  <c r="R142" i="11"/>
  <c r="R143" i="11"/>
  <c r="R144" i="11"/>
  <c r="R145" i="11"/>
  <c r="R146" i="11"/>
  <c r="R147" i="11"/>
  <c r="R148" i="11"/>
  <c r="R149" i="11"/>
  <c r="R150" i="11"/>
  <c r="R151" i="11"/>
  <c r="R152" i="11"/>
  <c r="R153" i="11"/>
  <c r="R154" i="11"/>
  <c r="R155" i="11"/>
  <c r="R156" i="11"/>
  <c r="R157" i="11"/>
  <c r="R158" i="11"/>
  <c r="R159" i="11"/>
  <c r="R160" i="11"/>
  <c r="R161" i="11"/>
  <c r="R162" i="11"/>
  <c r="R163" i="11"/>
  <c r="R164" i="11"/>
  <c r="R165" i="11"/>
  <c r="R166" i="11"/>
  <c r="R167" i="11"/>
  <c r="R168" i="11"/>
  <c r="R169" i="11"/>
  <c r="R170" i="11"/>
  <c r="R171" i="11"/>
  <c r="R172" i="11"/>
  <c r="R173" i="11"/>
  <c r="R174" i="11"/>
  <c r="R175" i="11"/>
  <c r="R176" i="11"/>
  <c r="R177" i="11"/>
  <c r="R178" i="11"/>
  <c r="R179" i="11"/>
  <c r="R180" i="11"/>
  <c r="R181" i="11"/>
  <c r="R182" i="11"/>
  <c r="R183" i="11"/>
  <c r="R184" i="11"/>
  <c r="R185" i="11"/>
  <c r="R186" i="11"/>
  <c r="R187" i="11"/>
  <c r="R188" i="11"/>
  <c r="R189" i="11"/>
  <c r="R190" i="11"/>
  <c r="R191" i="11"/>
  <c r="R192" i="11"/>
  <c r="R193" i="11"/>
  <c r="R194" i="11"/>
  <c r="R195" i="11"/>
  <c r="R196" i="11"/>
  <c r="R197" i="11"/>
  <c r="R198" i="11"/>
  <c r="R199" i="11"/>
  <c r="R200" i="11"/>
  <c r="R201" i="11"/>
  <c r="R202" i="11"/>
  <c r="R203" i="11"/>
  <c r="R204" i="11"/>
  <c r="R205" i="11"/>
  <c r="R206" i="11"/>
  <c r="R207" i="11"/>
  <c r="R208" i="11"/>
  <c r="R209" i="11"/>
  <c r="R210" i="11"/>
  <c r="R211" i="11"/>
  <c r="R212" i="11"/>
  <c r="R213" i="11"/>
  <c r="R214" i="11"/>
  <c r="R215" i="11"/>
  <c r="R216" i="11"/>
  <c r="R217" i="11"/>
  <c r="R218" i="11"/>
  <c r="R219" i="11"/>
  <c r="R220" i="11"/>
  <c r="R221" i="11"/>
  <c r="R222" i="11"/>
  <c r="R223" i="11"/>
  <c r="R224" i="11"/>
  <c r="R225" i="11"/>
  <c r="R226" i="11"/>
  <c r="R227" i="11"/>
  <c r="R228" i="11"/>
  <c r="R229" i="11"/>
  <c r="R230" i="11"/>
  <c r="R231" i="11"/>
  <c r="R232" i="11"/>
  <c r="R233" i="11"/>
  <c r="R234" i="11"/>
  <c r="R235" i="11"/>
  <c r="R236" i="11"/>
  <c r="R237" i="11"/>
  <c r="R238" i="11"/>
  <c r="R239" i="11"/>
  <c r="R240" i="11"/>
  <c r="R241" i="11"/>
  <c r="R242" i="11"/>
  <c r="R243" i="11"/>
  <c r="R244" i="11"/>
  <c r="R245" i="11"/>
  <c r="R246" i="11"/>
  <c r="R247" i="11"/>
  <c r="R248" i="11"/>
  <c r="R249" i="11"/>
  <c r="R250" i="11"/>
  <c r="R251" i="11"/>
  <c r="R252" i="11"/>
  <c r="R253" i="11"/>
  <c r="R254" i="11"/>
  <c r="R255" i="11"/>
  <c r="R256" i="11"/>
  <c r="R257" i="11"/>
  <c r="R258" i="11"/>
  <c r="R259" i="11"/>
  <c r="R260" i="11"/>
  <c r="R261" i="11"/>
  <c r="R262" i="11"/>
  <c r="R263" i="11"/>
  <c r="R264" i="11"/>
  <c r="U8" i="11"/>
  <c r="R8" i="11"/>
  <c r="U1111" i="11"/>
  <c r="P1110" i="11"/>
  <c r="Q1110" i="11"/>
  <c r="Q1111" i="11"/>
  <c r="T8" i="11"/>
  <c r="S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282" i="11"/>
  <c r="S282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282" i="11"/>
  <c r="P282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556" i="11"/>
  <c r="S556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556" i="11"/>
  <c r="P556" i="11"/>
  <c r="P1111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S829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P829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B348" i="6" l="1"/>
  <c r="AF348" i="6"/>
  <c r="AF349" i="6"/>
  <c r="Z258" i="11"/>
  <c r="Z186" i="11"/>
  <c r="Z500" i="11"/>
  <c r="Z431" i="11"/>
  <c r="Z1076" i="11"/>
  <c r="Z957" i="11"/>
  <c r="Z499" i="11"/>
  <c r="Z430" i="11"/>
  <c r="Z764" i="11"/>
  <c r="Z1056" i="11"/>
  <c r="Z956" i="11"/>
  <c r="Z498" i="11"/>
  <c r="Z429" i="11"/>
  <c r="Z360" i="11"/>
  <c r="Z763" i="11"/>
  <c r="Z1055" i="11"/>
  <c r="Z936" i="11"/>
  <c r="Z239" i="11"/>
  <c r="Z167" i="11"/>
  <c r="Z95" i="11"/>
  <c r="Z23" i="11"/>
  <c r="Z428" i="11"/>
  <c r="Z359" i="11"/>
  <c r="Z740" i="11"/>
  <c r="Z1054" i="11"/>
  <c r="Z935" i="11"/>
  <c r="Z238" i="11"/>
  <c r="Z166" i="11"/>
  <c r="Z94" i="11"/>
  <c r="Z22" i="11"/>
  <c r="Z427" i="11"/>
  <c r="Z358" i="11"/>
  <c r="Z739" i="11"/>
  <c r="Z1053" i="11"/>
  <c r="Z934" i="11"/>
  <c r="Z237" i="11"/>
  <c r="Z165" i="11"/>
  <c r="Z93" i="11"/>
  <c r="Z21" i="11"/>
  <c r="Z480" i="11"/>
  <c r="Z426" i="11"/>
  <c r="Z357" i="11"/>
  <c r="Z716" i="11"/>
  <c r="Z1052" i="11"/>
  <c r="Z933" i="11"/>
  <c r="Z236" i="11"/>
  <c r="Z164" i="11"/>
  <c r="Z92" i="11"/>
  <c r="Z20" i="11"/>
  <c r="Z479" i="11"/>
  <c r="Z356" i="11"/>
  <c r="Z715" i="11"/>
  <c r="Z1032" i="11"/>
  <c r="Z932" i="11"/>
  <c r="Z235" i="11"/>
  <c r="Z163" i="11"/>
  <c r="Z91" i="11"/>
  <c r="Z19" i="11"/>
  <c r="Z478" i="11"/>
  <c r="Z355" i="11"/>
  <c r="Z692" i="11"/>
  <c r="Z1031" i="11"/>
  <c r="Z912" i="11"/>
  <c r="Z817" i="11"/>
  <c r="Z234" i="11"/>
  <c r="Z162" i="11"/>
  <c r="Z90" i="11"/>
  <c r="Z18" i="11"/>
  <c r="Z477" i="11"/>
  <c r="Z408" i="11"/>
  <c r="Z354" i="11"/>
  <c r="Z691" i="11"/>
  <c r="Z1030" i="11"/>
  <c r="Z911" i="11"/>
  <c r="Z233" i="11"/>
  <c r="Z161" i="11"/>
  <c r="Z89" i="11"/>
  <c r="Z17" i="11"/>
  <c r="Z476" i="11"/>
  <c r="Z407" i="11"/>
  <c r="Z338" i="11"/>
  <c r="Z668" i="11"/>
  <c r="Z1029" i="11"/>
  <c r="Z910" i="11"/>
  <c r="X609" i="11"/>
  <c r="Z537" i="11"/>
  <c r="Z475" i="11"/>
  <c r="Z406" i="11"/>
  <c r="Z667" i="11"/>
  <c r="Z1028" i="11"/>
  <c r="Z909" i="11"/>
  <c r="X608" i="11"/>
  <c r="Z215" i="11"/>
  <c r="Z143" i="11"/>
  <c r="Z71" i="11"/>
  <c r="Z536" i="11"/>
  <c r="Z474" i="11"/>
  <c r="Z405" i="11"/>
  <c r="Z336" i="11"/>
  <c r="Z644" i="11"/>
  <c r="Z1008" i="11"/>
  <c r="Z908" i="11"/>
  <c r="X585" i="11"/>
  <c r="Z214" i="11"/>
  <c r="Z142" i="11"/>
  <c r="Z70" i="11"/>
  <c r="Z535" i="11"/>
  <c r="Z458" i="11"/>
  <c r="Z404" i="11"/>
  <c r="Z335" i="11"/>
  <c r="Z643" i="11"/>
  <c r="Z1007" i="11"/>
  <c r="Z888" i="11"/>
  <c r="X464" i="11"/>
  <c r="Z213" i="11"/>
  <c r="Z141" i="11"/>
  <c r="Z69" i="11"/>
  <c r="Z534" i="11"/>
  <c r="Z403" i="11"/>
  <c r="Z334" i="11"/>
  <c r="Z620" i="11"/>
  <c r="Z1006" i="11"/>
  <c r="Z887" i="11"/>
  <c r="Y503" i="11"/>
  <c r="X463" i="11"/>
  <c r="Z212" i="11"/>
  <c r="Z140" i="11"/>
  <c r="Z68" i="11"/>
  <c r="Z532" i="11"/>
  <c r="Z456" i="11"/>
  <c r="Z402" i="11"/>
  <c r="Z333" i="11"/>
  <c r="Z619" i="11"/>
  <c r="Z1005" i="11"/>
  <c r="Z886" i="11"/>
  <c r="Y477" i="11"/>
  <c r="X440" i="11"/>
  <c r="Z211" i="11"/>
  <c r="Z139" i="11"/>
  <c r="Z67" i="11"/>
  <c r="Z531" i="11"/>
  <c r="Z455" i="11"/>
  <c r="Z386" i="11"/>
  <c r="Z332" i="11"/>
  <c r="Z596" i="11"/>
  <c r="Z1004" i="11"/>
  <c r="Z885" i="11"/>
  <c r="Y475" i="11"/>
  <c r="X439" i="11"/>
  <c r="Z210" i="11"/>
  <c r="Z138" i="11"/>
  <c r="Z66" i="11"/>
  <c r="Z530" i="11"/>
  <c r="Z454" i="11"/>
  <c r="Z385" i="11"/>
  <c r="Z331" i="11"/>
  <c r="Z595" i="11"/>
  <c r="Z984" i="11"/>
  <c r="Z884" i="11"/>
  <c r="X416" i="11"/>
  <c r="Z209" i="11"/>
  <c r="Z137" i="11"/>
  <c r="Z65" i="11"/>
  <c r="Z529" i="11"/>
  <c r="Z453" i="11"/>
  <c r="Z384" i="11"/>
  <c r="Z330" i="11"/>
  <c r="Z557" i="11"/>
  <c r="Z983" i="11"/>
  <c r="Z864" i="11"/>
  <c r="Z506" i="11"/>
  <c r="Z452" i="11"/>
  <c r="Z383" i="11"/>
  <c r="Z312" i="11"/>
  <c r="Z829" i="11"/>
  <c r="Z982" i="11"/>
  <c r="Z863" i="11"/>
  <c r="Z263" i="11"/>
  <c r="Z191" i="11"/>
  <c r="Z119" i="11"/>
  <c r="Z47" i="11"/>
  <c r="Z505" i="11"/>
  <c r="Z451" i="11"/>
  <c r="Z382" i="11"/>
  <c r="Z311" i="11"/>
  <c r="Z1111" i="11"/>
  <c r="Z981" i="11"/>
  <c r="Z862" i="11"/>
  <c r="Z262" i="11"/>
  <c r="Z190" i="11"/>
  <c r="Z118" i="11"/>
  <c r="Z46" i="11"/>
  <c r="Z504" i="11"/>
  <c r="Z450" i="11"/>
  <c r="Z381" i="11"/>
  <c r="Z302" i="11"/>
  <c r="Z1080" i="11"/>
  <c r="Z980" i="11"/>
  <c r="Z861" i="11"/>
  <c r="Z432" i="11"/>
  <c r="Z261" i="11"/>
  <c r="Z189" i="11"/>
  <c r="Z117" i="11"/>
  <c r="Z45" i="11"/>
  <c r="Z503" i="11"/>
  <c r="Z434" i="11"/>
  <c r="Z380" i="11"/>
  <c r="Z818" i="11"/>
  <c r="Z1079" i="11"/>
  <c r="Z960" i="11"/>
  <c r="Z860" i="11"/>
  <c r="Z301" i="11"/>
  <c r="Z800" i="11"/>
  <c r="Z761" i="11"/>
  <c r="Z737" i="11"/>
  <c r="Z713" i="11"/>
  <c r="Z689" i="11"/>
  <c r="Z665" i="11"/>
  <c r="Z641" i="11"/>
  <c r="Z617" i="11"/>
  <c r="Z593" i="11"/>
  <c r="Z1110" i="11"/>
  <c r="Z666" i="11"/>
  <c r="Z533" i="11"/>
  <c r="Z300" i="11"/>
  <c r="Z799" i="11"/>
  <c r="Z760" i="11"/>
  <c r="Z736" i="11"/>
  <c r="Z712" i="11"/>
  <c r="Z688" i="11"/>
  <c r="Z664" i="11"/>
  <c r="Z640" i="11"/>
  <c r="Z616" i="11"/>
  <c r="Z592" i="11"/>
  <c r="Z1109" i="11"/>
  <c r="Z714" i="11"/>
  <c r="Z299" i="11"/>
  <c r="Z798" i="11"/>
  <c r="Z759" i="11"/>
  <c r="Z735" i="11"/>
  <c r="Z711" i="11"/>
  <c r="Z687" i="11"/>
  <c r="Z663" i="11"/>
  <c r="Z639" i="11"/>
  <c r="Z615" i="11"/>
  <c r="Z591" i="11"/>
  <c r="Z1108" i="11"/>
  <c r="Z1075" i="11"/>
  <c r="Z1051" i="11"/>
  <c r="Z1027" i="11"/>
  <c r="Z1003" i="11"/>
  <c r="Z979" i="11"/>
  <c r="Z955" i="11"/>
  <c r="Z931" i="11"/>
  <c r="Z907" i="11"/>
  <c r="Z883" i="11"/>
  <c r="Z859" i="11"/>
  <c r="Z298" i="11"/>
  <c r="Z758" i="11"/>
  <c r="Z734" i="11"/>
  <c r="Z710" i="11"/>
  <c r="Z686" i="11"/>
  <c r="Z662" i="11"/>
  <c r="Z638" i="11"/>
  <c r="Z614" i="11"/>
  <c r="Z590" i="11"/>
  <c r="Z1107" i="11"/>
  <c r="Z1074" i="11"/>
  <c r="Z1050" i="11"/>
  <c r="Z1026" i="11"/>
  <c r="Z1002" i="11"/>
  <c r="Z978" i="11"/>
  <c r="Z954" i="11"/>
  <c r="Z930" i="11"/>
  <c r="Z906" i="11"/>
  <c r="Z882" i="11"/>
  <c r="Z858" i="11"/>
  <c r="Z738" i="11"/>
  <c r="Z297" i="11"/>
  <c r="Z796" i="11"/>
  <c r="Z757" i="11"/>
  <c r="Z733" i="11"/>
  <c r="Z709" i="11"/>
  <c r="Z685" i="11"/>
  <c r="Z661" i="11"/>
  <c r="Z637" i="11"/>
  <c r="Z613" i="11"/>
  <c r="Z589" i="11"/>
  <c r="Z1106" i="11"/>
  <c r="Z1073" i="11"/>
  <c r="Z1049" i="11"/>
  <c r="Z1025" i="11"/>
  <c r="Z1001" i="11"/>
  <c r="Z977" i="11"/>
  <c r="Z953" i="11"/>
  <c r="Z929" i="11"/>
  <c r="Z905" i="11"/>
  <c r="Z881" i="11"/>
  <c r="Z857" i="11"/>
  <c r="X415" i="11"/>
  <c r="Z256" i="11"/>
  <c r="Z232" i="11"/>
  <c r="Z208" i="11"/>
  <c r="Z184" i="11"/>
  <c r="Z160" i="11"/>
  <c r="Z136" i="11"/>
  <c r="Z112" i="11"/>
  <c r="Z88" i="11"/>
  <c r="Z64" i="11"/>
  <c r="Z40" i="11"/>
  <c r="Z16" i="11"/>
  <c r="Z296" i="11"/>
  <c r="Z795" i="11"/>
  <c r="Z756" i="11"/>
  <c r="Z732" i="11"/>
  <c r="Z708" i="11"/>
  <c r="Z684" i="11"/>
  <c r="Z660" i="11"/>
  <c r="Z636" i="11"/>
  <c r="Z612" i="11"/>
  <c r="Z588" i="11"/>
  <c r="Z1096" i="11"/>
  <c r="Z1072" i="11"/>
  <c r="Z1048" i="11"/>
  <c r="Z1024" i="11"/>
  <c r="Z1000" i="11"/>
  <c r="Z976" i="11"/>
  <c r="Z952" i="11"/>
  <c r="Z928" i="11"/>
  <c r="Z904" i="11"/>
  <c r="Z880" i="11"/>
  <c r="Z856" i="11"/>
  <c r="Z594" i="11"/>
  <c r="Y504" i="11"/>
  <c r="X392" i="11"/>
  <c r="Z255" i="11"/>
  <c r="Z231" i="11"/>
  <c r="Z207" i="11"/>
  <c r="Z183" i="11"/>
  <c r="Z159" i="11"/>
  <c r="Z135" i="11"/>
  <c r="Z111" i="11"/>
  <c r="Z87" i="11"/>
  <c r="Z63" i="11"/>
  <c r="Z39" i="11"/>
  <c r="Z15" i="11"/>
  <c r="Z528" i="11"/>
  <c r="Z497" i="11"/>
  <c r="Z473" i="11"/>
  <c r="Z449" i="11"/>
  <c r="Z425" i="11"/>
  <c r="Z401" i="11"/>
  <c r="Z377" i="11"/>
  <c r="Z353" i="11"/>
  <c r="Z329" i="11"/>
  <c r="Z295" i="11"/>
  <c r="Z794" i="11"/>
  <c r="Z755" i="11"/>
  <c r="Z731" i="11"/>
  <c r="Z707" i="11"/>
  <c r="Z683" i="11"/>
  <c r="Z659" i="11"/>
  <c r="Z635" i="11"/>
  <c r="Z611" i="11"/>
  <c r="Z587" i="11"/>
  <c r="Z1095" i="11"/>
  <c r="Z1071" i="11"/>
  <c r="Z1047" i="11"/>
  <c r="Z1023" i="11"/>
  <c r="Z999" i="11"/>
  <c r="Z975" i="11"/>
  <c r="Z951" i="11"/>
  <c r="Z927" i="11"/>
  <c r="Z903" i="11"/>
  <c r="Z879" i="11"/>
  <c r="Z855" i="11"/>
  <c r="X344" i="11"/>
  <c r="Z254" i="11"/>
  <c r="Z230" i="11"/>
  <c r="Z206" i="11"/>
  <c r="Z182" i="11"/>
  <c r="Z158" i="11"/>
  <c r="Z134" i="11"/>
  <c r="Z110" i="11"/>
  <c r="Z86" i="11"/>
  <c r="Z62" i="11"/>
  <c r="Z38" i="11"/>
  <c r="Z14" i="11"/>
  <c r="Z520" i="11"/>
  <c r="Z496" i="11"/>
  <c r="Z472" i="11"/>
  <c r="Z448" i="11"/>
  <c r="Z424" i="11"/>
  <c r="Z400" i="11"/>
  <c r="Z376" i="11"/>
  <c r="Z352" i="11"/>
  <c r="Z326" i="11"/>
  <c r="Z294" i="11"/>
  <c r="Z793" i="11"/>
  <c r="Z754" i="11"/>
  <c r="Z730" i="11"/>
  <c r="Z706" i="11"/>
  <c r="Z682" i="11"/>
  <c r="Z658" i="11"/>
  <c r="Z634" i="11"/>
  <c r="Z610" i="11"/>
  <c r="Z586" i="11"/>
  <c r="Z1094" i="11"/>
  <c r="Z1070" i="11"/>
  <c r="Z1046" i="11"/>
  <c r="Z1022" i="11"/>
  <c r="Z998" i="11"/>
  <c r="Z974" i="11"/>
  <c r="Z950" i="11"/>
  <c r="Z926" i="11"/>
  <c r="Z902" i="11"/>
  <c r="Z878" i="11"/>
  <c r="Z854" i="11"/>
  <c r="Z618" i="11"/>
  <c r="X1042" i="11"/>
  <c r="X246" i="11"/>
  <c r="Z253" i="11"/>
  <c r="Z229" i="11"/>
  <c r="Z205" i="11"/>
  <c r="Z181" i="11"/>
  <c r="Z157" i="11"/>
  <c r="Z133" i="11"/>
  <c r="Z109" i="11"/>
  <c r="Z85" i="11"/>
  <c r="Z61" i="11"/>
  <c r="Z37" i="11"/>
  <c r="Z13" i="11"/>
  <c r="Z519" i="11"/>
  <c r="Z495" i="11"/>
  <c r="Z471" i="11"/>
  <c r="Z447" i="11"/>
  <c r="Z423" i="11"/>
  <c r="Z399" i="11"/>
  <c r="Z375" i="11"/>
  <c r="Z351" i="11"/>
  <c r="Z325" i="11"/>
  <c r="Z293" i="11"/>
  <c r="Z792" i="11"/>
  <c r="Z753" i="11"/>
  <c r="Z729" i="11"/>
  <c r="Z705" i="11"/>
  <c r="Z681" i="11"/>
  <c r="Z657" i="11"/>
  <c r="Z633" i="11"/>
  <c r="Z1093" i="11"/>
  <c r="Z1069" i="11"/>
  <c r="Z1045" i="11"/>
  <c r="Z1021" i="11"/>
  <c r="Z997" i="11"/>
  <c r="Z973" i="11"/>
  <c r="Z949" i="11"/>
  <c r="Z925" i="11"/>
  <c r="Z901" i="11"/>
  <c r="Z877" i="11"/>
  <c r="Z853" i="11"/>
  <c r="Z762" i="11"/>
  <c r="X1041" i="11"/>
  <c r="X222" i="11"/>
  <c r="Z252" i="11"/>
  <c r="Z228" i="11"/>
  <c r="Z204" i="11"/>
  <c r="Z180" i="11"/>
  <c r="Z156" i="11"/>
  <c r="Z132" i="11"/>
  <c r="Z108" i="11"/>
  <c r="Z84" i="11"/>
  <c r="Z60" i="11"/>
  <c r="Z36" i="11"/>
  <c r="Z12" i="11"/>
  <c r="Z518" i="11"/>
  <c r="Z494" i="11"/>
  <c r="Z470" i="11"/>
  <c r="Z446" i="11"/>
  <c r="Z422" i="11"/>
  <c r="Z398" i="11"/>
  <c r="Z374" i="11"/>
  <c r="Z350" i="11"/>
  <c r="Z324" i="11"/>
  <c r="Z292" i="11"/>
  <c r="Z776" i="11"/>
  <c r="Z752" i="11"/>
  <c r="Z728" i="11"/>
  <c r="Z704" i="11"/>
  <c r="Z680" i="11"/>
  <c r="Z656" i="11"/>
  <c r="Z632" i="11"/>
  <c r="Z608" i="11"/>
  <c r="Z584" i="11"/>
  <c r="Z1092" i="11"/>
  <c r="Z1068" i="11"/>
  <c r="Z1044" i="11"/>
  <c r="Z1020" i="11"/>
  <c r="Z996" i="11"/>
  <c r="Z972" i="11"/>
  <c r="Z948" i="11"/>
  <c r="Z924" i="11"/>
  <c r="Z900" i="11"/>
  <c r="Z876" i="11"/>
  <c r="Z852" i="11"/>
  <c r="Y449" i="11"/>
  <c r="X1018" i="11"/>
  <c r="X126" i="11"/>
  <c r="Z251" i="11"/>
  <c r="Z227" i="11"/>
  <c r="Z203" i="11"/>
  <c r="Z179" i="11"/>
  <c r="Z155" i="11"/>
  <c r="Z131" i="11"/>
  <c r="Z107" i="11"/>
  <c r="Z83" i="11"/>
  <c r="Z59" i="11"/>
  <c r="Z35" i="11"/>
  <c r="Z11" i="11"/>
  <c r="Z517" i="11"/>
  <c r="Z493" i="11"/>
  <c r="Z469" i="11"/>
  <c r="Z445" i="11"/>
  <c r="Z421" i="11"/>
  <c r="Z397" i="11"/>
  <c r="Z373" i="11"/>
  <c r="Z349" i="11"/>
  <c r="Z323" i="11"/>
  <c r="Z291" i="11"/>
  <c r="Z775" i="11"/>
  <c r="Z751" i="11"/>
  <c r="Z727" i="11"/>
  <c r="Z703" i="11"/>
  <c r="Z679" i="11"/>
  <c r="Z655" i="11"/>
  <c r="Z631" i="11"/>
  <c r="Z607" i="11"/>
  <c r="Z583" i="11"/>
  <c r="Z1091" i="11"/>
  <c r="Z1067" i="11"/>
  <c r="Z1043" i="11"/>
  <c r="Z1019" i="11"/>
  <c r="Z995" i="11"/>
  <c r="Z971" i="11"/>
  <c r="Z947" i="11"/>
  <c r="Z923" i="11"/>
  <c r="Z899" i="11"/>
  <c r="Z875" i="11"/>
  <c r="Z851" i="11"/>
  <c r="Y399" i="11"/>
  <c r="X994" i="11"/>
  <c r="X102" i="11"/>
  <c r="Z250" i="11"/>
  <c r="Z226" i="11"/>
  <c r="Z202" i="11"/>
  <c r="Z178" i="11"/>
  <c r="Z154" i="11"/>
  <c r="Z130" i="11"/>
  <c r="Z106" i="11"/>
  <c r="Z82" i="11"/>
  <c r="Z58" i="11"/>
  <c r="Z34" i="11"/>
  <c r="Z10" i="11"/>
  <c r="Z516" i="11"/>
  <c r="Z492" i="11"/>
  <c r="Z468" i="11"/>
  <c r="Z444" i="11"/>
  <c r="Z420" i="11"/>
  <c r="Z396" i="11"/>
  <c r="Z372" i="11"/>
  <c r="Z348" i="11"/>
  <c r="Z322" i="11"/>
  <c r="Z290" i="11"/>
  <c r="Z774" i="11"/>
  <c r="Z750" i="11"/>
  <c r="Z726" i="11"/>
  <c r="Z702" i="11"/>
  <c r="Z678" i="11"/>
  <c r="Z654" i="11"/>
  <c r="Z630" i="11"/>
  <c r="Z606" i="11"/>
  <c r="Z582" i="11"/>
  <c r="Z1090" i="11"/>
  <c r="Z1066" i="11"/>
  <c r="Z1018" i="11"/>
  <c r="Z970" i="11"/>
  <c r="Z946" i="11"/>
  <c r="Z922" i="11"/>
  <c r="Z898" i="11"/>
  <c r="Z874" i="11"/>
  <c r="Z850" i="11"/>
  <c r="Y397" i="11"/>
  <c r="X970" i="11"/>
  <c r="X78" i="11"/>
  <c r="Z249" i="11"/>
  <c r="Z225" i="11"/>
  <c r="Z201" i="11"/>
  <c r="Z177" i="11"/>
  <c r="Z153" i="11"/>
  <c r="Z129" i="11"/>
  <c r="Z105" i="11"/>
  <c r="Z81" i="11"/>
  <c r="Z57" i="11"/>
  <c r="Z33" i="11"/>
  <c r="Z9" i="11"/>
  <c r="Z515" i="11"/>
  <c r="Z491" i="11"/>
  <c r="Z467" i="11"/>
  <c r="Z443" i="11"/>
  <c r="Z419" i="11"/>
  <c r="Z395" i="11"/>
  <c r="Z371" i="11"/>
  <c r="Z347" i="11"/>
  <c r="Z321" i="11"/>
  <c r="Z289" i="11"/>
  <c r="Z773" i="11"/>
  <c r="Z749" i="11"/>
  <c r="Z725" i="11"/>
  <c r="Z701" i="11"/>
  <c r="Z677" i="11"/>
  <c r="Z653" i="11"/>
  <c r="Z629" i="11"/>
  <c r="Z605" i="11"/>
  <c r="Z581" i="11"/>
  <c r="Z1089" i="11"/>
  <c r="Z1065" i="11"/>
  <c r="Z1041" i="11"/>
  <c r="Z1017" i="11"/>
  <c r="Z993" i="11"/>
  <c r="Z969" i="11"/>
  <c r="Z945" i="11"/>
  <c r="Z921" i="11"/>
  <c r="Z897" i="11"/>
  <c r="Z873" i="11"/>
  <c r="Z849" i="11"/>
  <c r="Y40" i="11"/>
  <c r="Z8" i="11"/>
  <c r="Z248" i="11"/>
  <c r="Z224" i="11"/>
  <c r="Z200" i="11"/>
  <c r="Z176" i="11"/>
  <c r="Z152" i="11"/>
  <c r="Z128" i="11"/>
  <c r="Z104" i="11"/>
  <c r="Z80" i="11"/>
  <c r="Z56" i="11"/>
  <c r="Z32" i="11"/>
  <c r="Z554" i="11"/>
  <c r="Z514" i="11"/>
  <c r="Z490" i="11"/>
  <c r="Z466" i="11"/>
  <c r="Z442" i="11"/>
  <c r="Z418" i="11"/>
  <c r="Z394" i="11"/>
  <c r="Z370" i="11"/>
  <c r="Z346" i="11"/>
  <c r="Z320" i="11"/>
  <c r="Z288" i="11"/>
  <c r="Z772" i="11"/>
  <c r="Z748" i="11"/>
  <c r="Z724" i="11"/>
  <c r="Z700" i="11"/>
  <c r="Z676" i="11"/>
  <c r="Z652" i="11"/>
  <c r="Z628" i="11"/>
  <c r="Z604" i="11"/>
  <c r="Z580" i="11"/>
  <c r="Z1088" i="11"/>
  <c r="Z1064" i="11"/>
  <c r="Z1040" i="11"/>
  <c r="Z1016" i="11"/>
  <c r="Z992" i="11"/>
  <c r="Z968" i="11"/>
  <c r="Z944" i="11"/>
  <c r="Z920" i="11"/>
  <c r="Z896" i="11"/>
  <c r="Z872" i="11"/>
  <c r="Z848" i="11"/>
  <c r="Y37" i="11"/>
  <c r="Z277" i="11"/>
  <c r="Z247" i="11"/>
  <c r="Z223" i="11"/>
  <c r="Z199" i="11"/>
  <c r="Z175" i="11"/>
  <c r="Z151" i="11"/>
  <c r="Z127" i="11"/>
  <c r="Z103" i="11"/>
  <c r="Z79" i="11"/>
  <c r="Z55" i="11"/>
  <c r="Z31" i="11"/>
  <c r="Z553" i="11"/>
  <c r="Z513" i="11"/>
  <c r="Z489" i="11"/>
  <c r="Z465" i="11"/>
  <c r="Z441" i="11"/>
  <c r="Z417" i="11"/>
  <c r="Z393" i="11"/>
  <c r="Z369" i="11"/>
  <c r="Z345" i="11"/>
  <c r="Z319" i="11"/>
  <c r="Z287" i="11"/>
  <c r="Z771" i="11"/>
  <c r="Z747" i="11"/>
  <c r="Z723" i="11"/>
  <c r="Z699" i="11"/>
  <c r="Z675" i="11"/>
  <c r="Z651" i="11"/>
  <c r="Z627" i="11"/>
  <c r="Z603" i="11"/>
  <c r="Z579" i="11"/>
  <c r="Z1087" i="11"/>
  <c r="Z1063" i="11"/>
  <c r="Z1039" i="11"/>
  <c r="Z1015" i="11"/>
  <c r="Z991" i="11"/>
  <c r="Z967" i="11"/>
  <c r="Z943" i="11"/>
  <c r="Z919" i="11"/>
  <c r="Z895" i="11"/>
  <c r="Z871" i="11"/>
  <c r="Z847" i="11"/>
  <c r="X801" i="11"/>
  <c r="Z276" i="11"/>
  <c r="Z246" i="11"/>
  <c r="Z222" i="11"/>
  <c r="Z198" i="11"/>
  <c r="Z174" i="11"/>
  <c r="Z150" i="11"/>
  <c r="Z126" i="11"/>
  <c r="Z78" i="11"/>
  <c r="Z54" i="11"/>
  <c r="Z30" i="11"/>
  <c r="Z552" i="11"/>
  <c r="Z512" i="11"/>
  <c r="Z488" i="11"/>
  <c r="Z464" i="11"/>
  <c r="Z440" i="11"/>
  <c r="Z416" i="11"/>
  <c r="Z368" i="11"/>
  <c r="Z344" i="11"/>
  <c r="Z318" i="11"/>
  <c r="Z824" i="11"/>
  <c r="Z770" i="11"/>
  <c r="Z746" i="11"/>
  <c r="Z722" i="11"/>
  <c r="Z698" i="11"/>
  <c r="Z674" i="11"/>
  <c r="Z650" i="11"/>
  <c r="Z626" i="11"/>
  <c r="Z602" i="11"/>
  <c r="Z578" i="11"/>
  <c r="Z1086" i="11"/>
  <c r="Z1062" i="11"/>
  <c r="Z1038" i="11"/>
  <c r="Z1014" i="11"/>
  <c r="Z990" i="11"/>
  <c r="Z966" i="11"/>
  <c r="Z942" i="11"/>
  <c r="Z918" i="11"/>
  <c r="Z894" i="11"/>
  <c r="Z870" i="11"/>
  <c r="Z846" i="11"/>
  <c r="Z642" i="11"/>
  <c r="X777" i="11"/>
  <c r="Z274" i="11"/>
  <c r="Z245" i="11"/>
  <c r="Z221" i="11"/>
  <c r="Z197" i="11"/>
  <c r="Z173" i="11"/>
  <c r="Z149" i="11"/>
  <c r="Z125" i="11"/>
  <c r="Z101" i="11"/>
  <c r="Z77" i="11"/>
  <c r="Z53" i="11"/>
  <c r="Z29" i="11"/>
  <c r="Z542" i="11"/>
  <c r="Z511" i="11"/>
  <c r="Z487" i="11"/>
  <c r="Z463" i="11"/>
  <c r="Z391" i="11"/>
  <c r="Z367" i="11"/>
  <c r="Z343" i="11"/>
  <c r="Z317" i="11"/>
  <c r="Z823" i="11"/>
  <c r="Z769" i="11"/>
  <c r="Z745" i="11"/>
  <c r="Z721" i="11"/>
  <c r="Z697" i="11"/>
  <c r="Z673" i="11"/>
  <c r="Z649" i="11"/>
  <c r="Z625" i="11"/>
  <c r="Z601" i="11"/>
  <c r="Z577" i="11"/>
  <c r="Z1085" i="11"/>
  <c r="Z1061" i="11"/>
  <c r="Z1037" i="11"/>
  <c r="Z1013" i="11"/>
  <c r="Z989" i="11"/>
  <c r="Z965" i="11"/>
  <c r="Z941" i="11"/>
  <c r="Z917" i="11"/>
  <c r="Z893" i="11"/>
  <c r="Z869" i="11"/>
  <c r="Z845" i="11"/>
  <c r="X657" i="11"/>
  <c r="Z271" i="11"/>
  <c r="Z244" i="11"/>
  <c r="Z220" i="11"/>
  <c r="Z196" i="11"/>
  <c r="Z172" i="11"/>
  <c r="Z148" i="11"/>
  <c r="Z124" i="11"/>
  <c r="Z100" i="11"/>
  <c r="Z76" i="11"/>
  <c r="Z52" i="11"/>
  <c r="Z28" i="11"/>
  <c r="Z541" i="11"/>
  <c r="Z510" i="11"/>
  <c r="Z486" i="11"/>
  <c r="Z462" i="11"/>
  <c r="Z438" i="11"/>
  <c r="Z414" i="11"/>
  <c r="Z390" i="11"/>
  <c r="Z366" i="11"/>
  <c r="Z342" i="11"/>
  <c r="Z316" i="11"/>
  <c r="Z822" i="11"/>
  <c r="Z768" i="11"/>
  <c r="Z744" i="11"/>
  <c r="Z720" i="11"/>
  <c r="Z696" i="11"/>
  <c r="Z672" i="11"/>
  <c r="Z648" i="11"/>
  <c r="Z624" i="11"/>
  <c r="Z600" i="11"/>
  <c r="Z576" i="11"/>
  <c r="Z1084" i="11"/>
  <c r="Z1060" i="11"/>
  <c r="Z1036" i="11"/>
  <c r="Z1012" i="11"/>
  <c r="Z988" i="11"/>
  <c r="Z964" i="11"/>
  <c r="Z940" i="11"/>
  <c r="Z916" i="11"/>
  <c r="Z892" i="11"/>
  <c r="Z868" i="11"/>
  <c r="Z844" i="11"/>
  <c r="X656" i="11"/>
  <c r="Z270" i="11"/>
  <c r="Z243" i="11"/>
  <c r="Z219" i="11"/>
  <c r="Z195" i="11"/>
  <c r="Z171" i="11"/>
  <c r="Z147" i="11"/>
  <c r="Z123" i="11"/>
  <c r="Z99" i="11"/>
  <c r="Z75" i="11"/>
  <c r="Z51" i="11"/>
  <c r="Z27" i="11"/>
  <c r="Z540" i="11"/>
  <c r="Z509" i="11"/>
  <c r="Z485" i="11"/>
  <c r="Z461" i="11"/>
  <c r="Z437" i="11"/>
  <c r="Z413" i="11"/>
  <c r="Z389" i="11"/>
  <c r="Z365" i="11"/>
  <c r="Z341" i="11"/>
  <c r="Z315" i="11"/>
  <c r="Z821" i="11"/>
  <c r="Z767" i="11"/>
  <c r="Z743" i="11"/>
  <c r="Z719" i="11"/>
  <c r="Z695" i="11"/>
  <c r="Z671" i="11"/>
  <c r="Z647" i="11"/>
  <c r="Z623" i="11"/>
  <c r="Z599" i="11"/>
  <c r="Z560" i="11"/>
  <c r="Z1083" i="11"/>
  <c r="Z1059" i="11"/>
  <c r="Z1035" i="11"/>
  <c r="Z1011" i="11"/>
  <c r="Z987" i="11"/>
  <c r="Z963" i="11"/>
  <c r="Z939" i="11"/>
  <c r="Z915" i="11"/>
  <c r="Z891" i="11"/>
  <c r="Z867" i="11"/>
  <c r="Z843" i="11"/>
  <c r="Z690" i="11"/>
  <c r="Z267" i="11"/>
  <c r="Z242" i="11"/>
  <c r="Z218" i="11"/>
  <c r="Z194" i="11"/>
  <c r="Z170" i="11"/>
  <c r="Z146" i="11"/>
  <c r="Z122" i="11"/>
  <c r="Z98" i="11"/>
  <c r="Z74" i="11"/>
  <c r="Z50" i="11"/>
  <c r="Z26" i="11"/>
  <c r="Z539" i="11"/>
  <c r="Z508" i="11"/>
  <c r="Z484" i="11"/>
  <c r="Z460" i="11"/>
  <c r="Z436" i="11"/>
  <c r="Z412" i="11"/>
  <c r="Z388" i="11"/>
  <c r="Z364" i="11"/>
  <c r="Z340" i="11"/>
  <c r="Z314" i="11"/>
  <c r="Z820" i="11"/>
  <c r="Z766" i="11"/>
  <c r="Z742" i="11"/>
  <c r="Z718" i="11"/>
  <c r="Z694" i="11"/>
  <c r="Z670" i="11"/>
  <c r="Z646" i="11"/>
  <c r="Z622" i="11"/>
  <c r="Z598" i="11"/>
  <c r="Z559" i="11"/>
  <c r="Z1082" i="11"/>
  <c r="Z1058" i="11"/>
  <c r="Z1034" i="11"/>
  <c r="Z1010" i="11"/>
  <c r="Z986" i="11"/>
  <c r="Z962" i="11"/>
  <c r="Z938" i="11"/>
  <c r="Z914" i="11"/>
  <c r="Z890" i="11"/>
  <c r="Z866" i="11"/>
  <c r="Z842" i="11"/>
  <c r="X632" i="11"/>
  <c r="Z266" i="11"/>
  <c r="Z241" i="11"/>
  <c r="Z217" i="11"/>
  <c r="Z193" i="11"/>
  <c r="Z169" i="11"/>
  <c r="Z145" i="11"/>
  <c r="Z121" i="11"/>
  <c r="Z97" i="11"/>
  <c r="Z73" i="11"/>
  <c r="Z49" i="11"/>
  <c r="Z25" i="11"/>
  <c r="Z538" i="11"/>
  <c r="Z507" i="11"/>
  <c r="Z483" i="11"/>
  <c r="Z459" i="11"/>
  <c r="Z435" i="11"/>
  <c r="Z411" i="11"/>
  <c r="Z387" i="11"/>
  <c r="Z363" i="11"/>
  <c r="Z339" i="11"/>
  <c r="Z313" i="11"/>
  <c r="Z819" i="11"/>
  <c r="Z765" i="11"/>
  <c r="Z741" i="11"/>
  <c r="Z717" i="11"/>
  <c r="Z693" i="11"/>
  <c r="Z669" i="11"/>
  <c r="Z645" i="11"/>
  <c r="Z621" i="11"/>
  <c r="Z597" i="11"/>
  <c r="Z558" i="11"/>
  <c r="Z1081" i="11"/>
  <c r="Z1057" i="11"/>
  <c r="Z1033" i="11"/>
  <c r="Z1009" i="11"/>
  <c r="Z985" i="11"/>
  <c r="Z961" i="11"/>
  <c r="Z937" i="11"/>
  <c r="Z913" i="11"/>
  <c r="Z889" i="11"/>
  <c r="Z865" i="11"/>
  <c r="Z841" i="11"/>
  <c r="Z280" i="11"/>
  <c r="Z279" i="11"/>
  <c r="Z278" i="11"/>
  <c r="Z275" i="11"/>
  <c r="Z815" i="11"/>
  <c r="Z791" i="11"/>
  <c r="Z575" i="11"/>
  <c r="Z273" i="11"/>
  <c r="Z814" i="11"/>
  <c r="Z790" i="11"/>
  <c r="Z574" i="11"/>
  <c r="Z272" i="11"/>
  <c r="Z282" i="11"/>
  <c r="Z813" i="11"/>
  <c r="Z789" i="11"/>
  <c r="Z573" i="11"/>
  <c r="Z1105" i="11"/>
  <c r="Z812" i="11"/>
  <c r="Z788" i="11"/>
  <c r="Z572" i="11"/>
  <c r="Z1104" i="11"/>
  <c r="Z840" i="11"/>
  <c r="Z811" i="11"/>
  <c r="Z787" i="11"/>
  <c r="Z571" i="11"/>
  <c r="Z1103" i="11"/>
  <c r="Z839" i="11"/>
  <c r="Z269" i="11"/>
  <c r="Z810" i="11"/>
  <c r="Z786" i="11"/>
  <c r="Z570" i="11"/>
  <c r="Z1102" i="11"/>
  <c r="Z838" i="11"/>
  <c r="Z268" i="11"/>
  <c r="Z551" i="11"/>
  <c r="Z527" i="11"/>
  <c r="Z809" i="11"/>
  <c r="Z785" i="11"/>
  <c r="Z569" i="11"/>
  <c r="Z1101" i="11"/>
  <c r="Z837" i="11"/>
  <c r="Z550" i="11"/>
  <c r="Z526" i="11"/>
  <c r="Z310" i="11"/>
  <c r="Z286" i="11"/>
  <c r="Z808" i="11"/>
  <c r="Z784" i="11"/>
  <c r="Z568" i="11"/>
  <c r="Z1100" i="11"/>
  <c r="Z836" i="11"/>
  <c r="X294" i="11"/>
  <c r="Z549" i="11"/>
  <c r="Z525" i="11"/>
  <c r="Z309" i="11"/>
  <c r="Z285" i="11"/>
  <c r="Z807" i="11"/>
  <c r="Z783" i="11"/>
  <c r="Z567" i="11"/>
  <c r="Z1099" i="11"/>
  <c r="Z835" i="11"/>
  <c r="X291" i="11"/>
  <c r="Z265" i="11"/>
  <c r="Z548" i="11"/>
  <c r="Z524" i="11"/>
  <c r="Z308" i="11"/>
  <c r="Z284" i="11"/>
  <c r="Z806" i="11"/>
  <c r="Z782" i="11"/>
  <c r="Z566" i="11"/>
  <c r="Z1098" i="11"/>
  <c r="Z834" i="11"/>
  <c r="X270" i="11"/>
  <c r="Z547" i="11"/>
  <c r="Z523" i="11"/>
  <c r="Z307" i="11"/>
  <c r="Z283" i="11"/>
  <c r="Z805" i="11"/>
  <c r="Z781" i="11"/>
  <c r="Z565" i="11"/>
  <c r="Z1097" i="11"/>
  <c r="Z833" i="11"/>
  <c r="Z546" i="11"/>
  <c r="Z522" i="11"/>
  <c r="Z306" i="11"/>
  <c r="Z556" i="11"/>
  <c r="Z804" i="11"/>
  <c r="Z780" i="11"/>
  <c r="Z564" i="11"/>
  <c r="Z832" i="11"/>
  <c r="Z545" i="11"/>
  <c r="Z521" i="11"/>
  <c r="Z305" i="11"/>
  <c r="Z827" i="11"/>
  <c r="Z803" i="11"/>
  <c r="Z779" i="11"/>
  <c r="Z563" i="11"/>
  <c r="Z831" i="11"/>
  <c r="Z544" i="11"/>
  <c r="Z328" i="11"/>
  <c r="Z304" i="11"/>
  <c r="Z826" i="11"/>
  <c r="Z802" i="11"/>
  <c r="Z778" i="11"/>
  <c r="Z562" i="11"/>
  <c r="Z830" i="11"/>
  <c r="X825" i="11"/>
  <c r="Z543" i="11"/>
  <c r="Z327" i="11"/>
  <c r="Z303" i="11"/>
  <c r="Z561" i="11"/>
  <c r="X124" i="11"/>
  <c r="Y476" i="11"/>
  <c r="X462" i="11"/>
  <c r="X269" i="11"/>
  <c r="X1017" i="11"/>
  <c r="X824" i="11"/>
  <c r="X268" i="11"/>
  <c r="X848" i="11"/>
  <c r="Y456" i="11"/>
  <c r="X631" i="11"/>
  <c r="X101" i="11"/>
  <c r="Y454" i="11"/>
  <c r="X245" i="11"/>
  <c r="X100" i="11"/>
  <c r="X800" i="11"/>
  <c r="X244" i="11"/>
  <c r="X98" i="11"/>
  <c r="X992" i="11"/>
  <c r="X607" i="11"/>
  <c r="X97" i="11"/>
  <c r="X221" i="11"/>
  <c r="X776" i="11"/>
  <c r="X584" i="11"/>
  <c r="X220" i="11"/>
  <c r="X77" i="11"/>
  <c r="X968" i="11"/>
  <c r="X775" i="11"/>
  <c r="X391" i="11"/>
  <c r="Y241" i="11"/>
  <c r="X561" i="11"/>
  <c r="X390" i="11"/>
  <c r="X74" i="11"/>
  <c r="X486" i="11"/>
  <c r="X1040" i="11"/>
  <c r="Y240" i="11"/>
  <c r="X560" i="11"/>
  <c r="X197" i="11"/>
  <c r="Y196" i="11"/>
  <c r="X751" i="11"/>
  <c r="X559" i="11"/>
  <c r="X367" i="11"/>
  <c r="Y195" i="11"/>
  <c r="X282" i="11"/>
  <c r="X194" i="11"/>
  <c r="X53" i="11"/>
  <c r="X728" i="11"/>
  <c r="X536" i="11"/>
  <c r="X174" i="11"/>
  <c r="Y193" i="11"/>
  <c r="X920" i="11"/>
  <c r="X535" i="11"/>
  <c r="X343" i="11"/>
  <c r="X173" i="11"/>
  <c r="X50" i="11"/>
  <c r="Y161" i="11"/>
  <c r="X534" i="11"/>
  <c r="X320" i="11"/>
  <c r="X170" i="11"/>
  <c r="X30" i="11"/>
  <c r="X896" i="11"/>
  <c r="X319" i="11"/>
  <c r="X29" i="11"/>
  <c r="X318" i="11"/>
  <c r="Y1096" i="11"/>
  <c r="Y44" i="11"/>
  <c r="X1065" i="11"/>
  <c r="X296" i="11"/>
  <c r="X148" i="11"/>
  <c r="X26" i="11"/>
  <c r="Y1095" i="11"/>
  <c r="X1064" i="11"/>
  <c r="X872" i="11"/>
  <c r="X679" i="11"/>
  <c r="X487" i="11"/>
  <c r="X295" i="11"/>
  <c r="X1111" i="11"/>
  <c r="X967" i="11"/>
  <c r="X943" i="11"/>
  <c r="X919" i="11"/>
  <c r="X895" i="11"/>
  <c r="X847" i="11"/>
  <c r="X822" i="11"/>
  <c r="X774" i="11"/>
  <c r="X750" i="11"/>
  <c r="X702" i="11"/>
  <c r="X630" i="11"/>
  <c r="X582" i="11"/>
  <c r="X558" i="11"/>
  <c r="X533" i="11"/>
  <c r="X461" i="11"/>
  <c r="X437" i="11"/>
  <c r="X413" i="11"/>
  <c r="X365" i="11"/>
  <c r="X317" i="11"/>
  <c r="X293" i="11"/>
  <c r="X267" i="11"/>
  <c r="X243" i="11"/>
  <c r="X147" i="11"/>
  <c r="X99" i="11"/>
  <c r="X1014" i="11"/>
  <c r="X942" i="11"/>
  <c r="X918" i="11"/>
  <c r="X894" i="11"/>
  <c r="X846" i="11"/>
  <c r="X773" i="11"/>
  <c r="X749" i="11"/>
  <c r="X701" i="11"/>
  <c r="X557" i="11"/>
  <c r="X532" i="11"/>
  <c r="X508" i="11"/>
  <c r="X436" i="11"/>
  <c r="X340" i="11"/>
  <c r="X316" i="11"/>
  <c r="X292" i="11"/>
  <c r="X266" i="11"/>
  <c r="X1013" i="11"/>
  <c r="X965" i="11"/>
  <c r="X917" i="11"/>
  <c r="X893" i="11"/>
  <c r="X869" i="11"/>
  <c r="X845" i="11"/>
  <c r="X820" i="11"/>
  <c r="X796" i="11"/>
  <c r="X772" i="11"/>
  <c r="X748" i="11"/>
  <c r="X676" i="11"/>
  <c r="X628" i="11"/>
  <c r="X580" i="11"/>
  <c r="X531" i="11"/>
  <c r="X507" i="11"/>
  <c r="X483" i="11"/>
  <c r="X459" i="11"/>
  <c r="X435" i="11"/>
  <c r="X387" i="11"/>
  <c r="X315" i="11"/>
  <c r="X145" i="11"/>
  <c r="Y1021" i="11"/>
  <c r="Y455" i="11"/>
  <c r="X1060" i="11"/>
  <c r="X1012" i="11"/>
  <c r="X988" i="11"/>
  <c r="X964" i="11"/>
  <c r="X940" i="11"/>
  <c r="X892" i="11"/>
  <c r="X868" i="11"/>
  <c r="X844" i="11"/>
  <c r="X819" i="11"/>
  <c r="X795" i="11"/>
  <c r="X771" i="11"/>
  <c r="X747" i="11"/>
  <c r="X723" i="11"/>
  <c r="X675" i="11"/>
  <c r="X627" i="11"/>
  <c r="X579" i="11"/>
  <c r="X554" i="11"/>
  <c r="X530" i="11"/>
  <c r="X506" i="11"/>
  <c r="X458" i="11"/>
  <c r="X434" i="11"/>
  <c r="X410" i="11"/>
  <c r="X362" i="11"/>
  <c r="X338" i="11"/>
  <c r="X314" i="11"/>
  <c r="X290" i="11"/>
  <c r="X264" i="11"/>
  <c r="X192" i="11"/>
  <c r="X144" i="11"/>
  <c r="Y1020" i="11"/>
  <c r="X1107" i="11"/>
  <c r="X1083" i="11"/>
  <c r="X1059" i="11"/>
  <c r="X1035" i="11"/>
  <c r="X1011" i="11"/>
  <c r="X987" i="11"/>
  <c r="X963" i="11"/>
  <c r="X939" i="11"/>
  <c r="X867" i="11"/>
  <c r="X843" i="11"/>
  <c r="X794" i="11"/>
  <c r="X770" i="11"/>
  <c r="X746" i="11"/>
  <c r="X722" i="11"/>
  <c r="X650" i="11"/>
  <c r="X626" i="11"/>
  <c r="X553" i="11"/>
  <c r="X529" i="11"/>
  <c r="X409" i="11"/>
  <c r="X289" i="11"/>
  <c r="X263" i="11"/>
  <c r="X215" i="11"/>
  <c r="X191" i="11"/>
  <c r="X167" i="11"/>
  <c r="X143" i="11"/>
  <c r="X119" i="11"/>
  <c r="X95" i="11"/>
  <c r="X71" i="11"/>
  <c r="X47" i="11"/>
  <c r="X23" i="11"/>
  <c r="X1010" i="11"/>
  <c r="X986" i="11"/>
  <c r="X962" i="11"/>
  <c r="X938" i="11"/>
  <c r="X914" i="11"/>
  <c r="X890" i="11"/>
  <c r="X793" i="11"/>
  <c r="X769" i="11"/>
  <c r="X745" i="11"/>
  <c r="X697" i="11"/>
  <c r="X649" i="11"/>
  <c r="X625" i="11"/>
  <c r="X552" i="11"/>
  <c r="X528" i="11"/>
  <c r="X432" i="11"/>
  <c r="X384" i="11"/>
  <c r="X360" i="11"/>
  <c r="X312" i="11"/>
  <c r="X288" i="11"/>
  <c r="X262" i="11"/>
  <c r="X238" i="11"/>
  <c r="X214" i="11"/>
  <c r="X190" i="11"/>
  <c r="X166" i="11"/>
  <c r="X118" i="11"/>
  <c r="X94" i="11"/>
  <c r="X70" i="11"/>
  <c r="X46" i="11"/>
  <c r="X1009" i="11"/>
  <c r="X985" i="11"/>
  <c r="X961" i="11"/>
  <c r="X937" i="11"/>
  <c r="X913" i="11"/>
  <c r="X889" i="11"/>
  <c r="X865" i="11"/>
  <c r="X792" i="11"/>
  <c r="X744" i="11"/>
  <c r="X551" i="11"/>
  <c r="X527" i="11"/>
  <c r="X407" i="11"/>
  <c r="X383" i="11"/>
  <c r="X359" i="11"/>
  <c r="X311" i="11"/>
  <c r="X287" i="11"/>
  <c r="X117" i="11"/>
  <c r="Y903" i="11"/>
  <c r="X1104" i="11"/>
  <c r="X1080" i="11"/>
  <c r="X1056" i="11"/>
  <c r="X1032" i="11"/>
  <c r="X1008" i="11"/>
  <c r="X984" i="11"/>
  <c r="X960" i="11"/>
  <c r="X936" i="11"/>
  <c r="X912" i="11"/>
  <c r="X888" i="11"/>
  <c r="X864" i="11"/>
  <c r="X840" i="11"/>
  <c r="X743" i="11"/>
  <c r="X671" i="11"/>
  <c r="X647" i="11"/>
  <c r="X623" i="11"/>
  <c r="X550" i="11"/>
  <c r="X406" i="11"/>
  <c r="X334" i="11"/>
  <c r="X310" i="11"/>
  <c r="X286" i="11"/>
  <c r="X260" i="11"/>
  <c r="X212" i="11"/>
  <c r="X188" i="11"/>
  <c r="X164" i="11"/>
  <c r="X140" i="11"/>
  <c r="X116" i="11"/>
  <c r="X92" i="11"/>
  <c r="X68" i="11"/>
  <c r="X20" i="11"/>
  <c r="Y902" i="11"/>
  <c r="X1007" i="11"/>
  <c r="X983" i="11"/>
  <c r="X935" i="11"/>
  <c r="X911" i="11"/>
  <c r="X887" i="11"/>
  <c r="X863" i="11"/>
  <c r="X839" i="11"/>
  <c r="X742" i="11"/>
  <c r="X718" i="11"/>
  <c r="X694" i="11"/>
  <c r="X646" i="11"/>
  <c r="X574" i="11"/>
  <c r="X549" i="11"/>
  <c r="X381" i="11"/>
  <c r="X285" i="11"/>
  <c r="X259" i="11"/>
  <c r="X163" i="11"/>
  <c r="X115" i="11"/>
  <c r="Y829" i="11"/>
  <c r="Y901" i="11"/>
  <c r="X1006" i="11"/>
  <c r="X982" i="11"/>
  <c r="X934" i="11"/>
  <c r="X910" i="11"/>
  <c r="X886" i="11"/>
  <c r="X862" i="11"/>
  <c r="X838" i="11"/>
  <c r="X548" i="11"/>
  <c r="X500" i="11"/>
  <c r="X452" i="11"/>
  <c r="X404" i="11"/>
  <c r="X380" i="11"/>
  <c r="X308" i="11"/>
  <c r="X258" i="11"/>
  <c r="X186" i="11"/>
  <c r="X162" i="11"/>
  <c r="X90" i="11"/>
  <c r="X66" i="11"/>
  <c r="Y756" i="11"/>
  <c r="X1101" i="11"/>
  <c r="X1077" i="11"/>
  <c r="X1053" i="11"/>
  <c r="X1029" i="11"/>
  <c r="X740" i="11"/>
  <c r="X692" i="11"/>
  <c r="X644" i="11"/>
  <c r="X572" i="11"/>
  <c r="X547" i="11"/>
  <c r="X451" i="11"/>
  <c r="X379" i="11"/>
  <c r="X355" i="11"/>
  <c r="X283" i="11"/>
  <c r="X257" i="11"/>
  <c r="X209" i="11"/>
  <c r="X185" i="11"/>
  <c r="X137" i="11"/>
  <c r="X113" i="11"/>
  <c r="X89" i="11"/>
  <c r="X65" i="11"/>
  <c r="X41" i="11"/>
  <c r="X17" i="11"/>
  <c r="Y755" i="11"/>
  <c r="X1100" i="11"/>
  <c r="X1076" i="11"/>
  <c r="X1052" i="11"/>
  <c r="X1028" i="11"/>
  <c r="X1004" i="11"/>
  <c r="X932" i="11"/>
  <c r="X860" i="11"/>
  <c r="X836" i="11"/>
  <c r="X811" i="11"/>
  <c r="X715" i="11"/>
  <c r="X643" i="11"/>
  <c r="X571" i="11"/>
  <c r="X546" i="11"/>
  <c r="X522" i="11"/>
  <c r="X426" i="11"/>
  <c r="X378" i="11"/>
  <c r="X354" i="11"/>
  <c r="X232" i="11"/>
  <c r="X208" i="11"/>
  <c r="X136" i="11"/>
  <c r="X112" i="11"/>
  <c r="Y754" i="11"/>
  <c r="X1003" i="11"/>
  <c r="X979" i="11"/>
  <c r="X907" i="11"/>
  <c r="X835" i="11"/>
  <c r="X810" i="11"/>
  <c r="X786" i="11"/>
  <c r="X714" i="11"/>
  <c r="X666" i="11"/>
  <c r="X594" i="11"/>
  <c r="X570" i="11"/>
  <c r="X521" i="11"/>
  <c r="X473" i="11"/>
  <c r="X425" i="11"/>
  <c r="X377" i="11"/>
  <c r="X353" i="11"/>
  <c r="X329" i="11"/>
  <c r="X305" i="11"/>
  <c r="X255" i="11"/>
  <c r="X231" i="11"/>
  <c r="X159" i="11"/>
  <c r="X135" i="11"/>
  <c r="X63" i="11"/>
  <c r="X15" i="11"/>
  <c r="Y663" i="11"/>
  <c r="X978" i="11"/>
  <c r="X954" i="11"/>
  <c r="X882" i="11"/>
  <c r="X593" i="11"/>
  <c r="X472" i="11"/>
  <c r="X424" i="11"/>
  <c r="X400" i="11"/>
  <c r="X328" i="11"/>
  <c r="X278" i="11"/>
  <c r="X254" i="11"/>
  <c r="X230" i="11"/>
  <c r="X206" i="11"/>
  <c r="X182" i="11"/>
  <c r="X134" i="11"/>
  <c r="X110" i="11"/>
  <c r="X86" i="11"/>
  <c r="X62" i="11"/>
  <c r="X38" i="11"/>
  <c r="X14" i="11"/>
  <c r="Y662" i="11"/>
  <c r="X929" i="11"/>
  <c r="X760" i="11"/>
  <c r="X736" i="11"/>
  <c r="X640" i="11"/>
  <c r="X568" i="11"/>
  <c r="X447" i="11"/>
  <c r="X327" i="11"/>
  <c r="Y658" i="11"/>
  <c r="X1048" i="11"/>
  <c r="X1024" i="11"/>
  <c r="X928" i="11"/>
  <c r="X832" i="11"/>
  <c r="X807" i="11"/>
  <c r="X735" i="11"/>
  <c r="X567" i="11"/>
  <c r="X494" i="11"/>
  <c r="X374" i="11"/>
  <c r="X350" i="11"/>
  <c r="X326" i="11"/>
  <c r="X302" i="11"/>
  <c r="X1047" i="11"/>
  <c r="X1023" i="11"/>
  <c r="X999" i="11"/>
  <c r="X879" i="11"/>
  <c r="X541" i="11"/>
  <c r="X517" i="11"/>
  <c r="X493" i="11"/>
  <c r="X469" i="11"/>
  <c r="X445" i="11"/>
  <c r="X421" i="11"/>
  <c r="X275" i="11"/>
  <c r="X251" i="11"/>
  <c r="X227" i="11"/>
  <c r="X203" i="11"/>
  <c r="X179" i="11"/>
  <c r="X155" i="11"/>
  <c r="X131" i="11"/>
  <c r="X107" i="11"/>
  <c r="X83" i="11"/>
  <c r="X59" i="11"/>
  <c r="X35" i="11"/>
  <c r="X11" i="11"/>
  <c r="X998" i="11"/>
  <c r="X974" i="11"/>
  <c r="X709" i="11"/>
  <c r="X613" i="11"/>
  <c r="X589" i="11"/>
  <c r="X274" i="11"/>
  <c r="X250" i="11"/>
  <c r="X226" i="11"/>
  <c r="X178" i="11"/>
  <c r="X154" i="11"/>
  <c r="X130" i="11"/>
  <c r="X106" i="11"/>
  <c r="X82" i="11"/>
  <c r="X58" i="11"/>
  <c r="X34" i="11"/>
  <c r="X10" i="11"/>
  <c r="Y588" i="11"/>
  <c r="X804" i="11"/>
  <c r="X371" i="11"/>
  <c r="X347" i="11"/>
  <c r="X323" i="11"/>
  <c r="X299" i="11"/>
  <c r="Y587" i="11"/>
  <c r="X1068" i="11"/>
  <c r="X948" i="11"/>
  <c r="X924" i="11"/>
  <c r="X803" i="11"/>
  <c r="X779" i="11"/>
  <c r="X731" i="11"/>
  <c r="X683" i="11"/>
  <c r="X442" i="11"/>
  <c r="X418" i="11"/>
  <c r="X394" i="11"/>
  <c r="X370" i="11"/>
  <c r="X346" i="11"/>
  <c r="X322" i="11"/>
  <c r="X224" i="11"/>
  <c r="X200" i="11"/>
  <c r="X152" i="11"/>
  <c r="X128" i="11"/>
  <c r="X104" i="11"/>
  <c r="X80" i="11"/>
  <c r="X56" i="11"/>
  <c r="X32" i="11"/>
  <c r="X8" i="11"/>
  <c r="Y586" i="11"/>
  <c r="X923" i="11"/>
  <c r="X899" i="11"/>
  <c r="X778" i="11"/>
  <c r="X730" i="11"/>
  <c r="X682" i="11"/>
  <c r="X271" i="11"/>
  <c r="X247" i="11"/>
  <c r="X223" i="11"/>
  <c r="X199" i="11"/>
  <c r="X175" i="11"/>
  <c r="X151" i="11"/>
  <c r="X127" i="11"/>
  <c r="X103" i="11"/>
  <c r="X79" i="11"/>
  <c r="X55" i="11"/>
  <c r="X31" i="11"/>
  <c r="Y900" i="11"/>
  <c r="Y753" i="11"/>
  <c r="Y585" i="11"/>
  <c r="Y1001" i="11"/>
  <c r="Y382" i="11"/>
  <c r="Y1108" i="11"/>
  <c r="Y1000" i="11"/>
  <c r="Y898" i="11"/>
  <c r="Y641" i="11"/>
  <c r="Y897" i="11"/>
  <c r="Y737" i="11"/>
  <c r="Y102" i="11"/>
  <c r="Y28" i="11"/>
  <c r="Y881" i="11"/>
  <c r="Y639" i="11"/>
  <c r="Y448" i="11"/>
  <c r="Y189" i="11"/>
  <c r="Y27" i="11"/>
  <c r="Y1090" i="11"/>
  <c r="Y977" i="11"/>
  <c r="Y880" i="11"/>
  <c r="Y713" i="11"/>
  <c r="Y638" i="11"/>
  <c r="Y1087" i="11"/>
  <c r="Y976" i="11"/>
  <c r="Y712" i="11"/>
  <c r="Y637" i="11"/>
  <c r="Y518" i="11"/>
  <c r="Y25" i="11"/>
  <c r="Y1073" i="11"/>
  <c r="Y975" i="11"/>
  <c r="Y874" i="11"/>
  <c r="Y711" i="11"/>
  <c r="Y636" i="11"/>
  <c r="Y443" i="11"/>
  <c r="Y358" i="11"/>
  <c r="Y239" i="11"/>
  <c r="Y24" i="11"/>
  <c r="Y1072" i="11"/>
  <c r="Y857" i="11"/>
  <c r="Y710" i="11"/>
  <c r="Y617" i="11"/>
  <c r="Y1071" i="11"/>
  <c r="Y973" i="11"/>
  <c r="Y856" i="11"/>
  <c r="Y616" i="11"/>
  <c r="Y502" i="11"/>
  <c r="Y431" i="11"/>
  <c r="Y237" i="11"/>
  <c r="Y150" i="11"/>
  <c r="Y22" i="11"/>
  <c r="Y1070" i="11"/>
  <c r="Y972" i="11"/>
  <c r="Y855" i="11"/>
  <c r="Y708" i="11"/>
  <c r="Y615" i="11"/>
  <c r="Y501" i="11"/>
  <c r="Y430" i="11"/>
  <c r="Y236" i="11"/>
  <c r="Y149" i="11"/>
  <c r="Y1069" i="11"/>
  <c r="Y953" i="11"/>
  <c r="Y854" i="11"/>
  <c r="Y707" i="11"/>
  <c r="Y614" i="11"/>
  <c r="Y429" i="11"/>
  <c r="Y352" i="11"/>
  <c r="Y235" i="11"/>
  <c r="Y76" i="11"/>
  <c r="Y952" i="11"/>
  <c r="Y853" i="11"/>
  <c r="Y706" i="11"/>
  <c r="Y610" i="11"/>
  <c r="Y499" i="11"/>
  <c r="Y428" i="11"/>
  <c r="Y234" i="11"/>
  <c r="Y1049" i="11"/>
  <c r="Y951" i="11"/>
  <c r="Y814" i="11"/>
  <c r="Y705" i="11"/>
  <c r="Y498" i="11"/>
  <c r="Y408" i="11"/>
  <c r="Y348" i="11"/>
  <c r="Y233" i="11"/>
  <c r="Y146" i="11"/>
  <c r="Y73" i="11"/>
  <c r="Y949" i="11"/>
  <c r="Y801" i="11"/>
  <c r="Y703" i="11"/>
  <c r="Y497" i="11"/>
  <c r="Y336" i="11"/>
  <c r="Y72" i="11"/>
  <c r="Y946" i="11"/>
  <c r="Y689" i="11"/>
  <c r="Y606" i="11"/>
  <c r="Y496" i="11"/>
  <c r="Y335" i="11"/>
  <c r="Y1046" i="11"/>
  <c r="Y761" i="11"/>
  <c r="Y688" i="11"/>
  <c r="Y495" i="11"/>
  <c r="Y1025" i="11"/>
  <c r="Y687" i="11"/>
  <c r="Y592" i="11"/>
  <c r="Y403" i="11"/>
  <c r="Y333" i="11"/>
  <c r="Y219" i="11"/>
  <c r="Y69" i="11"/>
  <c r="Y759" i="11"/>
  <c r="Y686" i="11"/>
  <c r="Y591" i="11"/>
  <c r="Y480" i="11"/>
  <c r="Y402" i="11"/>
  <c r="Y125" i="11"/>
  <c r="Y905" i="11"/>
  <c r="Y758" i="11"/>
  <c r="Y665" i="11"/>
  <c r="Y590" i="11"/>
  <c r="Y479" i="11"/>
  <c r="Y401" i="11"/>
  <c r="Y198" i="11"/>
  <c r="Y67" i="11"/>
  <c r="Y1022" i="11"/>
  <c r="Y904" i="11"/>
  <c r="Y757" i="11"/>
  <c r="Y664" i="11"/>
  <c r="Y478" i="11"/>
  <c r="Y54" i="11"/>
  <c r="Y172" i="11"/>
  <c r="Y52" i="11"/>
  <c r="Y1094" i="11"/>
  <c r="Y950" i="11"/>
  <c r="Y926" i="11"/>
  <c r="Y878" i="11"/>
  <c r="Y734" i="11"/>
  <c r="Y453" i="11"/>
  <c r="Y405" i="11"/>
  <c r="Y357" i="11"/>
  <c r="Y171" i="11"/>
  <c r="Y123" i="11"/>
  <c r="Y75" i="11"/>
  <c r="Y51" i="11"/>
  <c r="Y1093" i="11"/>
  <c r="Y1045" i="11"/>
  <c r="Y997" i="11"/>
  <c r="Y925" i="11"/>
  <c r="Y877" i="11"/>
  <c r="Y733" i="11"/>
  <c r="Y685" i="11"/>
  <c r="Y661" i="11"/>
  <c r="Y356" i="11"/>
  <c r="Y332" i="11"/>
  <c r="Y242" i="11"/>
  <c r="Y218" i="11"/>
  <c r="Y122" i="11"/>
  <c r="Y1092" i="11"/>
  <c r="Y1044" i="11"/>
  <c r="Y996" i="11"/>
  <c r="Y876" i="11"/>
  <c r="Y852" i="11"/>
  <c r="Y799" i="11"/>
  <c r="Y732" i="11"/>
  <c r="Y684" i="11"/>
  <c r="Y660" i="11"/>
  <c r="Y612" i="11"/>
  <c r="Y427" i="11"/>
  <c r="Y331" i="11"/>
  <c r="Y217" i="11"/>
  <c r="Y169" i="11"/>
  <c r="Y121" i="11"/>
  <c r="Y49" i="11"/>
  <c r="Y1091" i="11"/>
  <c r="Y1067" i="11"/>
  <c r="Y1043" i="11"/>
  <c r="Y1019" i="11"/>
  <c r="Y995" i="11"/>
  <c r="Y971" i="11"/>
  <c r="Y947" i="11"/>
  <c r="Y875" i="11"/>
  <c r="Y851" i="11"/>
  <c r="Y798" i="11"/>
  <c r="Y659" i="11"/>
  <c r="Y635" i="11"/>
  <c r="Y611" i="11"/>
  <c r="Y474" i="11"/>
  <c r="Y450" i="11"/>
  <c r="Y330" i="11"/>
  <c r="Y216" i="11"/>
  <c r="Y168" i="11"/>
  <c r="Y120" i="11"/>
  <c r="Y96" i="11"/>
  <c r="Y48" i="11"/>
  <c r="Y1066" i="11"/>
  <c r="Y1042" i="11"/>
  <c r="Y994" i="11"/>
  <c r="Y922" i="11"/>
  <c r="Y850" i="11"/>
  <c r="Y797" i="11"/>
  <c r="Y634" i="11"/>
  <c r="Y1089" i="11"/>
  <c r="Y993" i="11"/>
  <c r="Y969" i="11"/>
  <c r="Y945" i="11"/>
  <c r="Y921" i="11"/>
  <c r="Y873" i="11"/>
  <c r="Y849" i="11"/>
  <c r="Y777" i="11"/>
  <c r="Y729" i="11"/>
  <c r="Y681" i="11"/>
  <c r="Y633" i="11"/>
  <c r="Y609" i="11"/>
  <c r="Y520" i="11"/>
  <c r="Y376" i="11"/>
  <c r="Y142" i="11"/>
  <c r="Y1088" i="11"/>
  <c r="Y1016" i="11"/>
  <c r="Y944" i="11"/>
  <c r="Y752" i="11"/>
  <c r="Y704" i="11"/>
  <c r="Y680" i="11"/>
  <c r="Y519" i="11"/>
  <c r="Y471" i="11"/>
  <c r="Y423" i="11"/>
  <c r="Y375" i="11"/>
  <c r="Y351" i="11"/>
  <c r="Y261" i="11"/>
  <c r="Y213" i="11"/>
  <c r="Y165" i="11"/>
  <c r="Y141" i="11"/>
  <c r="Y93" i="11"/>
  <c r="Y45" i="11"/>
  <c r="Y21" i="11"/>
  <c r="Y1063" i="11"/>
  <c r="Y1039" i="11"/>
  <c r="Y1015" i="11"/>
  <c r="Y991" i="11"/>
  <c r="Y871" i="11"/>
  <c r="Y727" i="11"/>
  <c r="Y655" i="11"/>
  <c r="Y470" i="11"/>
  <c r="Y446" i="11"/>
  <c r="Y422" i="11"/>
  <c r="Y398" i="11"/>
  <c r="Y1086" i="11"/>
  <c r="Y1062" i="11"/>
  <c r="Y1038" i="11"/>
  <c r="Y990" i="11"/>
  <c r="Y966" i="11"/>
  <c r="Y870" i="11"/>
  <c r="Y726" i="11"/>
  <c r="Y678" i="11"/>
  <c r="Y654" i="11"/>
  <c r="Y373" i="11"/>
  <c r="Y349" i="11"/>
  <c r="Y211" i="11"/>
  <c r="Y187" i="11"/>
  <c r="Y139" i="11"/>
  <c r="Y91" i="11"/>
  <c r="Y43" i="11"/>
  <c r="Y19" i="11"/>
  <c r="Y816" i="11"/>
  <c r="Y1085" i="11"/>
  <c r="Y1061" i="11"/>
  <c r="Y1037" i="11"/>
  <c r="Y989" i="11"/>
  <c r="Y941" i="11"/>
  <c r="Y725" i="11"/>
  <c r="Y677" i="11"/>
  <c r="Y653" i="11"/>
  <c r="Y629" i="11"/>
  <c r="Y605" i="11"/>
  <c r="Y516" i="11"/>
  <c r="Y492" i="11"/>
  <c r="Y468" i="11"/>
  <c r="Y444" i="11"/>
  <c r="Y420" i="11"/>
  <c r="Y396" i="11"/>
  <c r="Y372" i="11"/>
  <c r="Y210" i="11"/>
  <c r="Y138" i="11"/>
  <c r="Y114" i="11"/>
  <c r="Y42" i="11"/>
  <c r="Y18" i="11"/>
  <c r="Y1084" i="11"/>
  <c r="Y1036" i="11"/>
  <c r="Y916" i="11"/>
  <c r="Y724" i="11"/>
  <c r="Y700" i="11"/>
  <c r="Y652" i="11"/>
  <c r="Y604" i="11"/>
  <c r="Y515" i="11"/>
  <c r="Y491" i="11"/>
  <c r="Y467" i="11"/>
  <c r="Y419" i="11"/>
  <c r="Y395" i="11"/>
  <c r="Y915" i="11"/>
  <c r="Y891" i="11"/>
  <c r="Y699" i="11"/>
  <c r="Y651" i="11"/>
  <c r="Y603" i="11"/>
  <c r="Y514" i="11"/>
  <c r="Y490" i="11"/>
  <c r="Y466" i="11"/>
  <c r="Y256" i="11"/>
  <c r="Y184" i="11"/>
  <c r="Y160" i="11"/>
  <c r="Y88" i="11"/>
  <c r="Y64" i="11"/>
  <c r="Y16" i="11"/>
  <c r="Y1082" i="11"/>
  <c r="Y1058" i="11"/>
  <c r="Y1034" i="11"/>
  <c r="Y866" i="11"/>
  <c r="Y842" i="11"/>
  <c r="Y698" i="11"/>
  <c r="Y674" i="11"/>
  <c r="Y602" i="11"/>
  <c r="Y556" i="11"/>
  <c r="Y513" i="11"/>
  <c r="Y489" i="11"/>
  <c r="Y465" i="11"/>
  <c r="Y441" i="11"/>
  <c r="Y417" i="11"/>
  <c r="Y393" i="11"/>
  <c r="Y369" i="11"/>
  <c r="Y345" i="11"/>
  <c r="Y207" i="11"/>
  <c r="Y183" i="11"/>
  <c r="Y111" i="11"/>
  <c r="Y87" i="11"/>
  <c r="Y39" i="11"/>
  <c r="Y1081" i="11"/>
  <c r="Y1057" i="11"/>
  <c r="Y1033" i="11"/>
  <c r="Y841" i="11"/>
  <c r="Y721" i="11"/>
  <c r="Y673" i="11"/>
  <c r="Y601" i="11"/>
  <c r="Y512" i="11"/>
  <c r="Y488" i="11"/>
  <c r="Y392" i="11"/>
  <c r="Y368" i="11"/>
  <c r="Y158" i="11"/>
  <c r="Y825" i="11"/>
  <c r="Y768" i="11"/>
  <c r="Y720" i="11"/>
  <c r="Y696" i="11"/>
  <c r="Y672" i="11"/>
  <c r="Y648" i="11"/>
  <c r="Y624" i="11"/>
  <c r="Y600" i="11"/>
  <c r="Y511" i="11"/>
  <c r="Y439" i="11"/>
  <c r="Y415" i="11"/>
  <c r="Y253" i="11"/>
  <c r="Y229" i="11"/>
  <c r="Y205" i="11"/>
  <c r="Y181" i="11"/>
  <c r="Y157" i="11"/>
  <c r="Y133" i="11"/>
  <c r="Y109" i="11"/>
  <c r="Y85" i="11"/>
  <c r="Y61" i="11"/>
  <c r="Y13" i="11"/>
  <c r="Y817" i="11"/>
  <c r="Y1079" i="11"/>
  <c r="Y1055" i="11"/>
  <c r="Y1031" i="11"/>
  <c r="Y959" i="11"/>
  <c r="Y767" i="11"/>
  <c r="Y719" i="11"/>
  <c r="Y695" i="11"/>
  <c r="Y599" i="11"/>
  <c r="Y510" i="11"/>
  <c r="Y438" i="11"/>
  <c r="Y414" i="11"/>
  <c r="Y366" i="11"/>
  <c r="Y342" i="11"/>
  <c r="Y252" i="11"/>
  <c r="Y228" i="11"/>
  <c r="Y204" i="11"/>
  <c r="Y180" i="11"/>
  <c r="Y156" i="11"/>
  <c r="Y132" i="11"/>
  <c r="Y108" i="11"/>
  <c r="Y84" i="11"/>
  <c r="Y60" i="11"/>
  <c r="Y36" i="11"/>
  <c r="Y12" i="11"/>
  <c r="Y1078" i="11"/>
  <c r="Y1054" i="11"/>
  <c r="Y1030" i="11"/>
  <c r="Y958" i="11"/>
  <c r="Y823" i="11"/>
  <c r="Y766" i="11"/>
  <c r="Y670" i="11"/>
  <c r="Y622" i="11"/>
  <c r="Y598" i="11"/>
  <c r="Y509" i="11"/>
  <c r="Y485" i="11"/>
  <c r="Y389" i="11"/>
  <c r="Y341" i="11"/>
  <c r="Y1005" i="11"/>
  <c r="Y981" i="11"/>
  <c r="Y957" i="11"/>
  <c r="Y933" i="11"/>
  <c r="Y909" i="11"/>
  <c r="Y885" i="11"/>
  <c r="Y861" i="11"/>
  <c r="Y765" i="11"/>
  <c r="Y741" i="11"/>
  <c r="Y717" i="11"/>
  <c r="Y693" i="11"/>
  <c r="Y669" i="11"/>
  <c r="Y645" i="11"/>
  <c r="Y621" i="11"/>
  <c r="Y597" i="11"/>
  <c r="Y484" i="11"/>
  <c r="Y460" i="11"/>
  <c r="Y412" i="11"/>
  <c r="Y388" i="11"/>
  <c r="Y364" i="11"/>
  <c r="Y202" i="11"/>
  <c r="Y980" i="11"/>
  <c r="Y956" i="11"/>
  <c r="Y908" i="11"/>
  <c r="Y884" i="11"/>
  <c r="Y764" i="11"/>
  <c r="Y716" i="11"/>
  <c r="Y668" i="11"/>
  <c r="Y620" i="11"/>
  <c r="Y596" i="11"/>
  <c r="Y411" i="11"/>
  <c r="Y363" i="11"/>
  <c r="Y339" i="11"/>
  <c r="Y249" i="11"/>
  <c r="Y225" i="11"/>
  <c r="Y201" i="11"/>
  <c r="Y177" i="11"/>
  <c r="Y153" i="11"/>
  <c r="Y129" i="11"/>
  <c r="Y105" i="11"/>
  <c r="Y81" i="11"/>
  <c r="Y57" i="11"/>
  <c r="Y33" i="11"/>
  <c r="Y9" i="11"/>
  <c r="Y927" i="11"/>
  <c r="Y1110" i="11"/>
  <c r="Y1075" i="11"/>
  <c r="Y1051" i="11"/>
  <c r="Y1027" i="11"/>
  <c r="Y955" i="11"/>
  <c r="Y931" i="11"/>
  <c r="Y883" i="11"/>
  <c r="Y859" i="11"/>
  <c r="Y763" i="11"/>
  <c r="Y739" i="11"/>
  <c r="Y691" i="11"/>
  <c r="Y667" i="11"/>
  <c r="Y619" i="11"/>
  <c r="Y595" i="11"/>
  <c r="Y482" i="11"/>
  <c r="Y386" i="11"/>
  <c r="Y248" i="11"/>
  <c r="Y176" i="11"/>
  <c r="Y1109" i="11"/>
  <c r="Y1074" i="11"/>
  <c r="Y1050" i="11"/>
  <c r="Y1026" i="11"/>
  <c r="Y1002" i="11"/>
  <c r="Y930" i="11"/>
  <c r="Y906" i="11"/>
  <c r="Y858" i="11"/>
  <c r="Y818" i="11"/>
  <c r="Y762" i="11"/>
  <c r="Y738" i="11"/>
  <c r="Y690" i="11"/>
  <c r="Y642" i="11"/>
  <c r="Y618" i="11"/>
  <c r="Y505" i="11"/>
  <c r="Y481" i="11"/>
  <c r="Y457" i="11"/>
  <c r="Y433" i="11"/>
  <c r="Y385" i="11"/>
  <c r="Y361" i="11"/>
  <c r="Y337" i="11"/>
  <c r="Y583" i="11"/>
  <c r="Y821" i="11"/>
  <c r="Y581" i="11"/>
  <c r="Y265" i="11"/>
  <c r="Y578" i="11"/>
  <c r="Y313" i="11"/>
  <c r="Y1106" i="11"/>
  <c r="Y577" i="11"/>
  <c r="Y1105" i="11"/>
  <c r="Y576" i="11"/>
  <c r="Y815" i="11"/>
  <c r="Y791" i="11"/>
  <c r="Y575" i="11"/>
  <c r="Y526" i="11"/>
  <c r="Y1103" i="11"/>
  <c r="Y790" i="11"/>
  <c r="Y525" i="11"/>
  <c r="Y309" i="11"/>
  <c r="Y1102" i="11"/>
  <c r="Y813" i="11"/>
  <c r="Y789" i="11"/>
  <c r="Y573" i="11"/>
  <c r="Y524" i="11"/>
  <c r="Y284" i="11"/>
  <c r="Y837" i="11"/>
  <c r="Y812" i="11"/>
  <c r="Y788" i="11"/>
  <c r="Y523" i="11"/>
  <c r="Y307" i="11"/>
  <c r="Y787" i="11"/>
  <c r="Y306" i="11"/>
  <c r="Y1099" i="11"/>
  <c r="Y545" i="11"/>
  <c r="Y280" i="11"/>
  <c r="Y1098" i="11"/>
  <c r="Y834" i="11"/>
  <c r="Y809" i="11"/>
  <c r="Y785" i="11"/>
  <c r="Y569" i="11"/>
  <c r="Y544" i="11"/>
  <c r="Y304" i="11"/>
  <c r="Y279" i="11"/>
  <c r="Y1097" i="11"/>
  <c r="Y833" i="11"/>
  <c r="Y808" i="11"/>
  <c r="Y784" i="11"/>
  <c r="Y543" i="11"/>
  <c r="Y303" i="11"/>
  <c r="Y783" i="11"/>
  <c r="Y542" i="11"/>
  <c r="Y277" i="11"/>
  <c r="Y831" i="11"/>
  <c r="Y806" i="11"/>
  <c r="Y782" i="11"/>
  <c r="Y566" i="11"/>
  <c r="Y325" i="11"/>
  <c r="Y301" i="11"/>
  <c r="Y276" i="11"/>
  <c r="Y830" i="11"/>
  <c r="Y805" i="11"/>
  <c r="Y781" i="11"/>
  <c r="Y565" i="11"/>
  <c r="Y540" i="11"/>
  <c r="Y324" i="11"/>
  <c r="Y300" i="11"/>
  <c r="Y780" i="11"/>
  <c r="Y564" i="11"/>
  <c r="Y539" i="11"/>
  <c r="Y827" i="11"/>
  <c r="Y563" i="11"/>
  <c r="Y538" i="11"/>
  <c r="Y298" i="11"/>
  <c r="Y273" i="11"/>
  <c r="Y826" i="11"/>
  <c r="Y802" i="11"/>
  <c r="Y562" i="11"/>
  <c r="Y537" i="11"/>
  <c r="Y321" i="11"/>
  <c r="Y297" i="11"/>
  <c r="Y272" i="11"/>
  <c r="Z15" i="6"/>
  <c r="Y15" i="6"/>
  <c r="X15" i="6"/>
  <c r="Z14" i="6"/>
  <c r="Y14" i="6"/>
  <c r="X14" i="6"/>
  <c r="M25" i="7"/>
  <c r="J348" i="6" l="1"/>
  <c r="B349" i="6"/>
  <c r="Z1115" i="11"/>
  <c r="Y1115" i="11"/>
  <c r="X1113" i="11"/>
  <c r="X1114" i="11" s="1"/>
  <c r="AD344" i="7"/>
  <c r="AF344" i="7"/>
  <c r="AF339" i="7"/>
  <c r="L1114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R266" i="11" s="1"/>
  <c r="P267" i="11"/>
  <c r="R267" i="11" s="1"/>
  <c r="P268" i="11"/>
  <c r="R268" i="11" s="1"/>
  <c r="P269" i="11"/>
  <c r="R269" i="11" s="1"/>
  <c r="P270" i="11"/>
  <c r="R270" i="11" s="1"/>
  <c r="P271" i="11"/>
  <c r="R271" i="11" s="1"/>
  <c r="P272" i="11"/>
  <c r="R272" i="11" s="1"/>
  <c r="P273" i="11"/>
  <c r="R273" i="11" s="1"/>
  <c r="P274" i="11"/>
  <c r="R274" i="11" s="1"/>
  <c r="P275" i="11"/>
  <c r="R275" i="11" s="1"/>
  <c r="P276" i="11"/>
  <c r="R276" i="11" s="1"/>
  <c r="P277" i="11"/>
  <c r="R277" i="11" s="1"/>
  <c r="P278" i="11"/>
  <c r="R278" i="11" s="1"/>
  <c r="P279" i="11"/>
  <c r="R279" i="11" s="1"/>
  <c r="P280" i="11"/>
  <c r="R280" i="11" s="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25" i="6"/>
  <c r="V25" i="6"/>
  <c r="AD21" i="6"/>
  <c r="W14" i="6"/>
  <c r="X17" i="6" s="1"/>
  <c r="H14" i="6"/>
  <c r="H15" i="6"/>
  <c r="L25" i="6"/>
  <c r="L24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W15" i="6"/>
  <c r="L8" i="11"/>
  <c r="L9" i="11"/>
  <c r="Q9" i="11"/>
  <c r="L10" i="11"/>
  <c r="Q10" i="11"/>
  <c r="L11" i="11"/>
  <c r="Q11" i="11"/>
  <c r="L12" i="11"/>
  <c r="Q12" i="11"/>
  <c r="L13" i="11"/>
  <c r="Q13" i="11"/>
  <c r="L14" i="11"/>
  <c r="Q14" i="11"/>
  <c r="L15" i="11"/>
  <c r="Q15" i="11"/>
  <c r="L16" i="11"/>
  <c r="Q16" i="11"/>
  <c r="L17" i="11"/>
  <c r="Q17" i="11"/>
  <c r="L18" i="11"/>
  <c r="Q18" i="11"/>
  <c r="L19" i="11"/>
  <c r="Q19" i="11"/>
  <c r="L20" i="11"/>
  <c r="Q20" i="11"/>
  <c r="L21" i="11"/>
  <c r="Q21" i="11"/>
  <c r="L22" i="11"/>
  <c r="Q22" i="11"/>
  <c r="L23" i="11"/>
  <c r="Q23" i="11"/>
  <c r="L24" i="11"/>
  <c r="Q24" i="11"/>
  <c r="L25" i="11"/>
  <c r="Q25" i="11"/>
  <c r="L26" i="11"/>
  <c r="Q26" i="11"/>
  <c r="L27" i="11"/>
  <c r="Q27" i="11"/>
  <c r="L28" i="11"/>
  <c r="Q28" i="11"/>
  <c r="L29" i="11"/>
  <c r="Q29" i="11"/>
  <c r="L30" i="11"/>
  <c r="Q30" i="11"/>
  <c r="L31" i="11"/>
  <c r="Q31" i="11"/>
  <c r="L32" i="11"/>
  <c r="Q32" i="11"/>
  <c r="L33" i="11"/>
  <c r="Q33" i="11"/>
  <c r="L34" i="11"/>
  <c r="Q34" i="11"/>
  <c r="L35" i="11"/>
  <c r="Q35" i="11"/>
  <c r="L36" i="11"/>
  <c r="Q36" i="11"/>
  <c r="L37" i="11"/>
  <c r="Q37" i="11"/>
  <c r="L38" i="11"/>
  <c r="Q38" i="11"/>
  <c r="L39" i="11"/>
  <c r="Q39" i="11"/>
  <c r="L40" i="11"/>
  <c r="Q40" i="11"/>
  <c r="L41" i="11"/>
  <c r="Q41" i="11"/>
  <c r="L42" i="11"/>
  <c r="Q42" i="11"/>
  <c r="L43" i="11"/>
  <c r="Q43" i="11"/>
  <c r="L44" i="11"/>
  <c r="Q44" i="11"/>
  <c r="L45" i="11"/>
  <c r="Q45" i="11"/>
  <c r="L46" i="11"/>
  <c r="Q46" i="11"/>
  <c r="L47" i="11"/>
  <c r="Q47" i="11"/>
  <c r="L48" i="11"/>
  <c r="Q48" i="11"/>
  <c r="L49" i="11"/>
  <c r="Q49" i="11"/>
  <c r="L50" i="11"/>
  <c r="Q50" i="11"/>
  <c r="L51" i="11"/>
  <c r="Q51" i="11"/>
  <c r="L52" i="11"/>
  <c r="Q52" i="11"/>
  <c r="L53" i="11"/>
  <c r="Q53" i="11"/>
  <c r="L54" i="11"/>
  <c r="Q54" i="11"/>
  <c r="L55" i="11"/>
  <c r="Q55" i="11"/>
  <c r="L56" i="11"/>
  <c r="Q56" i="11"/>
  <c r="L57" i="11"/>
  <c r="Q57" i="11"/>
  <c r="L58" i="11"/>
  <c r="Q58" i="11"/>
  <c r="L59" i="11"/>
  <c r="Q59" i="11"/>
  <c r="L60" i="11"/>
  <c r="Q60" i="11"/>
  <c r="L61" i="11"/>
  <c r="Q61" i="11"/>
  <c r="L62" i="11"/>
  <c r="Q62" i="11"/>
  <c r="L63" i="11"/>
  <c r="Q63" i="11"/>
  <c r="L64" i="11"/>
  <c r="Q64" i="11"/>
  <c r="L65" i="11"/>
  <c r="Q65" i="11"/>
  <c r="L66" i="11"/>
  <c r="Q66" i="11"/>
  <c r="L67" i="11"/>
  <c r="Q67" i="11"/>
  <c r="L68" i="11"/>
  <c r="Q68" i="11"/>
  <c r="L69" i="11"/>
  <c r="Q69" i="11"/>
  <c r="L70" i="11"/>
  <c r="Q70" i="11"/>
  <c r="L71" i="11"/>
  <c r="Q71" i="11"/>
  <c r="L72" i="11"/>
  <c r="Q72" i="11"/>
  <c r="L73" i="11"/>
  <c r="Q73" i="11"/>
  <c r="L74" i="11"/>
  <c r="Q74" i="11"/>
  <c r="L75" i="11"/>
  <c r="Q75" i="11"/>
  <c r="L76" i="11"/>
  <c r="Q76" i="11"/>
  <c r="L77" i="11"/>
  <c r="Q77" i="11"/>
  <c r="L78" i="11"/>
  <c r="Q78" i="11"/>
  <c r="L79" i="11"/>
  <c r="Q79" i="11"/>
  <c r="L80" i="11"/>
  <c r="Q80" i="11"/>
  <c r="L81" i="11"/>
  <c r="Q81" i="11"/>
  <c r="L82" i="11"/>
  <c r="Q82" i="11"/>
  <c r="L83" i="11"/>
  <c r="Q83" i="11"/>
  <c r="L84" i="11"/>
  <c r="Q84" i="11"/>
  <c r="L85" i="11"/>
  <c r="Q85" i="11"/>
  <c r="L86" i="11"/>
  <c r="Q86" i="11"/>
  <c r="L87" i="11"/>
  <c r="Q87" i="11"/>
  <c r="L88" i="11"/>
  <c r="Q88" i="11"/>
  <c r="L89" i="11"/>
  <c r="Q89" i="11"/>
  <c r="L90" i="11"/>
  <c r="Q90" i="11"/>
  <c r="L91" i="11"/>
  <c r="Q91" i="11"/>
  <c r="L92" i="11"/>
  <c r="Q92" i="11"/>
  <c r="L93" i="11"/>
  <c r="Q93" i="11"/>
  <c r="L94" i="11"/>
  <c r="Q94" i="11"/>
  <c r="L95" i="11"/>
  <c r="Q95" i="11"/>
  <c r="L96" i="11"/>
  <c r="Q96" i="11"/>
  <c r="L97" i="11"/>
  <c r="Q97" i="11"/>
  <c r="L98" i="11"/>
  <c r="Q98" i="11"/>
  <c r="L99" i="11"/>
  <c r="Q99" i="11"/>
  <c r="L100" i="11"/>
  <c r="Q100" i="11"/>
  <c r="L101" i="11"/>
  <c r="Q101" i="11"/>
  <c r="L102" i="11"/>
  <c r="Q102" i="11"/>
  <c r="L103" i="11"/>
  <c r="Q103" i="11"/>
  <c r="L104" i="11"/>
  <c r="Q104" i="11"/>
  <c r="L105" i="11"/>
  <c r="Q105" i="11"/>
  <c r="L106" i="11"/>
  <c r="Q106" i="11"/>
  <c r="L107" i="11"/>
  <c r="Q107" i="11"/>
  <c r="L108" i="11"/>
  <c r="Q108" i="11"/>
  <c r="L109" i="11"/>
  <c r="Q109" i="11"/>
  <c r="L110" i="11"/>
  <c r="Q110" i="11"/>
  <c r="L111" i="11"/>
  <c r="Q111" i="11"/>
  <c r="L112" i="11"/>
  <c r="Q112" i="11"/>
  <c r="L113" i="11"/>
  <c r="Q113" i="11"/>
  <c r="L114" i="11"/>
  <c r="Q114" i="11"/>
  <c r="L115" i="11"/>
  <c r="Q115" i="11"/>
  <c r="L116" i="11"/>
  <c r="Q116" i="11"/>
  <c r="L117" i="11"/>
  <c r="Q117" i="11"/>
  <c r="L118" i="11"/>
  <c r="Q118" i="11"/>
  <c r="L119" i="11"/>
  <c r="Q119" i="11"/>
  <c r="L120" i="11"/>
  <c r="Q120" i="11"/>
  <c r="L121" i="11"/>
  <c r="Q121" i="11"/>
  <c r="L122" i="11"/>
  <c r="Q122" i="11"/>
  <c r="L123" i="11"/>
  <c r="Q123" i="11"/>
  <c r="L124" i="11"/>
  <c r="Q124" i="11"/>
  <c r="L125" i="11"/>
  <c r="Q125" i="11"/>
  <c r="L126" i="11"/>
  <c r="Q126" i="11"/>
  <c r="L127" i="11"/>
  <c r="Q127" i="11"/>
  <c r="L128" i="11"/>
  <c r="Q128" i="11"/>
  <c r="L129" i="11"/>
  <c r="Q129" i="11"/>
  <c r="L130" i="11"/>
  <c r="Q130" i="11"/>
  <c r="L131" i="11"/>
  <c r="Q131" i="11"/>
  <c r="L132" i="11"/>
  <c r="Q132" i="11"/>
  <c r="L133" i="11"/>
  <c r="Q133" i="11"/>
  <c r="L134" i="11"/>
  <c r="Q134" i="11"/>
  <c r="L135" i="11"/>
  <c r="Q135" i="11"/>
  <c r="L136" i="11"/>
  <c r="Q136" i="11"/>
  <c r="L137" i="11"/>
  <c r="Q137" i="11"/>
  <c r="L138" i="11"/>
  <c r="Q138" i="11"/>
  <c r="L139" i="11"/>
  <c r="Q139" i="11"/>
  <c r="L140" i="11"/>
  <c r="Q140" i="11"/>
  <c r="L141" i="11"/>
  <c r="Q141" i="11"/>
  <c r="L142" i="11"/>
  <c r="Q142" i="11"/>
  <c r="L143" i="11"/>
  <c r="Q143" i="11"/>
  <c r="L144" i="11"/>
  <c r="Q144" i="11"/>
  <c r="L145" i="11"/>
  <c r="Q145" i="11"/>
  <c r="L146" i="11"/>
  <c r="Q146" i="11"/>
  <c r="L147" i="11"/>
  <c r="Q147" i="11"/>
  <c r="L148" i="11"/>
  <c r="Q148" i="11"/>
  <c r="L149" i="11"/>
  <c r="Q149" i="11"/>
  <c r="L150" i="11"/>
  <c r="Q150" i="11"/>
  <c r="L151" i="11"/>
  <c r="Q151" i="11"/>
  <c r="L152" i="11"/>
  <c r="Q152" i="11"/>
  <c r="L153" i="11"/>
  <c r="Q153" i="11"/>
  <c r="L154" i="11"/>
  <c r="Q154" i="11"/>
  <c r="L155" i="11"/>
  <c r="Q155" i="11"/>
  <c r="L156" i="11"/>
  <c r="Q156" i="11"/>
  <c r="L157" i="11"/>
  <c r="Q157" i="11"/>
  <c r="L158" i="11"/>
  <c r="Q158" i="11"/>
  <c r="L159" i="11"/>
  <c r="Q159" i="11"/>
  <c r="L160" i="11"/>
  <c r="Q160" i="11"/>
  <c r="L161" i="11"/>
  <c r="Q161" i="11"/>
  <c r="L162" i="11"/>
  <c r="Q162" i="11"/>
  <c r="L163" i="11"/>
  <c r="Q163" i="11"/>
  <c r="L164" i="11"/>
  <c r="Q164" i="11"/>
  <c r="L165" i="11"/>
  <c r="Q165" i="11"/>
  <c r="L166" i="11"/>
  <c r="Q166" i="11"/>
  <c r="L167" i="11"/>
  <c r="Q167" i="11"/>
  <c r="L168" i="11"/>
  <c r="Q168" i="11"/>
  <c r="L169" i="11"/>
  <c r="Q169" i="11"/>
  <c r="L170" i="11"/>
  <c r="Q170" i="11"/>
  <c r="L171" i="11"/>
  <c r="Q171" i="11"/>
  <c r="L172" i="11"/>
  <c r="Q172" i="11"/>
  <c r="L173" i="11"/>
  <c r="Q173" i="11"/>
  <c r="L174" i="11"/>
  <c r="Q174" i="11"/>
  <c r="L175" i="11"/>
  <c r="Q175" i="11"/>
  <c r="L176" i="11"/>
  <c r="Q176" i="11"/>
  <c r="L177" i="11"/>
  <c r="Q177" i="11"/>
  <c r="L178" i="11"/>
  <c r="Q178" i="11"/>
  <c r="L179" i="11"/>
  <c r="Q179" i="11"/>
  <c r="L180" i="11"/>
  <c r="Q180" i="11"/>
  <c r="L181" i="11"/>
  <c r="Q181" i="11"/>
  <c r="L182" i="11"/>
  <c r="Q182" i="11"/>
  <c r="L183" i="11"/>
  <c r="Q183" i="11"/>
  <c r="L184" i="11"/>
  <c r="Q184" i="11"/>
  <c r="L185" i="11"/>
  <c r="Q185" i="11"/>
  <c r="L186" i="11"/>
  <c r="Q186" i="11"/>
  <c r="L187" i="11"/>
  <c r="Q187" i="11"/>
  <c r="L188" i="11"/>
  <c r="Q188" i="11"/>
  <c r="L189" i="11"/>
  <c r="Q189" i="11"/>
  <c r="L190" i="11"/>
  <c r="Q190" i="11"/>
  <c r="L191" i="11"/>
  <c r="Q191" i="11"/>
  <c r="L192" i="11"/>
  <c r="Q192" i="11"/>
  <c r="L193" i="11"/>
  <c r="Q193" i="11"/>
  <c r="L194" i="11"/>
  <c r="Q194" i="11"/>
  <c r="L195" i="11"/>
  <c r="Q195" i="11"/>
  <c r="L196" i="11"/>
  <c r="Q196" i="11"/>
  <c r="L197" i="11"/>
  <c r="Q197" i="11"/>
  <c r="L198" i="11"/>
  <c r="Q198" i="11"/>
  <c r="L199" i="11"/>
  <c r="Q199" i="11"/>
  <c r="L200" i="11"/>
  <c r="Q200" i="11"/>
  <c r="L201" i="11"/>
  <c r="Q201" i="11"/>
  <c r="L202" i="11"/>
  <c r="Q202" i="11"/>
  <c r="L203" i="11"/>
  <c r="Q203" i="11"/>
  <c r="L204" i="11"/>
  <c r="Q204" i="11"/>
  <c r="L205" i="11"/>
  <c r="Q205" i="11"/>
  <c r="L206" i="11"/>
  <c r="Q206" i="11"/>
  <c r="L207" i="11"/>
  <c r="Q207" i="11"/>
  <c r="L208" i="11"/>
  <c r="Q208" i="11"/>
  <c r="L209" i="11"/>
  <c r="Q209" i="11"/>
  <c r="L210" i="11"/>
  <c r="Q210" i="11"/>
  <c r="L211" i="11"/>
  <c r="Q211" i="11"/>
  <c r="L212" i="11"/>
  <c r="Q212" i="11"/>
  <c r="L213" i="11"/>
  <c r="Q213" i="11"/>
  <c r="L214" i="11"/>
  <c r="Q214" i="11"/>
  <c r="L215" i="11"/>
  <c r="Q215" i="11"/>
  <c r="L216" i="11"/>
  <c r="Q216" i="11"/>
  <c r="L217" i="11"/>
  <c r="Q217" i="11"/>
  <c r="L218" i="11"/>
  <c r="Q218" i="11"/>
  <c r="L219" i="11"/>
  <c r="Q219" i="11"/>
  <c r="L220" i="11"/>
  <c r="Q220" i="11"/>
  <c r="L221" i="11"/>
  <c r="Q221" i="11"/>
  <c r="L222" i="11"/>
  <c r="Q222" i="11"/>
  <c r="L223" i="11"/>
  <c r="Q223" i="11"/>
  <c r="L224" i="11"/>
  <c r="Q224" i="11"/>
  <c r="L225" i="11"/>
  <c r="Q225" i="11"/>
  <c r="L226" i="11"/>
  <c r="Q226" i="11"/>
  <c r="L227" i="11"/>
  <c r="Q227" i="11"/>
  <c r="L228" i="11"/>
  <c r="Q228" i="11"/>
  <c r="L229" i="11"/>
  <c r="Q229" i="11"/>
  <c r="L230" i="11"/>
  <c r="Q230" i="11"/>
  <c r="L231" i="11"/>
  <c r="Q231" i="11"/>
  <c r="L232" i="11"/>
  <c r="Q232" i="11"/>
  <c r="L233" i="11"/>
  <c r="Q233" i="11"/>
  <c r="L234" i="11"/>
  <c r="Q234" i="11"/>
  <c r="L235" i="11"/>
  <c r="Q235" i="11"/>
  <c r="L236" i="11"/>
  <c r="Q236" i="11"/>
  <c r="L237" i="11"/>
  <c r="Q237" i="11"/>
  <c r="L238" i="11"/>
  <c r="Q238" i="11"/>
  <c r="L239" i="11"/>
  <c r="Q239" i="11"/>
  <c r="L240" i="11"/>
  <c r="Q240" i="11"/>
  <c r="L241" i="11"/>
  <c r="Q241" i="11"/>
  <c r="L242" i="11"/>
  <c r="Q242" i="11"/>
  <c r="L243" i="11"/>
  <c r="Q243" i="11"/>
  <c r="L244" i="11"/>
  <c r="Q244" i="11"/>
  <c r="L245" i="11"/>
  <c r="Q245" i="11"/>
  <c r="L246" i="11"/>
  <c r="Q246" i="11"/>
  <c r="L247" i="11"/>
  <c r="Q247" i="11"/>
  <c r="L248" i="11"/>
  <c r="Q248" i="11"/>
  <c r="L249" i="11"/>
  <c r="Q249" i="11"/>
  <c r="L250" i="11"/>
  <c r="Q250" i="11"/>
  <c r="L251" i="11"/>
  <c r="Q251" i="11"/>
  <c r="L252" i="11"/>
  <c r="Q252" i="11"/>
  <c r="L253" i="11"/>
  <c r="Q253" i="11"/>
  <c r="L254" i="11"/>
  <c r="Q254" i="11"/>
  <c r="L255" i="11"/>
  <c r="Q255" i="11"/>
  <c r="L256" i="11"/>
  <c r="Q256" i="11"/>
  <c r="L257" i="11"/>
  <c r="Q257" i="11"/>
  <c r="L258" i="11"/>
  <c r="Q258" i="11"/>
  <c r="L259" i="11"/>
  <c r="Q259" i="11"/>
  <c r="L260" i="11"/>
  <c r="Q260" i="11"/>
  <c r="L261" i="11"/>
  <c r="Q261" i="11"/>
  <c r="L262" i="11"/>
  <c r="Q262" i="11"/>
  <c r="L263" i="11"/>
  <c r="Q263" i="11"/>
  <c r="L264" i="11"/>
  <c r="Q264" i="11"/>
  <c r="L265" i="11"/>
  <c r="Q265" i="11"/>
  <c r="L266" i="11"/>
  <c r="Q266" i="11"/>
  <c r="L267" i="11"/>
  <c r="Q267" i="11"/>
  <c r="L268" i="11"/>
  <c r="Q268" i="11"/>
  <c r="L269" i="11"/>
  <c r="Q269" i="11"/>
  <c r="L270" i="11"/>
  <c r="Q270" i="11"/>
  <c r="L271" i="11"/>
  <c r="L272" i="11"/>
  <c r="L273" i="11"/>
  <c r="L274" i="11"/>
  <c r="L275" i="11"/>
  <c r="L276" i="11"/>
  <c r="L277" i="11"/>
  <c r="Q277" i="11"/>
  <c r="L278" i="11"/>
  <c r="Q278" i="11"/>
  <c r="L279" i="11"/>
  <c r="Q279" i="11"/>
  <c r="L280" i="11"/>
  <c r="Q280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6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9" i="11"/>
  <c r="L830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282" i="11"/>
  <c r="L557" i="11"/>
  <c r="L831" i="11"/>
  <c r="L47" i="7"/>
  <c r="K5" i="7"/>
  <c r="K6" i="7"/>
  <c r="K7" i="7"/>
  <c r="K8" i="7"/>
  <c r="K4" i="7"/>
  <c r="N5" i="7"/>
  <c r="N6" i="7"/>
  <c r="N7" i="7"/>
  <c r="N8" i="7"/>
  <c r="N4" i="7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A7" i="10"/>
  <c r="M7" i="6"/>
  <c r="M6" i="6"/>
  <c r="N6" i="6" s="1"/>
  <c r="O6" i="6" s="1"/>
  <c r="M5" i="6"/>
  <c r="N5" i="6" s="1"/>
  <c r="O5" i="6" s="1"/>
  <c r="Q5" i="6" s="1"/>
  <c r="R5" i="6" s="1"/>
  <c r="M4" i="6"/>
  <c r="N4" i="6" s="1"/>
  <c r="O4" i="6" s="1"/>
  <c r="M3" i="6"/>
  <c r="O8" i="7"/>
  <c r="P8" i="7"/>
  <c r="Q8" i="7"/>
  <c r="O7" i="7"/>
  <c r="P7" i="7"/>
  <c r="Q7" i="7"/>
  <c r="O6" i="7"/>
  <c r="P6" i="7"/>
  <c r="Q6" i="7"/>
  <c r="O5" i="7"/>
  <c r="P5" i="7"/>
  <c r="Q5" i="7"/>
  <c r="O4" i="7"/>
  <c r="P4" i="7"/>
  <c r="Q4" i="7"/>
  <c r="I218" i="8"/>
  <c r="M7" i="8"/>
  <c r="N7" i="8"/>
  <c r="O7" i="8"/>
  <c r="P7" i="8"/>
  <c r="M6" i="8"/>
  <c r="N6" i="8"/>
  <c r="O6" i="8"/>
  <c r="P6" i="8"/>
  <c r="M3" i="8"/>
  <c r="M5" i="8"/>
  <c r="N5" i="8"/>
  <c r="O5" i="8"/>
  <c r="P5" i="8"/>
  <c r="M4" i="8"/>
  <c r="N4" i="8"/>
  <c r="O4" i="8"/>
  <c r="P4" i="8"/>
  <c r="N3" i="8"/>
  <c r="O3" i="8"/>
  <c r="P3" i="8"/>
  <c r="M4" i="9"/>
  <c r="N4" i="9"/>
  <c r="O4" i="9"/>
  <c r="P4" i="9"/>
  <c r="M5" i="9"/>
  <c r="N5" i="9"/>
  <c r="O5" i="9"/>
  <c r="P5" i="9"/>
  <c r="M6" i="9"/>
  <c r="N6" i="9"/>
  <c r="O6" i="9"/>
  <c r="P6" i="9"/>
  <c r="M7" i="9"/>
  <c r="N7" i="9"/>
  <c r="O7" i="9"/>
  <c r="P7" i="9"/>
  <c r="M3" i="9"/>
  <c r="N3" i="9"/>
  <c r="O3" i="9"/>
  <c r="P3" i="9"/>
  <c r="G8" i="11"/>
  <c r="AD414" i="9"/>
  <c r="V414" i="9"/>
  <c r="AD354" i="9"/>
  <c r="AE414" i="9"/>
  <c r="AF414" i="9"/>
  <c r="AG414" i="9"/>
  <c r="AD415" i="9"/>
  <c r="V415" i="9"/>
  <c r="AE415" i="9"/>
  <c r="AF415" i="9"/>
  <c r="AG415" i="9"/>
  <c r="AD416" i="9"/>
  <c r="V416" i="9"/>
  <c r="AE416" i="9"/>
  <c r="AF416" i="9"/>
  <c r="AG416" i="9"/>
  <c r="AD417" i="9"/>
  <c r="V417" i="9"/>
  <c r="AE417" i="9"/>
  <c r="AF417" i="9"/>
  <c r="AG417" i="9"/>
  <c r="AD418" i="9"/>
  <c r="V418" i="9"/>
  <c r="AE418" i="9"/>
  <c r="AF418" i="9"/>
  <c r="AG418" i="9"/>
  <c r="AD419" i="9"/>
  <c r="V419" i="9"/>
  <c r="AE419" i="9"/>
  <c r="AF419" i="9"/>
  <c r="AG419" i="9"/>
  <c r="AD420" i="9"/>
  <c r="V420" i="9"/>
  <c r="AE420" i="9"/>
  <c r="AF420" i="9"/>
  <c r="AG420" i="9"/>
  <c r="AD421" i="9"/>
  <c r="V421" i="9"/>
  <c r="AE421" i="9"/>
  <c r="AF421" i="9"/>
  <c r="AG421" i="9"/>
  <c r="AD422" i="9"/>
  <c r="V422" i="9"/>
  <c r="AE422" i="9"/>
  <c r="AF422" i="9"/>
  <c r="AG422" i="9"/>
  <c r="AD423" i="9"/>
  <c r="V423" i="9"/>
  <c r="AE423" i="9"/>
  <c r="AF423" i="9"/>
  <c r="AG423" i="9"/>
  <c r="AD424" i="9"/>
  <c r="V424" i="9"/>
  <c r="AE424" i="9"/>
  <c r="AF424" i="9"/>
  <c r="AG424" i="9"/>
  <c r="AD425" i="9"/>
  <c r="V425" i="9"/>
  <c r="AE425" i="9"/>
  <c r="AF425" i="9"/>
  <c r="AG425" i="9"/>
  <c r="AD426" i="9"/>
  <c r="V426" i="9"/>
  <c r="AE426" i="9"/>
  <c r="AF426" i="9"/>
  <c r="AG426" i="9"/>
  <c r="AD427" i="9"/>
  <c r="V427" i="9"/>
  <c r="AE427" i="9"/>
  <c r="AF427" i="9"/>
  <c r="AG427" i="9"/>
  <c r="AD428" i="9"/>
  <c r="V428" i="9"/>
  <c r="AE428" i="9"/>
  <c r="AF428" i="9"/>
  <c r="AG428" i="9"/>
  <c r="AD429" i="9"/>
  <c r="V429" i="9"/>
  <c r="AE429" i="9"/>
  <c r="AF429" i="9"/>
  <c r="AG429" i="9"/>
  <c r="AD430" i="9"/>
  <c r="V430" i="9"/>
  <c r="AE430" i="9"/>
  <c r="AF430" i="9"/>
  <c r="AG430" i="9"/>
  <c r="AD431" i="9"/>
  <c r="V431" i="9"/>
  <c r="AE431" i="9"/>
  <c r="AF431" i="9"/>
  <c r="AG431" i="9"/>
  <c r="AD432" i="9"/>
  <c r="V432" i="9"/>
  <c r="AE432" i="9"/>
  <c r="AF432" i="9"/>
  <c r="AG432" i="9"/>
  <c r="AD433" i="9"/>
  <c r="V433" i="9"/>
  <c r="AE433" i="9"/>
  <c r="AF433" i="9"/>
  <c r="AG433" i="9"/>
  <c r="AD434" i="9"/>
  <c r="V434" i="9"/>
  <c r="AE434" i="9"/>
  <c r="AF434" i="9"/>
  <c r="AG434" i="9"/>
  <c r="AD435" i="9"/>
  <c r="V435" i="9"/>
  <c r="AE435" i="9"/>
  <c r="AF435" i="9"/>
  <c r="AG435" i="9"/>
  <c r="AD436" i="9"/>
  <c r="V436" i="9"/>
  <c r="AE436" i="9"/>
  <c r="AF436" i="9"/>
  <c r="AG436" i="9"/>
  <c r="AD437" i="9"/>
  <c r="V437" i="9"/>
  <c r="AE437" i="9"/>
  <c r="AF437" i="9"/>
  <c r="AG437" i="9"/>
  <c r="AD438" i="9"/>
  <c r="V438" i="9"/>
  <c r="AE438" i="9"/>
  <c r="AF438" i="9"/>
  <c r="AG438" i="9"/>
  <c r="AD439" i="9"/>
  <c r="V439" i="9"/>
  <c r="AE439" i="9"/>
  <c r="AF439" i="9"/>
  <c r="AG439" i="9"/>
  <c r="AD440" i="9"/>
  <c r="V440" i="9"/>
  <c r="AE440" i="9"/>
  <c r="AF440" i="9"/>
  <c r="AG440" i="9"/>
  <c r="AD441" i="9"/>
  <c r="V441" i="9"/>
  <c r="AE441" i="9"/>
  <c r="AF441" i="9"/>
  <c r="AG441" i="9"/>
  <c r="AD442" i="9"/>
  <c r="V442" i="9"/>
  <c r="AE442" i="9"/>
  <c r="AF442" i="9"/>
  <c r="AG442" i="9"/>
  <c r="AD443" i="9"/>
  <c r="V443" i="9"/>
  <c r="AE443" i="9"/>
  <c r="AF443" i="9"/>
  <c r="AG443" i="9"/>
  <c r="AD444" i="9"/>
  <c r="V444" i="9"/>
  <c r="AE444" i="9"/>
  <c r="AF444" i="9"/>
  <c r="AG444" i="9"/>
  <c r="AD445" i="9"/>
  <c r="V445" i="9"/>
  <c r="AE445" i="9"/>
  <c r="AF445" i="9"/>
  <c r="AG445" i="9"/>
  <c r="AD368" i="9"/>
  <c r="V368" i="9"/>
  <c r="AE368" i="9"/>
  <c r="AF368" i="9"/>
  <c r="AG368" i="9"/>
  <c r="AD369" i="9"/>
  <c r="V369" i="9"/>
  <c r="AE369" i="9"/>
  <c r="AF369" i="9"/>
  <c r="AG369" i="9"/>
  <c r="AD370" i="9"/>
  <c r="V370" i="9"/>
  <c r="AE370" i="9"/>
  <c r="AF370" i="9"/>
  <c r="AG370" i="9"/>
  <c r="AD371" i="9"/>
  <c r="V371" i="9"/>
  <c r="AE371" i="9"/>
  <c r="AF371" i="9"/>
  <c r="AG371" i="9"/>
  <c r="AD372" i="9"/>
  <c r="V372" i="9"/>
  <c r="AE372" i="9"/>
  <c r="AF372" i="9"/>
  <c r="AG372" i="9"/>
  <c r="AD373" i="9"/>
  <c r="V373" i="9"/>
  <c r="AE373" i="9"/>
  <c r="AF373" i="9"/>
  <c r="AG373" i="9"/>
  <c r="AD374" i="9"/>
  <c r="V374" i="9"/>
  <c r="AE374" i="9"/>
  <c r="AF374" i="9"/>
  <c r="AG374" i="9"/>
  <c r="AD375" i="9"/>
  <c r="V375" i="9"/>
  <c r="AE375" i="9"/>
  <c r="AF375" i="9"/>
  <c r="AG375" i="9"/>
  <c r="AD376" i="9"/>
  <c r="V376" i="9"/>
  <c r="AE376" i="9"/>
  <c r="AF376" i="9"/>
  <c r="AG376" i="9"/>
  <c r="AD377" i="9"/>
  <c r="V377" i="9"/>
  <c r="AE377" i="9"/>
  <c r="AF377" i="9"/>
  <c r="AG377" i="9"/>
  <c r="AD378" i="9"/>
  <c r="V378" i="9"/>
  <c r="AE378" i="9"/>
  <c r="AF378" i="9"/>
  <c r="AG378" i="9"/>
  <c r="AD379" i="9"/>
  <c r="V379" i="9"/>
  <c r="AE379" i="9"/>
  <c r="AF379" i="9"/>
  <c r="AG379" i="9"/>
  <c r="AD380" i="9"/>
  <c r="V380" i="9"/>
  <c r="AE380" i="9"/>
  <c r="AF380" i="9"/>
  <c r="AG380" i="9"/>
  <c r="AD381" i="9"/>
  <c r="V381" i="9"/>
  <c r="AE381" i="9"/>
  <c r="AF381" i="9"/>
  <c r="AG381" i="9"/>
  <c r="AD382" i="9"/>
  <c r="V382" i="9"/>
  <c r="AE382" i="9"/>
  <c r="AF382" i="9"/>
  <c r="AG382" i="9"/>
  <c r="AD383" i="9"/>
  <c r="V383" i="9"/>
  <c r="AE383" i="9"/>
  <c r="AF383" i="9"/>
  <c r="AG383" i="9"/>
  <c r="AD384" i="9"/>
  <c r="V384" i="9"/>
  <c r="AE384" i="9"/>
  <c r="AF384" i="9"/>
  <c r="AG384" i="9"/>
  <c r="AD385" i="9"/>
  <c r="V385" i="9"/>
  <c r="AE385" i="9"/>
  <c r="AF385" i="9"/>
  <c r="AG385" i="9"/>
  <c r="AD386" i="9"/>
  <c r="V386" i="9"/>
  <c r="AE386" i="9"/>
  <c r="AF386" i="9"/>
  <c r="AG386" i="9"/>
  <c r="AD387" i="9"/>
  <c r="V387" i="9"/>
  <c r="AE387" i="9"/>
  <c r="AF387" i="9"/>
  <c r="AG387" i="9"/>
  <c r="AD388" i="9"/>
  <c r="V388" i="9"/>
  <c r="AE388" i="9"/>
  <c r="AF388" i="9"/>
  <c r="AG388" i="9"/>
  <c r="AD389" i="9"/>
  <c r="V389" i="9"/>
  <c r="AE389" i="9"/>
  <c r="AF389" i="9"/>
  <c r="AG389" i="9"/>
  <c r="AD390" i="9"/>
  <c r="V390" i="9"/>
  <c r="AE390" i="9"/>
  <c r="AF390" i="9"/>
  <c r="AG390" i="9"/>
  <c r="AD391" i="9"/>
  <c r="V391" i="9"/>
  <c r="AE391" i="9"/>
  <c r="AF391" i="9"/>
  <c r="AG391" i="9"/>
  <c r="AD392" i="9"/>
  <c r="V392" i="9"/>
  <c r="AE392" i="9"/>
  <c r="AF392" i="9"/>
  <c r="AG392" i="9"/>
  <c r="AD393" i="9"/>
  <c r="V393" i="9"/>
  <c r="AE393" i="9"/>
  <c r="AF393" i="9"/>
  <c r="AG393" i="9"/>
  <c r="AD394" i="9"/>
  <c r="V394" i="9"/>
  <c r="AE394" i="9"/>
  <c r="AF394" i="9"/>
  <c r="AG394" i="9"/>
  <c r="AD395" i="9"/>
  <c r="V395" i="9"/>
  <c r="AE395" i="9"/>
  <c r="AF395" i="9"/>
  <c r="AG395" i="9"/>
  <c r="AD396" i="9"/>
  <c r="V396" i="9"/>
  <c r="AE396" i="9"/>
  <c r="AF396" i="9"/>
  <c r="AG396" i="9"/>
  <c r="AD397" i="9"/>
  <c r="V397" i="9"/>
  <c r="AE397" i="9"/>
  <c r="AF397" i="9"/>
  <c r="AG397" i="9"/>
  <c r="AD398" i="9"/>
  <c r="V398" i="9"/>
  <c r="AE398" i="9"/>
  <c r="AF398" i="9"/>
  <c r="AG398" i="9"/>
  <c r="AD399" i="9"/>
  <c r="V399" i="9"/>
  <c r="AE399" i="9"/>
  <c r="AF399" i="9"/>
  <c r="AG399" i="9"/>
  <c r="AD400" i="9"/>
  <c r="V400" i="9"/>
  <c r="AE400" i="9"/>
  <c r="AF400" i="9"/>
  <c r="AG400" i="9"/>
  <c r="AD401" i="9"/>
  <c r="V401" i="9"/>
  <c r="AE401" i="9"/>
  <c r="AF401" i="9"/>
  <c r="AG401" i="9"/>
  <c r="AD402" i="9"/>
  <c r="V402" i="9"/>
  <c r="AE402" i="9"/>
  <c r="AF402" i="9"/>
  <c r="AG402" i="9"/>
  <c r="AD403" i="9"/>
  <c r="V403" i="9"/>
  <c r="AE403" i="9"/>
  <c r="AF403" i="9"/>
  <c r="AG403" i="9"/>
  <c r="AD404" i="9"/>
  <c r="V404" i="9"/>
  <c r="AE404" i="9"/>
  <c r="AF404" i="9"/>
  <c r="AG404" i="9"/>
  <c r="AD405" i="9"/>
  <c r="V405" i="9"/>
  <c r="AE405" i="9"/>
  <c r="AF405" i="9"/>
  <c r="AG405" i="9"/>
  <c r="AD406" i="9"/>
  <c r="V406" i="9"/>
  <c r="AE406" i="9"/>
  <c r="AF406" i="9"/>
  <c r="AG406" i="9"/>
  <c r="AD407" i="9"/>
  <c r="V407" i="9"/>
  <c r="AE407" i="9"/>
  <c r="AF407" i="9"/>
  <c r="AG407" i="9"/>
  <c r="AD408" i="9"/>
  <c r="V408" i="9"/>
  <c r="AE408" i="9"/>
  <c r="AF408" i="9"/>
  <c r="AG408" i="9"/>
  <c r="AD409" i="9"/>
  <c r="V409" i="9"/>
  <c r="AE409" i="9"/>
  <c r="AF409" i="9"/>
  <c r="AG409" i="9"/>
  <c r="AD410" i="9"/>
  <c r="V410" i="9"/>
  <c r="AE410" i="9"/>
  <c r="AF410" i="9"/>
  <c r="AG410" i="9"/>
  <c r="AD411" i="9"/>
  <c r="V411" i="9"/>
  <c r="AE411" i="9"/>
  <c r="AF411" i="9"/>
  <c r="AG411" i="9"/>
  <c r="AD412" i="9"/>
  <c r="V412" i="9"/>
  <c r="AE412" i="9"/>
  <c r="AF412" i="9"/>
  <c r="AG412" i="9"/>
  <c r="AD413" i="9"/>
  <c r="V413" i="9"/>
  <c r="AE413" i="9"/>
  <c r="AF413" i="9"/>
  <c r="AG413" i="9"/>
  <c r="AD359" i="9"/>
  <c r="V359" i="9"/>
  <c r="AE359" i="9"/>
  <c r="AF359" i="9"/>
  <c r="AG359" i="9"/>
  <c r="AD360" i="9"/>
  <c r="V360" i="9"/>
  <c r="AE360" i="9"/>
  <c r="AF360" i="9"/>
  <c r="AG360" i="9"/>
  <c r="AD361" i="9"/>
  <c r="V361" i="9"/>
  <c r="AE361" i="9"/>
  <c r="AF361" i="9"/>
  <c r="AG361" i="9"/>
  <c r="AD362" i="9"/>
  <c r="V362" i="9"/>
  <c r="AE362" i="9"/>
  <c r="AF362" i="9"/>
  <c r="AG362" i="9"/>
  <c r="AD363" i="9"/>
  <c r="V363" i="9"/>
  <c r="AE363" i="9"/>
  <c r="AF363" i="9"/>
  <c r="AG363" i="9"/>
  <c r="AD364" i="9"/>
  <c r="V364" i="9"/>
  <c r="AE364" i="9"/>
  <c r="AF364" i="9"/>
  <c r="AG364" i="9"/>
  <c r="AD365" i="9"/>
  <c r="V365" i="9"/>
  <c r="AE365" i="9"/>
  <c r="AF365" i="9"/>
  <c r="AG365" i="9"/>
  <c r="AD366" i="9"/>
  <c r="V366" i="9"/>
  <c r="AE366" i="9"/>
  <c r="AF366" i="9"/>
  <c r="AG366" i="9"/>
  <c r="AD367" i="9"/>
  <c r="V367" i="9"/>
  <c r="AE367" i="9"/>
  <c r="AF367" i="9"/>
  <c r="AG367" i="9"/>
  <c r="V358" i="9"/>
  <c r="AD358" i="9"/>
  <c r="AE358" i="9"/>
  <c r="I425" i="9"/>
  <c r="J425" i="9"/>
  <c r="K425" i="9"/>
  <c r="L425" i="9"/>
  <c r="L424" i="9"/>
  <c r="H15" i="9"/>
  <c r="H14" i="9"/>
  <c r="M425" i="9"/>
  <c r="I426" i="9"/>
  <c r="J426" i="9"/>
  <c r="K426" i="9"/>
  <c r="L426" i="9"/>
  <c r="M426" i="9"/>
  <c r="I427" i="9"/>
  <c r="J427" i="9"/>
  <c r="K427" i="9"/>
  <c r="L427" i="9"/>
  <c r="M427" i="9"/>
  <c r="I428" i="9"/>
  <c r="J428" i="9"/>
  <c r="K428" i="9"/>
  <c r="L428" i="9"/>
  <c r="M428" i="9"/>
  <c r="I429" i="9"/>
  <c r="J429" i="9"/>
  <c r="K429" i="9"/>
  <c r="L429" i="9"/>
  <c r="M429" i="9"/>
  <c r="I430" i="9"/>
  <c r="J430" i="9"/>
  <c r="K430" i="9"/>
  <c r="L430" i="9"/>
  <c r="M430" i="9"/>
  <c r="I431" i="9"/>
  <c r="J431" i="9"/>
  <c r="K431" i="9"/>
  <c r="L431" i="9"/>
  <c r="M431" i="9"/>
  <c r="I432" i="9"/>
  <c r="J432" i="9"/>
  <c r="K432" i="9"/>
  <c r="L432" i="9"/>
  <c r="M432" i="9"/>
  <c r="I433" i="9"/>
  <c r="J433" i="9"/>
  <c r="K433" i="9"/>
  <c r="L433" i="9"/>
  <c r="M433" i="9"/>
  <c r="I434" i="9"/>
  <c r="J434" i="9"/>
  <c r="K434" i="9"/>
  <c r="L434" i="9"/>
  <c r="M434" i="9"/>
  <c r="I435" i="9"/>
  <c r="J435" i="9"/>
  <c r="K435" i="9"/>
  <c r="L435" i="9"/>
  <c r="M435" i="9"/>
  <c r="I436" i="9"/>
  <c r="J436" i="9"/>
  <c r="K436" i="9"/>
  <c r="L436" i="9"/>
  <c r="M436" i="9"/>
  <c r="I437" i="9"/>
  <c r="J437" i="9"/>
  <c r="K437" i="9"/>
  <c r="L437" i="9"/>
  <c r="M437" i="9"/>
  <c r="I438" i="9"/>
  <c r="J438" i="9"/>
  <c r="K438" i="9"/>
  <c r="L438" i="9"/>
  <c r="M438" i="9"/>
  <c r="I439" i="9"/>
  <c r="J439" i="9"/>
  <c r="K439" i="9"/>
  <c r="L439" i="9"/>
  <c r="M439" i="9"/>
  <c r="I440" i="9"/>
  <c r="J440" i="9"/>
  <c r="K440" i="9"/>
  <c r="L440" i="9"/>
  <c r="M440" i="9"/>
  <c r="I441" i="9"/>
  <c r="J441" i="9"/>
  <c r="K441" i="9"/>
  <c r="L441" i="9"/>
  <c r="M441" i="9"/>
  <c r="I442" i="9"/>
  <c r="J442" i="9"/>
  <c r="K442" i="9"/>
  <c r="L442" i="9"/>
  <c r="M442" i="9"/>
  <c r="I443" i="9"/>
  <c r="J443" i="9"/>
  <c r="K443" i="9"/>
  <c r="L443" i="9"/>
  <c r="M443" i="9"/>
  <c r="I444" i="9"/>
  <c r="J444" i="9"/>
  <c r="K444" i="9"/>
  <c r="L444" i="9"/>
  <c r="M444" i="9"/>
  <c r="I445" i="9"/>
  <c r="J445" i="9"/>
  <c r="K445" i="9"/>
  <c r="L445" i="9"/>
  <c r="M445" i="9"/>
  <c r="I391" i="9"/>
  <c r="J391" i="9"/>
  <c r="K391" i="9"/>
  <c r="L391" i="9"/>
  <c r="L390" i="9"/>
  <c r="M391" i="9"/>
  <c r="I392" i="9"/>
  <c r="J392" i="9"/>
  <c r="K392" i="9"/>
  <c r="L392" i="9"/>
  <c r="M392" i="9"/>
  <c r="I393" i="9"/>
  <c r="J393" i="9"/>
  <c r="K393" i="9"/>
  <c r="L393" i="9"/>
  <c r="M393" i="9"/>
  <c r="I394" i="9"/>
  <c r="J394" i="9"/>
  <c r="K394" i="9"/>
  <c r="L394" i="9"/>
  <c r="M394" i="9"/>
  <c r="I395" i="9"/>
  <c r="J395" i="9"/>
  <c r="K395" i="9"/>
  <c r="L395" i="9"/>
  <c r="M395" i="9"/>
  <c r="I396" i="9"/>
  <c r="J396" i="9"/>
  <c r="K396" i="9"/>
  <c r="L396" i="9"/>
  <c r="M396" i="9"/>
  <c r="I397" i="9"/>
  <c r="J397" i="9"/>
  <c r="K397" i="9"/>
  <c r="L397" i="9"/>
  <c r="M397" i="9"/>
  <c r="I398" i="9"/>
  <c r="J398" i="9"/>
  <c r="K398" i="9"/>
  <c r="L398" i="9"/>
  <c r="M398" i="9"/>
  <c r="I399" i="9"/>
  <c r="J399" i="9"/>
  <c r="K399" i="9"/>
  <c r="L399" i="9"/>
  <c r="M399" i="9"/>
  <c r="I400" i="9"/>
  <c r="J400" i="9"/>
  <c r="K400" i="9"/>
  <c r="L400" i="9"/>
  <c r="M400" i="9"/>
  <c r="I401" i="9"/>
  <c r="J401" i="9"/>
  <c r="K401" i="9"/>
  <c r="L401" i="9"/>
  <c r="M401" i="9"/>
  <c r="I402" i="9"/>
  <c r="J402" i="9"/>
  <c r="K402" i="9"/>
  <c r="L402" i="9"/>
  <c r="M402" i="9"/>
  <c r="I403" i="9"/>
  <c r="J403" i="9"/>
  <c r="K403" i="9"/>
  <c r="L403" i="9"/>
  <c r="M403" i="9"/>
  <c r="I404" i="9"/>
  <c r="J404" i="9"/>
  <c r="K404" i="9"/>
  <c r="L404" i="9"/>
  <c r="M404" i="9"/>
  <c r="I405" i="9"/>
  <c r="J405" i="9"/>
  <c r="K405" i="9"/>
  <c r="L405" i="9"/>
  <c r="M405" i="9"/>
  <c r="I406" i="9"/>
  <c r="J406" i="9"/>
  <c r="K406" i="9"/>
  <c r="L406" i="9"/>
  <c r="M406" i="9"/>
  <c r="I407" i="9"/>
  <c r="J407" i="9"/>
  <c r="K407" i="9"/>
  <c r="L407" i="9"/>
  <c r="M407" i="9"/>
  <c r="I408" i="9"/>
  <c r="J408" i="9"/>
  <c r="K408" i="9"/>
  <c r="L408" i="9"/>
  <c r="M408" i="9"/>
  <c r="I409" i="9"/>
  <c r="J409" i="9"/>
  <c r="K409" i="9"/>
  <c r="L409" i="9"/>
  <c r="M409" i="9"/>
  <c r="I410" i="9"/>
  <c r="J410" i="9"/>
  <c r="K410" i="9"/>
  <c r="L410" i="9"/>
  <c r="M410" i="9"/>
  <c r="I411" i="9"/>
  <c r="J411" i="9"/>
  <c r="K411" i="9"/>
  <c r="L411" i="9"/>
  <c r="M411" i="9"/>
  <c r="I412" i="9"/>
  <c r="J412" i="9"/>
  <c r="K412" i="9"/>
  <c r="L412" i="9"/>
  <c r="M412" i="9"/>
  <c r="I413" i="9"/>
  <c r="J413" i="9"/>
  <c r="K413" i="9"/>
  <c r="L413" i="9"/>
  <c r="M413" i="9"/>
  <c r="I414" i="9"/>
  <c r="J414" i="9"/>
  <c r="K414" i="9"/>
  <c r="L414" i="9"/>
  <c r="M414" i="9"/>
  <c r="I415" i="9"/>
  <c r="J415" i="9"/>
  <c r="K415" i="9"/>
  <c r="L415" i="9"/>
  <c r="M415" i="9"/>
  <c r="I416" i="9"/>
  <c r="J416" i="9"/>
  <c r="K416" i="9"/>
  <c r="L416" i="9"/>
  <c r="M416" i="9"/>
  <c r="I417" i="9"/>
  <c r="J417" i="9"/>
  <c r="K417" i="9"/>
  <c r="L417" i="9"/>
  <c r="M417" i="9"/>
  <c r="I418" i="9"/>
  <c r="J418" i="9"/>
  <c r="K418" i="9"/>
  <c r="L418" i="9"/>
  <c r="M418" i="9"/>
  <c r="I419" i="9"/>
  <c r="J419" i="9"/>
  <c r="K419" i="9"/>
  <c r="L419" i="9"/>
  <c r="M419" i="9"/>
  <c r="I420" i="9"/>
  <c r="J420" i="9"/>
  <c r="K420" i="9"/>
  <c r="L420" i="9"/>
  <c r="M420" i="9"/>
  <c r="I421" i="9"/>
  <c r="J421" i="9"/>
  <c r="K421" i="9"/>
  <c r="L421" i="9"/>
  <c r="M421" i="9"/>
  <c r="I422" i="9"/>
  <c r="J422" i="9"/>
  <c r="K422" i="9"/>
  <c r="L422" i="9"/>
  <c r="M422" i="9"/>
  <c r="I423" i="9"/>
  <c r="J423" i="9"/>
  <c r="K423" i="9"/>
  <c r="L423" i="9"/>
  <c r="M423" i="9"/>
  <c r="I424" i="9"/>
  <c r="J424" i="9"/>
  <c r="K424" i="9"/>
  <c r="M424" i="9"/>
  <c r="I367" i="9"/>
  <c r="J367" i="9"/>
  <c r="K367" i="9"/>
  <c r="L367" i="9"/>
  <c r="L366" i="9"/>
  <c r="M367" i="9"/>
  <c r="I368" i="9"/>
  <c r="J368" i="9"/>
  <c r="K368" i="9"/>
  <c r="L368" i="9"/>
  <c r="M368" i="9"/>
  <c r="I369" i="9"/>
  <c r="J369" i="9"/>
  <c r="K369" i="9"/>
  <c r="L369" i="9"/>
  <c r="M369" i="9"/>
  <c r="I370" i="9"/>
  <c r="J370" i="9"/>
  <c r="K370" i="9"/>
  <c r="L370" i="9"/>
  <c r="M370" i="9"/>
  <c r="I371" i="9"/>
  <c r="J371" i="9"/>
  <c r="K371" i="9"/>
  <c r="L371" i="9"/>
  <c r="M371" i="9"/>
  <c r="I372" i="9"/>
  <c r="J372" i="9"/>
  <c r="K372" i="9"/>
  <c r="L372" i="9"/>
  <c r="M372" i="9"/>
  <c r="I373" i="9"/>
  <c r="J373" i="9"/>
  <c r="K373" i="9"/>
  <c r="L373" i="9"/>
  <c r="M373" i="9"/>
  <c r="I374" i="9"/>
  <c r="J374" i="9"/>
  <c r="K374" i="9"/>
  <c r="L374" i="9"/>
  <c r="M374" i="9"/>
  <c r="I375" i="9"/>
  <c r="J375" i="9"/>
  <c r="K375" i="9"/>
  <c r="L375" i="9"/>
  <c r="M375" i="9"/>
  <c r="I376" i="9"/>
  <c r="J376" i="9"/>
  <c r="K376" i="9"/>
  <c r="L376" i="9"/>
  <c r="M376" i="9"/>
  <c r="I377" i="9"/>
  <c r="J377" i="9"/>
  <c r="K377" i="9"/>
  <c r="L377" i="9"/>
  <c r="M377" i="9"/>
  <c r="I378" i="9"/>
  <c r="J378" i="9"/>
  <c r="K378" i="9"/>
  <c r="L378" i="9"/>
  <c r="M378" i="9"/>
  <c r="I379" i="9"/>
  <c r="J379" i="9"/>
  <c r="K379" i="9"/>
  <c r="L379" i="9"/>
  <c r="M379" i="9"/>
  <c r="I380" i="9"/>
  <c r="J380" i="9"/>
  <c r="K380" i="9"/>
  <c r="L380" i="9"/>
  <c r="M380" i="9"/>
  <c r="I381" i="9"/>
  <c r="J381" i="9"/>
  <c r="K381" i="9"/>
  <c r="L381" i="9"/>
  <c r="M381" i="9"/>
  <c r="I382" i="9"/>
  <c r="J382" i="9"/>
  <c r="K382" i="9"/>
  <c r="L382" i="9"/>
  <c r="M382" i="9"/>
  <c r="I383" i="9"/>
  <c r="J383" i="9"/>
  <c r="K383" i="9"/>
  <c r="L383" i="9"/>
  <c r="M383" i="9"/>
  <c r="I384" i="9"/>
  <c r="J384" i="9"/>
  <c r="K384" i="9"/>
  <c r="L384" i="9"/>
  <c r="M384" i="9"/>
  <c r="I385" i="9"/>
  <c r="J385" i="9"/>
  <c r="K385" i="9"/>
  <c r="L385" i="9"/>
  <c r="M385" i="9"/>
  <c r="I386" i="9"/>
  <c r="J386" i="9"/>
  <c r="K386" i="9"/>
  <c r="L386" i="9"/>
  <c r="M386" i="9"/>
  <c r="I387" i="9"/>
  <c r="J387" i="9"/>
  <c r="K387" i="9"/>
  <c r="L387" i="9"/>
  <c r="M387" i="9"/>
  <c r="I388" i="9"/>
  <c r="J388" i="9"/>
  <c r="K388" i="9"/>
  <c r="L388" i="9"/>
  <c r="M388" i="9"/>
  <c r="I389" i="9"/>
  <c r="J389" i="9"/>
  <c r="K389" i="9"/>
  <c r="L389" i="9"/>
  <c r="M389" i="9"/>
  <c r="I390" i="9"/>
  <c r="J390" i="9"/>
  <c r="K390" i="9"/>
  <c r="M390" i="9"/>
  <c r="L359" i="9"/>
  <c r="L358" i="9"/>
  <c r="M359" i="9"/>
  <c r="L360" i="9"/>
  <c r="M360" i="9"/>
  <c r="L361" i="9"/>
  <c r="M361" i="9"/>
  <c r="L362" i="9"/>
  <c r="M362" i="9"/>
  <c r="L363" i="9"/>
  <c r="M363" i="9"/>
  <c r="L364" i="9"/>
  <c r="M364" i="9"/>
  <c r="L365" i="9"/>
  <c r="M365" i="9"/>
  <c r="M366" i="9"/>
  <c r="I357" i="9"/>
  <c r="I358" i="9"/>
  <c r="J358" i="9"/>
  <c r="K358" i="9"/>
  <c r="I359" i="9"/>
  <c r="J359" i="9"/>
  <c r="K359" i="9"/>
  <c r="I360" i="9"/>
  <c r="J360" i="9"/>
  <c r="K360" i="9"/>
  <c r="I361" i="9"/>
  <c r="J361" i="9"/>
  <c r="K361" i="9"/>
  <c r="I362" i="9"/>
  <c r="J362" i="9"/>
  <c r="K362" i="9"/>
  <c r="I363" i="9"/>
  <c r="J363" i="9"/>
  <c r="K363" i="9"/>
  <c r="I364" i="9"/>
  <c r="J364" i="9"/>
  <c r="K364" i="9"/>
  <c r="I365" i="9"/>
  <c r="J365" i="9"/>
  <c r="K365" i="9"/>
  <c r="I366" i="9"/>
  <c r="J366" i="9"/>
  <c r="K366" i="9"/>
  <c r="L357" i="9"/>
  <c r="K357" i="9"/>
  <c r="J357" i="9"/>
  <c r="AG358" i="9"/>
  <c r="AF358" i="9"/>
  <c r="M358" i="9"/>
  <c r="AD357" i="9"/>
  <c r="AD356" i="9"/>
  <c r="AD355" i="9"/>
  <c r="AP26" i="9"/>
  <c r="AP27" i="9"/>
  <c r="AP28" i="9"/>
  <c r="AP29" i="9"/>
  <c r="AP30" i="9"/>
  <c r="AP31" i="9"/>
  <c r="AP32" i="9"/>
  <c r="AP33" i="9"/>
  <c r="AP34" i="9"/>
  <c r="AP35" i="9"/>
  <c r="AP36" i="9"/>
  <c r="AP37" i="9"/>
  <c r="AP38" i="9"/>
  <c r="AP39" i="9"/>
  <c r="AP40" i="9"/>
  <c r="AP41" i="9"/>
  <c r="AP42" i="9"/>
  <c r="AP43" i="9"/>
  <c r="AP44" i="9"/>
  <c r="AP45" i="9"/>
  <c r="AP46" i="9"/>
  <c r="AP47" i="9"/>
  <c r="AP48" i="9"/>
  <c r="AP49" i="9"/>
  <c r="AP50" i="9"/>
  <c r="AP51" i="9"/>
  <c r="AP25" i="9"/>
  <c r="AL316" i="9"/>
  <c r="AK316" i="9"/>
  <c r="AL305" i="9"/>
  <c r="AK305" i="9"/>
  <c r="AL294" i="9"/>
  <c r="AK294" i="9"/>
  <c r="AL283" i="9"/>
  <c r="AK283" i="9"/>
  <c r="AL272" i="9"/>
  <c r="AK272" i="9"/>
  <c r="AL261" i="9"/>
  <c r="AK261" i="9"/>
  <c r="AL250" i="9"/>
  <c r="AK250" i="9"/>
  <c r="AL239" i="9"/>
  <c r="AK239" i="9"/>
  <c r="AL228" i="9"/>
  <c r="AK228" i="9"/>
  <c r="AL217" i="9"/>
  <c r="AK217" i="9"/>
  <c r="AL206" i="9"/>
  <c r="AK206" i="9"/>
  <c r="AL195" i="9"/>
  <c r="AK195" i="9"/>
  <c r="AL184" i="9"/>
  <c r="AK184" i="9"/>
  <c r="AL173" i="9"/>
  <c r="AK173" i="9"/>
  <c r="AL162" i="9"/>
  <c r="AK162" i="9"/>
  <c r="AL151" i="9"/>
  <c r="AK151" i="9"/>
  <c r="AL140" i="9"/>
  <c r="AK140" i="9"/>
  <c r="AL129" i="9"/>
  <c r="AK129" i="9"/>
  <c r="AL118" i="9"/>
  <c r="AK118" i="9"/>
  <c r="AL107" i="9"/>
  <c r="AK107" i="9"/>
  <c r="AL96" i="9"/>
  <c r="AK96" i="9"/>
  <c r="AL85" i="9"/>
  <c r="AK85" i="9"/>
  <c r="AL74" i="9"/>
  <c r="AK74" i="9"/>
  <c r="AL63" i="9"/>
  <c r="AK63" i="9"/>
  <c r="AL52" i="9"/>
  <c r="AK52" i="9"/>
  <c r="AK30" i="9"/>
  <c r="AL41" i="9"/>
  <c r="AK41" i="9"/>
  <c r="AL30" i="9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G88" i="11"/>
  <c r="G89" i="11"/>
  <c r="G90" i="11"/>
  <c r="G91" i="11"/>
  <c r="G92" i="11"/>
  <c r="G93" i="11"/>
  <c r="G94" i="11"/>
  <c r="G95" i="11"/>
  <c r="G96" i="11"/>
  <c r="G97" i="11"/>
  <c r="G98" i="11"/>
  <c r="G99" i="11"/>
  <c r="G100" i="11"/>
  <c r="G101" i="1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G125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G162" i="11"/>
  <c r="G163" i="11"/>
  <c r="G164" i="11"/>
  <c r="G165" i="11"/>
  <c r="G166" i="11"/>
  <c r="G167" i="11"/>
  <c r="G168" i="11"/>
  <c r="G169" i="11"/>
  <c r="G170" i="11"/>
  <c r="G171" i="11"/>
  <c r="G172" i="11"/>
  <c r="G173" i="11"/>
  <c r="G174" i="11"/>
  <c r="G175" i="11"/>
  <c r="G176" i="11"/>
  <c r="G177" i="11"/>
  <c r="G178" i="11"/>
  <c r="G179" i="11"/>
  <c r="G180" i="11"/>
  <c r="G181" i="11"/>
  <c r="G182" i="11"/>
  <c r="G183" i="11"/>
  <c r="G184" i="11"/>
  <c r="G185" i="11"/>
  <c r="G186" i="11"/>
  <c r="G187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G277" i="11"/>
  <c r="G278" i="11"/>
  <c r="G279" i="11"/>
  <c r="G280" i="11"/>
  <c r="G281" i="11"/>
  <c r="G282" i="11"/>
  <c r="G283" i="11"/>
  <c r="G284" i="11"/>
  <c r="G285" i="11"/>
  <c r="G286" i="11"/>
  <c r="G287" i="11"/>
  <c r="G288" i="11"/>
  <c r="G289" i="11"/>
  <c r="G290" i="11"/>
  <c r="G291" i="11"/>
  <c r="G292" i="11"/>
  <c r="G293" i="11"/>
  <c r="G294" i="11"/>
  <c r="G295" i="11"/>
  <c r="G297" i="11"/>
  <c r="G298" i="11"/>
  <c r="G299" i="11"/>
  <c r="G300" i="11"/>
  <c r="G301" i="11"/>
  <c r="G302" i="11"/>
  <c r="G303" i="11"/>
  <c r="G304" i="11"/>
  <c r="G305" i="11"/>
  <c r="G306" i="11"/>
  <c r="G307" i="11"/>
  <c r="G308" i="11"/>
  <c r="G309" i="11"/>
  <c r="G310" i="11"/>
  <c r="G311" i="11"/>
  <c r="G312" i="11"/>
  <c r="G313" i="11"/>
  <c r="G314" i="11"/>
  <c r="G315" i="11"/>
  <c r="G316" i="11"/>
  <c r="G317" i="11"/>
  <c r="G318" i="11"/>
  <c r="G319" i="11"/>
  <c r="G320" i="11"/>
  <c r="G321" i="11"/>
  <c r="G322" i="11"/>
  <c r="G323" i="11"/>
  <c r="G324" i="11"/>
  <c r="G325" i="11"/>
  <c r="G326" i="11"/>
  <c r="G327" i="11"/>
  <c r="G328" i="11"/>
  <c r="G329" i="11"/>
  <c r="G330" i="11"/>
  <c r="G331" i="11"/>
  <c r="G332" i="11"/>
  <c r="G333" i="11"/>
  <c r="G334" i="11"/>
  <c r="G335" i="11"/>
  <c r="G336" i="11"/>
  <c r="G337" i="11"/>
  <c r="G338" i="11"/>
  <c r="G339" i="11"/>
  <c r="G340" i="11"/>
  <c r="G341" i="11"/>
  <c r="G342" i="11"/>
  <c r="G343" i="11"/>
  <c r="G344" i="11"/>
  <c r="G345" i="11"/>
  <c r="G346" i="11"/>
  <c r="G347" i="11"/>
  <c r="G348" i="11"/>
  <c r="G349" i="11"/>
  <c r="G350" i="11"/>
  <c r="G351" i="11"/>
  <c r="G352" i="11"/>
  <c r="G353" i="11"/>
  <c r="G354" i="11"/>
  <c r="G355" i="11"/>
  <c r="G356" i="11"/>
  <c r="G357" i="11"/>
  <c r="G358" i="11"/>
  <c r="G359" i="11"/>
  <c r="G360" i="11"/>
  <c r="G361" i="11"/>
  <c r="G362" i="11"/>
  <c r="G363" i="11"/>
  <c r="G364" i="11"/>
  <c r="G365" i="11"/>
  <c r="G366" i="11"/>
  <c r="G367" i="11"/>
  <c r="G368" i="11"/>
  <c r="G369" i="11"/>
  <c r="G370" i="11"/>
  <c r="G371" i="11"/>
  <c r="G372" i="11"/>
  <c r="G373" i="11"/>
  <c r="G374" i="11"/>
  <c r="G375" i="11"/>
  <c r="G376" i="11"/>
  <c r="G377" i="11"/>
  <c r="G378" i="11"/>
  <c r="G379" i="11"/>
  <c r="G380" i="11"/>
  <c r="G381" i="11"/>
  <c r="G382" i="11"/>
  <c r="G383" i="11"/>
  <c r="G384" i="11"/>
  <c r="G385" i="11"/>
  <c r="G386" i="11"/>
  <c r="G387" i="11"/>
  <c r="G388" i="11"/>
  <c r="G389" i="11"/>
  <c r="G390" i="11"/>
  <c r="G391" i="11"/>
  <c r="G392" i="11"/>
  <c r="G393" i="11"/>
  <c r="G394" i="11"/>
  <c r="G395" i="11"/>
  <c r="G396" i="11"/>
  <c r="G397" i="11"/>
  <c r="G398" i="11"/>
  <c r="G399" i="11"/>
  <c r="G400" i="11"/>
  <c r="G401" i="11"/>
  <c r="G402" i="11"/>
  <c r="G403" i="11"/>
  <c r="G404" i="11"/>
  <c r="G405" i="11"/>
  <c r="G406" i="11"/>
  <c r="G407" i="11"/>
  <c r="G408" i="11"/>
  <c r="G409" i="11"/>
  <c r="G410" i="11"/>
  <c r="G411" i="11"/>
  <c r="G412" i="11"/>
  <c r="G413" i="11"/>
  <c r="G414" i="11"/>
  <c r="G415" i="11"/>
  <c r="G416" i="11"/>
  <c r="G417" i="11"/>
  <c r="G418" i="11"/>
  <c r="G419" i="11"/>
  <c r="G420" i="11"/>
  <c r="G421" i="11"/>
  <c r="G422" i="11"/>
  <c r="G423" i="11"/>
  <c r="G424" i="11"/>
  <c r="G425" i="11"/>
  <c r="G426" i="11"/>
  <c r="G427" i="11"/>
  <c r="G428" i="11"/>
  <c r="G429" i="11"/>
  <c r="G430" i="11"/>
  <c r="G431" i="11"/>
  <c r="G432" i="11"/>
  <c r="G433" i="11"/>
  <c r="G434" i="11"/>
  <c r="G435" i="11"/>
  <c r="G436" i="11"/>
  <c r="G437" i="11"/>
  <c r="G438" i="11"/>
  <c r="G439" i="11"/>
  <c r="G440" i="11"/>
  <c r="G441" i="11"/>
  <c r="G442" i="11"/>
  <c r="G443" i="11"/>
  <c r="G444" i="11"/>
  <c r="G445" i="11"/>
  <c r="G446" i="11"/>
  <c r="G447" i="11"/>
  <c r="G448" i="11"/>
  <c r="G449" i="11"/>
  <c r="G450" i="11"/>
  <c r="G451" i="11"/>
  <c r="G452" i="11"/>
  <c r="G453" i="11"/>
  <c r="G454" i="11"/>
  <c r="G455" i="11"/>
  <c r="G456" i="11"/>
  <c r="G457" i="11"/>
  <c r="G458" i="11"/>
  <c r="G459" i="11"/>
  <c r="G460" i="11"/>
  <c r="G461" i="11"/>
  <c r="G462" i="11"/>
  <c r="G463" i="11"/>
  <c r="G464" i="11"/>
  <c r="G465" i="11"/>
  <c r="G466" i="11"/>
  <c r="G467" i="11"/>
  <c r="G468" i="11"/>
  <c r="G469" i="11"/>
  <c r="G470" i="11"/>
  <c r="G471" i="11"/>
  <c r="G472" i="11"/>
  <c r="G473" i="11"/>
  <c r="G474" i="11"/>
  <c r="G475" i="11"/>
  <c r="G476" i="11"/>
  <c r="G477" i="11"/>
  <c r="G478" i="11"/>
  <c r="G479" i="11"/>
  <c r="G480" i="11"/>
  <c r="G481" i="11"/>
  <c r="G482" i="11"/>
  <c r="G483" i="11"/>
  <c r="G484" i="11"/>
  <c r="G485" i="11"/>
  <c r="G486" i="11"/>
  <c r="G487" i="11"/>
  <c r="G488" i="11"/>
  <c r="G489" i="11"/>
  <c r="G490" i="11"/>
  <c r="G491" i="11"/>
  <c r="G492" i="11"/>
  <c r="G493" i="11"/>
  <c r="G494" i="11"/>
  <c r="G495" i="11"/>
  <c r="G496" i="11"/>
  <c r="G497" i="11"/>
  <c r="G498" i="11"/>
  <c r="G499" i="11"/>
  <c r="G500" i="11"/>
  <c r="G501" i="11"/>
  <c r="G502" i="11"/>
  <c r="G503" i="11"/>
  <c r="G504" i="11"/>
  <c r="G505" i="11"/>
  <c r="G506" i="11"/>
  <c r="G507" i="11"/>
  <c r="G508" i="11"/>
  <c r="G509" i="11"/>
  <c r="G510" i="11"/>
  <c r="G511" i="11"/>
  <c r="G512" i="11"/>
  <c r="G513" i="11"/>
  <c r="G514" i="11"/>
  <c r="G515" i="11"/>
  <c r="G516" i="11"/>
  <c r="G517" i="11"/>
  <c r="G518" i="11"/>
  <c r="G519" i="11"/>
  <c r="G520" i="11"/>
  <c r="G521" i="11"/>
  <c r="G522" i="11"/>
  <c r="G523" i="11"/>
  <c r="G524" i="11"/>
  <c r="G525" i="11"/>
  <c r="G526" i="11"/>
  <c r="G527" i="11"/>
  <c r="G528" i="11"/>
  <c r="G529" i="11"/>
  <c r="G530" i="11"/>
  <c r="G531" i="11"/>
  <c r="G532" i="11"/>
  <c r="G533" i="11"/>
  <c r="G534" i="11"/>
  <c r="G535" i="11"/>
  <c r="G536" i="11"/>
  <c r="G537" i="11"/>
  <c r="G538" i="11"/>
  <c r="G539" i="11"/>
  <c r="G540" i="11"/>
  <c r="G541" i="11"/>
  <c r="G542" i="11"/>
  <c r="G543" i="11"/>
  <c r="G544" i="11"/>
  <c r="G545" i="11"/>
  <c r="G546" i="11"/>
  <c r="G547" i="11"/>
  <c r="G548" i="11"/>
  <c r="G549" i="11"/>
  <c r="G550" i="11"/>
  <c r="G551" i="11"/>
  <c r="G552" i="11"/>
  <c r="G553" i="11"/>
  <c r="G554" i="11"/>
  <c r="G555" i="11"/>
  <c r="G556" i="11"/>
  <c r="G557" i="11"/>
  <c r="G558" i="11"/>
  <c r="G559" i="11"/>
  <c r="G560" i="11"/>
  <c r="G561" i="11"/>
  <c r="G562" i="11"/>
  <c r="G563" i="11"/>
  <c r="G564" i="11"/>
  <c r="G565" i="11"/>
  <c r="G566" i="11"/>
  <c r="G567" i="11"/>
  <c r="G568" i="11"/>
  <c r="G569" i="11"/>
  <c r="G570" i="11"/>
  <c r="G571" i="11"/>
  <c r="G572" i="11"/>
  <c r="G573" i="11"/>
  <c r="G574" i="11"/>
  <c r="G575" i="11"/>
  <c r="G576" i="11"/>
  <c r="G577" i="11"/>
  <c r="G578" i="11"/>
  <c r="G579" i="11"/>
  <c r="G580" i="11"/>
  <c r="G581" i="11"/>
  <c r="G582" i="11"/>
  <c r="G583" i="11"/>
  <c r="G584" i="11"/>
  <c r="G586" i="11"/>
  <c r="G587" i="11"/>
  <c r="G588" i="11"/>
  <c r="G589" i="11"/>
  <c r="G590" i="11"/>
  <c r="G591" i="11"/>
  <c r="G592" i="11"/>
  <c r="G593" i="11"/>
  <c r="G594" i="11"/>
  <c r="G595" i="11"/>
  <c r="G596" i="11"/>
  <c r="G597" i="11"/>
  <c r="G598" i="11"/>
  <c r="G599" i="11"/>
  <c r="G600" i="11"/>
  <c r="G601" i="11"/>
  <c r="G602" i="11"/>
  <c r="G603" i="11"/>
  <c r="G604" i="11"/>
  <c r="G605" i="11"/>
  <c r="G606" i="11"/>
  <c r="G607" i="11"/>
  <c r="G608" i="11"/>
  <c r="G609" i="11"/>
  <c r="G610" i="11"/>
  <c r="G611" i="11"/>
  <c r="G612" i="11"/>
  <c r="G613" i="11"/>
  <c r="G614" i="11"/>
  <c r="G615" i="11"/>
  <c r="G616" i="11"/>
  <c r="G617" i="11"/>
  <c r="G618" i="11"/>
  <c r="G619" i="11"/>
  <c r="G620" i="11"/>
  <c r="G621" i="11"/>
  <c r="G622" i="11"/>
  <c r="G623" i="11"/>
  <c r="G624" i="11"/>
  <c r="G625" i="11"/>
  <c r="G626" i="11"/>
  <c r="G627" i="11"/>
  <c r="G628" i="11"/>
  <c r="G629" i="11"/>
  <c r="G630" i="11"/>
  <c r="G631" i="11"/>
  <c r="G632" i="11"/>
  <c r="G633" i="11"/>
  <c r="G634" i="11"/>
  <c r="G635" i="11"/>
  <c r="G636" i="11"/>
  <c r="G637" i="11"/>
  <c r="G638" i="11"/>
  <c r="G639" i="11"/>
  <c r="G640" i="11"/>
  <c r="G641" i="11"/>
  <c r="G642" i="11"/>
  <c r="G643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G745" i="11"/>
  <c r="G746" i="11"/>
  <c r="G747" i="11"/>
  <c r="G748" i="11"/>
  <c r="G749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G853" i="11"/>
  <c r="G854" i="11"/>
  <c r="G855" i="11"/>
  <c r="G856" i="11"/>
  <c r="G857" i="11"/>
  <c r="G858" i="11"/>
  <c r="G859" i="11"/>
  <c r="G860" i="11"/>
  <c r="G861" i="11"/>
  <c r="G862" i="11"/>
  <c r="G863" i="11"/>
  <c r="G864" i="11"/>
  <c r="G865" i="11"/>
  <c r="G866" i="11"/>
  <c r="G867" i="11"/>
  <c r="G868" i="11"/>
  <c r="G869" i="11"/>
  <c r="G870" i="11"/>
  <c r="G871" i="11"/>
  <c r="G872" i="11"/>
  <c r="G874" i="11"/>
  <c r="G875" i="11"/>
  <c r="G876" i="11"/>
  <c r="G877" i="11"/>
  <c r="G878" i="11"/>
  <c r="G879" i="11"/>
  <c r="G880" i="11"/>
  <c r="G881" i="11"/>
  <c r="G882" i="11"/>
  <c r="G883" i="11"/>
  <c r="G884" i="11"/>
  <c r="G885" i="11"/>
  <c r="G886" i="11"/>
  <c r="G887" i="11"/>
  <c r="G888" i="11"/>
  <c r="G889" i="11"/>
  <c r="G890" i="11"/>
  <c r="G891" i="11"/>
  <c r="G892" i="11"/>
  <c r="G893" i="11"/>
  <c r="G894" i="11"/>
  <c r="G895" i="11"/>
  <c r="G896" i="11"/>
  <c r="G897" i="11"/>
  <c r="G898" i="11"/>
  <c r="G899" i="11"/>
  <c r="G900" i="11"/>
  <c r="G901" i="11"/>
  <c r="G902" i="11"/>
  <c r="G903" i="11"/>
  <c r="G904" i="11"/>
  <c r="G905" i="11"/>
  <c r="G906" i="11"/>
  <c r="G907" i="11"/>
  <c r="G908" i="11"/>
  <c r="G909" i="11"/>
  <c r="G910" i="11"/>
  <c r="G911" i="11"/>
  <c r="G912" i="11"/>
  <c r="G913" i="11"/>
  <c r="G914" i="11"/>
  <c r="G915" i="11"/>
  <c r="G916" i="11"/>
  <c r="G917" i="11"/>
  <c r="G918" i="11"/>
  <c r="G919" i="11"/>
  <c r="G920" i="11"/>
  <c r="G921" i="11"/>
  <c r="G922" i="11"/>
  <c r="G923" i="11"/>
  <c r="G924" i="11"/>
  <c r="G925" i="11"/>
  <c r="G926" i="11"/>
  <c r="G927" i="11"/>
  <c r="G928" i="11"/>
  <c r="G929" i="11"/>
  <c r="G930" i="11"/>
  <c r="G931" i="11"/>
  <c r="G932" i="11"/>
  <c r="G933" i="11"/>
  <c r="G934" i="11"/>
  <c r="G935" i="11"/>
  <c r="G936" i="11"/>
  <c r="G937" i="11"/>
  <c r="G938" i="11"/>
  <c r="G939" i="11"/>
  <c r="G940" i="11"/>
  <c r="G941" i="11"/>
  <c r="G942" i="11"/>
  <c r="G943" i="11"/>
  <c r="G944" i="11"/>
  <c r="G945" i="11"/>
  <c r="G946" i="11"/>
  <c r="G947" i="11"/>
  <c r="G948" i="11"/>
  <c r="G949" i="11"/>
  <c r="G950" i="11"/>
  <c r="G951" i="11"/>
  <c r="G952" i="11"/>
  <c r="G953" i="11"/>
  <c r="G954" i="11"/>
  <c r="G955" i="11"/>
  <c r="G956" i="11"/>
  <c r="G957" i="11"/>
  <c r="G958" i="11"/>
  <c r="G959" i="11"/>
  <c r="G960" i="11"/>
  <c r="G961" i="11"/>
  <c r="G962" i="11"/>
  <c r="G963" i="11"/>
  <c r="G964" i="11"/>
  <c r="G965" i="11"/>
  <c r="G966" i="11"/>
  <c r="G967" i="11"/>
  <c r="G968" i="11"/>
  <c r="G969" i="11"/>
  <c r="G970" i="11"/>
  <c r="G971" i="11"/>
  <c r="G972" i="11"/>
  <c r="G973" i="11"/>
  <c r="G974" i="11"/>
  <c r="G975" i="11"/>
  <c r="G976" i="11"/>
  <c r="G977" i="11"/>
  <c r="G978" i="11"/>
  <c r="G979" i="11"/>
  <c r="G980" i="11"/>
  <c r="G981" i="11"/>
  <c r="G982" i="11"/>
  <c r="G983" i="11"/>
  <c r="G984" i="11"/>
  <c r="G985" i="11"/>
  <c r="G986" i="11"/>
  <c r="G987" i="11"/>
  <c r="G988" i="11"/>
  <c r="G989" i="11"/>
  <c r="G990" i="11"/>
  <c r="G991" i="11"/>
  <c r="G992" i="11"/>
  <c r="G993" i="11"/>
  <c r="G994" i="11"/>
  <c r="G995" i="11"/>
  <c r="G996" i="11"/>
  <c r="G997" i="11"/>
  <c r="G998" i="11"/>
  <c r="G999" i="11"/>
  <c r="G1000" i="11"/>
  <c r="G1001" i="11"/>
  <c r="G1002" i="11"/>
  <c r="G1003" i="11"/>
  <c r="G1004" i="11"/>
  <c r="G1005" i="11"/>
  <c r="G1006" i="11"/>
  <c r="G1007" i="11"/>
  <c r="G1008" i="11"/>
  <c r="G1009" i="11"/>
  <c r="G1010" i="11"/>
  <c r="G1011" i="11"/>
  <c r="G1012" i="11"/>
  <c r="G1013" i="11"/>
  <c r="G1014" i="11"/>
  <c r="G1015" i="11"/>
  <c r="G1016" i="11"/>
  <c r="G1017" i="11"/>
  <c r="G1018" i="11"/>
  <c r="G1019" i="11"/>
  <c r="G1020" i="11"/>
  <c r="G1021" i="11"/>
  <c r="G1022" i="11"/>
  <c r="G1023" i="11"/>
  <c r="G1024" i="11"/>
  <c r="G1025" i="11"/>
  <c r="G1026" i="11"/>
  <c r="G1027" i="11"/>
  <c r="G1028" i="11"/>
  <c r="G1029" i="11"/>
  <c r="G1030" i="11"/>
  <c r="G1031" i="11"/>
  <c r="G1032" i="11"/>
  <c r="G1033" i="11"/>
  <c r="G1034" i="11"/>
  <c r="G1035" i="11"/>
  <c r="G1036" i="11"/>
  <c r="G1037" i="11"/>
  <c r="G1038" i="11"/>
  <c r="G1039" i="11"/>
  <c r="G1040" i="11"/>
  <c r="G1041" i="11"/>
  <c r="G1042" i="11"/>
  <c r="G1043" i="11"/>
  <c r="G1044" i="11"/>
  <c r="G1045" i="11"/>
  <c r="G1046" i="11"/>
  <c r="G1047" i="11"/>
  <c r="G1048" i="11"/>
  <c r="G1049" i="11"/>
  <c r="G1050" i="11"/>
  <c r="G1051" i="11"/>
  <c r="G1052" i="11"/>
  <c r="G1053" i="11"/>
  <c r="G1054" i="11"/>
  <c r="G1055" i="11"/>
  <c r="G1056" i="11"/>
  <c r="G1057" i="11"/>
  <c r="G1058" i="11"/>
  <c r="G1059" i="11"/>
  <c r="G1060" i="11"/>
  <c r="G1061" i="11"/>
  <c r="G1062" i="11"/>
  <c r="G1063" i="11"/>
  <c r="G1064" i="11"/>
  <c r="G1065" i="11"/>
  <c r="G1066" i="11"/>
  <c r="G1067" i="11"/>
  <c r="G1068" i="11"/>
  <c r="G1069" i="11"/>
  <c r="G1070" i="11"/>
  <c r="G1071" i="11"/>
  <c r="G1072" i="11"/>
  <c r="G1073" i="11"/>
  <c r="G1074" i="11"/>
  <c r="G1075" i="11"/>
  <c r="G1076" i="11"/>
  <c r="G1077" i="11"/>
  <c r="G1078" i="11"/>
  <c r="G1079" i="11"/>
  <c r="G1080" i="11"/>
  <c r="G1081" i="11"/>
  <c r="G1082" i="11"/>
  <c r="G1083" i="11"/>
  <c r="G1084" i="11"/>
  <c r="G1085" i="11"/>
  <c r="G1086" i="11"/>
  <c r="G1087" i="11"/>
  <c r="G1088" i="11"/>
  <c r="G1089" i="11"/>
  <c r="G1090" i="11"/>
  <c r="G1091" i="11"/>
  <c r="G1092" i="11"/>
  <c r="G1093" i="11"/>
  <c r="G1094" i="11"/>
  <c r="G1095" i="11"/>
  <c r="G1096" i="11"/>
  <c r="G1097" i="11"/>
  <c r="G1098" i="11"/>
  <c r="G1099" i="11"/>
  <c r="G1100" i="11"/>
  <c r="G1101" i="11"/>
  <c r="G1102" i="11"/>
  <c r="G1103" i="11"/>
  <c r="G1104" i="11"/>
  <c r="G1105" i="11"/>
  <c r="G1106" i="11"/>
  <c r="G1107" i="11"/>
  <c r="G1108" i="11"/>
  <c r="G1109" i="11"/>
  <c r="G1110" i="11"/>
  <c r="G1111" i="11"/>
  <c r="G1112" i="11"/>
  <c r="G1113" i="11"/>
  <c r="G1114" i="11"/>
  <c r="G1115" i="11"/>
  <c r="G1116" i="11"/>
  <c r="G1117" i="11"/>
  <c r="G1118" i="11"/>
  <c r="G1119" i="11"/>
  <c r="G1120" i="11"/>
  <c r="G1121" i="11"/>
  <c r="G1122" i="11"/>
  <c r="G1123" i="11"/>
  <c r="G1124" i="11"/>
  <c r="G1125" i="11"/>
  <c r="G1126" i="11"/>
  <c r="G1127" i="11"/>
  <c r="G1128" i="11"/>
  <c r="G1129" i="11"/>
  <c r="G1130" i="11"/>
  <c r="G1131" i="11"/>
  <c r="G1132" i="11"/>
  <c r="G1133" i="11"/>
  <c r="G1134" i="11"/>
  <c r="G1135" i="11"/>
  <c r="G1136" i="11"/>
  <c r="G1137" i="11"/>
  <c r="G1138" i="11"/>
  <c r="G1139" i="11"/>
  <c r="G1140" i="11"/>
  <c r="G1141" i="11"/>
  <c r="G1142" i="11"/>
  <c r="G1143" i="11"/>
  <c r="G1144" i="11"/>
  <c r="G1145" i="11"/>
  <c r="G1146" i="11"/>
  <c r="G1147" i="11"/>
  <c r="G1148" i="11"/>
  <c r="G1149" i="11"/>
  <c r="G1150" i="11"/>
  <c r="G1151" i="11"/>
  <c r="G1152" i="11"/>
  <c r="G1153" i="11"/>
  <c r="G1154" i="11"/>
  <c r="G1155" i="11"/>
  <c r="G1156" i="11"/>
  <c r="G1157" i="11"/>
  <c r="G1158" i="11"/>
  <c r="G1159" i="11"/>
  <c r="G1160" i="11"/>
  <c r="G1161" i="11"/>
  <c r="G1162" i="11"/>
  <c r="G1163" i="11"/>
  <c r="G1164" i="11"/>
  <c r="G1165" i="11"/>
  <c r="G1166" i="11"/>
  <c r="G1167" i="11"/>
  <c r="G1168" i="11"/>
  <c r="G1169" i="11"/>
  <c r="G1170" i="11"/>
  <c r="G1171" i="11"/>
  <c r="G1172" i="11"/>
  <c r="G1173" i="11"/>
  <c r="G1174" i="11"/>
  <c r="AD203" i="9"/>
  <c r="V203" i="9"/>
  <c r="AD164" i="9"/>
  <c r="AE203" i="9"/>
  <c r="AF203" i="9"/>
  <c r="AG203" i="9"/>
  <c r="AD204" i="9"/>
  <c r="V204" i="9"/>
  <c r="AE204" i="9"/>
  <c r="AF204" i="9"/>
  <c r="AG204" i="9"/>
  <c r="AD205" i="9"/>
  <c r="V205" i="9"/>
  <c r="AE205" i="9"/>
  <c r="AF205" i="9"/>
  <c r="AG205" i="9"/>
  <c r="AD206" i="9"/>
  <c r="V206" i="9"/>
  <c r="AE206" i="9"/>
  <c r="AF206" i="9"/>
  <c r="AG206" i="9"/>
  <c r="AD207" i="9"/>
  <c r="V207" i="9"/>
  <c r="AE207" i="9"/>
  <c r="AF207" i="9"/>
  <c r="AG207" i="9"/>
  <c r="AD208" i="9"/>
  <c r="V208" i="9"/>
  <c r="AE208" i="9"/>
  <c r="AF208" i="9"/>
  <c r="AG208" i="9"/>
  <c r="AD209" i="9"/>
  <c r="V209" i="9"/>
  <c r="AE209" i="9"/>
  <c r="AF209" i="9"/>
  <c r="AG209" i="9"/>
  <c r="AD210" i="9"/>
  <c r="V210" i="9"/>
  <c r="AE210" i="9"/>
  <c r="AF210" i="9"/>
  <c r="AG210" i="9"/>
  <c r="AD211" i="9"/>
  <c r="V211" i="9"/>
  <c r="AE211" i="9"/>
  <c r="AF211" i="9"/>
  <c r="AG211" i="9"/>
  <c r="AD212" i="9"/>
  <c r="V212" i="9"/>
  <c r="AE212" i="9"/>
  <c r="AF212" i="9"/>
  <c r="AG212" i="9"/>
  <c r="AD213" i="9"/>
  <c r="V213" i="9"/>
  <c r="AE213" i="9"/>
  <c r="AF213" i="9"/>
  <c r="AG213" i="9"/>
  <c r="AD214" i="9"/>
  <c r="V214" i="9"/>
  <c r="AE214" i="9"/>
  <c r="AF214" i="9"/>
  <c r="AG214" i="9"/>
  <c r="AD215" i="9"/>
  <c r="V215" i="9"/>
  <c r="AE215" i="9"/>
  <c r="AF215" i="9"/>
  <c r="AG215" i="9"/>
  <c r="AD216" i="9"/>
  <c r="V216" i="9"/>
  <c r="AE216" i="9"/>
  <c r="AF216" i="9"/>
  <c r="AG216" i="9"/>
  <c r="AD217" i="9"/>
  <c r="V217" i="9"/>
  <c r="AE217" i="9"/>
  <c r="AF217" i="9"/>
  <c r="AG217" i="9"/>
  <c r="AD218" i="9"/>
  <c r="V218" i="9"/>
  <c r="AE218" i="9"/>
  <c r="AF218" i="9"/>
  <c r="AG218" i="9"/>
  <c r="AD219" i="9"/>
  <c r="V219" i="9"/>
  <c r="AE219" i="9"/>
  <c r="AF219" i="9"/>
  <c r="AG219" i="9"/>
  <c r="AD220" i="9"/>
  <c r="V220" i="9"/>
  <c r="AE220" i="9"/>
  <c r="AF220" i="9"/>
  <c r="AG220" i="9"/>
  <c r="AD221" i="9"/>
  <c r="V221" i="9"/>
  <c r="AE221" i="9"/>
  <c r="AF221" i="9"/>
  <c r="AG221" i="9"/>
  <c r="AD222" i="9"/>
  <c r="V222" i="9"/>
  <c r="AE222" i="9"/>
  <c r="AF222" i="9"/>
  <c r="AG222" i="9"/>
  <c r="AD223" i="9"/>
  <c r="V223" i="9"/>
  <c r="AE223" i="9"/>
  <c r="AF223" i="9"/>
  <c r="AG223" i="9"/>
  <c r="AD224" i="9"/>
  <c r="V224" i="9"/>
  <c r="AE224" i="9"/>
  <c r="AF224" i="9"/>
  <c r="AG224" i="9"/>
  <c r="AD225" i="9"/>
  <c r="V225" i="9"/>
  <c r="AE225" i="9"/>
  <c r="AF225" i="9"/>
  <c r="AG225" i="9"/>
  <c r="AD194" i="9"/>
  <c r="V194" i="9"/>
  <c r="AE194" i="9"/>
  <c r="AF194" i="9"/>
  <c r="AG194" i="9"/>
  <c r="AD195" i="9"/>
  <c r="V195" i="9"/>
  <c r="AE195" i="9"/>
  <c r="AF195" i="9"/>
  <c r="AG195" i="9"/>
  <c r="AD196" i="9"/>
  <c r="V196" i="9"/>
  <c r="AE196" i="9"/>
  <c r="AF196" i="9"/>
  <c r="AG196" i="9"/>
  <c r="AD197" i="9"/>
  <c r="V197" i="9"/>
  <c r="AE197" i="9"/>
  <c r="AF197" i="9"/>
  <c r="AG197" i="9"/>
  <c r="AD198" i="9"/>
  <c r="V198" i="9"/>
  <c r="AE198" i="9"/>
  <c r="AF198" i="9"/>
  <c r="AG198" i="9"/>
  <c r="AD199" i="9"/>
  <c r="V199" i="9"/>
  <c r="AE199" i="9"/>
  <c r="AF199" i="9"/>
  <c r="AG199" i="9"/>
  <c r="AD200" i="9"/>
  <c r="V200" i="9"/>
  <c r="AE200" i="9"/>
  <c r="AF200" i="9"/>
  <c r="AG200" i="9"/>
  <c r="AD201" i="9"/>
  <c r="V201" i="9"/>
  <c r="AE201" i="9"/>
  <c r="AF201" i="9"/>
  <c r="AG201" i="9"/>
  <c r="AD202" i="9"/>
  <c r="V202" i="9"/>
  <c r="AE202" i="9"/>
  <c r="AF202" i="9"/>
  <c r="AG202" i="9"/>
  <c r="AD169" i="9"/>
  <c r="V169" i="9"/>
  <c r="AE169" i="9"/>
  <c r="AF169" i="9"/>
  <c r="AG169" i="9"/>
  <c r="AD170" i="9"/>
  <c r="V170" i="9"/>
  <c r="AE170" i="9"/>
  <c r="AF170" i="9"/>
  <c r="AG170" i="9"/>
  <c r="AD171" i="9"/>
  <c r="V171" i="9"/>
  <c r="AE171" i="9"/>
  <c r="AF171" i="9"/>
  <c r="AG171" i="9"/>
  <c r="AD172" i="9"/>
  <c r="V172" i="9"/>
  <c r="AE172" i="9"/>
  <c r="AF172" i="9"/>
  <c r="AG172" i="9"/>
  <c r="AD173" i="9"/>
  <c r="V173" i="9"/>
  <c r="AE173" i="9"/>
  <c r="AF173" i="9"/>
  <c r="AG173" i="9"/>
  <c r="AD174" i="9"/>
  <c r="V174" i="9"/>
  <c r="AE174" i="9"/>
  <c r="AF174" i="9"/>
  <c r="AG174" i="9"/>
  <c r="AD175" i="9"/>
  <c r="V175" i="9"/>
  <c r="AE175" i="9"/>
  <c r="AF175" i="9"/>
  <c r="AG175" i="9"/>
  <c r="AD176" i="9"/>
  <c r="V176" i="9"/>
  <c r="AE176" i="9"/>
  <c r="AF176" i="9"/>
  <c r="AG176" i="9"/>
  <c r="AD177" i="9"/>
  <c r="V177" i="9"/>
  <c r="AE177" i="9"/>
  <c r="AF177" i="9"/>
  <c r="AG177" i="9"/>
  <c r="AD178" i="9"/>
  <c r="V178" i="9"/>
  <c r="AE178" i="9"/>
  <c r="AF178" i="9"/>
  <c r="AG178" i="9"/>
  <c r="AD179" i="9"/>
  <c r="V179" i="9"/>
  <c r="AE179" i="9"/>
  <c r="AF179" i="9"/>
  <c r="AG179" i="9"/>
  <c r="AD180" i="9"/>
  <c r="V180" i="9"/>
  <c r="AE180" i="9"/>
  <c r="AF180" i="9"/>
  <c r="AG180" i="9"/>
  <c r="AD181" i="9"/>
  <c r="V181" i="9"/>
  <c r="AE181" i="9"/>
  <c r="AF181" i="9"/>
  <c r="AG181" i="9"/>
  <c r="AD182" i="9"/>
  <c r="V182" i="9"/>
  <c r="AE182" i="9"/>
  <c r="AF182" i="9"/>
  <c r="AG182" i="9"/>
  <c r="AD183" i="9"/>
  <c r="V183" i="9"/>
  <c r="AE183" i="9"/>
  <c r="AF183" i="9"/>
  <c r="AG183" i="9"/>
  <c r="AD184" i="9"/>
  <c r="V184" i="9"/>
  <c r="AE184" i="9"/>
  <c r="AF184" i="9"/>
  <c r="AG184" i="9"/>
  <c r="AD185" i="9"/>
  <c r="V185" i="9"/>
  <c r="AE185" i="9"/>
  <c r="AF185" i="9"/>
  <c r="AG185" i="9"/>
  <c r="AD186" i="9"/>
  <c r="V186" i="9"/>
  <c r="AE186" i="9"/>
  <c r="AF186" i="9"/>
  <c r="AG186" i="9"/>
  <c r="AD187" i="9"/>
  <c r="V187" i="9"/>
  <c r="AE187" i="9"/>
  <c r="AF187" i="9"/>
  <c r="AG187" i="9"/>
  <c r="AD188" i="9"/>
  <c r="V188" i="9"/>
  <c r="AE188" i="9"/>
  <c r="AF188" i="9"/>
  <c r="AG188" i="9"/>
  <c r="AD189" i="9"/>
  <c r="V189" i="9"/>
  <c r="AE189" i="9"/>
  <c r="AF189" i="9"/>
  <c r="AG189" i="9"/>
  <c r="AD190" i="9"/>
  <c r="V190" i="9"/>
  <c r="AE190" i="9"/>
  <c r="AF190" i="9"/>
  <c r="AG190" i="9"/>
  <c r="AD191" i="9"/>
  <c r="V191" i="9"/>
  <c r="AE191" i="9"/>
  <c r="AF191" i="9"/>
  <c r="AG191" i="9"/>
  <c r="AD192" i="9"/>
  <c r="V192" i="9"/>
  <c r="AE192" i="9"/>
  <c r="AF192" i="9"/>
  <c r="AG192" i="9"/>
  <c r="AD193" i="9"/>
  <c r="V193" i="9"/>
  <c r="AE193" i="9"/>
  <c r="AF193" i="9"/>
  <c r="AG193" i="9"/>
  <c r="V168" i="9"/>
  <c r="AD168" i="9"/>
  <c r="AE168" i="9"/>
  <c r="I194" i="9"/>
  <c r="J194" i="9"/>
  <c r="K194" i="9"/>
  <c r="L194" i="9"/>
  <c r="L193" i="9"/>
  <c r="M194" i="9"/>
  <c r="I195" i="9"/>
  <c r="J195" i="9"/>
  <c r="K195" i="9"/>
  <c r="L195" i="9"/>
  <c r="M195" i="9"/>
  <c r="I196" i="9"/>
  <c r="J196" i="9"/>
  <c r="K196" i="9"/>
  <c r="L196" i="9"/>
  <c r="M196" i="9"/>
  <c r="I197" i="9"/>
  <c r="J197" i="9"/>
  <c r="K197" i="9"/>
  <c r="L197" i="9"/>
  <c r="M197" i="9"/>
  <c r="I198" i="9"/>
  <c r="J198" i="9"/>
  <c r="K198" i="9"/>
  <c r="L198" i="9"/>
  <c r="M198" i="9"/>
  <c r="I199" i="9"/>
  <c r="J199" i="9"/>
  <c r="K199" i="9"/>
  <c r="L199" i="9"/>
  <c r="M199" i="9"/>
  <c r="I200" i="9"/>
  <c r="J200" i="9"/>
  <c r="K200" i="9"/>
  <c r="L200" i="9"/>
  <c r="M200" i="9"/>
  <c r="I201" i="9"/>
  <c r="J201" i="9"/>
  <c r="K201" i="9"/>
  <c r="L201" i="9"/>
  <c r="M201" i="9"/>
  <c r="I202" i="9"/>
  <c r="J202" i="9"/>
  <c r="K202" i="9"/>
  <c r="L202" i="9"/>
  <c r="M202" i="9"/>
  <c r="I203" i="9"/>
  <c r="J203" i="9"/>
  <c r="K203" i="9"/>
  <c r="L203" i="9"/>
  <c r="M203" i="9"/>
  <c r="I204" i="9"/>
  <c r="J204" i="9"/>
  <c r="K204" i="9"/>
  <c r="L204" i="9"/>
  <c r="M204" i="9"/>
  <c r="I205" i="9"/>
  <c r="J205" i="9"/>
  <c r="K205" i="9"/>
  <c r="L205" i="9"/>
  <c r="M205" i="9"/>
  <c r="I206" i="9"/>
  <c r="J206" i="9"/>
  <c r="K206" i="9"/>
  <c r="L206" i="9"/>
  <c r="M206" i="9"/>
  <c r="I207" i="9"/>
  <c r="J207" i="9"/>
  <c r="K207" i="9"/>
  <c r="L207" i="9"/>
  <c r="M207" i="9"/>
  <c r="I208" i="9"/>
  <c r="J208" i="9"/>
  <c r="K208" i="9"/>
  <c r="L208" i="9"/>
  <c r="M208" i="9"/>
  <c r="I209" i="9"/>
  <c r="J209" i="9"/>
  <c r="K209" i="9"/>
  <c r="L209" i="9"/>
  <c r="M209" i="9"/>
  <c r="I210" i="9"/>
  <c r="J210" i="9"/>
  <c r="K210" i="9"/>
  <c r="L210" i="9"/>
  <c r="M210" i="9"/>
  <c r="I211" i="9"/>
  <c r="J211" i="9"/>
  <c r="K211" i="9"/>
  <c r="L211" i="9"/>
  <c r="M211" i="9"/>
  <c r="I212" i="9"/>
  <c r="J212" i="9"/>
  <c r="K212" i="9"/>
  <c r="L212" i="9"/>
  <c r="M212" i="9"/>
  <c r="I213" i="9"/>
  <c r="J213" i="9"/>
  <c r="K213" i="9"/>
  <c r="L213" i="9"/>
  <c r="M213" i="9"/>
  <c r="I214" i="9"/>
  <c r="J214" i="9"/>
  <c r="K214" i="9"/>
  <c r="L214" i="9"/>
  <c r="M214" i="9"/>
  <c r="I215" i="9"/>
  <c r="J215" i="9"/>
  <c r="K215" i="9"/>
  <c r="L215" i="9"/>
  <c r="M215" i="9"/>
  <c r="I216" i="9"/>
  <c r="J216" i="9"/>
  <c r="K216" i="9"/>
  <c r="L216" i="9"/>
  <c r="M216" i="9"/>
  <c r="I217" i="9"/>
  <c r="J217" i="9"/>
  <c r="K217" i="9"/>
  <c r="L217" i="9"/>
  <c r="M217" i="9"/>
  <c r="I218" i="9"/>
  <c r="J218" i="9"/>
  <c r="K218" i="9"/>
  <c r="L218" i="9"/>
  <c r="M218" i="9"/>
  <c r="I219" i="9"/>
  <c r="J219" i="9"/>
  <c r="K219" i="9"/>
  <c r="L219" i="9"/>
  <c r="M219" i="9"/>
  <c r="I220" i="9"/>
  <c r="J220" i="9"/>
  <c r="K220" i="9"/>
  <c r="L220" i="9"/>
  <c r="M220" i="9"/>
  <c r="I221" i="9"/>
  <c r="J221" i="9"/>
  <c r="K221" i="9"/>
  <c r="L221" i="9"/>
  <c r="M221" i="9"/>
  <c r="I222" i="9"/>
  <c r="J222" i="9"/>
  <c r="K222" i="9"/>
  <c r="L222" i="9"/>
  <c r="M222" i="9"/>
  <c r="I223" i="9"/>
  <c r="J223" i="9"/>
  <c r="K223" i="9"/>
  <c r="L223" i="9"/>
  <c r="M223" i="9"/>
  <c r="I224" i="9"/>
  <c r="J224" i="9"/>
  <c r="K224" i="9"/>
  <c r="L224" i="9"/>
  <c r="M224" i="9"/>
  <c r="I225" i="9"/>
  <c r="J225" i="9"/>
  <c r="K225" i="9"/>
  <c r="L225" i="9"/>
  <c r="M225" i="9"/>
  <c r="G54" i="10"/>
  <c r="I54" i="10" s="1"/>
  <c r="G55" i="10"/>
  <c r="I55" i="10" s="1"/>
  <c r="G56" i="10"/>
  <c r="I56" i="10" s="1"/>
  <c r="G57" i="10"/>
  <c r="I57" i="10" s="1"/>
  <c r="G58" i="10"/>
  <c r="I58" i="10" s="1"/>
  <c r="G59" i="10"/>
  <c r="I59" i="10" s="1"/>
  <c r="G60" i="10"/>
  <c r="I60" i="10" s="1"/>
  <c r="G61" i="10"/>
  <c r="I61" i="10" s="1"/>
  <c r="G62" i="10"/>
  <c r="I62" i="10" s="1"/>
  <c r="G63" i="10"/>
  <c r="I63" i="10" s="1"/>
  <c r="G64" i="10"/>
  <c r="I64" i="10" s="1"/>
  <c r="G65" i="10"/>
  <c r="I65" i="10" s="1"/>
  <c r="G66" i="10"/>
  <c r="I66" i="10" s="1"/>
  <c r="G67" i="10"/>
  <c r="I67" i="10" s="1"/>
  <c r="G68" i="10"/>
  <c r="I68" i="10" s="1"/>
  <c r="G69" i="10"/>
  <c r="I69" i="10" s="1"/>
  <c r="G70" i="10"/>
  <c r="I70" i="10" s="1"/>
  <c r="G71" i="10"/>
  <c r="I71" i="10" s="1"/>
  <c r="G72" i="10"/>
  <c r="I72" i="10" s="1"/>
  <c r="G73" i="10"/>
  <c r="I73" i="10" s="1"/>
  <c r="G74" i="10"/>
  <c r="I74" i="10" s="1"/>
  <c r="G75" i="10"/>
  <c r="I75" i="10" s="1"/>
  <c r="G76" i="10"/>
  <c r="I76" i="10" s="1"/>
  <c r="G77" i="10"/>
  <c r="I77" i="10" s="1"/>
  <c r="G78" i="10"/>
  <c r="I78" i="10" s="1"/>
  <c r="G79" i="10"/>
  <c r="I79" i="10" s="1"/>
  <c r="G80" i="10"/>
  <c r="I80" i="10" s="1"/>
  <c r="G81" i="10"/>
  <c r="I81" i="10" s="1"/>
  <c r="G82" i="10"/>
  <c r="I82" i="10" s="1"/>
  <c r="G83" i="10"/>
  <c r="I83" i="10" s="1"/>
  <c r="G84" i="10"/>
  <c r="I84" i="10" s="1"/>
  <c r="G85" i="10"/>
  <c r="I85" i="10" s="1"/>
  <c r="G86" i="10"/>
  <c r="I86" i="10" s="1"/>
  <c r="G87" i="10"/>
  <c r="I87" i="10" s="1"/>
  <c r="G88" i="10"/>
  <c r="I88" i="10" s="1"/>
  <c r="G89" i="10"/>
  <c r="I89" i="10" s="1"/>
  <c r="G90" i="10"/>
  <c r="I90" i="10" s="1"/>
  <c r="G91" i="10"/>
  <c r="I91" i="10" s="1"/>
  <c r="G92" i="10"/>
  <c r="I92" i="10" s="1"/>
  <c r="G93" i="10"/>
  <c r="I93" i="10" s="1"/>
  <c r="G94" i="10"/>
  <c r="I94" i="10" s="1"/>
  <c r="G95" i="10"/>
  <c r="I95" i="10" s="1"/>
  <c r="G96" i="10"/>
  <c r="I96" i="10" s="1"/>
  <c r="G97" i="10"/>
  <c r="I97" i="10" s="1"/>
  <c r="G98" i="10"/>
  <c r="I98" i="10" s="1"/>
  <c r="G99" i="10"/>
  <c r="I99" i="10" s="1"/>
  <c r="G100" i="10"/>
  <c r="I100" i="10" s="1"/>
  <c r="G101" i="10"/>
  <c r="I101" i="10" s="1"/>
  <c r="V8" i="10"/>
  <c r="W8" i="10" s="1"/>
  <c r="V9" i="10"/>
  <c r="W9" i="10" s="1"/>
  <c r="V10" i="10"/>
  <c r="W10" i="10" s="1"/>
  <c r="V11" i="10"/>
  <c r="W11" i="10" s="1"/>
  <c r="V12" i="10"/>
  <c r="W12" i="10" s="1"/>
  <c r="V13" i="10"/>
  <c r="W13" i="10" s="1"/>
  <c r="V14" i="10"/>
  <c r="W14" i="10" s="1"/>
  <c r="V15" i="10"/>
  <c r="W15" i="10" s="1"/>
  <c r="V16" i="10"/>
  <c r="W16" i="10" s="1"/>
  <c r="V17" i="10"/>
  <c r="W17" i="10" s="1"/>
  <c r="V18" i="10"/>
  <c r="W18" i="10" s="1"/>
  <c r="V19" i="10"/>
  <c r="W19" i="10" s="1"/>
  <c r="V20" i="10"/>
  <c r="W20" i="10" s="1"/>
  <c r="V21" i="10"/>
  <c r="W21" i="10" s="1"/>
  <c r="V22" i="10"/>
  <c r="W22" i="10" s="1"/>
  <c r="V23" i="10"/>
  <c r="W23" i="10" s="1"/>
  <c r="V24" i="10"/>
  <c r="W24" i="10" s="1"/>
  <c r="V25" i="10"/>
  <c r="W25" i="10" s="1"/>
  <c r="V26" i="10"/>
  <c r="W26" i="10" s="1"/>
  <c r="V27" i="10"/>
  <c r="W27" i="10" s="1"/>
  <c r="V28" i="10"/>
  <c r="W28" i="10" s="1"/>
  <c r="V29" i="10"/>
  <c r="W29" i="10" s="1"/>
  <c r="V30" i="10"/>
  <c r="W30" i="10" s="1"/>
  <c r="V31" i="10"/>
  <c r="W31" i="10" s="1"/>
  <c r="V32" i="10"/>
  <c r="W32" i="10" s="1"/>
  <c r="V33" i="10"/>
  <c r="W33" i="10" s="1"/>
  <c r="V34" i="10"/>
  <c r="W34" i="10" s="1"/>
  <c r="V35" i="10"/>
  <c r="W35" i="10" s="1"/>
  <c r="V36" i="10"/>
  <c r="W36" i="10" s="1"/>
  <c r="V37" i="10"/>
  <c r="W37" i="10" s="1"/>
  <c r="V38" i="10"/>
  <c r="W38" i="10" s="1"/>
  <c r="V39" i="10"/>
  <c r="W39" i="10" s="1"/>
  <c r="S9" i="10"/>
  <c r="S10" i="10"/>
  <c r="S11" i="10"/>
  <c r="S12" i="10"/>
  <c r="U12" i="10" s="1"/>
  <c r="S13" i="10"/>
  <c r="U13" i="10" s="1"/>
  <c r="S14" i="10"/>
  <c r="U14" i="10" s="1"/>
  <c r="S15" i="10"/>
  <c r="U15" i="10" s="1"/>
  <c r="S16" i="10"/>
  <c r="U16" i="10" s="1"/>
  <c r="S17" i="10"/>
  <c r="U17" i="10" s="1"/>
  <c r="S18" i="10"/>
  <c r="U18" i="10" s="1"/>
  <c r="S19" i="10"/>
  <c r="U19" i="10" s="1"/>
  <c r="S20" i="10"/>
  <c r="U20" i="10" s="1"/>
  <c r="S21" i="10"/>
  <c r="U21" i="10" s="1"/>
  <c r="S22" i="10"/>
  <c r="U22" i="10" s="1"/>
  <c r="S23" i="10"/>
  <c r="U23" i="10" s="1"/>
  <c r="S24" i="10"/>
  <c r="U24" i="10" s="1"/>
  <c r="S25" i="10"/>
  <c r="S26" i="10"/>
  <c r="U26" i="10" s="1"/>
  <c r="S27" i="10"/>
  <c r="S28" i="10"/>
  <c r="S29" i="10"/>
  <c r="S30" i="10"/>
  <c r="S31" i="10"/>
  <c r="S32" i="10"/>
  <c r="S33" i="10"/>
  <c r="S34" i="10"/>
  <c r="S35" i="10"/>
  <c r="S36" i="10"/>
  <c r="U36" i="10" s="1"/>
  <c r="S37" i="10"/>
  <c r="U37" i="10" s="1"/>
  <c r="S38" i="10"/>
  <c r="U38" i="10" s="1"/>
  <c r="S39" i="10"/>
  <c r="U39" i="10" s="1"/>
  <c r="P9" i="10"/>
  <c r="P10" i="10"/>
  <c r="P11" i="10"/>
  <c r="P12" i="10"/>
  <c r="P13" i="10"/>
  <c r="P14" i="10"/>
  <c r="P15" i="10"/>
  <c r="P16" i="10"/>
  <c r="P17" i="10"/>
  <c r="P18" i="10"/>
  <c r="Q18" i="10" s="1"/>
  <c r="P19" i="10"/>
  <c r="Q19" i="10" s="1"/>
  <c r="P20" i="10"/>
  <c r="Q20" i="10" s="1"/>
  <c r="P21" i="10"/>
  <c r="Q21" i="10" s="1"/>
  <c r="P22" i="10"/>
  <c r="Q22" i="10" s="1"/>
  <c r="P23" i="10"/>
  <c r="Q23" i="10" s="1"/>
  <c r="P24" i="10"/>
  <c r="P25" i="10"/>
  <c r="Q25" i="10" s="1"/>
  <c r="P26" i="10"/>
  <c r="Q26" i="10" s="1"/>
  <c r="P27" i="10"/>
  <c r="Q27" i="10" s="1"/>
  <c r="P28" i="10"/>
  <c r="Q28" i="10" s="1"/>
  <c r="P29" i="10"/>
  <c r="P30" i="10"/>
  <c r="P31" i="10"/>
  <c r="P32" i="10"/>
  <c r="P33" i="10"/>
  <c r="P34" i="10"/>
  <c r="P35" i="10"/>
  <c r="P36" i="10"/>
  <c r="P37" i="10"/>
  <c r="P38" i="10"/>
  <c r="P39" i="10"/>
  <c r="P8" i="10"/>
  <c r="S8" i="10"/>
  <c r="U8" i="10" s="1"/>
  <c r="T24" i="10"/>
  <c r="T12" i="10"/>
  <c r="T14" i="10"/>
  <c r="T15" i="10"/>
  <c r="T16" i="10"/>
  <c r="T17" i="10"/>
  <c r="T18" i="10"/>
  <c r="T19" i="10"/>
  <c r="T20" i="10"/>
  <c r="T21" i="10"/>
  <c r="T22" i="10"/>
  <c r="T26" i="10"/>
  <c r="T36" i="10"/>
  <c r="T37" i="10"/>
  <c r="Q42" i="10"/>
  <c r="Q9" i="10"/>
  <c r="Q10" i="10"/>
  <c r="Q11" i="10"/>
  <c r="Q12" i="10"/>
  <c r="Q13" i="10"/>
  <c r="Q14" i="10"/>
  <c r="Q15" i="10"/>
  <c r="Q17" i="10"/>
  <c r="Q29" i="10"/>
  <c r="Q30" i="10"/>
  <c r="Q31" i="10"/>
  <c r="Q33" i="10"/>
  <c r="Q34" i="10"/>
  <c r="Q35" i="10"/>
  <c r="Q36" i="10"/>
  <c r="Q37" i="10"/>
  <c r="Q38" i="10"/>
  <c r="Q39" i="10"/>
  <c r="AD274" i="9"/>
  <c r="V274" i="9"/>
  <c r="AD228" i="9"/>
  <c r="AE274" i="9"/>
  <c r="AF274" i="9"/>
  <c r="AG274" i="9"/>
  <c r="AD275" i="9"/>
  <c r="V275" i="9"/>
  <c r="AE275" i="9"/>
  <c r="AF275" i="9"/>
  <c r="AG275" i="9"/>
  <c r="AD276" i="9"/>
  <c r="V276" i="9"/>
  <c r="AE276" i="9"/>
  <c r="AF276" i="9"/>
  <c r="AG276" i="9"/>
  <c r="AD277" i="9"/>
  <c r="V277" i="9"/>
  <c r="AE277" i="9"/>
  <c r="AF277" i="9"/>
  <c r="AG277" i="9"/>
  <c r="AD278" i="9"/>
  <c r="V278" i="9"/>
  <c r="AE278" i="9"/>
  <c r="AF278" i="9"/>
  <c r="AG278" i="9"/>
  <c r="AD279" i="9"/>
  <c r="V279" i="9"/>
  <c r="AE279" i="9"/>
  <c r="AF279" i="9"/>
  <c r="AG279" i="9"/>
  <c r="AD280" i="9"/>
  <c r="V280" i="9"/>
  <c r="AE280" i="9"/>
  <c r="AF280" i="9"/>
  <c r="AG280" i="9"/>
  <c r="AD281" i="9"/>
  <c r="V281" i="9"/>
  <c r="AE281" i="9"/>
  <c r="AF281" i="9"/>
  <c r="AG281" i="9"/>
  <c r="AD282" i="9"/>
  <c r="V282" i="9"/>
  <c r="AE282" i="9"/>
  <c r="AF282" i="9"/>
  <c r="AG282" i="9"/>
  <c r="AD283" i="9"/>
  <c r="V283" i="9"/>
  <c r="AE283" i="9"/>
  <c r="AF283" i="9"/>
  <c r="AG283" i="9"/>
  <c r="AD284" i="9"/>
  <c r="V284" i="9"/>
  <c r="AE284" i="9"/>
  <c r="AF284" i="9"/>
  <c r="AG284" i="9"/>
  <c r="AD285" i="9"/>
  <c r="V285" i="9"/>
  <c r="AE285" i="9"/>
  <c r="AF285" i="9"/>
  <c r="AG285" i="9"/>
  <c r="AD286" i="9"/>
  <c r="V286" i="9"/>
  <c r="AE286" i="9"/>
  <c r="AF286" i="9"/>
  <c r="AG286" i="9"/>
  <c r="AD287" i="9"/>
  <c r="V287" i="9"/>
  <c r="AE287" i="9"/>
  <c r="AF287" i="9"/>
  <c r="AG287" i="9"/>
  <c r="AD288" i="9"/>
  <c r="V288" i="9"/>
  <c r="AE288" i="9"/>
  <c r="AF288" i="9"/>
  <c r="AG288" i="9"/>
  <c r="AD234" i="9"/>
  <c r="V234" i="9"/>
  <c r="AE234" i="9"/>
  <c r="AF234" i="9"/>
  <c r="AG234" i="9"/>
  <c r="AD235" i="9"/>
  <c r="V235" i="9"/>
  <c r="AE235" i="9"/>
  <c r="AF235" i="9"/>
  <c r="AG235" i="9"/>
  <c r="AD236" i="9"/>
  <c r="V236" i="9"/>
  <c r="AE236" i="9"/>
  <c r="AF236" i="9"/>
  <c r="AG236" i="9"/>
  <c r="AD237" i="9"/>
  <c r="V237" i="9"/>
  <c r="AE237" i="9"/>
  <c r="AF237" i="9"/>
  <c r="AG237" i="9"/>
  <c r="AD238" i="9"/>
  <c r="V238" i="9"/>
  <c r="AE238" i="9"/>
  <c r="AF238" i="9"/>
  <c r="AG238" i="9"/>
  <c r="AD239" i="9"/>
  <c r="V239" i="9"/>
  <c r="AE239" i="9"/>
  <c r="AF239" i="9"/>
  <c r="AG239" i="9"/>
  <c r="AD240" i="9"/>
  <c r="V240" i="9"/>
  <c r="AE240" i="9"/>
  <c r="AF240" i="9"/>
  <c r="AG240" i="9"/>
  <c r="AD241" i="9"/>
  <c r="V241" i="9"/>
  <c r="AE241" i="9"/>
  <c r="AF241" i="9"/>
  <c r="AG241" i="9"/>
  <c r="AD242" i="9"/>
  <c r="V242" i="9"/>
  <c r="AE242" i="9"/>
  <c r="AF242" i="9"/>
  <c r="AG242" i="9"/>
  <c r="AD243" i="9"/>
  <c r="V243" i="9"/>
  <c r="AE243" i="9"/>
  <c r="AF243" i="9"/>
  <c r="AG243" i="9"/>
  <c r="AD244" i="9"/>
  <c r="V244" i="9"/>
  <c r="AE244" i="9"/>
  <c r="AF244" i="9"/>
  <c r="AG244" i="9"/>
  <c r="AD245" i="9"/>
  <c r="V245" i="9"/>
  <c r="AE245" i="9"/>
  <c r="AF245" i="9"/>
  <c r="AG245" i="9"/>
  <c r="AD246" i="9"/>
  <c r="V246" i="9"/>
  <c r="AE246" i="9"/>
  <c r="AF246" i="9"/>
  <c r="AG246" i="9"/>
  <c r="AD247" i="9"/>
  <c r="V247" i="9"/>
  <c r="AE247" i="9"/>
  <c r="AF247" i="9"/>
  <c r="AG247" i="9"/>
  <c r="AD248" i="9"/>
  <c r="V248" i="9"/>
  <c r="AE248" i="9"/>
  <c r="AF248" i="9"/>
  <c r="AG248" i="9"/>
  <c r="AD249" i="9"/>
  <c r="V249" i="9"/>
  <c r="AE249" i="9"/>
  <c r="AF249" i="9"/>
  <c r="AG249" i="9"/>
  <c r="AD250" i="9"/>
  <c r="V250" i="9"/>
  <c r="AE250" i="9"/>
  <c r="AF250" i="9"/>
  <c r="AG250" i="9"/>
  <c r="AD251" i="9"/>
  <c r="V251" i="9"/>
  <c r="AE251" i="9"/>
  <c r="AF251" i="9"/>
  <c r="AG251" i="9"/>
  <c r="AD252" i="9"/>
  <c r="V252" i="9"/>
  <c r="AE252" i="9"/>
  <c r="AF252" i="9"/>
  <c r="AG252" i="9"/>
  <c r="AD253" i="9"/>
  <c r="V253" i="9"/>
  <c r="AE253" i="9"/>
  <c r="AF253" i="9"/>
  <c r="AG253" i="9"/>
  <c r="AD254" i="9"/>
  <c r="V254" i="9"/>
  <c r="AE254" i="9"/>
  <c r="AF254" i="9"/>
  <c r="AG254" i="9"/>
  <c r="AD255" i="9"/>
  <c r="V255" i="9"/>
  <c r="AE255" i="9"/>
  <c r="AF255" i="9"/>
  <c r="AG255" i="9"/>
  <c r="AD256" i="9"/>
  <c r="V256" i="9"/>
  <c r="AE256" i="9"/>
  <c r="AF256" i="9"/>
  <c r="AG256" i="9"/>
  <c r="AD257" i="9"/>
  <c r="V257" i="9"/>
  <c r="AE257" i="9"/>
  <c r="AF257" i="9"/>
  <c r="AG257" i="9"/>
  <c r="AD258" i="9"/>
  <c r="V258" i="9"/>
  <c r="AE258" i="9"/>
  <c r="AF258" i="9"/>
  <c r="AG258" i="9"/>
  <c r="AD259" i="9"/>
  <c r="V259" i="9"/>
  <c r="AE259" i="9"/>
  <c r="AF259" i="9"/>
  <c r="AG259" i="9"/>
  <c r="AD260" i="9"/>
  <c r="V260" i="9"/>
  <c r="AE260" i="9"/>
  <c r="AF260" i="9"/>
  <c r="AG260" i="9"/>
  <c r="AD261" i="9"/>
  <c r="V261" i="9"/>
  <c r="AE261" i="9"/>
  <c r="AF261" i="9"/>
  <c r="AG261" i="9"/>
  <c r="AD262" i="9"/>
  <c r="V262" i="9"/>
  <c r="AE262" i="9"/>
  <c r="AF262" i="9"/>
  <c r="AG262" i="9"/>
  <c r="AD263" i="9"/>
  <c r="V263" i="9"/>
  <c r="AE263" i="9"/>
  <c r="AF263" i="9"/>
  <c r="AG263" i="9"/>
  <c r="AD264" i="9"/>
  <c r="V264" i="9"/>
  <c r="AE264" i="9"/>
  <c r="AF264" i="9"/>
  <c r="AG264" i="9"/>
  <c r="AD265" i="9"/>
  <c r="V265" i="9"/>
  <c r="AE265" i="9"/>
  <c r="AF265" i="9"/>
  <c r="AG265" i="9"/>
  <c r="AD266" i="9"/>
  <c r="V266" i="9"/>
  <c r="AE266" i="9"/>
  <c r="AF266" i="9"/>
  <c r="AG266" i="9"/>
  <c r="AD267" i="9"/>
  <c r="V267" i="9"/>
  <c r="AE267" i="9"/>
  <c r="AF267" i="9"/>
  <c r="AG267" i="9"/>
  <c r="AD268" i="9"/>
  <c r="V268" i="9"/>
  <c r="AE268" i="9"/>
  <c r="AF268" i="9"/>
  <c r="AG268" i="9"/>
  <c r="AD269" i="9"/>
  <c r="V269" i="9"/>
  <c r="AE269" i="9"/>
  <c r="AF269" i="9"/>
  <c r="AG269" i="9"/>
  <c r="AD270" i="9"/>
  <c r="V270" i="9"/>
  <c r="AE270" i="9"/>
  <c r="AF270" i="9"/>
  <c r="AG270" i="9"/>
  <c r="AD271" i="9"/>
  <c r="V271" i="9"/>
  <c r="AE271" i="9"/>
  <c r="AF271" i="9"/>
  <c r="AG271" i="9"/>
  <c r="AD272" i="9"/>
  <c r="V272" i="9"/>
  <c r="AE272" i="9"/>
  <c r="AF272" i="9"/>
  <c r="AG272" i="9"/>
  <c r="AD273" i="9"/>
  <c r="V273" i="9"/>
  <c r="AE273" i="9"/>
  <c r="AF273" i="9"/>
  <c r="AG273" i="9"/>
  <c r="AD334" i="9"/>
  <c r="V334" i="9"/>
  <c r="AD291" i="9"/>
  <c r="AE334" i="9"/>
  <c r="AF334" i="9"/>
  <c r="AG334" i="9"/>
  <c r="AD335" i="9"/>
  <c r="V335" i="9"/>
  <c r="AE335" i="9"/>
  <c r="AF335" i="9"/>
  <c r="AG335" i="9"/>
  <c r="AD336" i="9"/>
  <c r="V336" i="9"/>
  <c r="AE336" i="9"/>
  <c r="AF336" i="9"/>
  <c r="AG336" i="9"/>
  <c r="AD337" i="9"/>
  <c r="V337" i="9"/>
  <c r="AE337" i="9"/>
  <c r="AF337" i="9"/>
  <c r="AG337" i="9"/>
  <c r="AD338" i="9"/>
  <c r="V338" i="9"/>
  <c r="AE338" i="9"/>
  <c r="AF338" i="9"/>
  <c r="AG338" i="9"/>
  <c r="AD339" i="9"/>
  <c r="V339" i="9"/>
  <c r="AE339" i="9"/>
  <c r="AF339" i="9"/>
  <c r="AG339" i="9"/>
  <c r="AD340" i="9"/>
  <c r="V340" i="9"/>
  <c r="AE340" i="9"/>
  <c r="AF340" i="9"/>
  <c r="AG340" i="9"/>
  <c r="AD341" i="9"/>
  <c r="V341" i="9"/>
  <c r="AE341" i="9"/>
  <c r="AF341" i="9"/>
  <c r="AG341" i="9"/>
  <c r="AD342" i="9"/>
  <c r="V342" i="9"/>
  <c r="AE342" i="9"/>
  <c r="AF342" i="9"/>
  <c r="AG342" i="9"/>
  <c r="AD343" i="9"/>
  <c r="V343" i="9"/>
  <c r="AE343" i="9"/>
  <c r="AF343" i="9"/>
  <c r="AG343" i="9"/>
  <c r="AD344" i="9"/>
  <c r="V344" i="9"/>
  <c r="AE344" i="9"/>
  <c r="AF344" i="9"/>
  <c r="AG344" i="9"/>
  <c r="AD345" i="9"/>
  <c r="V345" i="9"/>
  <c r="AE345" i="9"/>
  <c r="AF345" i="9"/>
  <c r="AG345" i="9"/>
  <c r="AD346" i="9"/>
  <c r="V346" i="9"/>
  <c r="AE346" i="9"/>
  <c r="AF346" i="9"/>
  <c r="AG346" i="9"/>
  <c r="AD347" i="9"/>
  <c r="V347" i="9"/>
  <c r="AE347" i="9"/>
  <c r="AF347" i="9"/>
  <c r="AG347" i="9"/>
  <c r="AD348" i="9"/>
  <c r="V348" i="9"/>
  <c r="AE348" i="9"/>
  <c r="AF348" i="9"/>
  <c r="AG348" i="9"/>
  <c r="AD349" i="9"/>
  <c r="V349" i="9"/>
  <c r="AE349" i="9"/>
  <c r="AF349" i="9"/>
  <c r="AG349" i="9"/>
  <c r="AD350" i="9"/>
  <c r="V350" i="9"/>
  <c r="AE350" i="9"/>
  <c r="AF350" i="9"/>
  <c r="AG350" i="9"/>
  <c r="AD351" i="9"/>
  <c r="V351" i="9"/>
  <c r="AE351" i="9"/>
  <c r="AF351" i="9"/>
  <c r="AG351" i="9"/>
  <c r="AD308" i="9"/>
  <c r="V308" i="9"/>
  <c r="AE308" i="9"/>
  <c r="AF308" i="9"/>
  <c r="AG308" i="9"/>
  <c r="AD309" i="9"/>
  <c r="V309" i="9"/>
  <c r="AE309" i="9"/>
  <c r="AF309" i="9"/>
  <c r="AG309" i="9"/>
  <c r="AD310" i="9"/>
  <c r="V310" i="9"/>
  <c r="AE310" i="9"/>
  <c r="AF310" i="9"/>
  <c r="AG310" i="9"/>
  <c r="AD311" i="9"/>
  <c r="V311" i="9"/>
  <c r="AE311" i="9"/>
  <c r="AF311" i="9"/>
  <c r="AG311" i="9"/>
  <c r="AD312" i="9"/>
  <c r="V312" i="9"/>
  <c r="AE312" i="9"/>
  <c r="AF312" i="9"/>
  <c r="AG312" i="9"/>
  <c r="AD313" i="9"/>
  <c r="V313" i="9"/>
  <c r="AE313" i="9"/>
  <c r="AF313" i="9"/>
  <c r="AG313" i="9"/>
  <c r="AD314" i="9"/>
  <c r="V314" i="9"/>
  <c r="AE314" i="9"/>
  <c r="AF314" i="9"/>
  <c r="AG314" i="9"/>
  <c r="AD315" i="9"/>
  <c r="V315" i="9"/>
  <c r="AE315" i="9"/>
  <c r="AF315" i="9"/>
  <c r="AG315" i="9"/>
  <c r="AD316" i="9"/>
  <c r="V316" i="9"/>
  <c r="AE316" i="9"/>
  <c r="AF316" i="9"/>
  <c r="AG316" i="9"/>
  <c r="AD317" i="9"/>
  <c r="V317" i="9"/>
  <c r="AE317" i="9"/>
  <c r="AF317" i="9"/>
  <c r="AG317" i="9"/>
  <c r="AD318" i="9"/>
  <c r="V318" i="9"/>
  <c r="AE318" i="9"/>
  <c r="AF318" i="9"/>
  <c r="AG318" i="9"/>
  <c r="AD319" i="9"/>
  <c r="V319" i="9"/>
  <c r="AE319" i="9"/>
  <c r="AF319" i="9"/>
  <c r="AG319" i="9"/>
  <c r="AD320" i="9"/>
  <c r="V320" i="9"/>
  <c r="AE320" i="9"/>
  <c r="AF320" i="9"/>
  <c r="AG320" i="9"/>
  <c r="AD321" i="9"/>
  <c r="V321" i="9"/>
  <c r="AE321" i="9"/>
  <c r="AF321" i="9"/>
  <c r="AG321" i="9"/>
  <c r="AD322" i="9"/>
  <c r="V322" i="9"/>
  <c r="AE322" i="9"/>
  <c r="AF322" i="9"/>
  <c r="AG322" i="9"/>
  <c r="AD323" i="9"/>
  <c r="V323" i="9"/>
  <c r="AE323" i="9"/>
  <c r="AF323" i="9"/>
  <c r="AG323" i="9"/>
  <c r="AD324" i="9"/>
  <c r="V324" i="9"/>
  <c r="AE324" i="9"/>
  <c r="AF324" i="9"/>
  <c r="AG324" i="9"/>
  <c r="AD325" i="9"/>
  <c r="V325" i="9"/>
  <c r="AE325" i="9"/>
  <c r="AF325" i="9"/>
  <c r="AG325" i="9"/>
  <c r="AD326" i="9"/>
  <c r="V326" i="9"/>
  <c r="AE326" i="9"/>
  <c r="AF326" i="9"/>
  <c r="AG326" i="9"/>
  <c r="AD327" i="9"/>
  <c r="V327" i="9"/>
  <c r="AE327" i="9"/>
  <c r="AF327" i="9"/>
  <c r="AG327" i="9"/>
  <c r="AD328" i="9"/>
  <c r="V328" i="9"/>
  <c r="AE328" i="9"/>
  <c r="AF328" i="9"/>
  <c r="AG328" i="9"/>
  <c r="AD329" i="9"/>
  <c r="V329" i="9"/>
  <c r="AE329" i="9"/>
  <c r="AF329" i="9"/>
  <c r="AG329" i="9"/>
  <c r="AD330" i="9"/>
  <c r="V330" i="9"/>
  <c r="AE330" i="9"/>
  <c r="AF330" i="9"/>
  <c r="AG330" i="9"/>
  <c r="AD331" i="9"/>
  <c r="V331" i="9"/>
  <c r="AE331" i="9"/>
  <c r="AF331" i="9"/>
  <c r="AG331" i="9"/>
  <c r="AD332" i="9"/>
  <c r="V332" i="9"/>
  <c r="AE332" i="9"/>
  <c r="AF332" i="9"/>
  <c r="AG332" i="9"/>
  <c r="AD333" i="9"/>
  <c r="V333" i="9"/>
  <c r="AE333" i="9"/>
  <c r="AF333" i="9"/>
  <c r="AG333" i="9"/>
  <c r="I308" i="9"/>
  <c r="J308" i="9"/>
  <c r="K308" i="9"/>
  <c r="L308" i="9"/>
  <c r="L307" i="9"/>
  <c r="M308" i="9"/>
  <c r="I309" i="9"/>
  <c r="J309" i="9"/>
  <c r="K309" i="9"/>
  <c r="L309" i="9"/>
  <c r="M309" i="9"/>
  <c r="I310" i="9"/>
  <c r="J310" i="9"/>
  <c r="K310" i="9"/>
  <c r="L310" i="9"/>
  <c r="M310" i="9"/>
  <c r="I311" i="9"/>
  <c r="J311" i="9"/>
  <c r="K311" i="9"/>
  <c r="L311" i="9"/>
  <c r="M311" i="9"/>
  <c r="I312" i="9"/>
  <c r="J312" i="9"/>
  <c r="K312" i="9"/>
  <c r="L312" i="9"/>
  <c r="M312" i="9"/>
  <c r="I313" i="9"/>
  <c r="J313" i="9"/>
  <c r="K313" i="9"/>
  <c r="L313" i="9"/>
  <c r="M313" i="9"/>
  <c r="I314" i="9"/>
  <c r="J314" i="9"/>
  <c r="K314" i="9"/>
  <c r="L314" i="9"/>
  <c r="M314" i="9"/>
  <c r="I315" i="9"/>
  <c r="J315" i="9"/>
  <c r="K315" i="9"/>
  <c r="L315" i="9"/>
  <c r="M315" i="9"/>
  <c r="I316" i="9"/>
  <c r="J316" i="9"/>
  <c r="K316" i="9"/>
  <c r="L316" i="9"/>
  <c r="M316" i="9"/>
  <c r="I317" i="9"/>
  <c r="J317" i="9"/>
  <c r="K317" i="9"/>
  <c r="L317" i="9"/>
  <c r="M317" i="9"/>
  <c r="I318" i="9"/>
  <c r="J318" i="9"/>
  <c r="K318" i="9"/>
  <c r="L318" i="9"/>
  <c r="M318" i="9"/>
  <c r="I319" i="9"/>
  <c r="J319" i="9"/>
  <c r="K319" i="9"/>
  <c r="L319" i="9"/>
  <c r="M319" i="9"/>
  <c r="I320" i="9"/>
  <c r="J320" i="9"/>
  <c r="K320" i="9"/>
  <c r="L320" i="9"/>
  <c r="M320" i="9"/>
  <c r="I321" i="9"/>
  <c r="J321" i="9"/>
  <c r="K321" i="9"/>
  <c r="L321" i="9"/>
  <c r="M321" i="9"/>
  <c r="I322" i="9"/>
  <c r="J322" i="9"/>
  <c r="K322" i="9"/>
  <c r="L322" i="9"/>
  <c r="M322" i="9"/>
  <c r="I323" i="9"/>
  <c r="J323" i="9"/>
  <c r="K323" i="9"/>
  <c r="L323" i="9"/>
  <c r="M323" i="9"/>
  <c r="I324" i="9"/>
  <c r="J324" i="9"/>
  <c r="K324" i="9"/>
  <c r="L324" i="9"/>
  <c r="M324" i="9"/>
  <c r="I325" i="9"/>
  <c r="J325" i="9"/>
  <c r="K325" i="9"/>
  <c r="L325" i="9"/>
  <c r="M325" i="9"/>
  <c r="I326" i="9"/>
  <c r="J326" i="9"/>
  <c r="K326" i="9"/>
  <c r="L326" i="9"/>
  <c r="M326" i="9"/>
  <c r="I327" i="9"/>
  <c r="J327" i="9"/>
  <c r="K327" i="9"/>
  <c r="L327" i="9"/>
  <c r="M327" i="9"/>
  <c r="I328" i="9"/>
  <c r="J328" i="9"/>
  <c r="K328" i="9"/>
  <c r="L328" i="9"/>
  <c r="M328" i="9"/>
  <c r="I329" i="9"/>
  <c r="J329" i="9"/>
  <c r="K329" i="9"/>
  <c r="L329" i="9"/>
  <c r="M329" i="9"/>
  <c r="I330" i="9"/>
  <c r="J330" i="9"/>
  <c r="K330" i="9"/>
  <c r="L330" i="9"/>
  <c r="M330" i="9"/>
  <c r="I331" i="9"/>
  <c r="J331" i="9"/>
  <c r="K331" i="9"/>
  <c r="L331" i="9"/>
  <c r="M331" i="9"/>
  <c r="I332" i="9"/>
  <c r="J332" i="9"/>
  <c r="K332" i="9"/>
  <c r="L332" i="9"/>
  <c r="M332" i="9"/>
  <c r="I333" i="9"/>
  <c r="J333" i="9"/>
  <c r="K333" i="9"/>
  <c r="L333" i="9"/>
  <c r="M333" i="9"/>
  <c r="I334" i="9"/>
  <c r="J334" i="9"/>
  <c r="K334" i="9"/>
  <c r="L334" i="9"/>
  <c r="M334" i="9"/>
  <c r="I335" i="9"/>
  <c r="J335" i="9"/>
  <c r="K335" i="9"/>
  <c r="L335" i="9"/>
  <c r="M335" i="9"/>
  <c r="I336" i="9"/>
  <c r="J336" i="9"/>
  <c r="K336" i="9"/>
  <c r="L336" i="9"/>
  <c r="M336" i="9"/>
  <c r="I337" i="9"/>
  <c r="J337" i="9"/>
  <c r="K337" i="9"/>
  <c r="L337" i="9"/>
  <c r="M337" i="9"/>
  <c r="I338" i="9"/>
  <c r="J338" i="9"/>
  <c r="K338" i="9"/>
  <c r="L338" i="9"/>
  <c r="M338" i="9"/>
  <c r="I339" i="9"/>
  <c r="J339" i="9"/>
  <c r="K339" i="9"/>
  <c r="L339" i="9"/>
  <c r="M339" i="9"/>
  <c r="I340" i="9"/>
  <c r="J340" i="9"/>
  <c r="K340" i="9"/>
  <c r="L340" i="9"/>
  <c r="M340" i="9"/>
  <c r="I341" i="9"/>
  <c r="J341" i="9"/>
  <c r="K341" i="9"/>
  <c r="L341" i="9"/>
  <c r="M341" i="9"/>
  <c r="I342" i="9"/>
  <c r="J342" i="9"/>
  <c r="K342" i="9"/>
  <c r="L342" i="9"/>
  <c r="M342" i="9"/>
  <c r="I343" i="9"/>
  <c r="J343" i="9"/>
  <c r="K343" i="9"/>
  <c r="L343" i="9"/>
  <c r="M343" i="9"/>
  <c r="I344" i="9"/>
  <c r="J344" i="9"/>
  <c r="K344" i="9"/>
  <c r="L344" i="9"/>
  <c r="M344" i="9"/>
  <c r="I345" i="9"/>
  <c r="J345" i="9"/>
  <c r="K345" i="9"/>
  <c r="L345" i="9"/>
  <c r="M345" i="9"/>
  <c r="I346" i="9"/>
  <c r="J346" i="9"/>
  <c r="K346" i="9"/>
  <c r="L346" i="9"/>
  <c r="M346" i="9"/>
  <c r="I347" i="9"/>
  <c r="J347" i="9"/>
  <c r="K347" i="9"/>
  <c r="L347" i="9"/>
  <c r="M347" i="9"/>
  <c r="I348" i="9"/>
  <c r="J348" i="9"/>
  <c r="K348" i="9"/>
  <c r="L348" i="9"/>
  <c r="M348" i="9"/>
  <c r="I349" i="9"/>
  <c r="J349" i="9"/>
  <c r="K349" i="9"/>
  <c r="L349" i="9"/>
  <c r="M349" i="9"/>
  <c r="I350" i="9"/>
  <c r="J350" i="9"/>
  <c r="K350" i="9"/>
  <c r="L350" i="9"/>
  <c r="M350" i="9"/>
  <c r="I351" i="9"/>
  <c r="J351" i="9"/>
  <c r="K351" i="9"/>
  <c r="L351" i="9"/>
  <c r="M351" i="9"/>
  <c r="I278" i="9"/>
  <c r="J278" i="9"/>
  <c r="K278" i="9"/>
  <c r="L278" i="9"/>
  <c r="L277" i="9"/>
  <c r="M278" i="9"/>
  <c r="I279" i="9"/>
  <c r="J279" i="9"/>
  <c r="K279" i="9"/>
  <c r="L279" i="9"/>
  <c r="M279" i="9"/>
  <c r="I280" i="9"/>
  <c r="J280" i="9"/>
  <c r="K280" i="9"/>
  <c r="L280" i="9"/>
  <c r="M280" i="9"/>
  <c r="I281" i="9"/>
  <c r="J281" i="9"/>
  <c r="K281" i="9"/>
  <c r="L281" i="9"/>
  <c r="M281" i="9"/>
  <c r="I282" i="9"/>
  <c r="J282" i="9"/>
  <c r="K282" i="9"/>
  <c r="L282" i="9"/>
  <c r="M282" i="9"/>
  <c r="I283" i="9"/>
  <c r="J283" i="9"/>
  <c r="K283" i="9"/>
  <c r="L283" i="9"/>
  <c r="M283" i="9"/>
  <c r="I284" i="9"/>
  <c r="J284" i="9"/>
  <c r="K284" i="9"/>
  <c r="L284" i="9"/>
  <c r="M284" i="9"/>
  <c r="I285" i="9"/>
  <c r="J285" i="9"/>
  <c r="K285" i="9"/>
  <c r="L285" i="9"/>
  <c r="M285" i="9"/>
  <c r="I286" i="9"/>
  <c r="J286" i="9"/>
  <c r="K286" i="9"/>
  <c r="L286" i="9"/>
  <c r="M286" i="9"/>
  <c r="I287" i="9"/>
  <c r="J287" i="9"/>
  <c r="K287" i="9"/>
  <c r="L287" i="9"/>
  <c r="M287" i="9"/>
  <c r="I288" i="9"/>
  <c r="J288" i="9"/>
  <c r="K288" i="9"/>
  <c r="L288" i="9"/>
  <c r="M288" i="9"/>
  <c r="I239" i="9"/>
  <c r="J239" i="9"/>
  <c r="K239" i="9"/>
  <c r="L239" i="9"/>
  <c r="L238" i="9"/>
  <c r="M239" i="9"/>
  <c r="I240" i="9"/>
  <c r="J240" i="9"/>
  <c r="K240" i="9"/>
  <c r="L240" i="9"/>
  <c r="M240" i="9"/>
  <c r="I241" i="9"/>
  <c r="J241" i="9"/>
  <c r="K241" i="9"/>
  <c r="L241" i="9"/>
  <c r="M241" i="9"/>
  <c r="I242" i="9"/>
  <c r="J242" i="9"/>
  <c r="K242" i="9"/>
  <c r="L242" i="9"/>
  <c r="M242" i="9"/>
  <c r="I243" i="9"/>
  <c r="J243" i="9"/>
  <c r="K243" i="9"/>
  <c r="L243" i="9"/>
  <c r="M243" i="9"/>
  <c r="I244" i="9"/>
  <c r="J244" i="9"/>
  <c r="K244" i="9"/>
  <c r="L244" i="9"/>
  <c r="M244" i="9"/>
  <c r="I245" i="9"/>
  <c r="J245" i="9"/>
  <c r="K245" i="9"/>
  <c r="L245" i="9"/>
  <c r="M245" i="9"/>
  <c r="I246" i="9"/>
  <c r="J246" i="9"/>
  <c r="K246" i="9"/>
  <c r="L246" i="9"/>
  <c r="M246" i="9"/>
  <c r="I247" i="9"/>
  <c r="J247" i="9"/>
  <c r="K247" i="9"/>
  <c r="L247" i="9"/>
  <c r="M247" i="9"/>
  <c r="I248" i="9"/>
  <c r="J248" i="9"/>
  <c r="K248" i="9"/>
  <c r="L248" i="9"/>
  <c r="M248" i="9"/>
  <c r="I249" i="9"/>
  <c r="J249" i="9"/>
  <c r="K249" i="9"/>
  <c r="L249" i="9"/>
  <c r="M249" i="9"/>
  <c r="I250" i="9"/>
  <c r="J250" i="9"/>
  <c r="K250" i="9"/>
  <c r="L250" i="9"/>
  <c r="M250" i="9"/>
  <c r="I251" i="9"/>
  <c r="J251" i="9"/>
  <c r="K251" i="9"/>
  <c r="L251" i="9"/>
  <c r="M251" i="9"/>
  <c r="I252" i="9"/>
  <c r="J252" i="9"/>
  <c r="K252" i="9"/>
  <c r="L252" i="9"/>
  <c r="M252" i="9"/>
  <c r="I253" i="9"/>
  <c r="J253" i="9"/>
  <c r="K253" i="9"/>
  <c r="L253" i="9"/>
  <c r="M253" i="9"/>
  <c r="I254" i="9"/>
  <c r="J254" i="9"/>
  <c r="K254" i="9"/>
  <c r="L254" i="9"/>
  <c r="M254" i="9"/>
  <c r="I255" i="9"/>
  <c r="J255" i="9"/>
  <c r="K255" i="9"/>
  <c r="L255" i="9"/>
  <c r="M255" i="9"/>
  <c r="I256" i="9"/>
  <c r="J256" i="9"/>
  <c r="K256" i="9"/>
  <c r="L256" i="9"/>
  <c r="M256" i="9"/>
  <c r="I257" i="9"/>
  <c r="J257" i="9"/>
  <c r="K257" i="9"/>
  <c r="L257" i="9"/>
  <c r="M257" i="9"/>
  <c r="I258" i="9"/>
  <c r="J258" i="9"/>
  <c r="K258" i="9"/>
  <c r="L258" i="9"/>
  <c r="M258" i="9"/>
  <c r="I259" i="9"/>
  <c r="J259" i="9"/>
  <c r="K259" i="9"/>
  <c r="L259" i="9"/>
  <c r="M259" i="9"/>
  <c r="I260" i="9"/>
  <c r="J260" i="9"/>
  <c r="K260" i="9"/>
  <c r="L260" i="9"/>
  <c r="M260" i="9"/>
  <c r="I261" i="9"/>
  <c r="J261" i="9"/>
  <c r="K261" i="9"/>
  <c r="L261" i="9"/>
  <c r="M261" i="9"/>
  <c r="I262" i="9"/>
  <c r="J262" i="9"/>
  <c r="K262" i="9"/>
  <c r="L262" i="9"/>
  <c r="M262" i="9"/>
  <c r="I263" i="9"/>
  <c r="J263" i="9"/>
  <c r="K263" i="9"/>
  <c r="L263" i="9"/>
  <c r="M263" i="9"/>
  <c r="I264" i="9"/>
  <c r="J264" i="9"/>
  <c r="K264" i="9"/>
  <c r="L264" i="9"/>
  <c r="M264" i="9"/>
  <c r="I265" i="9"/>
  <c r="J265" i="9"/>
  <c r="K265" i="9"/>
  <c r="L265" i="9"/>
  <c r="M265" i="9"/>
  <c r="I266" i="9"/>
  <c r="J266" i="9"/>
  <c r="K266" i="9"/>
  <c r="L266" i="9"/>
  <c r="M266" i="9"/>
  <c r="I267" i="9"/>
  <c r="J267" i="9"/>
  <c r="K267" i="9"/>
  <c r="L267" i="9"/>
  <c r="M267" i="9"/>
  <c r="I268" i="9"/>
  <c r="J268" i="9"/>
  <c r="K268" i="9"/>
  <c r="L268" i="9"/>
  <c r="M268" i="9"/>
  <c r="I269" i="9"/>
  <c r="J269" i="9"/>
  <c r="K269" i="9"/>
  <c r="L269" i="9"/>
  <c r="M269" i="9"/>
  <c r="I270" i="9"/>
  <c r="J270" i="9"/>
  <c r="K270" i="9"/>
  <c r="L270" i="9"/>
  <c r="M270" i="9"/>
  <c r="I271" i="9"/>
  <c r="J271" i="9"/>
  <c r="K271" i="9"/>
  <c r="L271" i="9"/>
  <c r="M271" i="9"/>
  <c r="I272" i="9"/>
  <c r="J272" i="9"/>
  <c r="K272" i="9"/>
  <c r="L272" i="9"/>
  <c r="M272" i="9"/>
  <c r="I273" i="9"/>
  <c r="J273" i="9"/>
  <c r="K273" i="9"/>
  <c r="L273" i="9"/>
  <c r="M273" i="9"/>
  <c r="I274" i="9"/>
  <c r="J274" i="9"/>
  <c r="K274" i="9"/>
  <c r="L274" i="9"/>
  <c r="M274" i="9"/>
  <c r="I275" i="9"/>
  <c r="J275" i="9"/>
  <c r="K275" i="9"/>
  <c r="L275" i="9"/>
  <c r="M275" i="9"/>
  <c r="I276" i="9"/>
  <c r="J276" i="9"/>
  <c r="K276" i="9"/>
  <c r="L276" i="9"/>
  <c r="M276" i="9"/>
  <c r="I277" i="9"/>
  <c r="J277" i="9"/>
  <c r="K277" i="9"/>
  <c r="M277" i="9"/>
  <c r="AO26" i="8"/>
  <c r="AO27" i="8"/>
  <c r="AO28" i="8"/>
  <c r="AO29" i="8"/>
  <c r="AO30" i="8"/>
  <c r="AO31" i="8"/>
  <c r="AO32" i="8"/>
  <c r="AO33" i="8"/>
  <c r="AO34" i="8"/>
  <c r="AO35" i="8"/>
  <c r="AO36" i="8"/>
  <c r="AO37" i="8"/>
  <c r="AO38" i="8"/>
  <c r="AO39" i="8"/>
  <c r="AO40" i="8"/>
  <c r="AO41" i="8"/>
  <c r="AO42" i="8"/>
  <c r="AO43" i="8"/>
  <c r="AO44" i="8"/>
  <c r="AO45" i="8"/>
  <c r="AO46" i="8"/>
  <c r="AO47" i="8"/>
  <c r="AO48" i="8"/>
  <c r="AO49" i="8"/>
  <c r="AO50" i="8"/>
  <c r="AO25" i="8"/>
  <c r="AL305" i="8"/>
  <c r="AK305" i="8"/>
  <c r="AL294" i="8"/>
  <c r="AK294" i="8"/>
  <c r="AL283" i="8"/>
  <c r="AK283" i="8"/>
  <c r="AL272" i="8"/>
  <c r="AK272" i="8"/>
  <c r="AL261" i="8"/>
  <c r="AK261" i="8"/>
  <c r="AL250" i="8"/>
  <c r="AK250" i="8"/>
  <c r="AL239" i="8"/>
  <c r="AK239" i="8"/>
  <c r="AL228" i="8"/>
  <c r="AK228" i="8"/>
  <c r="AL217" i="8"/>
  <c r="AK217" i="8"/>
  <c r="AL206" i="8"/>
  <c r="AK206" i="8"/>
  <c r="AL195" i="8"/>
  <c r="AK195" i="8"/>
  <c r="AL184" i="8"/>
  <c r="AK184" i="8"/>
  <c r="AL173" i="8"/>
  <c r="AK173" i="8"/>
  <c r="AL162" i="8"/>
  <c r="AK162" i="8"/>
  <c r="AL151" i="8"/>
  <c r="AK151" i="8"/>
  <c r="AL140" i="8"/>
  <c r="AK140" i="8"/>
  <c r="AL129" i="8"/>
  <c r="AK129" i="8"/>
  <c r="AL118" i="8"/>
  <c r="AK118" i="8"/>
  <c r="AL107" i="8"/>
  <c r="AK107" i="8"/>
  <c r="AL96" i="8"/>
  <c r="AK96" i="8"/>
  <c r="AL85" i="8"/>
  <c r="AK85" i="8"/>
  <c r="AL74" i="8"/>
  <c r="AK74" i="8"/>
  <c r="AL63" i="8"/>
  <c r="AK63" i="8"/>
  <c r="AL52" i="8"/>
  <c r="AK52" i="8"/>
  <c r="AK30" i="8"/>
  <c r="AK41" i="8"/>
  <c r="AL41" i="8"/>
  <c r="AL30" i="8"/>
  <c r="AD296" i="8"/>
  <c r="V296" i="8"/>
  <c r="AD279" i="8"/>
  <c r="AE296" i="8"/>
  <c r="AF296" i="8"/>
  <c r="AG296" i="8"/>
  <c r="AD297" i="8"/>
  <c r="V297" i="8"/>
  <c r="AE297" i="8"/>
  <c r="AF297" i="8"/>
  <c r="AG297" i="8"/>
  <c r="AD298" i="8"/>
  <c r="V298" i="8"/>
  <c r="AE298" i="8"/>
  <c r="AF298" i="8"/>
  <c r="AG298" i="8"/>
  <c r="AD299" i="8"/>
  <c r="V299" i="8"/>
  <c r="AE299" i="8"/>
  <c r="AF299" i="8"/>
  <c r="AG299" i="8"/>
  <c r="AD300" i="8"/>
  <c r="V300" i="8"/>
  <c r="AE300" i="8"/>
  <c r="AF300" i="8"/>
  <c r="AG300" i="8"/>
  <c r="AD301" i="8"/>
  <c r="V301" i="8"/>
  <c r="AE301" i="8"/>
  <c r="AF301" i="8"/>
  <c r="AG301" i="8"/>
  <c r="AD302" i="8"/>
  <c r="V302" i="8"/>
  <c r="AE302" i="8"/>
  <c r="AF302" i="8"/>
  <c r="AG302" i="8"/>
  <c r="AD303" i="8"/>
  <c r="V303" i="8"/>
  <c r="AE303" i="8"/>
  <c r="AF303" i="8"/>
  <c r="AG303" i="8"/>
  <c r="AD304" i="8"/>
  <c r="V304" i="8"/>
  <c r="AE304" i="8"/>
  <c r="AF304" i="8"/>
  <c r="AG304" i="8"/>
  <c r="AD305" i="8"/>
  <c r="V305" i="8"/>
  <c r="AE305" i="8"/>
  <c r="AF305" i="8"/>
  <c r="AG305" i="8"/>
  <c r="AD306" i="8"/>
  <c r="V306" i="8"/>
  <c r="AE306" i="8"/>
  <c r="AF306" i="8"/>
  <c r="AG306" i="8"/>
  <c r="AD307" i="8"/>
  <c r="V307" i="8"/>
  <c r="AE307" i="8"/>
  <c r="AF307" i="8"/>
  <c r="AG307" i="8"/>
  <c r="AD308" i="8"/>
  <c r="V308" i="8"/>
  <c r="AE308" i="8"/>
  <c r="AF308" i="8"/>
  <c r="AG308" i="8"/>
  <c r="AD309" i="8"/>
  <c r="V309" i="8"/>
  <c r="AE309" i="8"/>
  <c r="AF309" i="8"/>
  <c r="AG309" i="8"/>
  <c r="AD310" i="8"/>
  <c r="V310" i="8"/>
  <c r="AE310" i="8"/>
  <c r="AF310" i="8"/>
  <c r="AG310" i="8"/>
  <c r="AD311" i="8"/>
  <c r="V311" i="8"/>
  <c r="AE311" i="8"/>
  <c r="AF311" i="8"/>
  <c r="AG311" i="8"/>
  <c r="AD312" i="8"/>
  <c r="V312" i="8"/>
  <c r="AE312" i="8"/>
  <c r="AF312" i="8"/>
  <c r="AG312" i="8"/>
  <c r="AD313" i="8"/>
  <c r="V313" i="8"/>
  <c r="AE313" i="8"/>
  <c r="AF313" i="8"/>
  <c r="AG313" i="8"/>
  <c r="AD314" i="8"/>
  <c r="V314" i="8"/>
  <c r="AE314" i="8"/>
  <c r="AF314" i="8"/>
  <c r="AG314" i="8"/>
  <c r="AD315" i="8"/>
  <c r="V315" i="8"/>
  <c r="AE315" i="8"/>
  <c r="AF315" i="8"/>
  <c r="AG315" i="8"/>
  <c r="AD316" i="8"/>
  <c r="V316" i="8"/>
  <c r="AE316" i="8"/>
  <c r="AF316" i="8"/>
  <c r="AG316" i="8"/>
  <c r="AD317" i="8"/>
  <c r="V317" i="8"/>
  <c r="AE317" i="8"/>
  <c r="AF317" i="8"/>
  <c r="AG317" i="8"/>
  <c r="AD318" i="8"/>
  <c r="V318" i="8"/>
  <c r="AE318" i="8"/>
  <c r="AF318" i="8"/>
  <c r="AG318" i="8"/>
  <c r="AD319" i="8"/>
  <c r="V319" i="8"/>
  <c r="AE319" i="8"/>
  <c r="AF319" i="8"/>
  <c r="AG319" i="8"/>
  <c r="AD320" i="8"/>
  <c r="V320" i="8"/>
  <c r="AE320" i="8"/>
  <c r="AF320" i="8"/>
  <c r="AG320" i="8"/>
  <c r="AD321" i="8"/>
  <c r="V321" i="8"/>
  <c r="AE321" i="8"/>
  <c r="AF321" i="8"/>
  <c r="AG321" i="8"/>
  <c r="AD322" i="8"/>
  <c r="V322" i="8"/>
  <c r="AE322" i="8"/>
  <c r="AF322" i="8"/>
  <c r="AG322" i="8"/>
  <c r="AD323" i="8"/>
  <c r="V323" i="8"/>
  <c r="AE323" i="8"/>
  <c r="AF323" i="8"/>
  <c r="AG323" i="8"/>
  <c r="AD324" i="8"/>
  <c r="V324" i="8"/>
  <c r="AE324" i="8"/>
  <c r="AF324" i="8"/>
  <c r="AG324" i="8"/>
  <c r="AD325" i="8"/>
  <c r="V325" i="8"/>
  <c r="AE325" i="8"/>
  <c r="AF325" i="8"/>
  <c r="AG325" i="8"/>
  <c r="AD326" i="8"/>
  <c r="V326" i="8"/>
  <c r="AE326" i="8"/>
  <c r="AF326" i="8"/>
  <c r="AG326" i="8"/>
  <c r="AD327" i="8"/>
  <c r="V327" i="8"/>
  <c r="AE327" i="8"/>
  <c r="AF327" i="8"/>
  <c r="AG327" i="8"/>
  <c r="AD328" i="8"/>
  <c r="V328" i="8"/>
  <c r="AE328" i="8"/>
  <c r="AF328" i="8"/>
  <c r="AG328" i="8"/>
  <c r="AD329" i="8"/>
  <c r="V329" i="8"/>
  <c r="AE329" i="8"/>
  <c r="AF329" i="8"/>
  <c r="AG329" i="8"/>
  <c r="AD330" i="8"/>
  <c r="V330" i="8"/>
  <c r="AE330" i="8"/>
  <c r="AF330" i="8"/>
  <c r="AG330" i="8"/>
  <c r="AD331" i="8"/>
  <c r="V331" i="8"/>
  <c r="AE331" i="8"/>
  <c r="AF331" i="8"/>
  <c r="AG331" i="8"/>
  <c r="AD332" i="8"/>
  <c r="V332" i="8"/>
  <c r="AE332" i="8"/>
  <c r="AF332" i="8"/>
  <c r="AG332" i="8"/>
  <c r="AD333" i="8"/>
  <c r="V333" i="8"/>
  <c r="AE333" i="8"/>
  <c r="AF333" i="8"/>
  <c r="AG333" i="8"/>
  <c r="AD334" i="8"/>
  <c r="V334" i="8"/>
  <c r="AE334" i="8"/>
  <c r="AF334" i="8"/>
  <c r="AG334" i="8"/>
  <c r="AD335" i="8"/>
  <c r="V335" i="8"/>
  <c r="AE335" i="8"/>
  <c r="AF335" i="8"/>
  <c r="AG335" i="8"/>
  <c r="AD336" i="8"/>
  <c r="V336" i="8"/>
  <c r="AE336" i="8"/>
  <c r="AF336" i="8"/>
  <c r="AG336" i="8"/>
  <c r="AD337" i="8"/>
  <c r="V337" i="8"/>
  <c r="AE337" i="8"/>
  <c r="AF337" i="8"/>
  <c r="AG337" i="8"/>
  <c r="AD338" i="8"/>
  <c r="V338" i="8"/>
  <c r="AE338" i="8"/>
  <c r="AF338" i="8"/>
  <c r="AG338" i="8"/>
  <c r="AD339" i="8"/>
  <c r="V339" i="8"/>
  <c r="AE339" i="8"/>
  <c r="AF339" i="8"/>
  <c r="AG339" i="8"/>
  <c r="AD340" i="8"/>
  <c r="V340" i="8"/>
  <c r="AE340" i="8"/>
  <c r="AF340" i="8"/>
  <c r="AG340" i="8"/>
  <c r="I315" i="8"/>
  <c r="J315" i="8"/>
  <c r="K315" i="8"/>
  <c r="L315" i="8"/>
  <c r="L314" i="8"/>
  <c r="H15" i="8"/>
  <c r="H14" i="8"/>
  <c r="M315" i="8"/>
  <c r="I316" i="8"/>
  <c r="J316" i="8"/>
  <c r="K316" i="8"/>
  <c r="L316" i="8"/>
  <c r="M316" i="8"/>
  <c r="I317" i="8"/>
  <c r="J317" i="8"/>
  <c r="K317" i="8"/>
  <c r="L317" i="8"/>
  <c r="M317" i="8"/>
  <c r="I318" i="8"/>
  <c r="J318" i="8"/>
  <c r="K318" i="8"/>
  <c r="L318" i="8"/>
  <c r="M318" i="8"/>
  <c r="I319" i="8"/>
  <c r="J319" i="8"/>
  <c r="K319" i="8"/>
  <c r="L319" i="8"/>
  <c r="M319" i="8"/>
  <c r="I320" i="8"/>
  <c r="J320" i="8"/>
  <c r="K320" i="8"/>
  <c r="L320" i="8"/>
  <c r="M320" i="8"/>
  <c r="I321" i="8"/>
  <c r="J321" i="8"/>
  <c r="K321" i="8"/>
  <c r="L321" i="8"/>
  <c r="M321" i="8"/>
  <c r="I322" i="8"/>
  <c r="J322" i="8"/>
  <c r="K322" i="8"/>
  <c r="L322" i="8"/>
  <c r="M322" i="8"/>
  <c r="I323" i="8"/>
  <c r="J323" i="8"/>
  <c r="K323" i="8"/>
  <c r="L323" i="8"/>
  <c r="M323" i="8"/>
  <c r="I324" i="8"/>
  <c r="J324" i="8"/>
  <c r="K324" i="8"/>
  <c r="L324" i="8"/>
  <c r="M324" i="8"/>
  <c r="I325" i="8"/>
  <c r="J325" i="8"/>
  <c r="K325" i="8"/>
  <c r="L325" i="8"/>
  <c r="M325" i="8"/>
  <c r="I326" i="8"/>
  <c r="J326" i="8"/>
  <c r="K326" i="8"/>
  <c r="L326" i="8"/>
  <c r="M326" i="8"/>
  <c r="I327" i="8"/>
  <c r="J327" i="8"/>
  <c r="K327" i="8"/>
  <c r="L327" i="8"/>
  <c r="M327" i="8"/>
  <c r="I328" i="8"/>
  <c r="J328" i="8"/>
  <c r="K328" i="8"/>
  <c r="L328" i="8"/>
  <c r="M328" i="8"/>
  <c r="I329" i="8"/>
  <c r="J329" i="8"/>
  <c r="K329" i="8"/>
  <c r="L329" i="8"/>
  <c r="M329" i="8"/>
  <c r="I330" i="8"/>
  <c r="J330" i="8"/>
  <c r="K330" i="8"/>
  <c r="L330" i="8"/>
  <c r="M330" i="8"/>
  <c r="I331" i="8"/>
  <c r="J331" i="8"/>
  <c r="K331" i="8"/>
  <c r="L331" i="8"/>
  <c r="M331" i="8"/>
  <c r="I332" i="8"/>
  <c r="J332" i="8"/>
  <c r="K332" i="8"/>
  <c r="L332" i="8"/>
  <c r="M332" i="8"/>
  <c r="I333" i="8"/>
  <c r="J333" i="8"/>
  <c r="K333" i="8"/>
  <c r="L333" i="8"/>
  <c r="M333" i="8"/>
  <c r="I334" i="8"/>
  <c r="J334" i="8"/>
  <c r="K334" i="8"/>
  <c r="L334" i="8"/>
  <c r="M334" i="8"/>
  <c r="I335" i="8"/>
  <c r="J335" i="8"/>
  <c r="K335" i="8"/>
  <c r="L335" i="8"/>
  <c r="M335" i="8"/>
  <c r="I336" i="8"/>
  <c r="J336" i="8"/>
  <c r="K336" i="8"/>
  <c r="L336" i="8"/>
  <c r="M336" i="8"/>
  <c r="I337" i="8"/>
  <c r="J337" i="8"/>
  <c r="K337" i="8"/>
  <c r="L337" i="8"/>
  <c r="M337" i="8"/>
  <c r="I338" i="8"/>
  <c r="J338" i="8"/>
  <c r="K338" i="8"/>
  <c r="L338" i="8"/>
  <c r="M338" i="8"/>
  <c r="I339" i="8"/>
  <c r="J339" i="8"/>
  <c r="K339" i="8"/>
  <c r="L339" i="8"/>
  <c r="M339" i="8"/>
  <c r="I340" i="8"/>
  <c r="J340" i="8"/>
  <c r="K340" i="8"/>
  <c r="L340" i="8"/>
  <c r="M340" i="8"/>
  <c r="I296" i="8"/>
  <c r="J296" i="8"/>
  <c r="K296" i="8"/>
  <c r="L296" i="8"/>
  <c r="L295" i="8"/>
  <c r="M296" i="8"/>
  <c r="I297" i="8"/>
  <c r="J297" i="8"/>
  <c r="K297" i="8"/>
  <c r="L297" i="8"/>
  <c r="M297" i="8"/>
  <c r="I298" i="8"/>
  <c r="J298" i="8"/>
  <c r="K298" i="8"/>
  <c r="L298" i="8"/>
  <c r="M298" i="8"/>
  <c r="I299" i="8"/>
  <c r="J299" i="8"/>
  <c r="K299" i="8"/>
  <c r="L299" i="8"/>
  <c r="M299" i="8"/>
  <c r="I300" i="8"/>
  <c r="J300" i="8"/>
  <c r="K300" i="8"/>
  <c r="L300" i="8"/>
  <c r="M300" i="8"/>
  <c r="I301" i="8"/>
  <c r="J301" i="8"/>
  <c r="K301" i="8"/>
  <c r="L301" i="8"/>
  <c r="M301" i="8"/>
  <c r="I302" i="8"/>
  <c r="J302" i="8"/>
  <c r="K302" i="8"/>
  <c r="L302" i="8"/>
  <c r="M302" i="8"/>
  <c r="I303" i="8"/>
  <c r="J303" i="8"/>
  <c r="K303" i="8"/>
  <c r="L303" i="8"/>
  <c r="M303" i="8"/>
  <c r="I304" i="8"/>
  <c r="J304" i="8"/>
  <c r="K304" i="8"/>
  <c r="L304" i="8"/>
  <c r="M304" i="8"/>
  <c r="I305" i="8"/>
  <c r="J305" i="8"/>
  <c r="K305" i="8"/>
  <c r="L305" i="8"/>
  <c r="M305" i="8"/>
  <c r="I306" i="8"/>
  <c r="J306" i="8"/>
  <c r="K306" i="8"/>
  <c r="L306" i="8"/>
  <c r="M306" i="8"/>
  <c r="I307" i="8"/>
  <c r="J307" i="8"/>
  <c r="K307" i="8"/>
  <c r="L307" i="8"/>
  <c r="M307" i="8"/>
  <c r="I308" i="8"/>
  <c r="J308" i="8"/>
  <c r="K308" i="8"/>
  <c r="L308" i="8"/>
  <c r="M308" i="8"/>
  <c r="I309" i="8"/>
  <c r="J309" i="8"/>
  <c r="K309" i="8"/>
  <c r="L309" i="8"/>
  <c r="M309" i="8"/>
  <c r="I310" i="8"/>
  <c r="J310" i="8"/>
  <c r="K310" i="8"/>
  <c r="L310" i="8"/>
  <c r="M310" i="8"/>
  <c r="I311" i="8"/>
  <c r="J311" i="8"/>
  <c r="K311" i="8"/>
  <c r="L311" i="8"/>
  <c r="M311" i="8"/>
  <c r="I312" i="8"/>
  <c r="J312" i="8"/>
  <c r="K312" i="8"/>
  <c r="L312" i="8"/>
  <c r="M312" i="8"/>
  <c r="I313" i="8"/>
  <c r="J313" i="8"/>
  <c r="K313" i="8"/>
  <c r="L313" i="8"/>
  <c r="M313" i="8"/>
  <c r="I314" i="8"/>
  <c r="J314" i="8"/>
  <c r="K314" i="8"/>
  <c r="M314" i="8"/>
  <c r="AD249" i="8"/>
  <c r="V249" i="8"/>
  <c r="AD215" i="8"/>
  <c r="AE249" i="8"/>
  <c r="AF249" i="8"/>
  <c r="AG249" i="8"/>
  <c r="AD250" i="8"/>
  <c r="V250" i="8"/>
  <c r="AE250" i="8"/>
  <c r="AF250" i="8"/>
  <c r="AG250" i="8"/>
  <c r="AD251" i="8"/>
  <c r="V251" i="8"/>
  <c r="AE251" i="8"/>
  <c r="AF251" i="8"/>
  <c r="AG251" i="8"/>
  <c r="AD252" i="8"/>
  <c r="V252" i="8"/>
  <c r="AE252" i="8"/>
  <c r="AF252" i="8"/>
  <c r="AG252" i="8"/>
  <c r="AD253" i="8"/>
  <c r="V253" i="8"/>
  <c r="AE253" i="8"/>
  <c r="AF253" i="8"/>
  <c r="AG253" i="8"/>
  <c r="AD254" i="8"/>
  <c r="V254" i="8"/>
  <c r="AE254" i="8"/>
  <c r="AF254" i="8"/>
  <c r="AG254" i="8"/>
  <c r="AD255" i="8"/>
  <c r="V255" i="8"/>
  <c r="AE255" i="8"/>
  <c r="AF255" i="8"/>
  <c r="AG255" i="8"/>
  <c r="AD256" i="8"/>
  <c r="V256" i="8"/>
  <c r="AE256" i="8"/>
  <c r="AF256" i="8"/>
  <c r="AG256" i="8"/>
  <c r="AD257" i="8"/>
  <c r="V257" i="8"/>
  <c r="AE257" i="8"/>
  <c r="AF257" i="8"/>
  <c r="AG257" i="8"/>
  <c r="AD258" i="8"/>
  <c r="V258" i="8"/>
  <c r="AE258" i="8"/>
  <c r="AF258" i="8"/>
  <c r="AG258" i="8"/>
  <c r="AD259" i="8"/>
  <c r="V259" i="8"/>
  <c r="AE259" i="8"/>
  <c r="AF259" i="8"/>
  <c r="AG259" i="8"/>
  <c r="AD260" i="8"/>
  <c r="V260" i="8"/>
  <c r="AE260" i="8"/>
  <c r="AF260" i="8"/>
  <c r="AG260" i="8"/>
  <c r="AD261" i="8"/>
  <c r="V261" i="8"/>
  <c r="AE261" i="8"/>
  <c r="AF261" i="8"/>
  <c r="AG261" i="8"/>
  <c r="AD262" i="8"/>
  <c r="V262" i="8"/>
  <c r="AE262" i="8"/>
  <c r="AF262" i="8"/>
  <c r="AG262" i="8"/>
  <c r="AD263" i="8"/>
  <c r="V263" i="8"/>
  <c r="AE263" i="8"/>
  <c r="AF263" i="8"/>
  <c r="AG263" i="8"/>
  <c r="AD264" i="8"/>
  <c r="V264" i="8"/>
  <c r="AE264" i="8"/>
  <c r="AF264" i="8"/>
  <c r="AG264" i="8"/>
  <c r="AD265" i="8"/>
  <c r="V265" i="8"/>
  <c r="AE265" i="8"/>
  <c r="AF265" i="8"/>
  <c r="AG265" i="8"/>
  <c r="AD266" i="8"/>
  <c r="V266" i="8"/>
  <c r="AE266" i="8"/>
  <c r="AF266" i="8"/>
  <c r="AG266" i="8"/>
  <c r="AD267" i="8"/>
  <c r="V267" i="8"/>
  <c r="AE267" i="8"/>
  <c r="AF267" i="8"/>
  <c r="AG267" i="8"/>
  <c r="AD268" i="8"/>
  <c r="V268" i="8"/>
  <c r="AE268" i="8"/>
  <c r="AF268" i="8"/>
  <c r="AG268" i="8"/>
  <c r="AD269" i="8"/>
  <c r="V269" i="8"/>
  <c r="AE269" i="8"/>
  <c r="AF269" i="8"/>
  <c r="AG269" i="8"/>
  <c r="AD270" i="8"/>
  <c r="V270" i="8"/>
  <c r="AE270" i="8"/>
  <c r="AF270" i="8"/>
  <c r="AG270" i="8"/>
  <c r="AD271" i="8"/>
  <c r="V271" i="8"/>
  <c r="AE271" i="8"/>
  <c r="AF271" i="8"/>
  <c r="AG271" i="8"/>
  <c r="AD272" i="8"/>
  <c r="V272" i="8"/>
  <c r="AE272" i="8"/>
  <c r="AF272" i="8"/>
  <c r="AG272" i="8"/>
  <c r="AD273" i="8"/>
  <c r="V273" i="8"/>
  <c r="AE273" i="8"/>
  <c r="AF273" i="8"/>
  <c r="AG273" i="8"/>
  <c r="AD274" i="8"/>
  <c r="V274" i="8"/>
  <c r="AE274" i="8"/>
  <c r="AF274" i="8"/>
  <c r="AG274" i="8"/>
  <c r="AD275" i="8"/>
  <c r="V275" i="8"/>
  <c r="AE275" i="8"/>
  <c r="AF275" i="8"/>
  <c r="AG275" i="8"/>
  <c r="AD220" i="8"/>
  <c r="V220" i="8"/>
  <c r="AE220" i="8"/>
  <c r="AF220" i="8"/>
  <c r="AG220" i="8"/>
  <c r="AD221" i="8"/>
  <c r="V221" i="8"/>
  <c r="AE221" i="8"/>
  <c r="AF221" i="8"/>
  <c r="AG221" i="8"/>
  <c r="AD222" i="8"/>
  <c r="V222" i="8"/>
  <c r="AE222" i="8"/>
  <c r="AF222" i="8"/>
  <c r="AG222" i="8"/>
  <c r="AD223" i="8"/>
  <c r="V223" i="8"/>
  <c r="AE223" i="8"/>
  <c r="AF223" i="8"/>
  <c r="AG223" i="8"/>
  <c r="AD224" i="8"/>
  <c r="V224" i="8"/>
  <c r="AE224" i="8"/>
  <c r="AF224" i="8"/>
  <c r="AG224" i="8"/>
  <c r="AD225" i="8"/>
  <c r="V225" i="8"/>
  <c r="AE225" i="8"/>
  <c r="AF225" i="8"/>
  <c r="AG225" i="8"/>
  <c r="AD226" i="8"/>
  <c r="V226" i="8"/>
  <c r="AE226" i="8"/>
  <c r="AF226" i="8"/>
  <c r="AG226" i="8"/>
  <c r="AD227" i="8"/>
  <c r="V227" i="8"/>
  <c r="AE227" i="8"/>
  <c r="AF227" i="8"/>
  <c r="AG227" i="8"/>
  <c r="AD228" i="8"/>
  <c r="V228" i="8"/>
  <c r="AE228" i="8"/>
  <c r="AF228" i="8"/>
  <c r="AG228" i="8"/>
  <c r="AD229" i="8"/>
  <c r="V229" i="8"/>
  <c r="AE229" i="8"/>
  <c r="AF229" i="8"/>
  <c r="AG229" i="8"/>
  <c r="AD230" i="8"/>
  <c r="V230" i="8"/>
  <c r="AE230" i="8"/>
  <c r="AF230" i="8"/>
  <c r="AG230" i="8"/>
  <c r="AD231" i="8"/>
  <c r="V231" i="8"/>
  <c r="AE231" i="8"/>
  <c r="AF231" i="8"/>
  <c r="AG231" i="8"/>
  <c r="AD232" i="8"/>
  <c r="V232" i="8"/>
  <c r="AE232" i="8"/>
  <c r="AF232" i="8"/>
  <c r="AG232" i="8"/>
  <c r="AD233" i="8"/>
  <c r="V233" i="8"/>
  <c r="AE233" i="8"/>
  <c r="AF233" i="8"/>
  <c r="AG233" i="8"/>
  <c r="AD234" i="8"/>
  <c r="V234" i="8"/>
  <c r="AE234" i="8"/>
  <c r="AF234" i="8"/>
  <c r="AG234" i="8"/>
  <c r="AD235" i="8"/>
  <c r="V235" i="8"/>
  <c r="AE235" i="8"/>
  <c r="AF235" i="8"/>
  <c r="AG235" i="8"/>
  <c r="AD236" i="8"/>
  <c r="V236" i="8"/>
  <c r="AE236" i="8"/>
  <c r="AF236" i="8"/>
  <c r="AG236" i="8"/>
  <c r="AD237" i="8"/>
  <c r="V237" i="8"/>
  <c r="AE237" i="8"/>
  <c r="AF237" i="8"/>
  <c r="AG237" i="8"/>
  <c r="AD238" i="8"/>
  <c r="V238" i="8"/>
  <c r="AE238" i="8"/>
  <c r="AF238" i="8"/>
  <c r="AG238" i="8"/>
  <c r="AD239" i="8"/>
  <c r="V239" i="8"/>
  <c r="AE239" i="8"/>
  <c r="AF239" i="8"/>
  <c r="AG239" i="8"/>
  <c r="AD240" i="8"/>
  <c r="V240" i="8"/>
  <c r="AE240" i="8"/>
  <c r="AF240" i="8"/>
  <c r="AG240" i="8"/>
  <c r="AD241" i="8"/>
  <c r="V241" i="8"/>
  <c r="AE241" i="8"/>
  <c r="AF241" i="8"/>
  <c r="AG241" i="8"/>
  <c r="AD242" i="8"/>
  <c r="V242" i="8"/>
  <c r="AE242" i="8"/>
  <c r="AF242" i="8"/>
  <c r="AG242" i="8"/>
  <c r="AD243" i="8"/>
  <c r="V243" i="8"/>
  <c r="AE243" i="8"/>
  <c r="AF243" i="8"/>
  <c r="AG243" i="8"/>
  <c r="AD244" i="8"/>
  <c r="V244" i="8"/>
  <c r="AE244" i="8"/>
  <c r="AF244" i="8"/>
  <c r="AG244" i="8"/>
  <c r="AD245" i="8"/>
  <c r="V245" i="8"/>
  <c r="AE245" i="8"/>
  <c r="AF245" i="8"/>
  <c r="AG245" i="8"/>
  <c r="AD246" i="8"/>
  <c r="V246" i="8"/>
  <c r="AE246" i="8"/>
  <c r="AF246" i="8"/>
  <c r="AG246" i="8"/>
  <c r="AD247" i="8"/>
  <c r="V247" i="8"/>
  <c r="AE247" i="8"/>
  <c r="AF247" i="8"/>
  <c r="AG247" i="8"/>
  <c r="AD248" i="8"/>
  <c r="V248" i="8"/>
  <c r="AE248" i="8"/>
  <c r="AF248" i="8"/>
  <c r="AG248" i="8"/>
  <c r="I268" i="8"/>
  <c r="J268" i="8"/>
  <c r="K268" i="8"/>
  <c r="L268" i="8"/>
  <c r="L267" i="8"/>
  <c r="M268" i="8"/>
  <c r="I269" i="8"/>
  <c r="J269" i="8"/>
  <c r="K269" i="8"/>
  <c r="L269" i="8"/>
  <c r="M269" i="8"/>
  <c r="I270" i="8"/>
  <c r="J270" i="8"/>
  <c r="K270" i="8"/>
  <c r="L270" i="8"/>
  <c r="M270" i="8"/>
  <c r="I271" i="8"/>
  <c r="J271" i="8"/>
  <c r="K271" i="8"/>
  <c r="L271" i="8"/>
  <c r="M271" i="8"/>
  <c r="I272" i="8"/>
  <c r="J272" i="8"/>
  <c r="K272" i="8"/>
  <c r="L272" i="8"/>
  <c r="M272" i="8"/>
  <c r="I273" i="8"/>
  <c r="J273" i="8"/>
  <c r="K273" i="8"/>
  <c r="L273" i="8"/>
  <c r="M273" i="8"/>
  <c r="I274" i="8"/>
  <c r="J274" i="8"/>
  <c r="K274" i="8"/>
  <c r="L274" i="8"/>
  <c r="M274" i="8"/>
  <c r="I275" i="8"/>
  <c r="J275" i="8"/>
  <c r="K275" i="8"/>
  <c r="L275" i="8"/>
  <c r="M275" i="8"/>
  <c r="I226" i="8"/>
  <c r="J226" i="8"/>
  <c r="K226" i="8"/>
  <c r="L226" i="8"/>
  <c r="L225" i="8"/>
  <c r="M226" i="8"/>
  <c r="I227" i="8"/>
  <c r="J227" i="8"/>
  <c r="K227" i="8"/>
  <c r="L227" i="8"/>
  <c r="M227" i="8"/>
  <c r="I228" i="8"/>
  <c r="J228" i="8"/>
  <c r="K228" i="8"/>
  <c r="L228" i="8"/>
  <c r="M228" i="8"/>
  <c r="I229" i="8"/>
  <c r="J229" i="8"/>
  <c r="K229" i="8"/>
  <c r="L229" i="8"/>
  <c r="M229" i="8"/>
  <c r="I230" i="8"/>
  <c r="J230" i="8"/>
  <c r="K230" i="8"/>
  <c r="L230" i="8"/>
  <c r="M230" i="8"/>
  <c r="I231" i="8"/>
  <c r="J231" i="8"/>
  <c r="K231" i="8"/>
  <c r="L231" i="8"/>
  <c r="M231" i="8"/>
  <c r="I232" i="8"/>
  <c r="J232" i="8"/>
  <c r="K232" i="8"/>
  <c r="L232" i="8"/>
  <c r="M232" i="8"/>
  <c r="I233" i="8"/>
  <c r="J233" i="8"/>
  <c r="K233" i="8"/>
  <c r="L233" i="8"/>
  <c r="M233" i="8"/>
  <c r="I234" i="8"/>
  <c r="J234" i="8"/>
  <c r="K234" i="8"/>
  <c r="L234" i="8"/>
  <c r="M234" i="8"/>
  <c r="I235" i="8"/>
  <c r="J235" i="8"/>
  <c r="K235" i="8"/>
  <c r="L235" i="8"/>
  <c r="M235" i="8"/>
  <c r="I236" i="8"/>
  <c r="J236" i="8"/>
  <c r="K236" i="8"/>
  <c r="L236" i="8"/>
  <c r="M236" i="8"/>
  <c r="I237" i="8"/>
  <c r="J237" i="8"/>
  <c r="K237" i="8"/>
  <c r="L237" i="8"/>
  <c r="M237" i="8"/>
  <c r="I238" i="8"/>
  <c r="J238" i="8"/>
  <c r="K238" i="8"/>
  <c r="L238" i="8"/>
  <c r="M238" i="8"/>
  <c r="I239" i="8"/>
  <c r="J239" i="8"/>
  <c r="K239" i="8"/>
  <c r="L239" i="8"/>
  <c r="M239" i="8"/>
  <c r="I240" i="8"/>
  <c r="J240" i="8"/>
  <c r="K240" i="8"/>
  <c r="L240" i="8"/>
  <c r="M240" i="8"/>
  <c r="I241" i="8"/>
  <c r="J241" i="8"/>
  <c r="K241" i="8"/>
  <c r="L241" i="8"/>
  <c r="M241" i="8"/>
  <c r="I242" i="8"/>
  <c r="J242" i="8"/>
  <c r="K242" i="8"/>
  <c r="L242" i="8"/>
  <c r="M242" i="8"/>
  <c r="I243" i="8"/>
  <c r="J243" i="8"/>
  <c r="K243" i="8"/>
  <c r="L243" i="8"/>
  <c r="M243" i="8"/>
  <c r="I244" i="8"/>
  <c r="J244" i="8"/>
  <c r="K244" i="8"/>
  <c r="L244" i="8"/>
  <c r="M244" i="8"/>
  <c r="I245" i="8"/>
  <c r="J245" i="8"/>
  <c r="K245" i="8"/>
  <c r="L245" i="8"/>
  <c r="M245" i="8"/>
  <c r="I246" i="8"/>
  <c r="J246" i="8"/>
  <c r="K246" i="8"/>
  <c r="L246" i="8"/>
  <c r="M246" i="8"/>
  <c r="I247" i="8"/>
  <c r="J247" i="8"/>
  <c r="K247" i="8"/>
  <c r="L247" i="8"/>
  <c r="M247" i="8"/>
  <c r="I248" i="8"/>
  <c r="J248" i="8"/>
  <c r="K248" i="8"/>
  <c r="L248" i="8"/>
  <c r="M248" i="8"/>
  <c r="I249" i="8"/>
  <c r="J249" i="8"/>
  <c r="K249" i="8"/>
  <c r="L249" i="8"/>
  <c r="M249" i="8"/>
  <c r="I250" i="8"/>
  <c r="J250" i="8"/>
  <c r="K250" i="8"/>
  <c r="L250" i="8"/>
  <c r="M250" i="8"/>
  <c r="I251" i="8"/>
  <c r="J251" i="8"/>
  <c r="K251" i="8"/>
  <c r="L251" i="8"/>
  <c r="M251" i="8"/>
  <c r="I252" i="8"/>
  <c r="J252" i="8"/>
  <c r="K252" i="8"/>
  <c r="L252" i="8"/>
  <c r="M252" i="8"/>
  <c r="I253" i="8"/>
  <c r="J253" i="8"/>
  <c r="K253" i="8"/>
  <c r="L253" i="8"/>
  <c r="M253" i="8"/>
  <c r="I254" i="8"/>
  <c r="J254" i="8"/>
  <c r="K254" i="8"/>
  <c r="L254" i="8"/>
  <c r="M254" i="8"/>
  <c r="I255" i="8"/>
  <c r="J255" i="8"/>
  <c r="K255" i="8"/>
  <c r="L255" i="8"/>
  <c r="M255" i="8"/>
  <c r="I256" i="8"/>
  <c r="J256" i="8"/>
  <c r="K256" i="8"/>
  <c r="L256" i="8"/>
  <c r="M256" i="8"/>
  <c r="I257" i="8"/>
  <c r="J257" i="8"/>
  <c r="K257" i="8"/>
  <c r="L257" i="8"/>
  <c r="M257" i="8"/>
  <c r="I258" i="8"/>
  <c r="J258" i="8"/>
  <c r="K258" i="8"/>
  <c r="L258" i="8"/>
  <c r="M258" i="8"/>
  <c r="I259" i="8"/>
  <c r="J259" i="8"/>
  <c r="K259" i="8"/>
  <c r="L259" i="8"/>
  <c r="M259" i="8"/>
  <c r="I260" i="8"/>
  <c r="J260" i="8"/>
  <c r="K260" i="8"/>
  <c r="L260" i="8"/>
  <c r="M260" i="8"/>
  <c r="I261" i="8"/>
  <c r="J261" i="8"/>
  <c r="K261" i="8"/>
  <c r="L261" i="8"/>
  <c r="M261" i="8"/>
  <c r="I262" i="8"/>
  <c r="J262" i="8"/>
  <c r="K262" i="8"/>
  <c r="L262" i="8"/>
  <c r="M262" i="8"/>
  <c r="I263" i="8"/>
  <c r="J263" i="8"/>
  <c r="K263" i="8"/>
  <c r="L263" i="8"/>
  <c r="M263" i="8"/>
  <c r="I264" i="8"/>
  <c r="J264" i="8"/>
  <c r="K264" i="8"/>
  <c r="L264" i="8"/>
  <c r="M264" i="8"/>
  <c r="I265" i="8"/>
  <c r="J265" i="8"/>
  <c r="K265" i="8"/>
  <c r="L265" i="8"/>
  <c r="M265" i="8"/>
  <c r="I266" i="8"/>
  <c r="J266" i="8"/>
  <c r="K266" i="8"/>
  <c r="L266" i="8"/>
  <c r="M266" i="8"/>
  <c r="I267" i="8"/>
  <c r="J267" i="8"/>
  <c r="K267" i="8"/>
  <c r="M267" i="8"/>
  <c r="AD197" i="8"/>
  <c r="V197" i="8"/>
  <c r="AD150" i="8"/>
  <c r="AE197" i="8"/>
  <c r="AF197" i="8"/>
  <c r="AG197" i="8"/>
  <c r="AD198" i="8"/>
  <c r="V198" i="8"/>
  <c r="AE198" i="8"/>
  <c r="AF198" i="8"/>
  <c r="AG198" i="8"/>
  <c r="AD199" i="8"/>
  <c r="V199" i="8"/>
  <c r="AE199" i="8"/>
  <c r="AF199" i="8"/>
  <c r="AG199" i="8"/>
  <c r="AD200" i="8"/>
  <c r="V200" i="8"/>
  <c r="AE200" i="8"/>
  <c r="AF200" i="8"/>
  <c r="AG200" i="8"/>
  <c r="AD201" i="8"/>
  <c r="V201" i="8"/>
  <c r="AE201" i="8"/>
  <c r="AF201" i="8"/>
  <c r="AG201" i="8"/>
  <c r="AD202" i="8"/>
  <c r="V202" i="8"/>
  <c r="AE202" i="8"/>
  <c r="AF202" i="8"/>
  <c r="AG202" i="8"/>
  <c r="AD203" i="8"/>
  <c r="V203" i="8"/>
  <c r="AE203" i="8"/>
  <c r="AF203" i="8"/>
  <c r="AG203" i="8"/>
  <c r="AD204" i="8"/>
  <c r="V204" i="8"/>
  <c r="AE204" i="8"/>
  <c r="AF204" i="8"/>
  <c r="AG204" i="8"/>
  <c r="AD205" i="8"/>
  <c r="V205" i="8"/>
  <c r="AE205" i="8"/>
  <c r="AF205" i="8"/>
  <c r="AG205" i="8"/>
  <c r="AD206" i="8"/>
  <c r="V206" i="8"/>
  <c r="AE206" i="8"/>
  <c r="AF206" i="8"/>
  <c r="AG206" i="8"/>
  <c r="AD207" i="8"/>
  <c r="V207" i="8"/>
  <c r="AE207" i="8"/>
  <c r="AF207" i="8"/>
  <c r="AG207" i="8"/>
  <c r="AD208" i="8"/>
  <c r="V208" i="8"/>
  <c r="AE208" i="8"/>
  <c r="AF208" i="8"/>
  <c r="AG208" i="8"/>
  <c r="AD209" i="8"/>
  <c r="V209" i="8"/>
  <c r="AE209" i="8"/>
  <c r="AF209" i="8"/>
  <c r="AG209" i="8"/>
  <c r="AD210" i="8"/>
  <c r="V210" i="8"/>
  <c r="AE210" i="8"/>
  <c r="AF210" i="8"/>
  <c r="AG210" i="8"/>
  <c r="AD180" i="8"/>
  <c r="V180" i="8"/>
  <c r="AE180" i="8"/>
  <c r="AF180" i="8"/>
  <c r="AG180" i="8"/>
  <c r="AD181" i="8"/>
  <c r="V181" i="8"/>
  <c r="AE181" i="8"/>
  <c r="AF181" i="8"/>
  <c r="AG181" i="8"/>
  <c r="AD182" i="8"/>
  <c r="V182" i="8"/>
  <c r="AE182" i="8"/>
  <c r="AF182" i="8"/>
  <c r="AG182" i="8"/>
  <c r="AD183" i="8"/>
  <c r="V183" i="8"/>
  <c r="AE183" i="8"/>
  <c r="AF183" i="8"/>
  <c r="AG183" i="8"/>
  <c r="AD184" i="8"/>
  <c r="V184" i="8"/>
  <c r="AE184" i="8"/>
  <c r="AF184" i="8"/>
  <c r="AG184" i="8"/>
  <c r="AD185" i="8"/>
  <c r="V185" i="8"/>
  <c r="AE185" i="8"/>
  <c r="AF185" i="8"/>
  <c r="AG185" i="8"/>
  <c r="AD186" i="8"/>
  <c r="V186" i="8"/>
  <c r="AE186" i="8"/>
  <c r="AF186" i="8"/>
  <c r="AG186" i="8"/>
  <c r="AD187" i="8"/>
  <c r="V187" i="8"/>
  <c r="AE187" i="8"/>
  <c r="AF187" i="8"/>
  <c r="AG187" i="8"/>
  <c r="AD188" i="8"/>
  <c r="V188" i="8"/>
  <c r="AE188" i="8"/>
  <c r="AF188" i="8"/>
  <c r="AG188" i="8"/>
  <c r="AD189" i="8"/>
  <c r="V189" i="8"/>
  <c r="AE189" i="8"/>
  <c r="AF189" i="8"/>
  <c r="AG189" i="8"/>
  <c r="AD190" i="8"/>
  <c r="V190" i="8"/>
  <c r="AE190" i="8"/>
  <c r="AF190" i="8"/>
  <c r="AG190" i="8"/>
  <c r="AD191" i="8"/>
  <c r="V191" i="8"/>
  <c r="AE191" i="8"/>
  <c r="AF191" i="8"/>
  <c r="AG191" i="8"/>
  <c r="AD192" i="8"/>
  <c r="V192" i="8"/>
  <c r="AE192" i="8"/>
  <c r="AF192" i="8"/>
  <c r="AG192" i="8"/>
  <c r="AD193" i="8"/>
  <c r="V193" i="8"/>
  <c r="AE193" i="8"/>
  <c r="AF193" i="8"/>
  <c r="AG193" i="8"/>
  <c r="AD194" i="8"/>
  <c r="V194" i="8"/>
  <c r="AE194" i="8"/>
  <c r="AF194" i="8"/>
  <c r="AG194" i="8"/>
  <c r="AD195" i="8"/>
  <c r="V195" i="8"/>
  <c r="AE195" i="8"/>
  <c r="AF195" i="8"/>
  <c r="AG195" i="8"/>
  <c r="AD196" i="8"/>
  <c r="V196" i="8"/>
  <c r="AE196" i="8"/>
  <c r="AF196" i="8"/>
  <c r="AG196" i="8"/>
  <c r="I180" i="8"/>
  <c r="J180" i="8"/>
  <c r="K180" i="8"/>
  <c r="L180" i="8"/>
  <c r="L179" i="8"/>
  <c r="M180" i="8"/>
  <c r="I181" i="8"/>
  <c r="J181" i="8"/>
  <c r="K181" i="8"/>
  <c r="L181" i="8"/>
  <c r="M181" i="8"/>
  <c r="I182" i="8"/>
  <c r="J182" i="8"/>
  <c r="K182" i="8"/>
  <c r="L182" i="8"/>
  <c r="M182" i="8"/>
  <c r="I183" i="8"/>
  <c r="J183" i="8"/>
  <c r="K183" i="8"/>
  <c r="L183" i="8"/>
  <c r="M183" i="8"/>
  <c r="I184" i="8"/>
  <c r="J184" i="8"/>
  <c r="K184" i="8"/>
  <c r="L184" i="8"/>
  <c r="M184" i="8"/>
  <c r="I185" i="8"/>
  <c r="J185" i="8"/>
  <c r="K185" i="8"/>
  <c r="L185" i="8"/>
  <c r="M185" i="8"/>
  <c r="I186" i="8"/>
  <c r="J186" i="8"/>
  <c r="K186" i="8"/>
  <c r="L186" i="8"/>
  <c r="M186" i="8"/>
  <c r="I187" i="8"/>
  <c r="J187" i="8"/>
  <c r="K187" i="8"/>
  <c r="L187" i="8"/>
  <c r="M187" i="8"/>
  <c r="I188" i="8"/>
  <c r="J188" i="8"/>
  <c r="K188" i="8"/>
  <c r="L188" i="8"/>
  <c r="M188" i="8"/>
  <c r="I189" i="8"/>
  <c r="J189" i="8"/>
  <c r="K189" i="8"/>
  <c r="L189" i="8"/>
  <c r="M189" i="8"/>
  <c r="I190" i="8"/>
  <c r="J190" i="8"/>
  <c r="K190" i="8"/>
  <c r="L190" i="8"/>
  <c r="M190" i="8"/>
  <c r="I191" i="8"/>
  <c r="J191" i="8"/>
  <c r="K191" i="8"/>
  <c r="L191" i="8"/>
  <c r="M191" i="8"/>
  <c r="I192" i="8"/>
  <c r="J192" i="8"/>
  <c r="K192" i="8"/>
  <c r="L192" i="8"/>
  <c r="M192" i="8"/>
  <c r="I193" i="8"/>
  <c r="J193" i="8"/>
  <c r="K193" i="8"/>
  <c r="L193" i="8"/>
  <c r="M193" i="8"/>
  <c r="I194" i="8"/>
  <c r="J194" i="8"/>
  <c r="K194" i="8"/>
  <c r="L194" i="8"/>
  <c r="M194" i="8"/>
  <c r="I195" i="8"/>
  <c r="J195" i="8"/>
  <c r="K195" i="8"/>
  <c r="L195" i="8"/>
  <c r="M195" i="8"/>
  <c r="I196" i="8"/>
  <c r="J196" i="8"/>
  <c r="K196" i="8"/>
  <c r="L196" i="8"/>
  <c r="M196" i="8"/>
  <c r="I197" i="8"/>
  <c r="J197" i="8"/>
  <c r="K197" i="8"/>
  <c r="L197" i="8"/>
  <c r="M197" i="8"/>
  <c r="I198" i="8"/>
  <c r="J198" i="8"/>
  <c r="K198" i="8"/>
  <c r="L198" i="8"/>
  <c r="M198" i="8"/>
  <c r="I199" i="8"/>
  <c r="J199" i="8"/>
  <c r="K199" i="8"/>
  <c r="L199" i="8"/>
  <c r="M199" i="8"/>
  <c r="I200" i="8"/>
  <c r="J200" i="8"/>
  <c r="K200" i="8"/>
  <c r="L200" i="8"/>
  <c r="M200" i="8"/>
  <c r="I201" i="8"/>
  <c r="J201" i="8"/>
  <c r="K201" i="8"/>
  <c r="L201" i="8"/>
  <c r="M201" i="8"/>
  <c r="I202" i="8"/>
  <c r="J202" i="8"/>
  <c r="K202" i="8"/>
  <c r="L202" i="8"/>
  <c r="M202" i="8"/>
  <c r="I203" i="8"/>
  <c r="J203" i="8"/>
  <c r="K203" i="8"/>
  <c r="L203" i="8"/>
  <c r="M203" i="8"/>
  <c r="I204" i="8"/>
  <c r="J204" i="8"/>
  <c r="K204" i="8"/>
  <c r="L204" i="8"/>
  <c r="M204" i="8"/>
  <c r="I205" i="8"/>
  <c r="J205" i="8"/>
  <c r="K205" i="8"/>
  <c r="L205" i="8"/>
  <c r="M205" i="8"/>
  <c r="I206" i="8"/>
  <c r="J206" i="8"/>
  <c r="K206" i="8"/>
  <c r="L206" i="8"/>
  <c r="M206" i="8"/>
  <c r="I207" i="8"/>
  <c r="J207" i="8"/>
  <c r="K207" i="8"/>
  <c r="L207" i="8"/>
  <c r="M207" i="8"/>
  <c r="I208" i="8"/>
  <c r="J208" i="8"/>
  <c r="K208" i="8"/>
  <c r="L208" i="8"/>
  <c r="M208" i="8"/>
  <c r="I209" i="8"/>
  <c r="J209" i="8"/>
  <c r="K209" i="8"/>
  <c r="L209" i="8"/>
  <c r="M209" i="8"/>
  <c r="I210" i="8"/>
  <c r="J210" i="8"/>
  <c r="K210" i="8"/>
  <c r="L210" i="8"/>
  <c r="M210" i="8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25" i="6"/>
  <c r="AO26" i="7"/>
  <c r="AO27" i="7"/>
  <c r="AO28" i="7"/>
  <c r="AO29" i="7"/>
  <c r="AO30" i="7"/>
  <c r="AO31" i="7"/>
  <c r="AO32" i="7"/>
  <c r="AO33" i="7"/>
  <c r="AO34" i="7"/>
  <c r="AO35" i="7"/>
  <c r="AO36" i="7"/>
  <c r="AO37" i="7"/>
  <c r="AO38" i="7"/>
  <c r="AO39" i="7"/>
  <c r="AO40" i="7"/>
  <c r="AO41" i="7"/>
  <c r="AO42" i="7"/>
  <c r="AO43" i="7"/>
  <c r="AO44" i="7"/>
  <c r="AO45" i="7"/>
  <c r="AO46" i="7"/>
  <c r="AO47" i="7"/>
  <c r="AO48" i="7"/>
  <c r="AO49" i="7"/>
  <c r="AO50" i="7"/>
  <c r="AO25" i="7"/>
  <c r="AL305" i="7"/>
  <c r="AK305" i="7"/>
  <c r="AL294" i="7"/>
  <c r="AK294" i="7"/>
  <c r="AL283" i="7"/>
  <c r="AK283" i="7"/>
  <c r="AL272" i="7"/>
  <c r="AK272" i="7"/>
  <c r="AL261" i="7"/>
  <c r="AK261" i="7"/>
  <c r="AL250" i="7"/>
  <c r="AK250" i="7"/>
  <c r="AL239" i="7"/>
  <c r="AK239" i="7"/>
  <c r="AL228" i="7"/>
  <c r="AK228" i="7"/>
  <c r="AL217" i="7"/>
  <c r="AK217" i="7"/>
  <c r="AL206" i="7"/>
  <c r="AK206" i="7"/>
  <c r="AL195" i="7"/>
  <c r="AK195" i="7"/>
  <c r="AL184" i="7"/>
  <c r="AK184" i="7"/>
  <c r="AL173" i="7"/>
  <c r="AK173" i="7"/>
  <c r="AL162" i="7"/>
  <c r="AK162" i="7"/>
  <c r="AL151" i="7"/>
  <c r="AK151" i="7"/>
  <c r="AL140" i="7"/>
  <c r="AK140" i="7"/>
  <c r="AL129" i="7"/>
  <c r="AK129" i="7"/>
  <c r="AL118" i="7"/>
  <c r="AK118" i="7"/>
  <c r="AL107" i="7"/>
  <c r="AK107" i="7"/>
  <c r="AL96" i="7"/>
  <c r="AK96" i="7"/>
  <c r="AL85" i="7"/>
  <c r="AK85" i="7"/>
  <c r="AL74" i="7"/>
  <c r="AK74" i="7"/>
  <c r="AL63" i="7"/>
  <c r="AK63" i="7"/>
  <c r="AL52" i="7"/>
  <c r="AK52" i="7"/>
  <c r="AL41" i="7"/>
  <c r="AK41" i="7"/>
  <c r="AK30" i="7"/>
  <c r="AL30" i="7"/>
  <c r="AD323" i="7"/>
  <c r="V323" i="7"/>
  <c r="AD280" i="7"/>
  <c r="AE323" i="7"/>
  <c r="AF323" i="7"/>
  <c r="AG323" i="7"/>
  <c r="AD324" i="7"/>
  <c r="V324" i="7"/>
  <c r="AE324" i="7"/>
  <c r="AF324" i="7"/>
  <c r="AG324" i="7"/>
  <c r="AD325" i="7"/>
  <c r="V325" i="7"/>
  <c r="AE325" i="7"/>
  <c r="AF325" i="7"/>
  <c r="AG325" i="7"/>
  <c r="AD326" i="7"/>
  <c r="V326" i="7"/>
  <c r="AE326" i="7"/>
  <c r="AF326" i="7"/>
  <c r="AG326" i="7"/>
  <c r="AD327" i="7"/>
  <c r="V327" i="7"/>
  <c r="AE327" i="7"/>
  <c r="AF327" i="7"/>
  <c r="AG327" i="7"/>
  <c r="AD328" i="7"/>
  <c r="V328" i="7"/>
  <c r="AE328" i="7"/>
  <c r="AF328" i="7"/>
  <c r="AG328" i="7"/>
  <c r="AD329" i="7"/>
  <c r="V329" i="7"/>
  <c r="AE329" i="7"/>
  <c r="AF329" i="7"/>
  <c r="AG329" i="7"/>
  <c r="AD330" i="7"/>
  <c r="V330" i="7"/>
  <c r="AE330" i="7"/>
  <c r="AF330" i="7"/>
  <c r="AG330" i="7"/>
  <c r="AD331" i="7"/>
  <c r="V331" i="7"/>
  <c r="AE331" i="7"/>
  <c r="AF331" i="7"/>
  <c r="AG331" i="7"/>
  <c r="AD332" i="7"/>
  <c r="V332" i="7"/>
  <c r="AE332" i="7"/>
  <c r="AF332" i="7"/>
  <c r="AG332" i="7"/>
  <c r="AD333" i="7"/>
  <c r="V333" i="7"/>
  <c r="AE333" i="7"/>
  <c r="AF333" i="7"/>
  <c r="AG333" i="7"/>
  <c r="AD334" i="7"/>
  <c r="V334" i="7"/>
  <c r="AE334" i="7"/>
  <c r="AF334" i="7"/>
  <c r="AG334" i="7"/>
  <c r="AD335" i="7"/>
  <c r="V335" i="7"/>
  <c r="AE335" i="7"/>
  <c r="AF335" i="7"/>
  <c r="AG335" i="7"/>
  <c r="AD336" i="7"/>
  <c r="V336" i="7"/>
  <c r="AE336" i="7"/>
  <c r="AF336" i="7"/>
  <c r="AG336" i="7"/>
  <c r="AD337" i="7"/>
  <c r="V337" i="7"/>
  <c r="AE337" i="7"/>
  <c r="AF337" i="7"/>
  <c r="AG337" i="7"/>
  <c r="AD338" i="7"/>
  <c r="V338" i="7"/>
  <c r="AE338" i="7"/>
  <c r="AF338" i="7"/>
  <c r="AG338" i="7"/>
  <c r="AD339" i="7"/>
  <c r="V339" i="7"/>
  <c r="AE339" i="7"/>
  <c r="AG339" i="7"/>
  <c r="AD297" i="7"/>
  <c r="V297" i="7"/>
  <c r="AE297" i="7"/>
  <c r="AF297" i="7"/>
  <c r="AG297" i="7"/>
  <c r="AD298" i="7"/>
  <c r="V298" i="7"/>
  <c r="AE298" i="7"/>
  <c r="AF298" i="7"/>
  <c r="AG298" i="7"/>
  <c r="AD299" i="7"/>
  <c r="V299" i="7"/>
  <c r="AE299" i="7"/>
  <c r="AF299" i="7"/>
  <c r="AG299" i="7"/>
  <c r="AD300" i="7"/>
  <c r="V300" i="7"/>
  <c r="AE300" i="7"/>
  <c r="AF300" i="7"/>
  <c r="AG300" i="7"/>
  <c r="AD301" i="7"/>
  <c r="V301" i="7"/>
  <c r="AE301" i="7"/>
  <c r="AF301" i="7"/>
  <c r="AG301" i="7"/>
  <c r="AD302" i="7"/>
  <c r="V302" i="7"/>
  <c r="AE302" i="7"/>
  <c r="AF302" i="7"/>
  <c r="AG302" i="7"/>
  <c r="AD303" i="7"/>
  <c r="V303" i="7"/>
  <c r="AE303" i="7"/>
  <c r="AF303" i="7"/>
  <c r="AG303" i="7"/>
  <c r="AD304" i="7"/>
  <c r="V304" i="7"/>
  <c r="AE304" i="7"/>
  <c r="AF304" i="7"/>
  <c r="AG304" i="7"/>
  <c r="AD305" i="7"/>
  <c r="V305" i="7"/>
  <c r="AE305" i="7"/>
  <c r="AF305" i="7"/>
  <c r="AG305" i="7"/>
  <c r="AD306" i="7"/>
  <c r="V306" i="7"/>
  <c r="AE306" i="7"/>
  <c r="AF306" i="7"/>
  <c r="AG306" i="7"/>
  <c r="AD307" i="7"/>
  <c r="V307" i="7"/>
  <c r="AE307" i="7"/>
  <c r="AF307" i="7"/>
  <c r="AG307" i="7"/>
  <c r="AD308" i="7"/>
  <c r="V308" i="7"/>
  <c r="AE308" i="7"/>
  <c r="AF308" i="7"/>
  <c r="AG308" i="7"/>
  <c r="AD309" i="7"/>
  <c r="V309" i="7"/>
  <c r="AE309" i="7"/>
  <c r="AF309" i="7"/>
  <c r="AG309" i="7"/>
  <c r="AD310" i="7"/>
  <c r="V310" i="7"/>
  <c r="AE310" i="7"/>
  <c r="AF310" i="7"/>
  <c r="AG310" i="7"/>
  <c r="AD311" i="7"/>
  <c r="V311" i="7"/>
  <c r="AE311" i="7"/>
  <c r="AF311" i="7"/>
  <c r="AG311" i="7"/>
  <c r="AD312" i="7"/>
  <c r="V312" i="7"/>
  <c r="AE312" i="7"/>
  <c r="AF312" i="7"/>
  <c r="AG312" i="7"/>
  <c r="AD313" i="7"/>
  <c r="V313" i="7"/>
  <c r="AE313" i="7"/>
  <c r="AF313" i="7"/>
  <c r="AG313" i="7"/>
  <c r="AD314" i="7"/>
  <c r="V314" i="7"/>
  <c r="AE314" i="7"/>
  <c r="AF314" i="7"/>
  <c r="AG314" i="7"/>
  <c r="AD315" i="7"/>
  <c r="V315" i="7"/>
  <c r="AE315" i="7"/>
  <c r="AF315" i="7"/>
  <c r="AG315" i="7"/>
  <c r="AD316" i="7"/>
  <c r="V316" i="7"/>
  <c r="AE316" i="7"/>
  <c r="AF316" i="7"/>
  <c r="AG316" i="7"/>
  <c r="AD317" i="7"/>
  <c r="V317" i="7"/>
  <c r="AE317" i="7"/>
  <c r="AF317" i="7"/>
  <c r="AG317" i="7"/>
  <c r="AD318" i="7"/>
  <c r="V318" i="7"/>
  <c r="AE318" i="7"/>
  <c r="AF318" i="7"/>
  <c r="AG318" i="7"/>
  <c r="AD319" i="7"/>
  <c r="V319" i="7"/>
  <c r="AE319" i="7"/>
  <c r="AF319" i="7"/>
  <c r="AG319" i="7"/>
  <c r="AD320" i="7"/>
  <c r="V320" i="7"/>
  <c r="AE320" i="7"/>
  <c r="AF320" i="7"/>
  <c r="AG320" i="7"/>
  <c r="AD321" i="7"/>
  <c r="V321" i="7"/>
  <c r="AE321" i="7"/>
  <c r="AF321" i="7"/>
  <c r="AG321" i="7"/>
  <c r="AD322" i="7"/>
  <c r="V322" i="7"/>
  <c r="AE322" i="7"/>
  <c r="AF322" i="7"/>
  <c r="AG322" i="7"/>
  <c r="I332" i="7"/>
  <c r="J332" i="7"/>
  <c r="K332" i="7"/>
  <c r="L332" i="7"/>
  <c r="L331" i="7"/>
  <c r="H15" i="7"/>
  <c r="M332" i="7"/>
  <c r="I333" i="7"/>
  <c r="J333" i="7"/>
  <c r="K333" i="7"/>
  <c r="L333" i="7"/>
  <c r="M333" i="7"/>
  <c r="I334" i="7"/>
  <c r="J334" i="7"/>
  <c r="K334" i="7"/>
  <c r="L334" i="7"/>
  <c r="M334" i="7"/>
  <c r="I335" i="7"/>
  <c r="J335" i="7"/>
  <c r="K335" i="7"/>
  <c r="L335" i="7"/>
  <c r="M335" i="7"/>
  <c r="I336" i="7"/>
  <c r="J336" i="7"/>
  <c r="K336" i="7"/>
  <c r="L336" i="7"/>
  <c r="M336" i="7"/>
  <c r="I337" i="7"/>
  <c r="J337" i="7"/>
  <c r="K337" i="7"/>
  <c r="L337" i="7"/>
  <c r="M337" i="7"/>
  <c r="I338" i="7"/>
  <c r="J338" i="7"/>
  <c r="K338" i="7"/>
  <c r="L338" i="7"/>
  <c r="M338" i="7"/>
  <c r="I339" i="7"/>
  <c r="J339" i="7"/>
  <c r="K339" i="7"/>
  <c r="L339" i="7"/>
  <c r="M339" i="7"/>
  <c r="I297" i="7"/>
  <c r="J297" i="7"/>
  <c r="K297" i="7"/>
  <c r="L297" i="7"/>
  <c r="L296" i="7"/>
  <c r="M297" i="7"/>
  <c r="I298" i="7"/>
  <c r="J298" i="7"/>
  <c r="K298" i="7"/>
  <c r="L298" i="7"/>
  <c r="M298" i="7"/>
  <c r="I299" i="7"/>
  <c r="J299" i="7"/>
  <c r="K299" i="7"/>
  <c r="L299" i="7"/>
  <c r="M299" i="7"/>
  <c r="I300" i="7"/>
  <c r="J300" i="7"/>
  <c r="K300" i="7"/>
  <c r="L300" i="7"/>
  <c r="M300" i="7"/>
  <c r="I301" i="7"/>
  <c r="J301" i="7"/>
  <c r="K301" i="7"/>
  <c r="L301" i="7"/>
  <c r="M301" i="7"/>
  <c r="I302" i="7"/>
  <c r="J302" i="7"/>
  <c r="K302" i="7"/>
  <c r="L302" i="7"/>
  <c r="M302" i="7"/>
  <c r="I303" i="7"/>
  <c r="J303" i="7"/>
  <c r="K303" i="7"/>
  <c r="L303" i="7"/>
  <c r="M303" i="7"/>
  <c r="I304" i="7"/>
  <c r="J304" i="7"/>
  <c r="K304" i="7"/>
  <c r="L304" i="7"/>
  <c r="M304" i="7"/>
  <c r="I305" i="7"/>
  <c r="J305" i="7"/>
  <c r="K305" i="7"/>
  <c r="L305" i="7"/>
  <c r="M305" i="7"/>
  <c r="I306" i="7"/>
  <c r="J306" i="7"/>
  <c r="K306" i="7"/>
  <c r="L306" i="7"/>
  <c r="M306" i="7"/>
  <c r="I307" i="7"/>
  <c r="J307" i="7"/>
  <c r="K307" i="7"/>
  <c r="L307" i="7"/>
  <c r="M307" i="7"/>
  <c r="I308" i="7"/>
  <c r="J308" i="7"/>
  <c r="K308" i="7"/>
  <c r="L308" i="7"/>
  <c r="M308" i="7"/>
  <c r="I309" i="7"/>
  <c r="J309" i="7"/>
  <c r="K309" i="7"/>
  <c r="L309" i="7"/>
  <c r="M309" i="7"/>
  <c r="I310" i="7"/>
  <c r="J310" i="7"/>
  <c r="K310" i="7"/>
  <c r="L310" i="7"/>
  <c r="M310" i="7"/>
  <c r="I311" i="7"/>
  <c r="J311" i="7"/>
  <c r="K311" i="7"/>
  <c r="L311" i="7"/>
  <c r="M311" i="7"/>
  <c r="I312" i="7"/>
  <c r="J312" i="7"/>
  <c r="K312" i="7"/>
  <c r="L312" i="7"/>
  <c r="M312" i="7"/>
  <c r="I313" i="7"/>
  <c r="J313" i="7"/>
  <c r="K313" i="7"/>
  <c r="L313" i="7"/>
  <c r="M313" i="7"/>
  <c r="I314" i="7"/>
  <c r="J314" i="7"/>
  <c r="K314" i="7"/>
  <c r="L314" i="7"/>
  <c r="M314" i="7"/>
  <c r="I315" i="7"/>
  <c r="J315" i="7"/>
  <c r="K315" i="7"/>
  <c r="L315" i="7"/>
  <c r="M315" i="7"/>
  <c r="I316" i="7"/>
  <c r="J316" i="7"/>
  <c r="K316" i="7"/>
  <c r="L316" i="7"/>
  <c r="M316" i="7"/>
  <c r="I317" i="7"/>
  <c r="J317" i="7"/>
  <c r="K317" i="7"/>
  <c r="L317" i="7"/>
  <c r="M317" i="7"/>
  <c r="I318" i="7"/>
  <c r="J318" i="7"/>
  <c r="K318" i="7"/>
  <c r="L318" i="7"/>
  <c r="M318" i="7"/>
  <c r="I319" i="7"/>
  <c r="J319" i="7"/>
  <c r="K319" i="7"/>
  <c r="L319" i="7"/>
  <c r="M319" i="7"/>
  <c r="I320" i="7"/>
  <c r="J320" i="7"/>
  <c r="K320" i="7"/>
  <c r="L320" i="7"/>
  <c r="M320" i="7"/>
  <c r="I321" i="7"/>
  <c r="J321" i="7"/>
  <c r="K321" i="7"/>
  <c r="L321" i="7"/>
  <c r="M321" i="7"/>
  <c r="I322" i="7"/>
  <c r="J322" i="7"/>
  <c r="K322" i="7"/>
  <c r="L322" i="7"/>
  <c r="M322" i="7"/>
  <c r="I323" i="7"/>
  <c r="J323" i="7"/>
  <c r="K323" i="7"/>
  <c r="L323" i="7"/>
  <c r="M323" i="7"/>
  <c r="I324" i="7"/>
  <c r="J324" i="7"/>
  <c r="K324" i="7"/>
  <c r="L324" i="7"/>
  <c r="M324" i="7"/>
  <c r="I325" i="7"/>
  <c r="J325" i="7"/>
  <c r="K325" i="7"/>
  <c r="L325" i="7"/>
  <c r="M325" i="7"/>
  <c r="I326" i="7"/>
  <c r="J326" i="7"/>
  <c r="K326" i="7"/>
  <c r="L326" i="7"/>
  <c r="M326" i="7"/>
  <c r="I327" i="7"/>
  <c r="J327" i="7"/>
  <c r="K327" i="7"/>
  <c r="L327" i="7"/>
  <c r="M327" i="7"/>
  <c r="I328" i="7"/>
  <c r="J328" i="7"/>
  <c r="K328" i="7"/>
  <c r="L328" i="7"/>
  <c r="M328" i="7"/>
  <c r="I329" i="7"/>
  <c r="J329" i="7"/>
  <c r="K329" i="7"/>
  <c r="L329" i="7"/>
  <c r="M329" i="7"/>
  <c r="I330" i="7"/>
  <c r="J330" i="7"/>
  <c r="K330" i="7"/>
  <c r="L330" i="7"/>
  <c r="M330" i="7"/>
  <c r="I331" i="7"/>
  <c r="J331" i="7"/>
  <c r="K331" i="7"/>
  <c r="M331" i="7"/>
  <c r="AD246" i="7"/>
  <c r="V246" i="7"/>
  <c r="AD217" i="7"/>
  <c r="AE246" i="7"/>
  <c r="AF246" i="7"/>
  <c r="AG246" i="7"/>
  <c r="AD247" i="7"/>
  <c r="V247" i="7"/>
  <c r="AE247" i="7"/>
  <c r="AF247" i="7"/>
  <c r="AG247" i="7"/>
  <c r="AD248" i="7"/>
  <c r="V248" i="7"/>
  <c r="AE248" i="7"/>
  <c r="AF248" i="7"/>
  <c r="AG248" i="7"/>
  <c r="AD249" i="7"/>
  <c r="V249" i="7"/>
  <c r="AE249" i="7"/>
  <c r="AF249" i="7"/>
  <c r="AG249" i="7"/>
  <c r="AD250" i="7"/>
  <c r="V250" i="7"/>
  <c r="AE250" i="7"/>
  <c r="AF250" i="7"/>
  <c r="AG250" i="7"/>
  <c r="AD251" i="7"/>
  <c r="V251" i="7"/>
  <c r="AE251" i="7"/>
  <c r="AF251" i="7"/>
  <c r="AG251" i="7"/>
  <c r="AD252" i="7"/>
  <c r="V252" i="7"/>
  <c r="AE252" i="7"/>
  <c r="AF252" i="7"/>
  <c r="AG252" i="7"/>
  <c r="AD253" i="7"/>
  <c r="V253" i="7"/>
  <c r="AE253" i="7"/>
  <c r="AF253" i="7"/>
  <c r="AG253" i="7"/>
  <c r="AD254" i="7"/>
  <c r="V254" i="7"/>
  <c r="AE254" i="7"/>
  <c r="AF254" i="7"/>
  <c r="AG254" i="7"/>
  <c r="AD255" i="7"/>
  <c r="V255" i="7"/>
  <c r="AE255" i="7"/>
  <c r="AF255" i="7"/>
  <c r="AG255" i="7"/>
  <c r="AD256" i="7"/>
  <c r="V256" i="7"/>
  <c r="AE256" i="7"/>
  <c r="AF256" i="7"/>
  <c r="AG256" i="7"/>
  <c r="AD257" i="7"/>
  <c r="V257" i="7"/>
  <c r="AE257" i="7"/>
  <c r="AF257" i="7"/>
  <c r="AG257" i="7"/>
  <c r="AD258" i="7"/>
  <c r="V258" i="7"/>
  <c r="AE258" i="7"/>
  <c r="AF258" i="7"/>
  <c r="AG258" i="7"/>
  <c r="AD259" i="7"/>
  <c r="V259" i="7"/>
  <c r="AE259" i="7"/>
  <c r="AF259" i="7"/>
  <c r="AG259" i="7"/>
  <c r="AD260" i="7"/>
  <c r="V260" i="7"/>
  <c r="AE260" i="7"/>
  <c r="AF260" i="7"/>
  <c r="AG260" i="7"/>
  <c r="AD261" i="7"/>
  <c r="V261" i="7"/>
  <c r="AE261" i="7"/>
  <c r="AF261" i="7"/>
  <c r="AG261" i="7"/>
  <c r="AD262" i="7"/>
  <c r="V262" i="7"/>
  <c r="AE262" i="7"/>
  <c r="AF262" i="7"/>
  <c r="AG262" i="7"/>
  <c r="AD263" i="7"/>
  <c r="V263" i="7"/>
  <c r="AE263" i="7"/>
  <c r="AF263" i="7"/>
  <c r="AG263" i="7"/>
  <c r="AD264" i="7"/>
  <c r="V264" i="7"/>
  <c r="AE264" i="7"/>
  <c r="AF264" i="7"/>
  <c r="AG264" i="7"/>
  <c r="AD265" i="7"/>
  <c r="V265" i="7"/>
  <c r="AE265" i="7"/>
  <c r="AF265" i="7"/>
  <c r="AG265" i="7"/>
  <c r="AD266" i="7"/>
  <c r="V266" i="7"/>
  <c r="AE266" i="7"/>
  <c r="AF266" i="7"/>
  <c r="AG266" i="7"/>
  <c r="AD267" i="7"/>
  <c r="V267" i="7"/>
  <c r="AE267" i="7"/>
  <c r="AF267" i="7"/>
  <c r="AG267" i="7"/>
  <c r="AD268" i="7"/>
  <c r="V268" i="7"/>
  <c r="AE268" i="7"/>
  <c r="AF268" i="7"/>
  <c r="AG268" i="7"/>
  <c r="AD269" i="7"/>
  <c r="V269" i="7"/>
  <c r="AE269" i="7"/>
  <c r="AF269" i="7"/>
  <c r="AG269" i="7"/>
  <c r="AD270" i="7"/>
  <c r="V270" i="7"/>
  <c r="AE270" i="7"/>
  <c r="AF270" i="7"/>
  <c r="AG270" i="7"/>
  <c r="AD271" i="7"/>
  <c r="V271" i="7"/>
  <c r="AE271" i="7"/>
  <c r="AF271" i="7"/>
  <c r="AG271" i="7"/>
  <c r="AD272" i="7"/>
  <c r="V272" i="7"/>
  <c r="AE272" i="7"/>
  <c r="AF272" i="7"/>
  <c r="AG272" i="7"/>
  <c r="AD273" i="7"/>
  <c r="V273" i="7"/>
  <c r="AE273" i="7"/>
  <c r="AF273" i="7"/>
  <c r="AG273" i="7"/>
  <c r="AD274" i="7"/>
  <c r="V274" i="7"/>
  <c r="AE274" i="7"/>
  <c r="AF274" i="7"/>
  <c r="AG274" i="7"/>
  <c r="AD275" i="7"/>
  <c r="V275" i="7"/>
  <c r="AE275" i="7"/>
  <c r="AF275" i="7"/>
  <c r="AG275" i="7"/>
  <c r="AD276" i="7"/>
  <c r="V276" i="7"/>
  <c r="AE276" i="7"/>
  <c r="AF276" i="7"/>
  <c r="AG276" i="7"/>
  <c r="AD277" i="7"/>
  <c r="V277" i="7"/>
  <c r="AE277" i="7"/>
  <c r="AF277" i="7"/>
  <c r="AG277" i="7"/>
  <c r="AD222" i="7"/>
  <c r="V222" i="7"/>
  <c r="AE222" i="7"/>
  <c r="AF222" i="7"/>
  <c r="AG222" i="7"/>
  <c r="AD223" i="7"/>
  <c r="V223" i="7"/>
  <c r="AE223" i="7"/>
  <c r="AF223" i="7"/>
  <c r="AG223" i="7"/>
  <c r="AD224" i="7"/>
  <c r="V224" i="7"/>
  <c r="AE224" i="7"/>
  <c r="AF224" i="7"/>
  <c r="AG224" i="7"/>
  <c r="AD225" i="7"/>
  <c r="V225" i="7"/>
  <c r="AE225" i="7"/>
  <c r="AF225" i="7"/>
  <c r="AG225" i="7"/>
  <c r="AD226" i="7"/>
  <c r="V226" i="7"/>
  <c r="AE226" i="7"/>
  <c r="AF226" i="7"/>
  <c r="AG226" i="7"/>
  <c r="AD227" i="7"/>
  <c r="V227" i="7"/>
  <c r="AE227" i="7"/>
  <c r="AF227" i="7"/>
  <c r="AG227" i="7"/>
  <c r="AD228" i="7"/>
  <c r="V228" i="7"/>
  <c r="AE228" i="7"/>
  <c r="AF228" i="7"/>
  <c r="AG228" i="7"/>
  <c r="AD229" i="7"/>
  <c r="V229" i="7"/>
  <c r="AE229" i="7"/>
  <c r="AF229" i="7"/>
  <c r="AG229" i="7"/>
  <c r="AD230" i="7"/>
  <c r="V230" i="7"/>
  <c r="AE230" i="7"/>
  <c r="AF230" i="7"/>
  <c r="AG230" i="7"/>
  <c r="AD231" i="7"/>
  <c r="V231" i="7"/>
  <c r="AE231" i="7"/>
  <c r="AF231" i="7"/>
  <c r="AG231" i="7"/>
  <c r="AD232" i="7"/>
  <c r="V232" i="7"/>
  <c r="AE232" i="7"/>
  <c r="AF232" i="7"/>
  <c r="AG232" i="7"/>
  <c r="AD233" i="7"/>
  <c r="V233" i="7"/>
  <c r="AE233" i="7"/>
  <c r="AF233" i="7"/>
  <c r="AG233" i="7"/>
  <c r="AD234" i="7"/>
  <c r="V234" i="7"/>
  <c r="AE234" i="7"/>
  <c r="AF234" i="7"/>
  <c r="AG234" i="7"/>
  <c r="AD235" i="7"/>
  <c r="V235" i="7"/>
  <c r="AE235" i="7"/>
  <c r="AF235" i="7"/>
  <c r="AG235" i="7"/>
  <c r="AD236" i="7"/>
  <c r="V236" i="7"/>
  <c r="AE236" i="7"/>
  <c r="AF236" i="7"/>
  <c r="AG236" i="7"/>
  <c r="AD237" i="7"/>
  <c r="V237" i="7"/>
  <c r="AE237" i="7"/>
  <c r="AF237" i="7"/>
  <c r="AG237" i="7"/>
  <c r="AD238" i="7"/>
  <c r="V238" i="7"/>
  <c r="AE238" i="7"/>
  <c r="AF238" i="7"/>
  <c r="AG238" i="7"/>
  <c r="AD239" i="7"/>
  <c r="V239" i="7"/>
  <c r="AE239" i="7"/>
  <c r="AF239" i="7"/>
  <c r="AG239" i="7"/>
  <c r="AD240" i="7"/>
  <c r="V240" i="7"/>
  <c r="AE240" i="7"/>
  <c r="AF240" i="7"/>
  <c r="AG240" i="7"/>
  <c r="AD241" i="7"/>
  <c r="V241" i="7"/>
  <c r="AE241" i="7"/>
  <c r="AF241" i="7"/>
  <c r="AG241" i="7"/>
  <c r="AD242" i="7"/>
  <c r="V242" i="7"/>
  <c r="AE242" i="7"/>
  <c r="AF242" i="7"/>
  <c r="AG242" i="7"/>
  <c r="AD243" i="7"/>
  <c r="V243" i="7"/>
  <c r="AE243" i="7"/>
  <c r="AF243" i="7"/>
  <c r="AG243" i="7"/>
  <c r="AD244" i="7"/>
  <c r="V244" i="7"/>
  <c r="AE244" i="7"/>
  <c r="AF244" i="7"/>
  <c r="AG244" i="7"/>
  <c r="AD245" i="7"/>
  <c r="V245" i="7"/>
  <c r="AE245" i="7"/>
  <c r="AF245" i="7"/>
  <c r="AG245" i="7"/>
  <c r="V221" i="7"/>
  <c r="AD221" i="7"/>
  <c r="AE221" i="7"/>
  <c r="I269" i="7"/>
  <c r="J269" i="7"/>
  <c r="K269" i="7"/>
  <c r="L269" i="7"/>
  <c r="L268" i="7"/>
  <c r="M269" i="7"/>
  <c r="I270" i="7"/>
  <c r="J270" i="7"/>
  <c r="K270" i="7"/>
  <c r="L270" i="7"/>
  <c r="M270" i="7"/>
  <c r="I271" i="7"/>
  <c r="J271" i="7"/>
  <c r="K271" i="7"/>
  <c r="L271" i="7"/>
  <c r="M271" i="7"/>
  <c r="I272" i="7"/>
  <c r="J272" i="7"/>
  <c r="K272" i="7"/>
  <c r="L272" i="7"/>
  <c r="M272" i="7"/>
  <c r="I273" i="7"/>
  <c r="J273" i="7"/>
  <c r="K273" i="7"/>
  <c r="L273" i="7"/>
  <c r="M273" i="7"/>
  <c r="I274" i="7"/>
  <c r="J274" i="7"/>
  <c r="K274" i="7"/>
  <c r="L274" i="7"/>
  <c r="M274" i="7"/>
  <c r="I275" i="7"/>
  <c r="J275" i="7"/>
  <c r="K275" i="7"/>
  <c r="L275" i="7"/>
  <c r="M275" i="7"/>
  <c r="I276" i="7"/>
  <c r="J276" i="7"/>
  <c r="K276" i="7"/>
  <c r="L276" i="7"/>
  <c r="M276" i="7"/>
  <c r="I277" i="7"/>
  <c r="J277" i="7"/>
  <c r="K277" i="7"/>
  <c r="L277" i="7"/>
  <c r="M277" i="7"/>
  <c r="I228" i="7"/>
  <c r="J228" i="7"/>
  <c r="K228" i="7"/>
  <c r="L228" i="7"/>
  <c r="L227" i="7"/>
  <c r="M228" i="7"/>
  <c r="I229" i="7"/>
  <c r="J229" i="7"/>
  <c r="K229" i="7"/>
  <c r="L229" i="7"/>
  <c r="M229" i="7"/>
  <c r="I230" i="7"/>
  <c r="J230" i="7"/>
  <c r="K230" i="7"/>
  <c r="L230" i="7"/>
  <c r="M230" i="7"/>
  <c r="I231" i="7"/>
  <c r="J231" i="7"/>
  <c r="K231" i="7"/>
  <c r="L231" i="7"/>
  <c r="M231" i="7"/>
  <c r="I232" i="7"/>
  <c r="J232" i="7"/>
  <c r="K232" i="7"/>
  <c r="L232" i="7"/>
  <c r="M232" i="7"/>
  <c r="I233" i="7"/>
  <c r="J233" i="7"/>
  <c r="K233" i="7"/>
  <c r="L233" i="7"/>
  <c r="M233" i="7"/>
  <c r="I234" i="7"/>
  <c r="J234" i="7"/>
  <c r="K234" i="7"/>
  <c r="L234" i="7"/>
  <c r="M234" i="7"/>
  <c r="I235" i="7"/>
  <c r="J235" i="7"/>
  <c r="K235" i="7"/>
  <c r="L235" i="7"/>
  <c r="M235" i="7"/>
  <c r="I236" i="7"/>
  <c r="J236" i="7"/>
  <c r="K236" i="7"/>
  <c r="L236" i="7"/>
  <c r="M236" i="7"/>
  <c r="I237" i="7"/>
  <c r="J237" i="7"/>
  <c r="K237" i="7"/>
  <c r="L237" i="7"/>
  <c r="M237" i="7"/>
  <c r="I238" i="7"/>
  <c r="J238" i="7"/>
  <c r="K238" i="7"/>
  <c r="L238" i="7"/>
  <c r="M238" i="7"/>
  <c r="I239" i="7"/>
  <c r="J239" i="7"/>
  <c r="K239" i="7"/>
  <c r="L239" i="7"/>
  <c r="M239" i="7"/>
  <c r="I240" i="7"/>
  <c r="J240" i="7"/>
  <c r="K240" i="7"/>
  <c r="L240" i="7"/>
  <c r="M240" i="7"/>
  <c r="I241" i="7"/>
  <c r="J241" i="7"/>
  <c r="K241" i="7"/>
  <c r="L241" i="7"/>
  <c r="M241" i="7"/>
  <c r="I242" i="7"/>
  <c r="J242" i="7"/>
  <c r="K242" i="7"/>
  <c r="L242" i="7"/>
  <c r="M242" i="7"/>
  <c r="I243" i="7"/>
  <c r="J243" i="7"/>
  <c r="K243" i="7"/>
  <c r="L243" i="7"/>
  <c r="M243" i="7"/>
  <c r="I244" i="7"/>
  <c r="J244" i="7"/>
  <c r="K244" i="7"/>
  <c r="L244" i="7"/>
  <c r="M244" i="7"/>
  <c r="I245" i="7"/>
  <c r="J245" i="7"/>
  <c r="K245" i="7"/>
  <c r="L245" i="7"/>
  <c r="M245" i="7"/>
  <c r="I246" i="7"/>
  <c r="J246" i="7"/>
  <c r="K246" i="7"/>
  <c r="L246" i="7"/>
  <c r="M246" i="7"/>
  <c r="I247" i="7"/>
  <c r="J247" i="7"/>
  <c r="K247" i="7"/>
  <c r="L247" i="7"/>
  <c r="M247" i="7"/>
  <c r="I248" i="7"/>
  <c r="J248" i="7"/>
  <c r="K248" i="7"/>
  <c r="L248" i="7"/>
  <c r="M248" i="7"/>
  <c r="I249" i="7"/>
  <c r="J249" i="7"/>
  <c r="K249" i="7"/>
  <c r="L249" i="7"/>
  <c r="M249" i="7"/>
  <c r="I250" i="7"/>
  <c r="J250" i="7"/>
  <c r="K250" i="7"/>
  <c r="L250" i="7"/>
  <c r="M250" i="7"/>
  <c r="I251" i="7"/>
  <c r="J251" i="7"/>
  <c r="K251" i="7"/>
  <c r="L251" i="7"/>
  <c r="M251" i="7"/>
  <c r="I252" i="7"/>
  <c r="J252" i="7"/>
  <c r="K252" i="7"/>
  <c r="L252" i="7"/>
  <c r="M252" i="7"/>
  <c r="I253" i="7"/>
  <c r="J253" i="7"/>
  <c r="K253" i="7"/>
  <c r="L253" i="7"/>
  <c r="M253" i="7"/>
  <c r="I254" i="7"/>
  <c r="J254" i="7"/>
  <c r="K254" i="7"/>
  <c r="L254" i="7"/>
  <c r="M254" i="7"/>
  <c r="I255" i="7"/>
  <c r="J255" i="7"/>
  <c r="K255" i="7"/>
  <c r="L255" i="7"/>
  <c r="M255" i="7"/>
  <c r="I256" i="7"/>
  <c r="J256" i="7"/>
  <c r="K256" i="7"/>
  <c r="L256" i="7"/>
  <c r="M256" i="7"/>
  <c r="I257" i="7"/>
  <c r="J257" i="7"/>
  <c r="K257" i="7"/>
  <c r="L257" i="7"/>
  <c r="M257" i="7"/>
  <c r="I258" i="7"/>
  <c r="J258" i="7"/>
  <c r="K258" i="7"/>
  <c r="L258" i="7"/>
  <c r="M258" i="7"/>
  <c r="I259" i="7"/>
  <c r="J259" i="7"/>
  <c r="K259" i="7"/>
  <c r="L259" i="7"/>
  <c r="M259" i="7"/>
  <c r="I260" i="7"/>
  <c r="J260" i="7"/>
  <c r="K260" i="7"/>
  <c r="L260" i="7"/>
  <c r="M260" i="7"/>
  <c r="I261" i="7"/>
  <c r="J261" i="7"/>
  <c r="K261" i="7"/>
  <c r="L261" i="7"/>
  <c r="M261" i="7"/>
  <c r="I262" i="7"/>
  <c r="J262" i="7"/>
  <c r="K262" i="7"/>
  <c r="L262" i="7"/>
  <c r="M262" i="7"/>
  <c r="I263" i="7"/>
  <c r="J263" i="7"/>
  <c r="K263" i="7"/>
  <c r="L263" i="7"/>
  <c r="M263" i="7"/>
  <c r="I264" i="7"/>
  <c r="J264" i="7"/>
  <c r="K264" i="7"/>
  <c r="L264" i="7"/>
  <c r="M264" i="7"/>
  <c r="I265" i="7"/>
  <c r="J265" i="7"/>
  <c r="K265" i="7"/>
  <c r="L265" i="7"/>
  <c r="M265" i="7"/>
  <c r="I266" i="7"/>
  <c r="J266" i="7"/>
  <c r="K266" i="7"/>
  <c r="L266" i="7"/>
  <c r="M266" i="7"/>
  <c r="I267" i="7"/>
  <c r="J267" i="7"/>
  <c r="K267" i="7"/>
  <c r="L267" i="7"/>
  <c r="M267" i="7"/>
  <c r="I268" i="7"/>
  <c r="J268" i="7"/>
  <c r="K268" i="7"/>
  <c r="M268" i="7"/>
  <c r="AD203" i="7"/>
  <c r="V203" i="7"/>
  <c r="AD153" i="7"/>
  <c r="AE203" i="7"/>
  <c r="AF203" i="7"/>
  <c r="AG203" i="7"/>
  <c r="AD204" i="7"/>
  <c r="V204" i="7"/>
  <c r="AE204" i="7"/>
  <c r="AF204" i="7"/>
  <c r="AG204" i="7"/>
  <c r="AD205" i="7"/>
  <c r="V205" i="7"/>
  <c r="AE205" i="7"/>
  <c r="AF205" i="7"/>
  <c r="AG205" i="7"/>
  <c r="AD206" i="7"/>
  <c r="V206" i="7"/>
  <c r="AE206" i="7"/>
  <c r="AF206" i="7"/>
  <c r="AG206" i="7"/>
  <c r="AD207" i="7"/>
  <c r="V207" i="7"/>
  <c r="AE207" i="7"/>
  <c r="AF207" i="7"/>
  <c r="AG207" i="7"/>
  <c r="AD208" i="7"/>
  <c r="V208" i="7"/>
  <c r="AE208" i="7"/>
  <c r="AF208" i="7"/>
  <c r="AG208" i="7"/>
  <c r="AD209" i="7"/>
  <c r="V209" i="7"/>
  <c r="AE209" i="7"/>
  <c r="AF209" i="7"/>
  <c r="AG209" i="7"/>
  <c r="AD210" i="7"/>
  <c r="V210" i="7"/>
  <c r="AE210" i="7"/>
  <c r="AF210" i="7"/>
  <c r="AG210" i="7"/>
  <c r="AD211" i="7"/>
  <c r="V211" i="7"/>
  <c r="AE211" i="7"/>
  <c r="AF211" i="7"/>
  <c r="AG211" i="7"/>
  <c r="AD212" i="7"/>
  <c r="V212" i="7"/>
  <c r="AE212" i="7"/>
  <c r="AF212" i="7"/>
  <c r="AG212" i="7"/>
  <c r="AD213" i="7"/>
  <c r="V213" i="7"/>
  <c r="AE213" i="7"/>
  <c r="AF213" i="7"/>
  <c r="AG213" i="7"/>
  <c r="AD183" i="7"/>
  <c r="V183" i="7"/>
  <c r="AE183" i="7"/>
  <c r="AF183" i="7"/>
  <c r="AG183" i="7"/>
  <c r="AD184" i="7"/>
  <c r="V184" i="7"/>
  <c r="AE184" i="7"/>
  <c r="AF184" i="7"/>
  <c r="AG184" i="7"/>
  <c r="AD185" i="7"/>
  <c r="V185" i="7"/>
  <c r="AE185" i="7"/>
  <c r="AF185" i="7"/>
  <c r="AG185" i="7"/>
  <c r="AD186" i="7"/>
  <c r="V186" i="7"/>
  <c r="AE186" i="7"/>
  <c r="AF186" i="7"/>
  <c r="AG186" i="7"/>
  <c r="AD187" i="7"/>
  <c r="V187" i="7"/>
  <c r="AE187" i="7"/>
  <c r="AF187" i="7"/>
  <c r="AG187" i="7"/>
  <c r="AD188" i="7"/>
  <c r="V188" i="7"/>
  <c r="AE188" i="7"/>
  <c r="AF188" i="7"/>
  <c r="AG188" i="7"/>
  <c r="AD189" i="7"/>
  <c r="V189" i="7"/>
  <c r="AE189" i="7"/>
  <c r="AF189" i="7"/>
  <c r="AG189" i="7"/>
  <c r="AD190" i="7"/>
  <c r="V190" i="7"/>
  <c r="AE190" i="7"/>
  <c r="AF190" i="7"/>
  <c r="AG190" i="7"/>
  <c r="AD191" i="7"/>
  <c r="V191" i="7"/>
  <c r="AE191" i="7"/>
  <c r="AF191" i="7"/>
  <c r="AG191" i="7"/>
  <c r="AD192" i="7"/>
  <c r="V192" i="7"/>
  <c r="AE192" i="7"/>
  <c r="AF192" i="7"/>
  <c r="AG192" i="7"/>
  <c r="AD193" i="7"/>
  <c r="V193" i="7"/>
  <c r="AE193" i="7"/>
  <c r="AF193" i="7"/>
  <c r="AG193" i="7"/>
  <c r="AD194" i="7"/>
  <c r="V194" i="7"/>
  <c r="AE194" i="7"/>
  <c r="AF194" i="7"/>
  <c r="AG194" i="7"/>
  <c r="AD195" i="7"/>
  <c r="V195" i="7"/>
  <c r="AE195" i="7"/>
  <c r="AF195" i="7"/>
  <c r="AG195" i="7"/>
  <c r="AD196" i="7"/>
  <c r="V196" i="7"/>
  <c r="AE196" i="7"/>
  <c r="AF196" i="7"/>
  <c r="AG196" i="7"/>
  <c r="AD197" i="7"/>
  <c r="V197" i="7"/>
  <c r="AE197" i="7"/>
  <c r="AF197" i="7"/>
  <c r="AG197" i="7"/>
  <c r="AD198" i="7"/>
  <c r="V198" i="7"/>
  <c r="AE198" i="7"/>
  <c r="AF198" i="7"/>
  <c r="AG198" i="7"/>
  <c r="AD199" i="7"/>
  <c r="V199" i="7"/>
  <c r="AE199" i="7"/>
  <c r="AF199" i="7"/>
  <c r="AG199" i="7"/>
  <c r="AD200" i="7"/>
  <c r="V200" i="7"/>
  <c r="AE200" i="7"/>
  <c r="AF200" i="7"/>
  <c r="AG200" i="7"/>
  <c r="AD201" i="7"/>
  <c r="V201" i="7"/>
  <c r="AE201" i="7"/>
  <c r="AF201" i="7"/>
  <c r="AG201" i="7"/>
  <c r="AD202" i="7"/>
  <c r="V202" i="7"/>
  <c r="AE202" i="7"/>
  <c r="AF202" i="7"/>
  <c r="AG202" i="7"/>
  <c r="I183" i="7"/>
  <c r="J183" i="7"/>
  <c r="K183" i="7"/>
  <c r="L183" i="7"/>
  <c r="L182" i="7"/>
  <c r="M183" i="7"/>
  <c r="I184" i="7"/>
  <c r="J184" i="7"/>
  <c r="K184" i="7"/>
  <c r="L184" i="7"/>
  <c r="M184" i="7"/>
  <c r="I185" i="7"/>
  <c r="J185" i="7"/>
  <c r="K185" i="7"/>
  <c r="L185" i="7"/>
  <c r="M185" i="7"/>
  <c r="I186" i="7"/>
  <c r="J186" i="7"/>
  <c r="K186" i="7"/>
  <c r="L186" i="7"/>
  <c r="M186" i="7"/>
  <c r="I187" i="7"/>
  <c r="J187" i="7"/>
  <c r="K187" i="7"/>
  <c r="L187" i="7"/>
  <c r="M187" i="7"/>
  <c r="I188" i="7"/>
  <c r="J188" i="7"/>
  <c r="K188" i="7"/>
  <c r="L188" i="7"/>
  <c r="M188" i="7"/>
  <c r="I189" i="7"/>
  <c r="J189" i="7"/>
  <c r="K189" i="7"/>
  <c r="L189" i="7"/>
  <c r="M189" i="7"/>
  <c r="I190" i="7"/>
  <c r="J190" i="7"/>
  <c r="K190" i="7"/>
  <c r="L190" i="7"/>
  <c r="M190" i="7"/>
  <c r="I191" i="7"/>
  <c r="J191" i="7"/>
  <c r="K191" i="7"/>
  <c r="L191" i="7"/>
  <c r="M191" i="7"/>
  <c r="I192" i="7"/>
  <c r="J192" i="7"/>
  <c r="K192" i="7"/>
  <c r="L192" i="7"/>
  <c r="M192" i="7"/>
  <c r="I193" i="7"/>
  <c r="J193" i="7"/>
  <c r="K193" i="7"/>
  <c r="L193" i="7"/>
  <c r="M193" i="7"/>
  <c r="I194" i="7"/>
  <c r="J194" i="7"/>
  <c r="K194" i="7"/>
  <c r="L194" i="7"/>
  <c r="M194" i="7"/>
  <c r="I195" i="7"/>
  <c r="J195" i="7"/>
  <c r="K195" i="7"/>
  <c r="L195" i="7"/>
  <c r="M195" i="7"/>
  <c r="I196" i="7"/>
  <c r="J196" i="7"/>
  <c r="K196" i="7"/>
  <c r="L196" i="7"/>
  <c r="M196" i="7"/>
  <c r="I197" i="7"/>
  <c r="J197" i="7"/>
  <c r="K197" i="7"/>
  <c r="L197" i="7"/>
  <c r="M197" i="7"/>
  <c r="I198" i="7"/>
  <c r="J198" i="7"/>
  <c r="K198" i="7"/>
  <c r="L198" i="7"/>
  <c r="M198" i="7"/>
  <c r="I199" i="7"/>
  <c r="J199" i="7"/>
  <c r="K199" i="7"/>
  <c r="L199" i="7"/>
  <c r="M199" i="7"/>
  <c r="I200" i="7"/>
  <c r="J200" i="7"/>
  <c r="K200" i="7"/>
  <c r="L200" i="7"/>
  <c r="M200" i="7"/>
  <c r="I201" i="7"/>
  <c r="J201" i="7"/>
  <c r="K201" i="7"/>
  <c r="L201" i="7"/>
  <c r="M201" i="7"/>
  <c r="I202" i="7"/>
  <c r="J202" i="7"/>
  <c r="K202" i="7"/>
  <c r="L202" i="7"/>
  <c r="M202" i="7"/>
  <c r="I203" i="7"/>
  <c r="J203" i="7"/>
  <c r="K203" i="7"/>
  <c r="L203" i="7"/>
  <c r="M203" i="7"/>
  <c r="I204" i="7"/>
  <c r="J204" i="7"/>
  <c r="K204" i="7"/>
  <c r="L204" i="7"/>
  <c r="M204" i="7"/>
  <c r="I205" i="7"/>
  <c r="J205" i="7"/>
  <c r="K205" i="7"/>
  <c r="L205" i="7"/>
  <c r="M205" i="7"/>
  <c r="I206" i="7"/>
  <c r="J206" i="7"/>
  <c r="K206" i="7"/>
  <c r="L206" i="7"/>
  <c r="M206" i="7"/>
  <c r="I207" i="7"/>
  <c r="J207" i="7"/>
  <c r="K207" i="7"/>
  <c r="L207" i="7"/>
  <c r="M207" i="7"/>
  <c r="I208" i="7"/>
  <c r="J208" i="7"/>
  <c r="K208" i="7"/>
  <c r="L208" i="7"/>
  <c r="M208" i="7"/>
  <c r="I209" i="7"/>
  <c r="J209" i="7"/>
  <c r="K209" i="7"/>
  <c r="L209" i="7"/>
  <c r="M209" i="7"/>
  <c r="I210" i="7"/>
  <c r="J210" i="7"/>
  <c r="K210" i="7"/>
  <c r="L210" i="7"/>
  <c r="M210" i="7"/>
  <c r="I211" i="7"/>
  <c r="J211" i="7"/>
  <c r="K211" i="7"/>
  <c r="L211" i="7"/>
  <c r="M211" i="7"/>
  <c r="I212" i="7"/>
  <c r="J212" i="7"/>
  <c r="K212" i="7"/>
  <c r="L212" i="7"/>
  <c r="M212" i="7"/>
  <c r="I213" i="7"/>
  <c r="J213" i="7"/>
  <c r="K213" i="7"/>
  <c r="L213" i="7"/>
  <c r="M213" i="7"/>
  <c r="AD148" i="7"/>
  <c r="V148" i="7"/>
  <c r="AD86" i="7"/>
  <c r="AE148" i="7"/>
  <c r="AF148" i="7"/>
  <c r="AG148" i="7"/>
  <c r="AD149" i="7"/>
  <c r="V149" i="7"/>
  <c r="AE149" i="7"/>
  <c r="AF149" i="7"/>
  <c r="AG149" i="7"/>
  <c r="I37" i="10"/>
  <c r="J37" i="10" s="1"/>
  <c r="H37" i="10"/>
  <c r="I36" i="10"/>
  <c r="J36" i="10" s="1"/>
  <c r="H36" i="10"/>
  <c r="I35" i="10"/>
  <c r="J35" i="10" s="1"/>
  <c r="H35" i="10"/>
  <c r="I34" i="10"/>
  <c r="J34" i="10" s="1"/>
  <c r="H34" i="10"/>
  <c r="I33" i="10"/>
  <c r="J33" i="10"/>
  <c r="H33" i="10"/>
  <c r="I32" i="10"/>
  <c r="J32" i="10" s="1"/>
  <c r="H32" i="10"/>
  <c r="I31" i="10"/>
  <c r="J31" i="10"/>
  <c r="H31" i="10"/>
  <c r="I30" i="10"/>
  <c r="J30" i="10" s="1"/>
  <c r="H30" i="10"/>
  <c r="I28" i="10"/>
  <c r="J28" i="10" s="1"/>
  <c r="H28" i="10"/>
  <c r="I27" i="10"/>
  <c r="J27" i="10" s="1"/>
  <c r="H27" i="10"/>
  <c r="I26" i="10"/>
  <c r="J26" i="10" s="1"/>
  <c r="H26" i="10"/>
  <c r="I25" i="10"/>
  <c r="J25" i="10" s="1"/>
  <c r="H25" i="10"/>
  <c r="I24" i="10"/>
  <c r="J24" i="10"/>
  <c r="H24" i="10"/>
  <c r="I23" i="10"/>
  <c r="J23" i="10" s="1"/>
  <c r="H23" i="10"/>
  <c r="I22" i="10"/>
  <c r="J22" i="10"/>
  <c r="H22" i="10"/>
  <c r="I21" i="10"/>
  <c r="J21" i="10" s="1"/>
  <c r="H21" i="10"/>
  <c r="I19" i="10"/>
  <c r="J19" i="10" s="1"/>
  <c r="H19" i="10"/>
  <c r="I18" i="10"/>
  <c r="J18" i="10" s="1"/>
  <c r="H18" i="10"/>
  <c r="I17" i="10"/>
  <c r="J17" i="10" s="1"/>
  <c r="H17" i="10"/>
  <c r="I16" i="10"/>
  <c r="J16" i="10" s="1"/>
  <c r="H16" i="10"/>
  <c r="I15" i="10"/>
  <c r="J15" i="10"/>
  <c r="H15" i="10"/>
  <c r="I14" i="10"/>
  <c r="J14" i="10" s="1"/>
  <c r="H14" i="10"/>
  <c r="I13" i="10"/>
  <c r="J13" i="10"/>
  <c r="H13" i="10"/>
  <c r="I12" i="10"/>
  <c r="J12" i="10" s="1"/>
  <c r="H12" i="10"/>
  <c r="H4" i="10"/>
  <c r="I4" i="10"/>
  <c r="J4" i="10" s="1"/>
  <c r="H5" i="10"/>
  <c r="I5" i="10"/>
  <c r="J5" i="10"/>
  <c r="H6" i="10"/>
  <c r="I6" i="10"/>
  <c r="J6" i="10"/>
  <c r="H7" i="10"/>
  <c r="I7" i="10"/>
  <c r="J7" i="10"/>
  <c r="H8" i="10"/>
  <c r="I8" i="10"/>
  <c r="J8" i="10" s="1"/>
  <c r="H9" i="10"/>
  <c r="I9" i="10"/>
  <c r="J9" i="10"/>
  <c r="H10" i="10"/>
  <c r="I10" i="10"/>
  <c r="J10" i="10" s="1"/>
  <c r="I3" i="10"/>
  <c r="J3" i="10" s="1"/>
  <c r="H3" i="10"/>
  <c r="I148" i="7"/>
  <c r="J148" i="7"/>
  <c r="K148" i="7"/>
  <c r="L148" i="7"/>
  <c r="L147" i="7"/>
  <c r="M148" i="7"/>
  <c r="I149" i="7"/>
  <c r="J149" i="7"/>
  <c r="K149" i="7"/>
  <c r="L149" i="7"/>
  <c r="M149" i="7"/>
  <c r="AL305" i="6"/>
  <c r="AK305" i="6"/>
  <c r="AL294" i="6"/>
  <c r="AK294" i="6"/>
  <c r="AL283" i="6"/>
  <c r="AK283" i="6"/>
  <c r="AL272" i="6"/>
  <c r="AK272" i="6"/>
  <c r="AL261" i="6"/>
  <c r="AK261" i="6"/>
  <c r="AL250" i="6"/>
  <c r="AK250" i="6"/>
  <c r="AL239" i="6"/>
  <c r="AK239" i="6"/>
  <c r="AL228" i="6"/>
  <c r="AK228" i="6"/>
  <c r="AL217" i="6"/>
  <c r="AK217" i="6"/>
  <c r="AL206" i="6"/>
  <c r="AK206" i="6"/>
  <c r="AL195" i="6"/>
  <c r="AK195" i="6"/>
  <c r="AL184" i="6"/>
  <c r="AK184" i="6"/>
  <c r="AL173" i="6"/>
  <c r="AK173" i="6"/>
  <c r="AL162" i="6"/>
  <c r="AK162" i="6"/>
  <c r="AL151" i="6"/>
  <c r="AK151" i="6"/>
  <c r="AL140" i="6"/>
  <c r="AK140" i="6"/>
  <c r="AL129" i="6"/>
  <c r="AK129" i="6"/>
  <c r="AL118" i="6"/>
  <c r="AK118" i="6"/>
  <c r="AK107" i="6"/>
  <c r="AK96" i="6"/>
  <c r="AL107" i="6"/>
  <c r="AL96" i="6"/>
  <c r="AL85" i="6"/>
  <c r="AK85" i="6"/>
  <c r="AL74" i="6"/>
  <c r="AK74" i="6"/>
  <c r="AL63" i="6"/>
  <c r="AK63" i="6"/>
  <c r="AL52" i="6"/>
  <c r="AK52" i="6"/>
  <c r="AL41" i="6"/>
  <c r="AK41" i="6"/>
  <c r="AL30" i="6"/>
  <c r="AK30" i="6"/>
  <c r="AD320" i="6"/>
  <c r="AF320" i="6" s="1"/>
  <c r="V320" i="6"/>
  <c r="AE320" i="6" s="1"/>
  <c r="AD276" i="6"/>
  <c r="AD321" i="6"/>
  <c r="AG321" i="6" s="1"/>
  <c r="V321" i="6"/>
  <c r="AE321" i="6" s="1"/>
  <c r="AD322" i="6"/>
  <c r="AF322" i="6" s="1"/>
  <c r="V322" i="6"/>
  <c r="AD323" i="6"/>
  <c r="AG323" i="6" s="1"/>
  <c r="V323" i="6"/>
  <c r="AD324" i="6"/>
  <c r="AF324" i="6" s="1"/>
  <c r="V324" i="6"/>
  <c r="AE324" i="6" s="1"/>
  <c r="AD325" i="6"/>
  <c r="AF325" i="6" s="1"/>
  <c r="V325" i="6"/>
  <c r="AE325" i="6" s="1"/>
  <c r="AD326" i="6"/>
  <c r="AF326" i="6" s="1"/>
  <c r="V326" i="6"/>
  <c r="AE326" i="6" s="1"/>
  <c r="AD327" i="6"/>
  <c r="AF327" i="6" s="1"/>
  <c r="V327" i="6"/>
  <c r="AE327" i="6" s="1"/>
  <c r="AD328" i="6"/>
  <c r="AF328" i="6" s="1"/>
  <c r="V328" i="6"/>
  <c r="AD329" i="6"/>
  <c r="AF329" i="6" s="1"/>
  <c r="V329" i="6"/>
  <c r="AE329" i="6" s="1"/>
  <c r="AD330" i="6"/>
  <c r="AF330" i="6" s="1"/>
  <c r="V330" i="6"/>
  <c r="AD331" i="6"/>
  <c r="AF331" i="6" s="1"/>
  <c r="V331" i="6"/>
  <c r="AD332" i="6"/>
  <c r="AF332" i="6" s="1"/>
  <c r="V332" i="6"/>
  <c r="AD333" i="6"/>
  <c r="AF333" i="6" s="1"/>
  <c r="V333" i="6"/>
  <c r="AE333" i="6" s="1"/>
  <c r="AD334" i="6"/>
  <c r="AF334" i="6" s="1"/>
  <c r="V334" i="6"/>
  <c r="AE334" i="6" s="1"/>
  <c r="AD335" i="6"/>
  <c r="AF335" i="6" s="1"/>
  <c r="V335" i="6"/>
  <c r="AE335" i="6" s="1"/>
  <c r="AD336" i="6"/>
  <c r="AF336" i="6" s="1"/>
  <c r="V336" i="6"/>
  <c r="AE336" i="6" s="1"/>
  <c r="AD293" i="6"/>
  <c r="AF293" i="6" s="1"/>
  <c r="V293" i="6"/>
  <c r="AE293" i="6" s="1"/>
  <c r="AD294" i="6"/>
  <c r="AF294" i="6" s="1"/>
  <c r="V294" i="6"/>
  <c r="AE294" i="6" s="1"/>
  <c r="AD295" i="6"/>
  <c r="AF295" i="6" s="1"/>
  <c r="V295" i="6"/>
  <c r="AD296" i="6"/>
  <c r="AF296" i="6" s="1"/>
  <c r="V296" i="6"/>
  <c r="AE296" i="6" s="1"/>
  <c r="AD297" i="6"/>
  <c r="AG297" i="6" s="1"/>
  <c r="V297" i="6"/>
  <c r="AD298" i="6"/>
  <c r="AF298" i="6" s="1"/>
  <c r="V298" i="6"/>
  <c r="AE298" i="6" s="1"/>
  <c r="AG298" i="6"/>
  <c r="AD299" i="6"/>
  <c r="AG299" i="6" s="1"/>
  <c r="V299" i="6"/>
  <c r="AD300" i="6"/>
  <c r="AG300" i="6" s="1"/>
  <c r="V300" i="6"/>
  <c r="AE300" i="6" s="1"/>
  <c r="AD301" i="6"/>
  <c r="AG301" i="6" s="1"/>
  <c r="V301" i="6"/>
  <c r="AE301" i="6" s="1"/>
  <c r="AD302" i="6"/>
  <c r="AG302" i="6" s="1"/>
  <c r="V302" i="6"/>
  <c r="AE302" i="6" s="1"/>
  <c r="AD303" i="6"/>
  <c r="AG303" i="6" s="1"/>
  <c r="V303" i="6"/>
  <c r="AE303" i="6" s="1"/>
  <c r="AD304" i="6"/>
  <c r="AF304" i="6" s="1"/>
  <c r="V304" i="6"/>
  <c r="AD305" i="6"/>
  <c r="AF305" i="6" s="1"/>
  <c r="V305" i="6"/>
  <c r="AD306" i="6"/>
  <c r="AF306" i="6" s="1"/>
  <c r="V306" i="6"/>
  <c r="AD307" i="6"/>
  <c r="AF307" i="6" s="1"/>
  <c r="V307" i="6"/>
  <c r="AD308" i="6"/>
  <c r="AF308" i="6" s="1"/>
  <c r="V308" i="6"/>
  <c r="AE308" i="6" s="1"/>
  <c r="AD309" i="6"/>
  <c r="AF309" i="6" s="1"/>
  <c r="V309" i="6"/>
  <c r="AD310" i="6"/>
  <c r="AF310" i="6" s="1"/>
  <c r="V310" i="6"/>
  <c r="AD311" i="6"/>
  <c r="AF311" i="6" s="1"/>
  <c r="V311" i="6"/>
  <c r="AD312" i="6"/>
  <c r="AF312" i="6" s="1"/>
  <c r="V312" i="6"/>
  <c r="AD313" i="6"/>
  <c r="AF313" i="6" s="1"/>
  <c r="V313" i="6"/>
  <c r="AD314" i="6"/>
  <c r="AF314" i="6" s="1"/>
  <c r="V314" i="6"/>
  <c r="AE314" i="6" s="1"/>
  <c r="AD315" i="6"/>
  <c r="AF315" i="6" s="1"/>
  <c r="V315" i="6"/>
  <c r="AE315" i="6" s="1"/>
  <c r="AD316" i="6"/>
  <c r="AF316" i="6" s="1"/>
  <c r="V316" i="6"/>
  <c r="AE316" i="6" s="1"/>
  <c r="AD317" i="6"/>
  <c r="AF317" i="6" s="1"/>
  <c r="V317" i="6"/>
  <c r="AD318" i="6"/>
  <c r="AF318" i="6" s="1"/>
  <c r="V318" i="6"/>
  <c r="AD319" i="6"/>
  <c r="AF319" i="6" s="1"/>
  <c r="V319" i="6"/>
  <c r="V280" i="6"/>
  <c r="AE280" i="6" s="1"/>
  <c r="AD280" i="6"/>
  <c r="I312" i="6"/>
  <c r="J312" i="6"/>
  <c r="K312" i="6"/>
  <c r="L312" i="6"/>
  <c r="L311" i="6"/>
  <c r="I313" i="6"/>
  <c r="J313" i="6"/>
  <c r="K313" i="6"/>
  <c r="L313" i="6"/>
  <c r="I314" i="6"/>
  <c r="J314" i="6"/>
  <c r="K314" i="6"/>
  <c r="L314" i="6"/>
  <c r="I315" i="6"/>
  <c r="J315" i="6"/>
  <c r="K315" i="6"/>
  <c r="L315" i="6"/>
  <c r="I316" i="6"/>
  <c r="J316" i="6"/>
  <c r="K316" i="6"/>
  <c r="L316" i="6"/>
  <c r="I317" i="6"/>
  <c r="J317" i="6"/>
  <c r="K317" i="6"/>
  <c r="L317" i="6"/>
  <c r="I318" i="6"/>
  <c r="J318" i="6"/>
  <c r="K318" i="6"/>
  <c r="L318" i="6"/>
  <c r="I319" i="6"/>
  <c r="J319" i="6"/>
  <c r="K319" i="6"/>
  <c r="L319" i="6"/>
  <c r="I320" i="6"/>
  <c r="J320" i="6"/>
  <c r="K320" i="6"/>
  <c r="L320" i="6"/>
  <c r="I321" i="6"/>
  <c r="J321" i="6"/>
  <c r="K321" i="6"/>
  <c r="L321" i="6"/>
  <c r="I322" i="6"/>
  <c r="J322" i="6"/>
  <c r="K322" i="6"/>
  <c r="L322" i="6"/>
  <c r="I323" i="6"/>
  <c r="J323" i="6"/>
  <c r="K323" i="6"/>
  <c r="L323" i="6"/>
  <c r="I324" i="6"/>
  <c r="J324" i="6"/>
  <c r="K324" i="6"/>
  <c r="L324" i="6"/>
  <c r="I325" i="6"/>
  <c r="J325" i="6"/>
  <c r="K325" i="6"/>
  <c r="L325" i="6"/>
  <c r="I326" i="6"/>
  <c r="J326" i="6"/>
  <c r="K326" i="6"/>
  <c r="L326" i="6"/>
  <c r="I327" i="6"/>
  <c r="J327" i="6"/>
  <c r="K327" i="6"/>
  <c r="L327" i="6"/>
  <c r="I328" i="6"/>
  <c r="J328" i="6"/>
  <c r="K328" i="6"/>
  <c r="L328" i="6"/>
  <c r="I329" i="6"/>
  <c r="J329" i="6"/>
  <c r="K329" i="6"/>
  <c r="L329" i="6"/>
  <c r="I330" i="6"/>
  <c r="J330" i="6"/>
  <c r="K330" i="6"/>
  <c r="L330" i="6"/>
  <c r="I331" i="6"/>
  <c r="J331" i="6"/>
  <c r="K331" i="6"/>
  <c r="L331" i="6"/>
  <c r="I332" i="6"/>
  <c r="J332" i="6"/>
  <c r="K332" i="6"/>
  <c r="L332" i="6"/>
  <c r="I333" i="6"/>
  <c r="J333" i="6"/>
  <c r="K333" i="6"/>
  <c r="L333" i="6"/>
  <c r="I334" i="6"/>
  <c r="J334" i="6"/>
  <c r="K334" i="6"/>
  <c r="L334" i="6"/>
  <c r="I335" i="6"/>
  <c r="J335" i="6"/>
  <c r="K335" i="6"/>
  <c r="L335" i="6"/>
  <c r="I336" i="6"/>
  <c r="J336" i="6"/>
  <c r="K336" i="6"/>
  <c r="L336" i="6"/>
  <c r="I293" i="6"/>
  <c r="J293" i="6"/>
  <c r="K293" i="6"/>
  <c r="L293" i="6"/>
  <c r="L292" i="6"/>
  <c r="I294" i="6"/>
  <c r="J294" i="6"/>
  <c r="K294" i="6"/>
  <c r="L294" i="6"/>
  <c r="I295" i="6"/>
  <c r="J295" i="6"/>
  <c r="K295" i="6"/>
  <c r="L295" i="6"/>
  <c r="I296" i="6"/>
  <c r="J296" i="6"/>
  <c r="K296" i="6"/>
  <c r="L296" i="6"/>
  <c r="I297" i="6"/>
  <c r="J297" i="6"/>
  <c r="K297" i="6"/>
  <c r="L297" i="6"/>
  <c r="I298" i="6"/>
  <c r="J298" i="6"/>
  <c r="K298" i="6"/>
  <c r="L298" i="6"/>
  <c r="I299" i="6"/>
  <c r="J299" i="6"/>
  <c r="K299" i="6"/>
  <c r="L299" i="6"/>
  <c r="I300" i="6"/>
  <c r="J300" i="6"/>
  <c r="K300" i="6"/>
  <c r="L300" i="6"/>
  <c r="I301" i="6"/>
  <c r="J301" i="6"/>
  <c r="K301" i="6"/>
  <c r="L301" i="6"/>
  <c r="J302" i="6"/>
  <c r="K302" i="6"/>
  <c r="L302" i="6"/>
  <c r="I303" i="6"/>
  <c r="J303" i="6"/>
  <c r="K303" i="6"/>
  <c r="L303" i="6"/>
  <c r="I304" i="6"/>
  <c r="J304" i="6"/>
  <c r="K304" i="6"/>
  <c r="L304" i="6"/>
  <c r="I305" i="6"/>
  <c r="J305" i="6"/>
  <c r="K305" i="6"/>
  <c r="L305" i="6"/>
  <c r="I306" i="6"/>
  <c r="J306" i="6"/>
  <c r="K306" i="6"/>
  <c r="L306" i="6"/>
  <c r="I307" i="6"/>
  <c r="J307" i="6"/>
  <c r="K307" i="6"/>
  <c r="L307" i="6"/>
  <c r="I308" i="6"/>
  <c r="J308" i="6"/>
  <c r="K308" i="6"/>
  <c r="L308" i="6"/>
  <c r="I309" i="6"/>
  <c r="J309" i="6"/>
  <c r="K309" i="6"/>
  <c r="L309" i="6"/>
  <c r="I310" i="6"/>
  <c r="J310" i="6"/>
  <c r="K310" i="6"/>
  <c r="L310" i="6"/>
  <c r="I311" i="6"/>
  <c r="J311" i="6"/>
  <c r="K311" i="6"/>
  <c r="AD260" i="6"/>
  <c r="V260" i="6"/>
  <c r="AD212" i="6"/>
  <c r="AD261" i="6"/>
  <c r="V261" i="6"/>
  <c r="AD262" i="6"/>
  <c r="AG262" i="6" s="1"/>
  <c r="V262" i="6"/>
  <c r="AE262" i="6" s="1"/>
  <c r="AD263" i="6"/>
  <c r="AF263" i="6" s="1"/>
  <c r="V263" i="6"/>
  <c r="AE263" i="6" s="1"/>
  <c r="AD264" i="6"/>
  <c r="AF264" i="6" s="1"/>
  <c r="V264" i="6"/>
  <c r="AD265" i="6"/>
  <c r="AF265" i="6" s="1"/>
  <c r="V265" i="6"/>
  <c r="AD266" i="6"/>
  <c r="AF266" i="6" s="1"/>
  <c r="V266" i="6"/>
  <c r="AD267" i="6"/>
  <c r="AF267" i="6" s="1"/>
  <c r="V267" i="6"/>
  <c r="AD268" i="6"/>
  <c r="AG268" i="6" s="1"/>
  <c r="V268" i="6"/>
  <c r="AD269" i="6"/>
  <c r="AF269" i="6" s="1"/>
  <c r="V269" i="6"/>
  <c r="AE269" i="6"/>
  <c r="AD270" i="6"/>
  <c r="AG270" i="6" s="1"/>
  <c r="V270" i="6"/>
  <c r="AD271" i="6"/>
  <c r="AF271" i="6" s="1"/>
  <c r="V271" i="6"/>
  <c r="AD272" i="6"/>
  <c r="AF272" i="6" s="1"/>
  <c r="V272" i="6"/>
  <c r="AD273" i="6"/>
  <c r="AF273" i="6" s="1"/>
  <c r="V273" i="6"/>
  <c r="AD247" i="6"/>
  <c r="AF247" i="6" s="1"/>
  <c r="V247" i="6"/>
  <c r="AD248" i="6"/>
  <c r="AF248" i="6" s="1"/>
  <c r="V248" i="6"/>
  <c r="AE248" i="6" s="1"/>
  <c r="AD249" i="6"/>
  <c r="AF249" i="6" s="1"/>
  <c r="V249" i="6"/>
  <c r="AD250" i="6"/>
  <c r="AF250" i="6" s="1"/>
  <c r="V250" i="6"/>
  <c r="AD251" i="6"/>
  <c r="AF251" i="6" s="1"/>
  <c r="V251" i="6"/>
  <c r="AD252" i="6"/>
  <c r="AF252" i="6" s="1"/>
  <c r="V252" i="6"/>
  <c r="AD253" i="6"/>
  <c r="AG253" i="6" s="1"/>
  <c r="V253" i="6"/>
  <c r="AD254" i="6"/>
  <c r="AF254" i="6" s="1"/>
  <c r="V254" i="6"/>
  <c r="AD255" i="6"/>
  <c r="AF255" i="6" s="1"/>
  <c r="V255" i="6"/>
  <c r="AE255" i="6" s="1"/>
  <c r="AD256" i="6"/>
  <c r="V256" i="6"/>
  <c r="AD257" i="6"/>
  <c r="AG257" i="6" s="1"/>
  <c r="V257" i="6"/>
  <c r="AE257" i="6" s="1"/>
  <c r="AD258" i="6"/>
  <c r="AE258" i="6" s="1"/>
  <c r="V258" i="6"/>
  <c r="AD259" i="6"/>
  <c r="AF259" i="6" s="1"/>
  <c r="V259" i="6"/>
  <c r="I247" i="6"/>
  <c r="J247" i="6"/>
  <c r="K247" i="6"/>
  <c r="L247" i="6"/>
  <c r="L246" i="6"/>
  <c r="I248" i="6"/>
  <c r="J248" i="6"/>
  <c r="K248" i="6"/>
  <c r="L248" i="6"/>
  <c r="I249" i="6"/>
  <c r="J249" i="6"/>
  <c r="K249" i="6"/>
  <c r="L249" i="6"/>
  <c r="I250" i="6"/>
  <c r="J250" i="6"/>
  <c r="K250" i="6"/>
  <c r="L250" i="6"/>
  <c r="I251" i="6"/>
  <c r="J251" i="6"/>
  <c r="K251" i="6"/>
  <c r="L251" i="6"/>
  <c r="I252" i="6"/>
  <c r="J252" i="6"/>
  <c r="K252" i="6"/>
  <c r="L252" i="6"/>
  <c r="I253" i="6"/>
  <c r="J253" i="6"/>
  <c r="K253" i="6"/>
  <c r="L253" i="6"/>
  <c r="I254" i="6"/>
  <c r="J254" i="6"/>
  <c r="K254" i="6"/>
  <c r="L254" i="6"/>
  <c r="I255" i="6"/>
  <c r="J255" i="6"/>
  <c r="K255" i="6"/>
  <c r="L255" i="6"/>
  <c r="I256" i="6"/>
  <c r="J256" i="6"/>
  <c r="K256" i="6"/>
  <c r="L256" i="6"/>
  <c r="I257" i="6"/>
  <c r="J257" i="6"/>
  <c r="K257" i="6"/>
  <c r="L257" i="6"/>
  <c r="I258" i="6"/>
  <c r="J258" i="6"/>
  <c r="K258" i="6"/>
  <c r="L258" i="6"/>
  <c r="I259" i="6"/>
  <c r="J259" i="6"/>
  <c r="K259" i="6"/>
  <c r="L259" i="6"/>
  <c r="I260" i="6"/>
  <c r="J260" i="6"/>
  <c r="K260" i="6"/>
  <c r="L260" i="6"/>
  <c r="I261" i="6"/>
  <c r="J261" i="6"/>
  <c r="K261" i="6"/>
  <c r="L261" i="6"/>
  <c r="I262" i="6"/>
  <c r="J262" i="6"/>
  <c r="K262" i="6"/>
  <c r="L262" i="6"/>
  <c r="I263" i="6"/>
  <c r="J263" i="6"/>
  <c r="K263" i="6"/>
  <c r="L263" i="6"/>
  <c r="I264" i="6"/>
  <c r="J264" i="6"/>
  <c r="K264" i="6"/>
  <c r="L264" i="6"/>
  <c r="I265" i="6"/>
  <c r="J265" i="6"/>
  <c r="K265" i="6"/>
  <c r="L265" i="6"/>
  <c r="I266" i="6"/>
  <c r="J266" i="6"/>
  <c r="K266" i="6"/>
  <c r="L266" i="6"/>
  <c r="I267" i="6"/>
  <c r="J267" i="6"/>
  <c r="K267" i="6"/>
  <c r="L267" i="6"/>
  <c r="I268" i="6"/>
  <c r="J268" i="6"/>
  <c r="K268" i="6"/>
  <c r="L268" i="6"/>
  <c r="I269" i="6"/>
  <c r="J269" i="6"/>
  <c r="K269" i="6"/>
  <c r="L269" i="6"/>
  <c r="I270" i="6"/>
  <c r="J270" i="6"/>
  <c r="K270" i="6"/>
  <c r="L270" i="6"/>
  <c r="I271" i="6"/>
  <c r="J271" i="6"/>
  <c r="K271" i="6"/>
  <c r="L271" i="6"/>
  <c r="I272" i="6"/>
  <c r="J272" i="6"/>
  <c r="K272" i="6"/>
  <c r="L272" i="6"/>
  <c r="I273" i="6"/>
  <c r="J273" i="6"/>
  <c r="K273" i="6"/>
  <c r="L273" i="6"/>
  <c r="AD193" i="6"/>
  <c r="AF193" i="6" s="1"/>
  <c r="V193" i="6"/>
  <c r="AD149" i="6"/>
  <c r="AD194" i="6"/>
  <c r="AF194" i="6" s="1"/>
  <c r="V194" i="6"/>
  <c r="AD195" i="6"/>
  <c r="AF195" i="6" s="1"/>
  <c r="V195" i="6"/>
  <c r="AD196" i="6"/>
  <c r="AG196" i="6" s="1"/>
  <c r="V196" i="6"/>
  <c r="AD197" i="6"/>
  <c r="AF197" i="6" s="1"/>
  <c r="V197" i="6"/>
  <c r="AD198" i="6"/>
  <c r="AF198" i="6" s="1"/>
  <c r="V198" i="6"/>
  <c r="AD199" i="6"/>
  <c r="AF199" i="6" s="1"/>
  <c r="V199" i="6"/>
  <c r="AD200" i="6"/>
  <c r="V200" i="6"/>
  <c r="AD201" i="6"/>
  <c r="AF201" i="6" s="1"/>
  <c r="V201" i="6"/>
  <c r="AD202" i="6"/>
  <c r="V202" i="6"/>
  <c r="AD203" i="6"/>
  <c r="AF203" i="6" s="1"/>
  <c r="V203" i="6"/>
  <c r="AD204" i="6"/>
  <c r="V204" i="6"/>
  <c r="AD205" i="6"/>
  <c r="AF205" i="6" s="1"/>
  <c r="V205" i="6"/>
  <c r="AD206" i="6"/>
  <c r="AF206" i="6" s="1"/>
  <c r="V206" i="6"/>
  <c r="AD207" i="6"/>
  <c r="AG207" i="6" s="1"/>
  <c r="V207" i="6"/>
  <c r="AD208" i="6"/>
  <c r="AF208" i="6" s="1"/>
  <c r="V208" i="6"/>
  <c r="AE208" i="6" s="1"/>
  <c r="AD209" i="6"/>
  <c r="AG209" i="6" s="1"/>
  <c r="V209" i="6"/>
  <c r="AD183" i="6"/>
  <c r="AF183" i="6" s="1"/>
  <c r="V183" i="6"/>
  <c r="AD184" i="6"/>
  <c r="AF184" i="6" s="1"/>
  <c r="V184" i="6"/>
  <c r="AD185" i="6"/>
  <c r="AF185" i="6" s="1"/>
  <c r="V185" i="6"/>
  <c r="AD186" i="6"/>
  <c r="V186" i="6"/>
  <c r="AD187" i="6"/>
  <c r="AF187" i="6" s="1"/>
  <c r="V187" i="6"/>
  <c r="AD188" i="6"/>
  <c r="AF188" i="6" s="1"/>
  <c r="V188" i="6"/>
  <c r="AE188" i="6" s="1"/>
  <c r="AG188" i="6"/>
  <c r="AD189" i="6"/>
  <c r="AF189" i="6" s="1"/>
  <c r="V189" i="6"/>
  <c r="AE189" i="6" s="1"/>
  <c r="AD190" i="6"/>
  <c r="AF190" i="6" s="1"/>
  <c r="V190" i="6"/>
  <c r="AE190" i="6" s="1"/>
  <c r="AD191" i="6"/>
  <c r="AG191" i="6" s="1"/>
  <c r="V191" i="6"/>
  <c r="AD192" i="6"/>
  <c r="AF192" i="6" s="1"/>
  <c r="V192" i="6"/>
  <c r="V153" i="6"/>
  <c r="AE153" i="6" s="1"/>
  <c r="AD153" i="6"/>
  <c r="I187" i="6"/>
  <c r="J187" i="6"/>
  <c r="K187" i="6"/>
  <c r="L187" i="6"/>
  <c r="L186" i="6"/>
  <c r="I188" i="6"/>
  <c r="J188" i="6"/>
  <c r="K188" i="6"/>
  <c r="L188" i="6"/>
  <c r="I189" i="6"/>
  <c r="J189" i="6"/>
  <c r="K189" i="6"/>
  <c r="L189" i="6"/>
  <c r="I190" i="6"/>
  <c r="J190" i="6"/>
  <c r="K190" i="6"/>
  <c r="L190" i="6"/>
  <c r="I191" i="6"/>
  <c r="J191" i="6"/>
  <c r="K191" i="6"/>
  <c r="L191" i="6"/>
  <c r="I192" i="6"/>
  <c r="J192" i="6"/>
  <c r="K192" i="6"/>
  <c r="L192" i="6"/>
  <c r="I193" i="6"/>
  <c r="J193" i="6"/>
  <c r="K193" i="6"/>
  <c r="L193" i="6"/>
  <c r="I194" i="6"/>
  <c r="J194" i="6"/>
  <c r="K194" i="6"/>
  <c r="L194" i="6"/>
  <c r="I195" i="6"/>
  <c r="J195" i="6"/>
  <c r="K195" i="6"/>
  <c r="L195" i="6"/>
  <c r="I196" i="6"/>
  <c r="J196" i="6"/>
  <c r="K196" i="6"/>
  <c r="L196" i="6"/>
  <c r="I197" i="6"/>
  <c r="J197" i="6"/>
  <c r="K197" i="6"/>
  <c r="L197" i="6"/>
  <c r="I198" i="6"/>
  <c r="J198" i="6"/>
  <c r="K198" i="6"/>
  <c r="L198" i="6"/>
  <c r="I199" i="6"/>
  <c r="J199" i="6"/>
  <c r="K199" i="6"/>
  <c r="L199" i="6"/>
  <c r="I200" i="6"/>
  <c r="J200" i="6"/>
  <c r="K200" i="6"/>
  <c r="L200" i="6"/>
  <c r="I201" i="6"/>
  <c r="J201" i="6"/>
  <c r="K201" i="6"/>
  <c r="L201" i="6"/>
  <c r="I202" i="6"/>
  <c r="J202" i="6"/>
  <c r="K202" i="6"/>
  <c r="L202" i="6"/>
  <c r="I203" i="6"/>
  <c r="J203" i="6"/>
  <c r="K203" i="6"/>
  <c r="L203" i="6"/>
  <c r="I204" i="6"/>
  <c r="J204" i="6"/>
  <c r="K204" i="6"/>
  <c r="L204" i="6"/>
  <c r="I205" i="6"/>
  <c r="J205" i="6"/>
  <c r="K205" i="6"/>
  <c r="L205" i="6"/>
  <c r="I206" i="6"/>
  <c r="J206" i="6"/>
  <c r="K206" i="6"/>
  <c r="L206" i="6"/>
  <c r="I207" i="6"/>
  <c r="J207" i="6"/>
  <c r="K207" i="6"/>
  <c r="L207" i="6"/>
  <c r="I208" i="6"/>
  <c r="J208" i="6"/>
  <c r="K208" i="6"/>
  <c r="L208" i="6"/>
  <c r="I209" i="6"/>
  <c r="J209" i="6"/>
  <c r="K209" i="6"/>
  <c r="L209" i="6"/>
  <c r="J176" i="6"/>
  <c r="V103" i="9"/>
  <c r="AD99" i="9"/>
  <c r="AD103" i="9"/>
  <c r="AE103" i="9"/>
  <c r="I102" i="9"/>
  <c r="AD69" i="9"/>
  <c r="V69" i="9"/>
  <c r="AD21" i="9"/>
  <c r="AE69" i="9"/>
  <c r="AF69" i="9"/>
  <c r="AG69" i="9"/>
  <c r="AD70" i="9"/>
  <c r="V70" i="9"/>
  <c r="AE70" i="9"/>
  <c r="AF70" i="9"/>
  <c r="AG70" i="9"/>
  <c r="AD71" i="9"/>
  <c r="V71" i="9"/>
  <c r="AE71" i="9"/>
  <c r="AF71" i="9"/>
  <c r="AG71" i="9"/>
  <c r="AD72" i="9"/>
  <c r="V72" i="9"/>
  <c r="AE72" i="9"/>
  <c r="AF72" i="9"/>
  <c r="AG72" i="9"/>
  <c r="AD73" i="9"/>
  <c r="V73" i="9"/>
  <c r="AE73" i="9"/>
  <c r="AF73" i="9"/>
  <c r="AG73" i="9"/>
  <c r="AD74" i="9"/>
  <c r="V74" i="9"/>
  <c r="AE74" i="9"/>
  <c r="AF74" i="9"/>
  <c r="AG74" i="9"/>
  <c r="AD75" i="9"/>
  <c r="V75" i="9"/>
  <c r="AE75" i="9"/>
  <c r="AF75" i="9"/>
  <c r="AG75" i="9"/>
  <c r="AD76" i="9"/>
  <c r="V76" i="9"/>
  <c r="AE76" i="9"/>
  <c r="AF76" i="9"/>
  <c r="AG76" i="9"/>
  <c r="AD77" i="9"/>
  <c r="V77" i="9"/>
  <c r="AE77" i="9"/>
  <c r="AF77" i="9"/>
  <c r="AG77" i="9"/>
  <c r="AD78" i="9"/>
  <c r="V78" i="9"/>
  <c r="AE78" i="9"/>
  <c r="AF78" i="9"/>
  <c r="AG78" i="9"/>
  <c r="AD79" i="9"/>
  <c r="V79" i="9"/>
  <c r="AE79" i="9"/>
  <c r="AF79" i="9"/>
  <c r="AG79" i="9"/>
  <c r="AD80" i="9"/>
  <c r="V80" i="9"/>
  <c r="AE80" i="9"/>
  <c r="AF80" i="9"/>
  <c r="AG80" i="9"/>
  <c r="AD81" i="9"/>
  <c r="V81" i="9"/>
  <c r="AE81" i="9"/>
  <c r="AF81" i="9"/>
  <c r="AG81" i="9"/>
  <c r="AD82" i="9"/>
  <c r="V82" i="9"/>
  <c r="AE82" i="9"/>
  <c r="AF82" i="9"/>
  <c r="AG82" i="9"/>
  <c r="AD83" i="9"/>
  <c r="V83" i="9"/>
  <c r="AE83" i="9"/>
  <c r="AF83" i="9"/>
  <c r="AG83" i="9"/>
  <c r="AD84" i="9"/>
  <c r="V84" i="9"/>
  <c r="AE84" i="9"/>
  <c r="AF84" i="9"/>
  <c r="AG84" i="9"/>
  <c r="AD85" i="9"/>
  <c r="V85" i="9"/>
  <c r="AE85" i="9"/>
  <c r="AF85" i="9"/>
  <c r="AG85" i="9"/>
  <c r="AD86" i="9"/>
  <c r="V86" i="9"/>
  <c r="AE86" i="9"/>
  <c r="AF86" i="9"/>
  <c r="AG86" i="9"/>
  <c r="AD87" i="9"/>
  <c r="V87" i="9"/>
  <c r="AE87" i="9"/>
  <c r="AF87" i="9"/>
  <c r="AG87" i="9"/>
  <c r="AD88" i="9"/>
  <c r="V88" i="9"/>
  <c r="AE88" i="9"/>
  <c r="AF88" i="9"/>
  <c r="AG88" i="9"/>
  <c r="AD89" i="9"/>
  <c r="V89" i="9"/>
  <c r="AE89" i="9"/>
  <c r="AF89" i="9"/>
  <c r="AG89" i="9"/>
  <c r="AD90" i="9"/>
  <c r="V90" i="9"/>
  <c r="AE90" i="9"/>
  <c r="AF90" i="9"/>
  <c r="AG90" i="9"/>
  <c r="AD91" i="9"/>
  <c r="V91" i="9"/>
  <c r="AE91" i="9"/>
  <c r="AF91" i="9"/>
  <c r="AG91" i="9"/>
  <c r="AD92" i="9"/>
  <c r="V92" i="9"/>
  <c r="AE92" i="9"/>
  <c r="AF92" i="9"/>
  <c r="AG92" i="9"/>
  <c r="AD93" i="9"/>
  <c r="V93" i="9"/>
  <c r="AE93" i="9"/>
  <c r="AF93" i="9"/>
  <c r="AG93" i="9"/>
  <c r="AD94" i="9"/>
  <c r="V94" i="9"/>
  <c r="AE94" i="9"/>
  <c r="AF94" i="9"/>
  <c r="AG94" i="9"/>
  <c r="AD95" i="9"/>
  <c r="V95" i="9"/>
  <c r="AE95" i="9"/>
  <c r="AF95" i="9"/>
  <c r="AG95" i="9"/>
  <c r="AD58" i="9"/>
  <c r="V58" i="9"/>
  <c r="AE58" i="9"/>
  <c r="AF58" i="9"/>
  <c r="AG58" i="9"/>
  <c r="AD59" i="9"/>
  <c r="V59" i="9"/>
  <c r="AE59" i="9"/>
  <c r="AF59" i="9"/>
  <c r="AG59" i="9"/>
  <c r="AD60" i="9"/>
  <c r="V60" i="9"/>
  <c r="AE60" i="9"/>
  <c r="AF60" i="9"/>
  <c r="AG60" i="9"/>
  <c r="AD61" i="9"/>
  <c r="V61" i="9"/>
  <c r="AE61" i="9"/>
  <c r="AF61" i="9"/>
  <c r="AG61" i="9"/>
  <c r="AD62" i="9"/>
  <c r="V62" i="9"/>
  <c r="AE62" i="9"/>
  <c r="AF62" i="9"/>
  <c r="AG62" i="9"/>
  <c r="AD63" i="9"/>
  <c r="V63" i="9"/>
  <c r="AE63" i="9"/>
  <c r="AF63" i="9"/>
  <c r="AG63" i="9"/>
  <c r="AD64" i="9"/>
  <c r="V64" i="9"/>
  <c r="AE64" i="9"/>
  <c r="AF64" i="9"/>
  <c r="AG64" i="9"/>
  <c r="AD65" i="9"/>
  <c r="V65" i="9"/>
  <c r="AE65" i="9"/>
  <c r="AF65" i="9"/>
  <c r="AG65" i="9"/>
  <c r="AD66" i="9"/>
  <c r="V66" i="9"/>
  <c r="AE66" i="9"/>
  <c r="AF66" i="9"/>
  <c r="AG66" i="9"/>
  <c r="AD67" i="9"/>
  <c r="V67" i="9"/>
  <c r="AE67" i="9"/>
  <c r="AF67" i="9"/>
  <c r="AG67" i="9"/>
  <c r="AD68" i="9"/>
  <c r="V68" i="9"/>
  <c r="AE68" i="9"/>
  <c r="AF68" i="9"/>
  <c r="AG68" i="9"/>
  <c r="V25" i="9"/>
  <c r="AD25" i="9"/>
  <c r="AE25" i="9"/>
  <c r="I58" i="9"/>
  <c r="J58" i="9"/>
  <c r="K58" i="9"/>
  <c r="L58" i="9"/>
  <c r="L57" i="9"/>
  <c r="M58" i="9"/>
  <c r="I59" i="9"/>
  <c r="J59" i="9"/>
  <c r="K59" i="9"/>
  <c r="L59" i="9"/>
  <c r="M59" i="9"/>
  <c r="I60" i="9"/>
  <c r="J60" i="9"/>
  <c r="K60" i="9"/>
  <c r="L60" i="9"/>
  <c r="M60" i="9"/>
  <c r="I61" i="9"/>
  <c r="J61" i="9"/>
  <c r="K61" i="9"/>
  <c r="L61" i="9"/>
  <c r="M61" i="9"/>
  <c r="I62" i="9"/>
  <c r="J62" i="9"/>
  <c r="K62" i="9"/>
  <c r="L62" i="9"/>
  <c r="M62" i="9"/>
  <c r="I63" i="9"/>
  <c r="J63" i="9"/>
  <c r="K63" i="9"/>
  <c r="L63" i="9"/>
  <c r="M63" i="9"/>
  <c r="I64" i="9"/>
  <c r="J64" i="9"/>
  <c r="K64" i="9"/>
  <c r="L64" i="9"/>
  <c r="M64" i="9"/>
  <c r="I65" i="9"/>
  <c r="J65" i="9"/>
  <c r="K65" i="9"/>
  <c r="L65" i="9"/>
  <c r="M65" i="9"/>
  <c r="I66" i="9"/>
  <c r="J66" i="9"/>
  <c r="K66" i="9"/>
  <c r="L66" i="9"/>
  <c r="M66" i="9"/>
  <c r="I67" i="9"/>
  <c r="J67" i="9"/>
  <c r="K67" i="9"/>
  <c r="L67" i="9"/>
  <c r="M67" i="9"/>
  <c r="I68" i="9"/>
  <c r="J68" i="9"/>
  <c r="K68" i="9"/>
  <c r="L68" i="9"/>
  <c r="M68" i="9"/>
  <c r="I69" i="9"/>
  <c r="J69" i="9"/>
  <c r="K69" i="9"/>
  <c r="L69" i="9"/>
  <c r="M69" i="9"/>
  <c r="I70" i="9"/>
  <c r="J70" i="9"/>
  <c r="K70" i="9"/>
  <c r="L70" i="9"/>
  <c r="M70" i="9"/>
  <c r="I71" i="9"/>
  <c r="J71" i="9"/>
  <c r="K71" i="9"/>
  <c r="L71" i="9"/>
  <c r="M71" i="9"/>
  <c r="I72" i="9"/>
  <c r="J72" i="9"/>
  <c r="K72" i="9"/>
  <c r="L72" i="9"/>
  <c r="M72" i="9"/>
  <c r="I73" i="9"/>
  <c r="J73" i="9"/>
  <c r="K73" i="9"/>
  <c r="L73" i="9"/>
  <c r="M73" i="9"/>
  <c r="I74" i="9"/>
  <c r="J74" i="9"/>
  <c r="K74" i="9"/>
  <c r="L74" i="9"/>
  <c r="M74" i="9"/>
  <c r="I75" i="9"/>
  <c r="J75" i="9"/>
  <c r="K75" i="9"/>
  <c r="L75" i="9"/>
  <c r="M75" i="9"/>
  <c r="I76" i="9"/>
  <c r="J76" i="9"/>
  <c r="K76" i="9"/>
  <c r="L76" i="9"/>
  <c r="M76" i="9"/>
  <c r="I77" i="9"/>
  <c r="J77" i="9"/>
  <c r="K77" i="9"/>
  <c r="L77" i="9"/>
  <c r="M77" i="9"/>
  <c r="I78" i="9"/>
  <c r="J78" i="9"/>
  <c r="K78" i="9"/>
  <c r="L78" i="9"/>
  <c r="M78" i="9"/>
  <c r="I79" i="9"/>
  <c r="J79" i="9"/>
  <c r="K79" i="9"/>
  <c r="L79" i="9"/>
  <c r="M79" i="9"/>
  <c r="I80" i="9"/>
  <c r="J80" i="9"/>
  <c r="K80" i="9"/>
  <c r="L80" i="9"/>
  <c r="M80" i="9"/>
  <c r="I81" i="9"/>
  <c r="J81" i="9"/>
  <c r="K81" i="9"/>
  <c r="L81" i="9"/>
  <c r="M81" i="9"/>
  <c r="I82" i="9"/>
  <c r="J82" i="9"/>
  <c r="K82" i="9"/>
  <c r="L82" i="9"/>
  <c r="M82" i="9"/>
  <c r="I83" i="9"/>
  <c r="J83" i="9"/>
  <c r="K83" i="9"/>
  <c r="L83" i="9"/>
  <c r="M83" i="9"/>
  <c r="I84" i="9"/>
  <c r="J84" i="9"/>
  <c r="K84" i="9"/>
  <c r="L84" i="9"/>
  <c r="M84" i="9"/>
  <c r="I85" i="9"/>
  <c r="J85" i="9"/>
  <c r="K85" i="9"/>
  <c r="L85" i="9"/>
  <c r="M85" i="9"/>
  <c r="I86" i="9"/>
  <c r="J86" i="9"/>
  <c r="K86" i="9"/>
  <c r="L86" i="9"/>
  <c r="M86" i="9"/>
  <c r="I87" i="9"/>
  <c r="J87" i="9"/>
  <c r="K87" i="9"/>
  <c r="L87" i="9"/>
  <c r="M87" i="9"/>
  <c r="I88" i="9"/>
  <c r="J88" i="9"/>
  <c r="K88" i="9"/>
  <c r="L88" i="9"/>
  <c r="M88" i="9"/>
  <c r="I89" i="9"/>
  <c r="J89" i="9"/>
  <c r="K89" i="9"/>
  <c r="L89" i="9"/>
  <c r="M89" i="9"/>
  <c r="I90" i="9"/>
  <c r="J90" i="9"/>
  <c r="K90" i="9"/>
  <c r="L90" i="9"/>
  <c r="M90" i="9"/>
  <c r="I91" i="9"/>
  <c r="J91" i="9"/>
  <c r="K91" i="9"/>
  <c r="L91" i="9"/>
  <c r="M91" i="9"/>
  <c r="I92" i="9"/>
  <c r="J92" i="9"/>
  <c r="K92" i="9"/>
  <c r="L92" i="9"/>
  <c r="M92" i="9"/>
  <c r="I93" i="9"/>
  <c r="J93" i="9"/>
  <c r="K93" i="9"/>
  <c r="L93" i="9"/>
  <c r="M93" i="9"/>
  <c r="I94" i="9"/>
  <c r="J94" i="9"/>
  <c r="K94" i="9"/>
  <c r="L94" i="9"/>
  <c r="M94" i="9"/>
  <c r="I95" i="9"/>
  <c r="J95" i="9"/>
  <c r="K95" i="9"/>
  <c r="L95" i="9"/>
  <c r="M95" i="9"/>
  <c r="I89" i="8"/>
  <c r="V25" i="8"/>
  <c r="AD21" i="8"/>
  <c r="AD25" i="8"/>
  <c r="AE25" i="8"/>
  <c r="I24" i="8"/>
  <c r="K152" i="6"/>
  <c r="I152" i="6"/>
  <c r="AD66" i="6"/>
  <c r="AF66" i="6" s="1"/>
  <c r="V66" i="6"/>
  <c r="AD67" i="6"/>
  <c r="AF67" i="6" s="1"/>
  <c r="V67" i="6"/>
  <c r="AD68" i="6"/>
  <c r="AF68" i="6" s="1"/>
  <c r="V68" i="6"/>
  <c r="AE68" i="6" s="1"/>
  <c r="AD69" i="6"/>
  <c r="AF69" i="6" s="1"/>
  <c r="V69" i="6"/>
  <c r="AE69" i="6" s="1"/>
  <c r="AD70" i="6"/>
  <c r="AF70" i="6" s="1"/>
  <c r="V70" i="6"/>
  <c r="AD71" i="6"/>
  <c r="AF71" i="6" s="1"/>
  <c r="V71" i="6"/>
  <c r="AE71" i="6" s="1"/>
  <c r="AD72" i="6"/>
  <c r="AF72" i="6" s="1"/>
  <c r="V72" i="6"/>
  <c r="AD73" i="6"/>
  <c r="AF73" i="6" s="1"/>
  <c r="V73" i="6"/>
  <c r="AD74" i="6"/>
  <c r="AF74" i="6" s="1"/>
  <c r="V74" i="6"/>
  <c r="AD75" i="6"/>
  <c r="AG75" i="6" s="1"/>
  <c r="V75" i="6"/>
  <c r="AE75" i="6" s="1"/>
  <c r="AF75" i="6"/>
  <c r="I74" i="6"/>
  <c r="J74" i="6"/>
  <c r="K74" i="6"/>
  <c r="I75" i="6"/>
  <c r="J75" i="6"/>
  <c r="K75" i="6"/>
  <c r="I66" i="6"/>
  <c r="J66" i="6"/>
  <c r="K66" i="6"/>
  <c r="I67" i="6"/>
  <c r="J67" i="6"/>
  <c r="K67" i="6"/>
  <c r="I68" i="6"/>
  <c r="J68" i="6"/>
  <c r="K68" i="6"/>
  <c r="I69" i="6"/>
  <c r="J69" i="6"/>
  <c r="K69" i="6"/>
  <c r="I70" i="6"/>
  <c r="J70" i="6"/>
  <c r="K70" i="6"/>
  <c r="I71" i="6"/>
  <c r="J71" i="6"/>
  <c r="K71" i="6"/>
  <c r="I72" i="6"/>
  <c r="J72" i="6"/>
  <c r="K72" i="6"/>
  <c r="I73" i="6"/>
  <c r="J73" i="6"/>
  <c r="K73" i="6"/>
  <c r="I183" i="6"/>
  <c r="J183" i="6"/>
  <c r="K183" i="6"/>
  <c r="L183" i="6"/>
  <c r="L182" i="6"/>
  <c r="I184" i="6"/>
  <c r="J184" i="6"/>
  <c r="K184" i="6"/>
  <c r="L184" i="6"/>
  <c r="I185" i="6"/>
  <c r="J185" i="6"/>
  <c r="K185" i="6"/>
  <c r="L185" i="6"/>
  <c r="I186" i="6"/>
  <c r="J186" i="6"/>
  <c r="K186" i="6"/>
  <c r="AD128" i="6"/>
  <c r="AF128" i="6" s="1"/>
  <c r="V128" i="6"/>
  <c r="AD85" i="6"/>
  <c r="AD129" i="6"/>
  <c r="AF129" i="6" s="1"/>
  <c r="V129" i="6"/>
  <c r="AD130" i="6"/>
  <c r="AF130" i="6" s="1"/>
  <c r="V130" i="6"/>
  <c r="AD131" i="6"/>
  <c r="AF131" i="6" s="1"/>
  <c r="V131" i="6"/>
  <c r="AD132" i="6"/>
  <c r="AF132" i="6" s="1"/>
  <c r="V132" i="6"/>
  <c r="AD133" i="6"/>
  <c r="AG133" i="6" s="1"/>
  <c r="V133" i="6"/>
  <c r="AD134" i="6"/>
  <c r="AF134" i="6" s="1"/>
  <c r="V134" i="6"/>
  <c r="AD135" i="6"/>
  <c r="AF135" i="6" s="1"/>
  <c r="V135" i="6"/>
  <c r="AD136" i="6"/>
  <c r="AF136" i="6" s="1"/>
  <c r="V136" i="6"/>
  <c r="AE136" i="6" s="1"/>
  <c r="AD137" i="6"/>
  <c r="AG137" i="6" s="1"/>
  <c r="V137" i="6"/>
  <c r="AD138" i="6"/>
  <c r="AF138" i="6" s="1"/>
  <c r="V138" i="6"/>
  <c r="AE138" i="6"/>
  <c r="AG138" i="6"/>
  <c r="AD139" i="6"/>
  <c r="AG139" i="6" s="1"/>
  <c r="V139" i="6"/>
  <c r="AD140" i="6"/>
  <c r="AF140" i="6" s="1"/>
  <c r="V140" i="6"/>
  <c r="AD141" i="6"/>
  <c r="AG141" i="6" s="1"/>
  <c r="V141" i="6"/>
  <c r="AD142" i="6"/>
  <c r="AF142" i="6" s="1"/>
  <c r="V142" i="6"/>
  <c r="AD143" i="6"/>
  <c r="AF143" i="6" s="1"/>
  <c r="V143" i="6"/>
  <c r="AD144" i="6"/>
  <c r="AF144" i="6" s="1"/>
  <c r="V144" i="6"/>
  <c r="AD145" i="6"/>
  <c r="AF145" i="6" s="1"/>
  <c r="V145" i="6"/>
  <c r="AD146" i="6"/>
  <c r="AG146" i="6" s="1"/>
  <c r="V146" i="6"/>
  <c r="I128" i="6"/>
  <c r="J128" i="6"/>
  <c r="K128" i="6"/>
  <c r="L128" i="6"/>
  <c r="L127" i="6"/>
  <c r="I129" i="6"/>
  <c r="J129" i="6"/>
  <c r="K129" i="6"/>
  <c r="L129" i="6"/>
  <c r="I130" i="6"/>
  <c r="J130" i="6"/>
  <c r="K130" i="6"/>
  <c r="L130" i="6"/>
  <c r="I131" i="6"/>
  <c r="J131" i="6"/>
  <c r="K131" i="6"/>
  <c r="L131" i="6"/>
  <c r="I132" i="6"/>
  <c r="J132" i="6"/>
  <c r="K132" i="6"/>
  <c r="L132" i="6"/>
  <c r="I133" i="6"/>
  <c r="J133" i="6"/>
  <c r="K133" i="6"/>
  <c r="L133" i="6"/>
  <c r="I134" i="6"/>
  <c r="J134" i="6"/>
  <c r="K134" i="6"/>
  <c r="L134" i="6"/>
  <c r="I135" i="6"/>
  <c r="J135" i="6"/>
  <c r="K135" i="6"/>
  <c r="L135" i="6"/>
  <c r="I136" i="6"/>
  <c r="J136" i="6"/>
  <c r="K136" i="6"/>
  <c r="L136" i="6"/>
  <c r="I137" i="6"/>
  <c r="J137" i="6"/>
  <c r="K137" i="6"/>
  <c r="L137" i="6"/>
  <c r="I138" i="6"/>
  <c r="J138" i="6"/>
  <c r="K138" i="6"/>
  <c r="L138" i="6"/>
  <c r="I139" i="6"/>
  <c r="J139" i="6"/>
  <c r="K139" i="6"/>
  <c r="L139" i="6"/>
  <c r="I140" i="6"/>
  <c r="J140" i="6"/>
  <c r="K140" i="6"/>
  <c r="L140" i="6"/>
  <c r="I141" i="6"/>
  <c r="J141" i="6"/>
  <c r="K141" i="6"/>
  <c r="L141" i="6"/>
  <c r="I142" i="6"/>
  <c r="J142" i="6"/>
  <c r="K142" i="6"/>
  <c r="L142" i="6"/>
  <c r="I143" i="6"/>
  <c r="J143" i="6"/>
  <c r="K143" i="6"/>
  <c r="L143" i="6"/>
  <c r="I144" i="6"/>
  <c r="J144" i="6"/>
  <c r="K144" i="6"/>
  <c r="L144" i="6"/>
  <c r="I145" i="6"/>
  <c r="J145" i="6"/>
  <c r="K145" i="6"/>
  <c r="L145" i="6"/>
  <c r="I146" i="6"/>
  <c r="J146" i="6"/>
  <c r="K146" i="6"/>
  <c r="L146" i="6"/>
  <c r="AF280" i="6"/>
  <c r="AD217" i="6"/>
  <c r="AF217" i="6" s="1"/>
  <c r="V217" i="6"/>
  <c r="AD218" i="6"/>
  <c r="AE218" i="6" s="1"/>
  <c r="V218" i="6"/>
  <c r="AD219" i="6"/>
  <c r="V219" i="6"/>
  <c r="AD220" i="6"/>
  <c r="AF220" i="6" s="1"/>
  <c r="V220" i="6"/>
  <c r="AE220" i="6" s="1"/>
  <c r="AD221" i="6"/>
  <c r="AF221" i="6" s="1"/>
  <c r="V221" i="6"/>
  <c r="AD222" i="6"/>
  <c r="AG222" i="6" s="1"/>
  <c r="V222" i="6"/>
  <c r="AD223" i="6"/>
  <c r="AG223" i="6" s="1"/>
  <c r="V223" i="6"/>
  <c r="AD224" i="6"/>
  <c r="AF224" i="6" s="1"/>
  <c r="V224" i="6"/>
  <c r="AD225" i="6"/>
  <c r="AF225" i="6" s="1"/>
  <c r="V225" i="6"/>
  <c r="AD226" i="6"/>
  <c r="AG226" i="6" s="1"/>
  <c r="V226" i="6"/>
  <c r="AD227" i="6"/>
  <c r="AF227" i="6" s="1"/>
  <c r="V227" i="6"/>
  <c r="AD228" i="6"/>
  <c r="AG228" i="6" s="1"/>
  <c r="V228" i="6"/>
  <c r="AE228" i="6" s="1"/>
  <c r="AD229" i="6"/>
  <c r="AF229" i="6" s="1"/>
  <c r="V229" i="6"/>
  <c r="AE229" i="6" s="1"/>
  <c r="AD230" i="6"/>
  <c r="AG230" i="6" s="1"/>
  <c r="V230" i="6"/>
  <c r="AE230" i="6" s="1"/>
  <c r="AF230" i="6"/>
  <c r="AD231" i="6"/>
  <c r="AF231" i="6" s="1"/>
  <c r="V231" i="6"/>
  <c r="AE231" i="6" s="1"/>
  <c r="AD232" i="6"/>
  <c r="AF232" i="6" s="1"/>
  <c r="V232" i="6"/>
  <c r="AE232" i="6" s="1"/>
  <c r="AD233" i="6"/>
  <c r="AF233" i="6" s="1"/>
  <c r="V233" i="6"/>
  <c r="AE233" i="6" s="1"/>
  <c r="AD234" i="6"/>
  <c r="V234" i="6"/>
  <c r="AD235" i="6"/>
  <c r="AF235" i="6" s="1"/>
  <c r="V235" i="6"/>
  <c r="AD236" i="6"/>
  <c r="AF236" i="6" s="1"/>
  <c r="V236" i="6"/>
  <c r="AD237" i="6"/>
  <c r="AF237" i="6" s="1"/>
  <c r="V237" i="6"/>
  <c r="AD238" i="6"/>
  <c r="AF238" i="6" s="1"/>
  <c r="V238" i="6"/>
  <c r="AD239" i="6"/>
  <c r="AF239" i="6" s="1"/>
  <c r="V239" i="6"/>
  <c r="AE239" i="6" s="1"/>
  <c r="AD240" i="6"/>
  <c r="AF240" i="6" s="1"/>
  <c r="V240" i="6"/>
  <c r="AD241" i="6"/>
  <c r="V241" i="6"/>
  <c r="AD242" i="6"/>
  <c r="AF242" i="6" s="1"/>
  <c r="V242" i="6"/>
  <c r="AE242" i="6" s="1"/>
  <c r="AD243" i="6"/>
  <c r="V243" i="6"/>
  <c r="AD244" i="6"/>
  <c r="AF244" i="6" s="1"/>
  <c r="V244" i="6"/>
  <c r="AE244" i="6" s="1"/>
  <c r="AD245" i="6"/>
  <c r="AF245" i="6" s="1"/>
  <c r="V245" i="6"/>
  <c r="AD246" i="6"/>
  <c r="AF246" i="6" s="1"/>
  <c r="V246" i="6"/>
  <c r="AE246" i="6" s="1"/>
  <c r="AG246" i="6"/>
  <c r="V216" i="6"/>
  <c r="AD216" i="6"/>
  <c r="I223" i="6"/>
  <c r="J223" i="6"/>
  <c r="K223" i="6"/>
  <c r="L223" i="6"/>
  <c r="L222" i="6"/>
  <c r="I224" i="6"/>
  <c r="J224" i="6"/>
  <c r="K224" i="6"/>
  <c r="L224" i="6"/>
  <c r="I225" i="6"/>
  <c r="J225" i="6"/>
  <c r="K225" i="6"/>
  <c r="L225" i="6"/>
  <c r="I226" i="6"/>
  <c r="J226" i="6"/>
  <c r="K226" i="6"/>
  <c r="L226" i="6"/>
  <c r="I227" i="6"/>
  <c r="J227" i="6"/>
  <c r="K227" i="6"/>
  <c r="L227" i="6"/>
  <c r="I228" i="6"/>
  <c r="J228" i="6"/>
  <c r="K228" i="6"/>
  <c r="L228" i="6"/>
  <c r="I229" i="6"/>
  <c r="J229" i="6"/>
  <c r="K229" i="6"/>
  <c r="L229" i="6"/>
  <c r="I230" i="6"/>
  <c r="J230" i="6"/>
  <c r="K230" i="6"/>
  <c r="L230" i="6"/>
  <c r="I231" i="6"/>
  <c r="J231" i="6"/>
  <c r="K231" i="6"/>
  <c r="L231" i="6"/>
  <c r="I232" i="6"/>
  <c r="J232" i="6"/>
  <c r="K232" i="6"/>
  <c r="L232" i="6"/>
  <c r="I233" i="6"/>
  <c r="J233" i="6"/>
  <c r="K233" i="6"/>
  <c r="L233" i="6"/>
  <c r="I234" i="6"/>
  <c r="J234" i="6"/>
  <c r="K234" i="6"/>
  <c r="L234" i="6"/>
  <c r="I235" i="6"/>
  <c r="J235" i="6"/>
  <c r="K235" i="6"/>
  <c r="L235" i="6"/>
  <c r="I236" i="6"/>
  <c r="J236" i="6"/>
  <c r="K236" i="6"/>
  <c r="L236" i="6"/>
  <c r="I237" i="6"/>
  <c r="J237" i="6"/>
  <c r="K237" i="6"/>
  <c r="L237" i="6"/>
  <c r="I238" i="6"/>
  <c r="J238" i="6"/>
  <c r="K238" i="6"/>
  <c r="L238" i="6"/>
  <c r="I239" i="6"/>
  <c r="J239" i="6"/>
  <c r="K239" i="6"/>
  <c r="L239" i="6"/>
  <c r="I240" i="6"/>
  <c r="J240" i="6"/>
  <c r="K240" i="6"/>
  <c r="L240" i="6"/>
  <c r="I241" i="6"/>
  <c r="J241" i="6"/>
  <c r="K241" i="6"/>
  <c r="L241" i="6"/>
  <c r="I242" i="6"/>
  <c r="J242" i="6"/>
  <c r="K242" i="6"/>
  <c r="L242" i="6"/>
  <c r="I243" i="6"/>
  <c r="J243" i="6"/>
  <c r="K243" i="6"/>
  <c r="L243" i="6"/>
  <c r="I244" i="6"/>
  <c r="J244" i="6"/>
  <c r="K244" i="6"/>
  <c r="L244" i="6"/>
  <c r="I245" i="6"/>
  <c r="J245" i="6"/>
  <c r="K245" i="6"/>
  <c r="L245" i="6"/>
  <c r="I246" i="6"/>
  <c r="J246" i="6"/>
  <c r="K246" i="6"/>
  <c r="AD179" i="6"/>
  <c r="AF179" i="6" s="1"/>
  <c r="V179" i="6"/>
  <c r="AD180" i="6"/>
  <c r="AF180" i="6" s="1"/>
  <c r="V180" i="6"/>
  <c r="AD181" i="6"/>
  <c r="AG181" i="6" s="1"/>
  <c r="V181" i="6"/>
  <c r="AE181" i="6" s="1"/>
  <c r="AF181" i="6"/>
  <c r="AD182" i="6"/>
  <c r="V182" i="6"/>
  <c r="I179" i="6"/>
  <c r="J179" i="6"/>
  <c r="K179" i="6"/>
  <c r="L179" i="6"/>
  <c r="L178" i="6"/>
  <c r="I180" i="6"/>
  <c r="J180" i="6"/>
  <c r="K180" i="6"/>
  <c r="L180" i="6"/>
  <c r="I181" i="6"/>
  <c r="J181" i="6"/>
  <c r="K181" i="6"/>
  <c r="L181" i="6"/>
  <c r="I182" i="6"/>
  <c r="J182" i="6"/>
  <c r="K182" i="6"/>
  <c r="I178" i="6"/>
  <c r="I161" i="6"/>
  <c r="J161" i="6"/>
  <c r="K161" i="6"/>
  <c r="L161" i="6"/>
  <c r="L160" i="6"/>
  <c r="I162" i="6"/>
  <c r="J162" i="6"/>
  <c r="K162" i="6"/>
  <c r="L162" i="6"/>
  <c r="I163" i="6"/>
  <c r="J163" i="6"/>
  <c r="K163" i="6"/>
  <c r="L163" i="6"/>
  <c r="I164" i="6"/>
  <c r="J164" i="6"/>
  <c r="K164" i="6"/>
  <c r="L164" i="6"/>
  <c r="I165" i="6"/>
  <c r="J165" i="6"/>
  <c r="K165" i="6"/>
  <c r="L165" i="6"/>
  <c r="I166" i="6"/>
  <c r="J166" i="6"/>
  <c r="K166" i="6"/>
  <c r="L166" i="6"/>
  <c r="I167" i="6"/>
  <c r="J167" i="6"/>
  <c r="K167" i="6"/>
  <c r="L167" i="6"/>
  <c r="I168" i="6"/>
  <c r="J168" i="6"/>
  <c r="K168" i="6"/>
  <c r="L168" i="6"/>
  <c r="I169" i="6"/>
  <c r="J169" i="6"/>
  <c r="K169" i="6"/>
  <c r="L169" i="6"/>
  <c r="I170" i="6"/>
  <c r="J170" i="6"/>
  <c r="K170" i="6"/>
  <c r="L170" i="6"/>
  <c r="I171" i="6"/>
  <c r="J171" i="6"/>
  <c r="K171" i="6"/>
  <c r="L171" i="6"/>
  <c r="I172" i="6"/>
  <c r="J172" i="6"/>
  <c r="K172" i="6"/>
  <c r="L172" i="6"/>
  <c r="I173" i="6"/>
  <c r="J173" i="6"/>
  <c r="K173" i="6"/>
  <c r="L173" i="6"/>
  <c r="I174" i="6"/>
  <c r="J174" i="6"/>
  <c r="K174" i="6"/>
  <c r="L174" i="6"/>
  <c r="I175" i="6"/>
  <c r="J175" i="6"/>
  <c r="K175" i="6"/>
  <c r="L175" i="6"/>
  <c r="I176" i="6"/>
  <c r="K176" i="6"/>
  <c r="L176" i="6"/>
  <c r="I177" i="6"/>
  <c r="J177" i="6"/>
  <c r="K177" i="6"/>
  <c r="L177" i="6"/>
  <c r="J178" i="6"/>
  <c r="K178" i="6"/>
  <c r="AD307" i="9"/>
  <c r="AG307" i="9"/>
  <c r="AF307" i="9"/>
  <c r="V307" i="9"/>
  <c r="AE307" i="9"/>
  <c r="L306" i="9"/>
  <c r="M307" i="9"/>
  <c r="K307" i="9"/>
  <c r="J307" i="9"/>
  <c r="I307" i="9"/>
  <c r="AD306" i="9"/>
  <c r="AG306" i="9"/>
  <c r="AF306" i="9"/>
  <c r="V306" i="9"/>
  <c r="AE306" i="9"/>
  <c r="L305" i="9"/>
  <c r="M306" i="9"/>
  <c r="K306" i="9"/>
  <c r="J306" i="9"/>
  <c r="I306" i="9"/>
  <c r="AD305" i="9"/>
  <c r="AG305" i="9"/>
  <c r="AF305" i="9"/>
  <c r="V305" i="9"/>
  <c r="AE305" i="9"/>
  <c r="L304" i="9"/>
  <c r="M305" i="9"/>
  <c r="K305" i="9"/>
  <c r="J305" i="9"/>
  <c r="I305" i="9"/>
  <c r="AD304" i="9"/>
  <c r="AG304" i="9"/>
  <c r="AF304" i="9"/>
  <c r="V304" i="9"/>
  <c r="AE304" i="9"/>
  <c r="L303" i="9"/>
  <c r="M304" i="9"/>
  <c r="K304" i="9"/>
  <c r="J304" i="9"/>
  <c r="I304" i="9"/>
  <c r="AD303" i="9"/>
  <c r="AG303" i="9"/>
  <c r="AF303" i="9"/>
  <c r="V303" i="9"/>
  <c r="AE303" i="9"/>
  <c r="L302" i="9"/>
  <c r="M303" i="9"/>
  <c r="K303" i="9"/>
  <c r="J303" i="9"/>
  <c r="I303" i="9"/>
  <c r="AD302" i="9"/>
  <c r="AG302" i="9"/>
  <c r="AF302" i="9"/>
  <c r="V302" i="9"/>
  <c r="AE302" i="9"/>
  <c r="L301" i="9"/>
  <c r="M302" i="9"/>
  <c r="K302" i="9"/>
  <c r="J302" i="9"/>
  <c r="I302" i="9"/>
  <c r="AD301" i="9"/>
  <c r="AG301" i="9"/>
  <c r="AF301" i="9"/>
  <c r="V301" i="9"/>
  <c r="AE301" i="9"/>
  <c r="L300" i="9"/>
  <c r="M301" i="9"/>
  <c r="K301" i="9"/>
  <c r="J301" i="9"/>
  <c r="I301" i="9"/>
  <c r="AD300" i="9"/>
  <c r="AG300" i="9"/>
  <c r="AF300" i="9"/>
  <c r="V300" i="9"/>
  <c r="AE300" i="9"/>
  <c r="L299" i="9"/>
  <c r="M300" i="9"/>
  <c r="K300" i="9"/>
  <c r="J300" i="9"/>
  <c r="I300" i="9"/>
  <c r="AD299" i="9"/>
  <c r="AG299" i="9"/>
  <c r="AF299" i="9"/>
  <c r="V299" i="9"/>
  <c r="AE299" i="9"/>
  <c r="L298" i="9"/>
  <c r="M299" i="9"/>
  <c r="K299" i="9"/>
  <c r="J299" i="9"/>
  <c r="I299" i="9"/>
  <c r="AD298" i="9"/>
  <c r="AG298" i="9"/>
  <c r="AF298" i="9"/>
  <c r="V298" i="9"/>
  <c r="AE298" i="9"/>
  <c r="L297" i="9"/>
  <c r="M298" i="9"/>
  <c r="K298" i="9"/>
  <c r="J298" i="9"/>
  <c r="I298" i="9"/>
  <c r="AD297" i="9"/>
  <c r="AG297" i="9"/>
  <c r="AF297" i="9"/>
  <c r="V297" i="9"/>
  <c r="AE297" i="9"/>
  <c r="L296" i="9"/>
  <c r="M297" i="9"/>
  <c r="K297" i="9"/>
  <c r="J297" i="9"/>
  <c r="I297" i="9"/>
  <c r="AD296" i="9"/>
  <c r="AG296" i="9"/>
  <c r="AF296" i="9"/>
  <c r="V296" i="9"/>
  <c r="AE296" i="9"/>
  <c r="L295" i="9"/>
  <c r="M296" i="9"/>
  <c r="K296" i="9"/>
  <c r="J296" i="9"/>
  <c r="I296" i="9"/>
  <c r="AD295" i="9"/>
  <c r="AG295" i="9"/>
  <c r="AF295" i="9"/>
  <c r="V295" i="9"/>
  <c r="AE295" i="9"/>
  <c r="L294" i="9"/>
  <c r="M295" i="9"/>
  <c r="K295" i="9"/>
  <c r="J295" i="9"/>
  <c r="I295" i="9"/>
  <c r="AD294" i="9"/>
  <c r="K294" i="9"/>
  <c r="J294" i="9"/>
  <c r="I294" i="9"/>
  <c r="AD293" i="9"/>
  <c r="AD292" i="9"/>
  <c r="L237" i="9"/>
  <c r="M238" i="9"/>
  <c r="K238" i="9"/>
  <c r="J238" i="9"/>
  <c r="I238" i="9"/>
  <c r="L236" i="9"/>
  <c r="M237" i="9"/>
  <c r="K237" i="9"/>
  <c r="J237" i="9"/>
  <c r="I237" i="9"/>
  <c r="L235" i="9"/>
  <c r="M236" i="9"/>
  <c r="K236" i="9"/>
  <c r="J236" i="9"/>
  <c r="I236" i="9"/>
  <c r="L234" i="9"/>
  <c r="M235" i="9"/>
  <c r="K235" i="9"/>
  <c r="J235" i="9"/>
  <c r="I235" i="9"/>
  <c r="L233" i="9"/>
  <c r="M234" i="9"/>
  <c r="K234" i="9"/>
  <c r="J234" i="9"/>
  <c r="I234" i="9"/>
  <c r="AD233" i="9"/>
  <c r="AG233" i="9"/>
  <c r="AF233" i="9"/>
  <c r="V233" i="9"/>
  <c r="AE233" i="9"/>
  <c r="L232" i="9"/>
  <c r="M233" i="9"/>
  <c r="K233" i="9"/>
  <c r="J233" i="9"/>
  <c r="I233" i="9"/>
  <c r="AD232" i="9"/>
  <c r="AG232" i="9"/>
  <c r="AF232" i="9"/>
  <c r="V232" i="9"/>
  <c r="AE232" i="9"/>
  <c r="L231" i="9"/>
  <c r="M232" i="9"/>
  <c r="K232" i="9"/>
  <c r="J232" i="9"/>
  <c r="I232" i="9"/>
  <c r="AD231" i="9"/>
  <c r="K231" i="9"/>
  <c r="J231" i="9"/>
  <c r="I231" i="9"/>
  <c r="AD230" i="9"/>
  <c r="AD229" i="9"/>
  <c r="L192" i="9"/>
  <c r="M193" i="9"/>
  <c r="K193" i="9"/>
  <c r="J193" i="9"/>
  <c r="I193" i="9"/>
  <c r="L191" i="9"/>
  <c r="M192" i="9"/>
  <c r="K192" i="9"/>
  <c r="J192" i="9"/>
  <c r="I192" i="9"/>
  <c r="L190" i="9"/>
  <c r="M191" i="9"/>
  <c r="K191" i="9"/>
  <c r="J191" i="9"/>
  <c r="I191" i="9"/>
  <c r="L189" i="9"/>
  <c r="M190" i="9"/>
  <c r="K190" i="9"/>
  <c r="J190" i="9"/>
  <c r="I190" i="9"/>
  <c r="L188" i="9"/>
  <c r="M189" i="9"/>
  <c r="K189" i="9"/>
  <c r="J189" i="9"/>
  <c r="I189" i="9"/>
  <c r="L187" i="9"/>
  <c r="M188" i="9"/>
  <c r="K188" i="9"/>
  <c r="J188" i="9"/>
  <c r="I188" i="9"/>
  <c r="L186" i="9"/>
  <c r="M187" i="9"/>
  <c r="K187" i="9"/>
  <c r="J187" i="9"/>
  <c r="I187" i="9"/>
  <c r="L185" i="9"/>
  <c r="M186" i="9"/>
  <c r="K186" i="9"/>
  <c r="J186" i="9"/>
  <c r="I186" i="9"/>
  <c r="L184" i="9"/>
  <c r="M185" i="9"/>
  <c r="K185" i="9"/>
  <c r="J185" i="9"/>
  <c r="I185" i="9"/>
  <c r="L183" i="9"/>
  <c r="M184" i="9"/>
  <c r="K184" i="9"/>
  <c r="J184" i="9"/>
  <c r="I184" i="9"/>
  <c r="L182" i="9"/>
  <c r="M183" i="9"/>
  <c r="K183" i="9"/>
  <c r="J183" i="9"/>
  <c r="I183" i="9"/>
  <c r="L181" i="9"/>
  <c r="M182" i="9"/>
  <c r="K182" i="9"/>
  <c r="J182" i="9"/>
  <c r="I182" i="9"/>
  <c r="L180" i="9"/>
  <c r="M181" i="9"/>
  <c r="K181" i="9"/>
  <c r="J181" i="9"/>
  <c r="I181" i="9"/>
  <c r="L179" i="9"/>
  <c r="M180" i="9"/>
  <c r="K180" i="9"/>
  <c r="J180" i="9"/>
  <c r="I180" i="9"/>
  <c r="L178" i="9"/>
  <c r="M179" i="9"/>
  <c r="K179" i="9"/>
  <c r="J179" i="9"/>
  <c r="I179" i="9"/>
  <c r="L177" i="9"/>
  <c r="M178" i="9"/>
  <c r="K178" i="9"/>
  <c r="J178" i="9"/>
  <c r="I178" i="9"/>
  <c r="L176" i="9"/>
  <c r="M177" i="9"/>
  <c r="K177" i="9"/>
  <c r="J177" i="9"/>
  <c r="I177" i="9"/>
  <c r="L175" i="9"/>
  <c r="M176" i="9"/>
  <c r="K176" i="9"/>
  <c r="J176" i="9"/>
  <c r="I176" i="9"/>
  <c r="L174" i="9"/>
  <c r="M175" i="9"/>
  <c r="K175" i="9"/>
  <c r="J175" i="9"/>
  <c r="I175" i="9"/>
  <c r="L173" i="9"/>
  <c r="M174" i="9"/>
  <c r="K174" i="9"/>
  <c r="J174" i="9"/>
  <c r="I174" i="9"/>
  <c r="L172" i="9"/>
  <c r="M173" i="9"/>
  <c r="K173" i="9"/>
  <c r="J173" i="9"/>
  <c r="I173" i="9"/>
  <c r="L171" i="9"/>
  <c r="M172" i="9"/>
  <c r="K172" i="9"/>
  <c r="J172" i="9"/>
  <c r="I172" i="9"/>
  <c r="L170" i="9"/>
  <c r="M171" i="9"/>
  <c r="K171" i="9"/>
  <c r="J171" i="9"/>
  <c r="I171" i="9"/>
  <c r="L169" i="9"/>
  <c r="M170" i="9"/>
  <c r="K170" i="9"/>
  <c r="J170" i="9"/>
  <c r="I170" i="9"/>
  <c r="L168" i="9"/>
  <c r="M169" i="9"/>
  <c r="K169" i="9"/>
  <c r="J169" i="9"/>
  <c r="I169" i="9"/>
  <c r="AG168" i="9"/>
  <c r="AF168" i="9"/>
  <c r="L167" i="9"/>
  <c r="M168" i="9"/>
  <c r="K168" i="9"/>
  <c r="J168" i="9"/>
  <c r="I168" i="9"/>
  <c r="AD167" i="9"/>
  <c r="K167" i="9"/>
  <c r="J167" i="9"/>
  <c r="I167" i="9"/>
  <c r="AD166" i="9"/>
  <c r="AD165" i="9"/>
  <c r="AD160" i="9"/>
  <c r="AG160" i="9"/>
  <c r="AF160" i="9"/>
  <c r="V160" i="9"/>
  <c r="AE160" i="9"/>
  <c r="L160" i="9"/>
  <c r="L159" i="9"/>
  <c r="M160" i="9"/>
  <c r="K160" i="9"/>
  <c r="J160" i="9"/>
  <c r="I160" i="9"/>
  <c r="AD159" i="9"/>
  <c r="AG159" i="9"/>
  <c r="AF159" i="9"/>
  <c r="V159" i="9"/>
  <c r="AE159" i="9"/>
  <c r="L158" i="9"/>
  <c r="M159" i="9"/>
  <c r="K159" i="9"/>
  <c r="J159" i="9"/>
  <c r="I159" i="9"/>
  <c r="AD158" i="9"/>
  <c r="AG158" i="9"/>
  <c r="AF158" i="9"/>
  <c r="V158" i="9"/>
  <c r="AE158" i="9"/>
  <c r="L157" i="9"/>
  <c r="M158" i="9"/>
  <c r="K158" i="9"/>
  <c r="J158" i="9"/>
  <c r="I158" i="9"/>
  <c r="AD157" i="9"/>
  <c r="AG157" i="9"/>
  <c r="AF157" i="9"/>
  <c r="V157" i="9"/>
  <c r="AE157" i="9"/>
  <c r="L156" i="9"/>
  <c r="M157" i="9"/>
  <c r="K157" i="9"/>
  <c r="J157" i="9"/>
  <c r="I157" i="9"/>
  <c r="AD156" i="9"/>
  <c r="AG156" i="9"/>
  <c r="AF156" i="9"/>
  <c r="V156" i="9"/>
  <c r="AE156" i="9"/>
  <c r="L155" i="9"/>
  <c r="M156" i="9"/>
  <c r="K156" i="9"/>
  <c r="J156" i="9"/>
  <c r="I156" i="9"/>
  <c r="AD155" i="9"/>
  <c r="AG155" i="9"/>
  <c r="AF155" i="9"/>
  <c r="V155" i="9"/>
  <c r="AE155" i="9"/>
  <c r="L154" i="9"/>
  <c r="M155" i="9"/>
  <c r="K155" i="9"/>
  <c r="J155" i="9"/>
  <c r="I155" i="9"/>
  <c r="AD154" i="9"/>
  <c r="AG154" i="9"/>
  <c r="AF154" i="9"/>
  <c r="V154" i="9"/>
  <c r="AE154" i="9"/>
  <c r="L153" i="9"/>
  <c r="M154" i="9"/>
  <c r="K154" i="9"/>
  <c r="J154" i="9"/>
  <c r="I154" i="9"/>
  <c r="AD153" i="9"/>
  <c r="AG153" i="9"/>
  <c r="AF153" i="9"/>
  <c r="V153" i="9"/>
  <c r="AE153" i="9"/>
  <c r="L152" i="9"/>
  <c r="M153" i="9"/>
  <c r="K153" i="9"/>
  <c r="J153" i="9"/>
  <c r="I153" i="9"/>
  <c r="AD152" i="9"/>
  <c r="AG152" i="9"/>
  <c r="AF152" i="9"/>
  <c r="V152" i="9"/>
  <c r="AE152" i="9"/>
  <c r="L151" i="9"/>
  <c r="M152" i="9"/>
  <c r="K152" i="9"/>
  <c r="J152" i="9"/>
  <c r="I152" i="9"/>
  <c r="AD151" i="9"/>
  <c r="AG151" i="9"/>
  <c r="AF151" i="9"/>
  <c r="V151" i="9"/>
  <c r="AE151" i="9"/>
  <c r="L150" i="9"/>
  <c r="M151" i="9"/>
  <c r="K151" i="9"/>
  <c r="J151" i="9"/>
  <c r="I151" i="9"/>
  <c r="AD150" i="9"/>
  <c r="AG150" i="9"/>
  <c r="AF150" i="9"/>
  <c r="V150" i="9"/>
  <c r="AE150" i="9"/>
  <c r="L149" i="9"/>
  <c r="M150" i="9"/>
  <c r="K150" i="9"/>
  <c r="J150" i="9"/>
  <c r="I150" i="9"/>
  <c r="AD149" i="9"/>
  <c r="AG149" i="9"/>
  <c r="AF149" i="9"/>
  <c r="V149" i="9"/>
  <c r="AE149" i="9"/>
  <c r="L148" i="9"/>
  <c r="M149" i="9"/>
  <c r="K149" i="9"/>
  <c r="J149" i="9"/>
  <c r="I149" i="9"/>
  <c r="AD148" i="9"/>
  <c r="AG148" i="9"/>
  <c r="AF148" i="9"/>
  <c r="V148" i="9"/>
  <c r="AE148" i="9"/>
  <c r="L147" i="9"/>
  <c r="M148" i="9"/>
  <c r="K148" i="9"/>
  <c r="J148" i="9"/>
  <c r="I148" i="9"/>
  <c r="AD147" i="9"/>
  <c r="AG147" i="9"/>
  <c r="AF147" i="9"/>
  <c r="V147" i="9"/>
  <c r="AE147" i="9"/>
  <c r="L146" i="9"/>
  <c r="M147" i="9"/>
  <c r="K147" i="9"/>
  <c r="J147" i="9"/>
  <c r="I147" i="9"/>
  <c r="AD146" i="9"/>
  <c r="AG146" i="9"/>
  <c r="AF146" i="9"/>
  <c r="V146" i="9"/>
  <c r="AE146" i="9"/>
  <c r="L145" i="9"/>
  <c r="M146" i="9"/>
  <c r="K146" i="9"/>
  <c r="J146" i="9"/>
  <c r="I146" i="9"/>
  <c r="AD145" i="9"/>
  <c r="AG145" i="9"/>
  <c r="AF145" i="9"/>
  <c r="V145" i="9"/>
  <c r="AE145" i="9"/>
  <c r="L144" i="9"/>
  <c r="M145" i="9"/>
  <c r="K145" i="9"/>
  <c r="J145" i="9"/>
  <c r="I145" i="9"/>
  <c r="AD144" i="9"/>
  <c r="AG144" i="9"/>
  <c r="AF144" i="9"/>
  <c r="V144" i="9"/>
  <c r="AE144" i="9"/>
  <c r="L143" i="9"/>
  <c r="M144" i="9"/>
  <c r="K144" i="9"/>
  <c r="J144" i="9"/>
  <c r="I144" i="9"/>
  <c r="AD143" i="9"/>
  <c r="AG143" i="9"/>
  <c r="AF143" i="9"/>
  <c r="V143" i="9"/>
  <c r="AE143" i="9"/>
  <c r="L142" i="9"/>
  <c r="M143" i="9"/>
  <c r="K143" i="9"/>
  <c r="J143" i="9"/>
  <c r="I143" i="9"/>
  <c r="AD142" i="9"/>
  <c r="AG142" i="9"/>
  <c r="AF142" i="9"/>
  <c r="V142" i="9"/>
  <c r="AE142" i="9"/>
  <c r="L141" i="9"/>
  <c r="M142" i="9"/>
  <c r="K142" i="9"/>
  <c r="J142" i="9"/>
  <c r="I142" i="9"/>
  <c r="AD141" i="9"/>
  <c r="AG141" i="9"/>
  <c r="AF141" i="9"/>
  <c r="V141" i="9"/>
  <c r="AE141" i="9"/>
  <c r="L140" i="9"/>
  <c r="M141" i="9"/>
  <c r="K141" i="9"/>
  <c r="J141" i="9"/>
  <c r="I141" i="9"/>
  <c r="AD140" i="9"/>
  <c r="AG140" i="9"/>
  <c r="AF140" i="9"/>
  <c r="V140" i="9"/>
  <c r="AE140" i="9"/>
  <c r="L139" i="9"/>
  <c r="M140" i="9"/>
  <c r="K140" i="9"/>
  <c r="J140" i="9"/>
  <c r="I140" i="9"/>
  <c r="AD139" i="9"/>
  <c r="AG139" i="9"/>
  <c r="AF139" i="9"/>
  <c r="V139" i="9"/>
  <c r="AE139" i="9"/>
  <c r="L138" i="9"/>
  <c r="M139" i="9"/>
  <c r="K139" i="9"/>
  <c r="J139" i="9"/>
  <c r="I139" i="9"/>
  <c r="AD138" i="9"/>
  <c r="AG138" i="9"/>
  <c r="AF138" i="9"/>
  <c r="V138" i="9"/>
  <c r="AE138" i="9"/>
  <c r="L137" i="9"/>
  <c r="M138" i="9"/>
  <c r="K138" i="9"/>
  <c r="J138" i="9"/>
  <c r="I138" i="9"/>
  <c r="AD137" i="9"/>
  <c r="AG137" i="9"/>
  <c r="AF137" i="9"/>
  <c r="V137" i="9"/>
  <c r="AE137" i="9"/>
  <c r="L136" i="9"/>
  <c r="M137" i="9"/>
  <c r="K137" i="9"/>
  <c r="J137" i="9"/>
  <c r="I137" i="9"/>
  <c r="AD136" i="9"/>
  <c r="AG136" i="9"/>
  <c r="AF136" i="9"/>
  <c r="V136" i="9"/>
  <c r="AE136" i="9"/>
  <c r="L135" i="9"/>
  <c r="M136" i="9"/>
  <c r="K136" i="9"/>
  <c r="J136" i="9"/>
  <c r="I136" i="9"/>
  <c r="AD135" i="9"/>
  <c r="AG135" i="9"/>
  <c r="AF135" i="9"/>
  <c r="V135" i="9"/>
  <c r="AE135" i="9"/>
  <c r="L134" i="9"/>
  <c r="M135" i="9"/>
  <c r="K135" i="9"/>
  <c r="J135" i="9"/>
  <c r="I135" i="9"/>
  <c r="AD134" i="9"/>
  <c r="AG134" i="9"/>
  <c r="AF134" i="9"/>
  <c r="V134" i="9"/>
  <c r="AE134" i="9"/>
  <c r="L133" i="9"/>
  <c r="M134" i="9"/>
  <c r="K134" i="9"/>
  <c r="J134" i="9"/>
  <c r="I134" i="9"/>
  <c r="AD133" i="9"/>
  <c r="AG133" i="9"/>
  <c r="AF133" i="9"/>
  <c r="V133" i="9"/>
  <c r="AE133" i="9"/>
  <c r="L132" i="9"/>
  <c r="M133" i="9"/>
  <c r="K133" i="9"/>
  <c r="J133" i="9"/>
  <c r="I133" i="9"/>
  <c r="AD132" i="9"/>
  <c r="AG132" i="9"/>
  <c r="AF132" i="9"/>
  <c r="V132" i="9"/>
  <c r="AE132" i="9"/>
  <c r="L131" i="9"/>
  <c r="M132" i="9"/>
  <c r="K132" i="9"/>
  <c r="J132" i="9"/>
  <c r="I132" i="9"/>
  <c r="AD131" i="9"/>
  <c r="AG131" i="9"/>
  <c r="AF131" i="9"/>
  <c r="V131" i="9"/>
  <c r="AE131" i="9"/>
  <c r="L130" i="9"/>
  <c r="M131" i="9"/>
  <c r="K131" i="9"/>
  <c r="J131" i="9"/>
  <c r="I131" i="9"/>
  <c r="AD130" i="9"/>
  <c r="AG130" i="9"/>
  <c r="AF130" i="9"/>
  <c r="V130" i="9"/>
  <c r="AE130" i="9"/>
  <c r="L129" i="9"/>
  <c r="M130" i="9"/>
  <c r="K130" i="9"/>
  <c r="J130" i="9"/>
  <c r="I130" i="9"/>
  <c r="AD129" i="9"/>
  <c r="AG129" i="9"/>
  <c r="AF129" i="9"/>
  <c r="V129" i="9"/>
  <c r="AE129" i="9"/>
  <c r="L128" i="9"/>
  <c r="M129" i="9"/>
  <c r="K129" i="9"/>
  <c r="J129" i="9"/>
  <c r="I129" i="9"/>
  <c r="AD128" i="9"/>
  <c r="AG128" i="9"/>
  <c r="AF128" i="9"/>
  <c r="V128" i="9"/>
  <c r="AE128" i="9"/>
  <c r="L127" i="9"/>
  <c r="M128" i="9"/>
  <c r="K128" i="9"/>
  <c r="J128" i="9"/>
  <c r="I128" i="9"/>
  <c r="AD127" i="9"/>
  <c r="AG127" i="9"/>
  <c r="AF127" i="9"/>
  <c r="V127" i="9"/>
  <c r="AE127" i="9"/>
  <c r="L126" i="9"/>
  <c r="M127" i="9"/>
  <c r="K127" i="9"/>
  <c r="J127" i="9"/>
  <c r="I127" i="9"/>
  <c r="AD126" i="9"/>
  <c r="AG126" i="9"/>
  <c r="AF126" i="9"/>
  <c r="V126" i="9"/>
  <c r="AE126" i="9"/>
  <c r="L125" i="9"/>
  <c r="M126" i="9"/>
  <c r="K126" i="9"/>
  <c r="J126" i="9"/>
  <c r="I126" i="9"/>
  <c r="AD125" i="9"/>
  <c r="AG125" i="9"/>
  <c r="AF125" i="9"/>
  <c r="V125" i="9"/>
  <c r="AE125" i="9"/>
  <c r="L124" i="9"/>
  <c r="M125" i="9"/>
  <c r="K125" i="9"/>
  <c r="J125" i="9"/>
  <c r="I125" i="9"/>
  <c r="AD124" i="9"/>
  <c r="AG124" i="9"/>
  <c r="AF124" i="9"/>
  <c r="V124" i="9"/>
  <c r="AE124" i="9"/>
  <c r="L123" i="9"/>
  <c r="M124" i="9"/>
  <c r="K124" i="9"/>
  <c r="J124" i="9"/>
  <c r="I124" i="9"/>
  <c r="AD123" i="9"/>
  <c r="AG123" i="9"/>
  <c r="AF123" i="9"/>
  <c r="V123" i="9"/>
  <c r="AE123" i="9"/>
  <c r="L122" i="9"/>
  <c r="M123" i="9"/>
  <c r="K123" i="9"/>
  <c r="J123" i="9"/>
  <c r="I123" i="9"/>
  <c r="AD122" i="9"/>
  <c r="AG122" i="9"/>
  <c r="AF122" i="9"/>
  <c r="V122" i="9"/>
  <c r="AE122" i="9"/>
  <c r="L121" i="9"/>
  <c r="M122" i="9"/>
  <c r="K122" i="9"/>
  <c r="J122" i="9"/>
  <c r="I122" i="9"/>
  <c r="AD121" i="9"/>
  <c r="AG121" i="9"/>
  <c r="AF121" i="9"/>
  <c r="V121" i="9"/>
  <c r="AE121" i="9"/>
  <c r="L120" i="9"/>
  <c r="M121" i="9"/>
  <c r="K121" i="9"/>
  <c r="J121" i="9"/>
  <c r="I121" i="9"/>
  <c r="AD120" i="9"/>
  <c r="AG120" i="9"/>
  <c r="AF120" i="9"/>
  <c r="V120" i="9"/>
  <c r="AE120" i="9"/>
  <c r="L119" i="9"/>
  <c r="M120" i="9"/>
  <c r="K120" i="9"/>
  <c r="J120" i="9"/>
  <c r="I120" i="9"/>
  <c r="AD119" i="9"/>
  <c r="AG119" i="9"/>
  <c r="AF119" i="9"/>
  <c r="V119" i="9"/>
  <c r="AE119" i="9"/>
  <c r="L118" i="9"/>
  <c r="M119" i="9"/>
  <c r="K119" i="9"/>
  <c r="J119" i="9"/>
  <c r="I119" i="9"/>
  <c r="AD118" i="9"/>
  <c r="AG118" i="9"/>
  <c r="AF118" i="9"/>
  <c r="V118" i="9"/>
  <c r="AE118" i="9"/>
  <c r="L117" i="9"/>
  <c r="M118" i="9"/>
  <c r="K118" i="9"/>
  <c r="J118" i="9"/>
  <c r="I118" i="9"/>
  <c r="AD117" i="9"/>
  <c r="AG117" i="9"/>
  <c r="AF117" i="9"/>
  <c r="V117" i="9"/>
  <c r="AE117" i="9"/>
  <c r="L116" i="9"/>
  <c r="M117" i="9"/>
  <c r="K117" i="9"/>
  <c r="J117" i="9"/>
  <c r="I117" i="9"/>
  <c r="AD116" i="9"/>
  <c r="AG116" i="9"/>
  <c r="AF116" i="9"/>
  <c r="V116" i="9"/>
  <c r="AE116" i="9"/>
  <c r="L115" i="9"/>
  <c r="M116" i="9"/>
  <c r="K116" i="9"/>
  <c r="J116" i="9"/>
  <c r="I116" i="9"/>
  <c r="AD115" i="9"/>
  <c r="AG115" i="9"/>
  <c r="AF115" i="9"/>
  <c r="V115" i="9"/>
  <c r="AE115" i="9"/>
  <c r="L114" i="9"/>
  <c r="M115" i="9"/>
  <c r="K115" i="9"/>
  <c r="J115" i="9"/>
  <c r="I115" i="9"/>
  <c r="AD114" i="9"/>
  <c r="AG114" i="9"/>
  <c r="AF114" i="9"/>
  <c r="V114" i="9"/>
  <c r="AE114" i="9"/>
  <c r="L113" i="9"/>
  <c r="M114" i="9"/>
  <c r="K114" i="9"/>
  <c r="J114" i="9"/>
  <c r="I114" i="9"/>
  <c r="AD113" i="9"/>
  <c r="AG113" i="9"/>
  <c r="AF113" i="9"/>
  <c r="V113" i="9"/>
  <c r="AE113" i="9"/>
  <c r="L112" i="9"/>
  <c r="M113" i="9"/>
  <c r="K113" i="9"/>
  <c r="J113" i="9"/>
  <c r="I113" i="9"/>
  <c r="AD112" i="9"/>
  <c r="AG112" i="9"/>
  <c r="AF112" i="9"/>
  <c r="V112" i="9"/>
  <c r="AE112" i="9"/>
  <c r="L111" i="9"/>
  <c r="M112" i="9"/>
  <c r="K112" i="9"/>
  <c r="J112" i="9"/>
  <c r="I112" i="9"/>
  <c r="AD111" i="9"/>
  <c r="AG111" i="9"/>
  <c r="AF111" i="9"/>
  <c r="V111" i="9"/>
  <c r="AE111" i="9"/>
  <c r="L110" i="9"/>
  <c r="M111" i="9"/>
  <c r="K111" i="9"/>
  <c r="J111" i="9"/>
  <c r="I111" i="9"/>
  <c r="AD110" i="9"/>
  <c r="AG110" i="9"/>
  <c r="AF110" i="9"/>
  <c r="V110" i="9"/>
  <c r="AE110" i="9"/>
  <c r="L109" i="9"/>
  <c r="M110" i="9"/>
  <c r="K110" i="9"/>
  <c r="J110" i="9"/>
  <c r="I110" i="9"/>
  <c r="AD109" i="9"/>
  <c r="AG109" i="9"/>
  <c r="AF109" i="9"/>
  <c r="V109" i="9"/>
  <c r="AE109" i="9"/>
  <c r="L108" i="9"/>
  <c r="M109" i="9"/>
  <c r="K109" i="9"/>
  <c r="J109" i="9"/>
  <c r="I109" i="9"/>
  <c r="AD108" i="9"/>
  <c r="AG108" i="9"/>
  <c r="AF108" i="9"/>
  <c r="V108" i="9"/>
  <c r="AE108" i="9"/>
  <c r="L107" i="9"/>
  <c r="M108" i="9"/>
  <c r="K108" i="9"/>
  <c r="J108" i="9"/>
  <c r="I108" i="9"/>
  <c r="AD107" i="9"/>
  <c r="AG107" i="9"/>
  <c r="AF107" i="9"/>
  <c r="V107" i="9"/>
  <c r="AE107" i="9"/>
  <c r="L106" i="9"/>
  <c r="M107" i="9"/>
  <c r="K107" i="9"/>
  <c r="J107" i="9"/>
  <c r="I107" i="9"/>
  <c r="AD106" i="9"/>
  <c r="AG106" i="9"/>
  <c r="AF106" i="9"/>
  <c r="V106" i="9"/>
  <c r="AE106" i="9"/>
  <c r="L105" i="9"/>
  <c r="M106" i="9"/>
  <c r="K106" i="9"/>
  <c r="J106" i="9"/>
  <c r="I106" i="9"/>
  <c r="AD105" i="9"/>
  <c r="AG105" i="9"/>
  <c r="AF105" i="9"/>
  <c r="V105" i="9"/>
  <c r="AE105" i="9"/>
  <c r="L104" i="9"/>
  <c r="M105" i="9"/>
  <c r="K105" i="9"/>
  <c r="J105" i="9"/>
  <c r="I105" i="9"/>
  <c r="AD104" i="9"/>
  <c r="AG104" i="9"/>
  <c r="AF104" i="9"/>
  <c r="V104" i="9"/>
  <c r="AE104" i="9"/>
  <c r="L103" i="9"/>
  <c r="M104" i="9"/>
  <c r="K104" i="9"/>
  <c r="J104" i="9"/>
  <c r="I104" i="9"/>
  <c r="AG103" i="9"/>
  <c r="AF103" i="9"/>
  <c r="L102" i="9"/>
  <c r="M103" i="9"/>
  <c r="K103" i="9"/>
  <c r="J103" i="9"/>
  <c r="I103" i="9"/>
  <c r="AD102" i="9"/>
  <c r="K102" i="9"/>
  <c r="J102" i="9"/>
  <c r="AD101" i="9"/>
  <c r="AD100" i="9"/>
  <c r="AD57" i="9"/>
  <c r="AG57" i="9"/>
  <c r="AF57" i="9"/>
  <c r="V57" i="9"/>
  <c r="AE57" i="9"/>
  <c r="L56" i="9"/>
  <c r="M57" i="9"/>
  <c r="K57" i="9"/>
  <c r="J57" i="9"/>
  <c r="I57" i="9"/>
  <c r="AD56" i="9"/>
  <c r="AG56" i="9"/>
  <c r="AF56" i="9"/>
  <c r="V56" i="9"/>
  <c r="AE56" i="9"/>
  <c r="L55" i="9"/>
  <c r="M56" i="9"/>
  <c r="K56" i="9"/>
  <c r="J56" i="9"/>
  <c r="I56" i="9"/>
  <c r="AD55" i="9"/>
  <c r="AG55" i="9"/>
  <c r="AF55" i="9"/>
  <c r="V55" i="9"/>
  <c r="AE55" i="9"/>
  <c r="L54" i="9"/>
  <c r="M55" i="9"/>
  <c r="K55" i="9"/>
  <c r="J55" i="9"/>
  <c r="I55" i="9"/>
  <c r="AD54" i="9"/>
  <c r="AG54" i="9"/>
  <c r="AF54" i="9"/>
  <c r="V54" i="9"/>
  <c r="AE54" i="9"/>
  <c r="L53" i="9"/>
  <c r="M54" i="9"/>
  <c r="K54" i="9"/>
  <c r="J54" i="9"/>
  <c r="I54" i="9"/>
  <c r="AD53" i="9"/>
  <c r="AG53" i="9"/>
  <c r="AF53" i="9"/>
  <c r="V53" i="9"/>
  <c r="AE53" i="9"/>
  <c r="L52" i="9"/>
  <c r="M53" i="9"/>
  <c r="K53" i="9"/>
  <c r="J53" i="9"/>
  <c r="I53" i="9"/>
  <c r="AD52" i="9"/>
  <c r="AG52" i="9"/>
  <c r="AF52" i="9"/>
  <c r="V52" i="9"/>
  <c r="AE52" i="9"/>
  <c r="L51" i="9"/>
  <c r="M52" i="9"/>
  <c r="K52" i="9"/>
  <c r="J52" i="9"/>
  <c r="I52" i="9"/>
  <c r="AD51" i="9"/>
  <c r="AG51" i="9"/>
  <c r="AF51" i="9"/>
  <c r="V51" i="9"/>
  <c r="AE51" i="9"/>
  <c r="L50" i="9"/>
  <c r="M51" i="9"/>
  <c r="K51" i="9"/>
  <c r="J51" i="9"/>
  <c r="I51" i="9"/>
  <c r="AD50" i="9"/>
  <c r="AG50" i="9"/>
  <c r="AF50" i="9"/>
  <c r="V50" i="9"/>
  <c r="AE50" i="9"/>
  <c r="L49" i="9"/>
  <c r="M50" i="9"/>
  <c r="K50" i="9"/>
  <c r="J50" i="9"/>
  <c r="I50" i="9"/>
  <c r="AD49" i="9"/>
  <c r="AG49" i="9"/>
  <c r="AF49" i="9"/>
  <c r="V49" i="9"/>
  <c r="AE49" i="9"/>
  <c r="L48" i="9"/>
  <c r="M49" i="9"/>
  <c r="K49" i="9"/>
  <c r="J49" i="9"/>
  <c r="I49" i="9"/>
  <c r="AD48" i="9"/>
  <c r="AG48" i="9"/>
  <c r="AF48" i="9"/>
  <c r="V48" i="9"/>
  <c r="AE48" i="9"/>
  <c r="L47" i="9"/>
  <c r="M48" i="9"/>
  <c r="K48" i="9"/>
  <c r="J48" i="9"/>
  <c r="I48" i="9"/>
  <c r="AD47" i="9"/>
  <c r="AG47" i="9"/>
  <c r="AF47" i="9"/>
  <c r="V47" i="9"/>
  <c r="AE47" i="9"/>
  <c r="L46" i="9"/>
  <c r="M47" i="9"/>
  <c r="K47" i="9"/>
  <c r="J47" i="9"/>
  <c r="I47" i="9"/>
  <c r="AD46" i="9"/>
  <c r="AG46" i="9"/>
  <c r="AF46" i="9"/>
  <c r="V46" i="9"/>
  <c r="AE46" i="9"/>
  <c r="L45" i="9"/>
  <c r="M46" i="9"/>
  <c r="K46" i="9"/>
  <c r="J46" i="9"/>
  <c r="I46" i="9"/>
  <c r="AD45" i="9"/>
  <c r="AG45" i="9"/>
  <c r="AF45" i="9"/>
  <c r="V45" i="9"/>
  <c r="AE45" i="9"/>
  <c r="L44" i="9"/>
  <c r="M45" i="9"/>
  <c r="K45" i="9"/>
  <c r="J45" i="9"/>
  <c r="I45" i="9"/>
  <c r="AD44" i="9"/>
  <c r="AG44" i="9"/>
  <c r="AF44" i="9"/>
  <c r="V44" i="9"/>
  <c r="AE44" i="9"/>
  <c r="L43" i="9"/>
  <c r="M44" i="9"/>
  <c r="K44" i="9"/>
  <c r="J44" i="9"/>
  <c r="I44" i="9"/>
  <c r="AD43" i="9"/>
  <c r="AG43" i="9"/>
  <c r="AF43" i="9"/>
  <c r="V43" i="9"/>
  <c r="AE43" i="9"/>
  <c r="L42" i="9"/>
  <c r="M43" i="9"/>
  <c r="K43" i="9"/>
  <c r="J43" i="9"/>
  <c r="I43" i="9"/>
  <c r="AD42" i="9"/>
  <c r="AG42" i="9"/>
  <c r="AF42" i="9"/>
  <c r="V42" i="9"/>
  <c r="AE42" i="9"/>
  <c r="L41" i="9"/>
  <c r="M42" i="9"/>
  <c r="K42" i="9"/>
  <c r="J42" i="9"/>
  <c r="I42" i="9"/>
  <c r="AD41" i="9"/>
  <c r="AG41" i="9"/>
  <c r="AF41" i="9"/>
  <c r="V41" i="9"/>
  <c r="AE41" i="9"/>
  <c r="L40" i="9"/>
  <c r="M41" i="9"/>
  <c r="K41" i="9"/>
  <c r="J41" i="9"/>
  <c r="I41" i="9"/>
  <c r="AD40" i="9"/>
  <c r="AG40" i="9"/>
  <c r="AF40" i="9"/>
  <c r="V40" i="9"/>
  <c r="AE40" i="9"/>
  <c r="L39" i="9"/>
  <c r="M40" i="9"/>
  <c r="K40" i="9"/>
  <c r="J40" i="9"/>
  <c r="I40" i="9"/>
  <c r="AD39" i="9"/>
  <c r="AG39" i="9"/>
  <c r="AF39" i="9"/>
  <c r="V39" i="9"/>
  <c r="AE39" i="9"/>
  <c r="L38" i="9"/>
  <c r="M39" i="9"/>
  <c r="K39" i="9"/>
  <c r="J39" i="9"/>
  <c r="I39" i="9"/>
  <c r="AD38" i="9"/>
  <c r="AG38" i="9"/>
  <c r="AF38" i="9"/>
  <c r="V38" i="9"/>
  <c r="AE38" i="9"/>
  <c r="L37" i="9"/>
  <c r="M38" i="9"/>
  <c r="K38" i="9"/>
  <c r="J38" i="9"/>
  <c r="I38" i="9"/>
  <c r="AD37" i="9"/>
  <c r="AG37" i="9"/>
  <c r="AF37" i="9"/>
  <c r="V37" i="9"/>
  <c r="AE37" i="9"/>
  <c r="L36" i="9"/>
  <c r="M37" i="9"/>
  <c r="K37" i="9"/>
  <c r="J37" i="9"/>
  <c r="I37" i="9"/>
  <c r="AD36" i="9"/>
  <c r="AG36" i="9"/>
  <c r="AF36" i="9"/>
  <c r="V36" i="9"/>
  <c r="AE36" i="9"/>
  <c r="L35" i="9"/>
  <c r="M36" i="9"/>
  <c r="K36" i="9"/>
  <c r="J36" i="9"/>
  <c r="I36" i="9"/>
  <c r="AD35" i="9"/>
  <c r="AG35" i="9"/>
  <c r="AF35" i="9"/>
  <c r="V35" i="9"/>
  <c r="AE35" i="9"/>
  <c r="L34" i="9"/>
  <c r="M35" i="9"/>
  <c r="K35" i="9"/>
  <c r="J35" i="9"/>
  <c r="I35" i="9"/>
  <c r="AD34" i="9"/>
  <c r="AG34" i="9"/>
  <c r="AF34" i="9"/>
  <c r="V34" i="9"/>
  <c r="AE34" i="9"/>
  <c r="L33" i="9"/>
  <c r="M34" i="9"/>
  <c r="K34" i="9"/>
  <c r="J34" i="9"/>
  <c r="I34" i="9"/>
  <c r="AD33" i="9"/>
  <c r="AG33" i="9"/>
  <c r="AF33" i="9"/>
  <c r="V33" i="9"/>
  <c r="AE33" i="9"/>
  <c r="L32" i="9"/>
  <c r="M33" i="9"/>
  <c r="K33" i="9"/>
  <c r="J33" i="9"/>
  <c r="I33" i="9"/>
  <c r="AD32" i="9"/>
  <c r="AG32" i="9"/>
  <c r="AF32" i="9"/>
  <c r="V32" i="9"/>
  <c r="AE32" i="9"/>
  <c r="L31" i="9"/>
  <c r="M32" i="9"/>
  <c r="K32" i="9"/>
  <c r="J32" i="9"/>
  <c r="I32" i="9"/>
  <c r="AD31" i="9"/>
  <c r="AG31" i="9"/>
  <c r="AF31" i="9"/>
  <c r="V31" i="9"/>
  <c r="AE31" i="9"/>
  <c r="L30" i="9"/>
  <c r="M31" i="9"/>
  <c r="K31" i="9"/>
  <c r="J31" i="9"/>
  <c r="I31" i="9"/>
  <c r="AD30" i="9"/>
  <c r="AG30" i="9"/>
  <c r="AF30" i="9"/>
  <c r="V30" i="9"/>
  <c r="AE30" i="9"/>
  <c r="L29" i="9"/>
  <c r="M30" i="9"/>
  <c r="K30" i="9"/>
  <c r="J30" i="9"/>
  <c r="I30" i="9"/>
  <c r="AD29" i="9"/>
  <c r="AG29" i="9"/>
  <c r="AF29" i="9"/>
  <c r="V29" i="9"/>
  <c r="AE29" i="9"/>
  <c r="L28" i="9"/>
  <c r="M29" i="9"/>
  <c r="K29" i="9"/>
  <c r="J29" i="9"/>
  <c r="I29" i="9"/>
  <c r="AD28" i="9"/>
  <c r="AG28" i="9"/>
  <c r="AF28" i="9"/>
  <c r="V28" i="9"/>
  <c r="AE28" i="9"/>
  <c r="L27" i="9"/>
  <c r="M28" i="9"/>
  <c r="K28" i="9"/>
  <c r="J28" i="9"/>
  <c r="I28" i="9"/>
  <c r="AD27" i="9"/>
  <c r="AG27" i="9"/>
  <c r="AF27" i="9"/>
  <c r="V27" i="9"/>
  <c r="AE27" i="9"/>
  <c r="L26" i="9"/>
  <c r="M27" i="9"/>
  <c r="K27" i="9"/>
  <c r="J27" i="9"/>
  <c r="I27" i="9"/>
  <c r="AD26" i="9"/>
  <c r="AG26" i="9"/>
  <c r="AF26" i="9"/>
  <c r="V26" i="9"/>
  <c r="AE26" i="9"/>
  <c r="L25" i="9"/>
  <c r="M26" i="9"/>
  <c r="K26" i="9"/>
  <c r="J26" i="9"/>
  <c r="I26" i="9"/>
  <c r="AG25" i="9"/>
  <c r="AF25" i="9"/>
  <c r="L24" i="9"/>
  <c r="M25" i="9"/>
  <c r="K25" i="9"/>
  <c r="J25" i="9"/>
  <c r="I25" i="9"/>
  <c r="AD24" i="9"/>
  <c r="K24" i="9"/>
  <c r="J24" i="9"/>
  <c r="I24" i="9"/>
  <c r="AD23" i="9"/>
  <c r="AD22" i="9"/>
  <c r="D9" i="9"/>
  <c r="C16" i="9"/>
  <c r="D16" i="9"/>
  <c r="D15" i="9"/>
  <c r="D14" i="9"/>
  <c r="E9" i="9"/>
  <c r="E10" i="9"/>
  <c r="E11" i="9"/>
  <c r="D10" i="9"/>
  <c r="AD295" i="8"/>
  <c r="AG295" i="8"/>
  <c r="AF295" i="8"/>
  <c r="V295" i="8"/>
  <c r="AE295" i="8"/>
  <c r="L294" i="8"/>
  <c r="M295" i="8"/>
  <c r="K295" i="8"/>
  <c r="J295" i="8"/>
  <c r="I295" i="8"/>
  <c r="AD294" i="8"/>
  <c r="AG294" i="8"/>
  <c r="AF294" i="8"/>
  <c r="V294" i="8"/>
  <c r="AE294" i="8"/>
  <c r="L293" i="8"/>
  <c r="M294" i="8"/>
  <c r="K294" i="8"/>
  <c r="J294" i="8"/>
  <c r="I294" i="8"/>
  <c r="AD293" i="8"/>
  <c r="AG293" i="8"/>
  <c r="AF293" i="8"/>
  <c r="V293" i="8"/>
  <c r="AE293" i="8"/>
  <c r="L292" i="8"/>
  <c r="M293" i="8"/>
  <c r="K293" i="8"/>
  <c r="J293" i="8"/>
  <c r="I293" i="8"/>
  <c r="AD292" i="8"/>
  <c r="AG292" i="8"/>
  <c r="AF292" i="8"/>
  <c r="V292" i="8"/>
  <c r="AE292" i="8"/>
  <c r="L291" i="8"/>
  <c r="M292" i="8"/>
  <c r="K292" i="8"/>
  <c r="J292" i="8"/>
  <c r="I292" i="8"/>
  <c r="AD291" i="8"/>
  <c r="AG291" i="8"/>
  <c r="AF291" i="8"/>
  <c r="V291" i="8"/>
  <c r="AE291" i="8"/>
  <c r="L290" i="8"/>
  <c r="M291" i="8"/>
  <c r="K291" i="8"/>
  <c r="J291" i="8"/>
  <c r="I291" i="8"/>
  <c r="AD290" i="8"/>
  <c r="AG290" i="8"/>
  <c r="AF290" i="8"/>
  <c r="V290" i="8"/>
  <c r="AE290" i="8"/>
  <c r="L289" i="8"/>
  <c r="M290" i="8"/>
  <c r="K290" i="8"/>
  <c r="J290" i="8"/>
  <c r="I290" i="8"/>
  <c r="AD289" i="8"/>
  <c r="AG289" i="8"/>
  <c r="AF289" i="8"/>
  <c r="V289" i="8"/>
  <c r="AE289" i="8"/>
  <c r="L288" i="8"/>
  <c r="M289" i="8"/>
  <c r="K289" i="8"/>
  <c r="J289" i="8"/>
  <c r="I289" i="8"/>
  <c r="AD288" i="8"/>
  <c r="AG288" i="8"/>
  <c r="AF288" i="8"/>
  <c r="V288" i="8"/>
  <c r="AE288" i="8"/>
  <c r="L287" i="8"/>
  <c r="M288" i="8"/>
  <c r="K288" i="8"/>
  <c r="J288" i="8"/>
  <c r="I288" i="8"/>
  <c r="AD287" i="8"/>
  <c r="AG287" i="8"/>
  <c r="AF287" i="8"/>
  <c r="V287" i="8"/>
  <c r="AE287" i="8"/>
  <c r="L286" i="8"/>
  <c r="M287" i="8"/>
  <c r="K287" i="8"/>
  <c r="J287" i="8"/>
  <c r="I287" i="8"/>
  <c r="AD286" i="8"/>
  <c r="AG286" i="8"/>
  <c r="AF286" i="8"/>
  <c r="V286" i="8"/>
  <c r="AE286" i="8"/>
  <c r="L285" i="8"/>
  <c r="M286" i="8"/>
  <c r="K286" i="8"/>
  <c r="J286" i="8"/>
  <c r="I286" i="8"/>
  <c r="AD285" i="8"/>
  <c r="AG285" i="8"/>
  <c r="AF285" i="8"/>
  <c r="V285" i="8"/>
  <c r="AE285" i="8"/>
  <c r="L284" i="8"/>
  <c r="M285" i="8"/>
  <c r="K285" i="8"/>
  <c r="J285" i="8"/>
  <c r="I285" i="8"/>
  <c r="AD284" i="8"/>
  <c r="AG284" i="8"/>
  <c r="AF284" i="8"/>
  <c r="V284" i="8"/>
  <c r="AE284" i="8"/>
  <c r="L283" i="8"/>
  <c r="M284" i="8"/>
  <c r="K284" i="8"/>
  <c r="J284" i="8"/>
  <c r="I284" i="8"/>
  <c r="AD283" i="8"/>
  <c r="AG283" i="8"/>
  <c r="AF283" i="8"/>
  <c r="V283" i="8"/>
  <c r="AE283" i="8"/>
  <c r="L282" i="8"/>
  <c r="M283" i="8"/>
  <c r="K283" i="8"/>
  <c r="J283" i="8"/>
  <c r="I283" i="8"/>
  <c r="AD282" i="8"/>
  <c r="K282" i="8"/>
  <c r="J282" i="8"/>
  <c r="I282" i="8"/>
  <c r="AD281" i="8"/>
  <c r="AD280" i="8"/>
  <c r="L224" i="8"/>
  <c r="M225" i="8"/>
  <c r="K225" i="8"/>
  <c r="J225" i="8"/>
  <c r="I225" i="8"/>
  <c r="L223" i="8"/>
  <c r="M224" i="8"/>
  <c r="K224" i="8"/>
  <c r="J224" i="8"/>
  <c r="I224" i="8"/>
  <c r="L222" i="8"/>
  <c r="M223" i="8"/>
  <c r="K223" i="8"/>
  <c r="J223" i="8"/>
  <c r="I223" i="8"/>
  <c r="L221" i="8"/>
  <c r="M222" i="8"/>
  <c r="K222" i="8"/>
  <c r="J222" i="8"/>
  <c r="I222" i="8"/>
  <c r="L220" i="8"/>
  <c r="M221" i="8"/>
  <c r="K221" i="8"/>
  <c r="J221" i="8"/>
  <c r="I221" i="8"/>
  <c r="L219" i="8"/>
  <c r="M220" i="8"/>
  <c r="K220" i="8"/>
  <c r="J220" i="8"/>
  <c r="I220" i="8"/>
  <c r="AD219" i="8"/>
  <c r="AG219" i="8"/>
  <c r="AF219" i="8"/>
  <c r="V219" i="8"/>
  <c r="AE219" i="8"/>
  <c r="L218" i="8"/>
  <c r="M219" i="8"/>
  <c r="K219" i="8"/>
  <c r="J219" i="8"/>
  <c r="I219" i="8"/>
  <c r="AD218" i="8"/>
  <c r="K218" i="8"/>
  <c r="J218" i="8"/>
  <c r="AD217" i="8"/>
  <c r="AD216" i="8"/>
  <c r="AD179" i="8"/>
  <c r="AG179" i="8"/>
  <c r="AF179" i="8"/>
  <c r="V179" i="8"/>
  <c r="AE179" i="8"/>
  <c r="L178" i="8"/>
  <c r="M179" i="8"/>
  <c r="K179" i="8"/>
  <c r="J179" i="8"/>
  <c r="I179" i="8"/>
  <c r="AD178" i="8"/>
  <c r="AG178" i="8"/>
  <c r="AF178" i="8"/>
  <c r="V178" i="8"/>
  <c r="AE178" i="8"/>
  <c r="L177" i="8"/>
  <c r="M178" i="8"/>
  <c r="K178" i="8"/>
  <c r="J178" i="8"/>
  <c r="I178" i="8"/>
  <c r="AD177" i="8"/>
  <c r="AG177" i="8"/>
  <c r="AF177" i="8"/>
  <c r="V177" i="8"/>
  <c r="AE177" i="8"/>
  <c r="L176" i="8"/>
  <c r="M177" i="8"/>
  <c r="K177" i="8"/>
  <c r="J177" i="8"/>
  <c r="I177" i="8"/>
  <c r="AD176" i="8"/>
  <c r="AG176" i="8"/>
  <c r="AF176" i="8"/>
  <c r="V176" i="8"/>
  <c r="AE176" i="8"/>
  <c r="L175" i="8"/>
  <c r="M176" i="8"/>
  <c r="K176" i="8"/>
  <c r="J176" i="8"/>
  <c r="I176" i="8"/>
  <c r="AD175" i="8"/>
  <c r="AG175" i="8"/>
  <c r="AF175" i="8"/>
  <c r="V175" i="8"/>
  <c r="AE175" i="8"/>
  <c r="L174" i="8"/>
  <c r="M175" i="8"/>
  <c r="K175" i="8"/>
  <c r="J175" i="8"/>
  <c r="I175" i="8"/>
  <c r="AD174" i="8"/>
  <c r="AG174" i="8"/>
  <c r="AF174" i="8"/>
  <c r="V174" i="8"/>
  <c r="AE174" i="8"/>
  <c r="L173" i="8"/>
  <c r="M174" i="8"/>
  <c r="K174" i="8"/>
  <c r="J174" i="8"/>
  <c r="I174" i="8"/>
  <c r="AD173" i="8"/>
  <c r="AG173" i="8"/>
  <c r="AF173" i="8"/>
  <c r="V173" i="8"/>
  <c r="AE173" i="8"/>
  <c r="L172" i="8"/>
  <c r="M173" i="8"/>
  <c r="K173" i="8"/>
  <c r="J173" i="8"/>
  <c r="I173" i="8"/>
  <c r="AD172" i="8"/>
  <c r="AG172" i="8"/>
  <c r="AF172" i="8"/>
  <c r="V172" i="8"/>
  <c r="AE172" i="8"/>
  <c r="L171" i="8"/>
  <c r="M172" i="8"/>
  <c r="K172" i="8"/>
  <c r="J172" i="8"/>
  <c r="I172" i="8"/>
  <c r="AD171" i="8"/>
  <c r="AG171" i="8"/>
  <c r="AF171" i="8"/>
  <c r="V171" i="8"/>
  <c r="AE171" i="8"/>
  <c r="L170" i="8"/>
  <c r="M171" i="8"/>
  <c r="K171" i="8"/>
  <c r="J171" i="8"/>
  <c r="I171" i="8"/>
  <c r="AD170" i="8"/>
  <c r="AG170" i="8"/>
  <c r="AF170" i="8"/>
  <c r="V170" i="8"/>
  <c r="AE170" i="8"/>
  <c r="L169" i="8"/>
  <c r="M170" i="8"/>
  <c r="K170" i="8"/>
  <c r="J170" i="8"/>
  <c r="I170" i="8"/>
  <c r="AD169" i="8"/>
  <c r="AG169" i="8"/>
  <c r="AF169" i="8"/>
  <c r="V169" i="8"/>
  <c r="AE169" i="8"/>
  <c r="L168" i="8"/>
  <c r="M169" i="8"/>
  <c r="K169" i="8"/>
  <c r="J169" i="8"/>
  <c r="I169" i="8"/>
  <c r="AD168" i="8"/>
  <c r="AG168" i="8"/>
  <c r="AF168" i="8"/>
  <c r="V168" i="8"/>
  <c r="AE168" i="8"/>
  <c r="L167" i="8"/>
  <c r="M168" i="8"/>
  <c r="K168" i="8"/>
  <c r="J168" i="8"/>
  <c r="I168" i="8"/>
  <c r="AD167" i="8"/>
  <c r="AG167" i="8"/>
  <c r="AF167" i="8"/>
  <c r="V167" i="8"/>
  <c r="AE167" i="8"/>
  <c r="L166" i="8"/>
  <c r="M167" i="8"/>
  <c r="K167" i="8"/>
  <c r="J167" i="8"/>
  <c r="I167" i="8"/>
  <c r="AD166" i="8"/>
  <c r="AG166" i="8"/>
  <c r="AF166" i="8"/>
  <c r="V166" i="8"/>
  <c r="AE166" i="8"/>
  <c r="L165" i="8"/>
  <c r="M166" i="8"/>
  <c r="K166" i="8"/>
  <c r="J166" i="8"/>
  <c r="I166" i="8"/>
  <c r="AD165" i="8"/>
  <c r="AG165" i="8"/>
  <c r="AF165" i="8"/>
  <c r="V165" i="8"/>
  <c r="AE165" i="8"/>
  <c r="L164" i="8"/>
  <c r="M165" i="8"/>
  <c r="K165" i="8"/>
  <c r="J165" i="8"/>
  <c r="I165" i="8"/>
  <c r="AD164" i="8"/>
  <c r="AG164" i="8"/>
  <c r="AF164" i="8"/>
  <c r="V164" i="8"/>
  <c r="AE164" i="8"/>
  <c r="L163" i="8"/>
  <c r="M164" i="8"/>
  <c r="K164" i="8"/>
  <c r="J164" i="8"/>
  <c r="I164" i="8"/>
  <c r="AD163" i="8"/>
  <c r="AG163" i="8"/>
  <c r="AF163" i="8"/>
  <c r="V163" i="8"/>
  <c r="AE163" i="8"/>
  <c r="L162" i="8"/>
  <c r="M163" i="8"/>
  <c r="K163" i="8"/>
  <c r="J163" i="8"/>
  <c r="I163" i="8"/>
  <c r="AD162" i="8"/>
  <c r="AG162" i="8"/>
  <c r="AF162" i="8"/>
  <c r="V162" i="8"/>
  <c r="AE162" i="8"/>
  <c r="L161" i="8"/>
  <c r="M162" i="8"/>
  <c r="K162" i="8"/>
  <c r="J162" i="8"/>
  <c r="I162" i="8"/>
  <c r="AD161" i="8"/>
  <c r="AG161" i="8"/>
  <c r="AF161" i="8"/>
  <c r="V161" i="8"/>
  <c r="AE161" i="8"/>
  <c r="L160" i="8"/>
  <c r="M161" i="8"/>
  <c r="K161" i="8"/>
  <c r="J161" i="8"/>
  <c r="I161" i="8"/>
  <c r="AD160" i="8"/>
  <c r="AG160" i="8"/>
  <c r="AF160" i="8"/>
  <c r="V160" i="8"/>
  <c r="AE160" i="8"/>
  <c r="L159" i="8"/>
  <c r="M160" i="8"/>
  <c r="K160" i="8"/>
  <c r="J160" i="8"/>
  <c r="I160" i="8"/>
  <c r="AD159" i="8"/>
  <c r="AG159" i="8"/>
  <c r="AF159" i="8"/>
  <c r="V159" i="8"/>
  <c r="AE159" i="8"/>
  <c r="L158" i="8"/>
  <c r="M159" i="8"/>
  <c r="K159" i="8"/>
  <c r="J159" i="8"/>
  <c r="I159" i="8"/>
  <c r="AD158" i="8"/>
  <c r="AG158" i="8"/>
  <c r="AF158" i="8"/>
  <c r="V158" i="8"/>
  <c r="AE158" i="8"/>
  <c r="L157" i="8"/>
  <c r="M158" i="8"/>
  <c r="K158" i="8"/>
  <c r="J158" i="8"/>
  <c r="I158" i="8"/>
  <c r="AD157" i="8"/>
  <c r="AG157" i="8"/>
  <c r="AF157" i="8"/>
  <c r="V157" i="8"/>
  <c r="AE157" i="8"/>
  <c r="L156" i="8"/>
  <c r="M157" i="8"/>
  <c r="K157" i="8"/>
  <c r="J157" i="8"/>
  <c r="I157" i="8"/>
  <c r="AD156" i="8"/>
  <c r="AG156" i="8"/>
  <c r="AF156" i="8"/>
  <c r="V156" i="8"/>
  <c r="AE156" i="8"/>
  <c r="L155" i="8"/>
  <c r="M156" i="8"/>
  <c r="K156" i="8"/>
  <c r="J156" i="8"/>
  <c r="I156" i="8"/>
  <c r="AD155" i="8"/>
  <c r="AG155" i="8"/>
  <c r="AF155" i="8"/>
  <c r="V155" i="8"/>
  <c r="AE155" i="8"/>
  <c r="L154" i="8"/>
  <c r="M155" i="8"/>
  <c r="K155" i="8"/>
  <c r="J155" i="8"/>
  <c r="I155" i="8"/>
  <c r="AD154" i="8"/>
  <c r="AG154" i="8"/>
  <c r="AF154" i="8"/>
  <c r="V154" i="8"/>
  <c r="AE154" i="8"/>
  <c r="L153" i="8"/>
  <c r="M154" i="8"/>
  <c r="K154" i="8"/>
  <c r="J154" i="8"/>
  <c r="I154" i="8"/>
  <c r="AD153" i="8"/>
  <c r="K153" i="8"/>
  <c r="J153" i="8"/>
  <c r="I153" i="8"/>
  <c r="AD152" i="8"/>
  <c r="AD151" i="8"/>
  <c r="AD86" i="8"/>
  <c r="L146" i="8"/>
  <c r="AD146" i="8"/>
  <c r="AG146" i="8"/>
  <c r="AF146" i="8"/>
  <c r="V146" i="8"/>
  <c r="AE146" i="8"/>
  <c r="L145" i="8"/>
  <c r="M146" i="8"/>
  <c r="K146" i="8"/>
  <c r="J146" i="8"/>
  <c r="I146" i="8"/>
  <c r="AD145" i="8"/>
  <c r="AG145" i="8"/>
  <c r="AF145" i="8"/>
  <c r="V145" i="8"/>
  <c r="AE145" i="8"/>
  <c r="L144" i="8"/>
  <c r="M145" i="8"/>
  <c r="K145" i="8"/>
  <c r="J145" i="8"/>
  <c r="I145" i="8"/>
  <c r="AD144" i="8"/>
  <c r="AG144" i="8"/>
  <c r="AF144" i="8"/>
  <c r="V144" i="8"/>
  <c r="AE144" i="8"/>
  <c r="L143" i="8"/>
  <c r="M144" i="8"/>
  <c r="K144" i="8"/>
  <c r="J144" i="8"/>
  <c r="I144" i="8"/>
  <c r="AD143" i="8"/>
  <c r="AG143" i="8"/>
  <c r="AF143" i="8"/>
  <c r="V143" i="8"/>
  <c r="AE143" i="8"/>
  <c r="L142" i="8"/>
  <c r="M143" i="8"/>
  <c r="K143" i="8"/>
  <c r="J143" i="8"/>
  <c r="I143" i="8"/>
  <c r="AD142" i="8"/>
  <c r="AG142" i="8"/>
  <c r="AF142" i="8"/>
  <c r="V142" i="8"/>
  <c r="AE142" i="8"/>
  <c r="L141" i="8"/>
  <c r="M142" i="8"/>
  <c r="K142" i="8"/>
  <c r="J142" i="8"/>
  <c r="I142" i="8"/>
  <c r="AD141" i="8"/>
  <c r="AG141" i="8"/>
  <c r="AF141" i="8"/>
  <c r="V141" i="8"/>
  <c r="AE141" i="8"/>
  <c r="L140" i="8"/>
  <c r="M141" i="8"/>
  <c r="K141" i="8"/>
  <c r="J141" i="8"/>
  <c r="I141" i="8"/>
  <c r="AD140" i="8"/>
  <c r="AG140" i="8"/>
  <c r="AF140" i="8"/>
  <c r="V140" i="8"/>
  <c r="AE140" i="8"/>
  <c r="L139" i="8"/>
  <c r="M140" i="8"/>
  <c r="K140" i="8"/>
  <c r="J140" i="8"/>
  <c r="I140" i="8"/>
  <c r="AD139" i="8"/>
  <c r="AG139" i="8"/>
  <c r="AF139" i="8"/>
  <c r="V139" i="8"/>
  <c r="AE139" i="8"/>
  <c r="L138" i="8"/>
  <c r="M139" i="8"/>
  <c r="K139" i="8"/>
  <c r="J139" i="8"/>
  <c r="I139" i="8"/>
  <c r="AD138" i="8"/>
  <c r="AG138" i="8"/>
  <c r="AF138" i="8"/>
  <c r="V138" i="8"/>
  <c r="AE138" i="8"/>
  <c r="L137" i="8"/>
  <c r="M138" i="8"/>
  <c r="K138" i="8"/>
  <c r="J138" i="8"/>
  <c r="I138" i="8"/>
  <c r="AD137" i="8"/>
  <c r="AG137" i="8"/>
  <c r="AF137" i="8"/>
  <c r="V137" i="8"/>
  <c r="AE137" i="8"/>
  <c r="L136" i="8"/>
  <c r="M137" i="8"/>
  <c r="K137" i="8"/>
  <c r="J137" i="8"/>
  <c r="I137" i="8"/>
  <c r="AD136" i="8"/>
  <c r="AG136" i="8"/>
  <c r="AF136" i="8"/>
  <c r="V136" i="8"/>
  <c r="AE136" i="8"/>
  <c r="L135" i="8"/>
  <c r="M136" i="8"/>
  <c r="K136" i="8"/>
  <c r="J136" i="8"/>
  <c r="I136" i="8"/>
  <c r="AD135" i="8"/>
  <c r="AG135" i="8"/>
  <c r="AF135" i="8"/>
  <c r="V135" i="8"/>
  <c r="AE135" i="8"/>
  <c r="L134" i="8"/>
  <c r="M135" i="8"/>
  <c r="K135" i="8"/>
  <c r="J135" i="8"/>
  <c r="I135" i="8"/>
  <c r="AD134" i="8"/>
  <c r="AG134" i="8"/>
  <c r="AF134" i="8"/>
  <c r="V134" i="8"/>
  <c r="AE134" i="8"/>
  <c r="L133" i="8"/>
  <c r="M134" i="8"/>
  <c r="K134" i="8"/>
  <c r="J134" i="8"/>
  <c r="I134" i="8"/>
  <c r="AD133" i="8"/>
  <c r="AG133" i="8"/>
  <c r="AF133" i="8"/>
  <c r="V133" i="8"/>
  <c r="AE133" i="8"/>
  <c r="L132" i="8"/>
  <c r="M133" i="8"/>
  <c r="K133" i="8"/>
  <c r="J133" i="8"/>
  <c r="I133" i="8"/>
  <c r="AD132" i="8"/>
  <c r="AG132" i="8"/>
  <c r="AF132" i="8"/>
  <c r="V132" i="8"/>
  <c r="AE132" i="8"/>
  <c r="L131" i="8"/>
  <c r="M132" i="8"/>
  <c r="K132" i="8"/>
  <c r="J132" i="8"/>
  <c r="I132" i="8"/>
  <c r="AD131" i="8"/>
  <c r="AG131" i="8"/>
  <c r="AF131" i="8"/>
  <c r="V131" i="8"/>
  <c r="AE131" i="8"/>
  <c r="L130" i="8"/>
  <c r="M131" i="8"/>
  <c r="K131" i="8"/>
  <c r="J131" i="8"/>
  <c r="I131" i="8"/>
  <c r="AD130" i="8"/>
  <c r="AG130" i="8"/>
  <c r="AF130" i="8"/>
  <c r="V130" i="8"/>
  <c r="AE130" i="8"/>
  <c r="L129" i="8"/>
  <c r="M130" i="8"/>
  <c r="K130" i="8"/>
  <c r="J130" i="8"/>
  <c r="I130" i="8"/>
  <c r="AD129" i="8"/>
  <c r="AG129" i="8"/>
  <c r="AF129" i="8"/>
  <c r="V129" i="8"/>
  <c r="AE129" i="8"/>
  <c r="L128" i="8"/>
  <c r="M129" i="8"/>
  <c r="K129" i="8"/>
  <c r="J129" i="8"/>
  <c r="I129" i="8"/>
  <c r="AD128" i="8"/>
  <c r="AG128" i="8"/>
  <c r="AF128" i="8"/>
  <c r="V128" i="8"/>
  <c r="AE128" i="8"/>
  <c r="L127" i="8"/>
  <c r="M128" i="8"/>
  <c r="K128" i="8"/>
  <c r="J128" i="8"/>
  <c r="I128" i="8"/>
  <c r="AD127" i="8"/>
  <c r="AG127" i="8"/>
  <c r="AF127" i="8"/>
  <c r="V127" i="8"/>
  <c r="AE127" i="8"/>
  <c r="L126" i="8"/>
  <c r="M127" i="8"/>
  <c r="K127" i="8"/>
  <c r="J127" i="8"/>
  <c r="I127" i="8"/>
  <c r="AD126" i="8"/>
  <c r="AG126" i="8"/>
  <c r="AF126" i="8"/>
  <c r="V126" i="8"/>
  <c r="AE126" i="8"/>
  <c r="L125" i="8"/>
  <c r="M126" i="8"/>
  <c r="K126" i="8"/>
  <c r="J126" i="8"/>
  <c r="I126" i="8"/>
  <c r="AD125" i="8"/>
  <c r="AG125" i="8"/>
  <c r="AF125" i="8"/>
  <c r="V125" i="8"/>
  <c r="AE125" i="8"/>
  <c r="L124" i="8"/>
  <c r="M125" i="8"/>
  <c r="K125" i="8"/>
  <c r="J125" i="8"/>
  <c r="I125" i="8"/>
  <c r="AD124" i="8"/>
  <c r="AG124" i="8"/>
  <c r="AF124" i="8"/>
  <c r="V124" i="8"/>
  <c r="AE124" i="8"/>
  <c r="L123" i="8"/>
  <c r="M124" i="8"/>
  <c r="K124" i="8"/>
  <c r="J124" i="8"/>
  <c r="I124" i="8"/>
  <c r="AD123" i="8"/>
  <c r="AG123" i="8"/>
  <c r="AF123" i="8"/>
  <c r="V123" i="8"/>
  <c r="AE123" i="8"/>
  <c r="L122" i="8"/>
  <c r="M123" i="8"/>
  <c r="K123" i="8"/>
  <c r="J123" i="8"/>
  <c r="I123" i="8"/>
  <c r="AD122" i="8"/>
  <c r="AG122" i="8"/>
  <c r="AF122" i="8"/>
  <c r="V122" i="8"/>
  <c r="AE122" i="8"/>
  <c r="L121" i="8"/>
  <c r="M122" i="8"/>
  <c r="K122" i="8"/>
  <c r="J122" i="8"/>
  <c r="I122" i="8"/>
  <c r="AD121" i="8"/>
  <c r="AG121" i="8"/>
  <c r="AF121" i="8"/>
  <c r="V121" i="8"/>
  <c r="AE121" i="8"/>
  <c r="L120" i="8"/>
  <c r="M121" i="8"/>
  <c r="K121" i="8"/>
  <c r="J121" i="8"/>
  <c r="I121" i="8"/>
  <c r="AD120" i="8"/>
  <c r="AG120" i="8"/>
  <c r="AF120" i="8"/>
  <c r="V120" i="8"/>
  <c r="AE120" i="8"/>
  <c r="L119" i="8"/>
  <c r="M120" i="8"/>
  <c r="K120" i="8"/>
  <c r="J120" i="8"/>
  <c r="I120" i="8"/>
  <c r="AD119" i="8"/>
  <c r="AG119" i="8"/>
  <c r="AF119" i="8"/>
  <c r="V119" i="8"/>
  <c r="AE119" i="8"/>
  <c r="L118" i="8"/>
  <c r="M119" i="8"/>
  <c r="K119" i="8"/>
  <c r="J119" i="8"/>
  <c r="I119" i="8"/>
  <c r="AD118" i="8"/>
  <c r="AG118" i="8"/>
  <c r="AF118" i="8"/>
  <c r="V118" i="8"/>
  <c r="AE118" i="8"/>
  <c r="L117" i="8"/>
  <c r="M118" i="8"/>
  <c r="K118" i="8"/>
  <c r="J118" i="8"/>
  <c r="I118" i="8"/>
  <c r="AD117" i="8"/>
  <c r="AG117" i="8"/>
  <c r="AF117" i="8"/>
  <c r="V117" i="8"/>
  <c r="AE117" i="8"/>
  <c r="L116" i="8"/>
  <c r="M117" i="8"/>
  <c r="K117" i="8"/>
  <c r="J117" i="8"/>
  <c r="I117" i="8"/>
  <c r="AD116" i="8"/>
  <c r="AG116" i="8"/>
  <c r="AF116" i="8"/>
  <c r="V116" i="8"/>
  <c r="AE116" i="8"/>
  <c r="L115" i="8"/>
  <c r="M116" i="8"/>
  <c r="K116" i="8"/>
  <c r="J116" i="8"/>
  <c r="I116" i="8"/>
  <c r="AD115" i="8"/>
  <c r="AG115" i="8"/>
  <c r="AF115" i="8"/>
  <c r="V115" i="8"/>
  <c r="AE115" i="8"/>
  <c r="L114" i="8"/>
  <c r="M115" i="8"/>
  <c r="K115" i="8"/>
  <c r="J115" i="8"/>
  <c r="I115" i="8"/>
  <c r="AD114" i="8"/>
  <c r="AG114" i="8"/>
  <c r="AF114" i="8"/>
  <c r="V114" i="8"/>
  <c r="AE114" i="8"/>
  <c r="L113" i="8"/>
  <c r="M114" i="8"/>
  <c r="K114" i="8"/>
  <c r="J114" i="8"/>
  <c r="I114" i="8"/>
  <c r="AD113" i="8"/>
  <c r="AG113" i="8"/>
  <c r="AF113" i="8"/>
  <c r="V113" i="8"/>
  <c r="AE113" i="8"/>
  <c r="L112" i="8"/>
  <c r="M113" i="8"/>
  <c r="K113" i="8"/>
  <c r="J113" i="8"/>
  <c r="I113" i="8"/>
  <c r="AD112" i="8"/>
  <c r="AG112" i="8"/>
  <c r="AF112" i="8"/>
  <c r="V112" i="8"/>
  <c r="AE112" i="8"/>
  <c r="L111" i="8"/>
  <c r="M112" i="8"/>
  <c r="K112" i="8"/>
  <c r="J112" i="8"/>
  <c r="I112" i="8"/>
  <c r="AD111" i="8"/>
  <c r="AG111" i="8"/>
  <c r="AF111" i="8"/>
  <c r="V111" i="8"/>
  <c r="AE111" i="8"/>
  <c r="L110" i="8"/>
  <c r="M111" i="8"/>
  <c r="K111" i="8"/>
  <c r="J111" i="8"/>
  <c r="I111" i="8"/>
  <c r="AD110" i="8"/>
  <c r="AG110" i="8"/>
  <c r="AF110" i="8"/>
  <c r="V110" i="8"/>
  <c r="AE110" i="8"/>
  <c r="L109" i="8"/>
  <c r="M110" i="8"/>
  <c r="K110" i="8"/>
  <c r="J110" i="8"/>
  <c r="I110" i="8"/>
  <c r="AD109" i="8"/>
  <c r="AG109" i="8"/>
  <c r="AF109" i="8"/>
  <c r="V109" i="8"/>
  <c r="AE109" i="8"/>
  <c r="L108" i="8"/>
  <c r="M109" i="8"/>
  <c r="K109" i="8"/>
  <c r="J109" i="8"/>
  <c r="I109" i="8"/>
  <c r="AD108" i="8"/>
  <c r="AG108" i="8"/>
  <c r="AF108" i="8"/>
  <c r="V108" i="8"/>
  <c r="AE108" i="8"/>
  <c r="L107" i="8"/>
  <c r="M108" i="8"/>
  <c r="K108" i="8"/>
  <c r="J108" i="8"/>
  <c r="I108" i="8"/>
  <c r="AD107" i="8"/>
  <c r="AG107" i="8"/>
  <c r="AF107" i="8"/>
  <c r="V107" i="8"/>
  <c r="AE107" i="8"/>
  <c r="L106" i="8"/>
  <c r="M107" i="8"/>
  <c r="K107" i="8"/>
  <c r="J107" i="8"/>
  <c r="I107" i="8"/>
  <c r="AD106" i="8"/>
  <c r="AG106" i="8"/>
  <c r="AF106" i="8"/>
  <c r="V106" i="8"/>
  <c r="AE106" i="8"/>
  <c r="L105" i="8"/>
  <c r="M106" i="8"/>
  <c r="K106" i="8"/>
  <c r="J106" i="8"/>
  <c r="I106" i="8"/>
  <c r="AD105" i="8"/>
  <c r="AG105" i="8"/>
  <c r="AF105" i="8"/>
  <c r="V105" i="8"/>
  <c r="AE105" i="8"/>
  <c r="L104" i="8"/>
  <c r="M105" i="8"/>
  <c r="K105" i="8"/>
  <c r="J105" i="8"/>
  <c r="I105" i="8"/>
  <c r="AD104" i="8"/>
  <c r="AG104" i="8"/>
  <c r="AF104" i="8"/>
  <c r="V104" i="8"/>
  <c r="AE104" i="8"/>
  <c r="L103" i="8"/>
  <c r="M104" i="8"/>
  <c r="K104" i="8"/>
  <c r="J104" i="8"/>
  <c r="I104" i="8"/>
  <c r="AD103" i="8"/>
  <c r="AG103" i="8"/>
  <c r="AF103" i="8"/>
  <c r="V103" i="8"/>
  <c r="AE103" i="8"/>
  <c r="L102" i="8"/>
  <c r="M103" i="8"/>
  <c r="K103" i="8"/>
  <c r="J103" i="8"/>
  <c r="I103" i="8"/>
  <c r="AD102" i="8"/>
  <c r="AG102" i="8"/>
  <c r="AF102" i="8"/>
  <c r="V102" i="8"/>
  <c r="AE102" i="8"/>
  <c r="L101" i="8"/>
  <c r="M102" i="8"/>
  <c r="K102" i="8"/>
  <c r="J102" i="8"/>
  <c r="I102" i="8"/>
  <c r="AD101" i="8"/>
  <c r="AG101" i="8"/>
  <c r="AF101" i="8"/>
  <c r="V101" i="8"/>
  <c r="AE101" i="8"/>
  <c r="L100" i="8"/>
  <c r="M101" i="8"/>
  <c r="K101" i="8"/>
  <c r="J101" i="8"/>
  <c r="I101" i="8"/>
  <c r="AD100" i="8"/>
  <c r="AG100" i="8"/>
  <c r="AF100" i="8"/>
  <c r="V100" i="8"/>
  <c r="AE100" i="8"/>
  <c r="L99" i="8"/>
  <c r="M100" i="8"/>
  <c r="K100" i="8"/>
  <c r="J100" i="8"/>
  <c r="I100" i="8"/>
  <c r="AD99" i="8"/>
  <c r="AG99" i="8"/>
  <c r="AF99" i="8"/>
  <c r="V99" i="8"/>
  <c r="AE99" i="8"/>
  <c r="L98" i="8"/>
  <c r="M99" i="8"/>
  <c r="K99" i="8"/>
  <c r="J99" i="8"/>
  <c r="I99" i="8"/>
  <c r="AD98" i="8"/>
  <c r="AG98" i="8"/>
  <c r="AF98" i="8"/>
  <c r="V98" i="8"/>
  <c r="AE98" i="8"/>
  <c r="L97" i="8"/>
  <c r="M98" i="8"/>
  <c r="K98" i="8"/>
  <c r="J98" i="8"/>
  <c r="I98" i="8"/>
  <c r="AD97" i="8"/>
  <c r="AG97" i="8"/>
  <c r="AF97" i="8"/>
  <c r="V97" i="8"/>
  <c r="AE97" i="8"/>
  <c r="L96" i="8"/>
  <c r="M97" i="8"/>
  <c r="K97" i="8"/>
  <c r="J97" i="8"/>
  <c r="I97" i="8"/>
  <c r="AD96" i="8"/>
  <c r="AG96" i="8"/>
  <c r="AF96" i="8"/>
  <c r="V96" i="8"/>
  <c r="AE96" i="8"/>
  <c r="L95" i="8"/>
  <c r="M96" i="8"/>
  <c r="K96" i="8"/>
  <c r="J96" i="8"/>
  <c r="I96" i="8"/>
  <c r="AD95" i="8"/>
  <c r="AG95" i="8"/>
  <c r="AF95" i="8"/>
  <c r="V95" i="8"/>
  <c r="AE95" i="8"/>
  <c r="L94" i="8"/>
  <c r="M95" i="8"/>
  <c r="K95" i="8"/>
  <c r="J95" i="8"/>
  <c r="I95" i="8"/>
  <c r="AD94" i="8"/>
  <c r="AG94" i="8"/>
  <c r="AF94" i="8"/>
  <c r="V94" i="8"/>
  <c r="AE94" i="8"/>
  <c r="L93" i="8"/>
  <c r="M94" i="8"/>
  <c r="K94" i="8"/>
  <c r="J94" i="8"/>
  <c r="I94" i="8"/>
  <c r="AD93" i="8"/>
  <c r="AG93" i="8"/>
  <c r="AF93" i="8"/>
  <c r="V93" i="8"/>
  <c r="AE93" i="8"/>
  <c r="L92" i="8"/>
  <c r="M93" i="8"/>
  <c r="K93" i="8"/>
  <c r="J93" i="8"/>
  <c r="I93" i="8"/>
  <c r="AD92" i="8"/>
  <c r="AG92" i="8"/>
  <c r="AF92" i="8"/>
  <c r="V92" i="8"/>
  <c r="AE92" i="8"/>
  <c r="L91" i="8"/>
  <c r="M92" i="8"/>
  <c r="K92" i="8"/>
  <c r="J92" i="8"/>
  <c r="I92" i="8"/>
  <c r="AD91" i="8"/>
  <c r="AG91" i="8"/>
  <c r="AF91" i="8"/>
  <c r="V91" i="8"/>
  <c r="AE91" i="8"/>
  <c r="L90" i="8"/>
  <c r="M91" i="8"/>
  <c r="K91" i="8"/>
  <c r="J91" i="8"/>
  <c r="I91" i="8"/>
  <c r="AD90" i="8"/>
  <c r="AG90" i="8"/>
  <c r="AF90" i="8"/>
  <c r="V90" i="8"/>
  <c r="AE90" i="8"/>
  <c r="L89" i="8"/>
  <c r="M90" i="8"/>
  <c r="K90" i="8"/>
  <c r="J90" i="8"/>
  <c r="I90" i="8"/>
  <c r="AD89" i="8"/>
  <c r="K89" i="8"/>
  <c r="J89" i="8"/>
  <c r="AD88" i="8"/>
  <c r="AD87" i="8"/>
  <c r="AD82" i="8"/>
  <c r="AG82" i="8"/>
  <c r="AF82" i="8"/>
  <c r="V82" i="8"/>
  <c r="AE82" i="8"/>
  <c r="L82" i="8"/>
  <c r="L81" i="8"/>
  <c r="M82" i="8"/>
  <c r="K82" i="8"/>
  <c r="J82" i="8"/>
  <c r="I82" i="8"/>
  <c r="AD81" i="8"/>
  <c r="AG81" i="8"/>
  <c r="AF81" i="8"/>
  <c r="V81" i="8"/>
  <c r="AE81" i="8"/>
  <c r="L80" i="8"/>
  <c r="M81" i="8"/>
  <c r="K81" i="8"/>
  <c r="J81" i="8"/>
  <c r="I81" i="8"/>
  <c r="AD80" i="8"/>
  <c r="AG80" i="8"/>
  <c r="AF80" i="8"/>
  <c r="V80" i="8"/>
  <c r="AE80" i="8"/>
  <c r="L79" i="8"/>
  <c r="M80" i="8"/>
  <c r="K80" i="8"/>
  <c r="J80" i="8"/>
  <c r="I80" i="8"/>
  <c r="AD79" i="8"/>
  <c r="AG79" i="8"/>
  <c r="AF79" i="8"/>
  <c r="V79" i="8"/>
  <c r="AE79" i="8"/>
  <c r="L78" i="8"/>
  <c r="M79" i="8"/>
  <c r="K79" i="8"/>
  <c r="J79" i="8"/>
  <c r="I79" i="8"/>
  <c r="AD78" i="8"/>
  <c r="AG78" i="8"/>
  <c r="AF78" i="8"/>
  <c r="V78" i="8"/>
  <c r="AE78" i="8"/>
  <c r="L77" i="8"/>
  <c r="M78" i="8"/>
  <c r="K78" i="8"/>
  <c r="J78" i="8"/>
  <c r="I78" i="8"/>
  <c r="AD77" i="8"/>
  <c r="AG77" i="8"/>
  <c r="AF77" i="8"/>
  <c r="V77" i="8"/>
  <c r="AE77" i="8"/>
  <c r="L76" i="8"/>
  <c r="M77" i="8"/>
  <c r="K77" i="8"/>
  <c r="J77" i="8"/>
  <c r="I77" i="8"/>
  <c r="AD76" i="8"/>
  <c r="AG76" i="8"/>
  <c r="AF76" i="8"/>
  <c r="V76" i="8"/>
  <c r="AE76" i="8"/>
  <c r="L75" i="8"/>
  <c r="M76" i="8"/>
  <c r="K76" i="8"/>
  <c r="J76" i="8"/>
  <c r="I76" i="8"/>
  <c r="AD75" i="8"/>
  <c r="AG75" i="8"/>
  <c r="AF75" i="8"/>
  <c r="V75" i="8"/>
  <c r="AE75" i="8"/>
  <c r="L74" i="8"/>
  <c r="M75" i="8"/>
  <c r="K75" i="8"/>
  <c r="J75" i="8"/>
  <c r="I75" i="8"/>
  <c r="AD74" i="8"/>
  <c r="AG74" i="8"/>
  <c r="AF74" i="8"/>
  <c r="V74" i="8"/>
  <c r="AE74" i="8"/>
  <c r="L73" i="8"/>
  <c r="M74" i="8"/>
  <c r="K74" i="8"/>
  <c r="J74" i="8"/>
  <c r="I74" i="8"/>
  <c r="AD73" i="8"/>
  <c r="AG73" i="8"/>
  <c r="AF73" i="8"/>
  <c r="V73" i="8"/>
  <c r="AE73" i="8"/>
  <c r="L72" i="8"/>
  <c r="M73" i="8"/>
  <c r="K73" i="8"/>
  <c r="J73" i="8"/>
  <c r="I73" i="8"/>
  <c r="AD72" i="8"/>
  <c r="AG72" i="8"/>
  <c r="AF72" i="8"/>
  <c r="V72" i="8"/>
  <c r="AE72" i="8"/>
  <c r="L71" i="8"/>
  <c r="M72" i="8"/>
  <c r="K72" i="8"/>
  <c r="J72" i="8"/>
  <c r="I72" i="8"/>
  <c r="AD71" i="8"/>
  <c r="AG71" i="8"/>
  <c r="AF71" i="8"/>
  <c r="V71" i="8"/>
  <c r="AE71" i="8"/>
  <c r="L70" i="8"/>
  <c r="M71" i="8"/>
  <c r="K71" i="8"/>
  <c r="J71" i="8"/>
  <c r="I71" i="8"/>
  <c r="AD70" i="8"/>
  <c r="AG70" i="8"/>
  <c r="AF70" i="8"/>
  <c r="V70" i="8"/>
  <c r="AE70" i="8"/>
  <c r="L69" i="8"/>
  <c r="M70" i="8"/>
  <c r="K70" i="8"/>
  <c r="J70" i="8"/>
  <c r="I70" i="8"/>
  <c r="AD69" i="8"/>
  <c r="AG69" i="8"/>
  <c r="AF69" i="8"/>
  <c r="V69" i="8"/>
  <c r="AE69" i="8"/>
  <c r="L68" i="8"/>
  <c r="M69" i="8"/>
  <c r="K69" i="8"/>
  <c r="J69" i="8"/>
  <c r="I69" i="8"/>
  <c r="AD68" i="8"/>
  <c r="AG68" i="8"/>
  <c r="AF68" i="8"/>
  <c r="V68" i="8"/>
  <c r="AE68" i="8"/>
  <c r="L67" i="8"/>
  <c r="M68" i="8"/>
  <c r="K68" i="8"/>
  <c r="J68" i="8"/>
  <c r="I68" i="8"/>
  <c r="AD67" i="8"/>
  <c r="AG67" i="8"/>
  <c r="AF67" i="8"/>
  <c r="V67" i="8"/>
  <c r="AE67" i="8"/>
  <c r="L66" i="8"/>
  <c r="M67" i="8"/>
  <c r="K67" i="8"/>
  <c r="J67" i="8"/>
  <c r="I67" i="8"/>
  <c r="AD66" i="8"/>
  <c r="AG66" i="8"/>
  <c r="AF66" i="8"/>
  <c r="V66" i="8"/>
  <c r="AE66" i="8"/>
  <c r="L65" i="8"/>
  <c r="M66" i="8"/>
  <c r="K66" i="8"/>
  <c r="J66" i="8"/>
  <c r="I66" i="8"/>
  <c r="AD65" i="8"/>
  <c r="AG65" i="8"/>
  <c r="AF65" i="8"/>
  <c r="V65" i="8"/>
  <c r="AE65" i="8"/>
  <c r="L64" i="8"/>
  <c r="M65" i="8"/>
  <c r="K65" i="8"/>
  <c r="J65" i="8"/>
  <c r="I65" i="8"/>
  <c r="AD64" i="8"/>
  <c r="AG64" i="8"/>
  <c r="AF64" i="8"/>
  <c r="V64" i="8"/>
  <c r="AE64" i="8"/>
  <c r="L63" i="8"/>
  <c r="M64" i="8"/>
  <c r="K64" i="8"/>
  <c r="J64" i="8"/>
  <c r="I64" i="8"/>
  <c r="AD63" i="8"/>
  <c r="AG63" i="8"/>
  <c r="AF63" i="8"/>
  <c r="V63" i="8"/>
  <c r="AE63" i="8"/>
  <c r="L62" i="8"/>
  <c r="M63" i="8"/>
  <c r="K63" i="8"/>
  <c r="J63" i="8"/>
  <c r="I63" i="8"/>
  <c r="AD62" i="8"/>
  <c r="AG62" i="8"/>
  <c r="AF62" i="8"/>
  <c r="V62" i="8"/>
  <c r="AE62" i="8"/>
  <c r="L61" i="8"/>
  <c r="M62" i="8"/>
  <c r="K62" i="8"/>
  <c r="J62" i="8"/>
  <c r="I62" i="8"/>
  <c r="AD61" i="8"/>
  <c r="AG61" i="8"/>
  <c r="AF61" i="8"/>
  <c r="V61" i="8"/>
  <c r="AE61" i="8"/>
  <c r="L60" i="8"/>
  <c r="M61" i="8"/>
  <c r="K61" i="8"/>
  <c r="J61" i="8"/>
  <c r="I61" i="8"/>
  <c r="AD60" i="8"/>
  <c r="AG60" i="8"/>
  <c r="AF60" i="8"/>
  <c r="V60" i="8"/>
  <c r="AE60" i="8"/>
  <c r="L59" i="8"/>
  <c r="M60" i="8"/>
  <c r="K60" i="8"/>
  <c r="J60" i="8"/>
  <c r="I60" i="8"/>
  <c r="AD59" i="8"/>
  <c r="AG59" i="8"/>
  <c r="AF59" i="8"/>
  <c r="V59" i="8"/>
  <c r="AE59" i="8"/>
  <c r="L58" i="8"/>
  <c r="M59" i="8"/>
  <c r="K59" i="8"/>
  <c r="J59" i="8"/>
  <c r="I59" i="8"/>
  <c r="AD58" i="8"/>
  <c r="AG58" i="8"/>
  <c r="AF58" i="8"/>
  <c r="V58" i="8"/>
  <c r="AE58" i="8"/>
  <c r="L57" i="8"/>
  <c r="M58" i="8"/>
  <c r="K58" i="8"/>
  <c r="J58" i="8"/>
  <c r="I58" i="8"/>
  <c r="AD57" i="8"/>
  <c r="AG57" i="8"/>
  <c r="AF57" i="8"/>
  <c r="V57" i="8"/>
  <c r="AE57" i="8"/>
  <c r="L56" i="8"/>
  <c r="M57" i="8"/>
  <c r="K57" i="8"/>
  <c r="J57" i="8"/>
  <c r="I57" i="8"/>
  <c r="AD56" i="8"/>
  <c r="AG56" i="8"/>
  <c r="AF56" i="8"/>
  <c r="V56" i="8"/>
  <c r="AE56" i="8"/>
  <c r="L55" i="8"/>
  <c r="M56" i="8"/>
  <c r="K56" i="8"/>
  <c r="J56" i="8"/>
  <c r="I56" i="8"/>
  <c r="AD55" i="8"/>
  <c r="AG55" i="8"/>
  <c r="AF55" i="8"/>
  <c r="V55" i="8"/>
  <c r="AE55" i="8"/>
  <c r="L54" i="8"/>
  <c r="M55" i="8"/>
  <c r="K55" i="8"/>
  <c r="J55" i="8"/>
  <c r="I55" i="8"/>
  <c r="AD54" i="8"/>
  <c r="AG54" i="8"/>
  <c r="AF54" i="8"/>
  <c r="V54" i="8"/>
  <c r="AE54" i="8"/>
  <c r="L53" i="8"/>
  <c r="M54" i="8"/>
  <c r="K54" i="8"/>
  <c r="J54" i="8"/>
  <c r="I54" i="8"/>
  <c r="AD53" i="8"/>
  <c r="AG53" i="8"/>
  <c r="AF53" i="8"/>
  <c r="V53" i="8"/>
  <c r="AE53" i="8"/>
  <c r="L52" i="8"/>
  <c r="M53" i="8"/>
  <c r="K53" i="8"/>
  <c r="J53" i="8"/>
  <c r="I53" i="8"/>
  <c r="AD52" i="8"/>
  <c r="AG52" i="8"/>
  <c r="AF52" i="8"/>
  <c r="V52" i="8"/>
  <c r="AE52" i="8"/>
  <c r="L51" i="8"/>
  <c r="M52" i="8"/>
  <c r="K52" i="8"/>
  <c r="J52" i="8"/>
  <c r="I52" i="8"/>
  <c r="AD51" i="8"/>
  <c r="AG51" i="8"/>
  <c r="AF51" i="8"/>
  <c r="V51" i="8"/>
  <c r="AE51" i="8"/>
  <c r="L50" i="8"/>
  <c r="M51" i="8"/>
  <c r="K51" i="8"/>
  <c r="J51" i="8"/>
  <c r="I51" i="8"/>
  <c r="AD50" i="8"/>
  <c r="AG50" i="8"/>
  <c r="AF50" i="8"/>
  <c r="V50" i="8"/>
  <c r="AE50" i="8"/>
  <c r="L49" i="8"/>
  <c r="M50" i="8"/>
  <c r="K50" i="8"/>
  <c r="J50" i="8"/>
  <c r="I50" i="8"/>
  <c r="AD49" i="8"/>
  <c r="AG49" i="8"/>
  <c r="AF49" i="8"/>
  <c r="V49" i="8"/>
  <c r="AE49" i="8"/>
  <c r="L48" i="8"/>
  <c r="M49" i="8"/>
  <c r="K49" i="8"/>
  <c r="J49" i="8"/>
  <c r="I49" i="8"/>
  <c r="AD48" i="8"/>
  <c r="AG48" i="8"/>
  <c r="AF48" i="8"/>
  <c r="V48" i="8"/>
  <c r="AE48" i="8"/>
  <c r="L47" i="8"/>
  <c r="M48" i="8"/>
  <c r="K48" i="8"/>
  <c r="J48" i="8"/>
  <c r="I48" i="8"/>
  <c r="AD47" i="8"/>
  <c r="AG47" i="8"/>
  <c r="AF47" i="8"/>
  <c r="V47" i="8"/>
  <c r="AE47" i="8"/>
  <c r="L46" i="8"/>
  <c r="M47" i="8"/>
  <c r="K47" i="8"/>
  <c r="J47" i="8"/>
  <c r="I47" i="8"/>
  <c r="AD46" i="8"/>
  <c r="AG46" i="8"/>
  <c r="AF46" i="8"/>
  <c r="V46" i="8"/>
  <c r="AE46" i="8"/>
  <c r="L45" i="8"/>
  <c r="M46" i="8"/>
  <c r="K46" i="8"/>
  <c r="J46" i="8"/>
  <c r="I46" i="8"/>
  <c r="AD45" i="8"/>
  <c r="AG45" i="8"/>
  <c r="AF45" i="8"/>
  <c r="V45" i="8"/>
  <c r="AE45" i="8"/>
  <c r="L44" i="8"/>
  <c r="M45" i="8"/>
  <c r="K45" i="8"/>
  <c r="J45" i="8"/>
  <c r="I45" i="8"/>
  <c r="AD44" i="8"/>
  <c r="AG44" i="8"/>
  <c r="AF44" i="8"/>
  <c r="V44" i="8"/>
  <c r="AE44" i="8"/>
  <c r="L43" i="8"/>
  <c r="M44" i="8"/>
  <c r="K44" i="8"/>
  <c r="J44" i="8"/>
  <c r="I44" i="8"/>
  <c r="AD43" i="8"/>
  <c r="AG43" i="8"/>
  <c r="AF43" i="8"/>
  <c r="V43" i="8"/>
  <c r="AE43" i="8"/>
  <c r="L42" i="8"/>
  <c r="M43" i="8"/>
  <c r="K43" i="8"/>
  <c r="J43" i="8"/>
  <c r="I43" i="8"/>
  <c r="AD42" i="8"/>
  <c r="AG42" i="8"/>
  <c r="AF42" i="8"/>
  <c r="V42" i="8"/>
  <c r="AE42" i="8"/>
  <c r="L41" i="8"/>
  <c r="M42" i="8"/>
  <c r="K42" i="8"/>
  <c r="J42" i="8"/>
  <c r="I42" i="8"/>
  <c r="AD41" i="8"/>
  <c r="AG41" i="8"/>
  <c r="AF41" i="8"/>
  <c r="V41" i="8"/>
  <c r="AE41" i="8"/>
  <c r="L40" i="8"/>
  <c r="M41" i="8"/>
  <c r="K41" i="8"/>
  <c r="J41" i="8"/>
  <c r="I41" i="8"/>
  <c r="AD40" i="8"/>
  <c r="AG40" i="8"/>
  <c r="AF40" i="8"/>
  <c r="V40" i="8"/>
  <c r="AE40" i="8"/>
  <c r="L39" i="8"/>
  <c r="M40" i="8"/>
  <c r="K40" i="8"/>
  <c r="J40" i="8"/>
  <c r="I40" i="8"/>
  <c r="AD39" i="8"/>
  <c r="AG39" i="8"/>
  <c r="AF39" i="8"/>
  <c r="V39" i="8"/>
  <c r="AE39" i="8"/>
  <c r="L38" i="8"/>
  <c r="M39" i="8"/>
  <c r="K39" i="8"/>
  <c r="J39" i="8"/>
  <c r="I39" i="8"/>
  <c r="AD38" i="8"/>
  <c r="AG38" i="8"/>
  <c r="AF38" i="8"/>
  <c r="V38" i="8"/>
  <c r="AE38" i="8"/>
  <c r="L37" i="8"/>
  <c r="M38" i="8"/>
  <c r="K38" i="8"/>
  <c r="J38" i="8"/>
  <c r="I38" i="8"/>
  <c r="AD37" i="8"/>
  <c r="AG37" i="8"/>
  <c r="AF37" i="8"/>
  <c r="V37" i="8"/>
  <c r="AE37" i="8"/>
  <c r="L36" i="8"/>
  <c r="M37" i="8"/>
  <c r="K37" i="8"/>
  <c r="J37" i="8"/>
  <c r="I37" i="8"/>
  <c r="AD36" i="8"/>
  <c r="AG36" i="8"/>
  <c r="AF36" i="8"/>
  <c r="V36" i="8"/>
  <c r="AE36" i="8"/>
  <c r="L35" i="8"/>
  <c r="M36" i="8"/>
  <c r="K36" i="8"/>
  <c r="J36" i="8"/>
  <c r="I36" i="8"/>
  <c r="AD35" i="8"/>
  <c r="AG35" i="8"/>
  <c r="AF35" i="8"/>
  <c r="V35" i="8"/>
  <c r="AE35" i="8"/>
  <c r="L34" i="8"/>
  <c r="M35" i="8"/>
  <c r="K35" i="8"/>
  <c r="J35" i="8"/>
  <c r="I35" i="8"/>
  <c r="AD34" i="8"/>
  <c r="AG34" i="8"/>
  <c r="AF34" i="8"/>
  <c r="V34" i="8"/>
  <c r="AE34" i="8"/>
  <c r="L33" i="8"/>
  <c r="M34" i="8"/>
  <c r="K34" i="8"/>
  <c r="J34" i="8"/>
  <c r="I34" i="8"/>
  <c r="AD33" i="8"/>
  <c r="AG33" i="8"/>
  <c r="AF33" i="8"/>
  <c r="V33" i="8"/>
  <c r="AE33" i="8"/>
  <c r="L32" i="8"/>
  <c r="M33" i="8"/>
  <c r="K33" i="8"/>
  <c r="J33" i="8"/>
  <c r="I33" i="8"/>
  <c r="AD32" i="8"/>
  <c r="AG32" i="8"/>
  <c r="AF32" i="8"/>
  <c r="V32" i="8"/>
  <c r="AE32" i="8"/>
  <c r="L31" i="8"/>
  <c r="M32" i="8"/>
  <c r="K32" i="8"/>
  <c r="J32" i="8"/>
  <c r="I32" i="8"/>
  <c r="AD31" i="8"/>
  <c r="AG31" i="8"/>
  <c r="AF31" i="8"/>
  <c r="V31" i="8"/>
  <c r="AE31" i="8"/>
  <c r="L30" i="8"/>
  <c r="M31" i="8"/>
  <c r="K31" i="8"/>
  <c r="J31" i="8"/>
  <c r="I31" i="8"/>
  <c r="AD30" i="8"/>
  <c r="AG30" i="8"/>
  <c r="AF30" i="8"/>
  <c r="V30" i="8"/>
  <c r="AE30" i="8"/>
  <c r="L29" i="8"/>
  <c r="M30" i="8"/>
  <c r="K30" i="8"/>
  <c r="J30" i="8"/>
  <c r="I30" i="8"/>
  <c r="AD29" i="8"/>
  <c r="AG29" i="8"/>
  <c r="AF29" i="8"/>
  <c r="V29" i="8"/>
  <c r="AE29" i="8"/>
  <c r="L28" i="8"/>
  <c r="M29" i="8"/>
  <c r="K29" i="8"/>
  <c r="J29" i="8"/>
  <c r="I29" i="8"/>
  <c r="AD28" i="8"/>
  <c r="AG28" i="8"/>
  <c r="AF28" i="8"/>
  <c r="V28" i="8"/>
  <c r="AE28" i="8"/>
  <c r="L27" i="8"/>
  <c r="M28" i="8"/>
  <c r="K28" i="8"/>
  <c r="J28" i="8"/>
  <c r="I28" i="8"/>
  <c r="AD27" i="8"/>
  <c r="AG27" i="8"/>
  <c r="AF27" i="8"/>
  <c r="V27" i="8"/>
  <c r="AE27" i="8"/>
  <c r="L26" i="8"/>
  <c r="M27" i="8"/>
  <c r="K27" i="8"/>
  <c r="J27" i="8"/>
  <c r="I27" i="8"/>
  <c r="AD26" i="8"/>
  <c r="AG26" i="8"/>
  <c r="AF26" i="8"/>
  <c r="V26" i="8"/>
  <c r="AE26" i="8"/>
  <c r="L25" i="8"/>
  <c r="M26" i="8"/>
  <c r="K26" i="8"/>
  <c r="J26" i="8"/>
  <c r="I26" i="8"/>
  <c r="AG25" i="8"/>
  <c r="AF25" i="8"/>
  <c r="L24" i="8"/>
  <c r="K25" i="8"/>
  <c r="J25" i="8"/>
  <c r="I25" i="8"/>
  <c r="AD24" i="8"/>
  <c r="K24" i="8"/>
  <c r="J24" i="8"/>
  <c r="AD23" i="8"/>
  <c r="AD22" i="8"/>
  <c r="D9" i="8"/>
  <c r="C16" i="8"/>
  <c r="D16" i="8"/>
  <c r="D15" i="8"/>
  <c r="D14" i="8"/>
  <c r="E9" i="8"/>
  <c r="E10" i="8"/>
  <c r="E11" i="8"/>
  <c r="D10" i="8"/>
  <c r="AD296" i="7"/>
  <c r="AG296" i="7"/>
  <c r="AF296" i="7"/>
  <c r="V296" i="7"/>
  <c r="AE296" i="7"/>
  <c r="L295" i="7"/>
  <c r="M296" i="7"/>
  <c r="K296" i="7"/>
  <c r="J296" i="7"/>
  <c r="I296" i="7"/>
  <c r="AD295" i="7"/>
  <c r="AG295" i="7"/>
  <c r="AF295" i="7"/>
  <c r="V295" i="7"/>
  <c r="AE295" i="7"/>
  <c r="L294" i="7"/>
  <c r="M295" i="7"/>
  <c r="K295" i="7"/>
  <c r="J295" i="7"/>
  <c r="I295" i="7"/>
  <c r="AD294" i="7"/>
  <c r="AG294" i="7"/>
  <c r="AF294" i="7"/>
  <c r="V294" i="7"/>
  <c r="AE294" i="7"/>
  <c r="L293" i="7"/>
  <c r="M294" i="7"/>
  <c r="K294" i="7"/>
  <c r="J294" i="7"/>
  <c r="I294" i="7"/>
  <c r="AD293" i="7"/>
  <c r="AG293" i="7"/>
  <c r="AF293" i="7"/>
  <c r="V293" i="7"/>
  <c r="AE293" i="7"/>
  <c r="L292" i="7"/>
  <c r="M293" i="7"/>
  <c r="K293" i="7"/>
  <c r="J293" i="7"/>
  <c r="I293" i="7"/>
  <c r="AD292" i="7"/>
  <c r="AG292" i="7"/>
  <c r="AF292" i="7"/>
  <c r="V292" i="7"/>
  <c r="AE292" i="7"/>
  <c r="L291" i="7"/>
  <c r="M292" i="7"/>
  <c r="K292" i="7"/>
  <c r="J292" i="7"/>
  <c r="I292" i="7"/>
  <c r="AD291" i="7"/>
  <c r="AG291" i="7"/>
  <c r="AF291" i="7"/>
  <c r="V291" i="7"/>
  <c r="AE291" i="7"/>
  <c r="L290" i="7"/>
  <c r="M291" i="7"/>
  <c r="K291" i="7"/>
  <c r="J291" i="7"/>
  <c r="I291" i="7"/>
  <c r="AD290" i="7"/>
  <c r="AG290" i="7"/>
  <c r="AF290" i="7"/>
  <c r="V290" i="7"/>
  <c r="AE290" i="7"/>
  <c r="L289" i="7"/>
  <c r="M290" i="7"/>
  <c r="K290" i="7"/>
  <c r="J290" i="7"/>
  <c r="I290" i="7"/>
  <c r="AD289" i="7"/>
  <c r="AG289" i="7"/>
  <c r="AF289" i="7"/>
  <c r="V289" i="7"/>
  <c r="AE289" i="7"/>
  <c r="L288" i="7"/>
  <c r="M289" i="7"/>
  <c r="K289" i="7"/>
  <c r="J289" i="7"/>
  <c r="I289" i="7"/>
  <c r="AD288" i="7"/>
  <c r="AG288" i="7"/>
  <c r="AF288" i="7"/>
  <c r="V288" i="7"/>
  <c r="AE288" i="7"/>
  <c r="L287" i="7"/>
  <c r="M288" i="7"/>
  <c r="K288" i="7"/>
  <c r="J288" i="7"/>
  <c r="I288" i="7"/>
  <c r="AD287" i="7"/>
  <c r="AG287" i="7"/>
  <c r="AF287" i="7"/>
  <c r="V287" i="7"/>
  <c r="AE287" i="7"/>
  <c r="L286" i="7"/>
  <c r="M287" i="7"/>
  <c r="K287" i="7"/>
  <c r="J287" i="7"/>
  <c r="I287" i="7"/>
  <c r="AD286" i="7"/>
  <c r="AG286" i="7"/>
  <c r="AF286" i="7"/>
  <c r="V286" i="7"/>
  <c r="AE286" i="7"/>
  <c r="L285" i="7"/>
  <c r="M286" i="7"/>
  <c r="K286" i="7"/>
  <c r="J286" i="7"/>
  <c r="I286" i="7"/>
  <c r="AD285" i="7"/>
  <c r="AG285" i="7"/>
  <c r="AF285" i="7"/>
  <c r="V285" i="7"/>
  <c r="AE285" i="7"/>
  <c r="L284" i="7"/>
  <c r="M285" i="7"/>
  <c r="K285" i="7"/>
  <c r="J285" i="7"/>
  <c r="I285" i="7"/>
  <c r="AD284" i="7"/>
  <c r="AG284" i="7"/>
  <c r="AF284" i="7"/>
  <c r="V284" i="7"/>
  <c r="AE284" i="7"/>
  <c r="L283" i="7"/>
  <c r="M284" i="7"/>
  <c r="K284" i="7"/>
  <c r="J284" i="7"/>
  <c r="I284" i="7"/>
  <c r="AD283" i="7"/>
  <c r="K283" i="7"/>
  <c r="J283" i="7"/>
  <c r="I283" i="7"/>
  <c r="AD282" i="7"/>
  <c r="AD281" i="7"/>
  <c r="L226" i="7"/>
  <c r="M227" i="7"/>
  <c r="K227" i="7"/>
  <c r="J227" i="7"/>
  <c r="I227" i="7"/>
  <c r="L225" i="7"/>
  <c r="M226" i="7"/>
  <c r="K226" i="7"/>
  <c r="J226" i="7"/>
  <c r="I226" i="7"/>
  <c r="L224" i="7"/>
  <c r="M225" i="7"/>
  <c r="K225" i="7"/>
  <c r="J225" i="7"/>
  <c r="I225" i="7"/>
  <c r="L223" i="7"/>
  <c r="M224" i="7"/>
  <c r="K224" i="7"/>
  <c r="J224" i="7"/>
  <c r="I224" i="7"/>
  <c r="L222" i="7"/>
  <c r="M223" i="7"/>
  <c r="K223" i="7"/>
  <c r="J223" i="7"/>
  <c r="I223" i="7"/>
  <c r="L221" i="7"/>
  <c r="M222" i="7"/>
  <c r="K222" i="7"/>
  <c r="J222" i="7"/>
  <c r="I222" i="7"/>
  <c r="AG221" i="7"/>
  <c r="AF221" i="7"/>
  <c r="L220" i="7"/>
  <c r="M221" i="7"/>
  <c r="K221" i="7"/>
  <c r="J221" i="7"/>
  <c r="I221" i="7"/>
  <c r="AD220" i="7"/>
  <c r="K220" i="7"/>
  <c r="J220" i="7"/>
  <c r="I220" i="7"/>
  <c r="AD219" i="7"/>
  <c r="AD218" i="7"/>
  <c r="AD182" i="7"/>
  <c r="AG182" i="7"/>
  <c r="AF182" i="7"/>
  <c r="V182" i="7"/>
  <c r="AE182" i="7"/>
  <c r="L181" i="7"/>
  <c r="M182" i="7"/>
  <c r="K182" i="7"/>
  <c r="J182" i="7"/>
  <c r="I182" i="7"/>
  <c r="AD181" i="7"/>
  <c r="AG181" i="7"/>
  <c r="AF181" i="7"/>
  <c r="V181" i="7"/>
  <c r="AE181" i="7"/>
  <c r="L180" i="7"/>
  <c r="M181" i="7"/>
  <c r="K181" i="7"/>
  <c r="J181" i="7"/>
  <c r="I181" i="7"/>
  <c r="AD180" i="7"/>
  <c r="AG180" i="7"/>
  <c r="AF180" i="7"/>
  <c r="V180" i="7"/>
  <c r="AE180" i="7"/>
  <c r="L179" i="7"/>
  <c r="M180" i="7"/>
  <c r="K180" i="7"/>
  <c r="J180" i="7"/>
  <c r="I180" i="7"/>
  <c r="AD179" i="7"/>
  <c r="AG179" i="7"/>
  <c r="AF179" i="7"/>
  <c r="V179" i="7"/>
  <c r="AE179" i="7"/>
  <c r="L178" i="7"/>
  <c r="M179" i="7"/>
  <c r="K179" i="7"/>
  <c r="J179" i="7"/>
  <c r="I179" i="7"/>
  <c r="AD178" i="7"/>
  <c r="AG178" i="7"/>
  <c r="AF178" i="7"/>
  <c r="V178" i="7"/>
  <c r="AE178" i="7"/>
  <c r="L177" i="7"/>
  <c r="M178" i="7"/>
  <c r="K178" i="7"/>
  <c r="J178" i="7"/>
  <c r="I178" i="7"/>
  <c r="AD177" i="7"/>
  <c r="AG177" i="7"/>
  <c r="AF177" i="7"/>
  <c r="V177" i="7"/>
  <c r="AE177" i="7"/>
  <c r="L176" i="7"/>
  <c r="M177" i="7"/>
  <c r="K177" i="7"/>
  <c r="J177" i="7"/>
  <c r="I177" i="7"/>
  <c r="AD176" i="7"/>
  <c r="AG176" i="7"/>
  <c r="AF176" i="7"/>
  <c r="V176" i="7"/>
  <c r="AE176" i="7"/>
  <c r="L175" i="7"/>
  <c r="M176" i="7"/>
  <c r="K176" i="7"/>
  <c r="J176" i="7"/>
  <c r="I176" i="7"/>
  <c r="AD175" i="7"/>
  <c r="AG175" i="7"/>
  <c r="AF175" i="7"/>
  <c r="V175" i="7"/>
  <c r="AE175" i="7"/>
  <c r="L174" i="7"/>
  <c r="M175" i="7"/>
  <c r="K175" i="7"/>
  <c r="J175" i="7"/>
  <c r="I175" i="7"/>
  <c r="AD174" i="7"/>
  <c r="AG174" i="7"/>
  <c r="AF174" i="7"/>
  <c r="V174" i="7"/>
  <c r="AE174" i="7"/>
  <c r="L173" i="7"/>
  <c r="M174" i="7"/>
  <c r="K174" i="7"/>
  <c r="J174" i="7"/>
  <c r="I174" i="7"/>
  <c r="AD173" i="7"/>
  <c r="AG173" i="7"/>
  <c r="AF173" i="7"/>
  <c r="V173" i="7"/>
  <c r="AE173" i="7"/>
  <c r="L172" i="7"/>
  <c r="M173" i="7"/>
  <c r="K173" i="7"/>
  <c r="J173" i="7"/>
  <c r="I173" i="7"/>
  <c r="AD172" i="7"/>
  <c r="AG172" i="7"/>
  <c r="AF172" i="7"/>
  <c r="V172" i="7"/>
  <c r="AE172" i="7"/>
  <c r="L171" i="7"/>
  <c r="M172" i="7"/>
  <c r="K172" i="7"/>
  <c r="J172" i="7"/>
  <c r="I172" i="7"/>
  <c r="AD171" i="7"/>
  <c r="AG171" i="7"/>
  <c r="AF171" i="7"/>
  <c r="V171" i="7"/>
  <c r="AE171" i="7"/>
  <c r="L170" i="7"/>
  <c r="M171" i="7"/>
  <c r="K171" i="7"/>
  <c r="J171" i="7"/>
  <c r="I171" i="7"/>
  <c r="AD170" i="7"/>
  <c r="AG170" i="7"/>
  <c r="AF170" i="7"/>
  <c r="V170" i="7"/>
  <c r="AE170" i="7"/>
  <c r="L169" i="7"/>
  <c r="M170" i="7"/>
  <c r="K170" i="7"/>
  <c r="J170" i="7"/>
  <c r="I170" i="7"/>
  <c r="AD169" i="7"/>
  <c r="AG169" i="7"/>
  <c r="AF169" i="7"/>
  <c r="V169" i="7"/>
  <c r="AE169" i="7"/>
  <c r="L168" i="7"/>
  <c r="M169" i="7"/>
  <c r="K169" i="7"/>
  <c r="J169" i="7"/>
  <c r="I169" i="7"/>
  <c r="AD168" i="7"/>
  <c r="AG168" i="7"/>
  <c r="AF168" i="7"/>
  <c r="V168" i="7"/>
  <c r="AE168" i="7"/>
  <c r="L167" i="7"/>
  <c r="M168" i="7"/>
  <c r="K168" i="7"/>
  <c r="J168" i="7"/>
  <c r="I168" i="7"/>
  <c r="AD167" i="7"/>
  <c r="AG167" i="7"/>
  <c r="AF167" i="7"/>
  <c r="V167" i="7"/>
  <c r="AE167" i="7"/>
  <c r="L166" i="7"/>
  <c r="M167" i="7"/>
  <c r="K167" i="7"/>
  <c r="J167" i="7"/>
  <c r="I167" i="7"/>
  <c r="AD166" i="7"/>
  <c r="AG166" i="7"/>
  <c r="AF166" i="7"/>
  <c r="V166" i="7"/>
  <c r="AE166" i="7"/>
  <c r="L165" i="7"/>
  <c r="M166" i="7"/>
  <c r="K166" i="7"/>
  <c r="J166" i="7"/>
  <c r="I166" i="7"/>
  <c r="AD165" i="7"/>
  <c r="AG165" i="7"/>
  <c r="AF165" i="7"/>
  <c r="V165" i="7"/>
  <c r="AE165" i="7"/>
  <c r="L164" i="7"/>
  <c r="M165" i="7"/>
  <c r="K165" i="7"/>
  <c r="J165" i="7"/>
  <c r="I165" i="7"/>
  <c r="AD164" i="7"/>
  <c r="AG164" i="7"/>
  <c r="AF164" i="7"/>
  <c r="V164" i="7"/>
  <c r="AE164" i="7"/>
  <c r="L163" i="7"/>
  <c r="M164" i="7"/>
  <c r="K164" i="7"/>
  <c r="J164" i="7"/>
  <c r="I164" i="7"/>
  <c r="AD163" i="7"/>
  <c r="AG163" i="7"/>
  <c r="AF163" i="7"/>
  <c r="V163" i="7"/>
  <c r="AE163" i="7"/>
  <c r="L162" i="7"/>
  <c r="M163" i="7"/>
  <c r="K163" i="7"/>
  <c r="J163" i="7"/>
  <c r="I163" i="7"/>
  <c r="AD162" i="7"/>
  <c r="AG162" i="7"/>
  <c r="AF162" i="7"/>
  <c r="V162" i="7"/>
  <c r="AE162" i="7"/>
  <c r="L161" i="7"/>
  <c r="M162" i="7"/>
  <c r="K162" i="7"/>
  <c r="J162" i="7"/>
  <c r="I162" i="7"/>
  <c r="AD161" i="7"/>
  <c r="AG161" i="7"/>
  <c r="AF161" i="7"/>
  <c r="V161" i="7"/>
  <c r="AE161" i="7"/>
  <c r="L160" i="7"/>
  <c r="M161" i="7"/>
  <c r="K161" i="7"/>
  <c r="J161" i="7"/>
  <c r="I161" i="7"/>
  <c r="AD160" i="7"/>
  <c r="AG160" i="7"/>
  <c r="AF160" i="7"/>
  <c r="V160" i="7"/>
  <c r="AE160" i="7"/>
  <c r="L159" i="7"/>
  <c r="M160" i="7"/>
  <c r="K160" i="7"/>
  <c r="J160" i="7"/>
  <c r="I160" i="7"/>
  <c r="AD159" i="7"/>
  <c r="AG159" i="7"/>
  <c r="AF159" i="7"/>
  <c r="V159" i="7"/>
  <c r="AE159" i="7"/>
  <c r="L158" i="7"/>
  <c r="M159" i="7"/>
  <c r="K159" i="7"/>
  <c r="J159" i="7"/>
  <c r="I159" i="7"/>
  <c r="AD158" i="7"/>
  <c r="AG158" i="7"/>
  <c r="AF158" i="7"/>
  <c r="V158" i="7"/>
  <c r="AE158" i="7"/>
  <c r="L157" i="7"/>
  <c r="M158" i="7"/>
  <c r="K158" i="7"/>
  <c r="J158" i="7"/>
  <c r="I158" i="7"/>
  <c r="AD157" i="7"/>
  <c r="AG157" i="7"/>
  <c r="AF157" i="7"/>
  <c r="V157" i="7"/>
  <c r="AE157" i="7"/>
  <c r="L156" i="7"/>
  <c r="M157" i="7"/>
  <c r="K157" i="7"/>
  <c r="J157" i="7"/>
  <c r="I157" i="7"/>
  <c r="AD156" i="7"/>
  <c r="K156" i="7"/>
  <c r="J156" i="7"/>
  <c r="I156" i="7"/>
  <c r="AD155" i="7"/>
  <c r="AD154" i="7"/>
  <c r="AD147" i="7"/>
  <c r="AG147" i="7"/>
  <c r="AF147" i="7"/>
  <c r="V147" i="7"/>
  <c r="AE147" i="7"/>
  <c r="L146" i="7"/>
  <c r="M147" i="7"/>
  <c r="K147" i="7"/>
  <c r="J147" i="7"/>
  <c r="I147" i="7"/>
  <c r="AD146" i="7"/>
  <c r="AG146" i="7"/>
  <c r="AF146" i="7"/>
  <c r="V146" i="7"/>
  <c r="AE146" i="7"/>
  <c r="L145" i="7"/>
  <c r="M146" i="7"/>
  <c r="K146" i="7"/>
  <c r="J146" i="7"/>
  <c r="I146" i="7"/>
  <c r="AD145" i="7"/>
  <c r="AG145" i="7"/>
  <c r="AF145" i="7"/>
  <c r="V145" i="7"/>
  <c r="AE145" i="7"/>
  <c r="L144" i="7"/>
  <c r="M145" i="7"/>
  <c r="K145" i="7"/>
  <c r="J145" i="7"/>
  <c r="I145" i="7"/>
  <c r="AD144" i="7"/>
  <c r="AG144" i="7"/>
  <c r="AF144" i="7"/>
  <c r="V144" i="7"/>
  <c r="AE144" i="7"/>
  <c r="L143" i="7"/>
  <c r="M144" i="7"/>
  <c r="K144" i="7"/>
  <c r="J144" i="7"/>
  <c r="I144" i="7"/>
  <c r="AD143" i="7"/>
  <c r="AG143" i="7"/>
  <c r="AF143" i="7"/>
  <c r="V143" i="7"/>
  <c r="AE143" i="7"/>
  <c r="L142" i="7"/>
  <c r="M143" i="7"/>
  <c r="K143" i="7"/>
  <c r="J143" i="7"/>
  <c r="I143" i="7"/>
  <c r="AD142" i="7"/>
  <c r="AG142" i="7"/>
  <c r="AF142" i="7"/>
  <c r="V142" i="7"/>
  <c r="AE142" i="7"/>
  <c r="L141" i="7"/>
  <c r="M142" i="7"/>
  <c r="K142" i="7"/>
  <c r="J142" i="7"/>
  <c r="I142" i="7"/>
  <c r="AD141" i="7"/>
  <c r="AG141" i="7"/>
  <c r="AF141" i="7"/>
  <c r="V141" i="7"/>
  <c r="AE141" i="7"/>
  <c r="L140" i="7"/>
  <c r="M141" i="7"/>
  <c r="K141" i="7"/>
  <c r="J141" i="7"/>
  <c r="I141" i="7"/>
  <c r="AD140" i="7"/>
  <c r="AG140" i="7"/>
  <c r="AF140" i="7"/>
  <c r="V140" i="7"/>
  <c r="AE140" i="7"/>
  <c r="L139" i="7"/>
  <c r="M140" i="7"/>
  <c r="K140" i="7"/>
  <c r="J140" i="7"/>
  <c r="I140" i="7"/>
  <c r="AD139" i="7"/>
  <c r="AG139" i="7"/>
  <c r="AF139" i="7"/>
  <c r="V139" i="7"/>
  <c r="AE139" i="7"/>
  <c r="L138" i="7"/>
  <c r="M139" i="7"/>
  <c r="K139" i="7"/>
  <c r="J139" i="7"/>
  <c r="I139" i="7"/>
  <c r="AD138" i="7"/>
  <c r="AG138" i="7"/>
  <c r="AF138" i="7"/>
  <c r="V138" i="7"/>
  <c r="AE138" i="7"/>
  <c r="L137" i="7"/>
  <c r="M138" i="7"/>
  <c r="K138" i="7"/>
  <c r="J138" i="7"/>
  <c r="I138" i="7"/>
  <c r="AD137" i="7"/>
  <c r="AG137" i="7"/>
  <c r="AF137" i="7"/>
  <c r="V137" i="7"/>
  <c r="AE137" i="7"/>
  <c r="L136" i="7"/>
  <c r="M137" i="7"/>
  <c r="K137" i="7"/>
  <c r="J137" i="7"/>
  <c r="I137" i="7"/>
  <c r="AD136" i="7"/>
  <c r="AG136" i="7"/>
  <c r="AF136" i="7"/>
  <c r="V136" i="7"/>
  <c r="AE136" i="7"/>
  <c r="L135" i="7"/>
  <c r="M136" i="7"/>
  <c r="K136" i="7"/>
  <c r="J136" i="7"/>
  <c r="I136" i="7"/>
  <c r="AD135" i="7"/>
  <c r="AG135" i="7"/>
  <c r="AF135" i="7"/>
  <c r="V135" i="7"/>
  <c r="AE135" i="7"/>
  <c r="L134" i="7"/>
  <c r="M135" i="7"/>
  <c r="K135" i="7"/>
  <c r="J135" i="7"/>
  <c r="I135" i="7"/>
  <c r="AD134" i="7"/>
  <c r="AG134" i="7"/>
  <c r="AF134" i="7"/>
  <c r="V134" i="7"/>
  <c r="AE134" i="7"/>
  <c r="L133" i="7"/>
  <c r="M134" i="7"/>
  <c r="K134" i="7"/>
  <c r="J134" i="7"/>
  <c r="I134" i="7"/>
  <c r="AD133" i="7"/>
  <c r="AG133" i="7"/>
  <c r="AF133" i="7"/>
  <c r="V133" i="7"/>
  <c r="AE133" i="7"/>
  <c r="L132" i="7"/>
  <c r="M133" i="7"/>
  <c r="K133" i="7"/>
  <c r="J133" i="7"/>
  <c r="I133" i="7"/>
  <c r="AD132" i="7"/>
  <c r="AG132" i="7"/>
  <c r="AF132" i="7"/>
  <c r="V132" i="7"/>
  <c r="AE132" i="7"/>
  <c r="L131" i="7"/>
  <c r="M132" i="7"/>
  <c r="K132" i="7"/>
  <c r="J132" i="7"/>
  <c r="I132" i="7"/>
  <c r="AD131" i="7"/>
  <c r="AG131" i="7"/>
  <c r="AF131" i="7"/>
  <c r="V131" i="7"/>
  <c r="AE131" i="7"/>
  <c r="L130" i="7"/>
  <c r="M131" i="7"/>
  <c r="K131" i="7"/>
  <c r="J131" i="7"/>
  <c r="I131" i="7"/>
  <c r="AD130" i="7"/>
  <c r="AG130" i="7"/>
  <c r="AF130" i="7"/>
  <c r="V130" i="7"/>
  <c r="AE130" i="7"/>
  <c r="L129" i="7"/>
  <c r="M130" i="7"/>
  <c r="K130" i="7"/>
  <c r="J130" i="7"/>
  <c r="I130" i="7"/>
  <c r="AD129" i="7"/>
  <c r="AG129" i="7"/>
  <c r="AF129" i="7"/>
  <c r="V129" i="7"/>
  <c r="AE129" i="7"/>
  <c r="L128" i="7"/>
  <c r="M129" i="7"/>
  <c r="K129" i="7"/>
  <c r="J129" i="7"/>
  <c r="I129" i="7"/>
  <c r="AD128" i="7"/>
  <c r="AG128" i="7"/>
  <c r="AF128" i="7"/>
  <c r="V128" i="7"/>
  <c r="AE128" i="7"/>
  <c r="L127" i="7"/>
  <c r="M128" i="7"/>
  <c r="K128" i="7"/>
  <c r="J128" i="7"/>
  <c r="I128" i="7"/>
  <c r="AD127" i="7"/>
  <c r="AG127" i="7"/>
  <c r="AF127" i="7"/>
  <c r="V127" i="7"/>
  <c r="AE127" i="7"/>
  <c r="L126" i="7"/>
  <c r="M127" i="7"/>
  <c r="K127" i="7"/>
  <c r="J127" i="7"/>
  <c r="I127" i="7"/>
  <c r="AD126" i="7"/>
  <c r="AG126" i="7"/>
  <c r="AF126" i="7"/>
  <c r="V126" i="7"/>
  <c r="AE126" i="7"/>
  <c r="L125" i="7"/>
  <c r="M126" i="7"/>
  <c r="K126" i="7"/>
  <c r="J126" i="7"/>
  <c r="I126" i="7"/>
  <c r="AD125" i="7"/>
  <c r="AG125" i="7"/>
  <c r="AF125" i="7"/>
  <c r="V125" i="7"/>
  <c r="AE125" i="7"/>
  <c r="L124" i="7"/>
  <c r="M125" i="7"/>
  <c r="K125" i="7"/>
  <c r="J125" i="7"/>
  <c r="I125" i="7"/>
  <c r="AD124" i="7"/>
  <c r="AG124" i="7"/>
  <c r="AF124" i="7"/>
  <c r="V124" i="7"/>
  <c r="AE124" i="7"/>
  <c r="L123" i="7"/>
  <c r="M124" i="7"/>
  <c r="K124" i="7"/>
  <c r="J124" i="7"/>
  <c r="I124" i="7"/>
  <c r="AD123" i="7"/>
  <c r="AG123" i="7"/>
  <c r="AF123" i="7"/>
  <c r="V123" i="7"/>
  <c r="AE123" i="7"/>
  <c r="L122" i="7"/>
  <c r="M123" i="7"/>
  <c r="K123" i="7"/>
  <c r="J123" i="7"/>
  <c r="I123" i="7"/>
  <c r="AD122" i="7"/>
  <c r="AG122" i="7"/>
  <c r="AF122" i="7"/>
  <c r="V122" i="7"/>
  <c r="AE122" i="7"/>
  <c r="L121" i="7"/>
  <c r="M122" i="7"/>
  <c r="K122" i="7"/>
  <c r="J122" i="7"/>
  <c r="I122" i="7"/>
  <c r="AD121" i="7"/>
  <c r="AG121" i="7"/>
  <c r="AF121" i="7"/>
  <c r="V121" i="7"/>
  <c r="AE121" i="7"/>
  <c r="L120" i="7"/>
  <c r="M121" i="7"/>
  <c r="K121" i="7"/>
  <c r="J121" i="7"/>
  <c r="I121" i="7"/>
  <c r="AD120" i="7"/>
  <c r="AG120" i="7"/>
  <c r="AF120" i="7"/>
  <c r="V120" i="7"/>
  <c r="AE120" i="7"/>
  <c r="L119" i="7"/>
  <c r="M120" i="7"/>
  <c r="K120" i="7"/>
  <c r="J120" i="7"/>
  <c r="I120" i="7"/>
  <c r="AD119" i="7"/>
  <c r="AG119" i="7"/>
  <c r="AF119" i="7"/>
  <c r="V119" i="7"/>
  <c r="AE119" i="7"/>
  <c r="L118" i="7"/>
  <c r="M119" i="7"/>
  <c r="K119" i="7"/>
  <c r="J119" i="7"/>
  <c r="I119" i="7"/>
  <c r="AD118" i="7"/>
  <c r="AG118" i="7"/>
  <c r="AF118" i="7"/>
  <c r="V118" i="7"/>
  <c r="AE118" i="7"/>
  <c r="L117" i="7"/>
  <c r="M118" i="7"/>
  <c r="K118" i="7"/>
  <c r="J118" i="7"/>
  <c r="I118" i="7"/>
  <c r="AD117" i="7"/>
  <c r="AG117" i="7"/>
  <c r="AF117" i="7"/>
  <c r="V117" i="7"/>
  <c r="AE117" i="7"/>
  <c r="L116" i="7"/>
  <c r="M117" i="7"/>
  <c r="K117" i="7"/>
  <c r="J117" i="7"/>
  <c r="I117" i="7"/>
  <c r="AD116" i="7"/>
  <c r="AG116" i="7"/>
  <c r="AF116" i="7"/>
  <c r="V116" i="7"/>
  <c r="AE116" i="7"/>
  <c r="L115" i="7"/>
  <c r="M116" i="7"/>
  <c r="K116" i="7"/>
  <c r="J116" i="7"/>
  <c r="I116" i="7"/>
  <c r="AD115" i="7"/>
  <c r="AG115" i="7"/>
  <c r="AF115" i="7"/>
  <c r="V115" i="7"/>
  <c r="AE115" i="7"/>
  <c r="L114" i="7"/>
  <c r="M115" i="7"/>
  <c r="K115" i="7"/>
  <c r="J115" i="7"/>
  <c r="I115" i="7"/>
  <c r="AD114" i="7"/>
  <c r="AG114" i="7"/>
  <c r="AF114" i="7"/>
  <c r="V114" i="7"/>
  <c r="AE114" i="7"/>
  <c r="L113" i="7"/>
  <c r="M114" i="7"/>
  <c r="K114" i="7"/>
  <c r="J114" i="7"/>
  <c r="I114" i="7"/>
  <c r="AD113" i="7"/>
  <c r="AG113" i="7"/>
  <c r="AF113" i="7"/>
  <c r="V113" i="7"/>
  <c r="AE113" i="7"/>
  <c r="L112" i="7"/>
  <c r="M113" i="7"/>
  <c r="K113" i="7"/>
  <c r="J113" i="7"/>
  <c r="I113" i="7"/>
  <c r="AD112" i="7"/>
  <c r="AG112" i="7"/>
  <c r="AF112" i="7"/>
  <c r="V112" i="7"/>
  <c r="AE112" i="7"/>
  <c r="L111" i="7"/>
  <c r="M112" i="7"/>
  <c r="K112" i="7"/>
  <c r="J112" i="7"/>
  <c r="I112" i="7"/>
  <c r="AD111" i="7"/>
  <c r="AG111" i="7"/>
  <c r="AF111" i="7"/>
  <c r="V111" i="7"/>
  <c r="AE111" i="7"/>
  <c r="L110" i="7"/>
  <c r="M111" i="7"/>
  <c r="K111" i="7"/>
  <c r="J111" i="7"/>
  <c r="I111" i="7"/>
  <c r="AD110" i="7"/>
  <c r="AG110" i="7"/>
  <c r="AF110" i="7"/>
  <c r="V110" i="7"/>
  <c r="AE110" i="7"/>
  <c r="L109" i="7"/>
  <c r="M110" i="7"/>
  <c r="K110" i="7"/>
  <c r="J110" i="7"/>
  <c r="I110" i="7"/>
  <c r="AD109" i="7"/>
  <c r="AG109" i="7"/>
  <c r="AF109" i="7"/>
  <c r="V109" i="7"/>
  <c r="AE109" i="7"/>
  <c r="L108" i="7"/>
  <c r="M109" i="7"/>
  <c r="K109" i="7"/>
  <c r="J109" i="7"/>
  <c r="I109" i="7"/>
  <c r="AD108" i="7"/>
  <c r="AG108" i="7"/>
  <c r="AF108" i="7"/>
  <c r="V108" i="7"/>
  <c r="AE108" i="7"/>
  <c r="L107" i="7"/>
  <c r="M108" i="7"/>
  <c r="K108" i="7"/>
  <c r="J108" i="7"/>
  <c r="I108" i="7"/>
  <c r="AD107" i="7"/>
  <c r="AG107" i="7"/>
  <c r="AF107" i="7"/>
  <c r="V107" i="7"/>
  <c r="AE107" i="7"/>
  <c r="L106" i="7"/>
  <c r="M107" i="7"/>
  <c r="K107" i="7"/>
  <c r="J107" i="7"/>
  <c r="I107" i="7"/>
  <c r="AD106" i="7"/>
  <c r="AG106" i="7"/>
  <c r="AF106" i="7"/>
  <c r="V106" i="7"/>
  <c r="AE106" i="7"/>
  <c r="L105" i="7"/>
  <c r="M106" i="7"/>
  <c r="K106" i="7"/>
  <c r="J106" i="7"/>
  <c r="I106" i="7"/>
  <c r="AD105" i="7"/>
  <c r="AG105" i="7"/>
  <c r="AF105" i="7"/>
  <c r="V105" i="7"/>
  <c r="AE105" i="7"/>
  <c r="L104" i="7"/>
  <c r="M105" i="7"/>
  <c r="K105" i="7"/>
  <c r="J105" i="7"/>
  <c r="I105" i="7"/>
  <c r="AD104" i="7"/>
  <c r="AG104" i="7"/>
  <c r="AF104" i="7"/>
  <c r="V104" i="7"/>
  <c r="AE104" i="7"/>
  <c r="L103" i="7"/>
  <c r="M104" i="7"/>
  <c r="K104" i="7"/>
  <c r="J104" i="7"/>
  <c r="I104" i="7"/>
  <c r="AD103" i="7"/>
  <c r="AG103" i="7"/>
  <c r="AF103" i="7"/>
  <c r="V103" i="7"/>
  <c r="AE103" i="7"/>
  <c r="L102" i="7"/>
  <c r="M103" i="7"/>
  <c r="K103" i="7"/>
  <c r="J103" i="7"/>
  <c r="I103" i="7"/>
  <c r="AD102" i="7"/>
  <c r="AG102" i="7"/>
  <c r="AF102" i="7"/>
  <c r="V102" i="7"/>
  <c r="AE102" i="7"/>
  <c r="L101" i="7"/>
  <c r="M102" i="7"/>
  <c r="K102" i="7"/>
  <c r="J102" i="7"/>
  <c r="I102" i="7"/>
  <c r="AD101" i="7"/>
  <c r="AG101" i="7"/>
  <c r="AF101" i="7"/>
  <c r="V101" i="7"/>
  <c r="AE101" i="7"/>
  <c r="L100" i="7"/>
  <c r="M101" i="7"/>
  <c r="K101" i="7"/>
  <c r="J101" i="7"/>
  <c r="I101" i="7"/>
  <c r="AD100" i="7"/>
  <c r="AG100" i="7"/>
  <c r="AF100" i="7"/>
  <c r="V100" i="7"/>
  <c r="AE100" i="7"/>
  <c r="L99" i="7"/>
  <c r="M100" i="7"/>
  <c r="K100" i="7"/>
  <c r="J100" i="7"/>
  <c r="I100" i="7"/>
  <c r="AD99" i="7"/>
  <c r="AG99" i="7"/>
  <c r="AF99" i="7"/>
  <c r="V99" i="7"/>
  <c r="AE99" i="7"/>
  <c r="L98" i="7"/>
  <c r="M99" i="7"/>
  <c r="K99" i="7"/>
  <c r="J99" i="7"/>
  <c r="I99" i="7"/>
  <c r="AD98" i="7"/>
  <c r="AG98" i="7"/>
  <c r="AF98" i="7"/>
  <c r="V98" i="7"/>
  <c r="AE98" i="7"/>
  <c r="L97" i="7"/>
  <c r="M98" i="7"/>
  <c r="K98" i="7"/>
  <c r="J98" i="7"/>
  <c r="I98" i="7"/>
  <c r="AD97" i="7"/>
  <c r="AG97" i="7"/>
  <c r="AF97" i="7"/>
  <c r="V97" i="7"/>
  <c r="AE97" i="7"/>
  <c r="L96" i="7"/>
  <c r="M97" i="7"/>
  <c r="K97" i="7"/>
  <c r="J97" i="7"/>
  <c r="I97" i="7"/>
  <c r="AD96" i="7"/>
  <c r="AG96" i="7"/>
  <c r="AF96" i="7"/>
  <c r="V96" i="7"/>
  <c r="AE96" i="7"/>
  <c r="L95" i="7"/>
  <c r="M96" i="7"/>
  <c r="K96" i="7"/>
  <c r="J96" i="7"/>
  <c r="I96" i="7"/>
  <c r="AD95" i="7"/>
  <c r="AG95" i="7"/>
  <c r="AF95" i="7"/>
  <c r="V95" i="7"/>
  <c r="AE95" i="7"/>
  <c r="L94" i="7"/>
  <c r="M95" i="7"/>
  <c r="K95" i="7"/>
  <c r="J95" i="7"/>
  <c r="I95" i="7"/>
  <c r="AD94" i="7"/>
  <c r="AG94" i="7"/>
  <c r="AF94" i="7"/>
  <c r="V94" i="7"/>
  <c r="AE94" i="7"/>
  <c r="L93" i="7"/>
  <c r="M94" i="7"/>
  <c r="K94" i="7"/>
  <c r="J94" i="7"/>
  <c r="I94" i="7"/>
  <c r="AD93" i="7"/>
  <c r="AG93" i="7"/>
  <c r="AF93" i="7"/>
  <c r="V93" i="7"/>
  <c r="AE93" i="7"/>
  <c r="L92" i="7"/>
  <c r="M93" i="7"/>
  <c r="K93" i="7"/>
  <c r="J93" i="7"/>
  <c r="I93" i="7"/>
  <c r="AD92" i="7"/>
  <c r="AG92" i="7"/>
  <c r="AF92" i="7"/>
  <c r="V92" i="7"/>
  <c r="AE92" i="7"/>
  <c r="L91" i="7"/>
  <c r="M92" i="7"/>
  <c r="K92" i="7"/>
  <c r="J92" i="7"/>
  <c r="I92" i="7"/>
  <c r="AD91" i="7"/>
  <c r="AG91" i="7"/>
  <c r="AF91" i="7"/>
  <c r="V91" i="7"/>
  <c r="AE91" i="7"/>
  <c r="L90" i="7"/>
  <c r="M91" i="7"/>
  <c r="K91" i="7"/>
  <c r="J91" i="7"/>
  <c r="I91" i="7"/>
  <c r="AD90" i="7"/>
  <c r="AG90" i="7"/>
  <c r="AF90" i="7"/>
  <c r="V90" i="7"/>
  <c r="AE90" i="7"/>
  <c r="L89" i="7"/>
  <c r="M90" i="7"/>
  <c r="K90" i="7"/>
  <c r="J90" i="7"/>
  <c r="I90" i="7"/>
  <c r="AD89" i="7"/>
  <c r="K89" i="7"/>
  <c r="J89" i="7"/>
  <c r="I89" i="7"/>
  <c r="AD88" i="7"/>
  <c r="AD87" i="7"/>
  <c r="AD82" i="7"/>
  <c r="AG82" i="7"/>
  <c r="AF82" i="7"/>
  <c r="V82" i="7"/>
  <c r="AD21" i="7"/>
  <c r="AE82" i="7"/>
  <c r="L82" i="7"/>
  <c r="L81" i="7"/>
  <c r="M82" i="7"/>
  <c r="K82" i="7"/>
  <c r="J82" i="7"/>
  <c r="I82" i="7"/>
  <c r="AD81" i="7"/>
  <c r="AG81" i="7"/>
  <c r="AF81" i="7"/>
  <c r="V81" i="7"/>
  <c r="AE81" i="7"/>
  <c r="L80" i="7"/>
  <c r="M81" i="7"/>
  <c r="K81" i="7"/>
  <c r="J81" i="7"/>
  <c r="I81" i="7"/>
  <c r="AD80" i="7"/>
  <c r="AG80" i="7"/>
  <c r="AF80" i="7"/>
  <c r="V80" i="7"/>
  <c r="AE80" i="7"/>
  <c r="L79" i="7"/>
  <c r="M80" i="7"/>
  <c r="K80" i="7"/>
  <c r="J80" i="7"/>
  <c r="I80" i="7"/>
  <c r="AD79" i="7"/>
  <c r="AG79" i="7"/>
  <c r="AF79" i="7"/>
  <c r="V79" i="7"/>
  <c r="AE79" i="7"/>
  <c r="L78" i="7"/>
  <c r="M79" i="7"/>
  <c r="K79" i="7"/>
  <c r="J79" i="7"/>
  <c r="I79" i="7"/>
  <c r="AD78" i="7"/>
  <c r="AG78" i="7"/>
  <c r="AF78" i="7"/>
  <c r="V78" i="7"/>
  <c r="AE78" i="7"/>
  <c r="L77" i="7"/>
  <c r="M78" i="7"/>
  <c r="K78" i="7"/>
  <c r="J78" i="7"/>
  <c r="I78" i="7"/>
  <c r="AD77" i="7"/>
  <c r="AG77" i="7"/>
  <c r="AF77" i="7"/>
  <c r="V77" i="7"/>
  <c r="AE77" i="7"/>
  <c r="L76" i="7"/>
  <c r="M77" i="7"/>
  <c r="K77" i="7"/>
  <c r="J77" i="7"/>
  <c r="I77" i="7"/>
  <c r="AD76" i="7"/>
  <c r="AG76" i="7"/>
  <c r="AF76" i="7"/>
  <c r="V76" i="7"/>
  <c r="AE76" i="7"/>
  <c r="L75" i="7"/>
  <c r="M76" i="7"/>
  <c r="K76" i="7"/>
  <c r="J76" i="7"/>
  <c r="I76" i="7"/>
  <c r="AD75" i="7"/>
  <c r="AG75" i="7"/>
  <c r="AF75" i="7"/>
  <c r="V75" i="7"/>
  <c r="AE75" i="7"/>
  <c r="L74" i="7"/>
  <c r="M75" i="7"/>
  <c r="K75" i="7"/>
  <c r="J75" i="7"/>
  <c r="I75" i="7"/>
  <c r="AD74" i="7"/>
  <c r="AG74" i="7"/>
  <c r="AF74" i="7"/>
  <c r="V74" i="7"/>
  <c r="AE74" i="7"/>
  <c r="L73" i="7"/>
  <c r="M74" i="7"/>
  <c r="K74" i="7"/>
  <c r="J74" i="7"/>
  <c r="I74" i="7"/>
  <c r="AD73" i="7"/>
  <c r="AG73" i="7"/>
  <c r="AF73" i="7"/>
  <c r="V73" i="7"/>
  <c r="AE73" i="7"/>
  <c r="L72" i="7"/>
  <c r="M73" i="7"/>
  <c r="K73" i="7"/>
  <c r="J73" i="7"/>
  <c r="I73" i="7"/>
  <c r="AD72" i="7"/>
  <c r="AG72" i="7"/>
  <c r="AF72" i="7"/>
  <c r="V72" i="7"/>
  <c r="AE72" i="7"/>
  <c r="L71" i="7"/>
  <c r="M72" i="7"/>
  <c r="K72" i="7"/>
  <c r="J72" i="7"/>
  <c r="I72" i="7"/>
  <c r="AD71" i="7"/>
  <c r="AG71" i="7"/>
  <c r="AF71" i="7"/>
  <c r="V71" i="7"/>
  <c r="AE71" i="7"/>
  <c r="L70" i="7"/>
  <c r="M71" i="7"/>
  <c r="K71" i="7"/>
  <c r="J71" i="7"/>
  <c r="I71" i="7"/>
  <c r="AD70" i="7"/>
  <c r="AG70" i="7"/>
  <c r="AF70" i="7"/>
  <c r="V70" i="7"/>
  <c r="AE70" i="7"/>
  <c r="L69" i="7"/>
  <c r="M70" i="7"/>
  <c r="K70" i="7"/>
  <c r="J70" i="7"/>
  <c r="I70" i="7"/>
  <c r="AD69" i="7"/>
  <c r="AG69" i="7"/>
  <c r="AF69" i="7"/>
  <c r="V69" i="7"/>
  <c r="AE69" i="7"/>
  <c r="L68" i="7"/>
  <c r="M69" i="7"/>
  <c r="K69" i="7"/>
  <c r="J69" i="7"/>
  <c r="I69" i="7"/>
  <c r="AD68" i="7"/>
  <c r="AG68" i="7"/>
  <c r="AF68" i="7"/>
  <c r="V68" i="7"/>
  <c r="AE68" i="7"/>
  <c r="L67" i="7"/>
  <c r="M68" i="7"/>
  <c r="K68" i="7"/>
  <c r="J68" i="7"/>
  <c r="I68" i="7"/>
  <c r="AD67" i="7"/>
  <c r="AG67" i="7"/>
  <c r="AF67" i="7"/>
  <c r="V67" i="7"/>
  <c r="AE67" i="7"/>
  <c r="L66" i="7"/>
  <c r="M67" i="7"/>
  <c r="K67" i="7"/>
  <c r="J67" i="7"/>
  <c r="I67" i="7"/>
  <c r="AD66" i="7"/>
  <c r="AG66" i="7"/>
  <c r="AF66" i="7"/>
  <c r="V66" i="7"/>
  <c r="AE66" i="7"/>
  <c r="L65" i="7"/>
  <c r="M66" i="7"/>
  <c r="K66" i="7"/>
  <c r="J66" i="7"/>
  <c r="I66" i="7"/>
  <c r="AD65" i="7"/>
  <c r="AG65" i="7"/>
  <c r="AF65" i="7"/>
  <c r="V65" i="7"/>
  <c r="AE65" i="7"/>
  <c r="L64" i="7"/>
  <c r="M65" i="7"/>
  <c r="K65" i="7"/>
  <c r="J65" i="7"/>
  <c r="I65" i="7"/>
  <c r="AD64" i="7"/>
  <c r="AG64" i="7"/>
  <c r="AF64" i="7"/>
  <c r="V64" i="7"/>
  <c r="AE64" i="7"/>
  <c r="L63" i="7"/>
  <c r="M64" i="7"/>
  <c r="K64" i="7"/>
  <c r="J64" i="7"/>
  <c r="I64" i="7"/>
  <c r="AD63" i="7"/>
  <c r="AG63" i="7"/>
  <c r="AF63" i="7"/>
  <c r="V63" i="7"/>
  <c r="AE63" i="7"/>
  <c r="L62" i="7"/>
  <c r="M63" i="7"/>
  <c r="K63" i="7"/>
  <c r="J63" i="7"/>
  <c r="I63" i="7"/>
  <c r="AD62" i="7"/>
  <c r="AG62" i="7"/>
  <c r="AF62" i="7"/>
  <c r="V62" i="7"/>
  <c r="AE62" i="7"/>
  <c r="L61" i="7"/>
  <c r="M62" i="7"/>
  <c r="K62" i="7"/>
  <c r="J62" i="7"/>
  <c r="I62" i="7"/>
  <c r="AD61" i="7"/>
  <c r="AG61" i="7"/>
  <c r="AF61" i="7"/>
  <c r="V61" i="7"/>
  <c r="AE61" i="7"/>
  <c r="L60" i="7"/>
  <c r="M61" i="7"/>
  <c r="K61" i="7"/>
  <c r="J61" i="7"/>
  <c r="I61" i="7"/>
  <c r="AD60" i="7"/>
  <c r="AG60" i="7"/>
  <c r="AF60" i="7"/>
  <c r="V60" i="7"/>
  <c r="AE60" i="7"/>
  <c r="L59" i="7"/>
  <c r="M60" i="7"/>
  <c r="K60" i="7"/>
  <c r="J60" i="7"/>
  <c r="I60" i="7"/>
  <c r="AD59" i="7"/>
  <c r="AG59" i="7"/>
  <c r="AF59" i="7"/>
  <c r="V59" i="7"/>
  <c r="AE59" i="7"/>
  <c r="L58" i="7"/>
  <c r="M59" i="7"/>
  <c r="K59" i="7"/>
  <c r="J59" i="7"/>
  <c r="I59" i="7"/>
  <c r="AD58" i="7"/>
  <c r="AG58" i="7"/>
  <c r="AF58" i="7"/>
  <c r="V58" i="7"/>
  <c r="AE58" i="7"/>
  <c r="L57" i="7"/>
  <c r="M58" i="7"/>
  <c r="K58" i="7"/>
  <c r="J58" i="7"/>
  <c r="I58" i="7"/>
  <c r="AD57" i="7"/>
  <c r="AG57" i="7"/>
  <c r="AF57" i="7"/>
  <c r="V57" i="7"/>
  <c r="AE57" i="7"/>
  <c r="L56" i="7"/>
  <c r="M57" i="7"/>
  <c r="K57" i="7"/>
  <c r="J57" i="7"/>
  <c r="I57" i="7"/>
  <c r="AD56" i="7"/>
  <c r="AG56" i="7"/>
  <c r="AF56" i="7"/>
  <c r="V56" i="7"/>
  <c r="AE56" i="7"/>
  <c r="L55" i="7"/>
  <c r="M56" i="7"/>
  <c r="K56" i="7"/>
  <c r="J56" i="7"/>
  <c r="I56" i="7"/>
  <c r="AD55" i="7"/>
  <c r="AG55" i="7"/>
  <c r="AF55" i="7"/>
  <c r="V55" i="7"/>
  <c r="AE55" i="7"/>
  <c r="L54" i="7"/>
  <c r="M55" i="7"/>
  <c r="K55" i="7"/>
  <c r="J55" i="7"/>
  <c r="I55" i="7"/>
  <c r="AD54" i="7"/>
  <c r="AG54" i="7"/>
  <c r="AF54" i="7"/>
  <c r="V54" i="7"/>
  <c r="AE54" i="7"/>
  <c r="L53" i="7"/>
  <c r="M54" i="7"/>
  <c r="K54" i="7"/>
  <c r="J54" i="7"/>
  <c r="I54" i="7"/>
  <c r="AD53" i="7"/>
  <c r="AG53" i="7"/>
  <c r="AF53" i="7"/>
  <c r="V53" i="7"/>
  <c r="AE53" i="7"/>
  <c r="L52" i="7"/>
  <c r="M53" i="7"/>
  <c r="K53" i="7"/>
  <c r="J53" i="7"/>
  <c r="I53" i="7"/>
  <c r="AD52" i="7"/>
  <c r="AG52" i="7"/>
  <c r="AF52" i="7"/>
  <c r="V52" i="7"/>
  <c r="AE52" i="7"/>
  <c r="L51" i="7"/>
  <c r="M52" i="7"/>
  <c r="K52" i="7"/>
  <c r="J52" i="7"/>
  <c r="I52" i="7"/>
  <c r="AD51" i="7"/>
  <c r="AG51" i="7"/>
  <c r="AF51" i="7"/>
  <c r="V51" i="7"/>
  <c r="AE51" i="7"/>
  <c r="L50" i="7"/>
  <c r="M51" i="7"/>
  <c r="K51" i="7"/>
  <c r="J51" i="7"/>
  <c r="I51" i="7"/>
  <c r="AD50" i="7"/>
  <c r="AG50" i="7"/>
  <c r="AF50" i="7"/>
  <c r="V50" i="7"/>
  <c r="AE50" i="7"/>
  <c r="L49" i="7"/>
  <c r="M50" i="7"/>
  <c r="K50" i="7"/>
  <c r="J50" i="7"/>
  <c r="I50" i="7"/>
  <c r="AD49" i="7"/>
  <c r="AG49" i="7"/>
  <c r="AF49" i="7"/>
  <c r="V49" i="7"/>
  <c r="AE49" i="7"/>
  <c r="L48" i="7"/>
  <c r="M49" i="7"/>
  <c r="K49" i="7"/>
  <c r="J49" i="7"/>
  <c r="I49" i="7"/>
  <c r="AD48" i="7"/>
  <c r="AG48" i="7"/>
  <c r="AF48" i="7"/>
  <c r="V48" i="7"/>
  <c r="AE48" i="7"/>
  <c r="M48" i="7"/>
  <c r="K48" i="7"/>
  <c r="J48" i="7"/>
  <c r="I48" i="7"/>
  <c r="AD47" i="7"/>
  <c r="AG47" i="7"/>
  <c r="AF47" i="7"/>
  <c r="V47" i="7"/>
  <c r="AE47" i="7"/>
  <c r="L46" i="7"/>
  <c r="M47" i="7"/>
  <c r="K47" i="7"/>
  <c r="J47" i="7"/>
  <c r="I47" i="7"/>
  <c r="AD46" i="7"/>
  <c r="AG46" i="7"/>
  <c r="AF46" i="7"/>
  <c r="V46" i="7"/>
  <c r="AE46" i="7"/>
  <c r="L45" i="7"/>
  <c r="M46" i="7"/>
  <c r="K46" i="7"/>
  <c r="J46" i="7"/>
  <c r="I46" i="7"/>
  <c r="AD45" i="7"/>
  <c r="AG45" i="7"/>
  <c r="AF45" i="7"/>
  <c r="V45" i="7"/>
  <c r="AE45" i="7"/>
  <c r="L44" i="7"/>
  <c r="M45" i="7"/>
  <c r="K45" i="7"/>
  <c r="J45" i="7"/>
  <c r="I45" i="7"/>
  <c r="AD44" i="7"/>
  <c r="AG44" i="7"/>
  <c r="AF44" i="7"/>
  <c r="V44" i="7"/>
  <c r="AE44" i="7"/>
  <c r="L43" i="7"/>
  <c r="M44" i="7"/>
  <c r="K44" i="7"/>
  <c r="J44" i="7"/>
  <c r="I44" i="7"/>
  <c r="AD43" i="7"/>
  <c r="AG43" i="7"/>
  <c r="AF43" i="7"/>
  <c r="V43" i="7"/>
  <c r="AE43" i="7"/>
  <c r="L42" i="7"/>
  <c r="M43" i="7"/>
  <c r="K43" i="7"/>
  <c r="J43" i="7"/>
  <c r="I43" i="7"/>
  <c r="AD42" i="7"/>
  <c r="AG42" i="7"/>
  <c r="AF42" i="7"/>
  <c r="V42" i="7"/>
  <c r="AE42" i="7"/>
  <c r="L41" i="7"/>
  <c r="M42" i="7"/>
  <c r="K42" i="7"/>
  <c r="J42" i="7"/>
  <c r="I42" i="7"/>
  <c r="AD41" i="7"/>
  <c r="AG41" i="7"/>
  <c r="AF41" i="7"/>
  <c r="V41" i="7"/>
  <c r="AE41" i="7"/>
  <c r="L40" i="7"/>
  <c r="M41" i="7"/>
  <c r="K41" i="7"/>
  <c r="J41" i="7"/>
  <c r="I41" i="7"/>
  <c r="AD40" i="7"/>
  <c r="AG40" i="7"/>
  <c r="AF40" i="7"/>
  <c r="V40" i="7"/>
  <c r="AE40" i="7"/>
  <c r="L39" i="7"/>
  <c r="M40" i="7"/>
  <c r="K40" i="7"/>
  <c r="J40" i="7"/>
  <c r="I40" i="7"/>
  <c r="AD39" i="7"/>
  <c r="AG39" i="7"/>
  <c r="AF39" i="7"/>
  <c r="V39" i="7"/>
  <c r="AE39" i="7"/>
  <c r="L38" i="7"/>
  <c r="M39" i="7"/>
  <c r="K39" i="7"/>
  <c r="J39" i="7"/>
  <c r="I39" i="7"/>
  <c r="AD38" i="7"/>
  <c r="AG38" i="7"/>
  <c r="AF38" i="7"/>
  <c r="V38" i="7"/>
  <c r="AE38" i="7"/>
  <c r="L37" i="7"/>
  <c r="M38" i="7"/>
  <c r="K38" i="7"/>
  <c r="J38" i="7"/>
  <c r="I38" i="7"/>
  <c r="AD37" i="7"/>
  <c r="AG37" i="7"/>
  <c r="AF37" i="7"/>
  <c r="V37" i="7"/>
  <c r="AE37" i="7"/>
  <c r="L36" i="7"/>
  <c r="M37" i="7"/>
  <c r="K37" i="7"/>
  <c r="J37" i="7"/>
  <c r="I37" i="7"/>
  <c r="AD36" i="7"/>
  <c r="AG36" i="7"/>
  <c r="AF36" i="7"/>
  <c r="V36" i="7"/>
  <c r="AE36" i="7"/>
  <c r="L35" i="7"/>
  <c r="M36" i="7"/>
  <c r="K36" i="7"/>
  <c r="J36" i="7"/>
  <c r="I36" i="7"/>
  <c r="AD35" i="7"/>
  <c r="AG35" i="7"/>
  <c r="AF35" i="7"/>
  <c r="V35" i="7"/>
  <c r="AE35" i="7"/>
  <c r="L34" i="7"/>
  <c r="M35" i="7"/>
  <c r="K35" i="7"/>
  <c r="J35" i="7"/>
  <c r="I35" i="7"/>
  <c r="AD34" i="7"/>
  <c r="AG34" i="7"/>
  <c r="AF34" i="7"/>
  <c r="V34" i="7"/>
  <c r="AE34" i="7"/>
  <c r="L33" i="7"/>
  <c r="M34" i="7"/>
  <c r="K34" i="7"/>
  <c r="J34" i="7"/>
  <c r="I34" i="7"/>
  <c r="AD33" i="7"/>
  <c r="AG33" i="7"/>
  <c r="AF33" i="7"/>
  <c r="V33" i="7"/>
  <c r="AE33" i="7"/>
  <c r="L32" i="7"/>
  <c r="M33" i="7"/>
  <c r="K33" i="7"/>
  <c r="J33" i="7"/>
  <c r="I33" i="7"/>
  <c r="AD32" i="7"/>
  <c r="AG32" i="7"/>
  <c r="AF32" i="7"/>
  <c r="V32" i="7"/>
  <c r="AE32" i="7"/>
  <c r="L31" i="7"/>
  <c r="M32" i="7"/>
  <c r="K32" i="7"/>
  <c r="J32" i="7"/>
  <c r="I32" i="7"/>
  <c r="AD31" i="7"/>
  <c r="AG31" i="7"/>
  <c r="AF31" i="7"/>
  <c r="V31" i="7"/>
  <c r="AE31" i="7"/>
  <c r="L30" i="7"/>
  <c r="M31" i="7"/>
  <c r="K31" i="7"/>
  <c r="J31" i="7"/>
  <c r="I31" i="7"/>
  <c r="AD30" i="7"/>
  <c r="AG30" i="7"/>
  <c r="AF30" i="7"/>
  <c r="V30" i="7"/>
  <c r="AE30" i="7"/>
  <c r="L29" i="7"/>
  <c r="M30" i="7"/>
  <c r="K30" i="7"/>
  <c r="J30" i="7"/>
  <c r="I30" i="7"/>
  <c r="AD29" i="7"/>
  <c r="AG29" i="7"/>
  <c r="AF29" i="7"/>
  <c r="V29" i="7"/>
  <c r="AE29" i="7"/>
  <c r="L28" i="7"/>
  <c r="M29" i="7"/>
  <c r="K29" i="7"/>
  <c r="J29" i="7"/>
  <c r="I29" i="7"/>
  <c r="AD28" i="7"/>
  <c r="AG28" i="7"/>
  <c r="AF28" i="7"/>
  <c r="V28" i="7"/>
  <c r="AE28" i="7"/>
  <c r="L27" i="7"/>
  <c r="M28" i="7"/>
  <c r="K28" i="7"/>
  <c r="J28" i="7"/>
  <c r="I28" i="7"/>
  <c r="AD27" i="7"/>
  <c r="AG27" i="7"/>
  <c r="AF27" i="7"/>
  <c r="V27" i="7"/>
  <c r="AE27" i="7"/>
  <c r="L26" i="7"/>
  <c r="M27" i="7"/>
  <c r="K27" i="7"/>
  <c r="J27" i="7"/>
  <c r="I27" i="7"/>
  <c r="AD26" i="7"/>
  <c r="AG26" i="7"/>
  <c r="AF26" i="7"/>
  <c r="V26" i="7"/>
  <c r="AE26" i="7"/>
  <c r="L25" i="7"/>
  <c r="M26" i="7"/>
  <c r="K26" i="7"/>
  <c r="J26" i="7"/>
  <c r="I26" i="7"/>
  <c r="AD25" i="7"/>
  <c r="AG25" i="7"/>
  <c r="AF25" i="7"/>
  <c r="V25" i="7"/>
  <c r="AE25" i="7"/>
  <c r="L24" i="7"/>
  <c r="K25" i="7"/>
  <c r="J25" i="7"/>
  <c r="I25" i="7"/>
  <c r="AD24" i="7"/>
  <c r="K24" i="7"/>
  <c r="J24" i="7"/>
  <c r="I24" i="7"/>
  <c r="AD23" i="7"/>
  <c r="AD22" i="7"/>
  <c r="D9" i="7"/>
  <c r="C16" i="7"/>
  <c r="D16" i="7"/>
  <c r="D15" i="7"/>
  <c r="D14" i="7"/>
  <c r="E9" i="7"/>
  <c r="E10" i="7"/>
  <c r="E11" i="7"/>
  <c r="D10" i="7"/>
  <c r="I218" i="6"/>
  <c r="J218" i="6"/>
  <c r="K218" i="6"/>
  <c r="L218" i="6"/>
  <c r="L217" i="6"/>
  <c r="I219" i="6"/>
  <c r="J219" i="6"/>
  <c r="K219" i="6"/>
  <c r="L219" i="6"/>
  <c r="I220" i="6"/>
  <c r="J220" i="6"/>
  <c r="K220" i="6"/>
  <c r="L220" i="6"/>
  <c r="I221" i="6"/>
  <c r="J221" i="6"/>
  <c r="K221" i="6"/>
  <c r="L221" i="6"/>
  <c r="I222" i="6"/>
  <c r="J222" i="6"/>
  <c r="K222" i="6"/>
  <c r="AD282" i="6"/>
  <c r="AF282" i="6" s="1"/>
  <c r="V282" i="6"/>
  <c r="AE282" i="6" s="1"/>
  <c r="AD283" i="6"/>
  <c r="AF283" i="6" s="1"/>
  <c r="V283" i="6"/>
  <c r="AE283" i="6" s="1"/>
  <c r="AD284" i="6"/>
  <c r="AF284" i="6" s="1"/>
  <c r="V284" i="6"/>
  <c r="AD285" i="6"/>
  <c r="AF285" i="6" s="1"/>
  <c r="V285" i="6"/>
  <c r="AD286" i="6"/>
  <c r="AG286" i="6" s="1"/>
  <c r="V286" i="6"/>
  <c r="AE286" i="6" s="1"/>
  <c r="AD287" i="6"/>
  <c r="AF287" i="6" s="1"/>
  <c r="V287" i="6"/>
  <c r="AD288" i="6"/>
  <c r="AF288" i="6" s="1"/>
  <c r="V288" i="6"/>
  <c r="AD289" i="6"/>
  <c r="AF289" i="6" s="1"/>
  <c r="V289" i="6"/>
  <c r="AE289" i="6" s="1"/>
  <c r="AD290" i="6"/>
  <c r="AF290" i="6" s="1"/>
  <c r="V290" i="6"/>
  <c r="AD291" i="6"/>
  <c r="AF291" i="6" s="1"/>
  <c r="V291" i="6"/>
  <c r="AE291" i="6" s="1"/>
  <c r="AD292" i="6"/>
  <c r="AF292" i="6" s="1"/>
  <c r="V292" i="6"/>
  <c r="AE292" i="6" s="1"/>
  <c r="V281" i="6"/>
  <c r="AD281" i="6"/>
  <c r="AE281" i="6" s="1"/>
  <c r="I282" i="6"/>
  <c r="J282" i="6"/>
  <c r="K282" i="6"/>
  <c r="L282" i="6"/>
  <c r="L281" i="6"/>
  <c r="I283" i="6"/>
  <c r="J283" i="6"/>
  <c r="K283" i="6"/>
  <c r="L283" i="6"/>
  <c r="I284" i="6"/>
  <c r="J284" i="6"/>
  <c r="K284" i="6"/>
  <c r="L284" i="6"/>
  <c r="I285" i="6"/>
  <c r="J285" i="6"/>
  <c r="K285" i="6"/>
  <c r="L285" i="6"/>
  <c r="I286" i="6"/>
  <c r="J286" i="6"/>
  <c r="K286" i="6"/>
  <c r="L286" i="6"/>
  <c r="I287" i="6"/>
  <c r="J287" i="6"/>
  <c r="K287" i="6"/>
  <c r="L287" i="6"/>
  <c r="I288" i="6"/>
  <c r="J288" i="6"/>
  <c r="K288" i="6"/>
  <c r="L288" i="6"/>
  <c r="I289" i="6"/>
  <c r="J289" i="6"/>
  <c r="K289" i="6"/>
  <c r="L289" i="6"/>
  <c r="I290" i="6"/>
  <c r="J290" i="6"/>
  <c r="K290" i="6"/>
  <c r="L290" i="6"/>
  <c r="I291" i="6"/>
  <c r="J291" i="6"/>
  <c r="K291" i="6"/>
  <c r="L291" i="6"/>
  <c r="I292" i="6"/>
  <c r="J292" i="6"/>
  <c r="K292" i="6"/>
  <c r="J281" i="6"/>
  <c r="I280" i="6"/>
  <c r="J280" i="6"/>
  <c r="K280" i="6"/>
  <c r="L280" i="6"/>
  <c r="I281" i="6"/>
  <c r="K281" i="6"/>
  <c r="L279" i="6"/>
  <c r="K279" i="6"/>
  <c r="J279" i="6"/>
  <c r="I279" i="6"/>
  <c r="AG281" i="6"/>
  <c r="AF281" i="6"/>
  <c r="AG280" i="6"/>
  <c r="AD279" i="6"/>
  <c r="AD278" i="6"/>
  <c r="AD277" i="6"/>
  <c r="I216" i="6"/>
  <c r="J216" i="6"/>
  <c r="K216" i="6"/>
  <c r="L216" i="6"/>
  <c r="I217" i="6"/>
  <c r="J217" i="6"/>
  <c r="K217" i="6"/>
  <c r="L215" i="6"/>
  <c r="K215" i="6"/>
  <c r="J215" i="6"/>
  <c r="I215" i="6"/>
  <c r="AG216" i="6"/>
  <c r="AF216" i="6"/>
  <c r="AD215" i="6"/>
  <c r="AD214" i="6"/>
  <c r="AD213" i="6"/>
  <c r="I25" i="6"/>
  <c r="J25" i="6"/>
  <c r="K25" i="6"/>
  <c r="I26" i="6"/>
  <c r="J26" i="6"/>
  <c r="K26" i="6"/>
  <c r="I27" i="6"/>
  <c r="J27" i="6"/>
  <c r="K27" i="6"/>
  <c r="I28" i="6"/>
  <c r="J28" i="6"/>
  <c r="K28" i="6"/>
  <c r="K24" i="6"/>
  <c r="J24" i="6"/>
  <c r="AD154" i="6"/>
  <c r="AG154" i="6" s="1"/>
  <c r="V154" i="6"/>
  <c r="AD155" i="6"/>
  <c r="V155" i="6"/>
  <c r="AD156" i="6"/>
  <c r="V156" i="6"/>
  <c r="AD157" i="6"/>
  <c r="AF157" i="6" s="1"/>
  <c r="V157" i="6"/>
  <c r="AD158" i="6"/>
  <c r="AF158" i="6" s="1"/>
  <c r="V158" i="6"/>
  <c r="AD159" i="6"/>
  <c r="AF159" i="6" s="1"/>
  <c r="V159" i="6"/>
  <c r="AD160" i="6"/>
  <c r="AF160" i="6" s="1"/>
  <c r="V160" i="6"/>
  <c r="AD161" i="6"/>
  <c r="AF161" i="6" s="1"/>
  <c r="V161" i="6"/>
  <c r="AD162" i="6"/>
  <c r="AG162" i="6" s="1"/>
  <c r="V162" i="6"/>
  <c r="AD163" i="6"/>
  <c r="AG163" i="6" s="1"/>
  <c r="V163" i="6"/>
  <c r="AD164" i="6"/>
  <c r="AG164" i="6" s="1"/>
  <c r="V164" i="6"/>
  <c r="AD165" i="6"/>
  <c r="AF165" i="6" s="1"/>
  <c r="V165" i="6"/>
  <c r="AD166" i="6"/>
  <c r="V166" i="6"/>
  <c r="AD167" i="6"/>
  <c r="AF167" i="6" s="1"/>
  <c r="V167" i="6"/>
  <c r="AD168" i="6"/>
  <c r="V168" i="6"/>
  <c r="AD169" i="6"/>
  <c r="AF169" i="6" s="1"/>
  <c r="V169" i="6"/>
  <c r="AE169" i="6" s="1"/>
  <c r="AD170" i="6"/>
  <c r="AF170" i="6" s="1"/>
  <c r="V170" i="6"/>
  <c r="AD171" i="6"/>
  <c r="AF171" i="6" s="1"/>
  <c r="V171" i="6"/>
  <c r="AD172" i="6"/>
  <c r="AF172" i="6" s="1"/>
  <c r="V172" i="6"/>
  <c r="AD173" i="6"/>
  <c r="AF173" i="6" s="1"/>
  <c r="V173" i="6"/>
  <c r="AE173" i="6" s="1"/>
  <c r="AD174" i="6"/>
  <c r="AG174" i="6" s="1"/>
  <c r="V174" i="6"/>
  <c r="AD175" i="6"/>
  <c r="AF175" i="6" s="1"/>
  <c r="V175" i="6"/>
  <c r="AD176" i="6"/>
  <c r="AF176" i="6" s="1"/>
  <c r="V176" i="6"/>
  <c r="AD177" i="6"/>
  <c r="AF177" i="6" s="1"/>
  <c r="V177" i="6"/>
  <c r="AD178" i="6"/>
  <c r="AG178" i="6" s="1"/>
  <c r="V178" i="6"/>
  <c r="I156" i="6"/>
  <c r="J156" i="6"/>
  <c r="K156" i="6"/>
  <c r="L156" i="6"/>
  <c r="L155" i="6"/>
  <c r="I157" i="6"/>
  <c r="J157" i="6"/>
  <c r="K157" i="6"/>
  <c r="L157" i="6"/>
  <c r="I158" i="6"/>
  <c r="J158" i="6"/>
  <c r="K158" i="6"/>
  <c r="L158" i="6"/>
  <c r="I159" i="6"/>
  <c r="J159" i="6"/>
  <c r="K159" i="6"/>
  <c r="L159" i="6"/>
  <c r="I160" i="6"/>
  <c r="J160" i="6"/>
  <c r="K160" i="6"/>
  <c r="I153" i="6"/>
  <c r="J153" i="6"/>
  <c r="K153" i="6"/>
  <c r="L153" i="6"/>
  <c r="I154" i="6"/>
  <c r="J154" i="6"/>
  <c r="K154" i="6"/>
  <c r="L154" i="6"/>
  <c r="I155" i="6"/>
  <c r="J155" i="6"/>
  <c r="K155" i="6"/>
  <c r="L152" i="6"/>
  <c r="J152" i="6"/>
  <c r="AG153" i="6"/>
  <c r="AF153" i="6"/>
  <c r="AD152" i="6"/>
  <c r="AD151" i="6"/>
  <c r="AD150" i="6"/>
  <c r="AD116" i="6"/>
  <c r="AF116" i="6" s="1"/>
  <c r="V116" i="6"/>
  <c r="AD117" i="6"/>
  <c r="AF117" i="6" s="1"/>
  <c r="V117" i="6"/>
  <c r="AE117" i="6" s="1"/>
  <c r="AD118" i="6"/>
  <c r="AF118" i="6" s="1"/>
  <c r="V118" i="6"/>
  <c r="AD119" i="6"/>
  <c r="AF119" i="6" s="1"/>
  <c r="V119" i="6"/>
  <c r="AD120" i="6"/>
  <c r="AF120" i="6" s="1"/>
  <c r="V120" i="6"/>
  <c r="AD121" i="6"/>
  <c r="AG121" i="6" s="1"/>
  <c r="V121" i="6"/>
  <c r="AD122" i="6"/>
  <c r="AF122" i="6" s="1"/>
  <c r="V122" i="6"/>
  <c r="AD123" i="6"/>
  <c r="AF123" i="6" s="1"/>
  <c r="V123" i="6"/>
  <c r="AD124" i="6"/>
  <c r="AF124" i="6" s="1"/>
  <c r="V124" i="6"/>
  <c r="AE124" i="6" s="1"/>
  <c r="AD125" i="6"/>
  <c r="AG125" i="6" s="1"/>
  <c r="V125" i="6"/>
  <c r="AD126" i="6"/>
  <c r="V126" i="6"/>
  <c r="AD127" i="6"/>
  <c r="V127" i="6"/>
  <c r="AD91" i="6"/>
  <c r="AF91" i="6" s="1"/>
  <c r="V91" i="6"/>
  <c r="AD92" i="6"/>
  <c r="AF92" i="6" s="1"/>
  <c r="V92" i="6"/>
  <c r="AD93" i="6"/>
  <c r="AF93" i="6" s="1"/>
  <c r="V93" i="6"/>
  <c r="AD94" i="6"/>
  <c r="AF94" i="6" s="1"/>
  <c r="V94" i="6"/>
  <c r="AD95" i="6"/>
  <c r="AF95" i="6" s="1"/>
  <c r="V95" i="6"/>
  <c r="AD96" i="6"/>
  <c r="AG96" i="6" s="1"/>
  <c r="V96" i="6"/>
  <c r="AD97" i="6"/>
  <c r="AG97" i="6" s="1"/>
  <c r="V97" i="6"/>
  <c r="AD98" i="6"/>
  <c r="AG98" i="6" s="1"/>
  <c r="V98" i="6"/>
  <c r="AD99" i="6"/>
  <c r="V99" i="6"/>
  <c r="AF99" i="6"/>
  <c r="AD100" i="6"/>
  <c r="V100" i="6"/>
  <c r="AD101" i="6"/>
  <c r="AF101" i="6" s="1"/>
  <c r="V101" i="6"/>
  <c r="AD102" i="6"/>
  <c r="AG102" i="6" s="1"/>
  <c r="V102" i="6"/>
  <c r="AD103" i="6"/>
  <c r="AF103" i="6" s="1"/>
  <c r="V103" i="6"/>
  <c r="AD104" i="6"/>
  <c r="AF104" i="6" s="1"/>
  <c r="V104" i="6"/>
  <c r="AD105" i="6"/>
  <c r="AF105" i="6" s="1"/>
  <c r="V105" i="6"/>
  <c r="AD106" i="6"/>
  <c r="AF106" i="6" s="1"/>
  <c r="V106" i="6"/>
  <c r="AD107" i="6"/>
  <c r="AG107" i="6" s="1"/>
  <c r="V107" i="6"/>
  <c r="AD108" i="6"/>
  <c r="AG108" i="6" s="1"/>
  <c r="V108" i="6"/>
  <c r="AD109" i="6"/>
  <c r="AF109" i="6" s="1"/>
  <c r="V109" i="6"/>
  <c r="AD110" i="6"/>
  <c r="AF110" i="6" s="1"/>
  <c r="V110" i="6"/>
  <c r="AD111" i="6"/>
  <c r="AF111" i="6" s="1"/>
  <c r="V111" i="6"/>
  <c r="AD112" i="6"/>
  <c r="AG112" i="6" s="1"/>
  <c r="V112" i="6"/>
  <c r="AD113" i="6"/>
  <c r="V113" i="6"/>
  <c r="AD114" i="6"/>
  <c r="V114" i="6"/>
  <c r="AD115" i="6"/>
  <c r="AF115" i="6" s="1"/>
  <c r="V115" i="6"/>
  <c r="V90" i="6"/>
  <c r="AE90" i="6" s="1"/>
  <c r="AD90" i="6"/>
  <c r="I127" i="6"/>
  <c r="J127" i="6"/>
  <c r="K127" i="6"/>
  <c r="L126" i="6"/>
  <c r="I107" i="6"/>
  <c r="J107" i="6"/>
  <c r="K107" i="6"/>
  <c r="L107" i="6"/>
  <c r="L106" i="6"/>
  <c r="I108" i="6"/>
  <c r="J108" i="6"/>
  <c r="K108" i="6"/>
  <c r="L108" i="6"/>
  <c r="I109" i="6"/>
  <c r="J109" i="6"/>
  <c r="K109" i="6"/>
  <c r="L109" i="6"/>
  <c r="I110" i="6"/>
  <c r="J110" i="6"/>
  <c r="K110" i="6"/>
  <c r="L110" i="6"/>
  <c r="I111" i="6"/>
  <c r="J111" i="6"/>
  <c r="K111" i="6"/>
  <c r="L111" i="6"/>
  <c r="I112" i="6"/>
  <c r="J112" i="6"/>
  <c r="K112" i="6"/>
  <c r="L112" i="6"/>
  <c r="I113" i="6"/>
  <c r="J113" i="6"/>
  <c r="K113" i="6"/>
  <c r="L113" i="6"/>
  <c r="I114" i="6"/>
  <c r="J114" i="6"/>
  <c r="K114" i="6"/>
  <c r="L114" i="6"/>
  <c r="I115" i="6"/>
  <c r="J115" i="6"/>
  <c r="K115" i="6"/>
  <c r="L115" i="6"/>
  <c r="I116" i="6"/>
  <c r="J116" i="6"/>
  <c r="K116" i="6"/>
  <c r="L116" i="6"/>
  <c r="I117" i="6"/>
  <c r="J117" i="6"/>
  <c r="K117" i="6"/>
  <c r="L117" i="6"/>
  <c r="I118" i="6"/>
  <c r="J118" i="6"/>
  <c r="K118" i="6"/>
  <c r="L118" i="6"/>
  <c r="I119" i="6"/>
  <c r="J119" i="6"/>
  <c r="K119" i="6"/>
  <c r="L119" i="6"/>
  <c r="I120" i="6"/>
  <c r="J120" i="6"/>
  <c r="K120" i="6"/>
  <c r="L120" i="6"/>
  <c r="I121" i="6"/>
  <c r="J121" i="6"/>
  <c r="K121" i="6"/>
  <c r="L121" i="6"/>
  <c r="I122" i="6"/>
  <c r="J122" i="6"/>
  <c r="K122" i="6"/>
  <c r="L122" i="6"/>
  <c r="I123" i="6"/>
  <c r="J123" i="6"/>
  <c r="K123" i="6"/>
  <c r="L123" i="6"/>
  <c r="I124" i="6"/>
  <c r="J124" i="6"/>
  <c r="K124" i="6"/>
  <c r="L124" i="6"/>
  <c r="I125" i="6"/>
  <c r="J125" i="6"/>
  <c r="K125" i="6"/>
  <c r="L125" i="6"/>
  <c r="I126" i="6"/>
  <c r="J126" i="6"/>
  <c r="K126" i="6"/>
  <c r="I90" i="6"/>
  <c r="J90" i="6"/>
  <c r="K90" i="6"/>
  <c r="L90" i="6"/>
  <c r="L89" i="6"/>
  <c r="I91" i="6"/>
  <c r="J91" i="6"/>
  <c r="K91" i="6"/>
  <c r="L91" i="6"/>
  <c r="I92" i="6"/>
  <c r="J92" i="6"/>
  <c r="K92" i="6"/>
  <c r="L92" i="6"/>
  <c r="I93" i="6"/>
  <c r="J93" i="6"/>
  <c r="K93" i="6"/>
  <c r="L93" i="6"/>
  <c r="I94" i="6"/>
  <c r="J94" i="6"/>
  <c r="K94" i="6"/>
  <c r="L94" i="6"/>
  <c r="I95" i="6"/>
  <c r="J95" i="6"/>
  <c r="K95" i="6"/>
  <c r="L95" i="6"/>
  <c r="I96" i="6"/>
  <c r="J96" i="6"/>
  <c r="K96" i="6"/>
  <c r="L96" i="6"/>
  <c r="I97" i="6"/>
  <c r="J97" i="6"/>
  <c r="K97" i="6"/>
  <c r="L97" i="6"/>
  <c r="I98" i="6"/>
  <c r="J98" i="6"/>
  <c r="K98" i="6"/>
  <c r="L98" i="6"/>
  <c r="I99" i="6"/>
  <c r="J99" i="6"/>
  <c r="K99" i="6"/>
  <c r="L99" i="6"/>
  <c r="I100" i="6"/>
  <c r="J100" i="6"/>
  <c r="K100" i="6"/>
  <c r="L100" i="6"/>
  <c r="I101" i="6"/>
  <c r="J101" i="6"/>
  <c r="K101" i="6"/>
  <c r="L101" i="6"/>
  <c r="I102" i="6"/>
  <c r="J102" i="6"/>
  <c r="K102" i="6"/>
  <c r="L102" i="6"/>
  <c r="I103" i="6"/>
  <c r="J103" i="6"/>
  <c r="K103" i="6"/>
  <c r="L103" i="6"/>
  <c r="I104" i="6"/>
  <c r="J104" i="6"/>
  <c r="K104" i="6"/>
  <c r="L104" i="6"/>
  <c r="I105" i="6"/>
  <c r="J105" i="6"/>
  <c r="K105" i="6"/>
  <c r="L105" i="6"/>
  <c r="I106" i="6"/>
  <c r="J106" i="6"/>
  <c r="K106" i="6"/>
  <c r="L88" i="6"/>
  <c r="K89" i="6"/>
  <c r="K88" i="6"/>
  <c r="J89" i="6"/>
  <c r="J88" i="6"/>
  <c r="I89" i="6"/>
  <c r="I88" i="6"/>
  <c r="V89" i="6"/>
  <c r="AD89" i="6"/>
  <c r="AF89" i="6" s="1"/>
  <c r="AG90" i="6"/>
  <c r="AF90" i="6"/>
  <c r="AD88" i="6"/>
  <c r="AD87" i="6"/>
  <c r="AD86" i="6"/>
  <c r="AD50" i="6"/>
  <c r="AF50" i="6" s="1"/>
  <c r="V50" i="6"/>
  <c r="AE50" i="6" s="1"/>
  <c r="AD51" i="6"/>
  <c r="AF51" i="6" s="1"/>
  <c r="V51" i="6"/>
  <c r="AD52" i="6"/>
  <c r="AF52" i="6" s="1"/>
  <c r="V52" i="6"/>
  <c r="AD53" i="6"/>
  <c r="AF53" i="6" s="1"/>
  <c r="V53" i="6"/>
  <c r="AD54" i="6"/>
  <c r="AG54" i="6" s="1"/>
  <c r="V54" i="6"/>
  <c r="AF54" i="6"/>
  <c r="AD55" i="6"/>
  <c r="AF55" i="6" s="1"/>
  <c r="V55" i="6"/>
  <c r="AD56" i="6"/>
  <c r="AF56" i="6" s="1"/>
  <c r="V56" i="6"/>
  <c r="AE56" i="6" s="1"/>
  <c r="AD57" i="6"/>
  <c r="AG57" i="6" s="1"/>
  <c r="V57" i="6"/>
  <c r="AD58" i="6"/>
  <c r="V58" i="6"/>
  <c r="AD59" i="6"/>
  <c r="AF59" i="6" s="1"/>
  <c r="V59" i="6"/>
  <c r="AD60" i="6"/>
  <c r="AF60" i="6" s="1"/>
  <c r="V60" i="6"/>
  <c r="AE60" i="6" s="1"/>
  <c r="AD61" i="6"/>
  <c r="AE61" i="6" s="1"/>
  <c r="V61" i="6"/>
  <c r="AD62" i="6"/>
  <c r="AF62" i="6" s="1"/>
  <c r="V62" i="6"/>
  <c r="AD63" i="6"/>
  <c r="AF63" i="6" s="1"/>
  <c r="V63" i="6"/>
  <c r="AD64" i="6"/>
  <c r="AF64" i="6" s="1"/>
  <c r="V64" i="6"/>
  <c r="AE64" i="6" s="1"/>
  <c r="AD65" i="6"/>
  <c r="AF65" i="6" s="1"/>
  <c r="V65" i="6"/>
  <c r="AE65" i="6" s="1"/>
  <c r="AD26" i="6"/>
  <c r="AF26" i="6" s="1"/>
  <c r="V26" i="6"/>
  <c r="AD27" i="6"/>
  <c r="AG27" i="6" s="1"/>
  <c r="V27" i="6"/>
  <c r="AD28" i="6"/>
  <c r="AF28" i="6" s="1"/>
  <c r="V28" i="6"/>
  <c r="AD29" i="6"/>
  <c r="AF29" i="6" s="1"/>
  <c r="V29" i="6"/>
  <c r="AD30" i="6"/>
  <c r="AF30" i="6" s="1"/>
  <c r="V30" i="6"/>
  <c r="AD31" i="6"/>
  <c r="AG31" i="6" s="1"/>
  <c r="V31" i="6"/>
  <c r="AD32" i="6"/>
  <c r="V32" i="6"/>
  <c r="AD33" i="6"/>
  <c r="V33" i="6"/>
  <c r="AD34" i="6"/>
  <c r="AF34" i="6" s="1"/>
  <c r="V34" i="6"/>
  <c r="AE34" i="6" s="1"/>
  <c r="AD35" i="6"/>
  <c r="AG35" i="6" s="1"/>
  <c r="V35" i="6"/>
  <c r="AD36" i="6"/>
  <c r="AF36" i="6" s="1"/>
  <c r="V36" i="6"/>
  <c r="AE36" i="6"/>
  <c r="AD37" i="6"/>
  <c r="AF37" i="6" s="1"/>
  <c r="V37" i="6"/>
  <c r="AD38" i="6"/>
  <c r="AG38" i="6" s="1"/>
  <c r="V38" i="6"/>
  <c r="AD39" i="6"/>
  <c r="V39" i="6"/>
  <c r="AE39" i="6" s="1"/>
  <c r="AF39" i="6"/>
  <c r="AG39" i="6"/>
  <c r="AD40" i="6"/>
  <c r="AF40" i="6" s="1"/>
  <c r="V40" i="6"/>
  <c r="AD41" i="6"/>
  <c r="AG41" i="6" s="1"/>
  <c r="V41" i="6"/>
  <c r="AD42" i="6"/>
  <c r="AF42" i="6" s="1"/>
  <c r="V42" i="6"/>
  <c r="AD43" i="6"/>
  <c r="V43" i="6"/>
  <c r="AD44" i="6"/>
  <c r="AF44" i="6" s="1"/>
  <c r="V44" i="6"/>
  <c r="AE44" i="6" s="1"/>
  <c r="AD45" i="6"/>
  <c r="AG45" i="6" s="1"/>
  <c r="V45" i="6"/>
  <c r="AD46" i="6"/>
  <c r="AF46" i="6" s="1"/>
  <c r="V46" i="6"/>
  <c r="AD47" i="6"/>
  <c r="AF47" i="6" s="1"/>
  <c r="V47" i="6"/>
  <c r="AD48" i="6"/>
  <c r="AF48" i="6" s="1"/>
  <c r="V48" i="6"/>
  <c r="AD49" i="6"/>
  <c r="AF49" i="6" s="1"/>
  <c r="V49" i="6"/>
  <c r="AG25" i="6"/>
  <c r="AF25" i="6"/>
  <c r="I37" i="6"/>
  <c r="J37" i="6"/>
  <c r="K37" i="6"/>
  <c r="I38" i="6"/>
  <c r="J38" i="6"/>
  <c r="K38" i="6"/>
  <c r="I39" i="6"/>
  <c r="J39" i="6"/>
  <c r="K39" i="6"/>
  <c r="I40" i="6"/>
  <c r="J40" i="6"/>
  <c r="K40" i="6"/>
  <c r="I41" i="6"/>
  <c r="J41" i="6"/>
  <c r="K41" i="6"/>
  <c r="I42" i="6"/>
  <c r="J42" i="6"/>
  <c r="K42" i="6"/>
  <c r="I43" i="6"/>
  <c r="J43" i="6"/>
  <c r="K43" i="6"/>
  <c r="I44" i="6"/>
  <c r="J44" i="6"/>
  <c r="K44" i="6"/>
  <c r="I45" i="6"/>
  <c r="J45" i="6"/>
  <c r="K45" i="6"/>
  <c r="I46" i="6"/>
  <c r="J46" i="6"/>
  <c r="K46" i="6"/>
  <c r="I47" i="6"/>
  <c r="J47" i="6"/>
  <c r="K47" i="6"/>
  <c r="I48" i="6"/>
  <c r="J48" i="6"/>
  <c r="K48" i="6"/>
  <c r="I49" i="6"/>
  <c r="J49" i="6"/>
  <c r="K49" i="6"/>
  <c r="I50" i="6"/>
  <c r="J50" i="6"/>
  <c r="K50" i="6"/>
  <c r="I51" i="6"/>
  <c r="J51" i="6"/>
  <c r="K51" i="6"/>
  <c r="I52" i="6"/>
  <c r="J52" i="6"/>
  <c r="K52" i="6"/>
  <c r="I53" i="6"/>
  <c r="J53" i="6"/>
  <c r="K53" i="6"/>
  <c r="I54" i="6"/>
  <c r="J54" i="6"/>
  <c r="K54" i="6"/>
  <c r="I55" i="6"/>
  <c r="J55" i="6"/>
  <c r="K55" i="6"/>
  <c r="I56" i="6"/>
  <c r="J56" i="6"/>
  <c r="K56" i="6"/>
  <c r="I57" i="6"/>
  <c r="J57" i="6"/>
  <c r="K57" i="6"/>
  <c r="I58" i="6"/>
  <c r="J58" i="6"/>
  <c r="K58" i="6"/>
  <c r="I59" i="6"/>
  <c r="J59" i="6"/>
  <c r="K59" i="6"/>
  <c r="I60" i="6"/>
  <c r="J60" i="6"/>
  <c r="K60" i="6"/>
  <c r="I61" i="6"/>
  <c r="J61" i="6"/>
  <c r="K61" i="6"/>
  <c r="I62" i="6"/>
  <c r="J62" i="6"/>
  <c r="K62" i="6"/>
  <c r="I63" i="6"/>
  <c r="J63" i="6"/>
  <c r="K63" i="6"/>
  <c r="I64" i="6"/>
  <c r="J64" i="6"/>
  <c r="K64" i="6"/>
  <c r="I65" i="6"/>
  <c r="J65" i="6"/>
  <c r="K65" i="6"/>
  <c r="I29" i="6"/>
  <c r="J29" i="6"/>
  <c r="K29" i="6"/>
  <c r="I30" i="6"/>
  <c r="J30" i="6"/>
  <c r="K30" i="6"/>
  <c r="I31" i="6"/>
  <c r="J31" i="6"/>
  <c r="K31" i="6"/>
  <c r="I32" i="6"/>
  <c r="J32" i="6"/>
  <c r="K32" i="6"/>
  <c r="I33" i="6"/>
  <c r="J33" i="6"/>
  <c r="K33" i="6"/>
  <c r="I34" i="6"/>
  <c r="J34" i="6"/>
  <c r="K34" i="6"/>
  <c r="I35" i="6"/>
  <c r="J35" i="6"/>
  <c r="K35" i="6"/>
  <c r="I36" i="6"/>
  <c r="J36" i="6"/>
  <c r="K36" i="6"/>
  <c r="AD24" i="6"/>
  <c r="AD23" i="6"/>
  <c r="AD22" i="6"/>
  <c r="D9" i="6"/>
  <c r="D10" i="6" s="1"/>
  <c r="E9" i="6"/>
  <c r="E10" i="6" s="1"/>
  <c r="E11" i="6" s="1"/>
  <c r="AD256" i="1"/>
  <c r="AF256" i="1"/>
  <c r="AD257" i="1"/>
  <c r="AF257" i="1"/>
  <c r="AD258" i="1"/>
  <c r="AF258" i="1"/>
  <c r="AD260" i="1"/>
  <c r="AF260" i="1"/>
  <c r="AG256" i="1"/>
  <c r="I257" i="1"/>
  <c r="J257" i="1"/>
  <c r="K257" i="1"/>
  <c r="L257" i="1"/>
  <c r="L256" i="1"/>
  <c r="H15" i="1"/>
  <c r="H14" i="1"/>
  <c r="M257" i="1"/>
  <c r="I258" i="1"/>
  <c r="J258" i="1"/>
  <c r="K258" i="1"/>
  <c r="L258" i="1"/>
  <c r="M258" i="1"/>
  <c r="I259" i="1"/>
  <c r="J259" i="1"/>
  <c r="K259" i="1"/>
  <c r="L259" i="1"/>
  <c r="M259" i="1"/>
  <c r="I260" i="1"/>
  <c r="J260" i="1"/>
  <c r="K260" i="1"/>
  <c r="L260" i="1"/>
  <c r="M260" i="1"/>
  <c r="I261" i="1"/>
  <c r="J261" i="1"/>
  <c r="K261" i="1"/>
  <c r="L261" i="1"/>
  <c r="M261" i="1"/>
  <c r="I262" i="1"/>
  <c r="J262" i="1"/>
  <c r="K262" i="1"/>
  <c r="L262" i="1"/>
  <c r="M262" i="1"/>
  <c r="I263" i="1"/>
  <c r="J263" i="1"/>
  <c r="K263" i="1"/>
  <c r="L263" i="1"/>
  <c r="M263" i="1"/>
  <c r="I264" i="1"/>
  <c r="J264" i="1"/>
  <c r="K264" i="1"/>
  <c r="L264" i="1"/>
  <c r="M264" i="1"/>
  <c r="I265" i="1"/>
  <c r="J265" i="1"/>
  <c r="K265" i="1"/>
  <c r="L265" i="1"/>
  <c r="M265" i="1"/>
  <c r="I266" i="1"/>
  <c r="J266" i="1"/>
  <c r="K266" i="1"/>
  <c r="L266" i="1"/>
  <c r="M266" i="1"/>
  <c r="I267" i="1"/>
  <c r="J267" i="1"/>
  <c r="K267" i="1"/>
  <c r="L267" i="1"/>
  <c r="M267" i="1"/>
  <c r="I268" i="1"/>
  <c r="J268" i="1"/>
  <c r="K268" i="1"/>
  <c r="L268" i="1"/>
  <c r="M268" i="1"/>
  <c r="I269" i="1"/>
  <c r="J269" i="1"/>
  <c r="K269" i="1"/>
  <c r="L269" i="1"/>
  <c r="M269" i="1"/>
  <c r="I270" i="1"/>
  <c r="J270" i="1"/>
  <c r="K270" i="1"/>
  <c r="L270" i="1"/>
  <c r="M270" i="1"/>
  <c r="I271" i="1"/>
  <c r="J271" i="1"/>
  <c r="K271" i="1"/>
  <c r="L271" i="1"/>
  <c r="M271" i="1"/>
  <c r="I272" i="1"/>
  <c r="J272" i="1"/>
  <c r="K272" i="1"/>
  <c r="L272" i="1"/>
  <c r="M272" i="1"/>
  <c r="I273" i="1"/>
  <c r="J273" i="1"/>
  <c r="K273" i="1"/>
  <c r="L273" i="1"/>
  <c r="M273" i="1"/>
  <c r="I274" i="1"/>
  <c r="J274" i="1"/>
  <c r="K274" i="1"/>
  <c r="L274" i="1"/>
  <c r="M274" i="1"/>
  <c r="I275" i="1"/>
  <c r="J275" i="1"/>
  <c r="K275" i="1"/>
  <c r="L275" i="1"/>
  <c r="M275" i="1"/>
  <c r="I276" i="1"/>
  <c r="J276" i="1"/>
  <c r="K276" i="1"/>
  <c r="L276" i="1"/>
  <c r="M276" i="1"/>
  <c r="I277" i="1"/>
  <c r="J277" i="1"/>
  <c r="K277" i="1"/>
  <c r="L277" i="1"/>
  <c r="M277" i="1"/>
  <c r="I278" i="1"/>
  <c r="J278" i="1"/>
  <c r="K278" i="1"/>
  <c r="L278" i="1"/>
  <c r="M278" i="1"/>
  <c r="I279" i="1"/>
  <c r="J279" i="1"/>
  <c r="K279" i="1"/>
  <c r="L279" i="1"/>
  <c r="M279" i="1"/>
  <c r="I280" i="1"/>
  <c r="J280" i="1"/>
  <c r="K280" i="1"/>
  <c r="L280" i="1"/>
  <c r="M280" i="1"/>
  <c r="I281" i="1"/>
  <c r="J281" i="1"/>
  <c r="K281" i="1"/>
  <c r="L281" i="1"/>
  <c r="M281" i="1"/>
  <c r="I282" i="1"/>
  <c r="J282" i="1"/>
  <c r="K282" i="1"/>
  <c r="L282" i="1"/>
  <c r="M282" i="1"/>
  <c r="I283" i="1"/>
  <c r="J283" i="1"/>
  <c r="K283" i="1"/>
  <c r="L283" i="1"/>
  <c r="M283" i="1"/>
  <c r="I284" i="1"/>
  <c r="J284" i="1"/>
  <c r="K284" i="1"/>
  <c r="L284" i="1"/>
  <c r="M284" i="1"/>
  <c r="I285" i="1"/>
  <c r="J285" i="1"/>
  <c r="K285" i="1"/>
  <c r="L285" i="1"/>
  <c r="M285" i="1"/>
  <c r="I286" i="1"/>
  <c r="J286" i="1"/>
  <c r="K286" i="1"/>
  <c r="L286" i="1"/>
  <c r="M286" i="1"/>
  <c r="I287" i="1"/>
  <c r="J287" i="1"/>
  <c r="K287" i="1"/>
  <c r="L287" i="1"/>
  <c r="M287" i="1"/>
  <c r="I288" i="1"/>
  <c r="J288" i="1"/>
  <c r="K288" i="1"/>
  <c r="L288" i="1"/>
  <c r="M288" i="1"/>
  <c r="I289" i="1"/>
  <c r="J289" i="1"/>
  <c r="K289" i="1"/>
  <c r="L289" i="1"/>
  <c r="M289" i="1"/>
  <c r="I290" i="1"/>
  <c r="J290" i="1"/>
  <c r="K290" i="1"/>
  <c r="L290" i="1"/>
  <c r="M290" i="1"/>
  <c r="I291" i="1"/>
  <c r="J291" i="1"/>
  <c r="K291" i="1"/>
  <c r="L291" i="1"/>
  <c r="M291" i="1"/>
  <c r="I292" i="1"/>
  <c r="J292" i="1"/>
  <c r="K292" i="1"/>
  <c r="L292" i="1"/>
  <c r="M292" i="1"/>
  <c r="I293" i="1"/>
  <c r="J293" i="1"/>
  <c r="K293" i="1"/>
  <c r="L293" i="1"/>
  <c r="M293" i="1"/>
  <c r="I294" i="1"/>
  <c r="J294" i="1"/>
  <c r="K294" i="1"/>
  <c r="L294" i="1"/>
  <c r="M294" i="1"/>
  <c r="I295" i="1"/>
  <c r="J295" i="1"/>
  <c r="K295" i="1"/>
  <c r="L295" i="1"/>
  <c r="M295" i="1"/>
  <c r="I296" i="1"/>
  <c r="J296" i="1"/>
  <c r="K296" i="1"/>
  <c r="L296" i="1"/>
  <c r="M296" i="1"/>
  <c r="I297" i="1"/>
  <c r="J297" i="1"/>
  <c r="K297" i="1"/>
  <c r="L297" i="1"/>
  <c r="M297" i="1"/>
  <c r="I298" i="1"/>
  <c r="J298" i="1"/>
  <c r="K298" i="1"/>
  <c r="L298" i="1"/>
  <c r="M298" i="1"/>
  <c r="I299" i="1"/>
  <c r="J299" i="1"/>
  <c r="K299" i="1"/>
  <c r="L299" i="1"/>
  <c r="M299" i="1"/>
  <c r="I300" i="1"/>
  <c r="J300" i="1"/>
  <c r="K300" i="1"/>
  <c r="L300" i="1"/>
  <c r="M300" i="1"/>
  <c r="I301" i="1"/>
  <c r="J301" i="1"/>
  <c r="K301" i="1"/>
  <c r="L301" i="1"/>
  <c r="M301" i="1"/>
  <c r="I302" i="1"/>
  <c r="J302" i="1"/>
  <c r="K302" i="1"/>
  <c r="L302" i="1"/>
  <c r="M302" i="1"/>
  <c r="I303" i="1"/>
  <c r="J303" i="1"/>
  <c r="K303" i="1"/>
  <c r="L303" i="1"/>
  <c r="M303" i="1"/>
  <c r="I304" i="1"/>
  <c r="J304" i="1"/>
  <c r="K304" i="1"/>
  <c r="L304" i="1"/>
  <c r="M304" i="1"/>
  <c r="I305" i="1"/>
  <c r="J305" i="1"/>
  <c r="K305" i="1"/>
  <c r="L305" i="1"/>
  <c r="M305" i="1"/>
  <c r="I306" i="1"/>
  <c r="J306" i="1"/>
  <c r="K306" i="1"/>
  <c r="L306" i="1"/>
  <c r="M306" i="1"/>
  <c r="I307" i="1"/>
  <c r="J307" i="1"/>
  <c r="K307" i="1"/>
  <c r="L307" i="1"/>
  <c r="M307" i="1"/>
  <c r="I308" i="1"/>
  <c r="J308" i="1"/>
  <c r="K308" i="1"/>
  <c r="L308" i="1"/>
  <c r="M308" i="1"/>
  <c r="I309" i="1"/>
  <c r="J309" i="1"/>
  <c r="K309" i="1"/>
  <c r="L309" i="1"/>
  <c r="M309" i="1"/>
  <c r="I310" i="1"/>
  <c r="J310" i="1"/>
  <c r="K310" i="1"/>
  <c r="L310" i="1"/>
  <c r="M310" i="1"/>
  <c r="I311" i="1"/>
  <c r="J311" i="1"/>
  <c r="K311" i="1"/>
  <c r="L311" i="1"/>
  <c r="M311" i="1"/>
  <c r="I312" i="1"/>
  <c r="J312" i="1"/>
  <c r="K312" i="1"/>
  <c r="L312" i="1"/>
  <c r="M312" i="1"/>
  <c r="I313" i="1"/>
  <c r="J313" i="1"/>
  <c r="K313" i="1"/>
  <c r="L313" i="1"/>
  <c r="M313" i="1"/>
  <c r="L255" i="1"/>
  <c r="M256" i="1"/>
  <c r="K255" i="1"/>
  <c r="J255" i="1"/>
  <c r="I255" i="1"/>
  <c r="V257" i="1"/>
  <c r="AD252" i="1"/>
  <c r="AE257" i="1"/>
  <c r="AD288" i="1"/>
  <c r="V288" i="1"/>
  <c r="AE288" i="1"/>
  <c r="AF288" i="1"/>
  <c r="AG288" i="1"/>
  <c r="AD289" i="1"/>
  <c r="V289" i="1"/>
  <c r="AE289" i="1"/>
  <c r="AF289" i="1"/>
  <c r="AG289" i="1"/>
  <c r="AD290" i="1"/>
  <c r="V290" i="1"/>
  <c r="AE290" i="1"/>
  <c r="AF290" i="1"/>
  <c r="AG290" i="1"/>
  <c r="AD291" i="1"/>
  <c r="V291" i="1"/>
  <c r="AE291" i="1"/>
  <c r="AF291" i="1"/>
  <c r="AG291" i="1"/>
  <c r="AD292" i="1"/>
  <c r="V292" i="1"/>
  <c r="AE292" i="1"/>
  <c r="AF292" i="1"/>
  <c r="AG292" i="1"/>
  <c r="AD293" i="1"/>
  <c r="V293" i="1"/>
  <c r="AE293" i="1"/>
  <c r="AF293" i="1"/>
  <c r="AG293" i="1"/>
  <c r="AD294" i="1"/>
  <c r="V294" i="1"/>
  <c r="AE294" i="1"/>
  <c r="AF294" i="1"/>
  <c r="AG294" i="1"/>
  <c r="AD295" i="1"/>
  <c r="V295" i="1"/>
  <c r="AE295" i="1"/>
  <c r="AF295" i="1"/>
  <c r="AG295" i="1"/>
  <c r="AD296" i="1"/>
  <c r="V296" i="1"/>
  <c r="AE296" i="1"/>
  <c r="AF296" i="1"/>
  <c r="AG296" i="1"/>
  <c r="AD297" i="1"/>
  <c r="V297" i="1"/>
  <c r="AE297" i="1"/>
  <c r="AF297" i="1"/>
  <c r="AG297" i="1"/>
  <c r="AD298" i="1"/>
  <c r="V298" i="1"/>
  <c r="AE298" i="1"/>
  <c r="AF298" i="1"/>
  <c r="AG298" i="1"/>
  <c r="AD299" i="1"/>
  <c r="V299" i="1"/>
  <c r="AE299" i="1"/>
  <c r="AF299" i="1"/>
  <c r="AG299" i="1"/>
  <c r="AD300" i="1"/>
  <c r="V300" i="1"/>
  <c r="AE300" i="1"/>
  <c r="AF300" i="1"/>
  <c r="AG300" i="1"/>
  <c r="AD301" i="1"/>
  <c r="V301" i="1"/>
  <c r="AE301" i="1"/>
  <c r="AF301" i="1"/>
  <c r="AG301" i="1"/>
  <c r="AD302" i="1"/>
  <c r="V302" i="1"/>
  <c r="AE302" i="1"/>
  <c r="AF302" i="1"/>
  <c r="AG302" i="1"/>
  <c r="AD303" i="1"/>
  <c r="V303" i="1"/>
  <c r="AE303" i="1"/>
  <c r="AF303" i="1"/>
  <c r="AG303" i="1"/>
  <c r="AD304" i="1"/>
  <c r="V304" i="1"/>
  <c r="AE304" i="1"/>
  <c r="AF304" i="1"/>
  <c r="AG304" i="1"/>
  <c r="AD305" i="1"/>
  <c r="V305" i="1"/>
  <c r="AE305" i="1"/>
  <c r="AF305" i="1"/>
  <c r="AG305" i="1"/>
  <c r="AD306" i="1"/>
  <c r="V306" i="1"/>
  <c r="AE306" i="1"/>
  <c r="AF306" i="1"/>
  <c r="AG306" i="1"/>
  <c r="AD307" i="1"/>
  <c r="V307" i="1"/>
  <c r="AE307" i="1"/>
  <c r="AF307" i="1"/>
  <c r="AG307" i="1"/>
  <c r="AD308" i="1"/>
  <c r="V308" i="1"/>
  <c r="AE308" i="1"/>
  <c r="AF308" i="1"/>
  <c r="AG308" i="1"/>
  <c r="AD309" i="1"/>
  <c r="V309" i="1"/>
  <c r="AE309" i="1"/>
  <c r="AF309" i="1"/>
  <c r="AG309" i="1"/>
  <c r="AD310" i="1"/>
  <c r="V310" i="1"/>
  <c r="AE310" i="1"/>
  <c r="AF310" i="1"/>
  <c r="AG310" i="1"/>
  <c r="AD311" i="1"/>
  <c r="V311" i="1"/>
  <c r="AE311" i="1"/>
  <c r="AF311" i="1"/>
  <c r="AG311" i="1"/>
  <c r="AD312" i="1"/>
  <c r="V312" i="1"/>
  <c r="AE312" i="1"/>
  <c r="AF312" i="1"/>
  <c r="AG312" i="1"/>
  <c r="AD313" i="1"/>
  <c r="V313" i="1"/>
  <c r="AE313" i="1"/>
  <c r="AF313" i="1"/>
  <c r="AG313" i="1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I307" i="4"/>
  <c r="I303" i="4"/>
  <c r="I306" i="4"/>
  <c r="I305" i="4"/>
  <c r="I304" i="4"/>
  <c r="I297" i="4"/>
  <c r="I298" i="4"/>
  <c r="I299" i="4"/>
  <c r="I296" i="4"/>
  <c r="D26" i="5"/>
  <c r="E26" i="5"/>
  <c r="F26" i="5"/>
  <c r="D25" i="5"/>
  <c r="E25" i="5"/>
  <c r="F25" i="5"/>
  <c r="D24" i="5"/>
  <c r="E24" i="5"/>
  <c r="F24" i="5"/>
  <c r="D23" i="5"/>
  <c r="E23" i="5"/>
  <c r="F23" i="5"/>
  <c r="D20" i="5"/>
  <c r="E20" i="5"/>
  <c r="F20" i="5"/>
  <c r="D19" i="5"/>
  <c r="E19" i="5"/>
  <c r="F19" i="5"/>
  <c r="D18" i="5"/>
  <c r="E18" i="5"/>
  <c r="F18" i="5"/>
  <c r="D17" i="5"/>
  <c r="E17" i="5"/>
  <c r="F17" i="5"/>
  <c r="D14" i="5"/>
  <c r="E14" i="5"/>
  <c r="F14" i="5"/>
  <c r="D13" i="5"/>
  <c r="E13" i="5"/>
  <c r="F13" i="5"/>
  <c r="D12" i="5"/>
  <c r="E12" i="5"/>
  <c r="F12" i="5"/>
  <c r="D11" i="5"/>
  <c r="E11" i="5"/>
  <c r="F11" i="5"/>
  <c r="I257" i="4"/>
  <c r="J257" i="4"/>
  <c r="K257" i="4"/>
  <c r="L257" i="4"/>
  <c r="L256" i="4"/>
  <c r="M257" i="4"/>
  <c r="I258" i="4"/>
  <c r="J258" i="4"/>
  <c r="K258" i="4"/>
  <c r="L258" i="4"/>
  <c r="M258" i="4"/>
  <c r="I259" i="4"/>
  <c r="J259" i="4"/>
  <c r="K259" i="4"/>
  <c r="L259" i="4"/>
  <c r="M259" i="4"/>
  <c r="I260" i="4"/>
  <c r="J260" i="4"/>
  <c r="K260" i="4"/>
  <c r="L260" i="4"/>
  <c r="M260" i="4"/>
  <c r="I261" i="4"/>
  <c r="J261" i="4"/>
  <c r="K261" i="4"/>
  <c r="L261" i="4"/>
  <c r="M261" i="4"/>
  <c r="I262" i="4"/>
  <c r="J262" i="4"/>
  <c r="K262" i="4"/>
  <c r="L262" i="4"/>
  <c r="M262" i="4"/>
  <c r="I263" i="4"/>
  <c r="J263" i="4"/>
  <c r="K263" i="4"/>
  <c r="L263" i="4"/>
  <c r="M263" i="4"/>
  <c r="I264" i="4"/>
  <c r="J264" i="4"/>
  <c r="K264" i="4"/>
  <c r="L264" i="4"/>
  <c r="M264" i="4"/>
  <c r="I265" i="4"/>
  <c r="J265" i="4"/>
  <c r="K265" i="4"/>
  <c r="L265" i="4"/>
  <c r="M265" i="4"/>
  <c r="I266" i="4"/>
  <c r="J266" i="4"/>
  <c r="K266" i="4"/>
  <c r="L266" i="4"/>
  <c r="M266" i="4"/>
  <c r="I267" i="4"/>
  <c r="J267" i="4"/>
  <c r="K267" i="4"/>
  <c r="L267" i="4"/>
  <c r="M267" i="4"/>
  <c r="I268" i="4"/>
  <c r="J268" i="4"/>
  <c r="K268" i="4"/>
  <c r="L268" i="4"/>
  <c r="M268" i="4"/>
  <c r="I269" i="4"/>
  <c r="J269" i="4"/>
  <c r="K269" i="4"/>
  <c r="L269" i="4"/>
  <c r="M269" i="4"/>
  <c r="I270" i="4"/>
  <c r="J270" i="4"/>
  <c r="K270" i="4"/>
  <c r="L270" i="4"/>
  <c r="M270" i="4"/>
  <c r="I271" i="4"/>
  <c r="J271" i="4"/>
  <c r="K271" i="4"/>
  <c r="L271" i="4"/>
  <c r="M271" i="4"/>
  <c r="I272" i="4"/>
  <c r="J272" i="4"/>
  <c r="K272" i="4"/>
  <c r="L272" i="4"/>
  <c r="M272" i="4"/>
  <c r="I273" i="4"/>
  <c r="J273" i="4"/>
  <c r="K273" i="4"/>
  <c r="L273" i="4"/>
  <c r="M273" i="4"/>
  <c r="I274" i="4"/>
  <c r="J274" i="4"/>
  <c r="K274" i="4"/>
  <c r="L274" i="4"/>
  <c r="M274" i="4"/>
  <c r="I275" i="4"/>
  <c r="J275" i="4"/>
  <c r="K275" i="4"/>
  <c r="L275" i="4"/>
  <c r="M275" i="4"/>
  <c r="I276" i="4"/>
  <c r="J276" i="4"/>
  <c r="K276" i="4"/>
  <c r="L276" i="4"/>
  <c r="M276" i="4"/>
  <c r="I277" i="4"/>
  <c r="J277" i="4"/>
  <c r="K277" i="4"/>
  <c r="L277" i="4"/>
  <c r="M277" i="4"/>
  <c r="I278" i="4"/>
  <c r="J278" i="4"/>
  <c r="K278" i="4"/>
  <c r="L278" i="4"/>
  <c r="M278" i="4"/>
  <c r="I279" i="4"/>
  <c r="J279" i="4"/>
  <c r="K279" i="4"/>
  <c r="L279" i="4"/>
  <c r="M279" i="4"/>
  <c r="I280" i="4"/>
  <c r="J280" i="4"/>
  <c r="K280" i="4"/>
  <c r="L280" i="4"/>
  <c r="M280" i="4"/>
  <c r="I281" i="4"/>
  <c r="J281" i="4"/>
  <c r="K281" i="4"/>
  <c r="L281" i="4"/>
  <c r="M281" i="4"/>
  <c r="I282" i="4"/>
  <c r="J282" i="4"/>
  <c r="K282" i="4"/>
  <c r="L282" i="4"/>
  <c r="M282" i="4"/>
  <c r="I283" i="4"/>
  <c r="J283" i="4"/>
  <c r="K283" i="4"/>
  <c r="L283" i="4"/>
  <c r="M283" i="4"/>
  <c r="I284" i="4"/>
  <c r="J284" i="4"/>
  <c r="K284" i="4"/>
  <c r="L284" i="4"/>
  <c r="M284" i="4"/>
  <c r="I285" i="4"/>
  <c r="J285" i="4"/>
  <c r="K285" i="4"/>
  <c r="L285" i="4"/>
  <c r="M285" i="4"/>
  <c r="I286" i="4"/>
  <c r="J286" i="4"/>
  <c r="K286" i="4"/>
  <c r="L286" i="4"/>
  <c r="M286" i="4"/>
  <c r="I287" i="4"/>
  <c r="J287" i="4"/>
  <c r="K287" i="4"/>
  <c r="L287" i="4"/>
  <c r="M287" i="4"/>
  <c r="L255" i="4"/>
  <c r="M256" i="4"/>
  <c r="K255" i="4"/>
  <c r="J255" i="4"/>
  <c r="I255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191" i="4"/>
  <c r="D5" i="5"/>
  <c r="E5" i="5"/>
  <c r="F5" i="5"/>
  <c r="D6" i="5"/>
  <c r="E6" i="5"/>
  <c r="F6" i="5"/>
  <c r="D7" i="5"/>
  <c r="E7" i="5"/>
  <c r="F7" i="5"/>
  <c r="D8" i="5"/>
  <c r="E8" i="5"/>
  <c r="F8" i="5"/>
  <c r="AX28" i="3"/>
  <c r="AY28" i="3"/>
  <c r="AZ28" i="3"/>
  <c r="AX29" i="3"/>
  <c r="AY29" i="3"/>
  <c r="AZ29" i="3"/>
  <c r="AX30" i="3"/>
  <c r="AY30" i="3"/>
  <c r="AZ30" i="3"/>
  <c r="AX31" i="3"/>
  <c r="AY31" i="3"/>
  <c r="AZ31" i="3"/>
  <c r="AX32" i="3"/>
  <c r="AY32" i="3"/>
  <c r="AZ32" i="3"/>
  <c r="AX33" i="3"/>
  <c r="AY33" i="3"/>
  <c r="AZ33" i="3"/>
  <c r="AX34" i="3"/>
  <c r="AY34" i="3"/>
  <c r="AZ34" i="3"/>
  <c r="AX35" i="3"/>
  <c r="AY35" i="3"/>
  <c r="AZ35" i="3"/>
  <c r="AX36" i="3"/>
  <c r="AY36" i="3"/>
  <c r="AZ36" i="3"/>
  <c r="AX37" i="3"/>
  <c r="AY37" i="3"/>
  <c r="AZ37" i="3"/>
  <c r="AX38" i="3"/>
  <c r="AY38" i="3"/>
  <c r="AZ38" i="3"/>
  <c r="AX39" i="3"/>
  <c r="AY39" i="3"/>
  <c r="AZ39" i="3"/>
  <c r="AX40" i="3"/>
  <c r="AY40" i="3"/>
  <c r="AZ40" i="3"/>
  <c r="AX41" i="3"/>
  <c r="AY41" i="3"/>
  <c r="AZ41" i="3"/>
  <c r="AX42" i="3"/>
  <c r="AY42" i="3"/>
  <c r="AZ42" i="3"/>
  <c r="AX43" i="3"/>
  <c r="AY43" i="3"/>
  <c r="AZ43" i="3"/>
  <c r="AX44" i="3"/>
  <c r="AY44" i="3"/>
  <c r="AZ44" i="3"/>
  <c r="AX45" i="3"/>
  <c r="AY45" i="3"/>
  <c r="AZ45" i="3"/>
  <c r="AX46" i="3"/>
  <c r="AY46" i="3"/>
  <c r="AZ46" i="3"/>
  <c r="AS28" i="3"/>
  <c r="AT28" i="3"/>
  <c r="AS29" i="3"/>
  <c r="AT29" i="3"/>
  <c r="AS30" i="3"/>
  <c r="AT30" i="3"/>
  <c r="AS31" i="3"/>
  <c r="AT31" i="3"/>
  <c r="AS32" i="3"/>
  <c r="AT32" i="3"/>
  <c r="AS33" i="3"/>
  <c r="AT33" i="3"/>
  <c r="AS34" i="3"/>
  <c r="AT34" i="3"/>
  <c r="AS35" i="3"/>
  <c r="AT35" i="3"/>
  <c r="AS36" i="3"/>
  <c r="AT36" i="3"/>
  <c r="AS37" i="3"/>
  <c r="AT37" i="3"/>
  <c r="AS38" i="3"/>
  <c r="AT38" i="3"/>
  <c r="AS39" i="3"/>
  <c r="AT39" i="3"/>
  <c r="AS40" i="3"/>
  <c r="AT40" i="3"/>
  <c r="AS41" i="3"/>
  <c r="AT41" i="3"/>
  <c r="AS42" i="3"/>
  <c r="AT42" i="3"/>
  <c r="AS43" i="3"/>
  <c r="AT43" i="3"/>
  <c r="AS44" i="3"/>
  <c r="AT44" i="3"/>
  <c r="AS45" i="3"/>
  <c r="AT45" i="3"/>
  <c r="AS46" i="3"/>
  <c r="AT46" i="3"/>
  <c r="AS47" i="3"/>
  <c r="AT47" i="3"/>
  <c r="AS48" i="3"/>
  <c r="AT48" i="3"/>
  <c r="AS49" i="3"/>
  <c r="AT49" i="3"/>
  <c r="AS50" i="3"/>
  <c r="AT50" i="3"/>
  <c r="AS51" i="3"/>
  <c r="AT51" i="3"/>
  <c r="AS52" i="3"/>
  <c r="AT52" i="3"/>
  <c r="AS53" i="3"/>
  <c r="AT53" i="3"/>
  <c r="AS54" i="3"/>
  <c r="AT54" i="3"/>
  <c r="AS55" i="3"/>
  <c r="AT55" i="3"/>
  <c r="AS56" i="3"/>
  <c r="AT56" i="3"/>
  <c r="AS57" i="3"/>
  <c r="AT57" i="3"/>
  <c r="AS58" i="3"/>
  <c r="AT58" i="3"/>
  <c r="AS59" i="3"/>
  <c r="AT59" i="3"/>
  <c r="AS60" i="3"/>
  <c r="AT60" i="3"/>
  <c r="AS61" i="3"/>
  <c r="AT61" i="3"/>
  <c r="AS62" i="3"/>
  <c r="AT62" i="3"/>
  <c r="AS63" i="3"/>
  <c r="AT63" i="3"/>
  <c r="AS64" i="3"/>
  <c r="AT64" i="3"/>
  <c r="AS65" i="3"/>
  <c r="AT65" i="3"/>
  <c r="AS66" i="3"/>
  <c r="AT66" i="3"/>
  <c r="AS67" i="3"/>
  <c r="AT67" i="3"/>
  <c r="AX27" i="3"/>
  <c r="AY27" i="3"/>
  <c r="AZ27" i="3"/>
  <c r="AS27" i="3"/>
  <c r="AT27" i="3"/>
  <c r="AX26" i="3"/>
  <c r="AY26" i="3"/>
  <c r="AZ26" i="3"/>
  <c r="AS26" i="3"/>
  <c r="AT26" i="3"/>
  <c r="AM231" i="3"/>
  <c r="AL231" i="3"/>
  <c r="AO226" i="3"/>
  <c r="AN226" i="3"/>
  <c r="AM226" i="3"/>
  <c r="AL226" i="3"/>
  <c r="AM221" i="3"/>
  <c r="AL221" i="3"/>
  <c r="AO216" i="3"/>
  <c r="AN216" i="3"/>
  <c r="AM216" i="3"/>
  <c r="AL216" i="3"/>
  <c r="AM211" i="3"/>
  <c r="AL211" i="3"/>
  <c r="AO206" i="3"/>
  <c r="AN206" i="3"/>
  <c r="AM206" i="3"/>
  <c r="AL206" i="3"/>
  <c r="AM201" i="3"/>
  <c r="AL201" i="3"/>
  <c r="AO196" i="3"/>
  <c r="AN196" i="3"/>
  <c r="AM196" i="3"/>
  <c r="AL196" i="3"/>
  <c r="AM191" i="3"/>
  <c r="AL191" i="3"/>
  <c r="AO186" i="3"/>
  <c r="AN186" i="3"/>
  <c r="AM186" i="3"/>
  <c r="AL186" i="3"/>
  <c r="AM181" i="3"/>
  <c r="AL181" i="3"/>
  <c r="AO176" i="3"/>
  <c r="AN176" i="3"/>
  <c r="AM176" i="3"/>
  <c r="AL176" i="3"/>
  <c r="AM171" i="3"/>
  <c r="AL171" i="3"/>
  <c r="AO166" i="3"/>
  <c r="AN166" i="3"/>
  <c r="AM166" i="3"/>
  <c r="AL166" i="3"/>
  <c r="AM161" i="3"/>
  <c r="AL161" i="3"/>
  <c r="AO156" i="3"/>
  <c r="AN156" i="3"/>
  <c r="AM156" i="3"/>
  <c r="AL156" i="3"/>
  <c r="AM151" i="3"/>
  <c r="AL151" i="3"/>
  <c r="AO146" i="3"/>
  <c r="AN146" i="3"/>
  <c r="AM146" i="3"/>
  <c r="AL146" i="3"/>
  <c r="AM141" i="3"/>
  <c r="AL141" i="3"/>
  <c r="AO136" i="3"/>
  <c r="AN136" i="3"/>
  <c r="AM136" i="3"/>
  <c r="AL136" i="3"/>
  <c r="AM131" i="3"/>
  <c r="AL131" i="3"/>
  <c r="AO126" i="3"/>
  <c r="AN126" i="3"/>
  <c r="AM126" i="3"/>
  <c r="AL126" i="3"/>
  <c r="AM121" i="3"/>
  <c r="AL121" i="3"/>
  <c r="AO116" i="3"/>
  <c r="AN116" i="3"/>
  <c r="AM116" i="3"/>
  <c r="AL116" i="3"/>
  <c r="AM111" i="3"/>
  <c r="AL111" i="3"/>
  <c r="AO106" i="3"/>
  <c r="AN106" i="3"/>
  <c r="AM106" i="3"/>
  <c r="AL106" i="3"/>
  <c r="AM101" i="3"/>
  <c r="AL101" i="3"/>
  <c r="AO96" i="3"/>
  <c r="AN96" i="3"/>
  <c r="AM96" i="3"/>
  <c r="AL96" i="3"/>
  <c r="AM91" i="3"/>
  <c r="AL91" i="3"/>
  <c r="AO86" i="3"/>
  <c r="AN86" i="3"/>
  <c r="AM86" i="3"/>
  <c r="AL86" i="3"/>
  <c r="AM81" i="3"/>
  <c r="AL81" i="3"/>
  <c r="AO76" i="3"/>
  <c r="AN76" i="3"/>
  <c r="AM76" i="3"/>
  <c r="AL76" i="3"/>
  <c r="AM71" i="3"/>
  <c r="AL71" i="3"/>
  <c r="AO66" i="3"/>
  <c r="AN66" i="3"/>
  <c r="AM66" i="3"/>
  <c r="AL66" i="3"/>
  <c r="AM61" i="3"/>
  <c r="AL61" i="3"/>
  <c r="AO56" i="3"/>
  <c r="AN56" i="3"/>
  <c r="AM56" i="3"/>
  <c r="AL56" i="3"/>
  <c r="AM51" i="3"/>
  <c r="AL51" i="3"/>
  <c r="AO46" i="3"/>
  <c r="AN46" i="3"/>
  <c r="AM46" i="3"/>
  <c r="AL46" i="3"/>
  <c r="AM41" i="3"/>
  <c r="AL41" i="3"/>
  <c r="AO36" i="3"/>
  <c r="AN36" i="3"/>
  <c r="AM36" i="3"/>
  <c r="AL36" i="3"/>
  <c r="AM31" i="3"/>
  <c r="AL31" i="3"/>
  <c r="AO26" i="3"/>
  <c r="AN26" i="3"/>
  <c r="AM26" i="3"/>
  <c r="AL26" i="3"/>
  <c r="AX46" i="2"/>
  <c r="AY46" i="2"/>
  <c r="AZ46" i="2"/>
  <c r="AX47" i="2"/>
  <c r="AY47" i="2"/>
  <c r="AZ47" i="2"/>
  <c r="AS66" i="2"/>
  <c r="AT66" i="2"/>
  <c r="AS67" i="2"/>
  <c r="AT67" i="2"/>
  <c r="AS68" i="2"/>
  <c r="AT68" i="2"/>
  <c r="AS65" i="2"/>
  <c r="AT65" i="2"/>
  <c r="AS64" i="2"/>
  <c r="AT64" i="2"/>
  <c r="AS63" i="2"/>
  <c r="AT63" i="2"/>
  <c r="AS62" i="2"/>
  <c r="AT62" i="2"/>
  <c r="AS61" i="2"/>
  <c r="AT61" i="2"/>
  <c r="AS60" i="2"/>
  <c r="AT60" i="2"/>
  <c r="AS59" i="2"/>
  <c r="AT59" i="2"/>
  <c r="AS58" i="2"/>
  <c r="AT58" i="2"/>
  <c r="AS57" i="2"/>
  <c r="AT57" i="2"/>
  <c r="AS56" i="2"/>
  <c r="AT56" i="2"/>
  <c r="AS55" i="2"/>
  <c r="AT55" i="2"/>
  <c r="AS54" i="2"/>
  <c r="AT54" i="2"/>
  <c r="AS53" i="2"/>
  <c r="AT53" i="2"/>
  <c r="AS52" i="2"/>
  <c r="AT52" i="2"/>
  <c r="AS51" i="2"/>
  <c r="AT51" i="2"/>
  <c r="AS50" i="2"/>
  <c r="AT50" i="2"/>
  <c r="AS49" i="2"/>
  <c r="AT49" i="2"/>
  <c r="AS48" i="2"/>
  <c r="AT48" i="2"/>
  <c r="AS47" i="2"/>
  <c r="AT47" i="2"/>
  <c r="AS46" i="2"/>
  <c r="AT46" i="2"/>
  <c r="AX45" i="2"/>
  <c r="AY45" i="2"/>
  <c r="AZ45" i="2"/>
  <c r="AS45" i="2"/>
  <c r="AT45" i="2"/>
  <c r="AX44" i="2"/>
  <c r="AY44" i="2"/>
  <c r="AZ44" i="2"/>
  <c r="AS44" i="2"/>
  <c r="AT44" i="2"/>
  <c r="AX43" i="2"/>
  <c r="AY43" i="2"/>
  <c r="AZ43" i="2"/>
  <c r="AS43" i="2"/>
  <c r="AT43" i="2"/>
  <c r="AX42" i="2"/>
  <c r="AY42" i="2"/>
  <c r="AZ42" i="2"/>
  <c r="AS42" i="2"/>
  <c r="AT42" i="2"/>
  <c r="AX41" i="2"/>
  <c r="AY41" i="2"/>
  <c r="AZ41" i="2"/>
  <c r="AS41" i="2"/>
  <c r="AT41" i="2"/>
  <c r="AX40" i="2"/>
  <c r="AY40" i="2"/>
  <c r="AZ40" i="2"/>
  <c r="AS40" i="2"/>
  <c r="AT40" i="2"/>
  <c r="AX39" i="2"/>
  <c r="AY39" i="2"/>
  <c r="AZ39" i="2"/>
  <c r="AS39" i="2"/>
  <c r="AT39" i="2"/>
  <c r="AX38" i="2"/>
  <c r="AY38" i="2"/>
  <c r="AZ38" i="2"/>
  <c r="AS38" i="2"/>
  <c r="AT38" i="2"/>
  <c r="AX37" i="2"/>
  <c r="AY37" i="2"/>
  <c r="AZ37" i="2"/>
  <c r="AS37" i="2"/>
  <c r="AT37" i="2"/>
  <c r="AX36" i="2"/>
  <c r="AY36" i="2"/>
  <c r="AZ36" i="2"/>
  <c r="AS36" i="2"/>
  <c r="AT36" i="2"/>
  <c r="AX35" i="2"/>
  <c r="AY35" i="2"/>
  <c r="AZ35" i="2"/>
  <c r="AS35" i="2"/>
  <c r="AT35" i="2"/>
  <c r="AX34" i="2"/>
  <c r="AY34" i="2"/>
  <c r="AZ34" i="2"/>
  <c r="AS34" i="2"/>
  <c r="AT34" i="2"/>
  <c r="AX33" i="2"/>
  <c r="AY33" i="2"/>
  <c r="AZ33" i="2"/>
  <c r="AS33" i="2"/>
  <c r="AT33" i="2"/>
  <c r="AX32" i="2"/>
  <c r="AY32" i="2"/>
  <c r="AZ32" i="2"/>
  <c r="AS32" i="2"/>
  <c r="AT32" i="2"/>
  <c r="AX31" i="2"/>
  <c r="AY31" i="2"/>
  <c r="AZ31" i="2"/>
  <c r="AS31" i="2"/>
  <c r="AT31" i="2"/>
  <c r="AX30" i="2"/>
  <c r="AY30" i="2"/>
  <c r="AZ30" i="2"/>
  <c r="AS30" i="2"/>
  <c r="AT30" i="2"/>
  <c r="AX29" i="2"/>
  <c r="AY29" i="2"/>
  <c r="AZ29" i="2"/>
  <c r="AS29" i="2"/>
  <c r="AT29" i="2"/>
  <c r="AX28" i="2"/>
  <c r="AY28" i="2"/>
  <c r="AZ28" i="2"/>
  <c r="AS28" i="2"/>
  <c r="AT28" i="2"/>
  <c r="AX27" i="2"/>
  <c r="AY27" i="2"/>
  <c r="AZ27" i="2"/>
  <c r="AS27" i="2"/>
  <c r="AT27" i="2"/>
  <c r="AX26" i="2"/>
  <c r="AY26" i="2"/>
  <c r="AZ26" i="2"/>
  <c r="AS26" i="2"/>
  <c r="AT26" i="2"/>
  <c r="AL240" i="2"/>
  <c r="AK240" i="2"/>
  <c r="AN235" i="2"/>
  <c r="AM235" i="2"/>
  <c r="AL235" i="2"/>
  <c r="AK235" i="2"/>
  <c r="AL230" i="2"/>
  <c r="AK230" i="2"/>
  <c r="AN225" i="2"/>
  <c r="AM225" i="2"/>
  <c r="AL225" i="2"/>
  <c r="AK225" i="2"/>
  <c r="AL220" i="2"/>
  <c r="AK220" i="2"/>
  <c r="AN215" i="2"/>
  <c r="AM215" i="2"/>
  <c r="AL215" i="2"/>
  <c r="AK215" i="2"/>
  <c r="AL210" i="2"/>
  <c r="AK210" i="2"/>
  <c r="AN205" i="2"/>
  <c r="AM205" i="2"/>
  <c r="AL205" i="2"/>
  <c r="AK205" i="2"/>
  <c r="AL200" i="2"/>
  <c r="AK200" i="2"/>
  <c r="AN195" i="2"/>
  <c r="AM195" i="2"/>
  <c r="AL195" i="2"/>
  <c r="AK195" i="2"/>
  <c r="AL190" i="2"/>
  <c r="AK190" i="2"/>
  <c r="AN185" i="2"/>
  <c r="AM185" i="2"/>
  <c r="AL185" i="2"/>
  <c r="AK185" i="2"/>
  <c r="AL180" i="2"/>
  <c r="AK180" i="2"/>
  <c r="AN175" i="2"/>
  <c r="AM175" i="2"/>
  <c r="AL175" i="2"/>
  <c r="AK175" i="2"/>
  <c r="AL170" i="2"/>
  <c r="AK170" i="2"/>
  <c r="AN165" i="2"/>
  <c r="AM165" i="2"/>
  <c r="AL165" i="2"/>
  <c r="AK165" i="2"/>
  <c r="AL160" i="2"/>
  <c r="AK160" i="2"/>
  <c r="AN155" i="2"/>
  <c r="AM155" i="2"/>
  <c r="AL155" i="2"/>
  <c r="AK155" i="2"/>
  <c r="AL150" i="2"/>
  <c r="AK150" i="2"/>
  <c r="AN145" i="2"/>
  <c r="AM145" i="2"/>
  <c r="AL145" i="2"/>
  <c r="AK145" i="2"/>
  <c r="AL140" i="2"/>
  <c r="AK140" i="2"/>
  <c r="AN135" i="2"/>
  <c r="AM135" i="2"/>
  <c r="AL135" i="2"/>
  <c r="AK135" i="2"/>
  <c r="AL130" i="2"/>
  <c r="AK130" i="2"/>
  <c r="AN125" i="2"/>
  <c r="AM125" i="2"/>
  <c r="AL125" i="2"/>
  <c r="AK125" i="2"/>
  <c r="AL120" i="2"/>
  <c r="AK120" i="2"/>
  <c r="AN115" i="2"/>
  <c r="AM115" i="2"/>
  <c r="AL115" i="2"/>
  <c r="AK115" i="2"/>
  <c r="AL110" i="2"/>
  <c r="AK110" i="2"/>
  <c r="AN105" i="2"/>
  <c r="AM105" i="2"/>
  <c r="AL105" i="2"/>
  <c r="AK105" i="2"/>
  <c r="AL100" i="2"/>
  <c r="AK100" i="2"/>
  <c r="AN95" i="2"/>
  <c r="AM95" i="2"/>
  <c r="AL95" i="2"/>
  <c r="AK95" i="2"/>
  <c r="AL90" i="2"/>
  <c r="AK90" i="2"/>
  <c r="AN85" i="2"/>
  <c r="AM85" i="2"/>
  <c r="AL85" i="2"/>
  <c r="AK85" i="2"/>
  <c r="AL80" i="2"/>
  <c r="AK80" i="2"/>
  <c r="AN75" i="2"/>
  <c r="AM75" i="2"/>
  <c r="AL75" i="2"/>
  <c r="AK75" i="2"/>
  <c r="AL70" i="2"/>
  <c r="AK70" i="2"/>
  <c r="AN65" i="2"/>
  <c r="AM65" i="2"/>
  <c r="AL65" i="2"/>
  <c r="AK65" i="2"/>
  <c r="AL60" i="2"/>
  <c r="AK60" i="2"/>
  <c r="AN55" i="2"/>
  <c r="AM55" i="2"/>
  <c r="AL55" i="2"/>
  <c r="AK55" i="2"/>
  <c r="AL50" i="2"/>
  <c r="AK50" i="2"/>
  <c r="AN45" i="2"/>
  <c r="AM45" i="2"/>
  <c r="AL45" i="2"/>
  <c r="AK45" i="2"/>
  <c r="AL40" i="2"/>
  <c r="AK40" i="2"/>
  <c r="AN35" i="2"/>
  <c r="AM35" i="2"/>
  <c r="AL35" i="2"/>
  <c r="AK35" i="2"/>
  <c r="AL30" i="2"/>
  <c r="AK30" i="2"/>
  <c r="AN25" i="2"/>
  <c r="AM25" i="2"/>
  <c r="AL25" i="2"/>
  <c r="AK25" i="2"/>
  <c r="AN52" i="4"/>
  <c r="AX27" i="4"/>
  <c r="AY27" i="4"/>
  <c r="AX28" i="4"/>
  <c r="AY28" i="4"/>
  <c r="AX29" i="4"/>
  <c r="AY29" i="4"/>
  <c r="AX30" i="4"/>
  <c r="AY30" i="4"/>
  <c r="AX31" i="4"/>
  <c r="AY31" i="4"/>
  <c r="AX32" i="4"/>
  <c r="AY32" i="4"/>
  <c r="AX33" i="4"/>
  <c r="AY33" i="4"/>
  <c r="AX34" i="4"/>
  <c r="AY34" i="4"/>
  <c r="AX35" i="4"/>
  <c r="AY35" i="4"/>
  <c r="AX36" i="4"/>
  <c r="AY36" i="4"/>
  <c r="AX37" i="4"/>
  <c r="AY37" i="4"/>
  <c r="AX38" i="4"/>
  <c r="AY38" i="4"/>
  <c r="AX39" i="4"/>
  <c r="AY39" i="4"/>
  <c r="AX40" i="4"/>
  <c r="AY40" i="4"/>
  <c r="AX41" i="4"/>
  <c r="AY41" i="4"/>
  <c r="AX42" i="4"/>
  <c r="AY42" i="4"/>
  <c r="AX43" i="4"/>
  <c r="AY43" i="4"/>
  <c r="AX44" i="4"/>
  <c r="AY44" i="4"/>
  <c r="AX45" i="4"/>
  <c r="AY45" i="4"/>
  <c r="AX26" i="4"/>
  <c r="AY26" i="4"/>
  <c r="AR26" i="1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26" i="4"/>
  <c r="AT65" i="4"/>
  <c r="AT64" i="4"/>
  <c r="AT63" i="4"/>
  <c r="AT62" i="4"/>
  <c r="AT61" i="4"/>
  <c r="AT60" i="4"/>
  <c r="AT59" i="4"/>
  <c r="AT58" i="4"/>
  <c r="AT57" i="4"/>
  <c r="AT56" i="4"/>
  <c r="AT55" i="4"/>
  <c r="AT54" i="4"/>
  <c r="AT53" i="4"/>
  <c r="AT52" i="4"/>
  <c r="AT51" i="4"/>
  <c r="AT50" i="4"/>
  <c r="AT49" i="4"/>
  <c r="AT48" i="4"/>
  <c r="AT47" i="4"/>
  <c r="AT46" i="4"/>
  <c r="AZ45" i="4"/>
  <c r="AT45" i="4"/>
  <c r="AZ44" i="4"/>
  <c r="AT44" i="4"/>
  <c r="AZ43" i="4"/>
  <c r="AT43" i="4"/>
  <c r="AZ42" i="4"/>
  <c r="AT42" i="4"/>
  <c r="AZ41" i="4"/>
  <c r="AT41" i="4"/>
  <c r="AZ40" i="4"/>
  <c r="AT40" i="4"/>
  <c r="AZ39" i="4"/>
  <c r="AT39" i="4"/>
  <c r="AZ38" i="4"/>
  <c r="AT38" i="4"/>
  <c r="AZ37" i="4"/>
  <c r="AT37" i="4"/>
  <c r="AZ36" i="4"/>
  <c r="AT36" i="4"/>
  <c r="AZ35" i="4"/>
  <c r="AT35" i="4"/>
  <c r="AZ34" i="4"/>
  <c r="AT34" i="4"/>
  <c r="AZ33" i="4"/>
  <c r="AT33" i="4"/>
  <c r="AZ32" i="4"/>
  <c r="AT32" i="4"/>
  <c r="AZ31" i="4"/>
  <c r="AT31" i="4"/>
  <c r="AZ30" i="4"/>
  <c r="AT30" i="4"/>
  <c r="AZ29" i="4"/>
  <c r="AT29" i="4"/>
  <c r="AZ28" i="4"/>
  <c r="AT28" i="4"/>
  <c r="AZ27" i="4"/>
  <c r="AT27" i="4"/>
  <c r="AZ26" i="4"/>
  <c r="AT26" i="4"/>
  <c r="AO22" i="4"/>
  <c r="AM22" i="4"/>
  <c r="AN22" i="4"/>
  <c r="AL22" i="4"/>
  <c r="AO222" i="4"/>
  <c r="AN222" i="4"/>
  <c r="AM222" i="4"/>
  <c r="AL222" i="4"/>
  <c r="AM217" i="4"/>
  <c r="AL217" i="4"/>
  <c r="AO212" i="4"/>
  <c r="AN212" i="4"/>
  <c r="AM212" i="4"/>
  <c r="AL212" i="4"/>
  <c r="AM207" i="4"/>
  <c r="AL207" i="4"/>
  <c r="AO202" i="4"/>
  <c r="AN202" i="4"/>
  <c r="AM202" i="4"/>
  <c r="AL202" i="4"/>
  <c r="AM197" i="4"/>
  <c r="AL197" i="4"/>
  <c r="AO192" i="4"/>
  <c r="AN192" i="4"/>
  <c r="AM192" i="4"/>
  <c r="AL192" i="4"/>
  <c r="AM187" i="4"/>
  <c r="AL187" i="4"/>
  <c r="AO182" i="4"/>
  <c r="AN182" i="4"/>
  <c r="AM182" i="4"/>
  <c r="AL182" i="4"/>
  <c r="AM177" i="4"/>
  <c r="AL177" i="4"/>
  <c r="AO172" i="4"/>
  <c r="AN172" i="4"/>
  <c r="AM172" i="4"/>
  <c r="AL172" i="4"/>
  <c r="AM167" i="4"/>
  <c r="AL167" i="4"/>
  <c r="AO162" i="4"/>
  <c r="AN162" i="4"/>
  <c r="AM162" i="4"/>
  <c r="AL162" i="4"/>
  <c r="AM157" i="4"/>
  <c r="AL157" i="4"/>
  <c r="AO152" i="4"/>
  <c r="AN152" i="4"/>
  <c r="AM152" i="4"/>
  <c r="AL152" i="4"/>
  <c r="AM147" i="4"/>
  <c r="AL147" i="4"/>
  <c r="AO142" i="4"/>
  <c r="AN142" i="4"/>
  <c r="AM142" i="4"/>
  <c r="AL142" i="4"/>
  <c r="AM137" i="4"/>
  <c r="AL137" i="4"/>
  <c r="AO132" i="4"/>
  <c r="AN132" i="4"/>
  <c r="AM132" i="4"/>
  <c r="AL132" i="4"/>
  <c r="AM127" i="4"/>
  <c r="AL127" i="4"/>
  <c r="AO122" i="4"/>
  <c r="AN122" i="4"/>
  <c r="AM122" i="4"/>
  <c r="AL122" i="4"/>
  <c r="AM117" i="4"/>
  <c r="AL117" i="4"/>
  <c r="AO112" i="4"/>
  <c r="AN112" i="4"/>
  <c r="AM112" i="4"/>
  <c r="AL112" i="4"/>
  <c r="AM107" i="4"/>
  <c r="AL107" i="4"/>
  <c r="AO102" i="4"/>
  <c r="AN102" i="4"/>
  <c r="AM102" i="4"/>
  <c r="AL102" i="4"/>
  <c r="AM97" i="4"/>
  <c r="AL97" i="4"/>
  <c r="AO92" i="4"/>
  <c r="AN92" i="4"/>
  <c r="AM92" i="4"/>
  <c r="AL92" i="4"/>
  <c r="AM87" i="4"/>
  <c r="AL87" i="4"/>
  <c r="AO82" i="4"/>
  <c r="AN82" i="4"/>
  <c r="AM82" i="4"/>
  <c r="AL82" i="4"/>
  <c r="AM77" i="4"/>
  <c r="AL77" i="4"/>
  <c r="AO72" i="4"/>
  <c r="AN72" i="4"/>
  <c r="AM72" i="4"/>
  <c r="AL72" i="4"/>
  <c r="AM67" i="4"/>
  <c r="AL67" i="4"/>
  <c r="AO62" i="4"/>
  <c r="AN62" i="4"/>
  <c r="AM62" i="4"/>
  <c r="AL62" i="4"/>
  <c r="AM57" i="4"/>
  <c r="AL57" i="4"/>
  <c r="AO52" i="4"/>
  <c r="AM52" i="4"/>
  <c r="AL52" i="4"/>
  <c r="AM47" i="4"/>
  <c r="AL47" i="4"/>
  <c r="AO42" i="4"/>
  <c r="AN42" i="4"/>
  <c r="AM42" i="4"/>
  <c r="AL42" i="4"/>
  <c r="AM37" i="4"/>
  <c r="AL37" i="4"/>
  <c r="AO32" i="4"/>
  <c r="AN32" i="4"/>
  <c r="AM32" i="4"/>
  <c r="AL32" i="4"/>
  <c r="AM27" i="4"/>
  <c r="AL27" i="4"/>
  <c r="AL26" i="1"/>
  <c r="AK26" i="1"/>
  <c r="V258" i="4"/>
  <c r="V259" i="4"/>
  <c r="V260" i="4"/>
  <c r="V261" i="4"/>
  <c r="V262" i="4"/>
  <c r="V263" i="4"/>
  <c r="V264" i="4"/>
  <c r="V265" i="4"/>
  <c r="V266" i="4"/>
  <c r="V267" i="4"/>
  <c r="V268" i="4"/>
  <c r="AD233" i="3"/>
  <c r="V233" i="3"/>
  <c r="AD197" i="3"/>
  <c r="AE233" i="3"/>
  <c r="AF233" i="3"/>
  <c r="AG233" i="3"/>
  <c r="AD234" i="3"/>
  <c r="V234" i="3"/>
  <c r="AE234" i="3"/>
  <c r="AF234" i="3"/>
  <c r="AG234" i="3"/>
  <c r="AD235" i="3"/>
  <c r="V235" i="3"/>
  <c r="AE235" i="3"/>
  <c r="AF235" i="3"/>
  <c r="AG235" i="3"/>
  <c r="AD236" i="3"/>
  <c r="V236" i="3"/>
  <c r="AE236" i="3"/>
  <c r="AF236" i="3"/>
  <c r="AG236" i="3"/>
  <c r="AD237" i="3"/>
  <c r="V237" i="3"/>
  <c r="AE237" i="3"/>
  <c r="AF237" i="3"/>
  <c r="AG237" i="3"/>
  <c r="AD238" i="3"/>
  <c r="V238" i="3"/>
  <c r="AE238" i="3"/>
  <c r="AF238" i="3"/>
  <c r="AG238" i="3"/>
  <c r="AD239" i="3"/>
  <c r="V239" i="3"/>
  <c r="AE239" i="3"/>
  <c r="AF239" i="3"/>
  <c r="AG239" i="3"/>
  <c r="AD240" i="3"/>
  <c r="V240" i="3"/>
  <c r="AE240" i="3"/>
  <c r="AF240" i="3"/>
  <c r="AG240" i="3"/>
  <c r="AD241" i="3"/>
  <c r="V241" i="3"/>
  <c r="AE241" i="3"/>
  <c r="AF241" i="3"/>
  <c r="AG241" i="3"/>
  <c r="AD242" i="3"/>
  <c r="V242" i="3"/>
  <c r="AE242" i="3"/>
  <c r="AF242" i="3"/>
  <c r="AG242" i="3"/>
  <c r="AD243" i="3"/>
  <c r="V243" i="3"/>
  <c r="AE243" i="3"/>
  <c r="AF243" i="3"/>
  <c r="AG243" i="3"/>
  <c r="AD244" i="3"/>
  <c r="V244" i="3"/>
  <c r="AE244" i="3"/>
  <c r="AF244" i="3"/>
  <c r="AG244" i="3"/>
  <c r="AD245" i="3"/>
  <c r="V245" i="3"/>
  <c r="AE245" i="3"/>
  <c r="AF245" i="3"/>
  <c r="AG245" i="3"/>
  <c r="AD246" i="3"/>
  <c r="V246" i="3"/>
  <c r="AE246" i="3"/>
  <c r="AF246" i="3"/>
  <c r="AG246" i="3"/>
  <c r="AD247" i="3"/>
  <c r="V247" i="3"/>
  <c r="AE247" i="3"/>
  <c r="AF247" i="3"/>
  <c r="AG247" i="3"/>
  <c r="AD248" i="3"/>
  <c r="V248" i="3"/>
  <c r="AE248" i="3"/>
  <c r="AF248" i="3"/>
  <c r="AG248" i="3"/>
  <c r="AD249" i="3"/>
  <c r="V249" i="3"/>
  <c r="AE249" i="3"/>
  <c r="AF249" i="3"/>
  <c r="AG249" i="3"/>
  <c r="AD250" i="3"/>
  <c r="V250" i="3"/>
  <c r="AE250" i="3"/>
  <c r="AF250" i="3"/>
  <c r="AG250" i="3"/>
  <c r="AD251" i="3"/>
  <c r="V251" i="3"/>
  <c r="AE251" i="3"/>
  <c r="AF251" i="3"/>
  <c r="AG251" i="3"/>
  <c r="AD252" i="3"/>
  <c r="V252" i="3"/>
  <c r="AE252" i="3"/>
  <c r="AF252" i="3"/>
  <c r="AG252" i="3"/>
  <c r="AD253" i="3"/>
  <c r="V253" i="3"/>
  <c r="AE253" i="3"/>
  <c r="AF253" i="3"/>
  <c r="AG253" i="3"/>
  <c r="AD254" i="3"/>
  <c r="V254" i="3"/>
  <c r="AE254" i="3"/>
  <c r="AF254" i="3"/>
  <c r="AG254" i="3"/>
  <c r="AD255" i="3"/>
  <c r="V255" i="3"/>
  <c r="AE255" i="3"/>
  <c r="AF255" i="3"/>
  <c r="AG255" i="3"/>
  <c r="AD256" i="3"/>
  <c r="V256" i="3"/>
  <c r="AE256" i="3"/>
  <c r="AF256" i="3"/>
  <c r="AG256" i="3"/>
  <c r="AD257" i="3"/>
  <c r="V257" i="3"/>
  <c r="AE257" i="3"/>
  <c r="AF257" i="3"/>
  <c r="AG257" i="3"/>
  <c r="AD204" i="3"/>
  <c r="V204" i="3"/>
  <c r="AE204" i="3"/>
  <c r="AF204" i="3"/>
  <c r="AG204" i="3"/>
  <c r="AD205" i="3"/>
  <c r="V205" i="3"/>
  <c r="AE205" i="3"/>
  <c r="AF205" i="3"/>
  <c r="AG205" i="3"/>
  <c r="AD206" i="3"/>
  <c r="V206" i="3"/>
  <c r="AE206" i="3"/>
  <c r="AF206" i="3"/>
  <c r="AG206" i="3"/>
  <c r="AD207" i="3"/>
  <c r="V207" i="3"/>
  <c r="AE207" i="3"/>
  <c r="AF207" i="3"/>
  <c r="AG207" i="3"/>
  <c r="AD208" i="3"/>
  <c r="V208" i="3"/>
  <c r="AE208" i="3"/>
  <c r="AF208" i="3"/>
  <c r="AG208" i="3"/>
  <c r="AD209" i="3"/>
  <c r="V209" i="3"/>
  <c r="AE209" i="3"/>
  <c r="AF209" i="3"/>
  <c r="AG209" i="3"/>
  <c r="AD210" i="3"/>
  <c r="V210" i="3"/>
  <c r="AE210" i="3"/>
  <c r="AF210" i="3"/>
  <c r="AG210" i="3"/>
  <c r="AD211" i="3"/>
  <c r="V211" i="3"/>
  <c r="AE211" i="3"/>
  <c r="AF211" i="3"/>
  <c r="AG211" i="3"/>
  <c r="AD212" i="3"/>
  <c r="V212" i="3"/>
  <c r="AE212" i="3"/>
  <c r="AF212" i="3"/>
  <c r="AG212" i="3"/>
  <c r="AD213" i="3"/>
  <c r="V213" i="3"/>
  <c r="AE213" i="3"/>
  <c r="AF213" i="3"/>
  <c r="AG213" i="3"/>
  <c r="AD214" i="3"/>
  <c r="V214" i="3"/>
  <c r="AE214" i="3"/>
  <c r="AF214" i="3"/>
  <c r="AG214" i="3"/>
  <c r="AD215" i="3"/>
  <c r="V215" i="3"/>
  <c r="AE215" i="3"/>
  <c r="AF215" i="3"/>
  <c r="AG215" i="3"/>
  <c r="AD216" i="3"/>
  <c r="V216" i="3"/>
  <c r="AE216" i="3"/>
  <c r="AF216" i="3"/>
  <c r="AG216" i="3"/>
  <c r="AD217" i="3"/>
  <c r="V217" i="3"/>
  <c r="AE217" i="3"/>
  <c r="AF217" i="3"/>
  <c r="AG217" i="3"/>
  <c r="AD218" i="3"/>
  <c r="V218" i="3"/>
  <c r="AE218" i="3"/>
  <c r="AF218" i="3"/>
  <c r="AG218" i="3"/>
  <c r="AD219" i="3"/>
  <c r="V219" i="3"/>
  <c r="AE219" i="3"/>
  <c r="AF219" i="3"/>
  <c r="AG219" i="3"/>
  <c r="AD220" i="3"/>
  <c r="V220" i="3"/>
  <c r="AE220" i="3"/>
  <c r="AF220" i="3"/>
  <c r="AG220" i="3"/>
  <c r="AD221" i="3"/>
  <c r="V221" i="3"/>
  <c r="AE221" i="3"/>
  <c r="AF221" i="3"/>
  <c r="AG221" i="3"/>
  <c r="AD222" i="3"/>
  <c r="V222" i="3"/>
  <c r="AE222" i="3"/>
  <c r="AF222" i="3"/>
  <c r="AG222" i="3"/>
  <c r="AD223" i="3"/>
  <c r="V223" i="3"/>
  <c r="AE223" i="3"/>
  <c r="AF223" i="3"/>
  <c r="AG223" i="3"/>
  <c r="AD224" i="3"/>
  <c r="V224" i="3"/>
  <c r="AE224" i="3"/>
  <c r="AF224" i="3"/>
  <c r="AG224" i="3"/>
  <c r="AD225" i="3"/>
  <c r="V225" i="3"/>
  <c r="AE225" i="3"/>
  <c r="AF225" i="3"/>
  <c r="AG225" i="3"/>
  <c r="AD226" i="3"/>
  <c r="V226" i="3"/>
  <c r="AE226" i="3"/>
  <c r="AF226" i="3"/>
  <c r="AG226" i="3"/>
  <c r="AD227" i="3"/>
  <c r="V227" i="3"/>
  <c r="AE227" i="3"/>
  <c r="AF227" i="3"/>
  <c r="AG227" i="3"/>
  <c r="AD228" i="3"/>
  <c r="V228" i="3"/>
  <c r="AE228" i="3"/>
  <c r="AF228" i="3"/>
  <c r="AG228" i="3"/>
  <c r="AD229" i="3"/>
  <c r="V229" i="3"/>
  <c r="AE229" i="3"/>
  <c r="AF229" i="3"/>
  <c r="AG229" i="3"/>
  <c r="AD230" i="3"/>
  <c r="V230" i="3"/>
  <c r="AE230" i="3"/>
  <c r="AF230" i="3"/>
  <c r="AG230" i="3"/>
  <c r="AD231" i="3"/>
  <c r="V231" i="3"/>
  <c r="AE231" i="3"/>
  <c r="AF231" i="3"/>
  <c r="AG231" i="3"/>
  <c r="AD232" i="3"/>
  <c r="V232" i="3"/>
  <c r="AE232" i="3"/>
  <c r="AF232" i="3"/>
  <c r="AG232" i="3"/>
  <c r="AD203" i="3"/>
  <c r="AF203" i="3"/>
  <c r="V202" i="3"/>
  <c r="AD202" i="3"/>
  <c r="AE202" i="3"/>
  <c r="V203" i="3"/>
  <c r="AE203" i="3"/>
  <c r="V201" i="3"/>
  <c r="AD201" i="3"/>
  <c r="AE201" i="3"/>
  <c r="I253" i="3"/>
  <c r="J253" i="3"/>
  <c r="K253" i="3"/>
  <c r="L253" i="3"/>
  <c r="L252" i="3"/>
  <c r="H15" i="3"/>
  <c r="H14" i="3"/>
  <c r="M253" i="3"/>
  <c r="I254" i="3"/>
  <c r="J254" i="3"/>
  <c r="K254" i="3"/>
  <c r="L254" i="3"/>
  <c r="M254" i="3"/>
  <c r="I255" i="3"/>
  <c r="J255" i="3"/>
  <c r="K255" i="3"/>
  <c r="L255" i="3"/>
  <c r="M255" i="3"/>
  <c r="I256" i="3"/>
  <c r="J256" i="3"/>
  <c r="K256" i="3"/>
  <c r="L256" i="3"/>
  <c r="M256" i="3"/>
  <c r="I257" i="3"/>
  <c r="J257" i="3"/>
  <c r="K257" i="3"/>
  <c r="L257" i="3"/>
  <c r="M257" i="3"/>
  <c r="I228" i="3"/>
  <c r="J228" i="3"/>
  <c r="K228" i="3"/>
  <c r="L228" i="3"/>
  <c r="L227" i="3"/>
  <c r="M228" i="3"/>
  <c r="I229" i="3"/>
  <c r="J229" i="3"/>
  <c r="K229" i="3"/>
  <c r="L229" i="3"/>
  <c r="M229" i="3"/>
  <c r="I230" i="3"/>
  <c r="J230" i="3"/>
  <c r="K230" i="3"/>
  <c r="L230" i="3"/>
  <c r="M230" i="3"/>
  <c r="I231" i="3"/>
  <c r="J231" i="3"/>
  <c r="K231" i="3"/>
  <c r="L231" i="3"/>
  <c r="M231" i="3"/>
  <c r="I232" i="3"/>
  <c r="J232" i="3"/>
  <c r="K232" i="3"/>
  <c r="L232" i="3"/>
  <c r="M232" i="3"/>
  <c r="I233" i="3"/>
  <c r="J233" i="3"/>
  <c r="K233" i="3"/>
  <c r="L233" i="3"/>
  <c r="M233" i="3"/>
  <c r="I234" i="3"/>
  <c r="J234" i="3"/>
  <c r="K234" i="3"/>
  <c r="L234" i="3"/>
  <c r="M234" i="3"/>
  <c r="I235" i="3"/>
  <c r="J235" i="3"/>
  <c r="K235" i="3"/>
  <c r="L235" i="3"/>
  <c r="M235" i="3"/>
  <c r="I236" i="3"/>
  <c r="J236" i="3"/>
  <c r="K236" i="3"/>
  <c r="L236" i="3"/>
  <c r="M236" i="3"/>
  <c r="I237" i="3"/>
  <c r="J237" i="3"/>
  <c r="K237" i="3"/>
  <c r="L237" i="3"/>
  <c r="M237" i="3"/>
  <c r="I238" i="3"/>
  <c r="J238" i="3"/>
  <c r="K238" i="3"/>
  <c r="L238" i="3"/>
  <c r="M238" i="3"/>
  <c r="I239" i="3"/>
  <c r="J239" i="3"/>
  <c r="K239" i="3"/>
  <c r="L239" i="3"/>
  <c r="M239" i="3"/>
  <c r="I240" i="3"/>
  <c r="J240" i="3"/>
  <c r="K240" i="3"/>
  <c r="L240" i="3"/>
  <c r="M240" i="3"/>
  <c r="I241" i="3"/>
  <c r="J241" i="3"/>
  <c r="K241" i="3"/>
  <c r="L241" i="3"/>
  <c r="M241" i="3"/>
  <c r="I242" i="3"/>
  <c r="J242" i="3"/>
  <c r="K242" i="3"/>
  <c r="L242" i="3"/>
  <c r="M242" i="3"/>
  <c r="I243" i="3"/>
  <c r="J243" i="3"/>
  <c r="K243" i="3"/>
  <c r="L243" i="3"/>
  <c r="M243" i="3"/>
  <c r="I244" i="3"/>
  <c r="J244" i="3"/>
  <c r="K244" i="3"/>
  <c r="L244" i="3"/>
  <c r="M244" i="3"/>
  <c r="I245" i="3"/>
  <c r="J245" i="3"/>
  <c r="K245" i="3"/>
  <c r="L245" i="3"/>
  <c r="M245" i="3"/>
  <c r="I246" i="3"/>
  <c r="J246" i="3"/>
  <c r="K246" i="3"/>
  <c r="L246" i="3"/>
  <c r="M246" i="3"/>
  <c r="I247" i="3"/>
  <c r="J247" i="3"/>
  <c r="K247" i="3"/>
  <c r="L247" i="3"/>
  <c r="M247" i="3"/>
  <c r="I248" i="3"/>
  <c r="J248" i="3"/>
  <c r="K248" i="3"/>
  <c r="L248" i="3"/>
  <c r="M248" i="3"/>
  <c r="I249" i="3"/>
  <c r="J249" i="3"/>
  <c r="K249" i="3"/>
  <c r="L249" i="3"/>
  <c r="M249" i="3"/>
  <c r="I250" i="3"/>
  <c r="J250" i="3"/>
  <c r="K250" i="3"/>
  <c r="L250" i="3"/>
  <c r="M250" i="3"/>
  <c r="I251" i="3"/>
  <c r="J251" i="3"/>
  <c r="K251" i="3"/>
  <c r="L251" i="3"/>
  <c r="M251" i="3"/>
  <c r="I252" i="3"/>
  <c r="J252" i="3"/>
  <c r="K252" i="3"/>
  <c r="M252" i="3"/>
  <c r="I204" i="3"/>
  <c r="J204" i="3"/>
  <c r="K204" i="3"/>
  <c r="L204" i="3"/>
  <c r="L203" i="3"/>
  <c r="M204" i="3"/>
  <c r="I205" i="3"/>
  <c r="J205" i="3"/>
  <c r="K205" i="3"/>
  <c r="L205" i="3"/>
  <c r="M205" i="3"/>
  <c r="I206" i="3"/>
  <c r="J206" i="3"/>
  <c r="K206" i="3"/>
  <c r="L206" i="3"/>
  <c r="M206" i="3"/>
  <c r="I207" i="3"/>
  <c r="J207" i="3"/>
  <c r="K207" i="3"/>
  <c r="L207" i="3"/>
  <c r="M207" i="3"/>
  <c r="I208" i="3"/>
  <c r="J208" i="3"/>
  <c r="K208" i="3"/>
  <c r="L208" i="3"/>
  <c r="M208" i="3"/>
  <c r="I209" i="3"/>
  <c r="J209" i="3"/>
  <c r="K209" i="3"/>
  <c r="L209" i="3"/>
  <c r="M209" i="3"/>
  <c r="I210" i="3"/>
  <c r="J210" i="3"/>
  <c r="K210" i="3"/>
  <c r="L210" i="3"/>
  <c r="M210" i="3"/>
  <c r="I211" i="3"/>
  <c r="J211" i="3"/>
  <c r="K211" i="3"/>
  <c r="L211" i="3"/>
  <c r="M211" i="3"/>
  <c r="I212" i="3"/>
  <c r="J212" i="3"/>
  <c r="K212" i="3"/>
  <c r="L212" i="3"/>
  <c r="M212" i="3"/>
  <c r="I213" i="3"/>
  <c r="J213" i="3"/>
  <c r="K213" i="3"/>
  <c r="L213" i="3"/>
  <c r="M213" i="3"/>
  <c r="I214" i="3"/>
  <c r="J214" i="3"/>
  <c r="K214" i="3"/>
  <c r="L214" i="3"/>
  <c r="M214" i="3"/>
  <c r="I215" i="3"/>
  <c r="J215" i="3"/>
  <c r="K215" i="3"/>
  <c r="L215" i="3"/>
  <c r="M215" i="3"/>
  <c r="I216" i="3"/>
  <c r="J216" i="3"/>
  <c r="K216" i="3"/>
  <c r="L216" i="3"/>
  <c r="M216" i="3"/>
  <c r="I217" i="3"/>
  <c r="J217" i="3"/>
  <c r="K217" i="3"/>
  <c r="L217" i="3"/>
  <c r="M217" i="3"/>
  <c r="I218" i="3"/>
  <c r="J218" i="3"/>
  <c r="K218" i="3"/>
  <c r="L218" i="3"/>
  <c r="M218" i="3"/>
  <c r="I219" i="3"/>
  <c r="J219" i="3"/>
  <c r="K219" i="3"/>
  <c r="L219" i="3"/>
  <c r="M219" i="3"/>
  <c r="I220" i="3"/>
  <c r="J220" i="3"/>
  <c r="K220" i="3"/>
  <c r="L220" i="3"/>
  <c r="M220" i="3"/>
  <c r="I221" i="3"/>
  <c r="J221" i="3"/>
  <c r="K221" i="3"/>
  <c r="L221" i="3"/>
  <c r="M221" i="3"/>
  <c r="I222" i="3"/>
  <c r="J222" i="3"/>
  <c r="K222" i="3"/>
  <c r="L222" i="3"/>
  <c r="M222" i="3"/>
  <c r="I223" i="3"/>
  <c r="J223" i="3"/>
  <c r="K223" i="3"/>
  <c r="L223" i="3"/>
  <c r="M223" i="3"/>
  <c r="I224" i="3"/>
  <c r="J224" i="3"/>
  <c r="K224" i="3"/>
  <c r="L224" i="3"/>
  <c r="M224" i="3"/>
  <c r="I225" i="3"/>
  <c r="J225" i="3"/>
  <c r="K225" i="3"/>
  <c r="L225" i="3"/>
  <c r="M225" i="3"/>
  <c r="I226" i="3"/>
  <c r="J226" i="3"/>
  <c r="K226" i="3"/>
  <c r="L226" i="3"/>
  <c r="M226" i="3"/>
  <c r="I227" i="3"/>
  <c r="J227" i="3"/>
  <c r="K227" i="3"/>
  <c r="M227" i="3"/>
  <c r="L200" i="3"/>
  <c r="K200" i="3"/>
  <c r="J200" i="3"/>
  <c r="I200" i="3"/>
  <c r="V257" i="4"/>
  <c r="AD252" i="4"/>
  <c r="AD257" i="4"/>
  <c r="AE257" i="4"/>
  <c r="V268" i="2"/>
  <c r="AD263" i="2"/>
  <c r="AD268" i="2"/>
  <c r="AE268" i="2"/>
  <c r="V267" i="2"/>
  <c r="AD267" i="2"/>
  <c r="AE267" i="2"/>
  <c r="I267" i="2"/>
  <c r="J267" i="2"/>
  <c r="K267" i="2"/>
  <c r="L267" i="2"/>
  <c r="I268" i="2"/>
  <c r="J268" i="2"/>
  <c r="K268" i="2"/>
  <c r="L268" i="2"/>
  <c r="L266" i="2"/>
  <c r="K266" i="2"/>
  <c r="J266" i="2"/>
  <c r="I266" i="2"/>
  <c r="V256" i="4"/>
  <c r="AD256" i="4"/>
  <c r="AE256" i="4"/>
  <c r="AD265" i="3"/>
  <c r="AG265" i="3"/>
  <c r="AF265" i="3"/>
  <c r="V265" i="3"/>
  <c r="AD260" i="3"/>
  <c r="AE265" i="3"/>
  <c r="L265" i="3"/>
  <c r="L264" i="3"/>
  <c r="M265" i="3"/>
  <c r="K265" i="3"/>
  <c r="J265" i="3"/>
  <c r="I265" i="3"/>
  <c r="AD264" i="3"/>
  <c r="AG264" i="3"/>
  <c r="AF264" i="3"/>
  <c r="V264" i="3"/>
  <c r="AE264" i="3"/>
  <c r="L263" i="3"/>
  <c r="M264" i="3"/>
  <c r="K264" i="3"/>
  <c r="J264" i="3"/>
  <c r="I264" i="3"/>
  <c r="AD263" i="3"/>
  <c r="K263" i="3"/>
  <c r="J263" i="3"/>
  <c r="I263" i="3"/>
  <c r="AD262" i="3"/>
  <c r="AD261" i="3"/>
  <c r="AG268" i="2"/>
  <c r="AF268" i="2"/>
  <c r="H15" i="2"/>
  <c r="H14" i="2"/>
  <c r="M268" i="2"/>
  <c r="AG267" i="2"/>
  <c r="AF267" i="2"/>
  <c r="M267" i="2"/>
  <c r="AD266" i="2"/>
  <c r="AD265" i="2"/>
  <c r="AD264" i="2"/>
  <c r="AG257" i="4"/>
  <c r="AF257" i="4"/>
  <c r="AG256" i="4"/>
  <c r="AF256" i="4"/>
  <c r="K256" i="4"/>
  <c r="J256" i="4"/>
  <c r="I256" i="4"/>
  <c r="AD255" i="4"/>
  <c r="AD254" i="4"/>
  <c r="AD253" i="4"/>
  <c r="AD256" i="2"/>
  <c r="V256" i="2"/>
  <c r="AD199" i="2"/>
  <c r="AE256" i="2"/>
  <c r="AF256" i="2"/>
  <c r="AG256" i="2"/>
  <c r="AD257" i="2"/>
  <c r="V257" i="2"/>
  <c r="AE257" i="2"/>
  <c r="AF257" i="2"/>
  <c r="AG257" i="2"/>
  <c r="AD258" i="2"/>
  <c r="V258" i="2"/>
  <c r="AE258" i="2"/>
  <c r="AF258" i="2"/>
  <c r="AG258" i="2"/>
  <c r="AD259" i="2"/>
  <c r="V259" i="2"/>
  <c r="AE259" i="2"/>
  <c r="AF259" i="2"/>
  <c r="AG259" i="2"/>
  <c r="L221" i="2"/>
  <c r="L220" i="2"/>
  <c r="M221" i="2"/>
  <c r="I206" i="2"/>
  <c r="J206" i="2"/>
  <c r="I203" i="2"/>
  <c r="J203" i="2"/>
  <c r="K203" i="2"/>
  <c r="L203" i="2"/>
  <c r="I204" i="2"/>
  <c r="J204" i="2"/>
  <c r="K204" i="2"/>
  <c r="L204" i="2"/>
  <c r="I205" i="2"/>
  <c r="J205" i="2"/>
  <c r="K205" i="2"/>
  <c r="L205" i="2"/>
  <c r="K206" i="2"/>
  <c r="L206" i="2"/>
  <c r="I207" i="2"/>
  <c r="J207" i="2"/>
  <c r="K207" i="2"/>
  <c r="L207" i="2"/>
  <c r="I208" i="2"/>
  <c r="J208" i="2"/>
  <c r="K208" i="2"/>
  <c r="L208" i="2"/>
  <c r="I209" i="2"/>
  <c r="J209" i="2"/>
  <c r="K209" i="2"/>
  <c r="L209" i="2"/>
  <c r="I210" i="2"/>
  <c r="J210" i="2"/>
  <c r="K210" i="2"/>
  <c r="L210" i="2"/>
  <c r="I211" i="2"/>
  <c r="J211" i="2"/>
  <c r="K211" i="2"/>
  <c r="L211" i="2"/>
  <c r="I212" i="2"/>
  <c r="J212" i="2"/>
  <c r="K212" i="2"/>
  <c r="L212" i="2"/>
  <c r="I213" i="2"/>
  <c r="J213" i="2"/>
  <c r="K213" i="2"/>
  <c r="L213" i="2"/>
  <c r="I214" i="2"/>
  <c r="J214" i="2"/>
  <c r="K214" i="2"/>
  <c r="L214" i="2"/>
  <c r="I215" i="2"/>
  <c r="J215" i="2"/>
  <c r="K215" i="2"/>
  <c r="L215" i="2"/>
  <c r="I216" i="2"/>
  <c r="J216" i="2"/>
  <c r="K216" i="2"/>
  <c r="L216" i="2"/>
  <c r="I217" i="2"/>
  <c r="J217" i="2"/>
  <c r="K217" i="2"/>
  <c r="L217" i="2"/>
  <c r="I218" i="2"/>
  <c r="J218" i="2"/>
  <c r="K218" i="2"/>
  <c r="L218" i="2"/>
  <c r="I219" i="2"/>
  <c r="J219" i="2"/>
  <c r="K219" i="2"/>
  <c r="L219" i="2"/>
  <c r="I220" i="2"/>
  <c r="J220" i="2"/>
  <c r="K220" i="2"/>
  <c r="I221" i="2"/>
  <c r="J221" i="2"/>
  <c r="K221" i="2"/>
  <c r="I222" i="2"/>
  <c r="J222" i="2"/>
  <c r="K222" i="2"/>
  <c r="L222" i="2"/>
  <c r="I223" i="2"/>
  <c r="J223" i="2"/>
  <c r="K223" i="2"/>
  <c r="L223" i="2"/>
  <c r="I224" i="2"/>
  <c r="J224" i="2"/>
  <c r="K224" i="2"/>
  <c r="L224" i="2"/>
  <c r="I225" i="2"/>
  <c r="J225" i="2"/>
  <c r="K225" i="2"/>
  <c r="L225" i="2"/>
  <c r="I226" i="2"/>
  <c r="J226" i="2"/>
  <c r="K226" i="2"/>
  <c r="L226" i="2"/>
  <c r="I227" i="2"/>
  <c r="J227" i="2"/>
  <c r="K227" i="2"/>
  <c r="L227" i="2"/>
  <c r="I228" i="2"/>
  <c r="J228" i="2"/>
  <c r="K228" i="2"/>
  <c r="L228" i="2"/>
  <c r="I229" i="2"/>
  <c r="J229" i="2"/>
  <c r="K229" i="2"/>
  <c r="L229" i="2"/>
  <c r="I230" i="2"/>
  <c r="J230" i="2"/>
  <c r="K230" i="2"/>
  <c r="L230" i="2"/>
  <c r="I231" i="2"/>
  <c r="J231" i="2"/>
  <c r="K231" i="2"/>
  <c r="L231" i="2"/>
  <c r="I232" i="2"/>
  <c r="J232" i="2"/>
  <c r="K232" i="2"/>
  <c r="L232" i="2"/>
  <c r="I233" i="2"/>
  <c r="J233" i="2"/>
  <c r="K233" i="2"/>
  <c r="L233" i="2"/>
  <c r="I234" i="2"/>
  <c r="J234" i="2"/>
  <c r="K234" i="2"/>
  <c r="L234" i="2"/>
  <c r="I235" i="2"/>
  <c r="J235" i="2"/>
  <c r="K235" i="2"/>
  <c r="L235" i="2"/>
  <c r="I236" i="2"/>
  <c r="J236" i="2"/>
  <c r="K236" i="2"/>
  <c r="L236" i="2"/>
  <c r="I237" i="2"/>
  <c r="J237" i="2"/>
  <c r="K237" i="2"/>
  <c r="L237" i="2"/>
  <c r="I238" i="2"/>
  <c r="J238" i="2"/>
  <c r="K238" i="2"/>
  <c r="L238" i="2"/>
  <c r="I239" i="2"/>
  <c r="J239" i="2"/>
  <c r="K239" i="2"/>
  <c r="L239" i="2"/>
  <c r="I240" i="2"/>
  <c r="J240" i="2"/>
  <c r="K240" i="2"/>
  <c r="L240" i="2"/>
  <c r="I241" i="2"/>
  <c r="J241" i="2"/>
  <c r="K241" i="2"/>
  <c r="L241" i="2"/>
  <c r="I242" i="2"/>
  <c r="J242" i="2"/>
  <c r="K242" i="2"/>
  <c r="L242" i="2"/>
  <c r="I243" i="2"/>
  <c r="J243" i="2"/>
  <c r="K243" i="2"/>
  <c r="L243" i="2"/>
  <c r="I244" i="2"/>
  <c r="J244" i="2"/>
  <c r="K244" i="2"/>
  <c r="L244" i="2"/>
  <c r="I245" i="2"/>
  <c r="J245" i="2"/>
  <c r="K245" i="2"/>
  <c r="L245" i="2"/>
  <c r="I246" i="2"/>
  <c r="J246" i="2"/>
  <c r="K246" i="2"/>
  <c r="L246" i="2"/>
  <c r="I247" i="2"/>
  <c r="J247" i="2"/>
  <c r="K247" i="2"/>
  <c r="L247" i="2"/>
  <c r="I248" i="2"/>
  <c r="J248" i="2"/>
  <c r="K248" i="2"/>
  <c r="L248" i="2"/>
  <c r="I249" i="2"/>
  <c r="J249" i="2"/>
  <c r="K249" i="2"/>
  <c r="L249" i="2"/>
  <c r="I250" i="2"/>
  <c r="J250" i="2"/>
  <c r="K250" i="2"/>
  <c r="L250" i="2"/>
  <c r="I251" i="2"/>
  <c r="J251" i="2"/>
  <c r="K251" i="2"/>
  <c r="L251" i="2"/>
  <c r="I252" i="2"/>
  <c r="J252" i="2"/>
  <c r="K252" i="2"/>
  <c r="L252" i="2"/>
  <c r="I253" i="2"/>
  <c r="J253" i="2"/>
  <c r="K253" i="2"/>
  <c r="L253" i="2"/>
  <c r="I254" i="2"/>
  <c r="J254" i="2"/>
  <c r="K254" i="2"/>
  <c r="L254" i="2"/>
  <c r="I255" i="2"/>
  <c r="J255" i="2"/>
  <c r="K255" i="2"/>
  <c r="L255" i="2"/>
  <c r="I256" i="2"/>
  <c r="J256" i="2"/>
  <c r="K256" i="2"/>
  <c r="L256" i="2"/>
  <c r="I257" i="2"/>
  <c r="J257" i="2"/>
  <c r="K257" i="2"/>
  <c r="L257" i="2"/>
  <c r="I258" i="2"/>
  <c r="J258" i="2"/>
  <c r="K258" i="2"/>
  <c r="L258" i="2"/>
  <c r="I259" i="2"/>
  <c r="J259" i="2"/>
  <c r="K259" i="2"/>
  <c r="L259" i="2"/>
  <c r="J202" i="2"/>
  <c r="I202" i="2"/>
  <c r="L202" i="2"/>
  <c r="K202" i="2"/>
  <c r="M259" i="2"/>
  <c r="M256" i="2"/>
  <c r="M257" i="2"/>
  <c r="M258" i="2"/>
  <c r="AD247" i="4"/>
  <c r="V247" i="4"/>
  <c r="AD188" i="4"/>
  <c r="AE247" i="4"/>
  <c r="AF247" i="4"/>
  <c r="AG247" i="4"/>
  <c r="AD248" i="4"/>
  <c r="V248" i="4"/>
  <c r="AE248" i="4"/>
  <c r="AF248" i="4"/>
  <c r="AG248" i="4"/>
  <c r="J247" i="4"/>
  <c r="K247" i="4"/>
  <c r="L247" i="4"/>
  <c r="L246" i="4"/>
  <c r="M247" i="4"/>
  <c r="J248" i="4"/>
  <c r="K248" i="4"/>
  <c r="L248" i="4"/>
  <c r="M248" i="4"/>
  <c r="AD231" i="2"/>
  <c r="V231" i="2"/>
  <c r="AE231" i="2"/>
  <c r="AF231" i="2"/>
  <c r="AG231" i="2"/>
  <c r="AD232" i="2"/>
  <c r="V232" i="2"/>
  <c r="AE232" i="2"/>
  <c r="AF232" i="2"/>
  <c r="AG232" i="2"/>
  <c r="AD233" i="2"/>
  <c r="V233" i="2"/>
  <c r="AE233" i="2"/>
  <c r="AF233" i="2"/>
  <c r="AG233" i="2"/>
  <c r="AD234" i="2"/>
  <c r="V234" i="2"/>
  <c r="AE234" i="2"/>
  <c r="AF234" i="2"/>
  <c r="AG234" i="2"/>
  <c r="AD235" i="2"/>
  <c r="V235" i="2"/>
  <c r="AE235" i="2"/>
  <c r="AF235" i="2"/>
  <c r="AG235" i="2"/>
  <c r="AD236" i="2"/>
  <c r="V236" i="2"/>
  <c r="AE236" i="2"/>
  <c r="AF236" i="2"/>
  <c r="AG236" i="2"/>
  <c r="AD237" i="2"/>
  <c r="V237" i="2"/>
  <c r="AE237" i="2"/>
  <c r="AF237" i="2"/>
  <c r="AG237" i="2"/>
  <c r="AD238" i="2"/>
  <c r="V238" i="2"/>
  <c r="AE238" i="2"/>
  <c r="AF238" i="2"/>
  <c r="AG238" i="2"/>
  <c r="AD239" i="2"/>
  <c r="V239" i="2"/>
  <c r="AE239" i="2"/>
  <c r="AF239" i="2"/>
  <c r="AG239" i="2"/>
  <c r="AD240" i="2"/>
  <c r="V240" i="2"/>
  <c r="AE240" i="2"/>
  <c r="AF240" i="2"/>
  <c r="AG240" i="2"/>
  <c r="AD241" i="2"/>
  <c r="V241" i="2"/>
  <c r="AE241" i="2"/>
  <c r="AF241" i="2"/>
  <c r="AG241" i="2"/>
  <c r="AD242" i="2"/>
  <c r="V242" i="2"/>
  <c r="AE242" i="2"/>
  <c r="AF242" i="2"/>
  <c r="AG242" i="2"/>
  <c r="AD243" i="2"/>
  <c r="V243" i="2"/>
  <c r="AE243" i="2"/>
  <c r="AF243" i="2"/>
  <c r="AG243" i="2"/>
  <c r="AD244" i="2"/>
  <c r="V244" i="2"/>
  <c r="AE244" i="2"/>
  <c r="AF244" i="2"/>
  <c r="AG244" i="2"/>
  <c r="AD245" i="2"/>
  <c r="V245" i="2"/>
  <c r="AE245" i="2"/>
  <c r="AF245" i="2"/>
  <c r="AG245" i="2"/>
  <c r="AD246" i="2"/>
  <c r="V246" i="2"/>
  <c r="AE246" i="2"/>
  <c r="AF246" i="2"/>
  <c r="AG246" i="2"/>
  <c r="AD247" i="2"/>
  <c r="V247" i="2"/>
  <c r="AE247" i="2"/>
  <c r="AF247" i="2"/>
  <c r="AG247" i="2"/>
  <c r="AD248" i="2"/>
  <c r="V248" i="2"/>
  <c r="AE248" i="2"/>
  <c r="AF248" i="2"/>
  <c r="AG248" i="2"/>
  <c r="AD249" i="2"/>
  <c r="V249" i="2"/>
  <c r="AE249" i="2"/>
  <c r="AF249" i="2"/>
  <c r="AG249" i="2"/>
  <c r="AD250" i="2"/>
  <c r="V250" i="2"/>
  <c r="AE250" i="2"/>
  <c r="AF250" i="2"/>
  <c r="AG250" i="2"/>
  <c r="AD251" i="2"/>
  <c r="V251" i="2"/>
  <c r="AE251" i="2"/>
  <c r="AF251" i="2"/>
  <c r="AG251" i="2"/>
  <c r="AD252" i="2"/>
  <c r="V252" i="2"/>
  <c r="AE252" i="2"/>
  <c r="AF252" i="2"/>
  <c r="AG252" i="2"/>
  <c r="AD253" i="2"/>
  <c r="V253" i="2"/>
  <c r="AE253" i="2"/>
  <c r="AF253" i="2"/>
  <c r="AG253" i="2"/>
  <c r="AD254" i="2"/>
  <c r="V254" i="2"/>
  <c r="AE254" i="2"/>
  <c r="AF254" i="2"/>
  <c r="AG254" i="2"/>
  <c r="AD255" i="2"/>
  <c r="V255" i="2"/>
  <c r="AE255" i="2"/>
  <c r="AF255" i="2"/>
  <c r="AG255" i="2"/>
  <c r="AD206" i="2"/>
  <c r="V206" i="2"/>
  <c r="AE206" i="2"/>
  <c r="AF206" i="2"/>
  <c r="AG206" i="2"/>
  <c r="AD207" i="2"/>
  <c r="V207" i="2"/>
  <c r="AE207" i="2"/>
  <c r="AF207" i="2"/>
  <c r="AG207" i="2"/>
  <c r="AD208" i="2"/>
  <c r="V208" i="2"/>
  <c r="AE208" i="2"/>
  <c r="AF208" i="2"/>
  <c r="AG208" i="2"/>
  <c r="AD209" i="2"/>
  <c r="V209" i="2"/>
  <c r="AE209" i="2"/>
  <c r="AF209" i="2"/>
  <c r="AG209" i="2"/>
  <c r="AD210" i="2"/>
  <c r="V210" i="2"/>
  <c r="AE210" i="2"/>
  <c r="AF210" i="2"/>
  <c r="AG210" i="2"/>
  <c r="AD211" i="2"/>
  <c r="V211" i="2"/>
  <c r="AE211" i="2"/>
  <c r="AF211" i="2"/>
  <c r="AG211" i="2"/>
  <c r="AD212" i="2"/>
  <c r="V212" i="2"/>
  <c r="AE212" i="2"/>
  <c r="AF212" i="2"/>
  <c r="AG212" i="2"/>
  <c r="AD213" i="2"/>
  <c r="V213" i="2"/>
  <c r="AE213" i="2"/>
  <c r="AF213" i="2"/>
  <c r="AG213" i="2"/>
  <c r="AD214" i="2"/>
  <c r="V214" i="2"/>
  <c r="AE214" i="2"/>
  <c r="AF214" i="2"/>
  <c r="AG214" i="2"/>
  <c r="AD215" i="2"/>
  <c r="V215" i="2"/>
  <c r="AE215" i="2"/>
  <c r="AF215" i="2"/>
  <c r="AG215" i="2"/>
  <c r="AD216" i="2"/>
  <c r="V216" i="2"/>
  <c r="AE216" i="2"/>
  <c r="AF216" i="2"/>
  <c r="AG216" i="2"/>
  <c r="AD217" i="2"/>
  <c r="V217" i="2"/>
  <c r="AE217" i="2"/>
  <c r="AF217" i="2"/>
  <c r="AG217" i="2"/>
  <c r="AD218" i="2"/>
  <c r="V218" i="2"/>
  <c r="AE218" i="2"/>
  <c r="AF218" i="2"/>
  <c r="AG218" i="2"/>
  <c r="AD219" i="2"/>
  <c r="V219" i="2"/>
  <c r="AE219" i="2"/>
  <c r="AF219" i="2"/>
  <c r="AG219" i="2"/>
  <c r="AD220" i="2"/>
  <c r="V220" i="2"/>
  <c r="AE220" i="2"/>
  <c r="AF220" i="2"/>
  <c r="AG220" i="2"/>
  <c r="AD221" i="2"/>
  <c r="V221" i="2"/>
  <c r="AE221" i="2"/>
  <c r="AF221" i="2"/>
  <c r="AG221" i="2"/>
  <c r="AD222" i="2"/>
  <c r="V222" i="2"/>
  <c r="AE222" i="2"/>
  <c r="AF222" i="2"/>
  <c r="AG222" i="2"/>
  <c r="AD223" i="2"/>
  <c r="V223" i="2"/>
  <c r="AE223" i="2"/>
  <c r="AF223" i="2"/>
  <c r="AG223" i="2"/>
  <c r="AD224" i="2"/>
  <c r="V224" i="2"/>
  <c r="AE224" i="2"/>
  <c r="AF224" i="2"/>
  <c r="AG224" i="2"/>
  <c r="AD225" i="2"/>
  <c r="V225" i="2"/>
  <c r="AE225" i="2"/>
  <c r="AF225" i="2"/>
  <c r="AG225" i="2"/>
  <c r="AD226" i="2"/>
  <c r="V226" i="2"/>
  <c r="AE226" i="2"/>
  <c r="AF226" i="2"/>
  <c r="AG226" i="2"/>
  <c r="AD227" i="2"/>
  <c r="V227" i="2"/>
  <c r="AE227" i="2"/>
  <c r="AF227" i="2"/>
  <c r="AG227" i="2"/>
  <c r="AD228" i="2"/>
  <c r="V228" i="2"/>
  <c r="AE228" i="2"/>
  <c r="AF228" i="2"/>
  <c r="AG228" i="2"/>
  <c r="AD229" i="2"/>
  <c r="V229" i="2"/>
  <c r="AE229" i="2"/>
  <c r="AF229" i="2"/>
  <c r="AG229" i="2"/>
  <c r="AD230" i="2"/>
  <c r="V230" i="2"/>
  <c r="AE230" i="2"/>
  <c r="AF230" i="2"/>
  <c r="AG230" i="2"/>
  <c r="V204" i="2"/>
  <c r="AD204" i="2"/>
  <c r="AE204" i="2"/>
  <c r="V205" i="2"/>
  <c r="AD205" i="2"/>
  <c r="AE205" i="2"/>
  <c r="V203" i="2"/>
  <c r="AD203" i="2"/>
  <c r="AE203" i="2"/>
  <c r="M255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13" i="2"/>
  <c r="M214" i="2"/>
  <c r="M215" i="2"/>
  <c r="M216" i="2"/>
  <c r="M217" i="2"/>
  <c r="M218" i="2"/>
  <c r="M219" i="2"/>
  <c r="M220" i="2"/>
  <c r="M222" i="2"/>
  <c r="M223" i="2"/>
  <c r="M224" i="2"/>
  <c r="M225" i="2"/>
  <c r="M226" i="2"/>
  <c r="M206" i="2"/>
  <c r="M207" i="2"/>
  <c r="M208" i="2"/>
  <c r="M209" i="2"/>
  <c r="M210" i="2"/>
  <c r="M211" i="2"/>
  <c r="M212" i="2"/>
  <c r="I201" i="3"/>
  <c r="I202" i="3"/>
  <c r="I203" i="3"/>
  <c r="AF202" i="3"/>
  <c r="AG202" i="3"/>
  <c r="AG203" i="3"/>
  <c r="J201" i="3"/>
  <c r="K201" i="3"/>
  <c r="L201" i="3"/>
  <c r="J202" i="3"/>
  <c r="K202" i="3"/>
  <c r="L202" i="3"/>
  <c r="J203" i="3"/>
  <c r="K203" i="3"/>
  <c r="M203" i="3"/>
  <c r="M202" i="3"/>
  <c r="AG201" i="3"/>
  <c r="AF201" i="3"/>
  <c r="M201" i="3"/>
  <c r="AD200" i="3"/>
  <c r="AD199" i="3"/>
  <c r="AD198" i="3"/>
  <c r="AG205" i="2"/>
  <c r="AF205" i="2"/>
  <c r="M205" i="2"/>
  <c r="AG204" i="2"/>
  <c r="AF204" i="2"/>
  <c r="M204" i="2"/>
  <c r="AG203" i="2"/>
  <c r="AF203" i="2"/>
  <c r="M203" i="2"/>
  <c r="AD202" i="2"/>
  <c r="AD201" i="2"/>
  <c r="AD200" i="2"/>
  <c r="AD246" i="4"/>
  <c r="V246" i="4"/>
  <c r="AE246" i="4"/>
  <c r="AF246" i="4"/>
  <c r="AG246" i="4"/>
  <c r="J246" i="4"/>
  <c r="K246" i="4"/>
  <c r="L245" i="4"/>
  <c r="M246" i="4"/>
  <c r="AD223" i="4"/>
  <c r="V223" i="4"/>
  <c r="AE223" i="4"/>
  <c r="AF223" i="4"/>
  <c r="AG223" i="4"/>
  <c r="AD224" i="4"/>
  <c r="V224" i="4"/>
  <c r="AE224" i="4"/>
  <c r="AF224" i="4"/>
  <c r="AG224" i="4"/>
  <c r="AD225" i="4"/>
  <c r="V225" i="4"/>
  <c r="AE225" i="4"/>
  <c r="AF225" i="4"/>
  <c r="AG225" i="4"/>
  <c r="AD226" i="4"/>
  <c r="V226" i="4"/>
  <c r="AE226" i="4"/>
  <c r="AF226" i="4"/>
  <c r="AG226" i="4"/>
  <c r="AD227" i="4"/>
  <c r="V227" i="4"/>
  <c r="AE227" i="4"/>
  <c r="AF227" i="4"/>
  <c r="AG227" i="4"/>
  <c r="AD228" i="4"/>
  <c r="V228" i="4"/>
  <c r="AE228" i="4"/>
  <c r="AF228" i="4"/>
  <c r="AG228" i="4"/>
  <c r="AD229" i="4"/>
  <c r="V229" i="4"/>
  <c r="AE229" i="4"/>
  <c r="AF229" i="4"/>
  <c r="AG229" i="4"/>
  <c r="AD230" i="4"/>
  <c r="V230" i="4"/>
  <c r="AE230" i="4"/>
  <c r="AF230" i="4"/>
  <c r="AG230" i="4"/>
  <c r="AD231" i="4"/>
  <c r="V231" i="4"/>
  <c r="AE231" i="4"/>
  <c r="AF231" i="4"/>
  <c r="AG231" i="4"/>
  <c r="AD232" i="4"/>
  <c r="V232" i="4"/>
  <c r="AE232" i="4"/>
  <c r="AF232" i="4"/>
  <c r="AG232" i="4"/>
  <c r="AD233" i="4"/>
  <c r="V233" i="4"/>
  <c r="AE233" i="4"/>
  <c r="AF233" i="4"/>
  <c r="AG233" i="4"/>
  <c r="AD234" i="4"/>
  <c r="V234" i="4"/>
  <c r="AE234" i="4"/>
  <c r="AF234" i="4"/>
  <c r="AG234" i="4"/>
  <c r="AD235" i="4"/>
  <c r="V235" i="4"/>
  <c r="AE235" i="4"/>
  <c r="AF235" i="4"/>
  <c r="AG235" i="4"/>
  <c r="AD236" i="4"/>
  <c r="V236" i="4"/>
  <c r="AE236" i="4"/>
  <c r="AF236" i="4"/>
  <c r="AG236" i="4"/>
  <c r="AD237" i="4"/>
  <c r="V237" i="4"/>
  <c r="AE237" i="4"/>
  <c r="AF237" i="4"/>
  <c r="AG237" i="4"/>
  <c r="AD238" i="4"/>
  <c r="V238" i="4"/>
  <c r="AE238" i="4"/>
  <c r="AF238" i="4"/>
  <c r="AG238" i="4"/>
  <c r="AD239" i="4"/>
  <c r="V239" i="4"/>
  <c r="AE239" i="4"/>
  <c r="AF239" i="4"/>
  <c r="AG239" i="4"/>
  <c r="AD240" i="4"/>
  <c r="V240" i="4"/>
  <c r="AE240" i="4"/>
  <c r="AF240" i="4"/>
  <c r="AG240" i="4"/>
  <c r="AD241" i="4"/>
  <c r="V241" i="4"/>
  <c r="AE241" i="4"/>
  <c r="AF241" i="4"/>
  <c r="AG241" i="4"/>
  <c r="AD242" i="4"/>
  <c r="V242" i="4"/>
  <c r="AE242" i="4"/>
  <c r="AF242" i="4"/>
  <c r="AG242" i="4"/>
  <c r="AD243" i="4"/>
  <c r="V243" i="4"/>
  <c r="AE243" i="4"/>
  <c r="AF243" i="4"/>
  <c r="AG243" i="4"/>
  <c r="AD244" i="4"/>
  <c r="V244" i="4"/>
  <c r="AE244" i="4"/>
  <c r="AF244" i="4"/>
  <c r="AG244" i="4"/>
  <c r="AD245" i="4"/>
  <c r="V245" i="4"/>
  <c r="AE245" i="4"/>
  <c r="AF245" i="4"/>
  <c r="AG245" i="4"/>
  <c r="AD199" i="4"/>
  <c r="V199" i="4"/>
  <c r="AE199" i="4"/>
  <c r="AF199" i="4"/>
  <c r="AG199" i="4"/>
  <c r="AD200" i="4"/>
  <c r="V200" i="4"/>
  <c r="AE200" i="4"/>
  <c r="AF200" i="4"/>
  <c r="AG200" i="4"/>
  <c r="AD201" i="4"/>
  <c r="V201" i="4"/>
  <c r="AE201" i="4"/>
  <c r="AF201" i="4"/>
  <c r="AG201" i="4"/>
  <c r="AD202" i="4"/>
  <c r="V202" i="4"/>
  <c r="AE202" i="4"/>
  <c r="AF202" i="4"/>
  <c r="AG202" i="4"/>
  <c r="AD203" i="4"/>
  <c r="V203" i="4"/>
  <c r="AE203" i="4"/>
  <c r="AF203" i="4"/>
  <c r="AG203" i="4"/>
  <c r="AD204" i="4"/>
  <c r="V204" i="4"/>
  <c r="AE204" i="4"/>
  <c r="AF204" i="4"/>
  <c r="AG204" i="4"/>
  <c r="AD205" i="4"/>
  <c r="V205" i="4"/>
  <c r="AE205" i="4"/>
  <c r="AF205" i="4"/>
  <c r="AG205" i="4"/>
  <c r="AD206" i="4"/>
  <c r="V206" i="4"/>
  <c r="AE206" i="4"/>
  <c r="AF206" i="4"/>
  <c r="AG206" i="4"/>
  <c r="AD207" i="4"/>
  <c r="V207" i="4"/>
  <c r="AE207" i="4"/>
  <c r="AF207" i="4"/>
  <c r="AG207" i="4"/>
  <c r="AD208" i="4"/>
  <c r="V208" i="4"/>
  <c r="AE208" i="4"/>
  <c r="AF208" i="4"/>
  <c r="AG208" i="4"/>
  <c r="AD209" i="4"/>
  <c r="V209" i="4"/>
  <c r="AE209" i="4"/>
  <c r="AF209" i="4"/>
  <c r="AG209" i="4"/>
  <c r="AD210" i="4"/>
  <c r="V210" i="4"/>
  <c r="AE210" i="4"/>
  <c r="AF210" i="4"/>
  <c r="AG210" i="4"/>
  <c r="AD211" i="4"/>
  <c r="V211" i="4"/>
  <c r="AE211" i="4"/>
  <c r="AF211" i="4"/>
  <c r="AG211" i="4"/>
  <c r="AD212" i="4"/>
  <c r="V212" i="4"/>
  <c r="AE212" i="4"/>
  <c r="AF212" i="4"/>
  <c r="AG212" i="4"/>
  <c r="AD213" i="4"/>
  <c r="V213" i="4"/>
  <c r="AE213" i="4"/>
  <c r="AF213" i="4"/>
  <c r="AG213" i="4"/>
  <c r="AD214" i="4"/>
  <c r="V214" i="4"/>
  <c r="AE214" i="4"/>
  <c r="AF214" i="4"/>
  <c r="AG214" i="4"/>
  <c r="AD215" i="4"/>
  <c r="V215" i="4"/>
  <c r="AE215" i="4"/>
  <c r="AF215" i="4"/>
  <c r="AG215" i="4"/>
  <c r="AD216" i="4"/>
  <c r="V216" i="4"/>
  <c r="AE216" i="4"/>
  <c r="AF216" i="4"/>
  <c r="AG216" i="4"/>
  <c r="AD217" i="4"/>
  <c r="V217" i="4"/>
  <c r="AE217" i="4"/>
  <c r="AF217" i="4"/>
  <c r="AG217" i="4"/>
  <c r="AD218" i="4"/>
  <c r="V218" i="4"/>
  <c r="AE218" i="4"/>
  <c r="AF218" i="4"/>
  <c r="AG218" i="4"/>
  <c r="AD219" i="4"/>
  <c r="V219" i="4"/>
  <c r="AE219" i="4"/>
  <c r="AF219" i="4"/>
  <c r="AG219" i="4"/>
  <c r="AD220" i="4"/>
  <c r="V220" i="4"/>
  <c r="AE220" i="4"/>
  <c r="AF220" i="4"/>
  <c r="AG220" i="4"/>
  <c r="AD221" i="4"/>
  <c r="V221" i="4"/>
  <c r="AE221" i="4"/>
  <c r="AF221" i="4"/>
  <c r="AG221" i="4"/>
  <c r="AD222" i="4"/>
  <c r="V222" i="4"/>
  <c r="AE222" i="4"/>
  <c r="AF222" i="4"/>
  <c r="AG222" i="4"/>
  <c r="AD193" i="4"/>
  <c r="V193" i="4"/>
  <c r="AE193" i="4"/>
  <c r="AF193" i="4"/>
  <c r="AG193" i="4"/>
  <c r="AD194" i="4"/>
  <c r="V194" i="4"/>
  <c r="AE194" i="4"/>
  <c r="AF194" i="4"/>
  <c r="AG194" i="4"/>
  <c r="AD195" i="4"/>
  <c r="V195" i="4"/>
  <c r="AE195" i="4"/>
  <c r="AF195" i="4"/>
  <c r="AG195" i="4"/>
  <c r="AD196" i="4"/>
  <c r="V196" i="4"/>
  <c r="AE196" i="4"/>
  <c r="AF196" i="4"/>
  <c r="AG196" i="4"/>
  <c r="AD197" i="4"/>
  <c r="V197" i="4"/>
  <c r="AE197" i="4"/>
  <c r="AF197" i="4"/>
  <c r="AG197" i="4"/>
  <c r="AD198" i="4"/>
  <c r="V198" i="4"/>
  <c r="AE198" i="4"/>
  <c r="AF198" i="4"/>
  <c r="AG198" i="4"/>
  <c r="AD192" i="4"/>
  <c r="V192" i="4"/>
  <c r="AE192" i="4"/>
  <c r="J229" i="4"/>
  <c r="K229" i="4"/>
  <c r="L229" i="4"/>
  <c r="L228" i="4"/>
  <c r="M229" i="4"/>
  <c r="J230" i="4"/>
  <c r="K230" i="4"/>
  <c r="L230" i="4"/>
  <c r="M230" i="4"/>
  <c r="J231" i="4"/>
  <c r="K231" i="4"/>
  <c r="L231" i="4"/>
  <c r="M231" i="4"/>
  <c r="J232" i="4"/>
  <c r="K232" i="4"/>
  <c r="L232" i="4"/>
  <c r="M232" i="4"/>
  <c r="J233" i="4"/>
  <c r="K233" i="4"/>
  <c r="L233" i="4"/>
  <c r="M233" i="4"/>
  <c r="J234" i="4"/>
  <c r="K234" i="4"/>
  <c r="L234" i="4"/>
  <c r="M234" i="4"/>
  <c r="J235" i="4"/>
  <c r="K235" i="4"/>
  <c r="L235" i="4"/>
  <c r="M235" i="4"/>
  <c r="J236" i="4"/>
  <c r="K236" i="4"/>
  <c r="L236" i="4"/>
  <c r="M236" i="4"/>
  <c r="J237" i="4"/>
  <c r="K237" i="4"/>
  <c r="L237" i="4"/>
  <c r="M237" i="4"/>
  <c r="J238" i="4"/>
  <c r="K238" i="4"/>
  <c r="L238" i="4"/>
  <c r="M238" i="4"/>
  <c r="J239" i="4"/>
  <c r="K239" i="4"/>
  <c r="L239" i="4"/>
  <c r="M239" i="4"/>
  <c r="J240" i="4"/>
  <c r="K240" i="4"/>
  <c r="L240" i="4"/>
  <c r="M240" i="4"/>
  <c r="J241" i="4"/>
  <c r="K241" i="4"/>
  <c r="L241" i="4"/>
  <c r="M241" i="4"/>
  <c r="J242" i="4"/>
  <c r="K242" i="4"/>
  <c r="L242" i="4"/>
  <c r="M242" i="4"/>
  <c r="J243" i="4"/>
  <c r="K243" i="4"/>
  <c r="L243" i="4"/>
  <c r="M243" i="4"/>
  <c r="J244" i="4"/>
  <c r="K244" i="4"/>
  <c r="L244" i="4"/>
  <c r="M244" i="4"/>
  <c r="J245" i="4"/>
  <c r="K245" i="4"/>
  <c r="M245" i="4"/>
  <c r="J195" i="4"/>
  <c r="K195" i="4"/>
  <c r="L195" i="4"/>
  <c r="L194" i="4"/>
  <c r="M195" i="4"/>
  <c r="J196" i="4"/>
  <c r="K196" i="4"/>
  <c r="L196" i="4"/>
  <c r="M196" i="4"/>
  <c r="J197" i="4"/>
  <c r="K197" i="4"/>
  <c r="L197" i="4"/>
  <c r="M197" i="4"/>
  <c r="J198" i="4"/>
  <c r="K198" i="4"/>
  <c r="L198" i="4"/>
  <c r="M198" i="4"/>
  <c r="J199" i="4"/>
  <c r="K199" i="4"/>
  <c r="L199" i="4"/>
  <c r="M199" i="4"/>
  <c r="J200" i="4"/>
  <c r="K200" i="4"/>
  <c r="L200" i="4"/>
  <c r="M200" i="4"/>
  <c r="J201" i="4"/>
  <c r="K201" i="4"/>
  <c r="L201" i="4"/>
  <c r="M201" i="4"/>
  <c r="J202" i="4"/>
  <c r="K202" i="4"/>
  <c r="L202" i="4"/>
  <c r="M202" i="4"/>
  <c r="J203" i="4"/>
  <c r="K203" i="4"/>
  <c r="L203" i="4"/>
  <c r="M203" i="4"/>
  <c r="J204" i="4"/>
  <c r="K204" i="4"/>
  <c r="L204" i="4"/>
  <c r="M204" i="4"/>
  <c r="J205" i="4"/>
  <c r="K205" i="4"/>
  <c r="L205" i="4"/>
  <c r="M205" i="4"/>
  <c r="J206" i="4"/>
  <c r="K206" i="4"/>
  <c r="L206" i="4"/>
  <c r="M206" i="4"/>
  <c r="J207" i="4"/>
  <c r="K207" i="4"/>
  <c r="L207" i="4"/>
  <c r="M207" i="4"/>
  <c r="J208" i="4"/>
  <c r="K208" i="4"/>
  <c r="L208" i="4"/>
  <c r="M208" i="4"/>
  <c r="J209" i="4"/>
  <c r="K209" i="4"/>
  <c r="L209" i="4"/>
  <c r="M209" i="4"/>
  <c r="J210" i="4"/>
  <c r="K210" i="4"/>
  <c r="L210" i="4"/>
  <c r="M210" i="4"/>
  <c r="J211" i="4"/>
  <c r="K211" i="4"/>
  <c r="L211" i="4"/>
  <c r="M211" i="4"/>
  <c r="J212" i="4"/>
  <c r="K212" i="4"/>
  <c r="L212" i="4"/>
  <c r="M212" i="4"/>
  <c r="J213" i="4"/>
  <c r="K213" i="4"/>
  <c r="L213" i="4"/>
  <c r="M213" i="4"/>
  <c r="J214" i="4"/>
  <c r="K214" i="4"/>
  <c r="L214" i="4"/>
  <c r="M214" i="4"/>
  <c r="J215" i="4"/>
  <c r="K215" i="4"/>
  <c r="L215" i="4"/>
  <c r="M215" i="4"/>
  <c r="J216" i="4"/>
  <c r="K216" i="4"/>
  <c r="L216" i="4"/>
  <c r="M216" i="4"/>
  <c r="J217" i="4"/>
  <c r="K217" i="4"/>
  <c r="L217" i="4"/>
  <c r="M217" i="4"/>
  <c r="J218" i="4"/>
  <c r="K218" i="4"/>
  <c r="L218" i="4"/>
  <c r="M218" i="4"/>
  <c r="J219" i="4"/>
  <c r="K219" i="4"/>
  <c r="L219" i="4"/>
  <c r="M219" i="4"/>
  <c r="J220" i="4"/>
  <c r="K220" i="4"/>
  <c r="L220" i="4"/>
  <c r="M220" i="4"/>
  <c r="J221" i="4"/>
  <c r="K221" i="4"/>
  <c r="L221" i="4"/>
  <c r="M221" i="4"/>
  <c r="J222" i="4"/>
  <c r="K222" i="4"/>
  <c r="L222" i="4"/>
  <c r="M222" i="4"/>
  <c r="J223" i="4"/>
  <c r="K223" i="4"/>
  <c r="L223" i="4"/>
  <c r="M223" i="4"/>
  <c r="J224" i="4"/>
  <c r="K224" i="4"/>
  <c r="L224" i="4"/>
  <c r="M224" i="4"/>
  <c r="J225" i="4"/>
  <c r="K225" i="4"/>
  <c r="L225" i="4"/>
  <c r="M225" i="4"/>
  <c r="J226" i="4"/>
  <c r="K226" i="4"/>
  <c r="L226" i="4"/>
  <c r="M226" i="4"/>
  <c r="J227" i="4"/>
  <c r="K227" i="4"/>
  <c r="L227" i="4"/>
  <c r="M227" i="4"/>
  <c r="J228" i="4"/>
  <c r="K228" i="4"/>
  <c r="M228" i="4"/>
  <c r="J192" i="4"/>
  <c r="K192" i="4"/>
  <c r="L192" i="4"/>
  <c r="J193" i="4"/>
  <c r="K193" i="4"/>
  <c r="L193" i="4"/>
  <c r="J194" i="4"/>
  <c r="K194" i="4"/>
  <c r="L191" i="4"/>
  <c r="K191" i="4"/>
  <c r="J191" i="4"/>
  <c r="AD189" i="4"/>
  <c r="M194" i="4"/>
  <c r="M193" i="4"/>
  <c r="AG192" i="4"/>
  <c r="AF192" i="4"/>
  <c r="M192" i="4"/>
  <c r="AD191" i="4"/>
  <c r="AD190" i="4"/>
  <c r="AW27" i="1"/>
  <c r="AX27" i="1"/>
  <c r="AY27" i="1"/>
  <c r="AW28" i="1"/>
  <c r="AX28" i="1"/>
  <c r="AY28" i="1"/>
  <c r="AW29" i="1"/>
  <c r="AX29" i="1"/>
  <c r="AY29" i="1"/>
  <c r="AW30" i="1"/>
  <c r="AX30" i="1"/>
  <c r="AY30" i="1"/>
  <c r="AW31" i="1"/>
  <c r="AX31" i="1"/>
  <c r="AY31" i="1"/>
  <c r="AW32" i="1"/>
  <c r="AX32" i="1"/>
  <c r="AY32" i="1"/>
  <c r="AW33" i="1"/>
  <c r="AX33" i="1"/>
  <c r="AY33" i="1"/>
  <c r="AW34" i="1"/>
  <c r="AX34" i="1"/>
  <c r="AY34" i="1"/>
  <c r="AW35" i="1"/>
  <c r="AX35" i="1"/>
  <c r="AY35" i="1"/>
  <c r="AW36" i="1"/>
  <c r="AX36" i="1"/>
  <c r="AY36" i="1"/>
  <c r="AW37" i="1"/>
  <c r="AX37" i="1"/>
  <c r="AY37" i="1"/>
  <c r="AW38" i="1"/>
  <c r="AX38" i="1"/>
  <c r="AY38" i="1"/>
  <c r="AW39" i="1"/>
  <c r="AX39" i="1"/>
  <c r="AY39" i="1"/>
  <c r="AW40" i="1"/>
  <c r="AX40" i="1"/>
  <c r="AY40" i="1"/>
  <c r="AW41" i="1"/>
  <c r="AX41" i="1"/>
  <c r="AY41" i="1"/>
  <c r="AW42" i="1"/>
  <c r="AX42" i="1"/>
  <c r="AY42" i="1"/>
  <c r="AW43" i="1"/>
  <c r="AX43" i="1"/>
  <c r="AY43" i="1"/>
  <c r="AW44" i="1"/>
  <c r="AX44" i="1"/>
  <c r="AY44" i="1"/>
  <c r="AW45" i="1"/>
  <c r="AX45" i="1"/>
  <c r="AY45" i="1"/>
  <c r="AW46" i="1"/>
  <c r="AX46" i="1"/>
  <c r="AY46" i="1"/>
  <c r="AW26" i="1"/>
  <c r="AX26" i="1"/>
  <c r="AY26" i="1"/>
  <c r="AR54" i="1"/>
  <c r="AS54" i="1"/>
  <c r="AR55" i="1"/>
  <c r="AS55" i="1"/>
  <c r="AR56" i="1"/>
  <c r="AS56" i="1"/>
  <c r="AR57" i="1"/>
  <c r="AS57" i="1"/>
  <c r="AR58" i="1"/>
  <c r="AS58" i="1"/>
  <c r="AR59" i="1"/>
  <c r="AS59" i="1"/>
  <c r="AR60" i="1"/>
  <c r="AS60" i="1"/>
  <c r="AR61" i="1"/>
  <c r="AS61" i="1"/>
  <c r="AR62" i="1"/>
  <c r="AS62" i="1"/>
  <c r="AR63" i="1"/>
  <c r="AS63" i="1"/>
  <c r="AR64" i="1"/>
  <c r="AS64" i="1"/>
  <c r="AR65" i="1"/>
  <c r="AS65" i="1"/>
  <c r="AR66" i="1"/>
  <c r="AS66" i="1"/>
  <c r="AN226" i="1"/>
  <c r="AM226" i="1"/>
  <c r="AL226" i="1"/>
  <c r="AK226" i="1"/>
  <c r="AL221" i="1"/>
  <c r="AK221" i="1"/>
  <c r="AN216" i="1"/>
  <c r="AM216" i="1"/>
  <c r="AL216" i="1"/>
  <c r="AK216" i="1"/>
  <c r="AL211" i="1"/>
  <c r="AK211" i="1"/>
  <c r="AN206" i="1"/>
  <c r="AM206" i="1"/>
  <c r="AL206" i="1"/>
  <c r="AK206" i="1"/>
  <c r="AL201" i="1"/>
  <c r="AK201" i="1"/>
  <c r="AN196" i="1"/>
  <c r="AM196" i="1"/>
  <c r="AL196" i="1"/>
  <c r="AK196" i="1"/>
  <c r="AL191" i="1"/>
  <c r="AK191" i="1"/>
  <c r="AN186" i="1"/>
  <c r="AM186" i="1"/>
  <c r="AL186" i="1"/>
  <c r="AK186" i="1"/>
  <c r="AL181" i="1"/>
  <c r="AK181" i="1"/>
  <c r="AN176" i="1"/>
  <c r="AM176" i="1"/>
  <c r="AL176" i="1"/>
  <c r="AK176" i="1"/>
  <c r="AL171" i="1"/>
  <c r="AK171" i="1"/>
  <c r="AN166" i="1"/>
  <c r="AM166" i="1"/>
  <c r="AL166" i="1"/>
  <c r="AK166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AE258" i="1"/>
  <c r="AD259" i="1"/>
  <c r="AE259" i="1"/>
  <c r="AE260" i="1"/>
  <c r="AD261" i="1"/>
  <c r="AE261" i="1"/>
  <c r="AD262" i="1"/>
  <c r="AE262" i="1"/>
  <c r="AD263" i="1"/>
  <c r="AE263" i="1"/>
  <c r="AD264" i="1"/>
  <c r="AE264" i="1"/>
  <c r="AD265" i="1"/>
  <c r="AE265" i="1"/>
  <c r="AD266" i="1"/>
  <c r="AE266" i="1"/>
  <c r="AD267" i="1"/>
  <c r="AE267" i="1"/>
  <c r="AD268" i="1"/>
  <c r="AE268" i="1"/>
  <c r="AD269" i="1"/>
  <c r="AE269" i="1"/>
  <c r="AD270" i="1"/>
  <c r="AE270" i="1"/>
  <c r="AD271" i="1"/>
  <c r="AE271" i="1"/>
  <c r="AD272" i="1"/>
  <c r="AE272" i="1"/>
  <c r="AD273" i="1"/>
  <c r="AE273" i="1"/>
  <c r="AD274" i="1"/>
  <c r="AE274" i="1"/>
  <c r="AD275" i="1"/>
  <c r="AE275" i="1"/>
  <c r="AD276" i="1"/>
  <c r="AE276" i="1"/>
  <c r="AD277" i="1"/>
  <c r="AE277" i="1"/>
  <c r="AD278" i="1"/>
  <c r="AE278" i="1"/>
  <c r="AD279" i="1"/>
  <c r="AE279" i="1"/>
  <c r="AD280" i="1"/>
  <c r="AE280" i="1"/>
  <c r="AD281" i="1"/>
  <c r="AE281" i="1"/>
  <c r="AD282" i="1"/>
  <c r="AE282" i="1"/>
  <c r="AD283" i="1"/>
  <c r="AE283" i="1"/>
  <c r="AD284" i="1"/>
  <c r="AE284" i="1"/>
  <c r="AD285" i="1"/>
  <c r="AE285" i="1"/>
  <c r="AD286" i="1"/>
  <c r="AE286" i="1"/>
  <c r="AD287" i="1"/>
  <c r="AE287" i="1"/>
  <c r="AF268" i="1"/>
  <c r="AG268" i="1"/>
  <c r="AF269" i="1"/>
  <c r="AG269" i="1"/>
  <c r="AF270" i="1"/>
  <c r="AG270" i="1"/>
  <c r="AF271" i="1"/>
  <c r="AG271" i="1"/>
  <c r="AF272" i="1"/>
  <c r="AG272" i="1"/>
  <c r="AF273" i="1"/>
  <c r="AG273" i="1"/>
  <c r="AF274" i="1"/>
  <c r="AG274" i="1"/>
  <c r="AF275" i="1"/>
  <c r="AG275" i="1"/>
  <c r="AF276" i="1"/>
  <c r="AG276" i="1"/>
  <c r="AF277" i="1"/>
  <c r="AG277" i="1"/>
  <c r="AF278" i="1"/>
  <c r="AG278" i="1"/>
  <c r="AF279" i="1"/>
  <c r="AG279" i="1"/>
  <c r="AF280" i="1"/>
  <c r="AG280" i="1"/>
  <c r="AF281" i="1"/>
  <c r="AG281" i="1"/>
  <c r="AF282" i="1"/>
  <c r="AG282" i="1"/>
  <c r="AF283" i="1"/>
  <c r="AG283" i="1"/>
  <c r="AF284" i="1"/>
  <c r="AG284" i="1"/>
  <c r="AF285" i="1"/>
  <c r="AG285" i="1"/>
  <c r="AF286" i="1"/>
  <c r="AG286" i="1"/>
  <c r="AF287" i="1"/>
  <c r="AG287" i="1"/>
  <c r="AG257" i="1"/>
  <c r="AG258" i="1"/>
  <c r="AF259" i="1"/>
  <c r="AG259" i="1"/>
  <c r="AG260" i="1"/>
  <c r="AF261" i="1"/>
  <c r="AG261" i="1"/>
  <c r="AF262" i="1"/>
  <c r="AG262" i="1"/>
  <c r="AF263" i="1"/>
  <c r="AG263" i="1"/>
  <c r="AF264" i="1"/>
  <c r="AG264" i="1"/>
  <c r="AF265" i="1"/>
  <c r="AG265" i="1"/>
  <c r="AF266" i="1"/>
  <c r="AG266" i="1"/>
  <c r="AF267" i="1"/>
  <c r="AG267" i="1"/>
  <c r="V256" i="1"/>
  <c r="AE256" i="1"/>
  <c r="I256" i="1"/>
  <c r="J256" i="1"/>
  <c r="K256" i="1"/>
  <c r="AD232" i="1"/>
  <c r="V232" i="1"/>
  <c r="AD189" i="1"/>
  <c r="AE232" i="1"/>
  <c r="AF232" i="1"/>
  <c r="AG232" i="1"/>
  <c r="AD233" i="1"/>
  <c r="V233" i="1"/>
  <c r="AE233" i="1"/>
  <c r="AF233" i="1"/>
  <c r="AG233" i="1"/>
  <c r="AD234" i="1"/>
  <c r="V234" i="1"/>
  <c r="AE234" i="1"/>
  <c r="AF234" i="1"/>
  <c r="AG234" i="1"/>
  <c r="AD235" i="1"/>
  <c r="V235" i="1"/>
  <c r="AE235" i="1"/>
  <c r="AF235" i="1"/>
  <c r="AG235" i="1"/>
  <c r="AD236" i="1"/>
  <c r="V236" i="1"/>
  <c r="AE236" i="1"/>
  <c r="AF236" i="1"/>
  <c r="AG236" i="1"/>
  <c r="AD237" i="1"/>
  <c r="V237" i="1"/>
  <c r="AE237" i="1"/>
  <c r="AF237" i="1"/>
  <c r="AG237" i="1"/>
  <c r="AD238" i="1"/>
  <c r="V238" i="1"/>
  <c r="AE238" i="1"/>
  <c r="AF238" i="1"/>
  <c r="AG238" i="1"/>
  <c r="AD239" i="1"/>
  <c r="V239" i="1"/>
  <c r="AE239" i="1"/>
  <c r="AF239" i="1"/>
  <c r="AG239" i="1"/>
  <c r="AD240" i="1"/>
  <c r="V240" i="1"/>
  <c r="AE240" i="1"/>
  <c r="AF240" i="1"/>
  <c r="AG240" i="1"/>
  <c r="AD241" i="1"/>
  <c r="V241" i="1"/>
  <c r="AE241" i="1"/>
  <c r="AF241" i="1"/>
  <c r="AG241" i="1"/>
  <c r="AD242" i="1"/>
  <c r="V242" i="1"/>
  <c r="AE242" i="1"/>
  <c r="AF242" i="1"/>
  <c r="AG242" i="1"/>
  <c r="AD243" i="1"/>
  <c r="V243" i="1"/>
  <c r="AE243" i="1"/>
  <c r="AF243" i="1"/>
  <c r="AG243" i="1"/>
  <c r="AD244" i="1"/>
  <c r="V244" i="1"/>
  <c r="AE244" i="1"/>
  <c r="AF244" i="1"/>
  <c r="AG244" i="1"/>
  <c r="AD245" i="1"/>
  <c r="V245" i="1"/>
  <c r="AE245" i="1"/>
  <c r="AF245" i="1"/>
  <c r="AG245" i="1"/>
  <c r="AD246" i="1"/>
  <c r="V246" i="1"/>
  <c r="AE246" i="1"/>
  <c r="AF246" i="1"/>
  <c r="AG246" i="1"/>
  <c r="AD247" i="1"/>
  <c r="V247" i="1"/>
  <c r="AE247" i="1"/>
  <c r="AF247" i="1"/>
  <c r="AG247" i="1"/>
  <c r="AD248" i="1"/>
  <c r="V248" i="1"/>
  <c r="AE248" i="1"/>
  <c r="AF248" i="1"/>
  <c r="AG248" i="1"/>
  <c r="AD249" i="1"/>
  <c r="V249" i="1"/>
  <c r="AE249" i="1"/>
  <c r="AF249" i="1"/>
  <c r="AG249" i="1"/>
  <c r="AD215" i="1"/>
  <c r="V215" i="1"/>
  <c r="AE215" i="1"/>
  <c r="AF215" i="1"/>
  <c r="AG215" i="1"/>
  <c r="AD216" i="1"/>
  <c r="V216" i="1"/>
  <c r="AE216" i="1"/>
  <c r="AF216" i="1"/>
  <c r="AG216" i="1"/>
  <c r="AD217" i="1"/>
  <c r="V217" i="1"/>
  <c r="AE217" i="1"/>
  <c r="AF217" i="1"/>
  <c r="AG217" i="1"/>
  <c r="AD218" i="1"/>
  <c r="V218" i="1"/>
  <c r="AE218" i="1"/>
  <c r="AF218" i="1"/>
  <c r="AG218" i="1"/>
  <c r="AD219" i="1"/>
  <c r="V219" i="1"/>
  <c r="AE219" i="1"/>
  <c r="AF219" i="1"/>
  <c r="AG219" i="1"/>
  <c r="AD220" i="1"/>
  <c r="V220" i="1"/>
  <c r="AE220" i="1"/>
  <c r="AF220" i="1"/>
  <c r="AG220" i="1"/>
  <c r="AD221" i="1"/>
  <c r="V221" i="1"/>
  <c r="AE221" i="1"/>
  <c r="AF221" i="1"/>
  <c r="AG221" i="1"/>
  <c r="AD222" i="1"/>
  <c r="V222" i="1"/>
  <c r="AE222" i="1"/>
  <c r="AF222" i="1"/>
  <c r="AG222" i="1"/>
  <c r="AD223" i="1"/>
  <c r="V223" i="1"/>
  <c r="AE223" i="1"/>
  <c r="AF223" i="1"/>
  <c r="AG223" i="1"/>
  <c r="AD224" i="1"/>
  <c r="V224" i="1"/>
  <c r="AE224" i="1"/>
  <c r="AF224" i="1"/>
  <c r="AG224" i="1"/>
  <c r="AD225" i="1"/>
  <c r="V225" i="1"/>
  <c r="AE225" i="1"/>
  <c r="AF225" i="1"/>
  <c r="AG225" i="1"/>
  <c r="AD226" i="1"/>
  <c r="V226" i="1"/>
  <c r="AE226" i="1"/>
  <c r="AF226" i="1"/>
  <c r="AG226" i="1"/>
  <c r="AD227" i="1"/>
  <c r="V227" i="1"/>
  <c r="AE227" i="1"/>
  <c r="AF227" i="1"/>
  <c r="AG227" i="1"/>
  <c r="AD228" i="1"/>
  <c r="V228" i="1"/>
  <c r="AE228" i="1"/>
  <c r="AF228" i="1"/>
  <c r="AG228" i="1"/>
  <c r="AD229" i="1"/>
  <c r="V229" i="1"/>
  <c r="AE229" i="1"/>
  <c r="AF229" i="1"/>
  <c r="AG229" i="1"/>
  <c r="AD230" i="1"/>
  <c r="V230" i="1"/>
  <c r="AE230" i="1"/>
  <c r="AF230" i="1"/>
  <c r="AG230" i="1"/>
  <c r="AD231" i="1"/>
  <c r="V231" i="1"/>
  <c r="AE231" i="1"/>
  <c r="AF231" i="1"/>
  <c r="AG231" i="1"/>
  <c r="AD194" i="1"/>
  <c r="V194" i="1"/>
  <c r="AE194" i="1"/>
  <c r="AF194" i="1"/>
  <c r="AG194" i="1"/>
  <c r="AD195" i="1"/>
  <c r="V195" i="1"/>
  <c r="AE195" i="1"/>
  <c r="AF195" i="1"/>
  <c r="AG195" i="1"/>
  <c r="AD196" i="1"/>
  <c r="V196" i="1"/>
  <c r="AE196" i="1"/>
  <c r="AF196" i="1"/>
  <c r="AG196" i="1"/>
  <c r="AD197" i="1"/>
  <c r="V197" i="1"/>
  <c r="AE197" i="1"/>
  <c r="AF197" i="1"/>
  <c r="AG197" i="1"/>
  <c r="AD198" i="1"/>
  <c r="V198" i="1"/>
  <c r="AE198" i="1"/>
  <c r="AF198" i="1"/>
  <c r="AG198" i="1"/>
  <c r="AD199" i="1"/>
  <c r="V199" i="1"/>
  <c r="AE199" i="1"/>
  <c r="AF199" i="1"/>
  <c r="AG199" i="1"/>
  <c r="AD200" i="1"/>
  <c r="V200" i="1"/>
  <c r="AE200" i="1"/>
  <c r="AF200" i="1"/>
  <c r="AG200" i="1"/>
  <c r="AD201" i="1"/>
  <c r="V201" i="1"/>
  <c r="AE201" i="1"/>
  <c r="AF201" i="1"/>
  <c r="AG201" i="1"/>
  <c r="AD202" i="1"/>
  <c r="V202" i="1"/>
  <c r="AE202" i="1"/>
  <c r="AF202" i="1"/>
  <c r="AG202" i="1"/>
  <c r="AD203" i="1"/>
  <c r="V203" i="1"/>
  <c r="AE203" i="1"/>
  <c r="AF203" i="1"/>
  <c r="AG203" i="1"/>
  <c r="AD204" i="1"/>
  <c r="V204" i="1"/>
  <c r="AE204" i="1"/>
  <c r="AF204" i="1"/>
  <c r="AG204" i="1"/>
  <c r="AD205" i="1"/>
  <c r="V205" i="1"/>
  <c r="AE205" i="1"/>
  <c r="AF205" i="1"/>
  <c r="AG205" i="1"/>
  <c r="AD206" i="1"/>
  <c r="V206" i="1"/>
  <c r="AE206" i="1"/>
  <c r="AF206" i="1"/>
  <c r="AG206" i="1"/>
  <c r="AD207" i="1"/>
  <c r="V207" i="1"/>
  <c r="AE207" i="1"/>
  <c r="AF207" i="1"/>
  <c r="AG207" i="1"/>
  <c r="AD208" i="1"/>
  <c r="V208" i="1"/>
  <c r="AE208" i="1"/>
  <c r="AF208" i="1"/>
  <c r="AG208" i="1"/>
  <c r="AD209" i="1"/>
  <c r="V209" i="1"/>
  <c r="AE209" i="1"/>
  <c r="AF209" i="1"/>
  <c r="AG209" i="1"/>
  <c r="AD210" i="1"/>
  <c r="V210" i="1"/>
  <c r="AE210" i="1"/>
  <c r="AF210" i="1"/>
  <c r="AG210" i="1"/>
  <c r="AD211" i="1"/>
  <c r="V211" i="1"/>
  <c r="AE211" i="1"/>
  <c r="AF211" i="1"/>
  <c r="AG211" i="1"/>
  <c r="AD212" i="1"/>
  <c r="V212" i="1"/>
  <c r="AE212" i="1"/>
  <c r="AF212" i="1"/>
  <c r="AG212" i="1"/>
  <c r="AD213" i="1"/>
  <c r="V213" i="1"/>
  <c r="AE213" i="1"/>
  <c r="AF213" i="1"/>
  <c r="AG213" i="1"/>
  <c r="AD214" i="1"/>
  <c r="V214" i="1"/>
  <c r="AE214" i="1"/>
  <c r="AF214" i="1"/>
  <c r="AG214" i="1"/>
  <c r="V193" i="1"/>
  <c r="AD193" i="1"/>
  <c r="AE193" i="1"/>
  <c r="I230" i="1"/>
  <c r="J230" i="1"/>
  <c r="K230" i="1"/>
  <c r="L230" i="1"/>
  <c r="L229" i="1"/>
  <c r="M230" i="1"/>
  <c r="I231" i="1"/>
  <c r="J231" i="1"/>
  <c r="K231" i="1"/>
  <c r="L231" i="1"/>
  <c r="M231" i="1"/>
  <c r="I232" i="1"/>
  <c r="J232" i="1"/>
  <c r="K232" i="1"/>
  <c r="L232" i="1"/>
  <c r="M232" i="1"/>
  <c r="I233" i="1"/>
  <c r="J233" i="1"/>
  <c r="K233" i="1"/>
  <c r="L233" i="1"/>
  <c r="M233" i="1"/>
  <c r="I234" i="1"/>
  <c r="J234" i="1"/>
  <c r="K234" i="1"/>
  <c r="L234" i="1"/>
  <c r="M234" i="1"/>
  <c r="I235" i="1"/>
  <c r="J235" i="1"/>
  <c r="K235" i="1"/>
  <c r="L235" i="1"/>
  <c r="M235" i="1"/>
  <c r="I236" i="1"/>
  <c r="J236" i="1"/>
  <c r="K236" i="1"/>
  <c r="L236" i="1"/>
  <c r="M236" i="1"/>
  <c r="I237" i="1"/>
  <c r="J237" i="1"/>
  <c r="K237" i="1"/>
  <c r="L237" i="1"/>
  <c r="M237" i="1"/>
  <c r="I238" i="1"/>
  <c r="J238" i="1"/>
  <c r="K238" i="1"/>
  <c r="L238" i="1"/>
  <c r="M238" i="1"/>
  <c r="I239" i="1"/>
  <c r="J239" i="1"/>
  <c r="K239" i="1"/>
  <c r="L239" i="1"/>
  <c r="M239" i="1"/>
  <c r="I240" i="1"/>
  <c r="J240" i="1"/>
  <c r="K240" i="1"/>
  <c r="L240" i="1"/>
  <c r="M240" i="1"/>
  <c r="I241" i="1"/>
  <c r="J241" i="1"/>
  <c r="K241" i="1"/>
  <c r="L241" i="1"/>
  <c r="M241" i="1"/>
  <c r="I242" i="1"/>
  <c r="J242" i="1"/>
  <c r="K242" i="1"/>
  <c r="L242" i="1"/>
  <c r="M242" i="1"/>
  <c r="I243" i="1"/>
  <c r="J243" i="1"/>
  <c r="K243" i="1"/>
  <c r="L243" i="1"/>
  <c r="M243" i="1"/>
  <c r="I244" i="1"/>
  <c r="J244" i="1"/>
  <c r="K244" i="1"/>
  <c r="L244" i="1"/>
  <c r="M244" i="1"/>
  <c r="I245" i="1"/>
  <c r="J245" i="1"/>
  <c r="K245" i="1"/>
  <c r="L245" i="1"/>
  <c r="M245" i="1"/>
  <c r="I246" i="1"/>
  <c r="J246" i="1"/>
  <c r="K246" i="1"/>
  <c r="L246" i="1"/>
  <c r="M246" i="1"/>
  <c r="I247" i="1"/>
  <c r="J247" i="1"/>
  <c r="K247" i="1"/>
  <c r="L247" i="1"/>
  <c r="M247" i="1"/>
  <c r="I248" i="1"/>
  <c r="J248" i="1"/>
  <c r="K248" i="1"/>
  <c r="L248" i="1"/>
  <c r="M248" i="1"/>
  <c r="I249" i="1"/>
  <c r="J249" i="1"/>
  <c r="K249" i="1"/>
  <c r="L249" i="1"/>
  <c r="M249" i="1"/>
  <c r="I195" i="1"/>
  <c r="J195" i="1"/>
  <c r="K195" i="1"/>
  <c r="L195" i="1"/>
  <c r="L194" i="1"/>
  <c r="M195" i="1"/>
  <c r="I196" i="1"/>
  <c r="J196" i="1"/>
  <c r="K196" i="1"/>
  <c r="L196" i="1"/>
  <c r="M196" i="1"/>
  <c r="I197" i="1"/>
  <c r="J197" i="1"/>
  <c r="K197" i="1"/>
  <c r="L197" i="1"/>
  <c r="M197" i="1"/>
  <c r="I198" i="1"/>
  <c r="J198" i="1"/>
  <c r="K198" i="1"/>
  <c r="L198" i="1"/>
  <c r="M198" i="1"/>
  <c r="I199" i="1"/>
  <c r="J199" i="1"/>
  <c r="K199" i="1"/>
  <c r="L199" i="1"/>
  <c r="M199" i="1"/>
  <c r="I200" i="1"/>
  <c r="J200" i="1"/>
  <c r="K200" i="1"/>
  <c r="L200" i="1"/>
  <c r="M200" i="1"/>
  <c r="I201" i="1"/>
  <c r="J201" i="1"/>
  <c r="K201" i="1"/>
  <c r="L201" i="1"/>
  <c r="M201" i="1"/>
  <c r="I202" i="1"/>
  <c r="J202" i="1"/>
  <c r="K202" i="1"/>
  <c r="L202" i="1"/>
  <c r="M202" i="1"/>
  <c r="I203" i="1"/>
  <c r="J203" i="1"/>
  <c r="K203" i="1"/>
  <c r="L203" i="1"/>
  <c r="M203" i="1"/>
  <c r="I204" i="1"/>
  <c r="J204" i="1"/>
  <c r="K204" i="1"/>
  <c r="L204" i="1"/>
  <c r="M204" i="1"/>
  <c r="I205" i="1"/>
  <c r="J205" i="1"/>
  <c r="K205" i="1"/>
  <c r="L205" i="1"/>
  <c r="M205" i="1"/>
  <c r="I206" i="1"/>
  <c r="J206" i="1"/>
  <c r="K206" i="1"/>
  <c r="L206" i="1"/>
  <c r="M206" i="1"/>
  <c r="I207" i="1"/>
  <c r="J207" i="1"/>
  <c r="K207" i="1"/>
  <c r="L207" i="1"/>
  <c r="M207" i="1"/>
  <c r="I208" i="1"/>
  <c r="J208" i="1"/>
  <c r="K208" i="1"/>
  <c r="L208" i="1"/>
  <c r="M208" i="1"/>
  <c r="I209" i="1"/>
  <c r="J209" i="1"/>
  <c r="K209" i="1"/>
  <c r="L209" i="1"/>
  <c r="M209" i="1"/>
  <c r="I210" i="1"/>
  <c r="J210" i="1"/>
  <c r="K210" i="1"/>
  <c r="L210" i="1"/>
  <c r="M210" i="1"/>
  <c r="I211" i="1"/>
  <c r="J211" i="1"/>
  <c r="K211" i="1"/>
  <c r="L211" i="1"/>
  <c r="M211" i="1"/>
  <c r="I212" i="1"/>
  <c r="J212" i="1"/>
  <c r="K212" i="1"/>
  <c r="L212" i="1"/>
  <c r="M212" i="1"/>
  <c r="I213" i="1"/>
  <c r="J213" i="1"/>
  <c r="K213" i="1"/>
  <c r="L213" i="1"/>
  <c r="M213" i="1"/>
  <c r="I214" i="1"/>
  <c r="J214" i="1"/>
  <c r="K214" i="1"/>
  <c r="L214" i="1"/>
  <c r="M214" i="1"/>
  <c r="I215" i="1"/>
  <c r="J215" i="1"/>
  <c r="K215" i="1"/>
  <c r="L215" i="1"/>
  <c r="M215" i="1"/>
  <c r="I216" i="1"/>
  <c r="J216" i="1"/>
  <c r="K216" i="1"/>
  <c r="L216" i="1"/>
  <c r="M216" i="1"/>
  <c r="I217" i="1"/>
  <c r="J217" i="1"/>
  <c r="K217" i="1"/>
  <c r="L217" i="1"/>
  <c r="M217" i="1"/>
  <c r="I218" i="1"/>
  <c r="J218" i="1"/>
  <c r="K218" i="1"/>
  <c r="L218" i="1"/>
  <c r="M218" i="1"/>
  <c r="I219" i="1"/>
  <c r="J219" i="1"/>
  <c r="K219" i="1"/>
  <c r="L219" i="1"/>
  <c r="M219" i="1"/>
  <c r="I220" i="1"/>
  <c r="J220" i="1"/>
  <c r="K220" i="1"/>
  <c r="L220" i="1"/>
  <c r="M220" i="1"/>
  <c r="I221" i="1"/>
  <c r="J221" i="1"/>
  <c r="K221" i="1"/>
  <c r="L221" i="1"/>
  <c r="M221" i="1"/>
  <c r="I222" i="1"/>
  <c r="J222" i="1"/>
  <c r="K222" i="1"/>
  <c r="L222" i="1"/>
  <c r="M222" i="1"/>
  <c r="I223" i="1"/>
  <c r="J223" i="1"/>
  <c r="K223" i="1"/>
  <c r="L223" i="1"/>
  <c r="M223" i="1"/>
  <c r="I224" i="1"/>
  <c r="J224" i="1"/>
  <c r="K224" i="1"/>
  <c r="L224" i="1"/>
  <c r="M224" i="1"/>
  <c r="I225" i="1"/>
  <c r="J225" i="1"/>
  <c r="K225" i="1"/>
  <c r="L225" i="1"/>
  <c r="M225" i="1"/>
  <c r="I226" i="1"/>
  <c r="J226" i="1"/>
  <c r="K226" i="1"/>
  <c r="L226" i="1"/>
  <c r="M226" i="1"/>
  <c r="I227" i="1"/>
  <c r="J227" i="1"/>
  <c r="K227" i="1"/>
  <c r="L227" i="1"/>
  <c r="M227" i="1"/>
  <c r="I228" i="1"/>
  <c r="J228" i="1"/>
  <c r="K228" i="1"/>
  <c r="L228" i="1"/>
  <c r="M228" i="1"/>
  <c r="I229" i="1"/>
  <c r="J229" i="1"/>
  <c r="K229" i="1"/>
  <c r="M229" i="1"/>
  <c r="AD135" i="1"/>
  <c r="AD255" i="1"/>
  <c r="AD254" i="1"/>
  <c r="AD253" i="1"/>
  <c r="AD190" i="1"/>
  <c r="I193" i="1"/>
  <c r="J193" i="1"/>
  <c r="K193" i="1"/>
  <c r="L193" i="1"/>
  <c r="I194" i="1"/>
  <c r="J194" i="1"/>
  <c r="K194" i="1"/>
  <c r="L192" i="1"/>
  <c r="K192" i="1"/>
  <c r="J192" i="1"/>
  <c r="I192" i="1"/>
  <c r="I193" i="3"/>
  <c r="J193" i="3"/>
  <c r="K193" i="3"/>
  <c r="L193" i="3"/>
  <c r="L192" i="3"/>
  <c r="M193" i="3"/>
  <c r="AD192" i="3"/>
  <c r="AF192" i="3"/>
  <c r="AD136" i="3"/>
  <c r="AD165" i="3"/>
  <c r="V165" i="3"/>
  <c r="AE165" i="3"/>
  <c r="AF165" i="3"/>
  <c r="AG165" i="3"/>
  <c r="AD166" i="3"/>
  <c r="V166" i="3"/>
  <c r="AE166" i="3"/>
  <c r="AF166" i="3"/>
  <c r="AG166" i="3"/>
  <c r="AD167" i="3"/>
  <c r="V167" i="3"/>
  <c r="AE167" i="3"/>
  <c r="AF167" i="3"/>
  <c r="AG167" i="3"/>
  <c r="AD168" i="3"/>
  <c r="V168" i="3"/>
  <c r="AE168" i="3"/>
  <c r="AF168" i="3"/>
  <c r="AG168" i="3"/>
  <c r="AD169" i="3"/>
  <c r="V169" i="3"/>
  <c r="AE169" i="3"/>
  <c r="AF169" i="3"/>
  <c r="AG169" i="3"/>
  <c r="AD170" i="3"/>
  <c r="V170" i="3"/>
  <c r="AE170" i="3"/>
  <c r="AF170" i="3"/>
  <c r="AG170" i="3"/>
  <c r="AD171" i="3"/>
  <c r="V171" i="3"/>
  <c r="AE171" i="3"/>
  <c r="AF171" i="3"/>
  <c r="AG171" i="3"/>
  <c r="AD172" i="3"/>
  <c r="V172" i="3"/>
  <c r="AE172" i="3"/>
  <c r="AF172" i="3"/>
  <c r="AG172" i="3"/>
  <c r="AD173" i="3"/>
  <c r="V173" i="3"/>
  <c r="AE173" i="3"/>
  <c r="AF173" i="3"/>
  <c r="AG173" i="3"/>
  <c r="AD174" i="3"/>
  <c r="V174" i="3"/>
  <c r="AE174" i="3"/>
  <c r="AF174" i="3"/>
  <c r="AG174" i="3"/>
  <c r="AD175" i="3"/>
  <c r="V175" i="3"/>
  <c r="AE175" i="3"/>
  <c r="AF175" i="3"/>
  <c r="AG175" i="3"/>
  <c r="AD176" i="3"/>
  <c r="V176" i="3"/>
  <c r="AE176" i="3"/>
  <c r="AF176" i="3"/>
  <c r="AG176" i="3"/>
  <c r="AD177" i="3"/>
  <c r="V177" i="3"/>
  <c r="AE177" i="3"/>
  <c r="AF177" i="3"/>
  <c r="AG177" i="3"/>
  <c r="AD178" i="3"/>
  <c r="V178" i="3"/>
  <c r="AE178" i="3"/>
  <c r="AF178" i="3"/>
  <c r="AG178" i="3"/>
  <c r="AD179" i="3"/>
  <c r="V179" i="3"/>
  <c r="AE179" i="3"/>
  <c r="AF179" i="3"/>
  <c r="AG179" i="3"/>
  <c r="AD180" i="3"/>
  <c r="V180" i="3"/>
  <c r="AE180" i="3"/>
  <c r="AF180" i="3"/>
  <c r="AG180" i="3"/>
  <c r="AD181" i="3"/>
  <c r="V181" i="3"/>
  <c r="AE181" i="3"/>
  <c r="AF181" i="3"/>
  <c r="AG181" i="3"/>
  <c r="AD182" i="3"/>
  <c r="V182" i="3"/>
  <c r="AE182" i="3"/>
  <c r="AF182" i="3"/>
  <c r="AG182" i="3"/>
  <c r="AD183" i="3"/>
  <c r="V183" i="3"/>
  <c r="AE183" i="3"/>
  <c r="AF183" i="3"/>
  <c r="AG183" i="3"/>
  <c r="AD184" i="3"/>
  <c r="V184" i="3"/>
  <c r="AE184" i="3"/>
  <c r="AF184" i="3"/>
  <c r="AG184" i="3"/>
  <c r="AD185" i="3"/>
  <c r="V185" i="3"/>
  <c r="AE185" i="3"/>
  <c r="AF185" i="3"/>
  <c r="AG185" i="3"/>
  <c r="AD186" i="3"/>
  <c r="V186" i="3"/>
  <c r="AE186" i="3"/>
  <c r="AF186" i="3"/>
  <c r="AG186" i="3"/>
  <c r="AD187" i="3"/>
  <c r="V187" i="3"/>
  <c r="AE187" i="3"/>
  <c r="AF187" i="3"/>
  <c r="AG187" i="3"/>
  <c r="AD188" i="3"/>
  <c r="V188" i="3"/>
  <c r="AE188" i="3"/>
  <c r="AF188" i="3"/>
  <c r="AG188" i="3"/>
  <c r="AD189" i="3"/>
  <c r="V189" i="3"/>
  <c r="AE189" i="3"/>
  <c r="AF189" i="3"/>
  <c r="AG189" i="3"/>
  <c r="AD190" i="3"/>
  <c r="V190" i="3"/>
  <c r="AE190" i="3"/>
  <c r="AF190" i="3"/>
  <c r="AG190" i="3"/>
  <c r="AD191" i="3"/>
  <c r="V191" i="3"/>
  <c r="AE191" i="3"/>
  <c r="AF191" i="3"/>
  <c r="AG191" i="3"/>
  <c r="V192" i="3"/>
  <c r="AE192" i="3"/>
  <c r="AG192" i="3"/>
  <c r="AD142" i="3"/>
  <c r="V142" i="3"/>
  <c r="AE142" i="3"/>
  <c r="AF142" i="3"/>
  <c r="AG142" i="3"/>
  <c r="AD143" i="3"/>
  <c r="V143" i="3"/>
  <c r="AE143" i="3"/>
  <c r="AF143" i="3"/>
  <c r="AG143" i="3"/>
  <c r="AD144" i="3"/>
  <c r="V144" i="3"/>
  <c r="AE144" i="3"/>
  <c r="AF144" i="3"/>
  <c r="AG144" i="3"/>
  <c r="AD145" i="3"/>
  <c r="V145" i="3"/>
  <c r="AE145" i="3"/>
  <c r="AF145" i="3"/>
  <c r="AG145" i="3"/>
  <c r="AD146" i="3"/>
  <c r="V146" i="3"/>
  <c r="AE146" i="3"/>
  <c r="AF146" i="3"/>
  <c r="AG146" i="3"/>
  <c r="AD147" i="3"/>
  <c r="V147" i="3"/>
  <c r="AE147" i="3"/>
  <c r="AF147" i="3"/>
  <c r="AG147" i="3"/>
  <c r="AD148" i="3"/>
  <c r="V148" i="3"/>
  <c r="AE148" i="3"/>
  <c r="AF148" i="3"/>
  <c r="AG148" i="3"/>
  <c r="AD149" i="3"/>
  <c r="V149" i="3"/>
  <c r="AE149" i="3"/>
  <c r="AF149" i="3"/>
  <c r="AG149" i="3"/>
  <c r="AD150" i="3"/>
  <c r="V150" i="3"/>
  <c r="AE150" i="3"/>
  <c r="AF150" i="3"/>
  <c r="AG150" i="3"/>
  <c r="AD151" i="3"/>
  <c r="V151" i="3"/>
  <c r="AE151" i="3"/>
  <c r="AF151" i="3"/>
  <c r="AG151" i="3"/>
  <c r="AD152" i="3"/>
  <c r="V152" i="3"/>
  <c r="AE152" i="3"/>
  <c r="AF152" i="3"/>
  <c r="AG152" i="3"/>
  <c r="AD153" i="3"/>
  <c r="V153" i="3"/>
  <c r="AE153" i="3"/>
  <c r="AF153" i="3"/>
  <c r="AG153" i="3"/>
  <c r="AD154" i="3"/>
  <c r="V154" i="3"/>
  <c r="AE154" i="3"/>
  <c r="AF154" i="3"/>
  <c r="AG154" i="3"/>
  <c r="AD155" i="3"/>
  <c r="V155" i="3"/>
  <c r="AE155" i="3"/>
  <c r="AF155" i="3"/>
  <c r="AG155" i="3"/>
  <c r="AD156" i="3"/>
  <c r="V156" i="3"/>
  <c r="AE156" i="3"/>
  <c r="AF156" i="3"/>
  <c r="AG156" i="3"/>
  <c r="AD157" i="3"/>
  <c r="V157" i="3"/>
  <c r="AE157" i="3"/>
  <c r="AF157" i="3"/>
  <c r="AG157" i="3"/>
  <c r="AD158" i="3"/>
  <c r="V158" i="3"/>
  <c r="AE158" i="3"/>
  <c r="AF158" i="3"/>
  <c r="AG158" i="3"/>
  <c r="AD159" i="3"/>
  <c r="V159" i="3"/>
  <c r="AE159" i="3"/>
  <c r="AF159" i="3"/>
  <c r="AG159" i="3"/>
  <c r="AD160" i="3"/>
  <c r="V160" i="3"/>
  <c r="AE160" i="3"/>
  <c r="AF160" i="3"/>
  <c r="AG160" i="3"/>
  <c r="AD161" i="3"/>
  <c r="V161" i="3"/>
  <c r="AE161" i="3"/>
  <c r="AF161" i="3"/>
  <c r="AG161" i="3"/>
  <c r="AD162" i="3"/>
  <c r="V162" i="3"/>
  <c r="AE162" i="3"/>
  <c r="AF162" i="3"/>
  <c r="AG162" i="3"/>
  <c r="AD163" i="3"/>
  <c r="V163" i="3"/>
  <c r="AE163" i="3"/>
  <c r="AF163" i="3"/>
  <c r="AG163" i="3"/>
  <c r="AD164" i="3"/>
  <c r="V164" i="3"/>
  <c r="AE164" i="3"/>
  <c r="AF164" i="3"/>
  <c r="AG164" i="3"/>
  <c r="V141" i="3"/>
  <c r="AD141" i="3"/>
  <c r="AE141" i="3"/>
  <c r="V140" i="3"/>
  <c r="AD140" i="3"/>
  <c r="AE140" i="3"/>
  <c r="I171" i="3"/>
  <c r="J171" i="3"/>
  <c r="K171" i="3"/>
  <c r="L171" i="3"/>
  <c r="L170" i="3"/>
  <c r="M171" i="3"/>
  <c r="I172" i="3"/>
  <c r="J172" i="3"/>
  <c r="K172" i="3"/>
  <c r="L172" i="3"/>
  <c r="M172" i="3"/>
  <c r="I173" i="3"/>
  <c r="J173" i="3"/>
  <c r="K173" i="3"/>
  <c r="L173" i="3"/>
  <c r="M173" i="3"/>
  <c r="I174" i="3"/>
  <c r="J174" i="3"/>
  <c r="K174" i="3"/>
  <c r="L174" i="3"/>
  <c r="M174" i="3"/>
  <c r="I175" i="3"/>
  <c r="J175" i="3"/>
  <c r="K175" i="3"/>
  <c r="L175" i="3"/>
  <c r="M175" i="3"/>
  <c r="I176" i="3"/>
  <c r="J176" i="3"/>
  <c r="K176" i="3"/>
  <c r="L176" i="3"/>
  <c r="M176" i="3"/>
  <c r="I177" i="3"/>
  <c r="J177" i="3"/>
  <c r="K177" i="3"/>
  <c r="L177" i="3"/>
  <c r="M177" i="3"/>
  <c r="I178" i="3"/>
  <c r="J178" i="3"/>
  <c r="K178" i="3"/>
  <c r="L178" i="3"/>
  <c r="M178" i="3"/>
  <c r="I179" i="3"/>
  <c r="J179" i="3"/>
  <c r="K179" i="3"/>
  <c r="L179" i="3"/>
  <c r="M179" i="3"/>
  <c r="I180" i="3"/>
  <c r="J180" i="3"/>
  <c r="K180" i="3"/>
  <c r="L180" i="3"/>
  <c r="M180" i="3"/>
  <c r="I181" i="3"/>
  <c r="J181" i="3"/>
  <c r="K181" i="3"/>
  <c r="L181" i="3"/>
  <c r="M181" i="3"/>
  <c r="I182" i="3"/>
  <c r="J182" i="3"/>
  <c r="K182" i="3"/>
  <c r="L182" i="3"/>
  <c r="M182" i="3"/>
  <c r="I183" i="3"/>
  <c r="J183" i="3"/>
  <c r="K183" i="3"/>
  <c r="L183" i="3"/>
  <c r="M183" i="3"/>
  <c r="I184" i="3"/>
  <c r="J184" i="3"/>
  <c r="K184" i="3"/>
  <c r="L184" i="3"/>
  <c r="M184" i="3"/>
  <c r="I185" i="3"/>
  <c r="J185" i="3"/>
  <c r="K185" i="3"/>
  <c r="L185" i="3"/>
  <c r="M185" i="3"/>
  <c r="I186" i="3"/>
  <c r="J186" i="3"/>
  <c r="K186" i="3"/>
  <c r="L186" i="3"/>
  <c r="M186" i="3"/>
  <c r="I187" i="3"/>
  <c r="J187" i="3"/>
  <c r="K187" i="3"/>
  <c r="L187" i="3"/>
  <c r="M187" i="3"/>
  <c r="I188" i="3"/>
  <c r="J188" i="3"/>
  <c r="K188" i="3"/>
  <c r="L188" i="3"/>
  <c r="M188" i="3"/>
  <c r="I189" i="3"/>
  <c r="J189" i="3"/>
  <c r="K189" i="3"/>
  <c r="L189" i="3"/>
  <c r="M189" i="3"/>
  <c r="I190" i="3"/>
  <c r="J190" i="3"/>
  <c r="K190" i="3"/>
  <c r="L190" i="3"/>
  <c r="M190" i="3"/>
  <c r="I191" i="3"/>
  <c r="J191" i="3"/>
  <c r="K191" i="3"/>
  <c r="L191" i="3"/>
  <c r="M191" i="3"/>
  <c r="I192" i="3"/>
  <c r="J192" i="3"/>
  <c r="K192" i="3"/>
  <c r="M192" i="3"/>
  <c r="I142" i="3"/>
  <c r="J142" i="3"/>
  <c r="K142" i="3"/>
  <c r="L142" i="3"/>
  <c r="L141" i="3"/>
  <c r="M142" i="3"/>
  <c r="I143" i="3"/>
  <c r="J143" i="3"/>
  <c r="K143" i="3"/>
  <c r="L143" i="3"/>
  <c r="M143" i="3"/>
  <c r="I144" i="3"/>
  <c r="J144" i="3"/>
  <c r="K144" i="3"/>
  <c r="L144" i="3"/>
  <c r="M144" i="3"/>
  <c r="I145" i="3"/>
  <c r="J145" i="3"/>
  <c r="K145" i="3"/>
  <c r="L145" i="3"/>
  <c r="M145" i="3"/>
  <c r="I146" i="3"/>
  <c r="J146" i="3"/>
  <c r="K146" i="3"/>
  <c r="L146" i="3"/>
  <c r="M146" i="3"/>
  <c r="I147" i="3"/>
  <c r="J147" i="3"/>
  <c r="K147" i="3"/>
  <c r="L147" i="3"/>
  <c r="M147" i="3"/>
  <c r="I148" i="3"/>
  <c r="J148" i="3"/>
  <c r="K148" i="3"/>
  <c r="L148" i="3"/>
  <c r="M148" i="3"/>
  <c r="I149" i="3"/>
  <c r="J149" i="3"/>
  <c r="K149" i="3"/>
  <c r="L149" i="3"/>
  <c r="M149" i="3"/>
  <c r="I150" i="3"/>
  <c r="J150" i="3"/>
  <c r="K150" i="3"/>
  <c r="L150" i="3"/>
  <c r="M150" i="3"/>
  <c r="I151" i="3"/>
  <c r="J151" i="3"/>
  <c r="K151" i="3"/>
  <c r="L151" i="3"/>
  <c r="M151" i="3"/>
  <c r="I152" i="3"/>
  <c r="J152" i="3"/>
  <c r="K152" i="3"/>
  <c r="L152" i="3"/>
  <c r="M152" i="3"/>
  <c r="I153" i="3"/>
  <c r="J153" i="3"/>
  <c r="K153" i="3"/>
  <c r="L153" i="3"/>
  <c r="M153" i="3"/>
  <c r="I154" i="3"/>
  <c r="J154" i="3"/>
  <c r="K154" i="3"/>
  <c r="L154" i="3"/>
  <c r="M154" i="3"/>
  <c r="I155" i="3"/>
  <c r="J155" i="3"/>
  <c r="K155" i="3"/>
  <c r="L155" i="3"/>
  <c r="M155" i="3"/>
  <c r="I156" i="3"/>
  <c r="J156" i="3"/>
  <c r="K156" i="3"/>
  <c r="L156" i="3"/>
  <c r="M156" i="3"/>
  <c r="I157" i="3"/>
  <c r="J157" i="3"/>
  <c r="K157" i="3"/>
  <c r="L157" i="3"/>
  <c r="M157" i="3"/>
  <c r="I158" i="3"/>
  <c r="J158" i="3"/>
  <c r="K158" i="3"/>
  <c r="L158" i="3"/>
  <c r="M158" i="3"/>
  <c r="I159" i="3"/>
  <c r="J159" i="3"/>
  <c r="K159" i="3"/>
  <c r="L159" i="3"/>
  <c r="M159" i="3"/>
  <c r="I160" i="3"/>
  <c r="J160" i="3"/>
  <c r="K160" i="3"/>
  <c r="L160" i="3"/>
  <c r="M160" i="3"/>
  <c r="I161" i="3"/>
  <c r="J161" i="3"/>
  <c r="K161" i="3"/>
  <c r="L161" i="3"/>
  <c r="M161" i="3"/>
  <c r="I162" i="3"/>
  <c r="J162" i="3"/>
  <c r="K162" i="3"/>
  <c r="L162" i="3"/>
  <c r="M162" i="3"/>
  <c r="I163" i="3"/>
  <c r="J163" i="3"/>
  <c r="K163" i="3"/>
  <c r="L163" i="3"/>
  <c r="M163" i="3"/>
  <c r="I164" i="3"/>
  <c r="J164" i="3"/>
  <c r="K164" i="3"/>
  <c r="L164" i="3"/>
  <c r="M164" i="3"/>
  <c r="I165" i="3"/>
  <c r="J165" i="3"/>
  <c r="K165" i="3"/>
  <c r="L165" i="3"/>
  <c r="M165" i="3"/>
  <c r="I166" i="3"/>
  <c r="J166" i="3"/>
  <c r="K166" i="3"/>
  <c r="L166" i="3"/>
  <c r="M166" i="3"/>
  <c r="I167" i="3"/>
  <c r="J167" i="3"/>
  <c r="K167" i="3"/>
  <c r="L167" i="3"/>
  <c r="M167" i="3"/>
  <c r="I168" i="3"/>
  <c r="J168" i="3"/>
  <c r="K168" i="3"/>
  <c r="L168" i="3"/>
  <c r="M168" i="3"/>
  <c r="I169" i="3"/>
  <c r="J169" i="3"/>
  <c r="K169" i="3"/>
  <c r="L169" i="3"/>
  <c r="M169" i="3"/>
  <c r="I170" i="3"/>
  <c r="J170" i="3"/>
  <c r="K170" i="3"/>
  <c r="M170" i="3"/>
  <c r="L140" i="3"/>
  <c r="L139" i="3"/>
  <c r="K140" i="3"/>
  <c r="K141" i="3"/>
  <c r="K139" i="3"/>
  <c r="J140" i="3"/>
  <c r="J141" i="3"/>
  <c r="J139" i="3"/>
  <c r="I140" i="3"/>
  <c r="I141" i="3"/>
  <c r="I139" i="3"/>
  <c r="AG141" i="3"/>
  <c r="AF141" i="3"/>
  <c r="M141" i="3"/>
  <c r="AG140" i="3"/>
  <c r="AF140" i="3"/>
  <c r="M140" i="3"/>
  <c r="AD139" i="3"/>
  <c r="AD138" i="3"/>
  <c r="AD137" i="3"/>
  <c r="AR27" i="1"/>
  <c r="AS27" i="1"/>
  <c r="AR28" i="1"/>
  <c r="AS28" i="1"/>
  <c r="AR29" i="1"/>
  <c r="AS29" i="1"/>
  <c r="AR30" i="1"/>
  <c r="AS30" i="1"/>
  <c r="AR31" i="1"/>
  <c r="AS31" i="1"/>
  <c r="AR32" i="1"/>
  <c r="AS32" i="1"/>
  <c r="AR33" i="1"/>
  <c r="AS33" i="1"/>
  <c r="AR34" i="1"/>
  <c r="AS34" i="1"/>
  <c r="AR35" i="1"/>
  <c r="AS35" i="1"/>
  <c r="AR36" i="1"/>
  <c r="AS36" i="1"/>
  <c r="AR37" i="1"/>
  <c r="AS37" i="1"/>
  <c r="AR38" i="1"/>
  <c r="AS38" i="1"/>
  <c r="AR39" i="1"/>
  <c r="AS39" i="1"/>
  <c r="AR40" i="1"/>
  <c r="AS40" i="1"/>
  <c r="AR41" i="1"/>
  <c r="AS41" i="1"/>
  <c r="AR42" i="1"/>
  <c r="AS42" i="1"/>
  <c r="AR43" i="1"/>
  <c r="AS43" i="1"/>
  <c r="AR44" i="1"/>
  <c r="AS44" i="1"/>
  <c r="AR45" i="1"/>
  <c r="AS45" i="1"/>
  <c r="AR46" i="1"/>
  <c r="AS46" i="1"/>
  <c r="AR47" i="1"/>
  <c r="AS47" i="1"/>
  <c r="AR48" i="1"/>
  <c r="AS48" i="1"/>
  <c r="AR49" i="1"/>
  <c r="AS49" i="1"/>
  <c r="AR50" i="1"/>
  <c r="AS50" i="1"/>
  <c r="AR51" i="1"/>
  <c r="AS51" i="1"/>
  <c r="AR52" i="1"/>
  <c r="AS52" i="1"/>
  <c r="AR53" i="1"/>
  <c r="AS53" i="1"/>
  <c r="AS26" i="1"/>
  <c r="AD185" i="2"/>
  <c r="V185" i="2"/>
  <c r="AD135" i="2"/>
  <c r="AE185" i="2"/>
  <c r="AF185" i="2"/>
  <c r="AG185" i="2"/>
  <c r="AD186" i="2"/>
  <c r="V186" i="2"/>
  <c r="AE186" i="2"/>
  <c r="AF186" i="2"/>
  <c r="AG186" i="2"/>
  <c r="AD187" i="2"/>
  <c r="V187" i="2"/>
  <c r="AE187" i="2"/>
  <c r="AF187" i="2"/>
  <c r="AG187" i="2"/>
  <c r="AD188" i="2"/>
  <c r="V188" i="2"/>
  <c r="AE188" i="2"/>
  <c r="AF188" i="2"/>
  <c r="AG188" i="2"/>
  <c r="AD189" i="2"/>
  <c r="V189" i="2"/>
  <c r="AE189" i="2"/>
  <c r="AF189" i="2"/>
  <c r="AG189" i="2"/>
  <c r="AD190" i="2"/>
  <c r="V190" i="2"/>
  <c r="AE190" i="2"/>
  <c r="AF190" i="2"/>
  <c r="AG190" i="2"/>
  <c r="AD191" i="2"/>
  <c r="V191" i="2"/>
  <c r="AE191" i="2"/>
  <c r="AF191" i="2"/>
  <c r="AG191" i="2"/>
  <c r="AD192" i="2"/>
  <c r="V192" i="2"/>
  <c r="AE192" i="2"/>
  <c r="AF192" i="2"/>
  <c r="AG192" i="2"/>
  <c r="AD193" i="2"/>
  <c r="V193" i="2"/>
  <c r="AE193" i="2"/>
  <c r="AF193" i="2"/>
  <c r="AG193" i="2"/>
  <c r="AD194" i="2"/>
  <c r="V194" i="2"/>
  <c r="AE194" i="2"/>
  <c r="AF194" i="2"/>
  <c r="AG194" i="2"/>
  <c r="AD195" i="2"/>
  <c r="V195" i="2"/>
  <c r="AE195" i="2"/>
  <c r="AF195" i="2"/>
  <c r="AG195" i="2"/>
  <c r="AD196" i="2"/>
  <c r="V196" i="2"/>
  <c r="AE196" i="2"/>
  <c r="AF196" i="2"/>
  <c r="AG196" i="2"/>
  <c r="AD152" i="2"/>
  <c r="V152" i="2"/>
  <c r="AE152" i="2"/>
  <c r="AF152" i="2"/>
  <c r="AG152" i="2"/>
  <c r="AD153" i="2"/>
  <c r="V153" i="2"/>
  <c r="AE153" i="2"/>
  <c r="AF153" i="2"/>
  <c r="AG153" i="2"/>
  <c r="AD154" i="2"/>
  <c r="V154" i="2"/>
  <c r="AE154" i="2"/>
  <c r="AF154" i="2"/>
  <c r="AG154" i="2"/>
  <c r="AD155" i="2"/>
  <c r="V155" i="2"/>
  <c r="AE155" i="2"/>
  <c r="AF155" i="2"/>
  <c r="AG155" i="2"/>
  <c r="AD156" i="2"/>
  <c r="V156" i="2"/>
  <c r="AE156" i="2"/>
  <c r="AF156" i="2"/>
  <c r="AG156" i="2"/>
  <c r="AD157" i="2"/>
  <c r="V157" i="2"/>
  <c r="AE157" i="2"/>
  <c r="AF157" i="2"/>
  <c r="AG157" i="2"/>
  <c r="AD158" i="2"/>
  <c r="V158" i="2"/>
  <c r="AE158" i="2"/>
  <c r="AF158" i="2"/>
  <c r="AG158" i="2"/>
  <c r="AD159" i="2"/>
  <c r="V159" i="2"/>
  <c r="AE159" i="2"/>
  <c r="AF159" i="2"/>
  <c r="AG159" i="2"/>
  <c r="AD160" i="2"/>
  <c r="V160" i="2"/>
  <c r="AE160" i="2"/>
  <c r="AF160" i="2"/>
  <c r="AG160" i="2"/>
  <c r="AD161" i="2"/>
  <c r="V161" i="2"/>
  <c r="AE161" i="2"/>
  <c r="AF161" i="2"/>
  <c r="AG161" i="2"/>
  <c r="AD162" i="2"/>
  <c r="V162" i="2"/>
  <c r="AE162" i="2"/>
  <c r="AF162" i="2"/>
  <c r="AG162" i="2"/>
  <c r="AD163" i="2"/>
  <c r="V163" i="2"/>
  <c r="AE163" i="2"/>
  <c r="AF163" i="2"/>
  <c r="AG163" i="2"/>
  <c r="AD164" i="2"/>
  <c r="V164" i="2"/>
  <c r="AE164" i="2"/>
  <c r="AF164" i="2"/>
  <c r="AG164" i="2"/>
  <c r="AD165" i="2"/>
  <c r="V165" i="2"/>
  <c r="AE165" i="2"/>
  <c r="AF165" i="2"/>
  <c r="AG165" i="2"/>
  <c r="AD166" i="2"/>
  <c r="V166" i="2"/>
  <c r="AE166" i="2"/>
  <c r="AF166" i="2"/>
  <c r="AG166" i="2"/>
  <c r="AD167" i="2"/>
  <c r="V167" i="2"/>
  <c r="AE167" i="2"/>
  <c r="AF167" i="2"/>
  <c r="AG167" i="2"/>
  <c r="AD168" i="2"/>
  <c r="V168" i="2"/>
  <c r="AE168" i="2"/>
  <c r="AF168" i="2"/>
  <c r="AG168" i="2"/>
  <c r="AD169" i="2"/>
  <c r="V169" i="2"/>
  <c r="AE169" i="2"/>
  <c r="AF169" i="2"/>
  <c r="AG169" i="2"/>
  <c r="AD170" i="2"/>
  <c r="V170" i="2"/>
  <c r="AE170" i="2"/>
  <c r="AF170" i="2"/>
  <c r="AG170" i="2"/>
  <c r="AD171" i="2"/>
  <c r="V171" i="2"/>
  <c r="AE171" i="2"/>
  <c r="AF171" i="2"/>
  <c r="AG171" i="2"/>
  <c r="AD172" i="2"/>
  <c r="V172" i="2"/>
  <c r="AE172" i="2"/>
  <c r="AF172" i="2"/>
  <c r="AG172" i="2"/>
  <c r="AD173" i="2"/>
  <c r="V173" i="2"/>
  <c r="AE173" i="2"/>
  <c r="AF173" i="2"/>
  <c r="AG173" i="2"/>
  <c r="AD174" i="2"/>
  <c r="V174" i="2"/>
  <c r="AE174" i="2"/>
  <c r="AF174" i="2"/>
  <c r="AG174" i="2"/>
  <c r="AD175" i="2"/>
  <c r="V175" i="2"/>
  <c r="AE175" i="2"/>
  <c r="AF175" i="2"/>
  <c r="AG175" i="2"/>
  <c r="AD176" i="2"/>
  <c r="V176" i="2"/>
  <c r="AE176" i="2"/>
  <c r="AF176" i="2"/>
  <c r="AG176" i="2"/>
  <c r="AD177" i="2"/>
  <c r="V177" i="2"/>
  <c r="AE177" i="2"/>
  <c r="AF177" i="2"/>
  <c r="AG177" i="2"/>
  <c r="AD178" i="2"/>
  <c r="V178" i="2"/>
  <c r="AE178" i="2"/>
  <c r="AF178" i="2"/>
  <c r="AG178" i="2"/>
  <c r="AD179" i="2"/>
  <c r="V179" i="2"/>
  <c r="AE179" i="2"/>
  <c r="AF179" i="2"/>
  <c r="AG179" i="2"/>
  <c r="AD180" i="2"/>
  <c r="V180" i="2"/>
  <c r="AE180" i="2"/>
  <c r="AF180" i="2"/>
  <c r="AG180" i="2"/>
  <c r="AD181" i="2"/>
  <c r="V181" i="2"/>
  <c r="AE181" i="2"/>
  <c r="AF181" i="2"/>
  <c r="AG181" i="2"/>
  <c r="AD182" i="2"/>
  <c r="V182" i="2"/>
  <c r="AE182" i="2"/>
  <c r="AF182" i="2"/>
  <c r="AG182" i="2"/>
  <c r="AD183" i="2"/>
  <c r="V183" i="2"/>
  <c r="AE183" i="2"/>
  <c r="AF183" i="2"/>
  <c r="AG183" i="2"/>
  <c r="AD184" i="2"/>
  <c r="V184" i="2"/>
  <c r="AE184" i="2"/>
  <c r="AF184" i="2"/>
  <c r="AG184" i="2"/>
  <c r="AD141" i="2"/>
  <c r="V141" i="2"/>
  <c r="AE141" i="2"/>
  <c r="AF141" i="2"/>
  <c r="AG141" i="2"/>
  <c r="AD142" i="2"/>
  <c r="V142" i="2"/>
  <c r="AE142" i="2"/>
  <c r="AF142" i="2"/>
  <c r="AG142" i="2"/>
  <c r="AD143" i="2"/>
  <c r="V143" i="2"/>
  <c r="AE143" i="2"/>
  <c r="AF143" i="2"/>
  <c r="AG143" i="2"/>
  <c r="AD144" i="2"/>
  <c r="V144" i="2"/>
  <c r="AE144" i="2"/>
  <c r="AF144" i="2"/>
  <c r="AG144" i="2"/>
  <c r="AD145" i="2"/>
  <c r="V145" i="2"/>
  <c r="AE145" i="2"/>
  <c r="AF145" i="2"/>
  <c r="AG145" i="2"/>
  <c r="AD146" i="2"/>
  <c r="V146" i="2"/>
  <c r="AE146" i="2"/>
  <c r="AF146" i="2"/>
  <c r="AG146" i="2"/>
  <c r="AD147" i="2"/>
  <c r="V147" i="2"/>
  <c r="AE147" i="2"/>
  <c r="AF147" i="2"/>
  <c r="AG147" i="2"/>
  <c r="AD148" i="2"/>
  <c r="V148" i="2"/>
  <c r="AE148" i="2"/>
  <c r="AF148" i="2"/>
  <c r="AG148" i="2"/>
  <c r="AD149" i="2"/>
  <c r="V149" i="2"/>
  <c r="AE149" i="2"/>
  <c r="AF149" i="2"/>
  <c r="AG149" i="2"/>
  <c r="AD150" i="2"/>
  <c r="V150" i="2"/>
  <c r="AE150" i="2"/>
  <c r="AF150" i="2"/>
  <c r="AG150" i="2"/>
  <c r="AD151" i="2"/>
  <c r="V151" i="2"/>
  <c r="AE151" i="2"/>
  <c r="AF151" i="2"/>
  <c r="AG151" i="2"/>
  <c r="AD140" i="2"/>
  <c r="AG140" i="2"/>
  <c r="AF140" i="2"/>
  <c r="V140" i="2"/>
  <c r="AE140" i="2"/>
  <c r="V139" i="2"/>
  <c r="AD139" i="2"/>
  <c r="AE139" i="2"/>
  <c r="AD136" i="2"/>
  <c r="I163" i="2"/>
  <c r="J163" i="2"/>
  <c r="K163" i="2"/>
  <c r="L163" i="2"/>
  <c r="L162" i="2"/>
  <c r="M163" i="2"/>
  <c r="I164" i="2"/>
  <c r="J164" i="2"/>
  <c r="K164" i="2"/>
  <c r="L164" i="2"/>
  <c r="M164" i="2"/>
  <c r="I165" i="2"/>
  <c r="J165" i="2"/>
  <c r="K165" i="2"/>
  <c r="L165" i="2"/>
  <c r="M165" i="2"/>
  <c r="I166" i="2"/>
  <c r="J166" i="2"/>
  <c r="K166" i="2"/>
  <c r="L166" i="2"/>
  <c r="M166" i="2"/>
  <c r="I167" i="2"/>
  <c r="J167" i="2"/>
  <c r="K167" i="2"/>
  <c r="L167" i="2"/>
  <c r="M167" i="2"/>
  <c r="I168" i="2"/>
  <c r="J168" i="2"/>
  <c r="K168" i="2"/>
  <c r="L168" i="2"/>
  <c r="M168" i="2"/>
  <c r="I169" i="2"/>
  <c r="J169" i="2"/>
  <c r="K169" i="2"/>
  <c r="L169" i="2"/>
  <c r="M169" i="2"/>
  <c r="I170" i="2"/>
  <c r="J170" i="2"/>
  <c r="K170" i="2"/>
  <c r="L170" i="2"/>
  <c r="M170" i="2"/>
  <c r="I171" i="2"/>
  <c r="J171" i="2"/>
  <c r="K171" i="2"/>
  <c r="L171" i="2"/>
  <c r="M171" i="2"/>
  <c r="I172" i="2"/>
  <c r="J172" i="2"/>
  <c r="K172" i="2"/>
  <c r="L172" i="2"/>
  <c r="M172" i="2"/>
  <c r="I173" i="2"/>
  <c r="J173" i="2"/>
  <c r="K173" i="2"/>
  <c r="L173" i="2"/>
  <c r="M173" i="2"/>
  <c r="I174" i="2"/>
  <c r="J174" i="2"/>
  <c r="K174" i="2"/>
  <c r="L174" i="2"/>
  <c r="M174" i="2"/>
  <c r="I175" i="2"/>
  <c r="J175" i="2"/>
  <c r="K175" i="2"/>
  <c r="L175" i="2"/>
  <c r="M175" i="2"/>
  <c r="I176" i="2"/>
  <c r="J176" i="2"/>
  <c r="K176" i="2"/>
  <c r="L176" i="2"/>
  <c r="M176" i="2"/>
  <c r="I177" i="2"/>
  <c r="J177" i="2"/>
  <c r="K177" i="2"/>
  <c r="L177" i="2"/>
  <c r="M177" i="2"/>
  <c r="I178" i="2"/>
  <c r="J178" i="2"/>
  <c r="K178" i="2"/>
  <c r="L178" i="2"/>
  <c r="M178" i="2"/>
  <c r="I179" i="2"/>
  <c r="J179" i="2"/>
  <c r="K179" i="2"/>
  <c r="L179" i="2"/>
  <c r="M179" i="2"/>
  <c r="I180" i="2"/>
  <c r="J180" i="2"/>
  <c r="K180" i="2"/>
  <c r="L180" i="2"/>
  <c r="M180" i="2"/>
  <c r="I181" i="2"/>
  <c r="J181" i="2"/>
  <c r="K181" i="2"/>
  <c r="L181" i="2"/>
  <c r="M181" i="2"/>
  <c r="I182" i="2"/>
  <c r="J182" i="2"/>
  <c r="K182" i="2"/>
  <c r="L182" i="2"/>
  <c r="M182" i="2"/>
  <c r="I183" i="2"/>
  <c r="J183" i="2"/>
  <c r="K183" i="2"/>
  <c r="L183" i="2"/>
  <c r="M183" i="2"/>
  <c r="I184" i="2"/>
  <c r="J184" i="2"/>
  <c r="K184" i="2"/>
  <c r="L184" i="2"/>
  <c r="M184" i="2"/>
  <c r="I185" i="2"/>
  <c r="J185" i="2"/>
  <c r="K185" i="2"/>
  <c r="L185" i="2"/>
  <c r="M185" i="2"/>
  <c r="I186" i="2"/>
  <c r="J186" i="2"/>
  <c r="K186" i="2"/>
  <c r="L186" i="2"/>
  <c r="M186" i="2"/>
  <c r="I187" i="2"/>
  <c r="J187" i="2"/>
  <c r="K187" i="2"/>
  <c r="L187" i="2"/>
  <c r="M187" i="2"/>
  <c r="I188" i="2"/>
  <c r="J188" i="2"/>
  <c r="K188" i="2"/>
  <c r="L188" i="2"/>
  <c r="M188" i="2"/>
  <c r="I189" i="2"/>
  <c r="J189" i="2"/>
  <c r="K189" i="2"/>
  <c r="L189" i="2"/>
  <c r="M189" i="2"/>
  <c r="I190" i="2"/>
  <c r="J190" i="2"/>
  <c r="K190" i="2"/>
  <c r="L190" i="2"/>
  <c r="M190" i="2"/>
  <c r="I191" i="2"/>
  <c r="J191" i="2"/>
  <c r="K191" i="2"/>
  <c r="L191" i="2"/>
  <c r="M191" i="2"/>
  <c r="I192" i="2"/>
  <c r="J192" i="2"/>
  <c r="K192" i="2"/>
  <c r="L192" i="2"/>
  <c r="M192" i="2"/>
  <c r="I193" i="2"/>
  <c r="J193" i="2"/>
  <c r="K193" i="2"/>
  <c r="L193" i="2"/>
  <c r="M193" i="2"/>
  <c r="I194" i="2"/>
  <c r="J194" i="2"/>
  <c r="K194" i="2"/>
  <c r="L194" i="2"/>
  <c r="M194" i="2"/>
  <c r="I195" i="2"/>
  <c r="J195" i="2"/>
  <c r="K195" i="2"/>
  <c r="L195" i="2"/>
  <c r="M195" i="2"/>
  <c r="I196" i="2"/>
  <c r="J196" i="2"/>
  <c r="K196" i="2"/>
  <c r="L196" i="2"/>
  <c r="M196" i="2"/>
  <c r="I141" i="2"/>
  <c r="J141" i="2"/>
  <c r="K141" i="2"/>
  <c r="L141" i="2"/>
  <c r="L140" i="2"/>
  <c r="M141" i="2"/>
  <c r="I142" i="2"/>
  <c r="J142" i="2"/>
  <c r="K142" i="2"/>
  <c r="L142" i="2"/>
  <c r="M142" i="2"/>
  <c r="I143" i="2"/>
  <c r="J143" i="2"/>
  <c r="K143" i="2"/>
  <c r="L143" i="2"/>
  <c r="M143" i="2"/>
  <c r="I144" i="2"/>
  <c r="J144" i="2"/>
  <c r="K144" i="2"/>
  <c r="L144" i="2"/>
  <c r="M144" i="2"/>
  <c r="I145" i="2"/>
  <c r="J145" i="2"/>
  <c r="K145" i="2"/>
  <c r="L145" i="2"/>
  <c r="M145" i="2"/>
  <c r="I146" i="2"/>
  <c r="J146" i="2"/>
  <c r="K146" i="2"/>
  <c r="L146" i="2"/>
  <c r="M146" i="2"/>
  <c r="I147" i="2"/>
  <c r="J147" i="2"/>
  <c r="K147" i="2"/>
  <c r="L147" i="2"/>
  <c r="M147" i="2"/>
  <c r="I148" i="2"/>
  <c r="J148" i="2"/>
  <c r="K148" i="2"/>
  <c r="L148" i="2"/>
  <c r="M148" i="2"/>
  <c r="I149" i="2"/>
  <c r="J149" i="2"/>
  <c r="K149" i="2"/>
  <c r="L149" i="2"/>
  <c r="M149" i="2"/>
  <c r="I150" i="2"/>
  <c r="J150" i="2"/>
  <c r="K150" i="2"/>
  <c r="L150" i="2"/>
  <c r="M150" i="2"/>
  <c r="I151" i="2"/>
  <c r="J151" i="2"/>
  <c r="K151" i="2"/>
  <c r="L151" i="2"/>
  <c r="M151" i="2"/>
  <c r="I152" i="2"/>
  <c r="J152" i="2"/>
  <c r="K152" i="2"/>
  <c r="L152" i="2"/>
  <c r="M152" i="2"/>
  <c r="I153" i="2"/>
  <c r="J153" i="2"/>
  <c r="K153" i="2"/>
  <c r="L153" i="2"/>
  <c r="M153" i="2"/>
  <c r="I154" i="2"/>
  <c r="J154" i="2"/>
  <c r="K154" i="2"/>
  <c r="L154" i="2"/>
  <c r="M154" i="2"/>
  <c r="I155" i="2"/>
  <c r="J155" i="2"/>
  <c r="K155" i="2"/>
  <c r="L155" i="2"/>
  <c r="M155" i="2"/>
  <c r="I156" i="2"/>
  <c r="J156" i="2"/>
  <c r="K156" i="2"/>
  <c r="L156" i="2"/>
  <c r="M156" i="2"/>
  <c r="I157" i="2"/>
  <c r="J157" i="2"/>
  <c r="K157" i="2"/>
  <c r="L157" i="2"/>
  <c r="M157" i="2"/>
  <c r="I158" i="2"/>
  <c r="J158" i="2"/>
  <c r="K158" i="2"/>
  <c r="L158" i="2"/>
  <c r="M158" i="2"/>
  <c r="I159" i="2"/>
  <c r="J159" i="2"/>
  <c r="K159" i="2"/>
  <c r="L159" i="2"/>
  <c r="M159" i="2"/>
  <c r="I160" i="2"/>
  <c r="J160" i="2"/>
  <c r="K160" i="2"/>
  <c r="L160" i="2"/>
  <c r="M160" i="2"/>
  <c r="I161" i="2"/>
  <c r="J161" i="2"/>
  <c r="K161" i="2"/>
  <c r="L161" i="2"/>
  <c r="M161" i="2"/>
  <c r="I162" i="2"/>
  <c r="J162" i="2"/>
  <c r="K162" i="2"/>
  <c r="M162" i="2"/>
  <c r="L139" i="2"/>
  <c r="L138" i="2"/>
  <c r="M139" i="2"/>
  <c r="I139" i="2"/>
  <c r="J139" i="2"/>
  <c r="K139" i="2"/>
  <c r="I140" i="2"/>
  <c r="J140" i="2"/>
  <c r="K140" i="2"/>
  <c r="K138" i="2"/>
  <c r="J138" i="2"/>
  <c r="I138" i="2"/>
  <c r="I62" i="2"/>
  <c r="M140" i="2"/>
  <c r="AG139" i="2"/>
  <c r="AF139" i="2"/>
  <c r="AD138" i="2"/>
  <c r="AD137" i="2"/>
  <c r="AD180" i="1"/>
  <c r="V180" i="1"/>
  <c r="AE180" i="1"/>
  <c r="AF180" i="1"/>
  <c r="AG180" i="1"/>
  <c r="AD181" i="1"/>
  <c r="V181" i="1"/>
  <c r="AE181" i="1"/>
  <c r="AF181" i="1"/>
  <c r="AG181" i="1"/>
  <c r="AD182" i="1"/>
  <c r="V182" i="1"/>
  <c r="AE182" i="1"/>
  <c r="AF182" i="1"/>
  <c r="AG182" i="1"/>
  <c r="AD183" i="1"/>
  <c r="V183" i="1"/>
  <c r="AE183" i="1"/>
  <c r="AF183" i="1"/>
  <c r="AG183" i="1"/>
  <c r="AD184" i="1"/>
  <c r="V184" i="1"/>
  <c r="AE184" i="1"/>
  <c r="AF184" i="1"/>
  <c r="AG184" i="1"/>
  <c r="AD185" i="1"/>
  <c r="V185" i="1"/>
  <c r="AE185" i="1"/>
  <c r="AF185" i="1"/>
  <c r="AG185" i="1"/>
  <c r="AD186" i="1"/>
  <c r="V186" i="1"/>
  <c r="AE186" i="1"/>
  <c r="AF186" i="1"/>
  <c r="AG186" i="1"/>
  <c r="I180" i="1"/>
  <c r="J180" i="1"/>
  <c r="K180" i="1"/>
  <c r="L180" i="1"/>
  <c r="L179" i="1"/>
  <c r="M180" i="1"/>
  <c r="I181" i="1"/>
  <c r="J181" i="1"/>
  <c r="K181" i="1"/>
  <c r="L181" i="1"/>
  <c r="M181" i="1"/>
  <c r="I182" i="1"/>
  <c r="J182" i="1"/>
  <c r="K182" i="1"/>
  <c r="L182" i="1"/>
  <c r="M182" i="1"/>
  <c r="I183" i="1"/>
  <c r="J183" i="1"/>
  <c r="K183" i="1"/>
  <c r="L183" i="1"/>
  <c r="M183" i="1"/>
  <c r="I184" i="1"/>
  <c r="J184" i="1"/>
  <c r="K184" i="1"/>
  <c r="L184" i="1"/>
  <c r="M184" i="1"/>
  <c r="I185" i="1"/>
  <c r="J185" i="1"/>
  <c r="K185" i="1"/>
  <c r="L185" i="1"/>
  <c r="M185" i="1"/>
  <c r="I186" i="1"/>
  <c r="J186" i="1"/>
  <c r="K186" i="1"/>
  <c r="L186" i="1"/>
  <c r="M186" i="1"/>
  <c r="M194" i="1"/>
  <c r="AG193" i="1"/>
  <c r="AF193" i="1"/>
  <c r="M193" i="1"/>
  <c r="AD192" i="1"/>
  <c r="AD191" i="1"/>
  <c r="AD132" i="1"/>
  <c r="AF132" i="1"/>
  <c r="V132" i="1"/>
  <c r="AD59" i="1"/>
  <c r="AE132" i="1"/>
  <c r="AN156" i="1"/>
  <c r="AM156" i="1"/>
  <c r="AN146" i="1"/>
  <c r="AM146" i="1"/>
  <c r="AN136" i="1"/>
  <c r="AM136" i="1"/>
  <c r="AN126" i="1"/>
  <c r="AM126" i="1"/>
  <c r="AN116" i="1"/>
  <c r="AM116" i="1"/>
  <c r="AN106" i="1"/>
  <c r="AM106" i="1"/>
  <c r="AN96" i="1"/>
  <c r="AM96" i="1"/>
  <c r="AN86" i="1"/>
  <c r="AM86" i="1"/>
  <c r="AN76" i="1"/>
  <c r="AM76" i="1"/>
  <c r="AN66" i="1"/>
  <c r="AM66" i="1"/>
  <c r="AN56" i="1"/>
  <c r="AM56" i="1"/>
  <c r="AN46" i="1"/>
  <c r="AM46" i="1"/>
  <c r="AN36" i="1"/>
  <c r="AM36" i="1"/>
  <c r="AN26" i="1"/>
  <c r="AM26" i="1"/>
  <c r="AL161" i="1"/>
  <c r="AK161" i="1"/>
  <c r="AL156" i="1"/>
  <c r="AK156" i="1"/>
  <c r="AL151" i="1"/>
  <c r="AK151" i="1"/>
  <c r="AL146" i="1"/>
  <c r="AK146" i="1"/>
  <c r="AL141" i="1"/>
  <c r="AK141" i="1"/>
  <c r="AL136" i="1"/>
  <c r="AK136" i="1"/>
  <c r="AL131" i="1"/>
  <c r="AK131" i="1"/>
  <c r="AL126" i="1"/>
  <c r="AK126" i="1"/>
  <c r="AL121" i="1"/>
  <c r="AK121" i="1"/>
  <c r="AL116" i="1"/>
  <c r="AK116" i="1"/>
  <c r="AL111" i="1"/>
  <c r="AK111" i="1"/>
  <c r="AL106" i="1"/>
  <c r="AK106" i="1"/>
  <c r="AL101" i="1"/>
  <c r="AK101" i="1"/>
  <c r="AL96" i="1"/>
  <c r="AK96" i="1"/>
  <c r="AL91" i="1"/>
  <c r="AK91" i="1"/>
  <c r="AL86" i="1"/>
  <c r="AK86" i="1"/>
  <c r="AL81" i="1"/>
  <c r="AK81" i="1"/>
  <c r="AL76" i="1"/>
  <c r="AK76" i="1"/>
  <c r="AL71" i="1"/>
  <c r="AK71" i="1"/>
  <c r="AL66" i="1"/>
  <c r="AK66" i="1"/>
  <c r="AL61" i="1"/>
  <c r="AK61" i="1"/>
  <c r="AL56" i="1"/>
  <c r="AK56" i="1"/>
  <c r="AL51" i="1"/>
  <c r="AK51" i="1"/>
  <c r="AL46" i="1"/>
  <c r="AK46" i="1"/>
  <c r="AL41" i="1"/>
  <c r="AK41" i="1"/>
  <c r="AL36" i="1"/>
  <c r="AK36" i="1"/>
  <c r="AL31" i="1"/>
  <c r="AK31" i="1"/>
  <c r="V25" i="1"/>
  <c r="AD21" i="1"/>
  <c r="AD25" i="1"/>
  <c r="AE25" i="1"/>
  <c r="V63" i="1"/>
  <c r="AD63" i="1"/>
  <c r="AE63" i="1"/>
  <c r="AD168" i="1"/>
  <c r="V168" i="1"/>
  <c r="AE168" i="1"/>
  <c r="AF168" i="1"/>
  <c r="AG168" i="1"/>
  <c r="AD169" i="1"/>
  <c r="V169" i="1"/>
  <c r="AE169" i="1"/>
  <c r="AF169" i="1"/>
  <c r="AG169" i="1"/>
  <c r="AD170" i="1"/>
  <c r="V170" i="1"/>
  <c r="AE170" i="1"/>
  <c r="AF170" i="1"/>
  <c r="AG170" i="1"/>
  <c r="AD171" i="1"/>
  <c r="V171" i="1"/>
  <c r="AE171" i="1"/>
  <c r="AF171" i="1"/>
  <c r="AG171" i="1"/>
  <c r="AD172" i="1"/>
  <c r="V172" i="1"/>
  <c r="AE172" i="1"/>
  <c r="AF172" i="1"/>
  <c r="AG172" i="1"/>
  <c r="AD173" i="1"/>
  <c r="V173" i="1"/>
  <c r="AE173" i="1"/>
  <c r="AF173" i="1"/>
  <c r="AG173" i="1"/>
  <c r="AD174" i="1"/>
  <c r="V174" i="1"/>
  <c r="AE174" i="1"/>
  <c r="AF174" i="1"/>
  <c r="AG174" i="1"/>
  <c r="AD175" i="1"/>
  <c r="V175" i="1"/>
  <c r="AE175" i="1"/>
  <c r="AF175" i="1"/>
  <c r="AG175" i="1"/>
  <c r="AD176" i="1"/>
  <c r="V176" i="1"/>
  <c r="AE176" i="1"/>
  <c r="AF176" i="1"/>
  <c r="AG176" i="1"/>
  <c r="AD177" i="1"/>
  <c r="V177" i="1"/>
  <c r="AE177" i="1"/>
  <c r="AF177" i="1"/>
  <c r="AG177" i="1"/>
  <c r="AD178" i="1"/>
  <c r="V178" i="1"/>
  <c r="AE178" i="1"/>
  <c r="AF178" i="1"/>
  <c r="AG178" i="1"/>
  <c r="AD179" i="1"/>
  <c r="V179" i="1"/>
  <c r="AE179" i="1"/>
  <c r="AF179" i="1"/>
  <c r="AG179" i="1"/>
  <c r="AD148" i="1"/>
  <c r="V148" i="1"/>
  <c r="AE148" i="1"/>
  <c r="AF148" i="1"/>
  <c r="AG148" i="1"/>
  <c r="AD149" i="1"/>
  <c r="V149" i="1"/>
  <c r="AE149" i="1"/>
  <c r="AF149" i="1"/>
  <c r="AG149" i="1"/>
  <c r="AD150" i="1"/>
  <c r="V150" i="1"/>
  <c r="AE150" i="1"/>
  <c r="AF150" i="1"/>
  <c r="AG150" i="1"/>
  <c r="AD151" i="1"/>
  <c r="V151" i="1"/>
  <c r="AE151" i="1"/>
  <c r="AF151" i="1"/>
  <c r="AG151" i="1"/>
  <c r="AD152" i="1"/>
  <c r="V152" i="1"/>
  <c r="AE152" i="1"/>
  <c r="AF152" i="1"/>
  <c r="AG152" i="1"/>
  <c r="AD153" i="1"/>
  <c r="V153" i="1"/>
  <c r="AE153" i="1"/>
  <c r="AF153" i="1"/>
  <c r="AG153" i="1"/>
  <c r="AD154" i="1"/>
  <c r="V154" i="1"/>
  <c r="AE154" i="1"/>
  <c r="AF154" i="1"/>
  <c r="AG154" i="1"/>
  <c r="AD155" i="1"/>
  <c r="V155" i="1"/>
  <c r="AE155" i="1"/>
  <c r="AF155" i="1"/>
  <c r="AG155" i="1"/>
  <c r="AD156" i="1"/>
  <c r="V156" i="1"/>
  <c r="AE156" i="1"/>
  <c r="AF156" i="1"/>
  <c r="AG156" i="1"/>
  <c r="AD157" i="1"/>
  <c r="V157" i="1"/>
  <c r="AE157" i="1"/>
  <c r="AF157" i="1"/>
  <c r="AG157" i="1"/>
  <c r="AD158" i="1"/>
  <c r="V158" i="1"/>
  <c r="AE158" i="1"/>
  <c r="AF158" i="1"/>
  <c r="AG158" i="1"/>
  <c r="AD159" i="1"/>
  <c r="V159" i="1"/>
  <c r="AE159" i="1"/>
  <c r="AF159" i="1"/>
  <c r="AG159" i="1"/>
  <c r="AD160" i="1"/>
  <c r="V160" i="1"/>
  <c r="AE160" i="1"/>
  <c r="AF160" i="1"/>
  <c r="AG160" i="1"/>
  <c r="AD161" i="1"/>
  <c r="V161" i="1"/>
  <c r="AE161" i="1"/>
  <c r="AF161" i="1"/>
  <c r="AG161" i="1"/>
  <c r="AD162" i="1"/>
  <c r="V162" i="1"/>
  <c r="AE162" i="1"/>
  <c r="AF162" i="1"/>
  <c r="AG162" i="1"/>
  <c r="AD163" i="1"/>
  <c r="V163" i="1"/>
  <c r="AE163" i="1"/>
  <c r="AF163" i="1"/>
  <c r="AG163" i="1"/>
  <c r="AD164" i="1"/>
  <c r="V164" i="1"/>
  <c r="AE164" i="1"/>
  <c r="AF164" i="1"/>
  <c r="AG164" i="1"/>
  <c r="AD165" i="1"/>
  <c r="V165" i="1"/>
  <c r="AE165" i="1"/>
  <c r="AF165" i="1"/>
  <c r="AG165" i="1"/>
  <c r="AD166" i="1"/>
  <c r="V166" i="1"/>
  <c r="AE166" i="1"/>
  <c r="AF166" i="1"/>
  <c r="AG166" i="1"/>
  <c r="AD167" i="1"/>
  <c r="V167" i="1"/>
  <c r="AE167" i="1"/>
  <c r="AF167" i="1"/>
  <c r="AG167" i="1"/>
  <c r="AD140" i="1"/>
  <c r="V140" i="1"/>
  <c r="AE140" i="1"/>
  <c r="AF140" i="1"/>
  <c r="AG140" i="1"/>
  <c r="AD141" i="1"/>
  <c r="V141" i="1"/>
  <c r="AE141" i="1"/>
  <c r="AF141" i="1"/>
  <c r="AG141" i="1"/>
  <c r="AD142" i="1"/>
  <c r="V142" i="1"/>
  <c r="AE142" i="1"/>
  <c r="AF142" i="1"/>
  <c r="AG142" i="1"/>
  <c r="AD143" i="1"/>
  <c r="V143" i="1"/>
  <c r="AE143" i="1"/>
  <c r="AF143" i="1"/>
  <c r="AG143" i="1"/>
  <c r="AD144" i="1"/>
  <c r="V144" i="1"/>
  <c r="AE144" i="1"/>
  <c r="AF144" i="1"/>
  <c r="AG144" i="1"/>
  <c r="AD145" i="1"/>
  <c r="V145" i="1"/>
  <c r="AE145" i="1"/>
  <c r="AF145" i="1"/>
  <c r="AG145" i="1"/>
  <c r="AD146" i="1"/>
  <c r="V146" i="1"/>
  <c r="AE146" i="1"/>
  <c r="AF146" i="1"/>
  <c r="AG146" i="1"/>
  <c r="AD147" i="1"/>
  <c r="V147" i="1"/>
  <c r="AE147" i="1"/>
  <c r="AF147" i="1"/>
  <c r="AG147" i="1"/>
  <c r="V139" i="1"/>
  <c r="AD139" i="1"/>
  <c r="AE139" i="1"/>
  <c r="AD137" i="1"/>
  <c r="AD138" i="1"/>
  <c r="I157" i="1"/>
  <c r="J157" i="1"/>
  <c r="K157" i="1"/>
  <c r="L157" i="1"/>
  <c r="L156" i="1"/>
  <c r="M157" i="1"/>
  <c r="I158" i="1"/>
  <c r="J158" i="1"/>
  <c r="K158" i="1"/>
  <c r="L158" i="1"/>
  <c r="M158" i="1"/>
  <c r="I159" i="1"/>
  <c r="J159" i="1"/>
  <c r="K159" i="1"/>
  <c r="L159" i="1"/>
  <c r="M159" i="1"/>
  <c r="I160" i="1"/>
  <c r="J160" i="1"/>
  <c r="K160" i="1"/>
  <c r="L160" i="1"/>
  <c r="M160" i="1"/>
  <c r="I161" i="1"/>
  <c r="J161" i="1"/>
  <c r="K161" i="1"/>
  <c r="L161" i="1"/>
  <c r="M161" i="1"/>
  <c r="I162" i="1"/>
  <c r="J162" i="1"/>
  <c r="K162" i="1"/>
  <c r="L162" i="1"/>
  <c r="M162" i="1"/>
  <c r="I163" i="1"/>
  <c r="J163" i="1"/>
  <c r="K163" i="1"/>
  <c r="L163" i="1"/>
  <c r="M163" i="1"/>
  <c r="I164" i="1"/>
  <c r="J164" i="1"/>
  <c r="K164" i="1"/>
  <c r="L164" i="1"/>
  <c r="M164" i="1"/>
  <c r="I165" i="1"/>
  <c r="J165" i="1"/>
  <c r="K165" i="1"/>
  <c r="L165" i="1"/>
  <c r="M165" i="1"/>
  <c r="I166" i="1"/>
  <c r="J166" i="1"/>
  <c r="K166" i="1"/>
  <c r="L166" i="1"/>
  <c r="M166" i="1"/>
  <c r="I167" i="1"/>
  <c r="J167" i="1"/>
  <c r="K167" i="1"/>
  <c r="L167" i="1"/>
  <c r="M167" i="1"/>
  <c r="I168" i="1"/>
  <c r="J168" i="1"/>
  <c r="K168" i="1"/>
  <c r="L168" i="1"/>
  <c r="M168" i="1"/>
  <c r="I169" i="1"/>
  <c r="J169" i="1"/>
  <c r="K169" i="1"/>
  <c r="L169" i="1"/>
  <c r="M169" i="1"/>
  <c r="I170" i="1"/>
  <c r="J170" i="1"/>
  <c r="K170" i="1"/>
  <c r="L170" i="1"/>
  <c r="M170" i="1"/>
  <c r="I171" i="1"/>
  <c r="J171" i="1"/>
  <c r="K171" i="1"/>
  <c r="L171" i="1"/>
  <c r="M171" i="1"/>
  <c r="I172" i="1"/>
  <c r="J172" i="1"/>
  <c r="K172" i="1"/>
  <c r="L172" i="1"/>
  <c r="M172" i="1"/>
  <c r="I173" i="1"/>
  <c r="J173" i="1"/>
  <c r="K173" i="1"/>
  <c r="L173" i="1"/>
  <c r="M173" i="1"/>
  <c r="I174" i="1"/>
  <c r="J174" i="1"/>
  <c r="K174" i="1"/>
  <c r="L174" i="1"/>
  <c r="M174" i="1"/>
  <c r="I175" i="1"/>
  <c r="J175" i="1"/>
  <c r="K175" i="1"/>
  <c r="L175" i="1"/>
  <c r="M175" i="1"/>
  <c r="I176" i="1"/>
  <c r="J176" i="1"/>
  <c r="K176" i="1"/>
  <c r="L176" i="1"/>
  <c r="M176" i="1"/>
  <c r="I177" i="1"/>
  <c r="J177" i="1"/>
  <c r="K177" i="1"/>
  <c r="L177" i="1"/>
  <c r="M177" i="1"/>
  <c r="I178" i="1"/>
  <c r="J178" i="1"/>
  <c r="K178" i="1"/>
  <c r="L178" i="1"/>
  <c r="M178" i="1"/>
  <c r="I179" i="1"/>
  <c r="J179" i="1"/>
  <c r="K179" i="1"/>
  <c r="M179" i="1"/>
  <c r="I140" i="1"/>
  <c r="J140" i="1"/>
  <c r="K140" i="1"/>
  <c r="L140" i="1"/>
  <c r="L139" i="1"/>
  <c r="M140" i="1"/>
  <c r="I141" i="1"/>
  <c r="J141" i="1"/>
  <c r="K141" i="1"/>
  <c r="L141" i="1"/>
  <c r="M141" i="1"/>
  <c r="I142" i="1"/>
  <c r="J142" i="1"/>
  <c r="K142" i="1"/>
  <c r="L142" i="1"/>
  <c r="M142" i="1"/>
  <c r="I143" i="1"/>
  <c r="J143" i="1"/>
  <c r="K143" i="1"/>
  <c r="L143" i="1"/>
  <c r="M143" i="1"/>
  <c r="I144" i="1"/>
  <c r="J144" i="1"/>
  <c r="K144" i="1"/>
  <c r="L144" i="1"/>
  <c r="M144" i="1"/>
  <c r="I145" i="1"/>
  <c r="J145" i="1"/>
  <c r="K145" i="1"/>
  <c r="L145" i="1"/>
  <c r="M145" i="1"/>
  <c r="I146" i="1"/>
  <c r="J146" i="1"/>
  <c r="K146" i="1"/>
  <c r="L146" i="1"/>
  <c r="M146" i="1"/>
  <c r="I147" i="1"/>
  <c r="J147" i="1"/>
  <c r="K147" i="1"/>
  <c r="L147" i="1"/>
  <c r="M147" i="1"/>
  <c r="I148" i="1"/>
  <c r="J148" i="1"/>
  <c r="K148" i="1"/>
  <c r="L148" i="1"/>
  <c r="M148" i="1"/>
  <c r="I149" i="1"/>
  <c r="J149" i="1"/>
  <c r="K149" i="1"/>
  <c r="L149" i="1"/>
  <c r="M149" i="1"/>
  <c r="I150" i="1"/>
  <c r="J150" i="1"/>
  <c r="K150" i="1"/>
  <c r="L150" i="1"/>
  <c r="M150" i="1"/>
  <c r="I151" i="1"/>
  <c r="J151" i="1"/>
  <c r="K151" i="1"/>
  <c r="L151" i="1"/>
  <c r="M151" i="1"/>
  <c r="I152" i="1"/>
  <c r="J152" i="1"/>
  <c r="K152" i="1"/>
  <c r="L152" i="1"/>
  <c r="M152" i="1"/>
  <c r="I153" i="1"/>
  <c r="J153" i="1"/>
  <c r="K153" i="1"/>
  <c r="L153" i="1"/>
  <c r="M153" i="1"/>
  <c r="I154" i="1"/>
  <c r="J154" i="1"/>
  <c r="K154" i="1"/>
  <c r="L154" i="1"/>
  <c r="M154" i="1"/>
  <c r="I155" i="1"/>
  <c r="J155" i="1"/>
  <c r="K155" i="1"/>
  <c r="L155" i="1"/>
  <c r="M155" i="1"/>
  <c r="I156" i="1"/>
  <c r="J156" i="1"/>
  <c r="K156" i="1"/>
  <c r="M156" i="1"/>
  <c r="I139" i="1"/>
  <c r="J139" i="1"/>
  <c r="K139" i="1"/>
  <c r="L138" i="1"/>
  <c r="I128" i="4"/>
  <c r="K138" i="1"/>
  <c r="J138" i="1"/>
  <c r="I138" i="1"/>
  <c r="AG139" i="1"/>
  <c r="AF139" i="1"/>
  <c r="M139" i="1"/>
  <c r="AD136" i="1"/>
  <c r="V130" i="4"/>
  <c r="AD125" i="4"/>
  <c r="AD130" i="4"/>
  <c r="AE130" i="4"/>
  <c r="V131" i="4"/>
  <c r="AD131" i="4"/>
  <c r="AE131" i="4"/>
  <c r="V132" i="4"/>
  <c r="AD132" i="4"/>
  <c r="AE132" i="4"/>
  <c r="V133" i="4"/>
  <c r="AD133" i="4"/>
  <c r="AE133" i="4"/>
  <c r="V134" i="4"/>
  <c r="AD134" i="4"/>
  <c r="AE134" i="4"/>
  <c r="V135" i="4"/>
  <c r="AD135" i="4"/>
  <c r="AE135" i="4"/>
  <c r="V136" i="4"/>
  <c r="AD136" i="4"/>
  <c r="AE136" i="4"/>
  <c r="V137" i="4"/>
  <c r="AD137" i="4"/>
  <c r="AE137" i="4"/>
  <c r="V138" i="4"/>
  <c r="AD138" i="4"/>
  <c r="AE138" i="4"/>
  <c r="V139" i="4"/>
  <c r="AD139" i="4"/>
  <c r="AE139" i="4"/>
  <c r="V140" i="4"/>
  <c r="AD140" i="4"/>
  <c r="AE140" i="4"/>
  <c r="V141" i="4"/>
  <c r="AD141" i="4"/>
  <c r="AE141" i="4"/>
  <c r="V142" i="4"/>
  <c r="AD142" i="4"/>
  <c r="AE142" i="4"/>
  <c r="V143" i="4"/>
  <c r="AD143" i="4"/>
  <c r="AE143" i="4"/>
  <c r="V144" i="4"/>
  <c r="AD144" i="4"/>
  <c r="AE144" i="4"/>
  <c r="V145" i="4"/>
  <c r="AD145" i="4"/>
  <c r="AE145" i="4"/>
  <c r="V146" i="4"/>
  <c r="AD146" i="4"/>
  <c r="AE146" i="4"/>
  <c r="V147" i="4"/>
  <c r="AD147" i="4"/>
  <c r="AE147" i="4"/>
  <c r="V148" i="4"/>
  <c r="AD148" i="4"/>
  <c r="AE148" i="4"/>
  <c r="V149" i="4"/>
  <c r="AD149" i="4"/>
  <c r="AE149" i="4"/>
  <c r="V150" i="4"/>
  <c r="AD150" i="4"/>
  <c r="AE150" i="4"/>
  <c r="V151" i="4"/>
  <c r="AD151" i="4"/>
  <c r="AE151" i="4"/>
  <c r="V152" i="4"/>
  <c r="AD152" i="4"/>
  <c r="AE152" i="4"/>
  <c r="V153" i="4"/>
  <c r="AD153" i="4"/>
  <c r="AE153" i="4"/>
  <c r="V154" i="4"/>
  <c r="AD154" i="4"/>
  <c r="AE154" i="4"/>
  <c r="V155" i="4"/>
  <c r="AD155" i="4"/>
  <c r="AE155" i="4"/>
  <c r="V156" i="4"/>
  <c r="AD156" i="4"/>
  <c r="AE156" i="4"/>
  <c r="V157" i="4"/>
  <c r="AD157" i="4"/>
  <c r="AE157" i="4"/>
  <c r="V158" i="4"/>
  <c r="AD158" i="4"/>
  <c r="AE158" i="4"/>
  <c r="V159" i="4"/>
  <c r="AD159" i="4"/>
  <c r="AE159" i="4"/>
  <c r="V160" i="4"/>
  <c r="AD160" i="4"/>
  <c r="AE160" i="4"/>
  <c r="V161" i="4"/>
  <c r="AD161" i="4"/>
  <c r="AE161" i="4"/>
  <c r="V162" i="4"/>
  <c r="AD162" i="4"/>
  <c r="AE162" i="4"/>
  <c r="V163" i="4"/>
  <c r="AD163" i="4"/>
  <c r="AE163" i="4"/>
  <c r="V164" i="4"/>
  <c r="AD164" i="4"/>
  <c r="AE164" i="4"/>
  <c r="V165" i="4"/>
  <c r="AD165" i="4"/>
  <c r="AE165" i="4"/>
  <c r="V166" i="4"/>
  <c r="AD166" i="4"/>
  <c r="AE166" i="4"/>
  <c r="V167" i="4"/>
  <c r="AD167" i="4"/>
  <c r="AE167" i="4"/>
  <c r="V168" i="4"/>
  <c r="AD168" i="4"/>
  <c r="AE168" i="4"/>
  <c r="V169" i="4"/>
  <c r="AD169" i="4"/>
  <c r="AE169" i="4"/>
  <c r="V170" i="4"/>
  <c r="AD170" i="4"/>
  <c r="AE170" i="4"/>
  <c r="V171" i="4"/>
  <c r="AD171" i="4"/>
  <c r="AE171" i="4"/>
  <c r="V172" i="4"/>
  <c r="AD172" i="4"/>
  <c r="AE172" i="4"/>
  <c r="V173" i="4"/>
  <c r="AD173" i="4"/>
  <c r="AE173" i="4"/>
  <c r="V174" i="4"/>
  <c r="AD174" i="4"/>
  <c r="AE174" i="4"/>
  <c r="V175" i="4"/>
  <c r="AD175" i="4"/>
  <c r="AE175" i="4"/>
  <c r="V176" i="4"/>
  <c r="AD176" i="4"/>
  <c r="AE176" i="4"/>
  <c r="V177" i="4"/>
  <c r="AD177" i="4"/>
  <c r="AE177" i="4"/>
  <c r="V178" i="4"/>
  <c r="AD178" i="4"/>
  <c r="AE178" i="4"/>
  <c r="V179" i="4"/>
  <c r="AD179" i="4"/>
  <c r="AE179" i="4"/>
  <c r="V180" i="4"/>
  <c r="AD180" i="4"/>
  <c r="AE180" i="4"/>
  <c r="V181" i="4"/>
  <c r="AD181" i="4"/>
  <c r="AE181" i="4"/>
  <c r="V182" i="4"/>
  <c r="AD182" i="4"/>
  <c r="AE182" i="4"/>
  <c r="V183" i="4"/>
  <c r="AD183" i="4"/>
  <c r="AE183" i="4"/>
  <c r="V184" i="4"/>
  <c r="AD184" i="4"/>
  <c r="AE184" i="4"/>
  <c r="V129" i="4"/>
  <c r="AD129" i="4"/>
  <c r="AE129" i="4"/>
  <c r="L130" i="4"/>
  <c r="L129" i="4"/>
  <c r="M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AF179" i="4"/>
  <c r="AG179" i="4"/>
  <c r="AF180" i="4"/>
  <c r="AG180" i="4"/>
  <c r="AF181" i="4"/>
  <c r="AG181" i="4"/>
  <c r="AF182" i="4"/>
  <c r="AG182" i="4"/>
  <c r="AF183" i="4"/>
  <c r="AG183" i="4"/>
  <c r="AF184" i="4"/>
  <c r="AG184" i="4"/>
  <c r="AF161" i="4"/>
  <c r="AG161" i="4"/>
  <c r="AF162" i="4"/>
  <c r="AG162" i="4"/>
  <c r="AF163" i="4"/>
  <c r="AG163" i="4"/>
  <c r="AF164" i="4"/>
  <c r="AG164" i="4"/>
  <c r="AF165" i="4"/>
  <c r="AG165" i="4"/>
  <c r="AF166" i="4"/>
  <c r="AG166" i="4"/>
  <c r="AF167" i="4"/>
  <c r="AG167" i="4"/>
  <c r="AF168" i="4"/>
  <c r="AG168" i="4"/>
  <c r="AF169" i="4"/>
  <c r="AG169" i="4"/>
  <c r="AF170" i="4"/>
  <c r="AG170" i="4"/>
  <c r="AF171" i="4"/>
  <c r="AG171" i="4"/>
  <c r="AF172" i="4"/>
  <c r="AG172" i="4"/>
  <c r="AF173" i="4"/>
  <c r="AG173" i="4"/>
  <c r="AF174" i="4"/>
  <c r="AG174" i="4"/>
  <c r="AF175" i="4"/>
  <c r="AG175" i="4"/>
  <c r="AF176" i="4"/>
  <c r="AG176" i="4"/>
  <c r="AF177" i="4"/>
  <c r="AG177" i="4"/>
  <c r="AF178" i="4"/>
  <c r="AG178" i="4"/>
  <c r="AF131" i="4"/>
  <c r="AG131" i="4"/>
  <c r="AF132" i="4"/>
  <c r="AG132" i="4"/>
  <c r="AF133" i="4"/>
  <c r="AG133" i="4"/>
  <c r="AF134" i="4"/>
  <c r="AG134" i="4"/>
  <c r="AF135" i="4"/>
  <c r="AG135" i="4"/>
  <c r="AF136" i="4"/>
  <c r="AG136" i="4"/>
  <c r="AF137" i="4"/>
  <c r="AG137" i="4"/>
  <c r="AF138" i="4"/>
  <c r="AG138" i="4"/>
  <c r="AF139" i="4"/>
  <c r="AG139" i="4"/>
  <c r="AF140" i="4"/>
  <c r="AG140" i="4"/>
  <c r="AF141" i="4"/>
  <c r="AG141" i="4"/>
  <c r="AF142" i="4"/>
  <c r="AG142" i="4"/>
  <c r="AF143" i="4"/>
  <c r="AG143" i="4"/>
  <c r="AF144" i="4"/>
  <c r="AG144" i="4"/>
  <c r="AF145" i="4"/>
  <c r="AG145" i="4"/>
  <c r="AF146" i="4"/>
  <c r="AG146" i="4"/>
  <c r="AF147" i="4"/>
  <c r="AG147" i="4"/>
  <c r="AF148" i="4"/>
  <c r="AG148" i="4"/>
  <c r="AF149" i="4"/>
  <c r="AG149" i="4"/>
  <c r="AF150" i="4"/>
  <c r="AG150" i="4"/>
  <c r="AF151" i="4"/>
  <c r="AG151" i="4"/>
  <c r="AF152" i="4"/>
  <c r="AG152" i="4"/>
  <c r="AF153" i="4"/>
  <c r="AG153" i="4"/>
  <c r="AF154" i="4"/>
  <c r="AG154" i="4"/>
  <c r="AF155" i="4"/>
  <c r="AG155" i="4"/>
  <c r="AF156" i="4"/>
  <c r="AG156" i="4"/>
  <c r="AF157" i="4"/>
  <c r="AG157" i="4"/>
  <c r="AF158" i="4"/>
  <c r="AG158" i="4"/>
  <c r="AF159" i="4"/>
  <c r="AG159" i="4"/>
  <c r="AF160" i="4"/>
  <c r="AG160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31" i="4"/>
  <c r="AG130" i="4"/>
  <c r="AF130" i="4"/>
  <c r="AD59" i="4"/>
  <c r="AG129" i="4"/>
  <c r="AF129" i="4"/>
  <c r="M129" i="4"/>
  <c r="AD128" i="4"/>
  <c r="AD127" i="4"/>
  <c r="AD126" i="4"/>
  <c r="L118" i="4"/>
  <c r="AD118" i="4"/>
  <c r="AG118" i="4"/>
  <c r="AF118" i="4"/>
  <c r="V118" i="4"/>
  <c r="AE118" i="4"/>
  <c r="L117" i="4"/>
  <c r="M118" i="4"/>
  <c r="K118" i="4"/>
  <c r="J118" i="4"/>
  <c r="I118" i="4"/>
  <c r="AD117" i="4"/>
  <c r="AG117" i="4"/>
  <c r="AF117" i="4"/>
  <c r="V117" i="4"/>
  <c r="AE117" i="4"/>
  <c r="L116" i="4"/>
  <c r="M117" i="4"/>
  <c r="K117" i="4"/>
  <c r="J117" i="4"/>
  <c r="I117" i="4"/>
  <c r="AD116" i="4"/>
  <c r="AG116" i="4"/>
  <c r="AF116" i="4"/>
  <c r="V116" i="4"/>
  <c r="AE116" i="4"/>
  <c r="L115" i="4"/>
  <c r="M116" i="4"/>
  <c r="K116" i="4"/>
  <c r="J116" i="4"/>
  <c r="I116" i="4"/>
  <c r="AD115" i="4"/>
  <c r="AG115" i="4"/>
  <c r="AF115" i="4"/>
  <c r="V115" i="4"/>
  <c r="AE115" i="4"/>
  <c r="L114" i="4"/>
  <c r="M115" i="4"/>
  <c r="K115" i="4"/>
  <c r="J115" i="4"/>
  <c r="I115" i="4"/>
  <c r="AD114" i="4"/>
  <c r="AG114" i="4"/>
  <c r="AF114" i="4"/>
  <c r="V114" i="4"/>
  <c r="AE114" i="4"/>
  <c r="L113" i="4"/>
  <c r="M114" i="4"/>
  <c r="K114" i="4"/>
  <c r="J114" i="4"/>
  <c r="I114" i="4"/>
  <c r="AD113" i="4"/>
  <c r="AG113" i="4"/>
  <c r="AF113" i="4"/>
  <c r="V113" i="4"/>
  <c r="AE113" i="4"/>
  <c r="L112" i="4"/>
  <c r="M113" i="4"/>
  <c r="K113" i="4"/>
  <c r="J113" i="4"/>
  <c r="I113" i="4"/>
  <c r="AD112" i="4"/>
  <c r="AG112" i="4"/>
  <c r="AF112" i="4"/>
  <c r="V112" i="4"/>
  <c r="AE112" i="4"/>
  <c r="L111" i="4"/>
  <c r="M112" i="4"/>
  <c r="K112" i="4"/>
  <c r="J112" i="4"/>
  <c r="I112" i="4"/>
  <c r="AD111" i="4"/>
  <c r="AG111" i="4"/>
  <c r="AF111" i="4"/>
  <c r="V111" i="4"/>
  <c r="AE111" i="4"/>
  <c r="L110" i="4"/>
  <c r="M111" i="4"/>
  <c r="K111" i="4"/>
  <c r="J111" i="4"/>
  <c r="I111" i="4"/>
  <c r="AD110" i="4"/>
  <c r="AG110" i="4"/>
  <c r="AF110" i="4"/>
  <c r="V110" i="4"/>
  <c r="AE110" i="4"/>
  <c r="L109" i="4"/>
  <c r="M110" i="4"/>
  <c r="K110" i="4"/>
  <c r="J110" i="4"/>
  <c r="I110" i="4"/>
  <c r="AD109" i="4"/>
  <c r="AG109" i="4"/>
  <c r="AF109" i="4"/>
  <c r="V109" i="4"/>
  <c r="AE109" i="4"/>
  <c r="L108" i="4"/>
  <c r="M109" i="4"/>
  <c r="K109" i="4"/>
  <c r="J109" i="4"/>
  <c r="I109" i="4"/>
  <c r="AD108" i="4"/>
  <c r="AG108" i="4"/>
  <c r="AF108" i="4"/>
  <c r="V108" i="4"/>
  <c r="AE108" i="4"/>
  <c r="L107" i="4"/>
  <c r="M108" i="4"/>
  <c r="K108" i="4"/>
  <c r="J108" i="4"/>
  <c r="I108" i="4"/>
  <c r="AD107" i="4"/>
  <c r="AG107" i="4"/>
  <c r="AF107" i="4"/>
  <c r="V107" i="4"/>
  <c r="AE107" i="4"/>
  <c r="L106" i="4"/>
  <c r="M107" i="4"/>
  <c r="K107" i="4"/>
  <c r="J107" i="4"/>
  <c r="I107" i="4"/>
  <c r="AD106" i="4"/>
  <c r="AG106" i="4"/>
  <c r="AF106" i="4"/>
  <c r="V106" i="4"/>
  <c r="AE106" i="4"/>
  <c r="L105" i="4"/>
  <c r="M106" i="4"/>
  <c r="K106" i="4"/>
  <c r="J106" i="4"/>
  <c r="I106" i="4"/>
  <c r="AD105" i="4"/>
  <c r="AG105" i="4"/>
  <c r="AF105" i="4"/>
  <c r="V105" i="4"/>
  <c r="AE105" i="4"/>
  <c r="L104" i="4"/>
  <c r="M105" i="4"/>
  <c r="K105" i="4"/>
  <c r="J105" i="4"/>
  <c r="I105" i="4"/>
  <c r="AD104" i="4"/>
  <c r="AG104" i="4"/>
  <c r="AF104" i="4"/>
  <c r="V104" i="4"/>
  <c r="AE104" i="4"/>
  <c r="L103" i="4"/>
  <c r="M104" i="4"/>
  <c r="K104" i="4"/>
  <c r="J104" i="4"/>
  <c r="I104" i="4"/>
  <c r="AD103" i="4"/>
  <c r="AG103" i="4"/>
  <c r="AF103" i="4"/>
  <c r="V103" i="4"/>
  <c r="AE103" i="4"/>
  <c r="L102" i="4"/>
  <c r="M103" i="4"/>
  <c r="K103" i="4"/>
  <c r="J103" i="4"/>
  <c r="I103" i="4"/>
  <c r="AD102" i="4"/>
  <c r="AG102" i="4"/>
  <c r="AF102" i="4"/>
  <c r="V102" i="4"/>
  <c r="AE102" i="4"/>
  <c r="L101" i="4"/>
  <c r="M102" i="4"/>
  <c r="K102" i="4"/>
  <c r="J102" i="4"/>
  <c r="I102" i="4"/>
  <c r="AD101" i="4"/>
  <c r="AG101" i="4"/>
  <c r="AF101" i="4"/>
  <c r="V101" i="4"/>
  <c r="AE101" i="4"/>
  <c r="L100" i="4"/>
  <c r="M101" i="4"/>
  <c r="K101" i="4"/>
  <c r="J101" i="4"/>
  <c r="I101" i="4"/>
  <c r="AD100" i="4"/>
  <c r="AG100" i="4"/>
  <c r="AF100" i="4"/>
  <c r="V100" i="4"/>
  <c r="AE100" i="4"/>
  <c r="L99" i="4"/>
  <c r="M100" i="4"/>
  <c r="K100" i="4"/>
  <c r="J100" i="4"/>
  <c r="I100" i="4"/>
  <c r="AD99" i="4"/>
  <c r="AG99" i="4"/>
  <c r="AF99" i="4"/>
  <c r="V99" i="4"/>
  <c r="AE99" i="4"/>
  <c r="L98" i="4"/>
  <c r="M99" i="4"/>
  <c r="K99" i="4"/>
  <c r="J99" i="4"/>
  <c r="I99" i="4"/>
  <c r="AD98" i="4"/>
  <c r="AG98" i="4"/>
  <c r="AF98" i="4"/>
  <c r="V98" i="4"/>
  <c r="AE98" i="4"/>
  <c r="L97" i="4"/>
  <c r="M98" i="4"/>
  <c r="K98" i="4"/>
  <c r="J98" i="4"/>
  <c r="I98" i="4"/>
  <c r="AD97" i="4"/>
  <c r="AG97" i="4"/>
  <c r="AF97" i="4"/>
  <c r="V97" i="4"/>
  <c r="AE97" i="4"/>
  <c r="L96" i="4"/>
  <c r="M97" i="4"/>
  <c r="K97" i="4"/>
  <c r="J97" i="4"/>
  <c r="I97" i="4"/>
  <c r="AD96" i="4"/>
  <c r="AG96" i="4"/>
  <c r="AF96" i="4"/>
  <c r="V96" i="4"/>
  <c r="AE96" i="4"/>
  <c r="L95" i="4"/>
  <c r="M96" i="4"/>
  <c r="K96" i="4"/>
  <c r="J96" i="4"/>
  <c r="I96" i="4"/>
  <c r="AD95" i="4"/>
  <c r="AG95" i="4"/>
  <c r="AF95" i="4"/>
  <c r="V95" i="4"/>
  <c r="AE95" i="4"/>
  <c r="L94" i="4"/>
  <c r="M95" i="4"/>
  <c r="K95" i="4"/>
  <c r="J95" i="4"/>
  <c r="I95" i="4"/>
  <c r="AD94" i="4"/>
  <c r="AG94" i="4"/>
  <c r="AF94" i="4"/>
  <c r="V94" i="4"/>
  <c r="AE94" i="4"/>
  <c r="L93" i="4"/>
  <c r="M94" i="4"/>
  <c r="K94" i="4"/>
  <c r="J94" i="4"/>
  <c r="I94" i="4"/>
  <c r="AD93" i="4"/>
  <c r="AG93" i="4"/>
  <c r="AF93" i="4"/>
  <c r="V93" i="4"/>
  <c r="AE93" i="4"/>
  <c r="L92" i="4"/>
  <c r="M93" i="4"/>
  <c r="K93" i="4"/>
  <c r="J93" i="4"/>
  <c r="I93" i="4"/>
  <c r="AD92" i="4"/>
  <c r="AG92" i="4"/>
  <c r="AF92" i="4"/>
  <c r="V92" i="4"/>
  <c r="AE92" i="4"/>
  <c r="L91" i="4"/>
  <c r="M92" i="4"/>
  <c r="K92" i="4"/>
  <c r="J92" i="4"/>
  <c r="I92" i="4"/>
  <c r="AD91" i="4"/>
  <c r="AG91" i="4"/>
  <c r="AF91" i="4"/>
  <c r="V91" i="4"/>
  <c r="AE91" i="4"/>
  <c r="L90" i="4"/>
  <c r="M91" i="4"/>
  <c r="K91" i="4"/>
  <c r="J91" i="4"/>
  <c r="I91" i="4"/>
  <c r="AD90" i="4"/>
  <c r="AG90" i="4"/>
  <c r="AF90" i="4"/>
  <c r="V90" i="4"/>
  <c r="AE90" i="4"/>
  <c r="L89" i="4"/>
  <c r="M90" i="4"/>
  <c r="K90" i="4"/>
  <c r="J90" i="4"/>
  <c r="I90" i="4"/>
  <c r="AD89" i="4"/>
  <c r="AG89" i="4"/>
  <c r="AF89" i="4"/>
  <c r="V89" i="4"/>
  <c r="AE89" i="4"/>
  <c r="L88" i="4"/>
  <c r="M89" i="4"/>
  <c r="K89" i="4"/>
  <c r="J89" i="4"/>
  <c r="I89" i="4"/>
  <c r="AD88" i="4"/>
  <c r="AG88" i="4"/>
  <c r="AF88" i="4"/>
  <c r="V88" i="4"/>
  <c r="AE88" i="4"/>
  <c r="L87" i="4"/>
  <c r="M88" i="4"/>
  <c r="K88" i="4"/>
  <c r="J88" i="4"/>
  <c r="I88" i="4"/>
  <c r="AD87" i="4"/>
  <c r="AG87" i="4"/>
  <c r="AF87" i="4"/>
  <c r="V87" i="4"/>
  <c r="AE87" i="4"/>
  <c r="L86" i="4"/>
  <c r="M87" i="4"/>
  <c r="K87" i="4"/>
  <c r="J87" i="4"/>
  <c r="I87" i="4"/>
  <c r="AD86" i="4"/>
  <c r="AG86" i="4"/>
  <c r="AF86" i="4"/>
  <c r="V86" i="4"/>
  <c r="AE86" i="4"/>
  <c r="L85" i="4"/>
  <c r="M86" i="4"/>
  <c r="K86" i="4"/>
  <c r="J86" i="4"/>
  <c r="I86" i="4"/>
  <c r="AD85" i="4"/>
  <c r="AG85" i="4"/>
  <c r="AF85" i="4"/>
  <c r="V85" i="4"/>
  <c r="AE85" i="4"/>
  <c r="L84" i="4"/>
  <c r="M85" i="4"/>
  <c r="K85" i="4"/>
  <c r="J85" i="4"/>
  <c r="I85" i="4"/>
  <c r="AD84" i="4"/>
  <c r="AG84" i="4"/>
  <c r="AF84" i="4"/>
  <c r="V84" i="4"/>
  <c r="AE84" i="4"/>
  <c r="L83" i="4"/>
  <c r="M84" i="4"/>
  <c r="K84" i="4"/>
  <c r="J84" i="4"/>
  <c r="I84" i="4"/>
  <c r="AD83" i="4"/>
  <c r="AG83" i="4"/>
  <c r="AF83" i="4"/>
  <c r="V83" i="4"/>
  <c r="AE83" i="4"/>
  <c r="L82" i="4"/>
  <c r="M83" i="4"/>
  <c r="K83" i="4"/>
  <c r="J83" i="4"/>
  <c r="I83" i="4"/>
  <c r="AD82" i="4"/>
  <c r="AG82" i="4"/>
  <c r="AF82" i="4"/>
  <c r="V82" i="4"/>
  <c r="AE82" i="4"/>
  <c r="L81" i="4"/>
  <c r="M82" i="4"/>
  <c r="K82" i="4"/>
  <c r="J82" i="4"/>
  <c r="I82" i="4"/>
  <c r="AD81" i="4"/>
  <c r="AG81" i="4"/>
  <c r="AF81" i="4"/>
  <c r="V81" i="4"/>
  <c r="AE81" i="4"/>
  <c r="L80" i="4"/>
  <c r="M81" i="4"/>
  <c r="K81" i="4"/>
  <c r="J81" i="4"/>
  <c r="I81" i="4"/>
  <c r="AD80" i="4"/>
  <c r="AG80" i="4"/>
  <c r="AF80" i="4"/>
  <c r="V80" i="4"/>
  <c r="AE80" i="4"/>
  <c r="L79" i="4"/>
  <c r="M80" i="4"/>
  <c r="K80" i="4"/>
  <c r="J80" i="4"/>
  <c r="I80" i="4"/>
  <c r="AD79" i="4"/>
  <c r="AG79" i="4"/>
  <c r="AF79" i="4"/>
  <c r="V79" i="4"/>
  <c r="AE79" i="4"/>
  <c r="L78" i="4"/>
  <c r="M79" i="4"/>
  <c r="K79" i="4"/>
  <c r="J79" i="4"/>
  <c r="I79" i="4"/>
  <c r="AD78" i="4"/>
  <c r="AG78" i="4"/>
  <c r="AF78" i="4"/>
  <c r="V78" i="4"/>
  <c r="AE78" i="4"/>
  <c r="L77" i="4"/>
  <c r="M78" i="4"/>
  <c r="K78" i="4"/>
  <c r="J78" i="4"/>
  <c r="I78" i="4"/>
  <c r="AD77" i="4"/>
  <c r="AG77" i="4"/>
  <c r="AF77" i="4"/>
  <c r="V77" i="4"/>
  <c r="AE77" i="4"/>
  <c r="L76" i="4"/>
  <c r="M77" i="4"/>
  <c r="K77" i="4"/>
  <c r="J77" i="4"/>
  <c r="I77" i="4"/>
  <c r="AD76" i="4"/>
  <c r="AG76" i="4"/>
  <c r="AF76" i="4"/>
  <c r="V76" i="4"/>
  <c r="AE76" i="4"/>
  <c r="L75" i="4"/>
  <c r="M76" i="4"/>
  <c r="K76" i="4"/>
  <c r="J76" i="4"/>
  <c r="I76" i="4"/>
  <c r="AD75" i="4"/>
  <c r="AG75" i="4"/>
  <c r="AF75" i="4"/>
  <c r="V75" i="4"/>
  <c r="AE75" i="4"/>
  <c r="L74" i="4"/>
  <c r="M75" i="4"/>
  <c r="K75" i="4"/>
  <c r="J75" i="4"/>
  <c r="I75" i="4"/>
  <c r="AD74" i="4"/>
  <c r="AG74" i="4"/>
  <c r="AF74" i="4"/>
  <c r="V74" i="4"/>
  <c r="AE74" i="4"/>
  <c r="L73" i="4"/>
  <c r="M74" i="4"/>
  <c r="K74" i="4"/>
  <c r="J74" i="4"/>
  <c r="I74" i="4"/>
  <c r="AD73" i="4"/>
  <c r="AG73" i="4"/>
  <c r="AF73" i="4"/>
  <c r="V73" i="4"/>
  <c r="AE73" i="4"/>
  <c r="L72" i="4"/>
  <c r="M73" i="4"/>
  <c r="K73" i="4"/>
  <c r="J73" i="4"/>
  <c r="I73" i="4"/>
  <c r="AD72" i="4"/>
  <c r="AG72" i="4"/>
  <c r="AF72" i="4"/>
  <c r="V72" i="4"/>
  <c r="AE72" i="4"/>
  <c r="L71" i="4"/>
  <c r="M72" i="4"/>
  <c r="K72" i="4"/>
  <c r="J72" i="4"/>
  <c r="I72" i="4"/>
  <c r="AD71" i="4"/>
  <c r="AG71" i="4"/>
  <c r="AF71" i="4"/>
  <c r="V71" i="4"/>
  <c r="AE71" i="4"/>
  <c r="L70" i="4"/>
  <c r="M71" i="4"/>
  <c r="K71" i="4"/>
  <c r="J71" i="4"/>
  <c r="I71" i="4"/>
  <c r="AD70" i="4"/>
  <c r="AG70" i="4"/>
  <c r="AF70" i="4"/>
  <c r="V70" i="4"/>
  <c r="AE70" i="4"/>
  <c r="L69" i="4"/>
  <c r="M70" i="4"/>
  <c r="K70" i="4"/>
  <c r="J70" i="4"/>
  <c r="I70" i="4"/>
  <c r="AD69" i="4"/>
  <c r="AG69" i="4"/>
  <c r="AF69" i="4"/>
  <c r="V69" i="4"/>
  <c r="AE69" i="4"/>
  <c r="L68" i="4"/>
  <c r="M69" i="4"/>
  <c r="K69" i="4"/>
  <c r="J69" i="4"/>
  <c r="I69" i="4"/>
  <c r="AD68" i="4"/>
  <c r="AG68" i="4"/>
  <c r="AF68" i="4"/>
  <c r="V68" i="4"/>
  <c r="AE68" i="4"/>
  <c r="L67" i="4"/>
  <c r="M68" i="4"/>
  <c r="K68" i="4"/>
  <c r="J68" i="4"/>
  <c r="I68" i="4"/>
  <c r="AD67" i="4"/>
  <c r="AG67" i="4"/>
  <c r="AF67" i="4"/>
  <c r="V67" i="4"/>
  <c r="AE67" i="4"/>
  <c r="L66" i="4"/>
  <c r="M67" i="4"/>
  <c r="K67" i="4"/>
  <c r="J67" i="4"/>
  <c r="I67" i="4"/>
  <c r="AD66" i="4"/>
  <c r="AG66" i="4"/>
  <c r="AF66" i="4"/>
  <c r="V66" i="4"/>
  <c r="AE66" i="4"/>
  <c r="L65" i="4"/>
  <c r="M66" i="4"/>
  <c r="K66" i="4"/>
  <c r="J66" i="4"/>
  <c r="I66" i="4"/>
  <c r="AD65" i="4"/>
  <c r="AG65" i="4"/>
  <c r="AF65" i="4"/>
  <c r="V65" i="4"/>
  <c r="AE65" i="4"/>
  <c r="L64" i="4"/>
  <c r="M65" i="4"/>
  <c r="K65" i="4"/>
  <c r="J65" i="4"/>
  <c r="I65" i="4"/>
  <c r="AD64" i="4"/>
  <c r="AG64" i="4"/>
  <c r="AF64" i="4"/>
  <c r="V64" i="4"/>
  <c r="AE64" i="4"/>
  <c r="L63" i="4"/>
  <c r="M64" i="4"/>
  <c r="K64" i="4"/>
  <c r="J64" i="4"/>
  <c r="I64" i="4"/>
  <c r="AD63" i="4"/>
  <c r="AG63" i="4"/>
  <c r="AF63" i="4"/>
  <c r="V63" i="4"/>
  <c r="AE63" i="4"/>
  <c r="L62" i="4"/>
  <c r="M63" i="4"/>
  <c r="K63" i="4"/>
  <c r="J63" i="4"/>
  <c r="I63" i="4"/>
  <c r="AD62" i="4"/>
  <c r="K62" i="4"/>
  <c r="J62" i="4"/>
  <c r="I62" i="4"/>
  <c r="AD61" i="4"/>
  <c r="AD60" i="4"/>
  <c r="AD21" i="4"/>
  <c r="L54" i="4"/>
  <c r="AD54" i="4"/>
  <c r="AG54" i="4"/>
  <c r="AF54" i="4"/>
  <c r="V54" i="4"/>
  <c r="AE54" i="4"/>
  <c r="L53" i="4"/>
  <c r="M54" i="4"/>
  <c r="K54" i="4"/>
  <c r="J54" i="4"/>
  <c r="I54" i="4"/>
  <c r="AD53" i="4"/>
  <c r="AG53" i="4"/>
  <c r="AF53" i="4"/>
  <c r="V53" i="4"/>
  <c r="AE53" i="4"/>
  <c r="L52" i="4"/>
  <c r="M53" i="4"/>
  <c r="K53" i="4"/>
  <c r="J53" i="4"/>
  <c r="I53" i="4"/>
  <c r="AD52" i="4"/>
  <c r="AG52" i="4"/>
  <c r="AF52" i="4"/>
  <c r="V52" i="4"/>
  <c r="AE52" i="4"/>
  <c r="L51" i="4"/>
  <c r="M52" i="4"/>
  <c r="K52" i="4"/>
  <c r="J52" i="4"/>
  <c r="I52" i="4"/>
  <c r="AD51" i="4"/>
  <c r="AG51" i="4"/>
  <c r="AF51" i="4"/>
  <c r="V51" i="4"/>
  <c r="AE51" i="4"/>
  <c r="L50" i="4"/>
  <c r="M51" i="4"/>
  <c r="K51" i="4"/>
  <c r="J51" i="4"/>
  <c r="I51" i="4"/>
  <c r="AD50" i="4"/>
  <c r="AG50" i="4"/>
  <c r="AF50" i="4"/>
  <c r="V50" i="4"/>
  <c r="AE50" i="4"/>
  <c r="L49" i="4"/>
  <c r="M50" i="4"/>
  <c r="K50" i="4"/>
  <c r="J50" i="4"/>
  <c r="I50" i="4"/>
  <c r="AD49" i="4"/>
  <c r="AG49" i="4"/>
  <c r="AF49" i="4"/>
  <c r="V49" i="4"/>
  <c r="AE49" i="4"/>
  <c r="L48" i="4"/>
  <c r="M49" i="4"/>
  <c r="K49" i="4"/>
  <c r="J49" i="4"/>
  <c r="I49" i="4"/>
  <c r="AD48" i="4"/>
  <c r="AG48" i="4"/>
  <c r="AF48" i="4"/>
  <c r="V48" i="4"/>
  <c r="AE48" i="4"/>
  <c r="L47" i="4"/>
  <c r="M48" i="4"/>
  <c r="K48" i="4"/>
  <c r="J48" i="4"/>
  <c r="I48" i="4"/>
  <c r="AD47" i="4"/>
  <c r="AG47" i="4"/>
  <c r="AF47" i="4"/>
  <c r="V47" i="4"/>
  <c r="AE47" i="4"/>
  <c r="L46" i="4"/>
  <c r="M47" i="4"/>
  <c r="K47" i="4"/>
  <c r="J47" i="4"/>
  <c r="I47" i="4"/>
  <c r="AD46" i="4"/>
  <c r="AG46" i="4"/>
  <c r="AF46" i="4"/>
  <c r="V46" i="4"/>
  <c r="AE46" i="4"/>
  <c r="L45" i="4"/>
  <c r="M46" i="4"/>
  <c r="K46" i="4"/>
  <c r="J46" i="4"/>
  <c r="I46" i="4"/>
  <c r="AD45" i="4"/>
  <c r="AG45" i="4"/>
  <c r="AF45" i="4"/>
  <c r="V45" i="4"/>
  <c r="AE45" i="4"/>
  <c r="L44" i="4"/>
  <c r="M45" i="4"/>
  <c r="K45" i="4"/>
  <c r="J45" i="4"/>
  <c r="I45" i="4"/>
  <c r="AD44" i="4"/>
  <c r="AG44" i="4"/>
  <c r="AF44" i="4"/>
  <c r="V44" i="4"/>
  <c r="AE44" i="4"/>
  <c r="L43" i="4"/>
  <c r="M44" i="4"/>
  <c r="K44" i="4"/>
  <c r="J44" i="4"/>
  <c r="I44" i="4"/>
  <c r="AD43" i="4"/>
  <c r="AG43" i="4"/>
  <c r="AF43" i="4"/>
  <c r="V43" i="4"/>
  <c r="AE43" i="4"/>
  <c r="L42" i="4"/>
  <c r="M43" i="4"/>
  <c r="K43" i="4"/>
  <c r="J43" i="4"/>
  <c r="I43" i="4"/>
  <c r="AD42" i="4"/>
  <c r="AG42" i="4"/>
  <c r="AF42" i="4"/>
  <c r="V42" i="4"/>
  <c r="AE42" i="4"/>
  <c r="L41" i="4"/>
  <c r="M42" i="4"/>
  <c r="K42" i="4"/>
  <c r="J42" i="4"/>
  <c r="I42" i="4"/>
  <c r="AD41" i="4"/>
  <c r="AG41" i="4"/>
  <c r="AF41" i="4"/>
  <c r="V41" i="4"/>
  <c r="AE41" i="4"/>
  <c r="L40" i="4"/>
  <c r="M41" i="4"/>
  <c r="K41" i="4"/>
  <c r="J41" i="4"/>
  <c r="I41" i="4"/>
  <c r="AD40" i="4"/>
  <c r="AG40" i="4"/>
  <c r="AF40" i="4"/>
  <c r="V40" i="4"/>
  <c r="AE40" i="4"/>
  <c r="L39" i="4"/>
  <c r="M40" i="4"/>
  <c r="K40" i="4"/>
  <c r="J40" i="4"/>
  <c r="I40" i="4"/>
  <c r="AD39" i="4"/>
  <c r="AG39" i="4"/>
  <c r="AF39" i="4"/>
  <c r="V39" i="4"/>
  <c r="AE39" i="4"/>
  <c r="L38" i="4"/>
  <c r="M39" i="4"/>
  <c r="K39" i="4"/>
  <c r="J39" i="4"/>
  <c r="I39" i="4"/>
  <c r="AD38" i="4"/>
  <c r="AG38" i="4"/>
  <c r="AF38" i="4"/>
  <c r="V38" i="4"/>
  <c r="AE38" i="4"/>
  <c r="L37" i="4"/>
  <c r="M38" i="4"/>
  <c r="K38" i="4"/>
  <c r="J38" i="4"/>
  <c r="I38" i="4"/>
  <c r="AD37" i="4"/>
  <c r="AG37" i="4"/>
  <c r="AF37" i="4"/>
  <c r="V37" i="4"/>
  <c r="AE37" i="4"/>
  <c r="L36" i="4"/>
  <c r="M37" i="4"/>
  <c r="K37" i="4"/>
  <c r="J37" i="4"/>
  <c r="I37" i="4"/>
  <c r="AD36" i="4"/>
  <c r="AG36" i="4"/>
  <c r="AF36" i="4"/>
  <c r="V36" i="4"/>
  <c r="AE36" i="4"/>
  <c r="L35" i="4"/>
  <c r="M36" i="4"/>
  <c r="K36" i="4"/>
  <c r="J36" i="4"/>
  <c r="I36" i="4"/>
  <c r="AD35" i="4"/>
  <c r="AG35" i="4"/>
  <c r="AF35" i="4"/>
  <c r="V35" i="4"/>
  <c r="AE35" i="4"/>
  <c r="L34" i="4"/>
  <c r="M35" i="4"/>
  <c r="K35" i="4"/>
  <c r="J35" i="4"/>
  <c r="I35" i="4"/>
  <c r="AD34" i="4"/>
  <c r="AG34" i="4"/>
  <c r="AF34" i="4"/>
  <c r="V34" i="4"/>
  <c r="AE34" i="4"/>
  <c r="L33" i="4"/>
  <c r="M34" i="4"/>
  <c r="K34" i="4"/>
  <c r="J34" i="4"/>
  <c r="I34" i="4"/>
  <c r="AD33" i="4"/>
  <c r="AG33" i="4"/>
  <c r="AF33" i="4"/>
  <c r="V33" i="4"/>
  <c r="AE33" i="4"/>
  <c r="L32" i="4"/>
  <c r="M33" i="4"/>
  <c r="K33" i="4"/>
  <c r="J33" i="4"/>
  <c r="I33" i="4"/>
  <c r="AD32" i="4"/>
  <c r="AG32" i="4"/>
  <c r="AF32" i="4"/>
  <c r="V32" i="4"/>
  <c r="AE32" i="4"/>
  <c r="L31" i="4"/>
  <c r="M32" i="4"/>
  <c r="K32" i="4"/>
  <c r="J32" i="4"/>
  <c r="I32" i="4"/>
  <c r="AD31" i="4"/>
  <c r="AG31" i="4"/>
  <c r="AF31" i="4"/>
  <c r="V31" i="4"/>
  <c r="AE31" i="4"/>
  <c r="L30" i="4"/>
  <c r="M31" i="4"/>
  <c r="K31" i="4"/>
  <c r="J31" i="4"/>
  <c r="I31" i="4"/>
  <c r="AD30" i="4"/>
  <c r="AG30" i="4"/>
  <c r="AF30" i="4"/>
  <c r="V30" i="4"/>
  <c r="AE30" i="4"/>
  <c r="L29" i="4"/>
  <c r="M30" i="4"/>
  <c r="K30" i="4"/>
  <c r="J30" i="4"/>
  <c r="I30" i="4"/>
  <c r="AD29" i="4"/>
  <c r="AG29" i="4"/>
  <c r="AF29" i="4"/>
  <c r="V29" i="4"/>
  <c r="AE29" i="4"/>
  <c r="L28" i="4"/>
  <c r="M29" i="4"/>
  <c r="K29" i="4"/>
  <c r="J29" i="4"/>
  <c r="I29" i="4"/>
  <c r="AD28" i="4"/>
  <c r="AG28" i="4"/>
  <c r="AF28" i="4"/>
  <c r="V28" i="4"/>
  <c r="AE28" i="4"/>
  <c r="L27" i="4"/>
  <c r="M28" i="4"/>
  <c r="K28" i="4"/>
  <c r="J28" i="4"/>
  <c r="I28" i="4"/>
  <c r="AD27" i="4"/>
  <c r="AG27" i="4"/>
  <c r="AF27" i="4"/>
  <c r="V27" i="4"/>
  <c r="AE27" i="4"/>
  <c r="L26" i="4"/>
  <c r="M27" i="4"/>
  <c r="K27" i="4"/>
  <c r="J27" i="4"/>
  <c r="I27" i="4"/>
  <c r="AD26" i="4"/>
  <c r="AG26" i="4"/>
  <c r="AF26" i="4"/>
  <c r="V26" i="4"/>
  <c r="AE26" i="4"/>
  <c r="L25" i="4"/>
  <c r="M26" i="4"/>
  <c r="K26" i="4"/>
  <c r="J26" i="4"/>
  <c r="I26" i="4"/>
  <c r="AD25" i="4"/>
  <c r="AG25" i="4"/>
  <c r="AF25" i="4"/>
  <c r="V25" i="4"/>
  <c r="AE25" i="4"/>
  <c r="L24" i="4"/>
  <c r="M25" i="4"/>
  <c r="K25" i="4"/>
  <c r="J25" i="4"/>
  <c r="I25" i="4"/>
  <c r="AD24" i="4"/>
  <c r="K24" i="4"/>
  <c r="J24" i="4"/>
  <c r="I24" i="4"/>
  <c r="AD23" i="4"/>
  <c r="AD22" i="4"/>
  <c r="D9" i="4"/>
  <c r="E9" i="4"/>
  <c r="E10" i="4"/>
  <c r="E11" i="4"/>
  <c r="D10" i="4"/>
  <c r="AD111" i="3"/>
  <c r="V111" i="3"/>
  <c r="AD59" i="3"/>
  <c r="AE111" i="3"/>
  <c r="AF111" i="3"/>
  <c r="AG111" i="3"/>
  <c r="AD112" i="3"/>
  <c r="V112" i="3"/>
  <c r="AE112" i="3"/>
  <c r="AF112" i="3"/>
  <c r="AG112" i="3"/>
  <c r="AD113" i="3"/>
  <c r="V113" i="3"/>
  <c r="AE113" i="3"/>
  <c r="AF113" i="3"/>
  <c r="AG113" i="3"/>
  <c r="AD114" i="3"/>
  <c r="V114" i="3"/>
  <c r="AE114" i="3"/>
  <c r="AF114" i="3"/>
  <c r="AG114" i="3"/>
  <c r="AD115" i="3"/>
  <c r="V115" i="3"/>
  <c r="AE115" i="3"/>
  <c r="AF115" i="3"/>
  <c r="AG115" i="3"/>
  <c r="AD116" i="3"/>
  <c r="V116" i="3"/>
  <c r="AE116" i="3"/>
  <c r="AF116" i="3"/>
  <c r="AG116" i="3"/>
  <c r="AD117" i="3"/>
  <c r="V117" i="3"/>
  <c r="AE117" i="3"/>
  <c r="AF117" i="3"/>
  <c r="AG117" i="3"/>
  <c r="AD118" i="3"/>
  <c r="V118" i="3"/>
  <c r="AE118" i="3"/>
  <c r="AF118" i="3"/>
  <c r="AG118" i="3"/>
  <c r="AD119" i="3"/>
  <c r="V119" i="3"/>
  <c r="AE119" i="3"/>
  <c r="AF119" i="3"/>
  <c r="AG119" i="3"/>
  <c r="AD120" i="3"/>
  <c r="V120" i="3"/>
  <c r="AE120" i="3"/>
  <c r="AF120" i="3"/>
  <c r="AG120" i="3"/>
  <c r="AD121" i="3"/>
  <c r="V121" i="3"/>
  <c r="AE121" i="3"/>
  <c r="AF121" i="3"/>
  <c r="AG121" i="3"/>
  <c r="AD122" i="3"/>
  <c r="V122" i="3"/>
  <c r="AE122" i="3"/>
  <c r="AF122" i="3"/>
  <c r="AG122" i="3"/>
  <c r="AD123" i="3"/>
  <c r="V123" i="3"/>
  <c r="AE123" i="3"/>
  <c r="AF123" i="3"/>
  <c r="AG123" i="3"/>
  <c r="AD124" i="3"/>
  <c r="V124" i="3"/>
  <c r="AE124" i="3"/>
  <c r="AF124" i="3"/>
  <c r="AG124" i="3"/>
  <c r="AD125" i="3"/>
  <c r="V125" i="3"/>
  <c r="AE125" i="3"/>
  <c r="AF125" i="3"/>
  <c r="AG125" i="3"/>
  <c r="AD126" i="3"/>
  <c r="V126" i="3"/>
  <c r="AE126" i="3"/>
  <c r="AF126" i="3"/>
  <c r="AG126" i="3"/>
  <c r="AD127" i="3"/>
  <c r="V127" i="3"/>
  <c r="AE127" i="3"/>
  <c r="AF127" i="3"/>
  <c r="AG127" i="3"/>
  <c r="AD128" i="3"/>
  <c r="V128" i="3"/>
  <c r="AE128" i="3"/>
  <c r="AF128" i="3"/>
  <c r="AG128" i="3"/>
  <c r="AD129" i="3"/>
  <c r="V129" i="3"/>
  <c r="AE129" i="3"/>
  <c r="AF129" i="3"/>
  <c r="AG129" i="3"/>
  <c r="AD130" i="3"/>
  <c r="V130" i="3"/>
  <c r="AE130" i="3"/>
  <c r="AF130" i="3"/>
  <c r="AG130" i="3"/>
  <c r="AD131" i="3"/>
  <c r="V131" i="3"/>
  <c r="AE131" i="3"/>
  <c r="AF131" i="3"/>
  <c r="AG131" i="3"/>
  <c r="AD132" i="3"/>
  <c r="V132" i="3"/>
  <c r="AE132" i="3"/>
  <c r="AF132" i="3"/>
  <c r="AG132" i="3"/>
  <c r="AD88" i="3"/>
  <c r="V88" i="3"/>
  <c r="AE88" i="3"/>
  <c r="AF88" i="3"/>
  <c r="AG88" i="3"/>
  <c r="AD89" i="3"/>
  <c r="V89" i="3"/>
  <c r="AE89" i="3"/>
  <c r="AF89" i="3"/>
  <c r="AG89" i="3"/>
  <c r="AD90" i="3"/>
  <c r="V90" i="3"/>
  <c r="AE90" i="3"/>
  <c r="AF90" i="3"/>
  <c r="AG90" i="3"/>
  <c r="AD91" i="3"/>
  <c r="V91" i="3"/>
  <c r="AE91" i="3"/>
  <c r="AF91" i="3"/>
  <c r="AG91" i="3"/>
  <c r="AD92" i="3"/>
  <c r="V92" i="3"/>
  <c r="AE92" i="3"/>
  <c r="AF92" i="3"/>
  <c r="AG92" i="3"/>
  <c r="AD93" i="3"/>
  <c r="V93" i="3"/>
  <c r="AE93" i="3"/>
  <c r="AF93" i="3"/>
  <c r="AG93" i="3"/>
  <c r="AD94" i="3"/>
  <c r="V94" i="3"/>
  <c r="AE94" i="3"/>
  <c r="AF94" i="3"/>
  <c r="AG94" i="3"/>
  <c r="AD95" i="3"/>
  <c r="V95" i="3"/>
  <c r="AE95" i="3"/>
  <c r="AF95" i="3"/>
  <c r="AG95" i="3"/>
  <c r="AD96" i="3"/>
  <c r="V96" i="3"/>
  <c r="AE96" i="3"/>
  <c r="AF96" i="3"/>
  <c r="AG96" i="3"/>
  <c r="AD97" i="3"/>
  <c r="V97" i="3"/>
  <c r="AE97" i="3"/>
  <c r="AF97" i="3"/>
  <c r="AG97" i="3"/>
  <c r="AD98" i="3"/>
  <c r="V98" i="3"/>
  <c r="AE98" i="3"/>
  <c r="AF98" i="3"/>
  <c r="AG98" i="3"/>
  <c r="AD99" i="3"/>
  <c r="V99" i="3"/>
  <c r="AE99" i="3"/>
  <c r="AF99" i="3"/>
  <c r="AG99" i="3"/>
  <c r="AD100" i="3"/>
  <c r="V100" i="3"/>
  <c r="AE100" i="3"/>
  <c r="AF100" i="3"/>
  <c r="AG100" i="3"/>
  <c r="AD101" i="3"/>
  <c r="V101" i="3"/>
  <c r="AE101" i="3"/>
  <c r="AF101" i="3"/>
  <c r="AG101" i="3"/>
  <c r="AD102" i="3"/>
  <c r="V102" i="3"/>
  <c r="AE102" i="3"/>
  <c r="AF102" i="3"/>
  <c r="AG102" i="3"/>
  <c r="AD103" i="3"/>
  <c r="V103" i="3"/>
  <c r="AE103" i="3"/>
  <c r="AF103" i="3"/>
  <c r="AG103" i="3"/>
  <c r="AD104" i="3"/>
  <c r="V104" i="3"/>
  <c r="AE104" i="3"/>
  <c r="AF104" i="3"/>
  <c r="AG104" i="3"/>
  <c r="AD105" i="3"/>
  <c r="V105" i="3"/>
  <c r="AE105" i="3"/>
  <c r="AF105" i="3"/>
  <c r="AG105" i="3"/>
  <c r="AD106" i="3"/>
  <c r="V106" i="3"/>
  <c r="AE106" i="3"/>
  <c r="AF106" i="3"/>
  <c r="AG106" i="3"/>
  <c r="AD107" i="3"/>
  <c r="V107" i="3"/>
  <c r="AE107" i="3"/>
  <c r="AF107" i="3"/>
  <c r="AG107" i="3"/>
  <c r="AD108" i="3"/>
  <c r="V108" i="3"/>
  <c r="AE108" i="3"/>
  <c r="AF108" i="3"/>
  <c r="AG108" i="3"/>
  <c r="AD109" i="3"/>
  <c r="V109" i="3"/>
  <c r="AE109" i="3"/>
  <c r="AF109" i="3"/>
  <c r="AG109" i="3"/>
  <c r="AD110" i="3"/>
  <c r="V110" i="3"/>
  <c r="AE110" i="3"/>
  <c r="AF110" i="3"/>
  <c r="AG110" i="3"/>
  <c r="AD64" i="3"/>
  <c r="V64" i="3"/>
  <c r="AE64" i="3"/>
  <c r="AF64" i="3"/>
  <c r="AG64" i="3"/>
  <c r="AD65" i="3"/>
  <c r="V65" i="3"/>
  <c r="AE65" i="3"/>
  <c r="AF65" i="3"/>
  <c r="AG65" i="3"/>
  <c r="AD66" i="3"/>
  <c r="V66" i="3"/>
  <c r="AE66" i="3"/>
  <c r="AF66" i="3"/>
  <c r="AG66" i="3"/>
  <c r="AD67" i="3"/>
  <c r="V67" i="3"/>
  <c r="AE67" i="3"/>
  <c r="AF67" i="3"/>
  <c r="AG67" i="3"/>
  <c r="AD68" i="3"/>
  <c r="V68" i="3"/>
  <c r="AE68" i="3"/>
  <c r="AF68" i="3"/>
  <c r="AG68" i="3"/>
  <c r="AD69" i="3"/>
  <c r="V69" i="3"/>
  <c r="AE69" i="3"/>
  <c r="AF69" i="3"/>
  <c r="AG69" i="3"/>
  <c r="AD70" i="3"/>
  <c r="V70" i="3"/>
  <c r="AE70" i="3"/>
  <c r="AF70" i="3"/>
  <c r="AG70" i="3"/>
  <c r="AD71" i="3"/>
  <c r="V71" i="3"/>
  <c r="AE71" i="3"/>
  <c r="AF71" i="3"/>
  <c r="AG71" i="3"/>
  <c r="AD72" i="3"/>
  <c r="V72" i="3"/>
  <c r="AE72" i="3"/>
  <c r="AF72" i="3"/>
  <c r="AG72" i="3"/>
  <c r="AD73" i="3"/>
  <c r="V73" i="3"/>
  <c r="AE73" i="3"/>
  <c r="AF73" i="3"/>
  <c r="AG73" i="3"/>
  <c r="AD74" i="3"/>
  <c r="V74" i="3"/>
  <c r="AE74" i="3"/>
  <c r="AF74" i="3"/>
  <c r="AG74" i="3"/>
  <c r="AD75" i="3"/>
  <c r="V75" i="3"/>
  <c r="AE75" i="3"/>
  <c r="AF75" i="3"/>
  <c r="AG75" i="3"/>
  <c r="AD76" i="3"/>
  <c r="V76" i="3"/>
  <c r="AE76" i="3"/>
  <c r="AF76" i="3"/>
  <c r="AG76" i="3"/>
  <c r="AD77" i="3"/>
  <c r="V77" i="3"/>
  <c r="AE77" i="3"/>
  <c r="AF77" i="3"/>
  <c r="AG77" i="3"/>
  <c r="AD78" i="3"/>
  <c r="V78" i="3"/>
  <c r="AE78" i="3"/>
  <c r="AF78" i="3"/>
  <c r="AG78" i="3"/>
  <c r="AD79" i="3"/>
  <c r="V79" i="3"/>
  <c r="AE79" i="3"/>
  <c r="AF79" i="3"/>
  <c r="AG79" i="3"/>
  <c r="AD80" i="3"/>
  <c r="V80" i="3"/>
  <c r="AE80" i="3"/>
  <c r="AF80" i="3"/>
  <c r="AG80" i="3"/>
  <c r="AD81" i="3"/>
  <c r="V81" i="3"/>
  <c r="AE81" i="3"/>
  <c r="AF81" i="3"/>
  <c r="AG81" i="3"/>
  <c r="AD82" i="3"/>
  <c r="V82" i="3"/>
  <c r="AE82" i="3"/>
  <c r="AF82" i="3"/>
  <c r="AG82" i="3"/>
  <c r="AD83" i="3"/>
  <c r="V83" i="3"/>
  <c r="AE83" i="3"/>
  <c r="AF83" i="3"/>
  <c r="AG83" i="3"/>
  <c r="AD84" i="3"/>
  <c r="V84" i="3"/>
  <c r="AE84" i="3"/>
  <c r="AF84" i="3"/>
  <c r="AG84" i="3"/>
  <c r="AD85" i="3"/>
  <c r="V85" i="3"/>
  <c r="AE85" i="3"/>
  <c r="AF85" i="3"/>
  <c r="AG85" i="3"/>
  <c r="AD86" i="3"/>
  <c r="V86" i="3"/>
  <c r="AE86" i="3"/>
  <c r="AF86" i="3"/>
  <c r="AG86" i="3"/>
  <c r="AD87" i="3"/>
  <c r="V87" i="3"/>
  <c r="AE87" i="3"/>
  <c r="AF87" i="3"/>
  <c r="AG87" i="3"/>
  <c r="I102" i="3"/>
  <c r="J102" i="3"/>
  <c r="K102" i="3"/>
  <c r="L102" i="3"/>
  <c r="L101" i="3"/>
  <c r="M102" i="3"/>
  <c r="I103" i="3"/>
  <c r="J103" i="3"/>
  <c r="K103" i="3"/>
  <c r="L103" i="3"/>
  <c r="M103" i="3"/>
  <c r="I104" i="3"/>
  <c r="J104" i="3"/>
  <c r="K104" i="3"/>
  <c r="L104" i="3"/>
  <c r="M104" i="3"/>
  <c r="I105" i="3"/>
  <c r="J105" i="3"/>
  <c r="K105" i="3"/>
  <c r="L105" i="3"/>
  <c r="M105" i="3"/>
  <c r="I106" i="3"/>
  <c r="J106" i="3"/>
  <c r="K106" i="3"/>
  <c r="L106" i="3"/>
  <c r="M106" i="3"/>
  <c r="I107" i="3"/>
  <c r="J107" i="3"/>
  <c r="K107" i="3"/>
  <c r="L107" i="3"/>
  <c r="M107" i="3"/>
  <c r="I108" i="3"/>
  <c r="J108" i="3"/>
  <c r="K108" i="3"/>
  <c r="L108" i="3"/>
  <c r="M108" i="3"/>
  <c r="I109" i="3"/>
  <c r="J109" i="3"/>
  <c r="K109" i="3"/>
  <c r="L109" i="3"/>
  <c r="M109" i="3"/>
  <c r="I110" i="3"/>
  <c r="J110" i="3"/>
  <c r="K110" i="3"/>
  <c r="L110" i="3"/>
  <c r="M110" i="3"/>
  <c r="I111" i="3"/>
  <c r="J111" i="3"/>
  <c r="K111" i="3"/>
  <c r="L111" i="3"/>
  <c r="M111" i="3"/>
  <c r="I112" i="3"/>
  <c r="J112" i="3"/>
  <c r="K112" i="3"/>
  <c r="L112" i="3"/>
  <c r="M112" i="3"/>
  <c r="I113" i="3"/>
  <c r="J113" i="3"/>
  <c r="K113" i="3"/>
  <c r="L113" i="3"/>
  <c r="M113" i="3"/>
  <c r="I114" i="3"/>
  <c r="J114" i="3"/>
  <c r="K114" i="3"/>
  <c r="L114" i="3"/>
  <c r="M114" i="3"/>
  <c r="I115" i="3"/>
  <c r="J115" i="3"/>
  <c r="K115" i="3"/>
  <c r="L115" i="3"/>
  <c r="M115" i="3"/>
  <c r="I116" i="3"/>
  <c r="J116" i="3"/>
  <c r="K116" i="3"/>
  <c r="L116" i="3"/>
  <c r="M116" i="3"/>
  <c r="I117" i="3"/>
  <c r="J117" i="3"/>
  <c r="K117" i="3"/>
  <c r="L117" i="3"/>
  <c r="M117" i="3"/>
  <c r="I118" i="3"/>
  <c r="J118" i="3"/>
  <c r="K118" i="3"/>
  <c r="L118" i="3"/>
  <c r="M118" i="3"/>
  <c r="I119" i="3"/>
  <c r="J119" i="3"/>
  <c r="K119" i="3"/>
  <c r="L119" i="3"/>
  <c r="M119" i="3"/>
  <c r="I120" i="3"/>
  <c r="J120" i="3"/>
  <c r="K120" i="3"/>
  <c r="L120" i="3"/>
  <c r="M120" i="3"/>
  <c r="I121" i="3"/>
  <c r="J121" i="3"/>
  <c r="K121" i="3"/>
  <c r="L121" i="3"/>
  <c r="M121" i="3"/>
  <c r="I122" i="3"/>
  <c r="J122" i="3"/>
  <c r="K122" i="3"/>
  <c r="L122" i="3"/>
  <c r="M122" i="3"/>
  <c r="I123" i="3"/>
  <c r="J123" i="3"/>
  <c r="K123" i="3"/>
  <c r="L123" i="3"/>
  <c r="M123" i="3"/>
  <c r="I124" i="3"/>
  <c r="J124" i="3"/>
  <c r="K124" i="3"/>
  <c r="L124" i="3"/>
  <c r="M124" i="3"/>
  <c r="I125" i="3"/>
  <c r="J125" i="3"/>
  <c r="K125" i="3"/>
  <c r="L125" i="3"/>
  <c r="M125" i="3"/>
  <c r="I126" i="3"/>
  <c r="J126" i="3"/>
  <c r="K126" i="3"/>
  <c r="L126" i="3"/>
  <c r="M126" i="3"/>
  <c r="I127" i="3"/>
  <c r="J127" i="3"/>
  <c r="K127" i="3"/>
  <c r="L127" i="3"/>
  <c r="M127" i="3"/>
  <c r="I128" i="3"/>
  <c r="J128" i="3"/>
  <c r="K128" i="3"/>
  <c r="L128" i="3"/>
  <c r="M128" i="3"/>
  <c r="I129" i="3"/>
  <c r="J129" i="3"/>
  <c r="K129" i="3"/>
  <c r="L129" i="3"/>
  <c r="M129" i="3"/>
  <c r="I130" i="3"/>
  <c r="J130" i="3"/>
  <c r="K130" i="3"/>
  <c r="L130" i="3"/>
  <c r="M130" i="3"/>
  <c r="I131" i="3"/>
  <c r="J131" i="3"/>
  <c r="K131" i="3"/>
  <c r="L131" i="3"/>
  <c r="M131" i="3"/>
  <c r="I132" i="3"/>
  <c r="J132" i="3"/>
  <c r="K132" i="3"/>
  <c r="L132" i="3"/>
  <c r="M132" i="3"/>
  <c r="I78" i="3"/>
  <c r="J78" i="3"/>
  <c r="K78" i="3"/>
  <c r="L78" i="3"/>
  <c r="L77" i="3"/>
  <c r="M78" i="3"/>
  <c r="I79" i="3"/>
  <c r="J79" i="3"/>
  <c r="K79" i="3"/>
  <c r="L79" i="3"/>
  <c r="M79" i="3"/>
  <c r="I80" i="3"/>
  <c r="J80" i="3"/>
  <c r="K80" i="3"/>
  <c r="L80" i="3"/>
  <c r="M80" i="3"/>
  <c r="I81" i="3"/>
  <c r="J81" i="3"/>
  <c r="K81" i="3"/>
  <c r="L81" i="3"/>
  <c r="M81" i="3"/>
  <c r="I82" i="3"/>
  <c r="J82" i="3"/>
  <c r="K82" i="3"/>
  <c r="L82" i="3"/>
  <c r="M82" i="3"/>
  <c r="I83" i="3"/>
  <c r="J83" i="3"/>
  <c r="K83" i="3"/>
  <c r="L83" i="3"/>
  <c r="M83" i="3"/>
  <c r="I84" i="3"/>
  <c r="J84" i="3"/>
  <c r="K84" i="3"/>
  <c r="L84" i="3"/>
  <c r="M84" i="3"/>
  <c r="I85" i="3"/>
  <c r="J85" i="3"/>
  <c r="K85" i="3"/>
  <c r="L85" i="3"/>
  <c r="M85" i="3"/>
  <c r="I86" i="3"/>
  <c r="J86" i="3"/>
  <c r="K86" i="3"/>
  <c r="L86" i="3"/>
  <c r="M86" i="3"/>
  <c r="I87" i="3"/>
  <c r="J87" i="3"/>
  <c r="K87" i="3"/>
  <c r="L87" i="3"/>
  <c r="M87" i="3"/>
  <c r="I88" i="3"/>
  <c r="J88" i="3"/>
  <c r="K88" i="3"/>
  <c r="L88" i="3"/>
  <c r="M88" i="3"/>
  <c r="I89" i="3"/>
  <c r="J89" i="3"/>
  <c r="K89" i="3"/>
  <c r="L89" i="3"/>
  <c r="M89" i="3"/>
  <c r="I90" i="3"/>
  <c r="J90" i="3"/>
  <c r="K90" i="3"/>
  <c r="L90" i="3"/>
  <c r="M90" i="3"/>
  <c r="I91" i="3"/>
  <c r="J91" i="3"/>
  <c r="K91" i="3"/>
  <c r="L91" i="3"/>
  <c r="M91" i="3"/>
  <c r="I92" i="3"/>
  <c r="J92" i="3"/>
  <c r="K92" i="3"/>
  <c r="L92" i="3"/>
  <c r="M92" i="3"/>
  <c r="I93" i="3"/>
  <c r="J93" i="3"/>
  <c r="K93" i="3"/>
  <c r="L93" i="3"/>
  <c r="M93" i="3"/>
  <c r="I94" i="3"/>
  <c r="J94" i="3"/>
  <c r="K94" i="3"/>
  <c r="L94" i="3"/>
  <c r="M94" i="3"/>
  <c r="I95" i="3"/>
  <c r="J95" i="3"/>
  <c r="K95" i="3"/>
  <c r="L95" i="3"/>
  <c r="M95" i="3"/>
  <c r="I96" i="3"/>
  <c r="J96" i="3"/>
  <c r="K96" i="3"/>
  <c r="L96" i="3"/>
  <c r="M96" i="3"/>
  <c r="I97" i="3"/>
  <c r="J97" i="3"/>
  <c r="K97" i="3"/>
  <c r="L97" i="3"/>
  <c r="M97" i="3"/>
  <c r="I98" i="3"/>
  <c r="J98" i="3"/>
  <c r="K98" i="3"/>
  <c r="L98" i="3"/>
  <c r="M98" i="3"/>
  <c r="I99" i="3"/>
  <c r="J99" i="3"/>
  <c r="K99" i="3"/>
  <c r="L99" i="3"/>
  <c r="M99" i="3"/>
  <c r="I100" i="3"/>
  <c r="J100" i="3"/>
  <c r="K100" i="3"/>
  <c r="L100" i="3"/>
  <c r="M100" i="3"/>
  <c r="I101" i="3"/>
  <c r="J101" i="3"/>
  <c r="K101" i="3"/>
  <c r="M101" i="3"/>
  <c r="I64" i="3"/>
  <c r="J64" i="3"/>
  <c r="K64" i="3"/>
  <c r="L64" i="3"/>
  <c r="L63" i="3"/>
  <c r="M64" i="3"/>
  <c r="I65" i="3"/>
  <c r="J65" i="3"/>
  <c r="K65" i="3"/>
  <c r="L65" i="3"/>
  <c r="M65" i="3"/>
  <c r="I66" i="3"/>
  <c r="J66" i="3"/>
  <c r="K66" i="3"/>
  <c r="L66" i="3"/>
  <c r="M66" i="3"/>
  <c r="I67" i="3"/>
  <c r="J67" i="3"/>
  <c r="K67" i="3"/>
  <c r="L67" i="3"/>
  <c r="M67" i="3"/>
  <c r="I68" i="3"/>
  <c r="J68" i="3"/>
  <c r="K68" i="3"/>
  <c r="L68" i="3"/>
  <c r="M68" i="3"/>
  <c r="I69" i="3"/>
  <c r="J69" i="3"/>
  <c r="K69" i="3"/>
  <c r="L69" i="3"/>
  <c r="M69" i="3"/>
  <c r="I70" i="3"/>
  <c r="J70" i="3"/>
  <c r="K70" i="3"/>
  <c r="L70" i="3"/>
  <c r="M70" i="3"/>
  <c r="I71" i="3"/>
  <c r="J71" i="3"/>
  <c r="K71" i="3"/>
  <c r="L71" i="3"/>
  <c r="M71" i="3"/>
  <c r="I72" i="3"/>
  <c r="J72" i="3"/>
  <c r="K72" i="3"/>
  <c r="L72" i="3"/>
  <c r="M72" i="3"/>
  <c r="I73" i="3"/>
  <c r="J73" i="3"/>
  <c r="K73" i="3"/>
  <c r="L73" i="3"/>
  <c r="M73" i="3"/>
  <c r="I74" i="3"/>
  <c r="J74" i="3"/>
  <c r="K74" i="3"/>
  <c r="L74" i="3"/>
  <c r="M74" i="3"/>
  <c r="I75" i="3"/>
  <c r="J75" i="3"/>
  <c r="K75" i="3"/>
  <c r="L75" i="3"/>
  <c r="M75" i="3"/>
  <c r="I76" i="3"/>
  <c r="J76" i="3"/>
  <c r="K76" i="3"/>
  <c r="L76" i="3"/>
  <c r="M76" i="3"/>
  <c r="I77" i="3"/>
  <c r="J77" i="3"/>
  <c r="K77" i="3"/>
  <c r="M77" i="3"/>
  <c r="AD113" i="2"/>
  <c r="V113" i="2"/>
  <c r="AD59" i="2"/>
  <c r="AE113" i="2"/>
  <c r="AF113" i="2"/>
  <c r="AG113" i="2"/>
  <c r="AD114" i="2"/>
  <c r="V114" i="2"/>
  <c r="AE114" i="2"/>
  <c r="AF114" i="2"/>
  <c r="AG114" i="2"/>
  <c r="AD115" i="2"/>
  <c r="V115" i="2"/>
  <c r="AE115" i="2"/>
  <c r="AF115" i="2"/>
  <c r="AG115" i="2"/>
  <c r="AD116" i="2"/>
  <c r="V116" i="2"/>
  <c r="AE116" i="2"/>
  <c r="AF116" i="2"/>
  <c r="AG116" i="2"/>
  <c r="AD117" i="2"/>
  <c r="V117" i="2"/>
  <c r="AE117" i="2"/>
  <c r="AF117" i="2"/>
  <c r="AG117" i="2"/>
  <c r="AD118" i="2"/>
  <c r="V118" i="2"/>
  <c r="AE118" i="2"/>
  <c r="AF118" i="2"/>
  <c r="AG118" i="2"/>
  <c r="AD119" i="2"/>
  <c r="V119" i="2"/>
  <c r="AE119" i="2"/>
  <c r="AF119" i="2"/>
  <c r="AG119" i="2"/>
  <c r="AD120" i="2"/>
  <c r="V120" i="2"/>
  <c r="AE120" i="2"/>
  <c r="AF120" i="2"/>
  <c r="AG120" i="2"/>
  <c r="AD121" i="2"/>
  <c r="V121" i="2"/>
  <c r="AE121" i="2"/>
  <c r="AF121" i="2"/>
  <c r="AG121" i="2"/>
  <c r="AD122" i="2"/>
  <c r="V122" i="2"/>
  <c r="AE122" i="2"/>
  <c r="AF122" i="2"/>
  <c r="AG122" i="2"/>
  <c r="AD123" i="2"/>
  <c r="V123" i="2"/>
  <c r="AE123" i="2"/>
  <c r="AF123" i="2"/>
  <c r="AG123" i="2"/>
  <c r="AD124" i="2"/>
  <c r="V124" i="2"/>
  <c r="AE124" i="2"/>
  <c r="AF124" i="2"/>
  <c r="AG124" i="2"/>
  <c r="AD125" i="2"/>
  <c r="V125" i="2"/>
  <c r="AE125" i="2"/>
  <c r="AF125" i="2"/>
  <c r="AG125" i="2"/>
  <c r="AD126" i="2"/>
  <c r="V126" i="2"/>
  <c r="AE126" i="2"/>
  <c r="AF126" i="2"/>
  <c r="AG126" i="2"/>
  <c r="AD127" i="2"/>
  <c r="V127" i="2"/>
  <c r="AE127" i="2"/>
  <c r="AF127" i="2"/>
  <c r="AG127" i="2"/>
  <c r="AD128" i="2"/>
  <c r="V128" i="2"/>
  <c r="AE128" i="2"/>
  <c r="AF128" i="2"/>
  <c r="AG128" i="2"/>
  <c r="AD129" i="2"/>
  <c r="V129" i="2"/>
  <c r="AE129" i="2"/>
  <c r="AF129" i="2"/>
  <c r="AG129" i="2"/>
  <c r="AD130" i="2"/>
  <c r="V130" i="2"/>
  <c r="AE130" i="2"/>
  <c r="AF130" i="2"/>
  <c r="AG130" i="2"/>
  <c r="AD131" i="2"/>
  <c r="V131" i="2"/>
  <c r="AE131" i="2"/>
  <c r="AF131" i="2"/>
  <c r="AG131" i="2"/>
  <c r="AD96" i="2"/>
  <c r="V96" i="2"/>
  <c r="AE96" i="2"/>
  <c r="AF96" i="2"/>
  <c r="AG96" i="2"/>
  <c r="AD97" i="2"/>
  <c r="V97" i="2"/>
  <c r="AE97" i="2"/>
  <c r="AF97" i="2"/>
  <c r="AG97" i="2"/>
  <c r="AD98" i="2"/>
  <c r="V98" i="2"/>
  <c r="AE98" i="2"/>
  <c r="AF98" i="2"/>
  <c r="AG98" i="2"/>
  <c r="AD99" i="2"/>
  <c r="V99" i="2"/>
  <c r="AE99" i="2"/>
  <c r="AF99" i="2"/>
  <c r="AG99" i="2"/>
  <c r="AD100" i="2"/>
  <c r="V100" i="2"/>
  <c r="AE100" i="2"/>
  <c r="AF100" i="2"/>
  <c r="AG100" i="2"/>
  <c r="AD101" i="2"/>
  <c r="V101" i="2"/>
  <c r="AE101" i="2"/>
  <c r="AF101" i="2"/>
  <c r="AG101" i="2"/>
  <c r="AD102" i="2"/>
  <c r="V102" i="2"/>
  <c r="AE102" i="2"/>
  <c r="AF102" i="2"/>
  <c r="AG102" i="2"/>
  <c r="AD103" i="2"/>
  <c r="V103" i="2"/>
  <c r="AE103" i="2"/>
  <c r="AF103" i="2"/>
  <c r="AG103" i="2"/>
  <c r="AD104" i="2"/>
  <c r="V104" i="2"/>
  <c r="AE104" i="2"/>
  <c r="AF104" i="2"/>
  <c r="AG104" i="2"/>
  <c r="AD105" i="2"/>
  <c r="V105" i="2"/>
  <c r="AE105" i="2"/>
  <c r="AF105" i="2"/>
  <c r="AG105" i="2"/>
  <c r="AD106" i="2"/>
  <c r="V106" i="2"/>
  <c r="AE106" i="2"/>
  <c r="AF106" i="2"/>
  <c r="AG106" i="2"/>
  <c r="AD107" i="2"/>
  <c r="V107" i="2"/>
  <c r="AE107" i="2"/>
  <c r="AF107" i="2"/>
  <c r="AG107" i="2"/>
  <c r="AD108" i="2"/>
  <c r="V108" i="2"/>
  <c r="AE108" i="2"/>
  <c r="AF108" i="2"/>
  <c r="AG108" i="2"/>
  <c r="AD109" i="2"/>
  <c r="V109" i="2"/>
  <c r="AE109" i="2"/>
  <c r="AF109" i="2"/>
  <c r="AG109" i="2"/>
  <c r="AD110" i="2"/>
  <c r="V110" i="2"/>
  <c r="AE110" i="2"/>
  <c r="AF110" i="2"/>
  <c r="AG110" i="2"/>
  <c r="AD111" i="2"/>
  <c r="V111" i="2"/>
  <c r="AE111" i="2"/>
  <c r="AF111" i="2"/>
  <c r="AG111" i="2"/>
  <c r="AD112" i="2"/>
  <c r="V112" i="2"/>
  <c r="AE112" i="2"/>
  <c r="AF112" i="2"/>
  <c r="AG112" i="2"/>
  <c r="AD64" i="2"/>
  <c r="V64" i="2"/>
  <c r="AE64" i="2"/>
  <c r="AF64" i="2"/>
  <c r="AG64" i="2"/>
  <c r="AD65" i="2"/>
  <c r="V65" i="2"/>
  <c r="AE65" i="2"/>
  <c r="AF65" i="2"/>
  <c r="AG65" i="2"/>
  <c r="AD66" i="2"/>
  <c r="V66" i="2"/>
  <c r="AE66" i="2"/>
  <c r="AF66" i="2"/>
  <c r="AG66" i="2"/>
  <c r="AD67" i="2"/>
  <c r="V67" i="2"/>
  <c r="AE67" i="2"/>
  <c r="AF67" i="2"/>
  <c r="AG67" i="2"/>
  <c r="AD68" i="2"/>
  <c r="V68" i="2"/>
  <c r="AE68" i="2"/>
  <c r="AF68" i="2"/>
  <c r="AG68" i="2"/>
  <c r="AD69" i="2"/>
  <c r="V69" i="2"/>
  <c r="AE69" i="2"/>
  <c r="AF69" i="2"/>
  <c r="AG69" i="2"/>
  <c r="AD70" i="2"/>
  <c r="V70" i="2"/>
  <c r="AE70" i="2"/>
  <c r="AF70" i="2"/>
  <c r="AG70" i="2"/>
  <c r="AD71" i="2"/>
  <c r="V71" i="2"/>
  <c r="AE71" i="2"/>
  <c r="AF71" i="2"/>
  <c r="AG71" i="2"/>
  <c r="AD72" i="2"/>
  <c r="V72" i="2"/>
  <c r="AE72" i="2"/>
  <c r="AF72" i="2"/>
  <c r="AG72" i="2"/>
  <c r="AD73" i="2"/>
  <c r="V73" i="2"/>
  <c r="AE73" i="2"/>
  <c r="AF73" i="2"/>
  <c r="AG73" i="2"/>
  <c r="AD74" i="2"/>
  <c r="V74" i="2"/>
  <c r="AE74" i="2"/>
  <c r="AF74" i="2"/>
  <c r="AG74" i="2"/>
  <c r="AD75" i="2"/>
  <c r="V75" i="2"/>
  <c r="AE75" i="2"/>
  <c r="AF75" i="2"/>
  <c r="AG75" i="2"/>
  <c r="AD76" i="2"/>
  <c r="V76" i="2"/>
  <c r="AE76" i="2"/>
  <c r="AF76" i="2"/>
  <c r="AG76" i="2"/>
  <c r="AD77" i="2"/>
  <c r="V77" i="2"/>
  <c r="AE77" i="2"/>
  <c r="AF77" i="2"/>
  <c r="AG77" i="2"/>
  <c r="AD78" i="2"/>
  <c r="V78" i="2"/>
  <c r="AE78" i="2"/>
  <c r="AF78" i="2"/>
  <c r="AG78" i="2"/>
  <c r="AD79" i="2"/>
  <c r="V79" i="2"/>
  <c r="AE79" i="2"/>
  <c r="AF79" i="2"/>
  <c r="AG79" i="2"/>
  <c r="AD80" i="2"/>
  <c r="V80" i="2"/>
  <c r="AE80" i="2"/>
  <c r="AF80" i="2"/>
  <c r="AG80" i="2"/>
  <c r="AD81" i="2"/>
  <c r="V81" i="2"/>
  <c r="AE81" i="2"/>
  <c r="AF81" i="2"/>
  <c r="AG81" i="2"/>
  <c r="AD82" i="2"/>
  <c r="V82" i="2"/>
  <c r="AE82" i="2"/>
  <c r="AF82" i="2"/>
  <c r="AG82" i="2"/>
  <c r="AD83" i="2"/>
  <c r="V83" i="2"/>
  <c r="AE83" i="2"/>
  <c r="AF83" i="2"/>
  <c r="AG83" i="2"/>
  <c r="AD84" i="2"/>
  <c r="V84" i="2"/>
  <c r="AE84" i="2"/>
  <c r="AF84" i="2"/>
  <c r="AG84" i="2"/>
  <c r="AD85" i="2"/>
  <c r="V85" i="2"/>
  <c r="AE85" i="2"/>
  <c r="AF85" i="2"/>
  <c r="AG85" i="2"/>
  <c r="AD86" i="2"/>
  <c r="V86" i="2"/>
  <c r="AE86" i="2"/>
  <c r="AF86" i="2"/>
  <c r="AG86" i="2"/>
  <c r="AD87" i="2"/>
  <c r="V87" i="2"/>
  <c r="AE87" i="2"/>
  <c r="AF87" i="2"/>
  <c r="AG87" i="2"/>
  <c r="AD88" i="2"/>
  <c r="V88" i="2"/>
  <c r="AE88" i="2"/>
  <c r="AF88" i="2"/>
  <c r="AG88" i="2"/>
  <c r="AD89" i="2"/>
  <c r="V89" i="2"/>
  <c r="AE89" i="2"/>
  <c r="AF89" i="2"/>
  <c r="AG89" i="2"/>
  <c r="AD90" i="2"/>
  <c r="V90" i="2"/>
  <c r="AE90" i="2"/>
  <c r="AF90" i="2"/>
  <c r="AG90" i="2"/>
  <c r="AD91" i="2"/>
  <c r="V91" i="2"/>
  <c r="AE91" i="2"/>
  <c r="AF91" i="2"/>
  <c r="AG91" i="2"/>
  <c r="AD92" i="2"/>
  <c r="V92" i="2"/>
  <c r="AE92" i="2"/>
  <c r="AF92" i="2"/>
  <c r="AG92" i="2"/>
  <c r="AD93" i="2"/>
  <c r="V93" i="2"/>
  <c r="AE93" i="2"/>
  <c r="AF93" i="2"/>
  <c r="AG93" i="2"/>
  <c r="AD94" i="2"/>
  <c r="V94" i="2"/>
  <c r="AE94" i="2"/>
  <c r="AF94" i="2"/>
  <c r="AG94" i="2"/>
  <c r="AD95" i="2"/>
  <c r="V95" i="2"/>
  <c r="AE95" i="2"/>
  <c r="AF95" i="2"/>
  <c r="AG95" i="2"/>
  <c r="I113" i="2"/>
  <c r="J113" i="2"/>
  <c r="K113" i="2"/>
  <c r="L113" i="2"/>
  <c r="L112" i="2"/>
  <c r="M113" i="2"/>
  <c r="I114" i="2"/>
  <c r="J114" i="2"/>
  <c r="K114" i="2"/>
  <c r="L114" i="2"/>
  <c r="M114" i="2"/>
  <c r="I115" i="2"/>
  <c r="J115" i="2"/>
  <c r="K115" i="2"/>
  <c r="L115" i="2"/>
  <c r="M115" i="2"/>
  <c r="I116" i="2"/>
  <c r="J116" i="2"/>
  <c r="K116" i="2"/>
  <c r="L116" i="2"/>
  <c r="M116" i="2"/>
  <c r="I117" i="2"/>
  <c r="J117" i="2"/>
  <c r="K117" i="2"/>
  <c r="L117" i="2"/>
  <c r="M117" i="2"/>
  <c r="I118" i="2"/>
  <c r="J118" i="2"/>
  <c r="K118" i="2"/>
  <c r="L118" i="2"/>
  <c r="M118" i="2"/>
  <c r="I119" i="2"/>
  <c r="J119" i="2"/>
  <c r="K119" i="2"/>
  <c r="L119" i="2"/>
  <c r="M119" i="2"/>
  <c r="I120" i="2"/>
  <c r="J120" i="2"/>
  <c r="K120" i="2"/>
  <c r="L120" i="2"/>
  <c r="M120" i="2"/>
  <c r="I121" i="2"/>
  <c r="J121" i="2"/>
  <c r="K121" i="2"/>
  <c r="L121" i="2"/>
  <c r="M121" i="2"/>
  <c r="I122" i="2"/>
  <c r="J122" i="2"/>
  <c r="K122" i="2"/>
  <c r="L122" i="2"/>
  <c r="M122" i="2"/>
  <c r="I123" i="2"/>
  <c r="J123" i="2"/>
  <c r="K123" i="2"/>
  <c r="L123" i="2"/>
  <c r="M123" i="2"/>
  <c r="I124" i="2"/>
  <c r="J124" i="2"/>
  <c r="K124" i="2"/>
  <c r="L124" i="2"/>
  <c r="M124" i="2"/>
  <c r="I125" i="2"/>
  <c r="J125" i="2"/>
  <c r="K125" i="2"/>
  <c r="L125" i="2"/>
  <c r="M125" i="2"/>
  <c r="I126" i="2"/>
  <c r="J126" i="2"/>
  <c r="K126" i="2"/>
  <c r="L126" i="2"/>
  <c r="M126" i="2"/>
  <c r="I127" i="2"/>
  <c r="J127" i="2"/>
  <c r="K127" i="2"/>
  <c r="L127" i="2"/>
  <c r="M127" i="2"/>
  <c r="I128" i="2"/>
  <c r="J128" i="2"/>
  <c r="K128" i="2"/>
  <c r="L128" i="2"/>
  <c r="M128" i="2"/>
  <c r="I129" i="2"/>
  <c r="J129" i="2"/>
  <c r="K129" i="2"/>
  <c r="L129" i="2"/>
  <c r="M129" i="2"/>
  <c r="I130" i="2"/>
  <c r="J130" i="2"/>
  <c r="K130" i="2"/>
  <c r="L130" i="2"/>
  <c r="M130" i="2"/>
  <c r="I131" i="2"/>
  <c r="J131" i="2"/>
  <c r="K131" i="2"/>
  <c r="L131" i="2"/>
  <c r="M131" i="2"/>
  <c r="I99" i="2"/>
  <c r="J99" i="2"/>
  <c r="K99" i="2"/>
  <c r="L99" i="2"/>
  <c r="L98" i="2"/>
  <c r="M99" i="2"/>
  <c r="I100" i="2"/>
  <c r="J100" i="2"/>
  <c r="K100" i="2"/>
  <c r="L100" i="2"/>
  <c r="M100" i="2"/>
  <c r="I101" i="2"/>
  <c r="J101" i="2"/>
  <c r="K101" i="2"/>
  <c r="L101" i="2"/>
  <c r="M101" i="2"/>
  <c r="I102" i="2"/>
  <c r="J102" i="2"/>
  <c r="K102" i="2"/>
  <c r="L102" i="2"/>
  <c r="M102" i="2"/>
  <c r="I103" i="2"/>
  <c r="J103" i="2"/>
  <c r="K103" i="2"/>
  <c r="L103" i="2"/>
  <c r="M103" i="2"/>
  <c r="I104" i="2"/>
  <c r="J104" i="2"/>
  <c r="K104" i="2"/>
  <c r="L104" i="2"/>
  <c r="M104" i="2"/>
  <c r="I105" i="2"/>
  <c r="J105" i="2"/>
  <c r="K105" i="2"/>
  <c r="L105" i="2"/>
  <c r="M105" i="2"/>
  <c r="I106" i="2"/>
  <c r="J106" i="2"/>
  <c r="K106" i="2"/>
  <c r="L106" i="2"/>
  <c r="M106" i="2"/>
  <c r="I107" i="2"/>
  <c r="J107" i="2"/>
  <c r="K107" i="2"/>
  <c r="L107" i="2"/>
  <c r="M107" i="2"/>
  <c r="I108" i="2"/>
  <c r="J108" i="2"/>
  <c r="K108" i="2"/>
  <c r="L108" i="2"/>
  <c r="M108" i="2"/>
  <c r="I109" i="2"/>
  <c r="J109" i="2"/>
  <c r="K109" i="2"/>
  <c r="L109" i="2"/>
  <c r="M109" i="2"/>
  <c r="I110" i="2"/>
  <c r="J110" i="2"/>
  <c r="K110" i="2"/>
  <c r="L110" i="2"/>
  <c r="M110" i="2"/>
  <c r="I111" i="2"/>
  <c r="J111" i="2"/>
  <c r="K111" i="2"/>
  <c r="L111" i="2"/>
  <c r="M111" i="2"/>
  <c r="I112" i="2"/>
  <c r="J112" i="2"/>
  <c r="K112" i="2"/>
  <c r="M112" i="2"/>
  <c r="I64" i="2"/>
  <c r="J64" i="2"/>
  <c r="K64" i="2"/>
  <c r="L64" i="2"/>
  <c r="L63" i="2"/>
  <c r="M64" i="2"/>
  <c r="I65" i="2"/>
  <c r="J65" i="2"/>
  <c r="K65" i="2"/>
  <c r="L65" i="2"/>
  <c r="M65" i="2"/>
  <c r="I66" i="2"/>
  <c r="J66" i="2"/>
  <c r="K66" i="2"/>
  <c r="L66" i="2"/>
  <c r="M66" i="2"/>
  <c r="I67" i="2"/>
  <c r="J67" i="2"/>
  <c r="K67" i="2"/>
  <c r="L67" i="2"/>
  <c r="M67" i="2"/>
  <c r="I68" i="2"/>
  <c r="J68" i="2"/>
  <c r="K68" i="2"/>
  <c r="L68" i="2"/>
  <c r="M68" i="2"/>
  <c r="I69" i="2"/>
  <c r="J69" i="2"/>
  <c r="K69" i="2"/>
  <c r="L69" i="2"/>
  <c r="M69" i="2"/>
  <c r="I70" i="2"/>
  <c r="J70" i="2"/>
  <c r="K70" i="2"/>
  <c r="L70" i="2"/>
  <c r="M70" i="2"/>
  <c r="I71" i="2"/>
  <c r="J71" i="2"/>
  <c r="K71" i="2"/>
  <c r="L71" i="2"/>
  <c r="M71" i="2"/>
  <c r="I72" i="2"/>
  <c r="J72" i="2"/>
  <c r="K72" i="2"/>
  <c r="L72" i="2"/>
  <c r="M72" i="2"/>
  <c r="I73" i="2"/>
  <c r="J73" i="2"/>
  <c r="K73" i="2"/>
  <c r="L73" i="2"/>
  <c r="M73" i="2"/>
  <c r="I74" i="2"/>
  <c r="J74" i="2"/>
  <c r="K74" i="2"/>
  <c r="L74" i="2"/>
  <c r="M74" i="2"/>
  <c r="I75" i="2"/>
  <c r="J75" i="2"/>
  <c r="K75" i="2"/>
  <c r="L75" i="2"/>
  <c r="M75" i="2"/>
  <c r="I76" i="2"/>
  <c r="J76" i="2"/>
  <c r="K76" i="2"/>
  <c r="L76" i="2"/>
  <c r="M76" i="2"/>
  <c r="I77" i="2"/>
  <c r="J77" i="2"/>
  <c r="K77" i="2"/>
  <c r="L77" i="2"/>
  <c r="M77" i="2"/>
  <c r="I78" i="2"/>
  <c r="J78" i="2"/>
  <c r="K78" i="2"/>
  <c r="L78" i="2"/>
  <c r="M78" i="2"/>
  <c r="I79" i="2"/>
  <c r="J79" i="2"/>
  <c r="K79" i="2"/>
  <c r="L79" i="2"/>
  <c r="M79" i="2"/>
  <c r="I80" i="2"/>
  <c r="J80" i="2"/>
  <c r="K80" i="2"/>
  <c r="L80" i="2"/>
  <c r="M80" i="2"/>
  <c r="I81" i="2"/>
  <c r="J81" i="2"/>
  <c r="K81" i="2"/>
  <c r="L81" i="2"/>
  <c r="M81" i="2"/>
  <c r="I82" i="2"/>
  <c r="J82" i="2"/>
  <c r="K82" i="2"/>
  <c r="L82" i="2"/>
  <c r="M82" i="2"/>
  <c r="I83" i="2"/>
  <c r="J83" i="2"/>
  <c r="K83" i="2"/>
  <c r="L83" i="2"/>
  <c r="M83" i="2"/>
  <c r="I84" i="2"/>
  <c r="J84" i="2"/>
  <c r="K84" i="2"/>
  <c r="L84" i="2"/>
  <c r="M84" i="2"/>
  <c r="I85" i="2"/>
  <c r="J85" i="2"/>
  <c r="K85" i="2"/>
  <c r="L85" i="2"/>
  <c r="M85" i="2"/>
  <c r="I86" i="2"/>
  <c r="J86" i="2"/>
  <c r="K86" i="2"/>
  <c r="L86" i="2"/>
  <c r="M86" i="2"/>
  <c r="I87" i="2"/>
  <c r="J87" i="2"/>
  <c r="K87" i="2"/>
  <c r="L87" i="2"/>
  <c r="M87" i="2"/>
  <c r="I88" i="2"/>
  <c r="J88" i="2"/>
  <c r="K88" i="2"/>
  <c r="L88" i="2"/>
  <c r="M88" i="2"/>
  <c r="I89" i="2"/>
  <c r="J89" i="2"/>
  <c r="K89" i="2"/>
  <c r="L89" i="2"/>
  <c r="M89" i="2"/>
  <c r="I90" i="2"/>
  <c r="J90" i="2"/>
  <c r="K90" i="2"/>
  <c r="L90" i="2"/>
  <c r="M90" i="2"/>
  <c r="I91" i="2"/>
  <c r="J91" i="2"/>
  <c r="K91" i="2"/>
  <c r="L91" i="2"/>
  <c r="M91" i="2"/>
  <c r="I92" i="2"/>
  <c r="J92" i="2"/>
  <c r="K92" i="2"/>
  <c r="L92" i="2"/>
  <c r="M92" i="2"/>
  <c r="I93" i="2"/>
  <c r="J93" i="2"/>
  <c r="K93" i="2"/>
  <c r="L93" i="2"/>
  <c r="M93" i="2"/>
  <c r="I94" i="2"/>
  <c r="J94" i="2"/>
  <c r="K94" i="2"/>
  <c r="L94" i="2"/>
  <c r="M94" i="2"/>
  <c r="I95" i="2"/>
  <c r="J95" i="2"/>
  <c r="K95" i="2"/>
  <c r="L95" i="2"/>
  <c r="M95" i="2"/>
  <c r="I96" i="2"/>
  <c r="J96" i="2"/>
  <c r="K96" i="2"/>
  <c r="L96" i="2"/>
  <c r="M96" i="2"/>
  <c r="I97" i="2"/>
  <c r="J97" i="2"/>
  <c r="K97" i="2"/>
  <c r="L97" i="2"/>
  <c r="M97" i="2"/>
  <c r="I98" i="2"/>
  <c r="J98" i="2"/>
  <c r="K98" i="2"/>
  <c r="M98" i="2"/>
  <c r="AD63" i="3"/>
  <c r="AG63" i="3"/>
  <c r="AF63" i="3"/>
  <c r="V63" i="3"/>
  <c r="AE63" i="3"/>
  <c r="L62" i="3"/>
  <c r="M63" i="3"/>
  <c r="K63" i="3"/>
  <c r="J63" i="3"/>
  <c r="I63" i="3"/>
  <c r="AD62" i="3"/>
  <c r="K62" i="3"/>
  <c r="J62" i="3"/>
  <c r="I62" i="3"/>
  <c r="AD61" i="3"/>
  <c r="AD60" i="3"/>
  <c r="AD63" i="2"/>
  <c r="AG63" i="2"/>
  <c r="AF63" i="2"/>
  <c r="V63" i="2"/>
  <c r="AE63" i="2"/>
  <c r="L62" i="2"/>
  <c r="M63" i="2"/>
  <c r="K63" i="2"/>
  <c r="J63" i="2"/>
  <c r="I63" i="2"/>
  <c r="AD62" i="2"/>
  <c r="K62" i="2"/>
  <c r="J62" i="2"/>
  <c r="AD61" i="2"/>
  <c r="AD60" i="2"/>
  <c r="AD64" i="1"/>
  <c r="V64" i="1"/>
  <c r="AE64" i="1"/>
  <c r="AF64" i="1"/>
  <c r="AG64" i="1"/>
  <c r="AD65" i="1"/>
  <c r="V65" i="1"/>
  <c r="AE65" i="1"/>
  <c r="AF65" i="1"/>
  <c r="AG65" i="1"/>
  <c r="AD66" i="1"/>
  <c r="V66" i="1"/>
  <c r="AE66" i="1"/>
  <c r="AF66" i="1"/>
  <c r="AG66" i="1"/>
  <c r="AD67" i="1"/>
  <c r="V67" i="1"/>
  <c r="AE67" i="1"/>
  <c r="AF67" i="1"/>
  <c r="AG67" i="1"/>
  <c r="AD68" i="1"/>
  <c r="V68" i="1"/>
  <c r="AE68" i="1"/>
  <c r="AF68" i="1"/>
  <c r="AG68" i="1"/>
  <c r="AD69" i="1"/>
  <c r="V69" i="1"/>
  <c r="AE69" i="1"/>
  <c r="AF69" i="1"/>
  <c r="AG69" i="1"/>
  <c r="AD70" i="1"/>
  <c r="V70" i="1"/>
  <c r="AE70" i="1"/>
  <c r="AF70" i="1"/>
  <c r="AG70" i="1"/>
  <c r="AD71" i="1"/>
  <c r="V71" i="1"/>
  <c r="AE71" i="1"/>
  <c r="AF71" i="1"/>
  <c r="AG71" i="1"/>
  <c r="AD72" i="1"/>
  <c r="V72" i="1"/>
  <c r="AE72" i="1"/>
  <c r="AF72" i="1"/>
  <c r="AG72" i="1"/>
  <c r="AD73" i="1"/>
  <c r="V73" i="1"/>
  <c r="AE73" i="1"/>
  <c r="AF73" i="1"/>
  <c r="AG73" i="1"/>
  <c r="AD74" i="1"/>
  <c r="V74" i="1"/>
  <c r="AE74" i="1"/>
  <c r="AF74" i="1"/>
  <c r="AG74" i="1"/>
  <c r="AD75" i="1"/>
  <c r="V75" i="1"/>
  <c r="AE75" i="1"/>
  <c r="AF75" i="1"/>
  <c r="AG75" i="1"/>
  <c r="AD76" i="1"/>
  <c r="V76" i="1"/>
  <c r="AE76" i="1"/>
  <c r="AF76" i="1"/>
  <c r="AG76" i="1"/>
  <c r="AD77" i="1"/>
  <c r="V77" i="1"/>
  <c r="AE77" i="1"/>
  <c r="AF77" i="1"/>
  <c r="AG77" i="1"/>
  <c r="AD78" i="1"/>
  <c r="V78" i="1"/>
  <c r="AE78" i="1"/>
  <c r="AF78" i="1"/>
  <c r="AG78" i="1"/>
  <c r="AD79" i="1"/>
  <c r="V79" i="1"/>
  <c r="AE79" i="1"/>
  <c r="AF79" i="1"/>
  <c r="AG79" i="1"/>
  <c r="AD80" i="1"/>
  <c r="V80" i="1"/>
  <c r="AE80" i="1"/>
  <c r="AF80" i="1"/>
  <c r="AG80" i="1"/>
  <c r="AD81" i="1"/>
  <c r="V81" i="1"/>
  <c r="AE81" i="1"/>
  <c r="AF81" i="1"/>
  <c r="AG81" i="1"/>
  <c r="AD82" i="1"/>
  <c r="V82" i="1"/>
  <c r="AE82" i="1"/>
  <c r="AF82" i="1"/>
  <c r="AG82" i="1"/>
  <c r="AD83" i="1"/>
  <c r="V83" i="1"/>
  <c r="AE83" i="1"/>
  <c r="AF83" i="1"/>
  <c r="AG83" i="1"/>
  <c r="AD84" i="1"/>
  <c r="V84" i="1"/>
  <c r="AE84" i="1"/>
  <c r="AF84" i="1"/>
  <c r="AG84" i="1"/>
  <c r="AD85" i="1"/>
  <c r="V85" i="1"/>
  <c r="AE85" i="1"/>
  <c r="AF85" i="1"/>
  <c r="AG85" i="1"/>
  <c r="AD86" i="1"/>
  <c r="V86" i="1"/>
  <c r="AE86" i="1"/>
  <c r="AF86" i="1"/>
  <c r="AG86" i="1"/>
  <c r="AD87" i="1"/>
  <c r="V87" i="1"/>
  <c r="AE87" i="1"/>
  <c r="AF87" i="1"/>
  <c r="AG87" i="1"/>
  <c r="AD88" i="1"/>
  <c r="V88" i="1"/>
  <c r="AE88" i="1"/>
  <c r="AF88" i="1"/>
  <c r="AG88" i="1"/>
  <c r="AD89" i="1"/>
  <c r="V89" i="1"/>
  <c r="AE89" i="1"/>
  <c r="AF89" i="1"/>
  <c r="AG89" i="1"/>
  <c r="AD90" i="1"/>
  <c r="V90" i="1"/>
  <c r="AE90" i="1"/>
  <c r="AF90" i="1"/>
  <c r="AG90" i="1"/>
  <c r="AD91" i="1"/>
  <c r="V91" i="1"/>
  <c r="AE91" i="1"/>
  <c r="AF91" i="1"/>
  <c r="AG91" i="1"/>
  <c r="AD92" i="1"/>
  <c r="V92" i="1"/>
  <c r="AE92" i="1"/>
  <c r="AF92" i="1"/>
  <c r="AG92" i="1"/>
  <c r="AD93" i="1"/>
  <c r="V93" i="1"/>
  <c r="AE93" i="1"/>
  <c r="AF93" i="1"/>
  <c r="AG93" i="1"/>
  <c r="AD94" i="1"/>
  <c r="V94" i="1"/>
  <c r="AE94" i="1"/>
  <c r="AF94" i="1"/>
  <c r="AG94" i="1"/>
  <c r="AD95" i="1"/>
  <c r="V95" i="1"/>
  <c r="AE95" i="1"/>
  <c r="AF95" i="1"/>
  <c r="AG95" i="1"/>
  <c r="AD96" i="1"/>
  <c r="V96" i="1"/>
  <c r="AE96" i="1"/>
  <c r="AF96" i="1"/>
  <c r="AG96" i="1"/>
  <c r="AD97" i="1"/>
  <c r="V97" i="1"/>
  <c r="AE97" i="1"/>
  <c r="AF97" i="1"/>
  <c r="AG97" i="1"/>
  <c r="AD98" i="1"/>
  <c r="V98" i="1"/>
  <c r="AE98" i="1"/>
  <c r="AF98" i="1"/>
  <c r="AG98" i="1"/>
  <c r="AD99" i="1"/>
  <c r="V99" i="1"/>
  <c r="AE99" i="1"/>
  <c r="AF99" i="1"/>
  <c r="AG99" i="1"/>
  <c r="AD100" i="1"/>
  <c r="V100" i="1"/>
  <c r="AE100" i="1"/>
  <c r="AF100" i="1"/>
  <c r="AG100" i="1"/>
  <c r="AD101" i="1"/>
  <c r="V101" i="1"/>
  <c r="AE101" i="1"/>
  <c r="AF101" i="1"/>
  <c r="AG101" i="1"/>
  <c r="AD102" i="1"/>
  <c r="V102" i="1"/>
  <c r="AE102" i="1"/>
  <c r="AF102" i="1"/>
  <c r="AG102" i="1"/>
  <c r="AD103" i="1"/>
  <c r="V103" i="1"/>
  <c r="AE103" i="1"/>
  <c r="AF103" i="1"/>
  <c r="AG103" i="1"/>
  <c r="AD104" i="1"/>
  <c r="V104" i="1"/>
  <c r="AE104" i="1"/>
  <c r="AF104" i="1"/>
  <c r="AG104" i="1"/>
  <c r="AD105" i="1"/>
  <c r="V105" i="1"/>
  <c r="AE105" i="1"/>
  <c r="AF105" i="1"/>
  <c r="AG105" i="1"/>
  <c r="AD106" i="1"/>
  <c r="V106" i="1"/>
  <c r="AE106" i="1"/>
  <c r="AF106" i="1"/>
  <c r="AG106" i="1"/>
  <c r="AD107" i="1"/>
  <c r="V107" i="1"/>
  <c r="AE107" i="1"/>
  <c r="AF107" i="1"/>
  <c r="AG107" i="1"/>
  <c r="AD108" i="1"/>
  <c r="V108" i="1"/>
  <c r="AE108" i="1"/>
  <c r="AF108" i="1"/>
  <c r="AG108" i="1"/>
  <c r="AD109" i="1"/>
  <c r="V109" i="1"/>
  <c r="AE109" i="1"/>
  <c r="AF109" i="1"/>
  <c r="AG109" i="1"/>
  <c r="AD110" i="1"/>
  <c r="V110" i="1"/>
  <c r="AE110" i="1"/>
  <c r="AF110" i="1"/>
  <c r="AG110" i="1"/>
  <c r="AD111" i="1"/>
  <c r="V111" i="1"/>
  <c r="AE111" i="1"/>
  <c r="AF111" i="1"/>
  <c r="AG111" i="1"/>
  <c r="AD112" i="1"/>
  <c r="V112" i="1"/>
  <c r="AE112" i="1"/>
  <c r="AF112" i="1"/>
  <c r="AG112" i="1"/>
  <c r="AD113" i="1"/>
  <c r="V113" i="1"/>
  <c r="AE113" i="1"/>
  <c r="AF113" i="1"/>
  <c r="AG113" i="1"/>
  <c r="AD114" i="1"/>
  <c r="V114" i="1"/>
  <c r="AE114" i="1"/>
  <c r="AF114" i="1"/>
  <c r="AG114" i="1"/>
  <c r="AD115" i="1"/>
  <c r="V115" i="1"/>
  <c r="AE115" i="1"/>
  <c r="AF115" i="1"/>
  <c r="AG115" i="1"/>
  <c r="AD116" i="1"/>
  <c r="V116" i="1"/>
  <c r="AE116" i="1"/>
  <c r="AF116" i="1"/>
  <c r="AG116" i="1"/>
  <c r="AD117" i="1"/>
  <c r="V117" i="1"/>
  <c r="AE117" i="1"/>
  <c r="AF117" i="1"/>
  <c r="AG117" i="1"/>
  <c r="AD118" i="1"/>
  <c r="V118" i="1"/>
  <c r="AE118" i="1"/>
  <c r="AF118" i="1"/>
  <c r="AG118" i="1"/>
  <c r="AD119" i="1"/>
  <c r="V119" i="1"/>
  <c r="AE119" i="1"/>
  <c r="AF119" i="1"/>
  <c r="AG119" i="1"/>
  <c r="AD120" i="1"/>
  <c r="V120" i="1"/>
  <c r="AE120" i="1"/>
  <c r="AF120" i="1"/>
  <c r="AG120" i="1"/>
  <c r="AD121" i="1"/>
  <c r="V121" i="1"/>
  <c r="AE121" i="1"/>
  <c r="AF121" i="1"/>
  <c r="AG121" i="1"/>
  <c r="AD122" i="1"/>
  <c r="V122" i="1"/>
  <c r="AE122" i="1"/>
  <c r="AF122" i="1"/>
  <c r="AG122" i="1"/>
  <c r="AD123" i="1"/>
  <c r="V123" i="1"/>
  <c r="AE123" i="1"/>
  <c r="AF123" i="1"/>
  <c r="AG123" i="1"/>
  <c r="AD124" i="1"/>
  <c r="V124" i="1"/>
  <c r="AE124" i="1"/>
  <c r="AF124" i="1"/>
  <c r="AG124" i="1"/>
  <c r="AD125" i="1"/>
  <c r="V125" i="1"/>
  <c r="AE125" i="1"/>
  <c r="AF125" i="1"/>
  <c r="AG125" i="1"/>
  <c r="AD126" i="1"/>
  <c r="V126" i="1"/>
  <c r="AE126" i="1"/>
  <c r="AF126" i="1"/>
  <c r="AG126" i="1"/>
  <c r="AD127" i="1"/>
  <c r="V127" i="1"/>
  <c r="AE127" i="1"/>
  <c r="AF127" i="1"/>
  <c r="AG127" i="1"/>
  <c r="AD128" i="1"/>
  <c r="V128" i="1"/>
  <c r="AE128" i="1"/>
  <c r="AF128" i="1"/>
  <c r="AG128" i="1"/>
  <c r="AD129" i="1"/>
  <c r="V129" i="1"/>
  <c r="AE129" i="1"/>
  <c r="AF129" i="1"/>
  <c r="AG129" i="1"/>
  <c r="AD130" i="1"/>
  <c r="V130" i="1"/>
  <c r="AE130" i="1"/>
  <c r="AF130" i="1"/>
  <c r="AG130" i="1"/>
  <c r="AD131" i="1"/>
  <c r="V131" i="1"/>
  <c r="AE131" i="1"/>
  <c r="AF131" i="1"/>
  <c r="AG131" i="1"/>
  <c r="AG132" i="1"/>
  <c r="AF63" i="1"/>
  <c r="AG63" i="1"/>
  <c r="I64" i="1"/>
  <c r="J64" i="1"/>
  <c r="K64" i="1"/>
  <c r="L64" i="1"/>
  <c r="L63" i="1"/>
  <c r="M64" i="1"/>
  <c r="I65" i="1"/>
  <c r="J65" i="1"/>
  <c r="K65" i="1"/>
  <c r="L65" i="1"/>
  <c r="M65" i="1"/>
  <c r="I66" i="1"/>
  <c r="J66" i="1"/>
  <c r="K66" i="1"/>
  <c r="L66" i="1"/>
  <c r="M66" i="1"/>
  <c r="I67" i="1"/>
  <c r="J67" i="1"/>
  <c r="K67" i="1"/>
  <c r="L67" i="1"/>
  <c r="M67" i="1"/>
  <c r="I68" i="1"/>
  <c r="J68" i="1"/>
  <c r="K68" i="1"/>
  <c r="L68" i="1"/>
  <c r="M68" i="1"/>
  <c r="I69" i="1"/>
  <c r="J69" i="1"/>
  <c r="K69" i="1"/>
  <c r="L69" i="1"/>
  <c r="M69" i="1"/>
  <c r="I70" i="1"/>
  <c r="J70" i="1"/>
  <c r="K70" i="1"/>
  <c r="L70" i="1"/>
  <c r="M70" i="1"/>
  <c r="I71" i="1"/>
  <c r="J71" i="1"/>
  <c r="K71" i="1"/>
  <c r="L71" i="1"/>
  <c r="M71" i="1"/>
  <c r="I72" i="1"/>
  <c r="J72" i="1"/>
  <c r="K72" i="1"/>
  <c r="L72" i="1"/>
  <c r="M72" i="1"/>
  <c r="I73" i="1"/>
  <c r="J73" i="1"/>
  <c r="K73" i="1"/>
  <c r="L73" i="1"/>
  <c r="M73" i="1"/>
  <c r="I74" i="1"/>
  <c r="J74" i="1"/>
  <c r="K74" i="1"/>
  <c r="L74" i="1"/>
  <c r="M74" i="1"/>
  <c r="I75" i="1"/>
  <c r="J75" i="1"/>
  <c r="K75" i="1"/>
  <c r="L75" i="1"/>
  <c r="M75" i="1"/>
  <c r="I76" i="1"/>
  <c r="J76" i="1"/>
  <c r="K76" i="1"/>
  <c r="L76" i="1"/>
  <c r="M76" i="1"/>
  <c r="I77" i="1"/>
  <c r="J77" i="1"/>
  <c r="K77" i="1"/>
  <c r="L77" i="1"/>
  <c r="M77" i="1"/>
  <c r="I78" i="1"/>
  <c r="J78" i="1"/>
  <c r="K78" i="1"/>
  <c r="L78" i="1"/>
  <c r="M78" i="1"/>
  <c r="I79" i="1"/>
  <c r="J79" i="1"/>
  <c r="K79" i="1"/>
  <c r="L79" i="1"/>
  <c r="M79" i="1"/>
  <c r="I80" i="1"/>
  <c r="J80" i="1"/>
  <c r="K80" i="1"/>
  <c r="L80" i="1"/>
  <c r="M80" i="1"/>
  <c r="I81" i="1"/>
  <c r="J81" i="1"/>
  <c r="K81" i="1"/>
  <c r="L81" i="1"/>
  <c r="M81" i="1"/>
  <c r="I82" i="1"/>
  <c r="J82" i="1"/>
  <c r="K82" i="1"/>
  <c r="L82" i="1"/>
  <c r="M82" i="1"/>
  <c r="I83" i="1"/>
  <c r="J83" i="1"/>
  <c r="K83" i="1"/>
  <c r="L83" i="1"/>
  <c r="M83" i="1"/>
  <c r="I84" i="1"/>
  <c r="J84" i="1"/>
  <c r="K84" i="1"/>
  <c r="L84" i="1"/>
  <c r="M84" i="1"/>
  <c r="I85" i="1"/>
  <c r="J85" i="1"/>
  <c r="K85" i="1"/>
  <c r="L85" i="1"/>
  <c r="M85" i="1"/>
  <c r="I86" i="1"/>
  <c r="J86" i="1"/>
  <c r="K86" i="1"/>
  <c r="L86" i="1"/>
  <c r="M86" i="1"/>
  <c r="I87" i="1"/>
  <c r="J87" i="1"/>
  <c r="K87" i="1"/>
  <c r="L87" i="1"/>
  <c r="M87" i="1"/>
  <c r="I88" i="1"/>
  <c r="J88" i="1"/>
  <c r="K88" i="1"/>
  <c r="L88" i="1"/>
  <c r="M88" i="1"/>
  <c r="I89" i="1"/>
  <c r="J89" i="1"/>
  <c r="K89" i="1"/>
  <c r="L89" i="1"/>
  <c r="M89" i="1"/>
  <c r="I90" i="1"/>
  <c r="J90" i="1"/>
  <c r="K90" i="1"/>
  <c r="L90" i="1"/>
  <c r="M90" i="1"/>
  <c r="I91" i="1"/>
  <c r="J91" i="1"/>
  <c r="K91" i="1"/>
  <c r="L91" i="1"/>
  <c r="M91" i="1"/>
  <c r="I92" i="1"/>
  <c r="J92" i="1"/>
  <c r="K92" i="1"/>
  <c r="L92" i="1"/>
  <c r="M92" i="1"/>
  <c r="I93" i="1"/>
  <c r="J93" i="1"/>
  <c r="K93" i="1"/>
  <c r="L93" i="1"/>
  <c r="M93" i="1"/>
  <c r="I94" i="1"/>
  <c r="J94" i="1"/>
  <c r="K94" i="1"/>
  <c r="L94" i="1"/>
  <c r="M94" i="1"/>
  <c r="I95" i="1"/>
  <c r="J95" i="1"/>
  <c r="K95" i="1"/>
  <c r="L95" i="1"/>
  <c r="M95" i="1"/>
  <c r="I96" i="1"/>
  <c r="J96" i="1"/>
  <c r="K96" i="1"/>
  <c r="L96" i="1"/>
  <c r="M96" i="1"/>
  <c r="I97" i="1"/>
  <c r="J97" i="1"/>
  <c r="K97" i="1"/>
  <c r="L97" i="1"/>
  <c r="M97" i="1"/>
  <c r="I98" i="1"/>
  <c r="J98" i="1"/>
  <c r="K98" i="1"/>
  <c r="L98" i="1"/>
  <c r="M98" i="1"/>
  <c r="I99" i="1"/>
  <c r="J99" i="1"/>
  <c r="K99" i="1"/>
  <c r="L99" i="1"/>
  <c r="M99" i="1"/>
  <c r="I100" i="1"/>
  <c r="J100" i="1"/>
  <c r="K100" i="1"/>
  <c r="L100" i="1"/>
  <c r="M100" i="1"/>
  <c r="I101" i="1"/>
  <c r="J101" i="1"/>
  <c r="K101" i="1"/>
  <c r="L101" i="1"/>
  <c r="M101" i="1"/>
  <c r="I102" i="1"/>
  <c r="J102" i="1"/>
  <c r="K102" i="1"/>
  <c r="L102" i="1"/>
  <c r="M102" i="1"/>
  <c r="I103" i="1"/>
  <c r="J103" i="1"/>
  <c r="K103" i="1"/>
  <c r="L103" i="1"/>
  <c r="M103" i="1"/>
  <c r="I104" i="1"/>
  <c r="J104" i="1"/>
  <c r="K104" i="1"/>
  <c r="L104" i="1"/>
  <c r="M104" i="1"/>
  <c r="I105" i="1"/>
  <c r="J105" i="1"/>
  <c r="K105" i="1"/>
  <c r="L105" i="1"/>
  <c r="M105" i="1"/>
  <c r="I106" i="1"/>
  <c r="J106" i="1"/>
  <c r="K106" i="1"/>
  <c r="L106" i="1"/>
  <c r="M106" i="1"/>
  <c r="I107" i="1"/>
  <c r="J107" i="1"/>
  <c r="K107" i="1"/>
  <c r="L107" i="1"/>
  <c r="M107" i="1"/>
  <c r="I108" i="1"/>
  <c r="J108" i="1"/>
  <c r="K108" i="1"/>
  <c r="L108" i="1"/>
  <c r="M108" i="1"/>
  <c r="I109" i="1"/>
  <c r="J109" i="1"/>
  <c r="K109" i="1"/>
  <c r="L109" i="1"/>
  <c r="M109" i="1"/>
  <c r="I110" i="1"/>
  <c r="J110" i="1"/>
  <c r="K110" i="1"/>
  <c r="L110" i="1"/>
  <c r="M110" i="1"/>
  <c r="I111" i="1"/>
  <c r="J111" i="1"/>
  <c r="K111" i="1"/>
  <c r="L111" i="1"/>
  <c r="M111" i="1"/>
  <c r="I112" i="1"/>
  <c r="J112" i="1"/>
  <c r="K112" i="1"/>
  <c r="L112" i="1"/>
  <c r="M112" i="1"/>
  <c r="I113" i="1"/>
  <c r="J113" i="1"/>
  <c r="K113" i="1"/>
  <c r="L113" i="1"/>
  <c r="M113" i="1"/>
  <c r="I114" i="1"/>
  <c r="J114" i="1"/>
  <c r="K114" i="1"/>
  <c r="L114" i="1"/>
  <c r="M114" i="1"/>
  <c r="I115" i="1"/>
  <c r="J115" i="1"/>
  <c r="K115" i="1"/>
  <c r="L115" i="1"/>
  <c r="M115" i="1"/>
  <c r="I116" i="1"/>
  <c r="J116" i="1"/>
  <c r="K116" i="1"/>
  <c r="L116" i="1"/>
  <c r="M116" i="1"/>
  <c r="I117" i="1"/>
  <c r="J117" i="1"/>
  <c r="K117" i="1"/>
  <c r="L117" i="1"/>
  <c r="M117" i="1"/>
  <c r="I118" i="1"/>
  <c r="J118" i="1"/>
  <c r="K118" i="1"/>
  <c r="L118" i="1"/>
  <c r="M118" i="1"/>
  <c r="I119" i="1"/>
  <c r="J119" i="1"/>
  <c r="K119" i="1"/>
  <c r="L119" i="1"/>
  <c r="M119" i="1"/>
  <c r="I120" i="1"/>
  <c r="J120" i="1"/>
  <c r="K120" i="1"/>
  <c r="L120" i="1"/>
  <c r="M120" i="1"/>
  <c r="I121" i="1"/>
  <c r="J121" i="1"/>
  <c r="K121" i="1"/>
  <c r="L121" i="1"/>
  <c r="M121" i="1"/>
  <c r="I122" i="1"/>
  <c r="J122" i="1"/>
  <c r="K122" i="1"/>
  <c r="L122" i="1"/>
  <c r="M122" i="1"/>
  <c r="I123" i="1"/>
  <c r="J123" i="1"/>
  <c r="K123" i="1"/>
  <c r="L123" i="1"/>
  <c r="M123" i="1"/>
  <c r="I124" i="1"/>
  <c r="J124" i="1"/>
  <c r="K124" i="1"/>
  <c r="L124" i="1"/>
  <c r="M124" i="1"/>
  <c r="I125" i="1"/>
  <c r="J125" i="1"/>
  <c r="K125" i="1"/>
  <c r="L125" i="1"/>
  <c r="M125" i="1"/>
  <c r="I126" i="1"/>
  <c r="J126" i="1"/>
  <c r="K126" i="1"/>
  <c r="L126" i="1"/>
  <c r="M126" i="1"/>
  <c r="I127" i="1"/>
  <c r="J127" i="1"/>
  <c r="K127" i="1"/>
  <c r="L127" i="1"/>
  <c r="M127" i="1"/>
  <c r="I128" i="1"/>
  <c r="J128" i="1"/>
  <c r="K128" i="1"/>
  <c r="L128" i="1"/>
  <c r="M128" i="1"/>
  <c r="I129" i="1"/>
  <c r="J129" i="1"/>
  <c r="K129" i="1"/>
  <c r="L129" i="1"/>
  <c r="M129" i="1"/>
  <c r="I130" i="1"/>
  <c r="J130" i="1"/>
  <c r="K130" i="1"/>
  <c r="L130" i="1"/>
  <c r="M130" i="1"/>
  <c r="I131" i="1"/>
  <c r="J131" i="1"/>
  <c r="K131" i="1"/>
  <c r="L131" i="1"/>
  <c r="M131" i="1"/>
  <c r="I132" i="1"/>
  <c r="J132" i="1"/>
  <c r="K132" i="1"/>
  <c r="L132" i="1"/>
  <c r="M132" i="1"/>
  <c r="I63" i="1"/>
  <c r="J63" i="1"/>
  <c r="K63" i="1"/>
  <c r="L62" i="1"/>
  <c r="M63" i="1"/>
  <c r="K62" i="1"/>
  <c r="J62" i="1"/>
  <c r="I62" i="1"/>
  <c r="AD62" i="1"/>
  <c r="AD61" i="1"/>
  <c r="AD60" i="1"/>
  <c r="AD43" i="3"/>
  <c r="V43" i="3"/>
  <c r="AD21" i="3"/>
  <c r="AE43" i="3"/>
  <c r="AF43" i="3"/>
  <c r="AG43" i="3"/>
  <c r="AD44" i="3"/>
  <c r="V44" i="3"/>
  <c r="AE44" i="3"/>
  <c r="AF44" i="3"/>
  <c r="AG44" i="3"/>
  <c r="AD45" i="3"/>
  <c r="V45" i="3"/>
  <c r="AE45" i="3"/>
  <c r="AF45" i="3"/>
  <c r="AG45" i="3"/>
  <c r="AD46" i="3"/>
  <c r="V46" i="3"/>
  <c r="AE46" i="3"/>
  <c r="AF46" i="3"/>
  <c r="AG46" i="3"/>
  <c r="AD47" i="3"/>
  <c r="V47" i="3"/>
  <c r="AE47" i="3"/>
  <c r="AF47" i="3"/>
  <c r="AG47" i="3"/>
  <c r="AD48" i="3"/>
  <c r="V48" i="3"/>
  <c r="AE48" i="3"/>
  <c r="AF48" i="3"/>
  <c r="AG48" i="3"/>
  <c r="AD49" i="3"/>
  <c r="V49" i="3"/>
  <c r="AE49" i="3"/>
  <c r="AF49" i="3"/>
  <c r="AG49" i="3"/>
  <c r="AD50" i="3"/>
  <c r="V50" i="3"/>
  <c r="AE50" i="3"/>
  <c r="AF50" i="3"/>
  <c r="AG50" i="3"/>
  <c r="AD51" i="3"/>
  <c r="V51" i="3"/>
  <c r="AE51" i="3"/>
  <c r="AF51" i="3"/>
  <c r="AG51" i="3"/>
  <c r="AD52" i="3"/>
  <c r="V52" i="3"/>
  <c r="AE52" i="3"/>
  <c r="AF52" i="3"/>
  <c r="AG52" i="3"/>
  <c r="AD53" i="3"/>
  <c r="V53" i="3"/>
  <c r="AE53" i="3"/>
  <c r="AF53" i="3"/>
  <c r="AG53" i="3"/>
  <c r="AD54" i="3"/>
  <c r="V54" i="3"/>
  <c r="AE54" i="3"/>
  <c r="AF54" i="3"/>
  <c r="AG54" i="3"/>
  <c r="AD55" i="3"/>
  <c r="V55" i="3"/>
  <c r="AE55" i="3"/>
  <c r="AF55" i="3"/>
  <c r="AG55" i="3"/>
  <c r="I43" i="3"/>
  <c r="J43" i="3"/>
  <c r="K43" i="3"/>
  <c r="L43" i="3"/>
  <c r="L42" i="3"/>
  <c r="M43" i="3"/>
  <c r="I44" i="3"/>
  <c r="J44" i="3"/>
  <c r="K44" i="3"/>
  <c r="L44" i="3"/>
  <c r="M44" i="3"/>
  <c r="I45" i="3"/>
  <c r="J45" i="3"/>
  <c r="K45" i="3"/>
  <c r="L45" i="3"/>
  <c r="M45" i="3"/>
  <c r="I46" i="3"/>
  <c r="J46" i="3"/>
  <c r="K46" i="3"/>
  <c r="L46" i="3"/>
  <c r="M46" i="3"/>
  <c r="I47" i="3"/>
  <c r="J47" i="3"/>
  <c r="K47" i="3"/>
  <c r="L47" i="3"/>
  <c r="M47" i="3"/>
  <c r="I48" i="3"/>
  <c r="J48" i="3"/>
  <c r="K48" i="3"/>
  <c r="L48" i="3"/>
  <c r="M48" i="3"/>
  <c r="I49" i="3"/>
  <c r="J49" i="3"/>
  <c r="K49" i="3"/>
  <c r="L49" i="3"/>
  <c r="M49" i="3"/>
  <c r="I50" i="3"/>
  <c r="J50" i="3"/>
  <c r="K50" i="3"/>
  <c r="L50" i="3"/>
  <c r="M50" i="3"/>
  <c r="I51" i="3"/>
  <c r="J51" i="3"/>
  <c r="K51" i="3"/>
  <c r="L51" i="3"/>
  <c r="M51" i="3"/>
  <c r="I52" i="3"/>
  <c r="J52" i="3"/>
  <c r="K52" i="3"/>
  <c r="L52" i="3"/>
  <c r="M52" i="3"/>
  <c r="I53" i="3"/>
  <c r="J53" i="3"/>
  <c r="K53" i="3"/>
  <c r="L53" i="3"/>
  <c r="M53" i="3"/>
  <c r="I54" i="3"/>
  <c r="J54" i="3"/>
  <c r="K54" i="3"/>
  <c r="L54" i="3"/>
  <c r="M54" i="3"/>
  <c r="I55" i="3"/>
  <c r="J55" i="3"/>
  <c r="K55" i="3"/>
  <c r="L55" i="3"/>
  <c r="M55" i="3"/>
  <c r="AD43" i="2"/>
  <c r="V43" i="2"/>
  <c r="AD21" i="2"/>
  <c r="AE43" i="2"/>
  <c r="AF43" i="2"/>
  <c r="AG43" i="2"/>
  <c r="AD44" i="2"/>
  <c r="V44" i="2"/>
  <c r="AE44" i="2"/>
  <c r="AF44" i="2"/>
  <c r="AG44" i="2"/>
  <c r="AD45" i="2"/>
  <c r="V45" i="2"/>
  <c r="AE45" i="2"/>
  <c r="AF45" i="2"/>
  <c r="AG45" i="2"/>
  <c r="AD46" i="2"/>
  <c r="V46" i="2"/>
  <c r="AE46" i="2"/>
  <c r="AF46" i="2"/>
  <c r="AG46" i="2"/>
  <c r="AD47" i="2"/>
  <c r="V47" i="2"/>
  <c r="AE47" i="2"/>
  <c r="AF47" i="2"/>
  <c r="AG47" i="2"/>
  <c r="AD48" i="2"/>
  <c r="V48" i="2"/>
  <c r="AE48" i="2"/>
  <c r="AF48" i="2"/>
  <c r="AG48" i="2"/>
  <c r="AD49" i="2"/>
  <c r="V49" i="2"/>
  <c r="AE49" i="2"/>
  <c r="AF49" i="2"/>
  <c r="AG49" i="2"/>
  <c r="AD50" i="2"/>
  <c r="V50" i="2"/>
  <c r="AE50" i="2"/>
  <c r="AF50" i="2"/>
  <c r="AG50" i="2"/>
  <c r="AD51" i="2"/>
  <c r="V51" i="2"/>
  <c r="AE51" i="2"/>
  <c r="AF51" i="2"/>
  <c r="AG51" i="2"/>
  <c r="AD52" i="2"/>
  <c r="V52" i="2"/>
  <c r="AE52" i="2"/>
  <c r="AF52" i="2"/>
  <c r="AG52" i="2"/>
  <c r="AD53" i="2"/>
  <c r="V53" i="2"/>
  <c r="AE53" i="2"/>
  <c r="AF53" i="2"/>
  <c r="AG53" i="2"/>
  <c r="AD54" i="2"/>
  <c r="V54" i="2"/>
  <c r="AE54" i="2"/>
  <c r="AF54" i="2"/>
  <c r="AG54" i="2"/>
  <c r="AD55" i="2"/>
  <c r="V55" i="2"/>
  <c r="AE55" i="2"/>
  <c r="AF55" i="2"/>
  <c r="AG55" i="2"/>
  <c r="I43" i="2"/>
  <c r="J43" i="2"/>
  <c r="K43" i="2"/>
  <c r="L43" i="2"/>
  <c r="L42" i="2"/>
  <c r="M43" i="2"/>
  <c r="I44" i="2"/>
  <c r="J44" i="2"/>
  <c r="K44" i="2"/>
  <c r="L44" i="2"/>
  <c r="M44" i="2"/>
  <c r="I45" i="2"/>
  <c r="J45" i="2"/>
  <c r="K45" i="2"/>
  <c r="L45" i="2"/>
  <c r="M45" i="2"/>
  <c r="I46" i="2"/>
  <c r="J46" i="2"/>
  <c r="K46" i="2"/>
  <c r="L46" i="2"/>
  <c r="M46" i="2"/>
  <c r="I47" i="2"/>
  <c r="J47" i="2"/>
  <c r="K47" i="2"/>
  <c r="L47" i="2"/>
  <c r="M47" i="2"/>
  <c r="I48" i="2"/>
  <c r="J48" i="2"/>
  <c r="K48" i="2"/>
  <c r="L48" i="2"/>
  <c r="M48" i="2"/>
  <c r="I49" i="2"/>
  <c r="J49" i="2"/>
  <c r="K49" i="2"/>
  <c r="L49" i="2"/>
  <c r="M49" i="2"/>
  <c r="I50" i="2"/>
  <c r="J50" i="2"/>
  <c r="K50" i="2"/>
  <c r="L50" i="2"/>
  <c r="M50" i="2"/>
  <c r="I51" i="2"/>
  <c r="J51" i="2"/>
  <c r="K51" i="2"/>
  <c r="L51" i="2"/>
  <c r="M51" i="2"/>
  <c r="I52" i="2"/>
  <c r="J52" i="2"/>
  <c r="K52" i="2"/>
  <c r="L52" i="2"/>
  <c r="M52" i="2"/>
  <c r="I53" i="2"/>
  <c r="J53" i="2"/>
  <c r="K53" i="2"/>
  <c r="L53" i="2"/>
  <c r="M53" i="2"/>
  <c r="I54" i="2"/>
  <c r="J54" i="2"/>
  <c r="K54" i="2"/>
  <c r="L54" i="2"/>
  <c r="M54" i="2"/>
  <c r="I55" i="2"/>
  <c r="J55" i="2"/>
  <c r="K55" i="2"/>
  <c r="L55" i="2"/>
  <c r="M55" i="2"/>
  <c r="AD43" i="1"/>
  <c r="V43" i="1"/>
  <c r="AE43" i="1"/>
  <c r="AF43" i="1"/>
  <c r="AG43" i="1"/>
  <c r="AD44" i="1"/>
  <c r="V44" i="1"/>
  <c r="AE44" i="1"/>
  <c r="AF44" i="1"/>
  <c r="AG44" i="1"/>
  <c r="AD45" i="1"/>
  <c r="V45" i="1"/>
  <c r="AE45" i="1"/>
  <c r="AF45" i="1"/>
  <c r="AG45" i="1"/>
  <c r="AD46" i="1"/>
  <c r="V46" i="1"/>
  <c r="AE46" i="1"/>
  <c r="AF46" i="1"/>
  <c r="AG46" i="1"/>
  <c r="AD47" i="1"/>
  <c r="V47" i="1"/>
  <c r="AE47" i="1"/>
  <c r="AF47" i="1"/>
  <c r="AG47" i="1"/>
  <c r="AD48" i="1"/>
  <c r="V48" i="1"/>
  <c r="AE48" i="1"/>
  <c r="AF48" i="1"/>
  <c r="AG48" i="1"/>
  <c r="AD49" i="1"/>
  <c r="V49" i="1"/>
  <c r="AE49" i="1"/>
  <c r="AF49" i="1"/>
  <c r="AG49" i="1"/>
  <c r="AD50" i="1"/>
  <c r="V50" i="1"/>
  <c r="AE50" i="1"/>
  <c r="AF50" i="1"/>
  <c r="AG50" i="1"/>
  <c r="AD51" i="1"/>
  <c r="V51" i="1"/>
  <c r="AE51" i="1"/>
  <c r="AF51" i="1"/>
  <c r="AG51" i="1"/>
  <c r="AD52" i="1"/>
  <c r="V52" i="1"/>
  <c r="AE52" i="1"/>
  <c r="AF52" i="1"/>
  <c r="AG52" i="1"/>
  <c r="AD53" i="1"/>
  <c r="V53" i="1"/>
  <c r="AE53" i="1"/>
  <c r="AF53" i="1"/>
  <c r="AG53" i="1"/>
  <c r="AD54" i="1"/>
  <c r="V54" i="1"/>
  <c r="AE54" i="1"/>
  <c r="AF54" i="1"/>
  <c r="AG54" i="1"/>
  <c r="I43" i="1"/>
  <c r="J43" i="1"/>
  <c r="K43" i="1"/>
  <c r="L43" i="1"/>
  <c r="L42" i="1"/>
  <c r="M43" i="1"/>
  <c r="I44" i="1"/>
  <c r="J44" i="1"/>
  <c r="K44" i="1"/>
  <c r="L44" i="1"/>
  <c r="M44" i="1"/>
  <c r="I45" i="1"/>
  <c r="J45" i="1"/>
  <c r="K45" i="1"/>
  <c r="L45" i="1"/>
  <c r="M45" i="1"/>
  <c r="I46" i="1"/>
  <c r="J46" i="1"/>
  <c r="K46" i="1"/>
  <c r="L46" i="1"/>
  <c r="M46" i="1"/>
  <c r="I47" i="1"/>
  <c r="J47" i="1"/>
  <c r="K47" i="1"/>
  <c r="L47" i="1"/>
  <c r="M47" i="1"/>
  <c r="I48" i="1"/>
  <c r="J48" i="1"/>
  <c r="K48" i="1"/>
  <c r="L48" i="1"/>
  <c r="M48" i="1"/>
  <c r="I49" i="1"/>
  <c r="J49" i="1"/>
  <c r="K49" i="1"/>
  <c r="L49" i="1"/>
  <c r="M49" i="1"/>
  <c r="I50" i="1"/>
  <c r="J50" i="1"/>
  <c r="K50" i="1"/>
  <c r="L50" i="1"/>
  <c r="M50" i="1"/>
  <c r="I51" i="1"/>
  <c r="J51" i="1"/>
  <c r="K51" i="1"/>
  <c r="L51" i="1"/>
  <c r="M51" i="1"/>
  <c r="I52" i="1"/>
  <c r="J52" i="1"/>
  <c r="K52" i="1"/>
  <c r="L52" i="1"/>
  <c r="M52" i="1"/>
  <c r="I53" i="1"/>
  <c r="J53" i="1"/>
  <c r="K53" i="1"/>
  <c r="L53" i="1"/>
  <c r="M53" i="1"/>
  <c r="I54" i="1"/>
  <c r="J54" i="1"/>
  <c r="K54" i="1"/>
  <c r="L54" i="1"/>
  <c r="M54" i="1"/>
  <c r="AD42" i="1"/>
  <c r="AF42" i="1"/>
  <c r="AD26" i="1"/>
  <c r="AG26" i="1"/>
  <c r="AD27" i="1"/>
  <c r="AG27" i="1"/>
  <c r="AD28" i="1"/>
  <c r="AG28" i="1"/>
  <c r="AD29" i="1"/>
  <c r="AG29" i="1"/>
  <c r="AD30" i="1"/>
  <c r="AG30" i="1"/>
  <c r="AD31" i="1"/>
  <c r="AG31" i="1"/>
  <c r="AD32" i="1"/>
  <c r="AG32" i="1"/>
  <c r="AD33" i="1"/>
  <c r="AG33" i="1"/>
  <c r="AD34" i="1"/>
  <c r="AG34" i="1"/>
  <c r="AD35" i="1"/>
  <c r="AG35" i="1"/>
  <c r="AD36" i="1"/>
  <c r="AG36" i="1"/>
  <c r="AD37" i="1"/>
  <c r="AG37" i="1"/>
  <c r="AD38" i="1"/>
  <c r="AG38" i="1"/>
  <c r="AD39" i="1"/>
  <c r="AG39" i="1"/>
  <c r="AD40" i="1"/>
  <c r="AG40" i="1"/>
  <c r="AD41" i="1"/>
  <c r="AG41" i="1"/>
  <c r="AG42" i="1"/>
  <c r="AG25" i="1"/>
  <c r="V41" i="1"/>
  <c r="AE41" i="1"/>
  <c r="AF41" i="1"/>
  <c r="V42" i="1"/>
  <c r="AE42" i="1"/>
  <c r="V42" i="3"/>
  <c r="AD42" i="3"/>
  <c r="AE42" i="3"/>
  <c r="V26" i="3"/>
  <c r="AD26" i="3"/>
  <c r="AE26" i="3"/>
  <c r="V27" i="3"/>
  <c r="AD27" i="3"/>
  <c r="AE27" i="3"/>
  <c r="V28" i="3"/>
  <c r="AD28" i="3"/>
  <c r="AE28" i="3"/>
  <c r="V29" i="3"/>
  <c r="AD29" i="3"/>
  <c r="AE29" i="3"/>
  <c r="V30" i="3"/>
  <c r="AD30" i="3"/>
  <c r="AE30" i="3"/>
  <c r="V31" i="3"/>
  <c r="AD31" i="3"/>
  <c r="AE31" i="3"/>
  <c r="V32" i="3"/>
  <c r="AD32" i="3"/>
  <c r="AE32" i="3"/>
  <c r="V33" i="3"/>
  <c r="AD33" i="3"/>
  <c r="AE33" i="3"/>
  <c r="V34" i="3"/>
  <c r="AD34" i="3"/>
  <c r="AE34" i="3"/>
  <c r="V35" i="3"/>
  <c r="AD35" i="3"/>
  <c r="AE35" i="3"/>
  <c r="V36" i="3"/>
  <c r="AD36" i="3"/>
  <c r="AE36" i="3"/>
  <c r="V37" i="3"/>
  <c r="AD37" i="3"/>
  <c r="AE37" i="3"/>
  <c r="V38" i="3"/>
  <c r="AD38" i="3"/>
  <c r="AE38" i="3"/>
  <c r="V39" i="3"/>
  <c r="AD39" i="3"/>
  <c r="AE39" i="3"/>
  <c r="V40" i="3"/>
  <c r="AD40" i="3"/>
  <c r="AE40" i="3"/>
  <c r="V41" i="3"/>
  <c r="AD41" i="3"/>
  <c r="AE41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D25" i="3"/>
  <c r="AF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25" i="3"/>
  <c r="AD25" i="2"/>
  <c r="AG25" i="2"/>
  <c r="AD26" i="2"/>
  <c r="AG26" i="2"/>
  <c r="AD27" i="2"/>
  <c r="AG27" i="2"/>
  <c r="AD28" i="2"/>
  <c r="AG28" i="2"/>
  <c r="AD29" i="2"/>
  <c r="AG29" i="2"/>
  <c r="AD30" i="2"/>
  <c r="AG30" i="2"/>
  <c r="AD31" i="2"/>
  <c r="AG31" i="2"/>
  <c r="AD32" i="2"/>
  <c r="AG32" i="2"/>
  <c r="AD33" i="2"/>
  <c r="AG33" i="2"/>
  <c r="AD34" i="2"/>
  <c r="AG34" i="2"/>
  <c r="AD35" i="2"/>
  <c r="AG35" i="2"/>
  <c r="AD36" i="2"/>
  <c r="AG36" i="2"/>
  <c r="AD37" i="2"/>
  <c r="AG37" i="2"/>
  <c r="AD38" i="2"/>
  <c r="AG38" i="2"/>
  <c r="AD39" i="2"/>
  <c r="AG39" i="2"/>
  <c r="AD40" i="2"/>
  <c r="AG40" i="2"/>
  <c r="AD41" i="2"/>
  <c r="AG41" i="2"/>
  <c r="AD42" i="2"/>
  <c r="AG42" i="2"/>
  <c r="I29" i="3"/>
  <c r="J29" i="3"/>
  <c r="K29" i="3"/>
  <c r="L29" i="3"/>
  <c r="L28" i="3"/>
  <c r="M29" i="3"/>
  <c r="I30" i="3"/>
  <c r="J30" i="3"/>
  <c r="K30" i="3"/>
  <c r="L30" i="3"/>
  <c r="M30" i="3"/>
  <c r="I31" i="3"/>
  <c r="J31" i="3"/>
  <c r="K31" i="3"/>
  <c r="L31" i="3"/>
  <c r="M31" i="3"/>
  <c r="I32" i="3"/>
  <c r="J32" i="3"/>
  <c r="K32" i="3"/>
  <c r="L32" i="3"/>
  <c r="M32" i="3"/>
  <c r="I33" i="3"/>
  <c r="J33" i="3"/>
  <c r="K33" i="3"/>
  <c r="L33" i="3"/>
  <c r="M33" i="3"/>
  <c r="I34" i="3"/>
  <c r="J34" i="3"/>
  <c r="K34" i="3"/>
  <c r="L34" i="3"/>
  <c r="M34" i="3"/>
  <c r="I35" i="3"/>
  <c r="J35" i="3"/>
  <c r="K35" i="3"/>
  <c r="L35" i="3"/>
  <c r="M35" i="3"/>
  <c r="I36" i="3"/>
  <c r="J36" i="3"/>
  <c r="K36" i="3"/>
  <c r="L36" i="3"/>
  <c r="M36" i="3"/>
  <c r="I37" i="3"/>
  <c r="J37" i="3"/>
  <c r="K37" i="3"/>
  <c r="L37" i="3"/>
  <c r="M37" i="3"/>
  <c r="I38" i="3"/>
  <c r="J38" i="3"/>
  <c r="K38" i="3"/>
  <c r="L38" i="3"/>
  <c r="M38" i="3"/>
  <c r="I39" i="3"/>
  <c r="J39" i="3"/>
  <c r="K39" i="3"/>
  <c r="L39" i="3"/>
  <c r="M39" i="3"/>
  <c r="I40" i="3"/>
  <c r="J40" i="3"/>
  <c r="K40" i="3"/>
  <c r="L40" i="3"/>
  <c r="M40" i="3"/>
  <c r="I41" i="3"/>
  <c r="J41" i="3"/>
  <c r="K41" i="3"/>
  <c r="L41" i="3"/>
  <c r="M41" i="3"/>
  <c r="I42" i="3"/>
  <c r="J42" i="3"/>
  <c r="K42" i="3"/>
  <c r="M42" i="3"/>
  <c r="I24" i="3"/>
  <c r="V26" i="2"/>
  <c r="AE26" i="2"/>
  <c r="AF26" i="2"/>
  <c r="V27" i="2"/>
  <c r="AE27" i="2"/>
  <c r="AF27" i="2"/>
  <c r="V28" i="2"/>
  <c r="AE28" i="2"/>
  <c r="AF28" i="2"/>
  <c r="V29" i="2"/>
  <c r="AE29" i="2"/>
  <c r="AF29" i="2"/>
  <c r="V30" i="2"/>
  <c r="AE30" i="2"/>
  <c r="AF30" i="2"/>
  <c r="V31" i="2"/>
  <c r="AE31" i="2"/>
  <c r="AF31" i="2"/>
  <c r="V32" i="2"/>
  <c r="AE32" i="2"/>
  <c r="AF32" i="2"/>
  <c r="V33" i="2"/>
  <c r="AE33" i="2"/>
  <c r="AF33" i="2"/>
  <c r="V34" i="2"/>
  <c r="AE34" i="2"/>
  <c r="AF34" i="2"/>
  <c r="V35" i="2"/>
  <c r="AE35" i="2"/>
  <c r="AF35" i="2"/>
  <c r="V36" i="2"/>
  <c r="AE36" i="2"/>
  <c r="AF36" i="2"/>
  <c r="V37" i="2"/>
  <c r="AE37" i="2"/>
  <c r="AF37" i="2"/>
  <c r="V38" i="2"/>
  <c r="AE38" i="2"/>
  <c r="AF38" i="2"/>
  <c r="V39" i="2"/>
  <c r="AE39" i="2"/>
  <c r="AF39" i="2"/>
  <c r="V40" i="2"/>
  <c r="AE40" i="2"/>
  <c r="AF40" i="2"/>
  <c r="V41" i="2"/>
  <c r="AE41" i="2"/>
  <c r="AF41" i="2"/>
  <c r="V42" i="2"/>
  <c r="AE42" i="2"/>
  <c r="AF42" i="2"/>
  <c r="AD23" i="2"/>
  <c r="AD24" i="2"/>
  <c r="AD22" i="2"/>
  <c r="I24" i="2"/>
  <c r="I29" i="2"/>
  <c r="J29" i="2"/>
  <c r="K29" i="2"/>
  <c r="L29" i="2"/>
  <c r="L28" i="2"/>
  <c r="M29" i="2"/>
  <c r="I30" i="2"/>
  <c r="J30" i="2"/>
  <c r="K30" i="2"/>
  <c r="L30" i="2"/>
  <c r="M30" i="2"/>
  <c r="I31" i="2"/>
  <c r="J31" i="2"/>
  <c r="K31" i="2"/>
  <c r="L31" i="2"/>
  <c r="M31" i="2"/>
  <c r="I32" i="2"/>
  <c r="J32" i="2"/>
  <c r="K32" i="2"/>
  <c r="L32" i="2"/>
  <c r="M32" i="2"/>
  <c r="I33" i="2"/>
  <c r="J33" i="2"/>
  <c r="K33" i="2"/>
  <c r="L33" i="2"/>
  <c r="M33" i="2"/>
  <c r="I34" i="2"/>
  <c r="J34" i="2"/>
  <c r="K34" i="2"/>
  <c r="L34" i="2"/>
  <c r="M34" i="2"/>
  <c r="I35" i="2"/>
  <c r="J35" i="2"/>
  <c r="K35" i="2"/>
  <c r="L35" i="2"/>
  <c r="M35" i="2"/>
  <c r="I36" i="2"/>
  <c r="J36" i="2"/>
  <c r="K36" i="2"/>
  <c r="L36" i="2"/>
  <c r="M36" i="2"/>
  <c r="I37" i="2"/>
  <c r="J37" i="2"/>
  <c r="K37" i="2"/>
  <c r="L37" i="2"/>
  <c r="M37" i="2"/>
  <c r="I38" i="2"/>
  <c r="J38" i="2"/>
  <c r="K38" i="2"/>
  <c r="L38" i="2"/>
  <c r="M38" i="2"/>
  <c r="I39" i="2"/>
  <c r="J39" i="2"/>
  <c r="K39" i="2"/>
  <c r="L39" i="2"/>
  <c r="M39" i="2"/>
  <c r="I40" i="2"/>
  <c r="J40" i="2"/>
  <c r="K40" i="2"/>
  <c r="L40" i="2"/>
  <c r="M40" i="2"/>
  <c r="I41" i="2"/>
  <c r="J41" i="2"/>
  <c r="K41" i="2"/>
  <c r="L41" i="2"/>
  <c r="M41" i="2"/>
  <c r="I42" i="2"/>
  <c r="J42" i="2"/>
  <c r="K42" i="2"/>
  <c r="M42" i="2"/>
  <c r="I41" i="1"/>
  <c r="J41" i="1"/>
  <c r="K41" i="1"/>
  <c r="L41" i="1"/>
  <c r="L40" i="1"/>
  <c r="M41" i="1"/>
  <c r="I42" i="1"/>
  <c r="J42" i="1"/>
  <c r="K42" i="1"/>
  <c r="M42" i="1"/>
  <c r="V29" i="1"/>
  <c r="AE29" i="1"/>
  <c r="AF29" i="1"/>
  <c r="V30" i="1"/>
  <c r="AE30" i="1"/>
  <c r="AF30" i="1"/>
  <c r="V31" i="1"/>
  <c r="AE31" i="1"/>
  <c r="AF31" i="1"/>
  <c r="V32" i="1"/>
  <c r="AE32" i="1"/>
  <c r="AF32" i="1"/>
  <c r="V33" i="1"/>
  <c r="AE33" i="1"/>
  <c r="AF33" i="1"/>
  <c r="V34" i="1"/>
  <c r="AE34" i="1"/>
  <c r="AF34" i="1"/>
  <c r="V35" i="1"/>
  <c r="AE35" i="1"/>
  <c r="AF35" i="1"/>
  <c r="V36" i="1"/>
  <c r="AE36" i="1"/>
  <c r="AF36" i="1"/>
  <c r="V37" i="1"/>
  <c r="AE37" i="1"/>
  <c r="AF37" i="1"/>
  <c r="V38" i="1"/>
  <c r="AE38" i="1"/>
  <c r="AF38" i="1"/>
  <c r="V39" i="1"/>
  <c r="AE39" i="1"/>
  <c r="AF39" i="1"/>
  <c r="V40" i="1"/>
  <c r="AE40" i="1"/>
  <c r="AF40" i="1"/>
  <c r="I34" i="1"/>
  <c r="J34" i="1"/>
  <c r="K34" i="1"/>
  <c r="L34" i="1"/>
  <c r="L33" i="1"/>
  <c r="M34" i="1"/>
  <c r="I35" i="1"/>
  <c r="J35" i="1"/>
  <c r="K35" i="1"/>
  <c r="L35" i="1"/>
  <c r="M35" i="1"/>
  <c r="I36" i="1"/>
  <c r="J36" i="1"/>
  <c r="K36" i="1"/>
  <c r="L36" i="1"/>
  <c r="M36" i="1"/>
  <c r="I37" i="1"/>
  <c r="J37" i="1"/>
  <c r="K37" i="1"/>
  <c r="L37" i="1"/>
  <c r="M37" i="1"/>
  <c r="I38" i="1"/>
  <c r="J38" i="1"/>
  <c r="K38" i="1"/>
  <c r="L38" i="1"/>
  <c r="M38" i="1"/>
  <c r="I39" i="1"/>
  <c r="J39" i="1"/>
  <c r="K39" i="1"/>
  <c r="L39" i="1"/>
  <c r="M39" i="1"/>
  <c r="I40" i="1"/>
  <c r="J40" i="1"/>
  <c r="K40" i="1"/>
  <c r="M40" i="1"/>
  <c r="I32" i="1"/>
  <c r="J32" i="1"/>
  <c r="K32" i="1"/>
  <c r="L32" i="1"/>
  <c r="L31" i="1"/>
  <c r="M32" i="1"/>
  <c r="I33" i="1"/>
  <c r="J33" i="1"/>
  <c r="K33" i="1"/>
  <c r="M33" i="1"/>
  <c r="I29" i="1"/>
  <c r="J29" i="1"/>
  <c r="K29" i="1"/>
  <c r="L29" i="1"/>
  <c r="L28" i="1"/>
  <c r="M29" i="1"/>
  <c r="I30" i="1"/>
  <c r="J30" i="1"/>
  <c r="K30" i="1"/>
  <c r="L30" i="1"/>
  <c r="M30" i="1"/>
  <c r="I31" i="1"/>
  <c r="J31" i="1"/>
  <c r="K31" i="1"/>
  <c r="M31" i="1"/>
  <c r="V27" i="1"/>
  <c r="V28" i="1"/>
  <c r="AE27" i="1"/>
  <c r="AF27" i="1"/>
  <c r="AE28" i="1"/>
  <c r="AF28" i="1"/>
  <c r="AF25" i="1"/>
  <c r="I27" i="1"/>
  <c r="J27" i="1"/>
  <c r="K27" i="1"/>
  <c r="L27" i="1"/>
  <c r="L26" i="1"/>
  <c r="M27" i="1"/>
  <c r="I28" i="1"/>
  <c r="J28" i="1"/>
  <c r="K28" i="1"/>
  <c r="M28" i="1"/>
  <c r="I27" i="2"/>
  <c r="J27" i="2"/>
  <c r="K27" i="2"/>
  <c r="L27" i="2"/>
  <c r="L26" i="2"/>
  <c r="M27" i="2"/>
  <c r="I28" i="2"/>
  <c r="J28" i="2"/>
  <c r="K28" i="2"/>
  <c r="M28" i="2"/>
  <c r="I27" i="3"/>
  <c r="J27" i="3"/>
  <c r="K27" i="3"/>
  <c r="L27" i="3"/>
  <c r="L26" i="3"/>
  <c r="M27" i="3"/>
  <c r="I28" i="3"/>
  <c r="J28" i="3"/>
  <c r="K28" i="3"/>
  <c r="M28" i="3"/>
  <c r="L25" i="3"/>
  <c r="M26" i="3"/>
  <c r="K26" i="3"/>
  <c r="J26" i="3"/>
  <c r="I26" i="3"/>
  <c r="V25" i="3"/>
  <c r="AE25" i="3"/>
  <c r="L24" i="3"/>
  <c r="M25" i="3"/>
  <c r="K25" i="3"/>
  <c r="J25" i="3"/>
  <c r="I25" i="3"/>
  <c r="AD24" i="3"/>
  <c r="K24" i="3"/>
  <c r="J24" i="3"/>
  <c r="AD23" i="3"/>
  <c r="AD22" i="3"/>
  <c r="D9" i="3"/>
  <c r="C16" i="3"/>
  <c r="D16" i="3"/>
  <c r="D15" i="3"/>
  <c r="D14" i="3"/>
  <c r="E9" i="3"/>
  <c r="E10" i="3"/>
  <c r="E11" i="3"/>
  <c r="D10" i="3"/>
  <c r="L25" i="2"/>
  <c r="M26" i="2"/>
  <c r="K26" i="2"/>
  <c r="J26" i="2"/>
  <c r="I26" i="2"/>
  <c r="AF25" i="2"/>
  <c r="V25" i="2"/>
  <c r="AE25" i="2"/>
  <c r="L24" i="2"/>
  <c r="M25" i="2"/>
  <c r="K25" i="2"/>
  <c r="J25" i="2"/>
  <c r="I25" i="2"/>
  <c r="K24" i="2"/>
  <c r="J24" i="2"/>
  <c r="D9" i="2"/>
  <c r="C16" i="2"/>
  <c r="D16" i="2"/>
  <c r="D15" i="2"/>
  <c r="D14" i="2"/>
  <c r="E9" i="2"/>
  <c r="E10" i="2"/>
  <c r="E11" i="2"/>
  <c r="D10" i="2"/>
  <c r="L25" i="1"/>
  <c r="M26" i="1"/>
  <c r="L24" i="1"/>
  <c r="M25" i="1"/>
  <c r="K24" i="1"/>
  <c r="I24" i="1"/>
  <c r="J24" i="1"/>
  <c r="D9" i="1"/>
  <c r="C16" i="1"/>
  <c r="D16" i="1"/>
  <c r="AF26" i="1"/>
  <c r="V26" i="1"/>
  <c r="AE26" i="1"/>
  <c r="K26" i="1"/>
  <c r="J26" i="1"/>
  <c r="I26" i="1"/>
  <c r="K25" i="1"/>
  <c r="J25" i="1"/>
  <c r="I25" i="1"/>
  <c r="AD24" i="1"/>
  <c r="AD23" i="1"/>
  <c r="AD22" i="1"/>
  <c r="D15" i="1"/>
  <c r="D14" i="1"/>
  <c r="E9" i="1"/>
  <c r="E10" i="1"/>
  <c r="E11" i="1"/>
  <c r="D10" i="1"/>
  <c r="T38" i="10" l="1"/>
  <c r="T13" i="10"/>
  <c r="T39" i="10"/>
  <c r="T23" i="10"/>
  <c r="T35" i="10"/>
  <c r="U35" i="10"/>
  <c r="T11" i="10"/>
  <c r="U11" i="10"/>
  <c r="T34" i="10"/>
  <c r="U34" i="10"/>
  <c r="T10" i="10"/>
  <c r="U10" i="10"/>
  <c r="T33" i="10"/>
  <c r="U33" i="10"/>
  <c r="T9" i="10"/>
  <c r="U9" i="10"/>
  <c r="T32" i="10"/>
  <c r="U32" i="10"/>
  <c r="T31" i="10"/>
  <c r="U31" i="10"/>
  <c r="T30" i="10"/>
  <c r="U30" i="10"/>
  <c r="T29" i="10"/>
  <c r="U29" i="10"/>
  <c r="T28" i="10"/>
  <c r="U28" i="10"/>
  <c r="T27" i="10"/>
  <c r="U27" i="10"/>
  <c r="T8" i="10"/>
  <c r="T25" i="10"/>
  <c r="U25" i="10"/>
  <c r="W41" i="10"/>
  <c r="W42" i="10" s="1"/>
  <c r="H100" i="10"/>
  <c r="H88" i="10"/>
  <c r="H76" i="10"/>
  <c r="H64" i="10"/>
  <c r="H99" i="10"/>
  <c r="H87" i="10"/>
  <c r="H75" i="10"/>
  <c r="H63" i="10"/>
  <c r="H98" i="10"/>
  <c r="H86" i="10"/>
  <c r="H74" i="10"/>
  <c r="H62" i="10"/>
  <c r="H97" i="10"/>
  <c r="H85" i="10"/>
  <c r="H73" i="10"/>
  <c r="H61" i="10"/>
  <c r="H96" i="10"/>
  <c r="H84" i="10"/>
  <c r="H72" i="10"/>
  <c r="H60" i="10"/>
  <c r="H95" i="10"/>
  <c r="H83" i="10"/>
  <c r="H71" i="10"/>
  <c r="H59" i="10"/>
  <c r="H94" i="10"/>
  <c r="H82" i="10"/>
  <c r="H70" i="10"/>
  <c r="H58" i="10"/>
  <c r="H93" i="10"/>
  <c r="H81" i="10"/>
  <c r="H69" i="10"/>
  <c r="H57" i="10"/>
  <c r="H92" i="10"/>
  <c r="H80" i="10"/>
  <c r="H68" i="10"/>
  <c r="H56" i="10"/>
  <c r="H91" i="10"/>
  <c r="H79" i="10"/>
  <c r="H67" i="10"/>
  <c r="H55" i="10"/>
  <c r="H90" i="10"/>
  <c r="H78" i="10"/>
  <c r="H66" i="10"/>
  <c r="H54" i="10"/>
  <c r="I106" i="10"/>
  <c r="H101" i="10"/>
  <c r="H89" i="10"/>
  <c r="H77" i="10"/>
  <c r="H65" i="10"/>
  <c r="AE27" i="6"/>
  <c r="AE201" i="6"/>
  <c r="AE310" i="6"/>
  <c r="AE299" i="6"/>
  <c r="AE137" i="6"/>
  <c r="AE54" i="6"/>
  <c r="AG225" i="6"/>
  <c r="AE236" i="6"/>
  <c r="AE155" i="6"/>
  <c r="AE319" i="6"/>
  <c r="AE307" i="6"/>
  <c r="AG106" i="6"/>
  <c r="AE178" i="6"/>
  <c r="AF154" i="6"/>
  <c r="AE35" i="6"/>
  <c r="AE106" i="6"/>
  <c r="AE145" i="6"/>
  <c r="AE134" i="6"/>
  <c r="AG208" i="6"/>
  <c r="AE259" i="6"/>
  <c r="AE306" i="6"/>
  <c r="AE328" i="6"/>
  <c r="AE94" i="6"/>
  <c r="AG295" i="6"/>
  <c r="AE133" i="6"/>
  <c r="AE93" i="6"/>
  <c r="AE176" i="6"/>
  <c r="AE164" i="6"/>
  <c r="AF207" i="6"/>
  <c r="AE290" i="6"/>
  <c r="AE207" i="6"/>
  <c r="AE304" i="6"/>
  <c r="AE272" i="6"/>
  <c r="AE162" i="6"/>
  <c r="AE288" i="6"/>
  <c r="AE141" i="6"/>
  <c r="AF302" i="6"/>
  <c r="AE30" i="6"/>
  <c r="AE139" i="6"/>
  <c r="AE187" i="6"/>
  <c r="AE203" i="6"/>
  <c r="AE171" i="6"/>
  <c r="AE217" i="6"/>
  <c r="AE253" i="6"/>
  <c r="AF228" i="6"/>
  <c r="AE206" i="6"/>
  <c r="AE309" i="6"/>
  <c r="AE37" i="6"/>
  <c r="AF27" i="6"/>
  <c r="AF257" i="6"/>
  <c r="AG263" i="6"/>
  <c r="AE92" i="6"/>
  <c r="AE238" i="6"/>
  <c r="AE227" i="6"/>
  <c r="AE247" i="6"/>
  <c r="AG26" i="6"/>
  <c r="AG55" i="6"/>
  <c r="AE101" i="6"/>
  <c r="AE175" i="6"/>
  <c r="AF163" i="6"/>
  <c r="AE204" i="6"/>
  <c r="AF35" i="6"/>
  <c r="AE111" i="6"/>
  <c r="AE163" i="6"/>
  <c r="AE55" i="6"/>
  <c r="AE186" i="6"/>
  <c r="AG255" i="6"/>
  <c r="AE317" i="6"/>
  <c r="AE127" i="6"/>
  <c r="AE43" i="6"/>
  <c r="AG244" i="6"/>
  <c r="AF146" i="6"/>
  <c r="AE72" i="6"/>
  <c r="AG63" i="6"/>
  <c r="AE98" i="6"/>
  <c r="AF223" i="6"/>
  <c r="AE135" i="6"/>
  <c r="AE42" i="6"/>
  <c r="AG52" i="6"/>
  <c r="AF107" i="6"/>
  <c r="AF97" i="6"/>
  <c r="AG159" i="6"/>
  <c r="AE199" i="6"/>
  <c r="AE52" i="6"/>
  <c r="AE107" i="6"/>
  <c r="AE97" i="6"/>
  <c r="AE159" i="6"/>
  <c r="AE31" i="6"/>
  <c r="AE243" i="6"/>
  <c r="AG198" i="6"/>
  <c r="AE313" i="6"/>
  <c r="AE51" i="6"/>
  <c r="AE96" i="6"/>
  <c r="AG242" i="6"/>
  <c r="AG221" i="6"/>
  <c r="AE323" i="6"/>
  <c r="AE143" i="6"/>
  <c r="AE132" i="6"/>
  <c r="AF191" i="6"/>
  <c r="AE267" i="6"/>
  <c r="AE251" i="6"/>
  <c r="AG333" i="6"/>
  <c r="AG94" i="6"/>
  <c r="AG28" i="6"/>
  <c r="AE115" i="6"/>
  <c r="AE104" i="6"/>
  <c r="AF178" i="6"/>
  <c r="AG206" i="6"/>
  <c r="AE249" i="6"/>
  <c r="AE332" i="6"/>
  <c r="M484" i="6"/>
  <c r="M508" i="6"/>
  <c r="M532" i="6"/>
  <c r="M485" i="6"/>
  <c r="M509" i="6"/>
  <c r="M533" i="6"/>
  <c r="M486" i="6"/>
  <c r="M510" i="6"/>
  <c r="M534" i="6"/>
  <c r="M487" i="6"/>
  <c r="M511" i="6"/>
  <c r="M535" i="6"/>
  <c r="M464" i="6"/>
  <c r="M488" i="6"/>
  <c r="M512" i="6"/>
  <c r="M536" i="6"/>
  <c r="M465" i="6"/>
  <c r="M489" i="6"/>
  <c r="M513" i="6"/>
  <c r="M537" i="6"/>
  <c r="M466" i="6"/>
  <c r="M490" i="6"/>
  <c r="M514" i="6"/>
  <c r="M538" i="6"/>
  <c r="M467" i="6"/>
  <c r="M491" i="6"/>
  <c r="M515" i="6"/>
  <c r="M539" i="6"/>
  <c r="M468" i="6"/>
  <c r="M492" i="6"/>
  <c r="M516" i="6"/>
  <c r="M540" i="6"/>
  <c r="M469" i="6"/>
  <c r="M493" i="6"/>
  <c r="M517" i="6"/>
  <c r="M541" i="6"/>
  <c r="M470" i="6"/>
  <c r="M494" i="6"/>
  <c r="M518" i="6"/>
  <c r="M542" i="6"/>
  <c r="M471" i="6"/>
  <c r="M495" i="6"/>
  <c r="M519" i="6"/>
  <c r="M543" i="6"/>
  <c r="M472" i="6"/>
  <c r="M496" i="6"/>
  <c r="M520" i="6"/>
  <c r="M544" i="6"/>
  <c r="M473" i="6"/>
  <c r="M497" i="6"/>
  <c r="M521" i="6"/>
  <c r="M463" i="6"/>
  <c r="M474" i="6"/>
  <c r="M498" i="6"/>
  <c r="M522" i="6"/>
  <c r="M475" i="6"/>
  <c r="M499" i="6"/>
  <c r="M523" i="6"/>
  <c r="M476" i="6"/>
  <c r="M500" i="6"/>
  <c r="M524" i="6"/>
  <c r="M477" i="6"/>
  <c r="M501" i="6"/>
  <c r="M525" i="6"/>
  <c r="M478" i="6"/>
  <c r="M502" i="6"/>
  <c r="M526" i="6"/>
  <c r="M479" i="6"/>
  <c r="M503" i="6"/>
  <c r="M527" i="6"/>
  <c r="M480" i="6"/>
  <c r="M504" i="6"/>
  <c r="M528" i="6"/>
  <c r="M481" i="6"/>
  <c r="M505" i="6"/>
  <c r="M529" i="6"/>
  <c r="M482" i="6"/>
  <c r="M506" i="6"/>
  <c r="M530" i="6"/>
  <c r="M483" i="6"/>
  <c r="M507" i="6"/>
  <c r="M531" i="6"/>
  <c r="AE59" i="6"/>
  <c r="AE112" i="6"/>
  <c r="AE120" i="6"/>
  <c r="AG288" i="6"/>
  <c r="AE221" i="6"/>
  <c r="AE312" i="6"/>
  <c r="AE295" i="6"/>
  <c r="AE168" i="6"/>
  <c r="AE58" i="6"/>
  <c r="AG51" i="6"/>
  <c r="AE167" i="6"/>
  <c r="AG157" i="6"/>
  <c r="AE245" i="6"/>
  <c r="AG237" i="6"/>
  <c r="AE144" i="6"/>
  <c r="AG134" i="6"/>
  <c r="AG73" i="6"/>
  <c r="AF57" i="6"/>
  <c r="AE118" i="6"/>
  <c r="AG197" i="6"/>
  <c r="AG254" i="6"/>
  <c r="AF262" i="6"/>
  <c r="AG310" i="6"/>
  <c r="AG293" i="6"/>
  <c r="AG218" i="6"/>
  <c r="AE197" i="6"/>
  <c r="AF270" i="6"/>
  <c r="AF300" i="6"/>
  <c r="AE25" i="6"/>
  <c r="AG56" i="6"/>
  <c r="AG50" i="6"/>
  <c r="AE166" i="6"/>
  <c r="AF218" i="6"/>
  <c r="AG204" i="6"/>
  <c r="AF253" i="6"/>
  <c r="AG65" i="6"/>
  <c r="AE108" i="6"/>
  <c r="AE116" i="6"/>
  <c r="AG175" i="6"/>
  <c r="AE165" i="6"/>
  <c r="AG132" i="6"/>
  <c r="AF204" i="6"/>
  <c r="AE196" i="6"/>
  <c r="AG325" i="6"/>
  <c r="AF41" i="6"/>
  <c r="AF98" i="6"/>
  <c r="AE235" i="6"/>
  <c r="AF141" i="6"/>
  <c r="AE41" i="6"/>
  <c r="AE284" i="6"/>
  <c r="AE70" i="6"/>
  <c r="AE154" i="6"/>
  <c r="AG40" i="6"/>
  <c r="AE125" i="6"/>
  <c r="AE234" i="6"/>
  <c r="AE140" i="6"/>
  <c r="AE183" i="6"/>
  <c r="AG194" i="6"/>
  <c r="AG317" i="6"/>
  <c r="AG224" i="6"/>
  <c r="AG49" i="6"/>
  <c r="AE40" i="6"/>
  <c r="AE32" i="6"/>
  <c r="AE63" i="6"/>
  <c r="AG89" i="6"/>
  <c r="AE194" i="6"/>
  <c r="AG250" i="6"/>
  <c r="AG267" i="6"/>
  <c r="AE49" i="6"/>
  <c r="AF96" i="6"/>
  <c r="AF209" i="6"/>
  <c r="AF297" i="6"/>
  <c r="AE105" i="6"/>
  <c r="AE123" i="6"/>
  <c r="AE172" i="6"/>
  <c r="AG179" i="6"/>
  <c r="AG232" i="6"/>
  <c r="AE129" i="6"/>
  <c r="AE67" i="6"/>
  <c r="AG201" i="6"/>
  <c r="AE250" i="6"/>
  <c r="AE297" i="6"/>
  <c r="AG291" i="6"/>
  <c r="AE305" i="6"/>
  <c r="AE322" i="6"/>
  <c r="AG61" i="6"/>
  <c r="AG122" i="6"/>
  <c r="AE241" i="6"/>
  <c r="AE223" i="6"/>
  <c r="AG296" i="6"/>
  <c r="AE47" i="6"/>
  <c r="AG53" i="6"/>
  <c r="AG240" i="6"/>
  <c r="AF38" i="6"/>
  <c r="AE103" i="6"/>
  <c r="AE122" i="6"/>
  <c r="AG170" i="6"/>
  <c r="AE160" i="6"/>
  <c r="AF222" i="6"/>
  <c r="AE114" i="6"/>
  <c r="AE170" i="6"/>
  <c r="AE240" i="6"/>
  <c r="AE222" i="6"/>
  <c r="AE264" i="6"/>
  <c r="AG313" i="6"/>
  <c r="AF303" i="6"/>
  <c r="AE330" i="6"/>
  <c r="AF112" i="6"/>
  <c r="AG104" i="6"/>
  <c r="AE91" i="6"/>
  <c r="AG119" i="6"/>
  <c r="AG172" i="6"/>
  <c r="AE157" i="6"/>
  <c r="AE219" i="6"/>
  <c r="AE146" i="6"/>
  <c r="AE73" i="6"/>
  <c r="AE191" i="6"/>
  <c r="AE184" i="6"/>
  <c r="AE198" i="6"/>
  <c r="AE270" i="6"/>
  <c r="AE318" i="6"/>
  <c r="AG334" i="6"/>
  <c r="AE28" i="6"/>
  <c r="AE119" i="6"/>
  <c r="AE225" i="6"/>
  <c r="AE89" i="6"/>
  <c r="AE156" i="6"/>
  <c r="AG131" i="6"/>
  <c r="AE53" i="6"/>
  <c r="AE126" i="6"/>
  <c r="AF162" i="6"/>
  <c r="AG245" i="6"/>
  <c r="AG239" i="6"/>
  <c r="AE224" i="6"/>
  <c r="AG144" i="6"/>
  <c r="AF137" i="6"/>
  <c r="AG71" i="6"/>
  <c r="AG189" i="6"/>
  <c r="AG203" i="6"/>
  <c r="AG48" i="6"/>
  <c r="AG95" i="6"/>
  <c r="AF125" i="6"/>
  <c r="AG117" i="6"/>
  <c r="AG180" i="6"/>
  <c r="AE131" i="6"/>
  <c r="AE209" i="6"/>
  <c r="AE256" i="6"/>
  <c r="AG248" i="6"/>
  <c r="AF268" i="6"/>
  <c r="AF301" i="6"/>
  <c r="AE48" i="6"/>
  <c r="AG34" i="6"/>
  <c r="AE110" i="6"/>
  <c r="AE287" i="6"/>
  <c r="AF196" i="6"/>
  <c r="AE268" i="6"/>
  <c r="AE95" i="6"/>
  <c r="AE180" i="6"/>
  <c r="AG136" i="6"/>
  <c r="AE130" i="6"/>
  <c r="AG47" i="6"/>
  <c r="AE26" i="6"/>
  <c r="AF58" i="6"/>
  <c r="AG109" i="6"/>
  <c r="AG161" i="6"/>
  <c r="AF286" i="6"/>
  <c r="AG315" i="6"/>
  <c r="AE331" i="6"/>
  <c r="AF323" i="6"/>
  <c r="AE102" i="6"/>
  <c r="AE177" i="6"/>
  <c r="AG129" i="6"/>
  <c r="AG70" i="6"/>
  <c r="AE195" i="6"/>
  <c r="AG247" i="6"/>
  <c r="AG307" i="6"/>
  <c r="AE182" i="6"/>
  <c r="AE109" i="6"/>
  <c r="AE161" i="6"/>
  <c r="AE142" i="6"/>
  <c r="AE202" i="6"/>
  <c r="AE261" i="6"/>
  <c r="AG330" i="6"/>
  <c r="AE285" i="6"/>
  <c r="AE179" i="6"/>
  <c r="AE46" i="6"/>
  <c r="AE33" i="6"/>
  <c r="AE57" i="6"/>
  <c r="AF108" i="6"/>
  <c r="AG160" i="6"/>
  <c r="AG69" i="6"/>
  <c r="AE254" i="6"/>
  <c r="AG64" i="6"/>
  <c r="AG93" i="6"/>
  <c r="AE237" i="6"/>
  <c r="AE128" i="6"/>
  <c r="AE273" i="6"/>
  <c r="AE266" i="6"/>
  <c r="AE260" i="6"/>
  <c r="AG314" i="6"/>
  <c r="AF299" i="6"/>
  <c r="AF321" i="6"/>
  <c r="AE100" i="6"/>
  <c r="AE113" i="6"/>
  <c r="AE38" i="6"/>
  <c r="AF31" i="6"/>
  <c r="AG115" i="6"/>
  <c r="AG186" i="6"/>
  <c r="AG305" i="6"/>
  <c r="AG235" i="6"/>
  <c r="AF186" i="6"/>
  <c r="AE200" i="6"/>
  <c r="AE193" i="6"/>
  <c r="AG272" i="6"/>
  <c r="AG265" i="6"/>
  <c r="AG320" i="6"/>
  <c r="AE45" i="6"/>
  <c r="AG37" i="6"/>
  <c r="AE99" i="6"/>
  <c r="AG92" i="6"/>
  <c r="AF121" i="6"/>
  <c r="AF174" i="6"/>
  <c r="AG227" i="6"/>
  <c r="AG199" i="6"/>
  <c r="AG259" i="6"/>
  <c r="P3" i="6"/>
  <c r="AE121" i="6"/>
  <c r="AE174" i="6"/>
  <c r="AE252" i="6"/>
  <c r="AE265" i="6"/>
  <c r="AG158" i="6"/>
  <c r="AG220" i="6"/>
  <c r="AF133" i="6"/>
  <c r="AG66" i="6"/>
  <c r="AG205" i="6"/>
  <c r="AG335" i="6"/>
  <c r="AG327" i="6"/>
  <c r="AE62" i="6"/>
  <c r="AG120" i="6"/>
  <c r="AG173" i="6"/>
  <c r="AE158" i="6"/>
  <c r="AG290" i="6"/>
  <c r="AF226" i="6"/>
  <c r="AF139" i="6"/>
  <c r="AE192" i="6"/>
  <c r="AE185" i="6"/>
  <c r="AG264" i="6"/>
  <c r="AG319" i="6"/>
  <c r="AG36" i="6"/>
  <c r="AE29" i="6"/>
  <c r="AG91" i="6"/>
  <c r="AF164" i="6"/>
  <c r="AE216" i="6"/>
  <c r="AE226" i="6"/>
  <c r="AE74" i="6"/>
  <c r="AE66" i="6"/>
  <c r="AE205" i="6"/>
  <c r="AE271" i="6"/>
  <c r="AE311" i="6"/>
  <c r="P5" i="6"/>
  <c r="Q6" i="6"/>
  <c r="R6" i="6" s="1"/>
  <c r="P6" i="6"/>
  <c r="P7" i="6"/>
  <c r="Q4" i="6"/>
  <c r="R4" i="6" s="1"/>
  <c r="P4" i="6"/>
  <c r="AG168" i="6"/>
  <c r="AF45" i="6"/>
  <c r="AF61" i="6"/>
  <c r="AF102" i="6"/>
  <c r="AF168" i="6"/>
  <c r="W16" i="6"/>
  <c r="Y17" i="6" s="1"/>
  <c r="AG30" i="6"/>
  <c r="AG111" i="6"/>
  <c r="AG124" i="6"/>
  <c r="AG177" i="6"/>
  <c r="AG285" i="6"/>
  <c r="AG234" i="6"/>
  <c r="AG145" i="6"/>
  <c r="AG190" i="6"/>
  <c r="AG193" i="6"/>
  <c r="AG249" i="6"/>
  <c r="AG309" i="6"/>
  <c r="AG329" i="6"/>
  <c r="AG44" i="6"/>
  <c r="AG60" i="6"/>
  <c r="AG101" i="6"/>
  <c r="AG167" i="6"/>
  <c r="AF234" i="6"/>
  <c r="AG229" i="6"/>
  <c r="AG140" i="6"/>
  <c r="AG185" i="6"/>
  <c r="AG271" i="6"/>
  <c r="AG304" i="6"/>
  <c r="AG324" i="6"/>
  <c r="AG135" i="6"/>
  <c r="AG266" i="6"/>
  <c r="AG289" i="6"/>
  <c r="AG243" i="6"/>
  <c r="AG219" i="6"/>
  <c r="AG130" i="6"/>
  <c r="AG74" i="6"/>
  <c r="AG202" i="6"/>
  <c r="AG258" i="6"/>
  <c r="AG261" i="6"/>
  <c r="AG318" i="6"/>
  <c r="AG294" i="6"/>
  <c r="AG29" i="6"/>
  <c r="AG110" i="6"/>
  <c r="AG123" i="6"/>
  <c r="AG176" i="6"/>
  <c r="AG284" i="6"/>
  <c r="AF243" i="6"/>
  <c r="AG238" i="6"/>
  <c r="AF219" i="6"/>
  <c r="AF202" i="6"/>
  <c r="AF258" i="6"/>
  <c r="AF261" i="6"/>
  <c r="AG105" i="6"/>
  <c r="AG118" i="6"/>
  <c r="AG171" i="6"/>
  <c r="AG233" i="6"/>
  <c r="AG308" i="6"/>
  <c r="AG328" i="6"/>
  <c r="AG43" i="6"/>
  <c r="AG59" i="6"/>
  <c r="AG100" i="6"/>
  <c r="AG166" i="6"/>
  <c r="AG184" i="6"/>
  <c r="AF43" i="6"/>
  <c r="AF100" i="6"/>
  <c r="AF166" i="6"/>
  <c r="AG33" i="6"/>
  <c r="AG114" i="6"/>
  <c r="AG127" i="6"/>
  <c r="AG156" i="6"/>
  <c r="AG260" i="6"/>
  <c r="AF33" i="6"/>
  <c r="AF114" i="6"/>
  <c r="AF127" i="6"/>
  <c r="AF156" i="6"/>
  <c r="AG283" i="6"/>
  <c r="AG68" i="6"/>
  <c r="AG252" i="6"/>
  <c r="AF260" i="6"/>
  <c r="AG312" i="6"/>
  <c r="AG332" i="6"/>
  <c r="AG143" i="6"/>
  <c r="AG42" i="6"/>
  <c r="AG58" i="6"/>
  <c r="AG99" i="6"/>
  <c r="AG165" i="6"/>
  <c r="AG183" i="6"/>
  <c r="AG269" i="6"/>
  <c r="AG322" i="6"/>
  <c r="AG292" i="6"/>
  <c r="H16" i="6"/>
  <c r="AG32" i="6"/>
  <c r="AG113" i="6"/>
  <c r="AG126" i="6"/>
  <c r="AG155" i="6"/>
  <c r="AG287" i="6"/>
  <c r="AG182" i="6"/>
  <c r="AG241" i="6"/>
  <c r="AG217" i="6"/>
  <c r="AG128" i="6"/>
  <c r="AG72" i="6"/>
  <c r="AG200" i="6"/>
  <c r="AG256" i="6"/>
  <c r="AG316" i="6"/>
  <c r="AG336" i="6"/>
  <c r="AF32" i="6"/>
  <c r="AF113" i="6"/>
  <c r="AF126" i="6"/>
  <c r="AF155" i="6"/>
  <c r="AG282" i="6"/>
  <c r="AF182" i="6"/>
  <c r="AF241" i="6"/>
  <c r="AG236" i="6"/>
  <c r="AG67" i="6"/>
  <c r="AG192" i="6"/>
  <c r="AF200" i="6"/>
  <c r="AG195" i="6"/>
  <c r="AF256" i="6"/>
  <c r="AG251" i="6"/>
  <c r="AG311" i="6"/>
  <c r="AG331" i="6"/>
  <c r="AG46" i="6"/>
  <c r="AG62" i="6"/>
  <c r="AG103" i="6"/>
  <c r="AG116" i="6"/>
  <c r="AG169" i="6"/>
  <c r="AG231" i="6"/>
  <c r="AG142" i="6"/>
  <c r="AG187" i="6"/>
  <c r="AG273" i="6"/>
  <c r="AG306" i="6"/>
  <c r="AG326" i="6"/>
  <c r="J349" i="6"/>
  <c r="B350" i="6"/>
  <c r="U266" i="11"/>
  <c r="U265" i="11"/>
  <c r="U268" i="11"/>
  <c r="U267" i="11"/>
  <c r="U280" i="11"/>
  <c r="U279" i="11"/>
  <c r="U278" i="11"/>
  <c r="U277" i="11"/>
  <c r="U276" i="11"/>
  <c r="U275" i="11"/>
  <c r="U274" i="11"/>
  <c r="U273" i="11"/>
  <c r="U272" i="11"/>
  <c r="U271" i="11"/>
  <c r="U270" i="11"/>
  <c r="U269" i="11"/>
  <c r="Q833" i="11"/>
  <c r="R833" i="11"/>
  <c r="Q783" i="11"/>
  <c r="R783" i="11"/>
  <c r="R541" i="11"/>
  <c r="Q541" i="11"/>
  <c r="R325" i="11"/>
  <c r="Q325" i="11"/>
  <c r="T823" i="11"/>
  <c r="U823" i="11"/>
  <c r="T799" i="11"/>
  <c r="U799" i="11"/>
  <c r="T583" i="11"/>
  <c r="U583" i="11"/>
  <c r="T559" i="11"/>
  <c r="U559" i="11"/>
  <c r="U533" i="11"/>
  <c r="T533" i="11"/>
  <c r="U317" i="11"/>
  <c r="T317" i="11"/>
  <c r="U293" i="11"/>
  <c r="T293" i="11"/>
  <c r="R832" i="11"/>
  <c r="Q832" i="11"/>
  <c r="R806" i="11"/>
  <c r="Q806" i="11"/>
  <c r="Q782" i="11"/>
  <c r="R782" i="11"/>
  <c r="Q566" i="11"/>
  <c r="R566" i="11"/>
  <c r="R540" i="11"/>
  <c r="Q540" i="11"/>
  <c r="R324" i="11"/>
  <c r="Q324" i="11"/>
  <c r="R300" i="11"/>
  <c r="Q300" i="11"/>
  <c r="T822" i="11"/>
  <c r="U822" i="11"/>
  <c r="T798" i="11"/>
  <c r="U798" i="11"/>
  <c r="T582" i="11"/>
  <c r="U582" i="11"/>
  <c r="T558" i="11"/>
  <c r="U558" i="11"/>
  <c r="U532" i="11"/>
  <c r="T532" i="11"/>
  <c r="U316" i="11"/>
  <c r="T316" i="11"/>
  <c r="U292" i="11"/>
  <c r="T292" i="11"/>
  <c r="Q1098" i="11"/>
  <c r="R1098" i="11"/>
  <c r="Q808" i="11"/>
  <c r="R808" i="11"/>
  <c r="Q568" i="11"/>
  <c r="R568" i="11"/>
  <c r="T800" i="11"/>
  <c r="U800" i="11"/>
  <c r="T584" i="11"/>
  <c r="U584" i="11"/>
  <c r="T560" i="11"/>
  <c r="U560" i="11"/>
  <c r="Q1097" i="11"/>
  <c r="R1097" i="11"/>
  <c r="Q807" i="11"/>
  <c r="R807" i="11"/>
  <c r="Q567" i="11"/>
  <c r="R567" i="11"/>
  <c r="R301" i="11"/>
  <c r="Q301" i="11"/>
  <c r="R831" i="11"/>
  <c r="Q831" i="11"/>
  <c r="R805" i="11"/>
  <c r="Q805" i="11"/>
  <c r="R781" i="11"/>
  <c r="Q781" i="11"/>
  <c r="R565" i="11"/>
  <c r="Q565" i="11"/>
  <c r="R539" i="11"/>
  <c r="Q539" i="11"/>
  <c r="R323" i="11"/>
  <c r="Q323" i="11"/>
  <c r="R299" i="11"/>
  <c r="Q299" i="11"/>
  <c r="T821" i="11"/>
  <c r="U821" i="11"/>
  <c r="T797" i="11"/>
  <c r="U797" i="11"/>
  <c r="T581" i="11"/>
  <c r="U581" i="11"/>
  <c r="T557" i="11"/>
  <c r="U557" i="11"/>
  <c r="U531" i="11"/>
  <c r="T531" i="11"/>
  <c r="U315" i="11"/>
  <c r="T315" i="11"/>
  <c r="U291" i="11"/>
  <c r="T291" i="11"/>
  <c r="R830" i="11"/>
  <c r="Q830" i="11"/>
  <c r="R804" i="11"/>
  <c r="Q804" i="11"/>
  <c r="R780" i="11"/>
  <c r="Q780" i="11"/>
  <c r="R564" i="11"/>
  <c r="Q564" i="11"/>
  <c r="R538" i="11"/>
  <c r="Q538" i="11"/>
  <c r="R322" i="11"/>
  <c r="Q322" i="11"/>
  <c r="R298" i="11"/>
  <c r="Q298" i="11"/>
  <c r="T820" i="11"/>
  <c r="U820" i="11"/>
  <c r="T796" i="11"/>
  <c r="U796" i="11"/>
  <c r="T580" i="11"/>
  <c r="U580" i="11"/>
  <c r="U554" i="11"/>
  <c r="T554" i="11"/>
  <c r="U530" i="11"/>
  <c r="T530" i="11"/>
  <c r="U314" i="11"/>
  <c r="T314" i="11"/>
  <c r="U290" i="11"/>
  <c r="T290" i="11"/>
  <c r="R827" i="11"/>
  <c r="Q827" i="11"/>
  <c r="R803" i="11"/>
  <c r="Q803" i="11"/>
  <c r="R779" i="11"/>
  <c r="Q779" i="11"/>
  <c r="R563" i="11"/>
  <c r="Q563" i="11"/>
  <c r="R537" i="11"/>
  <c r="Q537" i="11"/>
  <c r="R321" i="11"/>
  <c r="Q321" i="11"/>
  <c r="R297" i="11"/>
  <c r="Q297" i="11"/>
  <c r="T819" i="11"/>
  <c r="U819" i="11"/>
  <c r="T795" i="11"/>
  <c r="U795" i="11"/>
  <c r="T579" i="11"/>
  <c r="U579" i="11"/>
  <c r="U553" i="11"/>
  <c r="T553" i="11"/>
  <c r="U529" i="11"/>
  <c r="T529" i="11"/>
  <c r="U313" i="11"/>
  <c r="T313" i="11"/>
  <c r="U289" i="11"/>
  <c r="T289" i="11"/>
  <c r="R826" i="11"/>
  <c r="Q826" i="11"/>
  <c r="R802" i="11"/>
  <c r="Q802" i="11"/>
  <c r="R778" i="11"/>
  <c r="Q778" i="11"/>
  <c r="R562" i="11"/>
  <c r="Q562" i="11"/>
  <c r="R536" i="11"/>
  <c r="Q536" i="11"/>
  <c r="R320" i="11"/>
  <c r="Q320" i="11"/>
  <c r="Q296" i="11"/>
  <c r="R296" i="11"/>
  <c r="T818" i="11"/>
  <c r="U818" i="11"/>
  <c r="T794" i="11"/>
  <c r="U794" i="11"/>
  <c r="T578" i="11"/>
  <c r="U578" i="11"/>
  <c r="U552" i="11"/>
  <c r="T552" i="11"/>
  <c r="U528" i="11"/>
  <c r="T528" i="11"/>
  <c r="U312" i="11"/>
  <c r="T312" i="11"/>
  <c r="U288" i="11"/>
  <c r="T288" i="11"/>
  <c r="R825" i="11"/>
  <c r="Q825" i="11"/>
  <c r="R801" i="11"/>
  <c r="Q801" i="11"/>
  <c r="R777" i="11"/>
  <c r="Q777" i="11"/>
  <c r="R561" i="11"/>
  <c r="Q561" i="11"/>
  <c r="R535" i="11"/>
  <c r="Q535" i="11"/>
  <c r="R319" i="11"/>
  <c r="Q319" i="11"/>
  <c r="R295" i="11"/>
  <c r="Q295" i="11"/>
  <c r="T817" i="11"/>
  <c r="U817" i="11"/>
  <c r="T793" i="11"/>
  <c r="U793" i="11"/>
  <c r="T577" i="11"/>
  <c r="U577" i="11"/>
  <c r="U551" i="11"/>
  <c r="T551" i="11"/>
  <c r="U527" i="11"/>
  <c r="T527" i="11"/>
  <c r="U311" i="11"/>
  <c r="T311" i="11"/>
  <c r="U287" i="11"/>
  <c r="T287" i="11"/>
  <c r="T268" i="11"/>
  <c r="Q824" i="11"/>
  <c r="R824" i="11"/>
  <c r="R800" i="11"/>
  <c r="Q800" i="11"/>
  <c r="Q584" i="11"/>
  <c r="R584" i="11"/>
  <c r="R560" i="11"/>
  <c r="Q560" i="11"/>
  <c r="R534" i="11"/>
  <c r="Q534" i="11"/>
  <c r="R318" i="11"/>
  <c r="Q318" i="11"/>
  <c r="R294" i="11"/>
  <c r="Q294" i="11"/>
  <c r="T816" i="11"/>
  <c r="U816" i="11"/>
  <c r="T792" i="11"/>
  <c r="U792" i="11"/>
  <c r="T576" i="11"/>
  <c r="U576" i="11"/>
  <c r="U550" i="11"/>
  <c r="T550" i="11"/>
  <c r="U526" i="11"/>
  <c r="T526" i="11"/>
  <c r="U310" i="11"/>
  <c r="T310" i="11"/>
  <c r="U286" i="11"/>
  <c r="T286" i="11"/>
  <c r="T267" i="11"/>
  <c r="R823" i="11"/>
  <c r="Q823" i="11"/>
  <c r="R799" i="11"/>
  <c r="Q799" i="11"/>
  <c r="R583" i="11"/>
  <c r="Q583" i="11"/>
  <c r="R559" i="11"/>
  <c r="Q559" i="11"/>
  <c r="Q533" i="11"/>
  <c r="R533" i="11"/>
  <c r="Q317" i="11"/>
  <c r="R317" i="11"/>
  <c r="Q293" i="11"/>
  <c r="R293" i="11"/>
  <c r="T815" i="11"/>
  <c r="U815" i="11"/>
  <c r="T791" i="11"/>
  <c r="U791" i="11"/>
  <c r="T575" i="11"/>
  <c r="U575" i="11"/>
  <c r="T549" i="11"/>
  <c r="U549" i="11"/>
  <c r="U525" i="11"/>
  <c r="T525" i="11"/>
  <c r="T309" i="11"/>
  <c r="U309" i="11"/>
  <c r="U285" i="11"/>
  <c r="T285" i="11"/>
  <c r="R822" i="11"/>
  <c r="Q822" i="11"/>
  <c r="R798" i="11"/>
  <c r="Q798" i="11"/>
  <c r="R582" i="11"/>
  <c r="Q582" i="11"/>
  <c r="R558" i="11"/>
  <c r="Q558" i="11"/>
  <c r="Q532" i="11"/>
  <c r="R532" i="11"/>
  <c r="Q316" i="11"/>
  <c r="R316" i="11"/>
  <c r="Q292" i="11"/>
  <c r="R292" i="11"/>
  <c r="U840" i="11"/>
  <c r="T840" i="11"/>
  <c r="U814" i="11"/>
  <c r="T814" i="11"/>
  <c r="U790" i="11"/>
  <c r="T790" i="11"/>
  <c r="U574" i="11"/>
  <c r="T574" i="11"/>
  <c r="T548" i="11"/>
  <c r="U548" i="11"/>
  <c r="T524" i="11"/>
  <c r="U524" i="11"/>
  <c r="T308" i="11"/>
  <c r="U308" i="11"/>
  <c r="T284" i="11"/>
  <c r="U284" i="11"/>
  <c r="R821" i="11"/>
  <c r="Q821" i="11"/>
  <c r="R797" i="11"/>
  <c r="Q797" i="11"/>
  <c r="R581" i="11"/>
  <c r="Q581" i="11"/>
  <c r="R557" i="11"/>
  <c r="Q557" i="11"/>
  <c r="Q531" i="11"/>
  <c r="R531" i="11"/>
  <c r="Q315" i="11"/>
  <c r="R315" i="11"/>
  <c r="Q291" i="11"/>
  <c r="R291" i="11"/>
  <c r="Q1118" i="11"/>
  <c r="R265" i="11"/>
  <c r="Q1117" i="11"/>
  <c r="U839" i="11"/>
  <c r="T839" i="11"/>
  <c r="U813" i="11"/>
  <c r="T813" i="11"/>
  <c r="T789" i="11"/>
  <c r="U789" i="11"/>
  <c r="T573" i="11"/>
  <c r="U573" i="11"/>
  <c r="T547" i="11"/>
  <c r="U547" i="11"/>
  <c r="T523" i="11"/>
  <c r="U523" i="11"/>
  <c r="T307" i="11"/>
  <c r="U307" i="11"/>
  <c r="T283" i="11"/>
  <c r="U283" i="11"/>
  <c r="R820" i="11"/>
  <c r="Q820" i="11"/>
  <c r="R796" i="11"/>
  <c r="Q796" i="11"/>
  <c r="R580" i="11"/>
  <c r="Q580" i="11"/>
  <c r="Q554" i="11"/>
  <c r="R554" i="11"/>
  <c r="Q530" i="11"/>
  <c r="R530" i="11"/>
  <c r="Q314" i="11"/>
  <c r="R314" i="11"/>
  <c r="Q290" i="11"/>
  <c r="R290" i="11"/>
  <c r="T838" i="11"/>
  <c r="U838" i="11"/>
  <c r="U812" i="11"/>
  <c r="T812" i="11"/>
  <c r="U788" i="11"/>
  <c r="T788" i="11"/>
  <c r="U572" i="11"/>
  <c r="T572" i="11"/>
  <c r="T546" i="11"/>
  <c r="U546" i="11"/>
  <c r="T522" i="11"/>
  <c r="U522" i="11"/>
  <c r="T306" i="11"/>
  <c r="U306" i="11"/>
  <c r="Q276" i="11"/>
  <c r="Q1109" i="11"/>
  <c r="R1109" i="11"/>
  <c r="R819" i="11"/>
  <c r="Q819" i="11"/>
  <c r="R795" i="11"/>
  <c r="Q795" i="11"/>
  <c r="R579" i="11"/>
  <c r="Q579" i="11"/>
  <c r="Q553" i="11"/>
  <c r="R553" i="11"/>
  <c r="Q529" i="11"/>
  <c r="R529" i="11"/>
  <c r="Q313" i="11"/>
  <c r="R313" i="11"/>
  <c r="Q289" i="11"/>
  <c r="R289" i="11"/>
  <c r="T837" i="11"/>
  <c r="U837" i="11"/>
  <c r="U811" i="11"/>
  <c r="T811" i="11"/>
  <c r="U787" i="11"/>
  <c r="T787" i="11"/>
  <c r="U571" i="11"/>
  <c r="T571" i="11"/>
  <c r="T545" i="11"/>
  <c r="U545" i="11"/>
  <c r="T521" i="11"/>
  <c r="U521" i="11"/>
  <c r="T305" i="11"/>
  <c r="U305" i="11"/>
  <c r="Q1108" i="11"/>
  <c r="R1108" i="11"/>
  <c r="R818" i="11"/>
  <c r="Q818" i="11"/>
  <c r="R794" i="11"/>
  <c r="Q794" i="11"/>
  <c r="R578" i="11"/>
  <c r="Q578" i="11"/>
  <c r="Q552" i="11"/>
  <c r="R552" i="11"/>
  <c r="Q528" i="11"/>
  <c r="R528" i="11"/>
  <c r="Q312" i="11"/>
  <c r="R312" i="11"/>
  <c r="Q288" i="11"/>
  <c r="R288" i="11"/>
  <c r="U836" i="11"/>
  <c r="T836" i="11"/>
  <c r="U810" i="11"/>
  <c r="T810" i="11"/>
  <c r="U786" i="11"/>
  <c r="T786" i="11"/>
  <c r="U570" i="11"/>
  <c r="T570" i="11"/>
  <c r="T544" i="11"/>
  <c r="U544" i="11"/>
  <c r="T328" i="11"/>
  <c r="U328" i="11"/>
  <c r="T304" i="11"/>
  <c r="U304" i="11"/>
  <c r="Q275" i="11"/>
  <c r="Q1107" i="11"/>
  <c r="R1107" i="11"/>
  <c r="R817" i="11"/>
  <c r="Q817" i="11"/>
  <c r="R793" i="11"/>
  <c r="Q793" i="11"/>
  <c r="R577" i="11"/>
  <c r="Q577" i="11"/>
  <c r="Q551" i="11"/>
  <c r="R551" i="11"/>
  <c r="Q527" i="11"/>
  <c r="R527" i="11"/>
  <c r="Q311" i="11"/>
  <c r="R311" i="11"/>
  <c r="Q287" i="11"/>
  <c r="R287" i="11"/>
  <c r="T835" i="11"/>
  <c r="U835" i="11"/>
  <c r="U809" i="11"/>
  <c r="T809" i="11"/>
  <c r="U785" i="11"/>
  <c r="T785" i="11"/>
  <c r="U569" i="11"/>
  <c r="T569" i="11"/>
  <c r="U543" i="11"/>
  <c r="T543" i="11"/>
  <c r="T327" i="11"/>
  <c r="U327" i="11"/>
  <c r="T303" i="11"/>
  <c r="U303" i="11"/>
  <c r="U294" i="11"/>
  <c r="T294" i="11"/>
  <c r="Q1106" i="11"/>
  <c r="R1106" i="11"/>
  <c r="R816" i="11"/>
  <c r="Q816" i="11"/>
  <c r="Q792" i="11"/>
  <c r="R792" i="11"/>
  <c r="R576" i="11"/>
  <c r="Q576" i="11"/>
  <c r="R550" i="11"/>
  <c r="Q550" i="11"/>
  <c r="R526" i="11"/>
  <c r="Q526" i="11"/>
  <c r="R310" i="11"/>
  <c r="Q310" i="11"/>
  <c r="R286" i="11"/>
  <c r="Q286" i="11"/>
  <c r="T834" i="11"/>
  <c r="U834" i="11"/>
  <c r="U808" i="11"/>
  <c r="T808" i="11"/>
  <c r="U784" i="11"/>
  <c r="T784" i="11"/>
  <c r="U568" i="11"/>
  <c r="T568" i="11"/>
  <c r="T542" i="11"/>
  <c r="U542" i="11"/>
  <c r="T326" i="11"/>
  <c r="U326" i="11"/>
  <c r="T302" i="11"/>
  <c r="U302" i="11"/>
  <c r="Q274" i="11"/>
  <c r="Q1105" i="11"/>
  <c r="R1105" i="11"/>
  <c r="Q815" i="11"/>
  <c r="R815" i="11"/>
  <c r="Q791" i="11"/>
  <c r="R791" i="11"/>
  <c r="Q575" i="11"/>
  <c r="R575" i="11"/>
  <c r="Q549" i="11"/>
  <c r="R549" i="11"/>
  <c r="Q525" i="11"/>
  <c r="R525" i="11"/>
  <c r="R309" i="11"/>
  <c r="Q309" i="11"/>
  <c r="R285" i="11"/>
  <c r="Q285" i="11"/>
  <c r="T833" i="11"/>
  <c r="U833" i="11"/>
  <c r="U807" i="11"/>
  <c r="T807" i="11"/>
  <c r="U783" i="11"/>
  <c r="T783" i="11"/>
  <c r="U567" i="11"/>
  <c r="T567" i="11"/>
  <c r="T541" i="11"/>
  <c r="U541" i="11"/>
  <c r="T325" i="11"/>
  <c r="U325" i="11"/>
  <c r="T301" i="11"/>
  <c r="U301" i="11"/>
  <c r="Q1104" i="11"/>
  <c r="R1104" i="11"/>
  <c r="Q840" i="11"/>
  <c r="R840" i="11"/>
  <c r="Q814" i="11"/>
  <c r="R814" i="11"/>
  <c r="Q790" i="11"/>
  <c r="R790" i="11"/>
  <c r="Q574" i="11"/>
  <c r="R574" i="11"/>
  <c r="R548" i="11"/>
  <c r="Q548" i="11"/>
  <c r="R524" i="11"/>
  <c r="Q524" i="11"/>
  <c r="R308" i="11"/>
  <c r="Q308" i="11"/>
  <c r="R284" i="11"/>
  <c r="Q284" i="11"/>
  <c r="U832" i="11"/>
  <c r="T832" i="11"/>
  <c r="U806" i="11"/>
  <c r="T806" i="11"/>
  <c r="U782" i="11"/>
  <c r="T782" i="11"/>
  <c r="U566" i="11"/>
  <c r="T566" i="11"/>
  <c r="T540" i="11"/>
  <c r="U540" i="11"/>
  <c r="T324" i="11"/>
  <c r="U324" i="11"/>
  <c r="T300" i="11"/>
  <c r="U300" i="11"/>
  <c r="U318" i="11"/>
  <c r="T318" i="11"/>
  <c r="Q273" i="11"/>
  <c r="Q1103" i="11"/>
  <c r="R1103" i="11"/>
  <c r="Q839" i="11"/>
  <c r="R839" i="11"/>
  <c r="Q813" i="11"/>
  <c r="R813" i="11"/>
  <c r="Q789" i="11"/>
  <c r="R789" i="11"/>
  <c r="Q573" i="11"/>
  <c r="R573" i="11"/>
  <c r="R547" i="11"/>
  <c r="Q547" i="11"/>
  <c r="R523" i="11"/>
  <c r="Q523" i="11"/>
  <c r="R307" i="11"/>
  <c r="Q307" i="11"/>
  <c r="R283" i="11"/>
  <c r="Q283" i="11"/>
  <c r="T831" i="11"/>
  <c r="U831" i="11"/>
  <c r="U805" i="11"/>
  <c r="T805" i="11"/>
  <c r="U781" i="11"/>
  <c r="T781" i="11"/>
  <c r="U565" i="11"/>
  <c r="T565" i="11"/>
  <c r="T539" i="11"/>
  <c r="U539" i="11"/>
  <c r="T323" i="11"/>
  <c r="U323" i="11"/>
  <c r="T299" i="11"/>
  <c r="U299" i="11"/>
  <c r="Q1102" i="11"/>
  <c r="R1102" i="11"/>
  <c r="Q838" i="11"/>
  <c r="R838" i="11"/>
  <c r="Q812" i="11"/>
  <c r="R812" i="11"/>
  <c r="Q788" i="11"/>
  <c r="R788" i="11"/>
  <c r="Q572" i="11"/>
  <c r="R572" i="11"/>
  <c r="R546" i="11"/>
  <c r="Q546" i="11"/>
  <c r="R522" i="11"/>
  <c r="Q522" i="11"/>
  <c r="R306" i="11"/>
  <c r="Q306" i="11"/>
  <c r="T830" i="11"/>
  <c r="U830" i="11"/>
  <c r="U804" i="11"/>
  <c r="T804" i="11"/>
  <c r="U780" i="11"/>
  <c r="T780" i="11"/>
  <c r="U564" i="11"/>
  <c r="T564" i="11"/>
  <c r="T538" i="11"/>
  <c r="U538" i="11"/>
  <c r="T322" i="11"/>
  <c r="U322" i="11"/>
  <c r="T298" i="11"/>
  <c r="U298" i="11"/>
  <c r="Q834" i="11"/>
  <c r="R834" i="11"/>
  <c r="Q784" i="11"/>
  <c r="R784" i="11"/>
  <c r="R542" i="11"/>
  <c r="Q542" i="11"/>
  <c r="R326" i="11"/>
  <c r="Q326" i="11"/>
  <c r="R302" i="11"/>
  <c r="Q302" i="11"/>
  <c r="T824" i="11"/>
  <c r="U824" i="11"/>
  <c r="U534" i="11"/>
  <c r="T534" i="11"/>
  <c r="Q272" i="11"/>
  <c r="Q1101" i="11"/>
  <c r="R1101" i="11"/>
  <c r="Q837" i="11"/>
  <c r="R837" i="11"/>
  <c r="Q811" i="11"/>
  <c r="R811" i="11"/>
  <c r="Q787" i="11"/>
  <c r="R787" i="11"/>
  <c r="Q571" i="11"/>
  <c r="R571" i="11"/>
  <c r="R545" i="11"/>
  <c r="Q545" i="11"/>
  <c r="Q521" i="11"/>
  <c r="R521" i="11"/>
  <c r="Q305" i="11"/>
  <c r="R305" i="11"/>
  <c r="U827" i="11"/>
  <c r="T827" i="11"/>
  <c r="U803" i="11"/>
  <c r="T803" i="11"/>
  <c r="U779" i="11"/>
  <c r="T779" i="11"/>
  <c r="U563" i="11"/>
  <c r="T563" i="11"/>
  <c r="U537" i="11"/>
  <c r="T537" i="11"/>
  <c r="U321" i="11"/>
  <c r="T321" i="11"/>
  <c r="T297" i="11"/>
  <c r="U297" i="11"/>
  <c r="Q1100" i="11"/>
  <c r="R1100" i="11"/>
  <c r="Q836" i="11"/>
  <c r="R836" i="11"/>
  <c r="Q810" i="11"/>
  <c r="R810" i="11"/>
  <c r="Q786" i="11"/>
  <c r="R786" i="11"/>
  <c r="R570" i="11"/>
  <c r="Q570" i="11"/>
  <c r="R544" i="11"/>
  <c r="Q544" i="11"/>
  <c r="R328" i="11"/>
  <c r="Q328" i="11"/>
  <c r="R304" i="11"/>
  <c r="Q304" i="11"/>
  <c r="U826" i="11"/>
  <c r="T826" i="11"/>
  <c r="U802" i="11"/>
  <c r="T802" i="11"/>
  <c r="U778" i="11"/>
  <c r="T778" i="11"/>
  <c r="T562" i="11"/>
  <c r="U562" i="11"/>
  <c r="U536" i="11"/>
  <c r="T536" i="11"/>
  <c r="U320" i="11"/>
  <c r="T320" i="11"/>
  <c r="U296" i="11"/>
  <c r="T296" i="11"/>
  <c r="Q271" i="11"/>
  <c r="Q1099" i="11"/>
  <c r="R1099" i="11"/>
  <c r="Q835" i="11"/>
  <c r="R835" i="11"/>
  <c r="Q809" i="11"/>
  <c r="R809" i="11"/>
  <c r="Q785" i="11"/>
  <c r="R785" i="11"/>
  <c r="Q569" i="11"/>
  <c r="R569" i="11"/>
  <c r="R543" i="11"/>
  <c r="Q543" i="11"/>
  <c r="R327" i="11"/>
  <c r="Q327" i="11"/>
  <c r="R303" i="11"/>
  <c r="Q303" i="11"/>
  <c r="U825" i="11"/>
  <c r="T825" i="11"/>
  <c r="U801" i="11"/>
  <c r="T801" i="11"/>
  <c r="U777" i="11"/>
  <c r="T777" i="11"/>
  <c r="U561" i="11"/>
  <c r="T561" i="11"/>
  <c r="U535" i="11"/>
  <c r="T535" i="11"/>
  <c r="U319" i="11"/>
  <c r="T319" i="11"/>
  <c r="U295" i="11"/>
  <c r="T295" i="11"/>
  <c r="U41" i="10" l="1"/>
  <c r="T41" i="10"/>
  <c r="T42" i="10" s="1"/>
  <c r="H103" i="10"/>
  <c r="H104" i="10" s="1"/>
  <c r="B351" i="6"/>
  <c r="J350" i="6"/>
  <c r="Z17" i="6"/>
  <c r="U1115" i="11"/>
  <c r="R1115" i="11"/>
  <c r="B352" i="6" l="1"/>
  <c r="J351" i="6"/>
  <c r="B353" i="6" l="1"/>
  <c r="J352" i="6"/>
  <c r="B354" i="6" l="1"/>
  <c r="J353" i="6"/>
  <c r="B355" i="6" l="1"/>
  <c r="J354" i="6"/>
  <c r="B356" i="6" l="1"/>
  <c r="J355" i="6"/>
  <c r="B357" i="6" l="1"/>
  <c r="J356" i="6"/>
  <c r="B358" i="6" l="1"/>
  <c r="J357" i="6"/>
  <c r="B359" i="6" l="1"/>
  <c r="J358" i="6"/>
  <c r="B360" i="6" l="1"/>
  <c r="J359" i="6"/>
  <c r="B361" i="6" l="1"/>
  <c r="J360" i="6"/>
  <c r="B362" i="6" l="1"/>
  <c r="J361" i="6"/>
  <c r="B363" i="6" l="1"/>
  <c r="J362" i="6"/>
  <c r="B364" i="6" l="1"/>
  <c r="J363" i="6"/>
  <c r="B365" i="6" l="1"/>
  <c r="J364" i="6"/>
  <c r="B366" i="6" l="1"/>
  <c r="J365" i="6"/>
  <c r="B367" i="6" l="1"/>
  <c r="J366" i="6"/>
  <c r="B368" i="6" l="1"/>
  <c r="J367" i="6"/>
  <c r="B369" i="6" l="1"/>
  <c r="J368" i="6"/>
  <c r="B370" i="6" l="1"/>
  <c r="J369" i="6"/>
  <c r="B371" i="6" l="1"/>
  <c r="J370" i="6"/>
  <c r="B372" i="6" l="1"/>
  <c r="J371" i="6"/>
  <c r="B373" i="6" l="1"/>
  <c r="J372" i="6"/>
  <c r="B374" i="6" l="1"/>
  <c r="J373" i="6"/>
  <c r="B375" i="6" l="1"/>
  <c r="J374" i="6"/>
  <c r="B376" i="6" l="1"/>
  <c r="J375" i="6"/>
  <c r="B377" i="6" l="1"/>
  <c r="J376" i="6"/>
  <c r="B378" i="6" l="1"/>
  <c r="J377" i="6"/>
  <c r="B379" i="6" l="1"/>
  <c r="J378" i="6"/>
  <c r="B380" i="6" l="1"/>
  <c r="J379" i="6"/>
  <c r="B381" i="6" l="1"/>
  <c r="J380" i="6"/>
  <c r="B382" i="6" l="1"/>
  <c r="J381" i="6"/>
  <c r="B383" i="6" l="1"/>
  <c r="J382" i="6"/>
  <c r="B384" i="6" l="1"/>
  <c r="J383" i="6"/>
  <c r="B385" i="6" l="1"/>
  <c r="J384" i="6"/>
  <c r="B386" i="6" l="1"/>
  <c r="J385" i="6"/>
  <c r="B387" i="6" l="1"/>
  <c r="J386" i="6"/>
  <c r="B388" i="6" l="1"/>
  <c r="J387" i="6"/>
  <c r="B389" i="6" l="1"/>
  <c r="J388" i="6"/>
  <c r="B390" i="6" l="1"/>
  <c r="J389" i="6"/>
  <c r="B391" i="6" l="1"/>
  <c r="J390" i="6"/>
  <c r="B392" i="6" l="1"/>
  <c r="J391" i="6"/>
  <c r="B393" i="6" l="1"/>
  <c r="J392" i="6"/>
  <c r="B394" i="6" l="1"/>
  <c r="J393" i="6"/>
  <c r="B395" i="6" l="1"/>
  <c r="J394" i="6"/>
  <c r="B396" i="6" l="1"/>
  <c r="J395" i="6"/>
  <c r="B397" i="6" l="1"/>
  <c r="J396" i="6"/>
  <c r="B398" i="6" l="1"/>
  <c r="J397" i="6"/>
  <c r="B399" i="6" l="1"/>
  <c r="J398" i="6"/>
  <c r="B400" i="6" l="1"/>
  <c r="J399" i="6"/>
  <c r="B401" i="6" l="1"/>
  <c r="J400" i="6"/>
  <c r="B402" i="6" l="1"/>
  <c r="J401" i="6"/>
  <c r="B403" i="6" l="1"/>
  <c r="J402" i="6"/>
  <c r="B404" i="6" l="1"/>
  <c r="J403" i="6"/>
  <c r="B405" i="6" l="1"/>
  <c r="J404" i="6"/>
  <c r="B406" i="6" l="1"/>
  <c r="J405" i="6"/>
  <c r="B407" i="6" l="1"/>
  <c r="J406" i="6"/>
  <c r="B408" i="6" l="1"/>
  <c r="J407" i="6"/>
  <c r="B409" i="6" l="1"/>
  <c r="J408" i="6"/>
  <c r="B410" i="6" l="1"/>
  <c r="J409" i="6"/>
  <c r="B411" i="6" l="1"/>
  <c r="J410" i="6"/>
  <c r="B412" i="6" l="1"/>
  <c r="J411" i="6"/>
  <c r="B413" i="6" l="1"/>
  <c r="J412" i="6"/>
  <c r="B414" i="6" l="1"/>
  <c r="J413" i="6"/>
  <c r="B415" i="6" l="1"/>
  <c r="J414" i="6"/>
  <c r="B416" i="6" l="1"/>
  <c r="J415" i="6"/>
  <c r="B417" i="6" l="1"/>
  <c r="J416" i="6"/>
  <c r="B418" i="6" l="1"/>
  <c r="J417" i="6"/>
  <c r="B419" i="6" l="1"/>
  <c r="J418" i="6"/>
  <c r="B420" i="6" l="1"/>
  <c r="J419" i="6"/>
  <c r="B421" i="6" l="1"/>
  <c r="J420" i="6"/>
  <c r="B422" i="6" l="1"/>
  <c r="J421" i="6"/>
  <c r="B423" i="6" l="1"/>
  <c r="J422" i="6"/>
  <c r="B424" i="6" l="1"/>
  <c r="J423" i="6"/>
  <c r="B425" i="6" l="1"/>
  <c r="J424" i="6"/>
  <c r="B426" i="6" l="1"/>
  <c r="J425" i="6"/>
  <c r="B427" i="6" l="1"/>
  <c r="J426" i="6"/>
  <c r="B428" i="6" l="1"/>
  <c r="J427" i="6"/>
  <c r="J428" i="6" l="1"/>
  <c r="B429" i="6"/>
  <c r="J429" i="6" l="1"/>
  <c r="B430" i="6"/>
  <c r="J430" i="6" l="1"/>
  <c r="B431" i="6"/>
  <c r="B432" i="6" l="1"/>
  <c r="J431" i="6"/>
  <c r="B433" i="6" l="1"/>
  <c r="J432" i="6"/>
  <c r="B434" i="6" l="1"/>
  <c r="J433" i="6"/>
  <c r="B435" i="6" l="1"/>
  <c r="J434" i="6"/>
  <c r="B436" i="6" l="1"/>
  <c r="J435" i="6"/>
  <c r="B437" i="6" l="1"/>
  <c r="J436" i="6"/>
  <c r="B438" i="6" l="1"/>
  <c r="J437" i="6"/>
  <c r="B439" i="6" l="1"/>
  <c r="J438" i="6"/>
  <c r="B440" i="6" l="1"/>
  <c r="J439" i="6"/>
  <c r="B441" i="6" l="1"/>
  <c r="J440" i="6"/>
  <c r="B442" i="6" l="1"/>
  <c r="J441" i="6"/>
  <c r="B443" i="6" l="1"/>
  <c r="J442" i="6"/>
  <c r="B444" i="6" l="1"/>
  <c r="J443" i="6"/>
  <c r="B445" i="6" l="1"/>
  <c r="J444" i="6"/>
  <c r="B446" i="6" l="1"/>
  <c r="J445" i="6"/>
  <c r="B447" i="6" l="1"/>
  <c r="J446" i="6"/>
  <c r="B448" i="6" l="1"/>
  <c r="J447" i="6"/>
  <c r="B449" i="6" l="1"/>
  <c r="J448" i="6"/>
  <c r="B450" i="6" l="1"/>
  <c r="J449" i="6"/>
  <c r="J450" i="6" l="1"/>
</calcChain>
</file>

<file path=xl/sharedStrings.xml><?xml version="1.0" encoding="utf-8"?>
<sst xmlns="http://schemas.openxmlformats.org/spreadsheetml/2006/main" count="1709" uniqueCount="141">
  <si>
    <t>500 K</t>
  </si>
  <si>
    <t>u10mo</t>
  </si>
  <si>
    <t>Xe Usub</t>
  </si>
  <si>
    <t>Xe int</t>
  </si>
  <si>
    <t>Xe Mo sub</t>
  </si>
  <si>
    <t>128000 atoms</t>
  </si>
  <si>
    <t>adjusted pressure</t>
  </si>
  <si>
    <t>NVT</t>
  </si>
  <si>
    <t>Timestep</t>
  </si>
  <si>
    <t>x1</t>
  </si>
  <si>
    <t>x2</t>
  </si>
  <si>
    <t>diff</t>
  </si>
  <si>
    <t>V0</t>
  </si>
  <si>
    <t>step</t>
  </si>
  <si>
    <t>T</t>
  </si>
  <si>
    <t>E</t>
  </si>
  <si>
    <t>V</t>
  </si>
  <si>
    <t>P</t>
  </si>
  <si>
    <t>Ef</t>
  </si>
  <si>
    <t>Xe/vac</t>
  </si>
  <si>
    <t>V/V0</t>
  </si>
  <si>
    <t>Ebub-Evoid</t>
  </si>
  <si>
    <t>Ebind</t>
  </si>
  <si>
    <t>bulk</t>
  </si>
  <si>
    <t># Xe</t>
  </si>
  <si>
    <t>bub press</t>
  </si>
  <si>
    <t>bub press Gpa</t>
  </si>
  <si>
    <t>P (Gpa)</t>
  </si>
  <si>
    <t>cm^3/mol</t>
  </si>
  <si>
    <t>at/ang^3</t>
  </si>
  <si>
    <t>400 K</t>
  </si>
  <si>
    <t>10.5 lattice radius</t>
  </si>
  <si>
    <t>700 K</t>
  </si>
  <si>
    <t>600 K</t>
  </si>
  <si>
    <t>6.5 lattice radius</t>
  </si>
  <si>
    <t>redoing 500K with standardized runs</t>
  </si>
  <si>
    <t>folder inside 700bub</t>
  </si>
  <si>
    <t>8.5 lattice radius</t>
  </si>
  <si>
    <t>total</t>
  </si>
  <si>
    <t>mine6</t>
  </si>
  <si>
    <t>error6</t>
  </si>
  <si>
    <t>4.5 lattice radius</t>
  </si>
  <si>
    <t>12.5 lattice radius</t>
  </si>
  <si>
    <t>smeared10</t>
  </si>
  <si>
    <t>smeared5</t>
  </si>
  <si>
    <t>%error</t>
  </si>
  <si>
    <t>500k</t>
  </si>
  <si>
    <t>400k</t>
  </si>
  <si>
    <t>600k</t>
  </si>
  <si>
    <t>700k</t>
  </si>
  <si>
    <t>fits</t>
  </si>
  <si>
    <t>smeared10 data</t>
  </si>
  <si>
    <t>SA</t>
  </si>
  <si>
    <t>diam</t>
  </si>
  <si>
    <t>eV/Ang^2</t>
  </si>
  <si>
    <t>J/m^2</t>
  </si>
  <si>
    <t>void surface</t>
  </si>
  <si>
    <t>void testing</t>
  </si>
  <si>
    <t>pure void</t>
  </si>
  <si>
    <t>50 xe</t>
  </si>
  <si>
    <t>average 11</t>
  </si>
  <si>
    <t>P (Mpa)</t>
  </si>
  <si>
    <t>V cc/mol</t>
  </si>
  <si>
    <t>density</t>
  </si>
  <si>
    <t>error</t>
  </si>
  <si>
    <t>RMSD</t>
  </si>
  <si>
    <t>kaplun</t>
  </si>
  <si>
    <t>Ronchi data</t>
  </si>
  <si>
    <t>comparing Xe MEAM fit to Ronchi data</t>
  </si>
  <si>
    <t>ronchi</t>
  </si>
  <si>
    <t>Xe fit to Ronchi data</t>
  </si>
  <si>
    <t>V (cc/mol)</t>
  </si>
  <si>
    <t>P (MPa)</t>
  </si>
  <si>
    <t>rmse</t>
  </si>
  <si>
    <t>Nrmse</t>
  </si>
  <si>
    <t>shenyang</t>
  </si>
  <si>
    <t>my fit</t>
  </si>
  <si>
    <t>11 avg</t>
  </si>
  <si>
    <t>all</t>
  </si>
  <si>
    <t>cc/mol</t>
  </si>
  <si>
    <t>1164 data points</t>
  </si>
  <si>
    <t>NRMSD</t>
  </si>
  <si>
    <t>std vol</t>
  </si>
  <si>
    <t>pure Xe fit</t>
  </si>
  <si>
    <t>Diam</t>
  </si>
  <si>
    <t>R</t>
  </si>
  <si>
    <t>Ef/A</t>
  </si>
  <si>
    <t>Ef/A (J/m^2)</t>
  </si>
  <si>
    <t>D (Å)</t>
  </si>
  <si>
    <t>R (Å)</t>
  </si>
  <si>
    <t>MD data only &lt; 500 cc/mol</t>
  </si>
  <si>
    <t>D (Ang)</t>
  </si>
  <si>
    <t>D (nm)</t>
  </si>
  <si>
    <t>Xe sub</t>
  </si>
  <si>
    <t>Xesub vac</t>
  </si>
  <si>
    <t>removing U</t>
  </si>
  <si>
    <t>removing one U and one Mo</t>
  </si>
  <si>
    <t>xeint</t>
  </si>
  <si>
    <t>xesub</t>
  </si>
  <si>
    <t>xevac</t>
  </si>
  <si>
    <t>sub+vac</t>
  </si>
  <si>
    <t>avg</t>
  </si>
  <si>
    <t>per at</t>
  </si>
  <si>
    <t>stdev</t>
  </si>
  <si>
    <t>from rad damage simulations</t>
  </si>
  <si>
    <t>binding energy</t>
  </si>
  <si>
    <t>from 400 K</t>
  </si>
  <si>
    <t>intercept</t>
  </si>
  <si>
    <t>2gam/R</t>
  </si>
  <si>
    <t>eV/Å^3</t>
  </si>
  <si>
    <t>Gpa</t>
  </si>
  <si>
    <t>Xe/vac at P=2gam/R</t>
  </si>
  <si>
    <t>large radius is fit</t>
  </si>
  <si>
    <t>sum frac/N</t>
  </si>
  <si>
    <t>minimizing rel error</t>
  </si>
  <si>
    <t>my fit rel error</t>
  </si>
  <si>
    <t>rel error sq</t>
  </si>
  <si>
    <t>NVT E</t>
  </si>
  <si>
    <t>NPT E</t>
  </si>
  <si>
    <t>Xe sub from umoxe_defects</t>
  </si>
  <si>
    <t>ideal</t>
  </si>
  <si>
    <t>NPT</t>
  </si>
  <si>
    <t>Xe/Vac ratio</t>
  </si>
  <si>
    <t xml:space="preserve"> v</t>
  </si>
  <si>
    <t>pressure from NVT @ NPT Xe/vac</t>
  </si>
  <si>
    <t>lat R</t>
  </si>
  <si>
    <t>1/R</t>
  </si>
  <si>
    <t>R A</t>
  </si>
  <si>
    <t>gam</t>
  </si>
  <si>
    <t>R (m)</t>
  </si>
  <si>
    <t>Pa</t>
  </si>
  <si>
    <t>diff (Pa)</t>
  </si>
  <si>
    <t>P=2gam/R -C*exp(B*R)</t>
  </si>
  <si>
    <t>P (Pa)</t>
  </si>
  <si>
    <t>correction term</t>
  </si>
  <si>
    <t>percent correction</t>
  </si>
  <si>
    <t>R (nm)</t>
  </si>
  <si>
    <t>running larger void</t>
  </si>
  <si>
    <t>Xe-sub - divac</t>
  </si>
  <si>
    <t>sq error</t>
  </si>
  <si>
    <t>rel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</si>
</sst>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0.0000"/>
    <numFmt numFmtId="166" formatCode="0.000E+00"/>
    <numFmt numFmtId="167" formatCode="0.0000E+00"/>
    <numFmt numFmtId="168" formatCode="0.000"/>
  </numFmts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right"/>
    </xf>
    <xf numFmtId="165" fontId="1" fillId="0" borderId="0" xfId="0" applyNumberFormat="1" applyFont="1"/>
    <xf numFmtId="165" fontId="0" fillId="0" borderId="0" xfId="0" applyNumberFormat="1"/>
    <xf numFmtId="0" fontId="2" fillId="0" borderId="0" xfId="0" applyFon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  <xf numFmtId="0" fontId="0" fillId="0" borderId="0" xfId="0" applyFont="1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'400'!$J$24:$J$54</c:f>
              <c:numCache>
                <c:formatCode>General</c:formatCode>
                <c:ptCount val="31"/>
                <c:pt idx="0">
                  <c:v>0</c:v>
                </c:pt>
                <c:pt idx="1">
                  <c:v>1.0350895352447986E-2</c:v>
                </c:pt>
                <c:pt idx="2">
                  <c:v>2.0701790704895973E-2</c:v>
                </c:pt>
                <c:pt idx="3">
                  <c:v>3.1052686057343959E-2</c:v>
                </c:pt>
                <c:pt idx="4">
                  <c:v>4.1403581409791945E-2</c:v>
                </c:pt>
                <c:pt idx="5">
                  <c:v>5.1754476762239932E-2</c:v>
                </c:pt>
                <c:pt idx="6">
                  <c:v>6.2105372114687918E-2</c:v>
                </c:pt>
                <c:pt idx="7">
                  <c:v>7.2456267467135904E-2</c:v>
                </c:pt>
                <c:pt idx="8">
                  <c:v>8.280716281958389E-2</c:v>
                </c:pt>
                <c:pt idx="9">
                  <c:v>9.3158058172031877E-2</c:v>
                </c:pt>
                <c:pt idx="10">
                  <c:v>0.10350895352447986</c:v>
                </c:pt>
                <c:pt idx="11">
                  <c:v>0.11385984887692785</c:v>
                </c:pt>
                <c:pt idx="12">
                  <c:v>0.12421074422937584</c:v>
                </c:pt>
                <c:pt idx="13">
                  <c:v>0.13456163958182382</c:v>
                </c:pt>
                <c:pt idx="14">
                  <c:v>0.14491253493427181</c:v>
                </c:pt>
                <c:pt idx="15">
                  <c:v>0.15526343028671979</c:v>
                </c:pt>
                <c:pt idx="16">
                  <c:v>0.16561432563916778</c:v>
                </c:pt>
                <c:pt idx="17">
                  <c:v>0.17596522099161577</c:v>
                </c:pt>
                <c:pt idx="18">
                  <c:v>0.18631611634406375</c:v>
                </c:pt>
                <c:pt idx="19">
                  <c:v>0.19666701169651174</c:v>
                </c:pt>
                <c:pt idx="20">
                  <c:v>0.20701790704895973</c:v>
                </c:pt>
                <c:pt idx="21">
                  <c:v>0.21736880240140771</c:v>
                </c:pt>
                <c:pt idx="22">
                  <c:v>0.2277196977538557</c:v>
                </c:pt>
                <c:pt idx="23">
                  <c:v>0.23807059310630369</c:v>
                </c:pt>
                <c:pt idx="24">
                  <c:v>0.24842148845875167</c:v>
                </c:pt>
                <c:pt idx="25">
                  <c:v>0.25877238381119966</c:v>
                </c:pt>
                <c:pt idx="26">
                  <c:v>0.26912327916364764</c:v>
                </c:pt>
                <c:pt idx="27">
                  <c:v>0.27947417451609563</c:v>
                </c:pt>
                <c:pt idx="28">
                  <c:v>0.28982506986854362</c:v>
                </c:pt>
                <c:pt idx="29">
                  <c:v>0.3001759652209916</c:v>
                </c:pt>
                <c:pt idx="30">
                  <c:v>0.31052686057343959</c:v>
                </c:pt>
              </c:numCache>
            </c:numRef>
          </c:xVal>
          <c:yVal>
            <c:numRef>
              <c:f>'400'!$L$24:$L$54</c:f>
              <c:numCache>
                <c:formatCode>General</c:formatCode>
                <c:ptCount val="31"/>
                <c:pt idx="0">
                  <c:v>0</c:v>
                </c:pt>
                <c:pt idx="1">
                  <c:v>-11.339330999995582</c:v>
                </c:pt>
                <c:pt idx="2">
                  <c:v>-15.665017000050284</c:v>
                </c:pt>
                <c:pt idx="3">
                  <c:v>-25.684826000011526</c:v>
                </c:pt>
                <c:pt idx="4">
                  <c:v>-20.354052999988198</c:v>
                </c:pt>
                <c:pt idx="5">
                  <c:v>-26.326196999987587</c:v>
                </c:pt>
                <c:pt idx="6">
                  <c:v>-29.860633000032976</c:v>
                </c:pt>
                <c:pt idx="7">
                  <c:v>-29.385901000001468</c:v>
                </c:pt>
                <c:pt idx="8">
                  <c:v>-29.146195000037551</c:v>
                </c:pt>
                <c:pt idx="9">
                  <c:v>-31.332022999995388</c:v>
                </c:pt>
                <c:pt idx="10">
                  <c:v>-34.743682999978773</c:v>
                </c:pt>
                <c:pt idx="11">
                  <c:v>-21.209217000054196</c:v>
                </c:pt>
                <c:pt idx="12">
                  <c:v>-22.013472000020556</c:v>
                </c:pt>
                <c:pt idx="13">
                  <c:v>-25.540307000046596</c:v>
                </c:pt>
                <c:pt idx="14">
                  <c:v>-8.090965999988839</c:v>
                </c:pt>
                <c:pt idx="15">
                  <c:v>-5.5728050000034273</c:v>
                </c:pt>
                <c:pt idx="16">
                  <c:v>9.8651499999687076</c:v>
                </c:pt>
                <c:pt idx="17">
                  <c:v>19.071112000034191</c:v>
                </c:pt>
                <c:pt idx="18">
                  <c:v>30.530813000048511</c:v>
                </c:pt>
                <c:pt idx="19">
                  <c:v>52.048676999984309</c:v>
                </c:pt>
                <c:pt idx="20">
                  <c:v>64.525535000022501</c:v>
                </c:pt>
                <c:pt idx="21">
                  <c:v>84.764861000003293</c:v>
                </c:pt>
                <c:pt idx="22">
                  <c:v>99.46028799994383</c:v>
                </c:pt>
                <c:pt idx="23">
                  <c:v>125.28029699996114</c:v>
                </c:pt>
                <c:pt idx="24">
                  <c:v>150.56573399994522</c:v>
                </c:pt>
                <c:pt idx="25">
                  <c:v>181.5140240000328</c:v>
                </c:pt>
                <c:pt idx="26">
                  <c:v>199.9061539999675</c:v>
                </c:pt>
                <c:pt idx="27">
                  <c:v>241.60419500002172</c:v>
                </c:pt>
                <c:pt idx="28">
                  <c:v>277.22484499996062</c:v>
                </c:pt>
                <c:pt idx="29">
                  <c:v>317.48114000004716</c:v>
                </c:pt>
                <c:pt idx="30">
                  <c:v>358.18377400003374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60-3446-B67A-6C307D869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580591"/>
        <c:axId val="218546399"/>
      </c:scatterChart>
      <c:valAx>
        <c:axId val="21858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546399"/>
        <c:crosses val="autoZero"/>
        <c:crossBetween val="midCat"/>
      </c:valAx>
      <c:valAx>
        <c:axId val="218546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580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'400'!$AF$26:$AF$55</c:f>
              <c:numCache>
                <c:formatCode>General</c:formatCode>
                <c:ptCount val="30"/>
                <c:pt idx="0">
                  <c:v>651.97210255533878</c:v>
                </c:pt>
                <c:pt idx="1">
                  <c:v>442.68007024860356</c:v>
                </c:pt>
                <c:pt idx="2">
                  <c:v>327.8176755492143</c:v>
                </c:pt>
                <c:pt idx="3">
                  <c:v>257.0200171861249</c:v>
                </c:pt>
                <c:pt idx="4">
                  <c:v>216.82394783150147</c:v>
                </c:pt>
                <c:pt idx="5">
                  <c:v>183.16048089620296</c:v>
                </c:pt>
                <c:pt idx="6">
                  <c:v>163.14859716940924</c:v>
                </c:pt>
                <c:pt idx="7">
                  <c:v>144.88268945674196</c:v>
                </c:pt>
                <c:pt idx="8">
                  <c:v>130.00056601656752</c:v>
                </c:pt>
                <c:pt idx="9">
                  <c:v>117.84306809637751</c:v>
                </c:pt>
                <c:pt idx="10">
                  <c:v>108.84542185167416</c:v>
                </c:pt>
                <c:pt idx="11">
                  <c:v>99.529254160777938</c:v>
                </c:pt>
                <c:pt idx="12">
                  <c:v>93.888957213113315</c:v>
                </c:pt>
                <c:pt idx="13">
                  <c:v>85.72256558778885</c:v>
                </c:pt>
                <c:pt idx="14">
                  <c:v>80.692686597329754</c:v>
                </c:pt>
                <c:pt idx="15">
                  <c:v>76.472462112275679</c:v>
                </c:pt>
                <c:pt idx="16">
                  <c:v>72.418015278464253</c:v>
                </c:pt>
                <c:pt idx="17">
                  <c:v>70.248175134074572</c:v>
                </c:pt>
                <c:pt idx="18">
                  <c:v>65.85906083087275</c:v>
                </c:pt>
                <c:pt idx="19">
                  <c:v>61.815510731858168</c:v>
                </c:pt>
                <c:pt idx="20">
                  <c:v>59.457228773724438</c:v>
                </c:pt>
                <c:pt idx="21">
                  <c:v>57.565458144429257</c:v>
                </c:pt>
                <c:pt idx="22">
                  <c:v>55.333237411292338</c:v>
                </c:pt>
                <c:pt idx="23">
                  <c:v>52.385304853976798</c:v>
                </c:pt>
                <c:pt idx="24">
                  <c:v>51.06375490515606</c:v>
                </c:pt>
                <c:pt idx="25">
                  <c:v>49.807681274370871</c:v>
                </c:pt>
                <c:pt idx="26">
                  <c:v>47.210568093598873</c:v>
                </c:pt>
                <c:pt idx="27">
                  <c:v>46.4246130975894</c:v>
                </c:pt>
                <c:pt idx="28">
                  <c:v>44.882667785382289</c:v>
                </c:pt>
              </c:numCache>
            </c:numRef>
          </c:xVal>
          <c:yVal>
            <c:numRef>
              <c:f>'400'!$AE$26:$AE$55</c:f>
              <c:numCache>
                <c:formatCode>General</c:formatCode>
                <c:ptCount val="30"/>
                <c:pt idx="0">
                  <c:v>3.8472654893093121E-3</c:v>
                </c:pt>
                <c:pt idx="1">
                  <c:v>7.7040059552102901E-3</c:v>
                </c:pt>
                <c:pt idx="2">
                  <c:v>1.3585714615330735E-2</c:v>
                </c:pt>
                <c:pt idx="3">
                  <c:v>1.827323684129805E-2</c:v>
                </c:pt>
                <c:pt idx="4">
                  <c:v>2.6469355205573638E-2</c:v>
                </c:pt>
                <c:pt idx="5">
                  <c:v>3.6748650885593821E-2</c:v>
                </c:pt>
                <c:pt idx="6">
                  <c:v>4.6230390529983519E-2</c:v>
                </c:pt>
                <c:pt idx="7">
                  <c:v>5.9675523713296687E-2</c:v>
                </c:pt>
                <c:pt idx="8">
                  <c:v>7.4655020697712404E-2</c:v>
                </c:pt>
                <c:pt idx="9">
                  <c:v>9.6370881530634944E-2</c:v>
                </c:pt>
                <c:pt idx="10">
                  <c:v>0.12039397531508379</c:v>
                </c:pt>
                <c:pt idx="11">
                  <c:v>0.14724996295993287</c:v>
                </c:pt>
                <c:pt idx="12">
                  <c:v>0.1712817149460274</c:v>
                </c:pt>
                <c:pt idx="13">
                  <c:v>0.20824594588362091</c:v>
                </c:pt>
                <c:pt idx="14">
                  <c:v>0.24461448542818484</c:v>
                </c:pt>
                <c:pt idx="15">
                  <c:v>0.28060515565818123</c:v>
                </c:pt>
                <c:pt idx="16">
                  <c:v>0.32428672691641941</c:v>
                </c:pt>
                <c:pt idx="17">
                  <c:v>0.36013065143469597</c:v>
                </c:pt>
                <c:pt idx="18">
                  <c:v>0.41511996301982035</c:v>
                </c:pt>
                <c:pt idx="19">
                  <c:v>0.47187038823844973</c:v>
                </c:pt>
                <c:pt idx="20">
                  <c:v>0.52329540162241384</c:v>
                </c:pt>
                <c:pt idx="21">
                  <c:v>0.58564080253224582</c:v>
                </c:pt>
                <c:pt idx="22">
                  <c:v>0.64489259712132219</c:v>
                </c:pt>
                <c:pt idx="23">
                  <c:v>0.7328068583137487</c:v>
                </c:pt>
                <c:pt idx="24">
                  <c:v>0.79838827273976765</c:v>
                </c:pt>
                <c:pt idx="25">
                  <c:v>0.8813132676537484</c:v>
                </c:pt>
                <c:pt idx="26">
                  <c:v>0.99575921715423399</c:v>
                </c:pt>
                <c:pt idx="27">
                  <c:v>1.0963235131163482</c:v>
                </c:pt>
                <c:pt idx="28">
                  <c:v>1.2336477754967394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5-914A-AAFC-7B1987CCCC0C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'400'!$AF$64:$AF$132</c:f>
              <c:numCache>
                <c:formatCode>General</c:formatCode>
                <c:ptCount val="69"/>
                <c:pt idx="0">
                  <c:v>819.91139524716004</c:v>
                </c:pt>
                <c:pt idx="1">
                  <c:v>555.89835913507579</c:v>
                </c:pt>
                <c:pt idx="2">
                  <c:v>415.30494543228883</c:v>
                </c:pt>
                <c:pt idx="3">
                  <c:v>331.74626427648292</c:v>
                </c:pt>
                <c:pt idx="4">
                  <c:v>275.21872933558546</c:v>
                </c:pt>
                <c:pt idx="5">
                  <c:v>237.98084676956319</c:v>
                </c:pt>
                <c:pt idx="6">
                  <c:v>209.06402978913664</c:v>
                </c:pt>
                <c:pt idx="7">
                  <c:v>184.56942635574649</c:v>
                </c:pt>
                <c:pt idx="8">
                  <c:v>162.20446982270454</c:v>
                </c:pt>
                <c:pt idx="9">
                  <c:v>149.11283440459715</c:v>
                </c:pt>
                <c:pt idx="10">
                  <c:v>134.77967259189757</c:v>
                </c:pt>
                <c:pt idx="11">
                  <c:v>126.17481233967935</c:v>
                </c:pt>
                <c:pt idx="12">
                  <c:v>118.51393450105533</c:v>
                </c:pt>
                <c:pt idx="13">
                  <c:v>113.60298062050927</c:v>
                </c:pt>
                <c:pt idx="14">
                  <c:v>102.39221085553679</c:v>
                </c:pt>
                <c:pt idx="15">
                  <c:v>97.612732603754779</c:v>
                </c:pt>
                <c:pt idx="16">
                  <c:v>92.563961863389821</c:v>
                </c:pt>
                <c:pt idx="17">
                  <c:v>88.946535256920583</c:v>
                </c:pt>
                <c:pt idx="18">
                  <c:v>82.693877954967746</c:v>
                </c:pt>
                <c:pt idx="19">
                  <c:v>79.751480754699926</c:v>
                </c:pt>
                <c:pt idx="20">
                  <c:v>76.110986229162677</c:v>
                </c:pt>
                <c:pt idx="21">
                  <c:v>72.963781976725983</c:v>
                </c:pt>
                <c:pt idx="22">
                  <c:v>71.4620134999535</c:v>
                </c:pt>
                <c:pt idx="23">
                  <c:v>68.716963563471936</c:v>
                </c:pt>
                <c:pt idx="24">
                  <c:v>64.573483872880189</c:v>
                </c:pt>
                <c:pt idx="25">
                  <c:v>62.656845253164136</c:v>
                </c:pt>
                <c:pt idx="26">
                  <c:v>60.984521976573923</c:v>
                </c:pt>
                <c:pt idx="27">
                  <c:v>59.512237423056959</c:v>
                </c:pt>
                <c:pt idx="28">
                  <c:v>57.250112638315528</c:v>
                </c:pt>
                <c:pt idx="29">
                  <c:v>54.378730948443305</c:v>
                </c:pt>
                <c:pt idx="30">
                  <c:v>53.421919664889423</c:v>
                </c:pt>
                <c:pt idx="31">
                  <c:v>52.34816504162719</c:v>
                </c:pt>
                <c:pt idx="32">
                  <c:v>50.515439774911535</c:v>
                </c:pt>
                <c:pt idx="33">
                  <c:v>49.316323547508006</c:v>
                </c:pt>
                <c:pt idx="34">
                  <c:v>47.585386637789156</c:v>
                </c:pt>
                <c:pt idx="35">
                  <c:v>47.46105496807639</c:v>
                </c:pt>
                <c:pt idx="36">
                  <c:v>47.692841061440518</c:v>
                </c:pt>
                <c:pt idx="37">
                  <c:v>45.347067755566393</c:v>
                </c:pt>
                <c:pt idx="38">
                  <c:v>45.625330320993996</c:v>
                </c:pt>
                <c:pt idx="39">
                  <c:v>43.761760711771352</c:v>
                </c:pt>
                <c:pt idx="40">
                  <c:v>43.976545283136019</c:v>
                </c:pt>
                <c:pt idx="41">
                  <c:v>43.377830511400752</c:v>
                </c:pt>
                <c:pt idx="42">
                  <c:v>41.884272433662794</c:v>
                </c:pt>
                <c:pt idx="43">
                  <c:v>42.213326217494576</c:v>
                </c:pt>
                <c:pt idx="44">
                  <c:v>39.638073132423997</c:v>
                </c:pt>
                <c:pt idx="45">
                  <c:v>38.710461779569073</c:v>
                </c:pt>
                <c:pt idx="46">
                  <c:v>38.251832147751564</c:v>
                </c:pt>
                <c:pt idx="47">
                  <c:v>37.874236584663429</c:v>
                </c:pt>
                <c:pt idx="48">
                  <c:v>39.37099385476737</c:v>
                </c:pt>
                <c:pt idx="49">
                  <c:v>38.218069332237746</c:v>
                </c:pt>
                <c:pt idx="50">
                  <c:v>38.798381546109887</c:v>
                </c:pt>
                <c:pt idx="51">
                  <c:v>36.4753356897196</c:v>
                </c:pt>
                <c:pt idx="52">
                  <c:v>36.261136886774501</c:v>
                </c:pt>
                <c:pt idx="53">
                  <c:v>36.643909988414812</c:v>
                </c:pt>
                <c:pt idx="54">
                  <c:v>35.70082156833903</c:v>
                </c:pt>
                <c:pt idx="55">
                  <c:v>35.542906055878234</c:v>
                </c:pt>
                <c:pt idx="56">
                  <c:v>35.325021426064801</c:v>
                </c:pt>
                <c:pt idx="57">
                  <c:v>35.635847646355764</c:v>
                </c:pt>
                <c:pt idx="58">
                  <c:v>35.843292014142968</c:v>
                </c:pt>
                <c:pt idx="59">
                  <c:v>35.24871295741945</c:v>
                </c:pt>
                <c:pt idx="60">
                  <c:v>35.084915976348029</c:v>
                </c:pt>
                <c:pt idx="61">
                  <c:v>34.17009488631556</c:v>
                </c:pt>
                <c:pt idx="62">
                  <c:v>34.356005364743197</c:v>
                </c:pt>
                <c:pt idx="63">
                  <c:v>34.453261185945806</c:v>
                </c:pt>
                <c:pt idx="64">
                  <c:v>35.074416331267201</c:v>
                </c:pt>
                <c:pt idx="65">
                  <c:v>35.043755994447196</c:v>
                </c:pt>
                <c:pt idx="66">
                  <c:v>35.974272326981392</c:v>
                </c:pt>
                <c:pt idx="67">
                  <c:v>34.821252635181899</c:v>
                </c:pt>
                <c:pt idx="68">
                  <c:v>35.201618833168197</c:v>
                </c:pt>
              </c:numCache>
            </c:numRef>
          </c:xVal>
          <c:yVal>
            <c:numRef>
              <c:f>'400'!$AE$64:$AE$132</c:f>
              <c:numCache>
                <c:formatCode>General</c:formatCode>
                <c:ptCount val="69"/>
                <c:pt idx="0">
                  <c:v>2.3442453148731814E-3</c:v>
                </c:pt>
                <c:pt idx="1">
                  <c:v>7.3585908132286241E-3</c:v>
                </c:pt>
                <c:pt idx="2">
                  <c:v>1.1857339024941469E-2</c:v>
                </c:pt>
                <c:pt idx="3">
                  <c:v>1.6642603276179297E-2</c:v>
                </c:pt>
                <c:pt idx="4">
                  <c:v>2.1699621773224872E-2</c:v>
                </c:pt>
                <c:pt idx="5">
                  <c:v>2.9626049046853245E-2</c:v>
                </c:pt>
                <c:pt idx="6">
                  <c:v>4.1152330879521172E-2</c:v>
                </c:pt>
                <c:pt idx="7">
                  <c:v>4.6822040686970913E-2</c:v>
                </c:pt>
                <c:pt idx="8">
                  <c:v>6.8753659609731732E-2</c:v>
                </c:pt>
                <c:pt idx="9">
                  <c:v>8.9684006267422497E-2</c:v>
                </c:pt>
                <c:pt idx="10">
                  <c:v>0.10207526348081732</c:v>
                </c:pt>
                <c:pt idx="11">
                  <c:v>0.12701469291164319</c:v>
                </c:pt>
                <c:pt idx="12">
                  <c:v>0.14414653679247075</c:v>
                </c:pt>
                <c:pt idx="13">
                  <c:v>0.16634312019739497</c:v>
                </c:pt>
                <c:pt idx="14">
                  <c:v>0.19910649206775724</c:v>
                </c:pt>
                <c:pt idx="15">
                  <c:v>0.22989213568514827</c:v>
                </c:pt>
                <c:pt idx="16">
                  <c:v>0.25911876776408727</c:v>
                </c:pt>
                <c:pt idx="17">
                  <c:v>0.29996672396173452</c:v>
                </c:pt>
                <c:pt idx="18">
                  <c:v>0.33922781612825864</c:v>
                </c:pt>
                <c:pt idx="19">
                  <c:v>0.37427885328705596</c:v>
                </c:pt>
                <c:pt idx="20">
                  <c:v>0.41392091728252883</c:v>
                </c:pt>
                <c:pt idx="21">
                  <c:v>0.45732259880627385</c:v>
                </c:pt>
                <c:pt idx="22">
                  <c:v>0.5020647753156976</c:v>
                </c:pt>
                <c:pt idx="23">
                  <c:v>0.54774062164415516</c:v>
                </c:pt>
                <c:pt idx="24">
                  <c:v>0.61016280464873074</c:v>
                </c:pt>
                <c:pt idx="25">
                  <c:v>0.69990427860292725</c:v>
                </c:pt>
                <c:pt idx="26">
                  <c:v>0.71992158306992593</c:v>
                </c:pt>
                <c:pt idx="27">
                  <c:v>0.79695994858375785</c:v>
                </c:pt>
                <c:pt idx="28">
                  <c:v>0.86453646336602163</c:v>
                </c:pt>
                <c:pt idx="29">
                  <c:v>0.97580914641848915</c:v>
                </c:pt>
                <c:pt idx="30">
                  <c:v>1.0687233340530089</c:v>
                </c:pt>
                <c:pt idx="31">
                  <c:v>1.1495284014155835</c:v>
                </c:pt>
                <c:pt idx="32">
                  <c:v>1.2483607190953936</c:v>
                </c:pt>
                <c:pt idx="33">
                  <c:v>1.37763680283764</c:v>
                </c:pt>
                <c:pt idx="34">
                  <c:v>1.5119601729606278</c:v>
                </c:pt>
                <c:pt idx="35">
                  <c:v>1.5660591726939448</c:v>
                </c:pt>
                <c:pt idx="36">
                  <c:v>1.6697377248279976</c:v>
                </c:pt>
                <c:pt idx="37">
                  <c:v>1.8325573524408723</c:v>
                </c:pt>
                <c:pt idx="38">
                  <c:v>1.9056162920537372</c:v>
                </c:pt>
                <c:pt idx="39">
                  <c:v>2.0417521882459186</c:v>
                </c:pt>
                <c:pt idx="40">
                  <c:v>2.1794994421999547</c:v>
                </c:pt>
                <c:pt idx="41">
                  <c:v>2.2262152999513174</c:v>
                </c:pt>
                <c:pt idx="42">
                  <c:v>2.418136734344039</c:v>
                </c:pt>
                <c:pt idx="43">
                  <c:v>2.469731277913882</c:v>
                </c:pt>
                <c:pt idx="44">
                  <c:v>2.7414395347191909</c:v>
                </c:pt>
                <c:pt idx="45">
                  <c:v>2.9356389814698844</c:v>
                </c:pt>
                <c:pt idx="46">
                  <c:v>2.9858231919788065</c:v>
                </c:pt>
                <c:pt idx="47">
                  <c:v>3.1138164271485138</c:v>
                </c:pt>
                <c:pt idx="48">
                  <c:v>3.0302631283342394</c:v>
                </c:pt>
                <c:pt idx="49">
                  <c:v>3.1883130766877716</c:v>
                </c:pt>
                <c:pt idx="50">
                  <c:v>3.1988705944992133</c:v>
                </c:pt>
                <c:pt idx="51">
                  <c:v>3.4517475928665386</c:v>
                </c:pt>
                <c:pt idx="52">
                  <c:v>3.537312044826137</c:v>
                </c:pt>
                <c:pt idx="53">
                  <c:v>3.5942765084264576</c:v>
                </c:pt>
                <c:pt idx="54">
                  <c:v>3.7882777295907593</c:v>
                </c:pt>
                <c:pt idx="55">
                  <c:v>3.8644893297848508</c:v>
                </c:pt>
                <c:pt idx="56">
                  <c:v>3.9571434072156273</c:v>
                </c:pt>
                <c:pt idx="57">
                  <c:v>3.9722722049458414</c:v>
                </c:pt>
                <c:pt idx="58">
                  <c:v>4.0080650196049383</c:v>
                </c:pt>
                <c:pt idx="59">
                  <c:v>4.1022102345948683</c:v>
                </c:pt>
                <c:pt idx="60">
                  <c:v>4.1829932531680241</c:v>
                </c:pt>
                <c:pt idx="61">
                  <c:v>4.3486133699947862</c:v>
                </c:pt>
                <c:pt idx="62">
                  <c:v>4.3836765276101506</c:v>
                </c:pt>
                <c:pt idx="63">
                  <c:v>4.3845972770714114</c:v>
                </c:pt>
                <c:pt idx="64">
                  <c:v>4.3375258916140966</c:v>
                </c:pt>
                <c:pt idx="65">
                  <c:v>4.4068054854903069</c:v>
                </c:pt>
                <c:pt idx="66">
                  <c:v>4.3383792449711818</c:v>
                </c:pt>
                <c:pt idx="67">
                  <c:v>4.5020681683818102</c:v>
                </c:pt>
                <c:pt idx="68">
                  <c:v>4.4706205125773408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675-914A-AAFC-7B1987CCCC0C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'400'!$AF$140:$AF$179</c:f>
              <c:numCache>
                <c:formatCode>General</c:formatCode>
                <c:ptCount val="40"/>
                <c:pt idx="0">
                  <c:v>873.48858728250991</c:v>
                </c:pt>
                <c:pt idx="1">
                  <c:v>580.46027107099383</c:v>
                </c:pt>
                <c:pt idx="2">
                  <c:v>424.26838608705503</c:v>
                </c:pt>
                <c:pt idx="3">
                  <c:v>340.88446169394172</c:v>
                </c:pt>
                <c:pt idx="4">
                  <c:v>281.3167346005506</c:v>
                </c:pt>
                <c:pt idx="5">
                  <c:v>246.98071031601765</c:v>
                </c:pt>
                <c:pt idx="6">
                  <c:v>214.49232717216756</c:v>
                </c:pt>
                <c:pt idx="7">
                  <c:v>193.04930386407537</c:v>
                </c:pt>
                <c:pt idx="8">
                  <c:v>173.51757081303626</c:v>
                </c:pt>
                <c:pt idx="9">
                  <c:v>154.04712314729619</c:v>
                </c:pt>
                <c:pt idx="10">
                  <c:v>141.86774212613093</c:v>
                </c:pt>
                <c:pt idx="11">
                  <c:v>132.23631173914296</c:v>
                </c:pt>
                <c:pt idx="12">
                  <c:v>122.17754405996814</c:v>
                </c:pt>
                <c:pt idx="13">
                  <c:v>116.07592610444117</c:v>
                </c:pt>
                <c:pt idx="14">
                  <c:v>109.6157956970053</c:v>
                </c:pt>
                <c:pt idx="15">
                  <c:v>102.67068926198475</c:v>
                </c:pt>
                <c:pt idx="16">
                  <c:v>96.436966286566232</c:v>
                </c:pt>
                <c:pt idx="17">
                  <c:v>90.01073051332861</c:v>
                </c:pt>
                <c:pt idx="18">
                  <c:v>85.473490060086903</c:v>
                </c:pt>
                <c:pt idx="19">
                  <c:v>81.404949511016781</c:v>
                </c:pt>
                <c:pt idx="20">
                  <c:v>79.622752681354186</c:v>
                </c:pt>
                <c:pt idx="21">
                  <c:v>76.000338850103233</c:v>
                </c:pt>
                <c:pt idx="22">
                  <c:v>71.546294541126528</c:v>
                </c:pt>
                <c:pt idx="23">
                  <c:v>70.908280699880706</c:v>
                </c:pt>
                <c:pt idx="24">
                  <c:v>66.688472018014991</c:v>
                </c:pt>
                <c:pt idx="25">
                  <c:v>64.473187078146438</c:v>
                </c:pt>
                <c:pt idx="26">
                  <c:v>62.36019476162032</c:v>
                </c:pt>
                <c:pt idx="27">
                  <c:v>59.385936080104976</c:v>
                </c:pt>
                <c:pt idx="28">
                  <c:v>58.284541704973449</c:v>
                </c:pt>
                <c:pt idx="29">
                  <c:v>58.10540531516417</c:v>
                </c:pt>
                <c:pt idx="30">
                  <c:v>54.361197267094838</c:v>
                </c:pt>
                <c:pt idx="31">
                  <c:v>53.311647568856678</c:v>
                </c:pt>
                <c:pt idx="32">
                  <c:v>51.961965496972574</c:v>
                </c:pt>
                <c:pt idx="33">
                  <c:v>50.861918682791092</c:v>
                </c:pt>
                <c:pt idx="34">
                  <c:v>48.563231685067095</c:v>
                </c:pt>
                <c:pt idx="35">
                  <c:v>48.999349653166206</c:v>
                </c:pt>
                <c:pt idx="36">
                  <c:v>48.243242069193855</c:v>
                </c:pt>
                <c:pt idx="37">
                  <c:v>47.599093726057049</c:v>
                </c:pt>
                <c:pt idx="38">
                  <c:v>44.760264079463624</c:v>
                </c:pt>
                <c:pt idx="39">
                  <c:v>45.10389089977518</c:v>
                </c:pt>
              </c:numCache>
            </c:numRef>
          </c:xVal>
          <c:yVal>
            <c:numRef>
              <c:f>'400'!$AE$140:$AE$179</c:f>
              <c:numCache>
                <c:formatCode>General</c:formatCode>
                <c:ptCount val="40"/>
                <c:pt idx="0">
                  <c:v>2.3739315689475463E-3</c:v>
                </c:pt>
                <c:pt idx="1">
                  <c:v>5.0125532511350202E-3</c:v>
                </c:pt>
                <c:pt idx="2">
                  <c:v>9.6398116939299255E-3</c:v>
                </c:pt>
                <c:pt idx="3">
                  <c:v>1.2991922818706893E-2</c:v>
                </c:pt>
                <c:pt idx="4">
                  <c:v>1.9209552365356201E-2</c:v>
                </c:pt>
                <c:pt idx="5">
                  <c:v>2.1550932011668082E-2</c:v>
                </c:pt>
                <c:pt idx="6">
                  <c:v>3.145501738696127E-2</c:v>
                </c:pt>
                <c:pt idx="7">
                  <c:v>3.7159210434787086E-2</c:v>
                </c:pt>
                <c:pt idx="8">
                  <c:v>4.8400790926589304E-2</c:v>
                </c:pt>
                <c:pt idx="9">
                  <c:v>5.7643986258864875E-2</c:v>
                </c:pt>
                <c:pt idx="10">
                  <c:v>7.0213244811276096E-2</c:v>
                </c:pt>
                <c:pt idx="11">
                  <c:v>8.762615747421118E-2</c:v>
                </c:pt>
                <c:pt idx="12">
                  <c:v>0.10210841187762038</c:v>
                </c:pt>
                <c:pt idx="13">
                  <c:v>0.11571641521316903</c:v>
                </c:pt>
                <c:pt idx="14">
                  <c:v>0.1442307933052234</c:v>
                </c:pt>
                <c:pt idx="15">
                  <c:v>0.16356492811402457</c:v>
                </c:pt>
                <c:pt idx="16">
                  <c:v>0.1893327738595886</c:v>
                </c:pt>
                <c:pt idx="17">
                  <c:v>0.21643398380404755</c:v>
                </c:pt>
                <c:pt idx="18">
                  <c:v>0.23863806002783391</c:v>
                </c:pt>
                <c:pt idx="19">
                  <c:v>0.27637321627013894</c:v>
                </c:pt>
                <c:pt idx="20">
                  <c:v>0.29448397565571066</c:v>
                </c:pt>
                <c:pt idx="21">
                  <c:v>0.33125955776942345</c:v>
                </c:pt>
                <c:pt idx="22">
                  <c:v>0.37310614433819539</c:v>
                </c:pt>
                <c:pt idx="23">
                  <c:v>0.39878374900324887</c:v>
                </c:pt>
                <c:pt idx="24">
                  <c:v>0.45939275915530792</c:v>
                </c:pt>
                <c:pt idx="25">
                  <c:v>0.4958088956584526</c:v>
                </c:pt>
                <c:pt idx="26">
                  <c:v>0.53081584844604901</c:v>
                </c:pt>
                <c:pt idx="27">
                  <c:v>0.58795419136136495</c:v>
                </c:pt>
                <c:pt idx="28">
                  <c:v>0.6244438369594385</c:v>
                </c:pt>
                <c:pt idx="29">
                  <c:v>0.67546807078584148</c:v>
                </c:pt>
                <c:pt idx="30">
                  <c:v>0.74304860495205061</c:v>
                </c:pt>
                <c:pt idx="31">
                  <c:v>0.79822560610975413</c:v>
                </c:pt>
                <c:pt idx="32">
                  <c:v>0.86834969267509066</c:v>
                </c:pt>
                <c:pt idx="33">
                  <c:v>0.93439719248497988</c:v>
                </c:pt>
                <c:pt idx="34">
                  <c:v>1.0207993404840783</c:v>
                </c:pt>
                <c:pt idx="35">
                  <c:v>1.0837847326594079</c:v>
                </c:pt>
                <c:pt idx="36">
                  <c:v>1.1491864618319569</c:v>
                </c:pt>
                <c:pt idx="37">
                  <c:v>1.2421922363437787</c:v>
                </c:pt>
                <c:pt idx="38">
                  <c:v>1.3852031311177659</c:v>
                </c:pt>
                <c:pt idx="39">
                  <c:v>1.4554807302089892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75-914A-AAFC-7B1987CC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438895"/>
        <c:axId val="499348511"/>
      </c:scatterChart>
      <c:valAx>
        <c:axId val="499438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348511"/>
        <c:crossesAt val="1.0000000000000002E-3"/>
        <c:crossBetween val="midCat"/>
      </c:valAx>
      <c:valAx>
        <c:axId val="499348511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943889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'400'!$AQ$26:$AQ$66</c:f>
              <c:numCache>
                <c:formatCode>General</c:formatCode>
                <c:ptCount val="41"/>
                <c:pt idx="0">
                  <c:v>34.160265387165062</c:v>
                </c:pt>
                <c:pt idx="1">
                  <c:v>34.669721235948089</c:v>
                </c:pt>
                <c:pt idx="2">
                  <c:v>35.093710026386432</c:v>
                </c:pt>
                <c:pt idx="3">
                  <c:v>35.313881099590944</c:v>
                </c:pt>
                <c:pt idx="4">
                  <c:v>35.623539614429447</c:v>
                </c:pt>
                <c:pt idx="5">
                  <c:v>36.083315353633971</c:v>
                </c:pt>
                <c:pt idx="6">
                  <c:v>36.820205380050723</c:v>
                </c:pt>
                <c:pt idx="7">
                  <c:v>38.095320574663262</c:v>
                </c:pt>
                <c:pt idx="8">
                  <c:v>38.993787521022412</c:v>
                </c:pt>
                <c:pt idx="9">
                  <c:v>40.381379756332706</c:v>
                </c:pt>
                <c:pt idx="10">
                  <c:v>41.902677725831971</c:v>
                </c:pt>
                <c:pt idx="11">
                  <c:v>42.952904252820751</c:v>
                </c:pt>
                <c:pt idx="12">
                  <c:v>43.815925829716321</c:v>
                </c:pt>
                <c:pt idx="13">
                  <c:v>44.871723213125087</c:v>
                </c:pt>
                <c:pt idx="14">
                  <c:v>45.9086983501345</c:v>
                </c:pt>
                <c:pt idx="15">
                  <c:v>47.509788897392397</c:v>
                </c:pt>
                <c:pt idx="16">
                  <c:v>48.79434374424028</c:v>
                </c:pt>
                <c:pt idx="17">
                  <c:v>50.516372095644911</c:v>
                </c:pt>
                <c:pt idx="18">
                  <c:v>52.548503130029211</c:v>
                </c:pt>
                <c:pt idx="19">
                  <c:v>54.161346572115313</c:v>
                </c:pt>
                <c:pt idx="20">
                  <c:v>57.729605996641098</c:v>
                </c:pt>
                <c:pt idx="21">
                  <c:v>59.977764418520806</c:v>
                </c:pt>
                <c:pt idx="22">
                  <c:v>62.712706222490588</c:v>
                </c:pt>
                <c:pt idx="23">
                  <c:v>65.69546310554145</c:v>
                </c:pt>
                <c:pt idx="24">
                  <c:v>70.443062949221996</c:v>
                </c:pt>
                <c:pt idx="25">
                  <c:v>73.586447713878044</c:v>
                </c:pt>
                <c:pt idx="26">
                  <c:v>78.390208580861398</c:v>
                </c:pt>
                <c:pt idx="27">
                  <c:v>83.197513942238004</c:v>
                </c:pt>
                <c:pt idx="28">
                  <c:v>90.934579419683871</c:v>
                </c:pt>
                <c:pt idx="29">
                  <c:v>97.414090543030639</c:v>
                </c:pt>
                <c:pt idx="30">
                  <c:v>106.18211737307345</c:v>
                </c:pt>
                <c:pt idx="31">
                  <c:v>116.14455882683865</c:v>
                </c:pt>
                <c:pt idx="32">
                  <c:v>127.23552988996839</c:v>
                </c:pt>
                <c:pt idx="33">
                  <c:v>143.359632348649</c:v>
                </c:pt>
                <c:pt idx="34">
                  <c:v>164.15419333999924</c:v>
                </c:pt>
                <c:pt idx="35">
                  <c:v>193.93394975766341</c:v>
                </c:pt>
                <c:pt idx="36">
                  <c:v>230.19624399766963</c:v>
                </c:pt>
                <c:pt idx="37">
                  <c:v>287.32924798415576</c:v>
                </c:pt>
                <c:pt idx="38">
                  <c:v>381.02934045236503</c:v>
                </c:pt>
                <c:pt idx="39">
                  <c:v>563.56334328165963</c:v>
                </c:pt>
                <c:pt idx="40">
                  <c:v>846.69999126483503</c:v>
                </c:pt>
              </c:numCache>
            </c:numRef>
          </c:xVal>
          <c:yVal>
            <c:numRef>
              <c:f>'400'!$AP$26:$AP$66</c:f>
              <c:numCache>
                <c:formatCode>General</c:formatCode>
                <c:ptCount val="41"/>
                <c:pt idx="0">
                  <c:v>4.5256010565995783</c:v>
                </c:pt>
                <c:pt idx="1">
                  <c:v>4.5097299527064774</c:v>
                </c:pt>
                <c:pt idx="2">
                  <c:v>4.3552256633772704</c:v>
                </c:pt>
                <c:pt idx="3">
                  <c:v>4.3436192300375538</c:v>
                </c:pt>
                <c:pt idx="4">
                  <c:v>4.112368669385412</c:v>
                </c:pt>
                <c:pt idx="5">
                  <c:v>4.094967974357532</c:v>
                </c:pt>
                <c:pt idx="6">
                  <c:v>3.8571400095982602</c:v>
                </c:pt>
                <c:pt idx="7">
                  <c:v>3.3875941367937292</c:v>
                </c:pt>
                <c:pt idx="8">
                  <c:v>3.2453992639917493</c:v>
                </c:pt>
                <c:pt idx="9">
                  <c:v>2.7027492355110119</c:v>
                </c:pt>
                <c:pt idx="10">
                  <c:v>2.5221695015333352</c:v>
                </c:pt>
                <c:pt idx="11">
                  <c:v>2.3183742981768218</c:v>
                </c:pt>
                <c:pt idx="12">
                  <c:v>1.9830646216937193</c:v>
                </c:pt>
                <c:pt idx="13">
                  <c:v>1.7596484818099356</c:v>
                </c:pt>
                <c:pt idx="14">
                  <c:v>1.6666135910137059</c:v>
                </c:pt>
                <c:pt idx="15">
                  <c:v>1.3971417047961165</c:v>
                </c:pt>
                <c:pt idx="16">
                  <c:v>1.3290369524291654</c:v>
                </c:pt>
                <c:pt idx="17">
                  <c:v>1.1233195476337066</c:v>
                </c:pt>
                <c:pt idx="18">
                  <c:v>1.1604718114117529</c:v>
                </c:pt>
                <c:pt idx="19">
                  <c:v>0.84613985773092504</c:v>
                </c:pt>
                <c:pt idx="20">
                  <c:v>0.80887059971045827</c:v>
                </c:pt>
                <c:pt idx="21">
                  <c:v>0.76195020249519663</c:v>
                </c:pt>
                <c:pt idx="22">
                  <c:v>0.72103586862192481</c:v>
                </c:pt>
                <c:pt idx="23">
                  <c:v>0.55452352187603271</c:v>
                </c:pt>
                <c:pt idx="24">
                  <c:v>0.49587992742421372</c:v>
                </c:pt>
                <c:pt idx="25">
                  <c:v>0.41472870163853531</c:v>
                </c:pt>
                <c:pt idx="26">
                  <c:v>0.37106074714680853</c:v>
                </c:pt>
                <c:pt idx="27">
                  <c:v>0.26141990474760746</c:v>
                </c:pt>
                <c:pt idx="28">
                  <c:v>0.30332367090418172</c:v>
                </c:pt>
                <c:pt idx="29">
                  <c:v>0.20850956219330175</c:v>
                </c:pt>
                <c:pt idx="30">
                  <c:v>0.17714767864553793</c:v>
                </c:pt>
                <c:pt idx="31">
                  <c:v>0.14686025247585771</c:v>
                </c:pt>
                <c:pt idx="32">
                  <c:v>0.11083516831548079</c:v>
                </c:pt>
                <c:pt idx="33">
                  <c:v>9.0658369024688573E-2</c:v>
                </c:pt>
                <c:pt idx="34">
                  <c:v>6.2192530681160617E-2</c:v>
                </c:pt>
                <c:pt idx="35">
                  <c:v>4.435785098327831E-2</c:v>
                </c:pt>
                <c:pt idx="36">
                  <c:v>2.9191633822490726E-2</c:v>
                </c:pt>
                <c:pt idx="37">
                  <c:v>1.9606894564726349E-2</c:v>
                </c:pt>
                <c:pt idx="38">
                  <c:v>1.2425323748765192E-2</c:v>
                </c:pt>
                <c:pt idx="39">
                  <c:v>6.0988943025095154E-3</c:v>
                </c:pt>
                <c:pt idx="40">
                  <c:v>2.3590884419103638E-3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419-BD45-963C-66AF7751705A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'400'!$AV$26:$AV$46</c:f>
              <c:numCache>
                <c:formatCode>General</c:formatCode>
                <c:ptCount val="21"/>
                <c:pt idx="0">
                  <c:v>34.414993311556579</c:v>
                </c:pt>
                <c:pt idx="1">
                  <c:v>35.203795562988681</c:v>
                </c:pt>
                <c:pt idx="2">
                  <c:v>35.853427484031712</c:v>
                </c:pt>
                <c:pt idx="3">
                  <c:v>37.457762977356985</c:v>
                </c:pt>
                <c:pt idx="4">
                  <c:v>39.687583638677566</c:v>
                </c:pt>
                <c:pt idx="5">
                  <c:v>42.427790989326368</c:v>
                </c:pt>
                <c:pt idx="6">
                  <c:v>44.3438245214207</c:v>
                </c:pt>
                <c:pt idx="7">
                  <c:v>46.709243623763442</c:v>
                </c:pt>
                <c:pt idx="8">
                  <c:v>49.655357919942595</c:v>
                </c:pt>
                <c:pt idx="9">
                  <c:v>53.354924851072269</c:v>
                </c:pt>
                <c:pt idx="10">
                  <c:v>58.853685207580938</c:v>
                </c:pt>
                <c:pt idx="11">
                  <c:v>64.204084664016023</c:v>
                </c:pt>
                <c:pt idx="12">
                  <c:v>72.014755331550035</c:v>
                </c:pt>
                <c:pt idx="13">
                  <c:v>80.793861261549694</c:v>
                </c:pt>
                <c:pt idx="14">
                  <c:v>94.174334981357248</c:v>
                </c:pt>
                <c:pt idx="15">
                  <c:v>111.16333809995604</c:v>
                </c:pt>
                <c:pt idx="16">
                  <c:v>135.29758111930872</c:v>
                </c:pt>
                <c:pt idx="17">
                  <c:v>179.04407154883137</c:v>
                </c:pt>
                <c:pt idx="18">
                  <c:v>258.76274599091266</c:v>
                </c:pt>
                <c:pt idx="19">
                  <c:v>472.29634186701225</c:v>
                </c:pt>
                <c:pt idx="20">
                  <c:v>846.69999126483503</c:v>
                </c:pt>
              </c:numCache>
            </c:numRef>
          </c:xVal>
          <c:yVal>
            <c:numRef>
              <c:f>'400'!$AU$26:$AU$46</c:f>
              <c:numCache>
                <c:formatCode>General</c:formatCode>
                <c:ptCount val="21"/>
                <c:pt idx="0">
                  <c:v>4.517665504653027</c:v>
                </c:pt>
                <c:pt idx="1">
                  <c:v>4.3494224467074112</c:v>
                </c:pt>
                <c:pt idx="2">
                  <c:v>4.1036683218714725</c:v>
                </c:pt>
                <c:pt idx="3">
                  <c:v>3.6223670731959956</c:v>
                </c:pt>
                <c:pt idx="4">
                  <c:v>2.9740742497513808</c:v>
                </c:pt>
                <c:pt idx="5">
                  <c:v>2.4202718998550781</c:v>
                </c:pt>
                <c:pt idx="6">
                  <c:v>1.8713565517518276</c:v>
                </c:pt>
                <c:pt idx="7">
                  <c:v>1.5318776479049112</c:v>
                </c:pt>
                <c:pt idx="8">
                  <c:v>1.226178250031436</c:v>
                </c:pt>
                <c:pt idx="9">
                  <c:v>1.0033058345713388</c:v>
                </c:pt>
                <c:pt idx="10">
                  <c:v>0.78541040110282734</c:v>
                </c:pt>
                <c:pt idx="11">
                  <c:v>0.63777969524897871</c:v>
                </c:pt>
                <c:pt idx="12">
                  <c:v>0.45530431453137454</c:v>
                </c:pt>
                <c:pt idx="13">
                  <c:v>0.31624032594720797</c:v>
                </c:pt>
                <c:pt idx="14">
                  <c:v>0.25591661654874176</c:v>
                </c:pt>
                <c:pt idx="15">
                  <c:v>0.16200396556069785</c:v>
                </c:pt>
                <c:pt idx="16">
                  <c:v>0.10074676867008467</c:v>
                </c:pt>
                <c:pt idx="17">
                  <c:v>5.3275190832219467E-2</c:v>
                </c:pt>
                <c:pt idx="18">
                  <c:v>2.4399264193608539E-2</c:v>
                </c:pt>
                <c:pt idx="19">
                  <c:v>9.2621090256373544E-3</c:v>
                </c:pt>
                <c:pt idx="20">
                  <c:v>2.3590884419103638E-3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419-BD45-963C-66AF7751705A}"/>
            </c:ext>
          </c:extLst>
        </c:ser>
        <c:ser>
          <c:idx val="2"/>
          <c:order val="2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'400'!$AV$26:$AV$46</c:f>
              <c:numCache>
                <c:formatCode>General</c:formatCode>
                <c:ptCount val="21"/>
                <c:pt idx="0">
                  <c:v>34.414993311556579</c:v>
                </c:pt>
                <c:pt idx="1">
                  <c:v>35.203795562988681</c:v>
                </c:pt>
                <c:pt idx="2">
                  <c:v>35.853427484031712</c:v>
                </c:pt>
                <c:pt idx="3">
                  <c:v>37.457762977356985</c:v>
                </c:pt>
                <c:pt idx="4">
                  <c:v>39.687583638677566</c:v>
                </c:pt>
                <c:pt idx="5">
                  <c:v>42.427790989326368</c:v>
                </c:pt>
                <c:pt idx="6">
                  <c:v>44.3438245214207</c:v>
                </c:pt>
                <c:pt idx="7">
                  <c:v>46.709243623763442</c:v>
                </c:pt>
                <c:pt idx="8">
                  <c:v>49.655357919942595</c:v>
                </c:pt>
                <c:pt idx="9">
                  <c:v>53.354924851072269</c:v>
                </c:pt>
                <c:pt idx="10">
                  <c:v>58.853685207580938</c:v>
                </c:pt>
                <c:pt idx="11">
                  <c:v>64.204084664016023</c:v>
                </c:pt>
                <c:pt idx="12">
                  <c:v>72.014755331550035</c:v>
                </c:pt>
                <c:pt idx="13">
                  <c:v>80.793861261549694</c:v>
                </c:pt>
                <c:pt idx="14">
                  <c:v>94.174334981357248</c:v>
                </c:pt>
                <c:pt idx="15">
                  <c:v>111.16333809995604</c:v>
                </c:pt>
                <c:pt idx="16">
                  <c:v>135.29758111930872</c:v>
                </c:pt>
                <c:pt idx="17">
                  <c:v>179.04407154883137</c:v>
                </c:pt>
                <c:pt idx="18">
                  <c:v>258.76274599091266</c:v>
                </c:pt>
                <c:pt idx="19">
                  <c:v>472.29634186701225</c:v>
                </c:pt>
                <c:pt idx="20">
                  <c:v>846.69999126483503</c:v>
                </c:pt>
              </c:numCache>
            </c:numRef>
          </c:xVal>
          <c:yVal>
            <c:numRef>
              <c:f>'400'!$AW$26:$AW$46</c:f>
              <c:numCache>
                <c:formatCode>General</c:formatCode>
                <c:ptCount val="21"/>
                <c:pt idx="0">
                  <c:v>5.1041807513374335</c:v>
                </c:pt>
                <c:pt idx="1">
                  <c:v>4.4863343248956644</c:v>
                </c:pt>
                <c:pt idx="2">
                  <c:v>4.066630762284408</c:v>
                </c:pt>
                <c:pt idx="3">
                  <c:v>3.2709619795725056</c:v>
                </c:pt>
                <c:pt idx="4">
                  <c:v>2.5261551498000783</c:v>
                </c:pt>
                <c:pt idx="5">
                  <c:v>1.9322212490322177</c:v>
                </c:pt>
                <c:pt idx="6">
                  <c:v>1.6404116214175446</c:v>
                </c:pt>
                <c:pt idx="7">
                  <c:v>1.3680016784051094</c:v>
                </c:pt>
                <c:pt idx="8">
                  <c:v>1.1187785616295449</c:v>
                </c:pt>
                <c:pt idx="9">
                  <c:v>0.89602769578233077</c:v>
                </c:pt>
                <c:pt idx="10">
                  <c:v>0.67512604598927584</c:v>
                </c:pt>
                <c:pt idx="11">
                  <c:v>0.53346874759495322</c:v>
                </c:pt>
                <c:pt idx="12">
                  <c:v>0.39814615500939377</c:v>
                </c:pt>
                <c:pt idx="13">
                  <c:v>0.30209285462412422</c:v>
                </c:pt>
                <c:pt idx="14">
                  <c:v>0.21373305964464001</c:v>
                </c:pt>
                <c:pt idx="15">
                  <c:v>0.15044062355747015</c:v>
                </c:pt>
                <c:pt idx="16">
                  <c:v>0.10187209296721625</c:v>
                </c:pt>
                <c:pt idx="17">
                  <c:v>6.0871051893431109E-2</c:v>
                </c:pt>
                <c:pt idx="18">
                  <c:v>3.2861497751368582E-2</c:v>
                </c:pt>
                <c:pt idx="19">
                  <c:v>1.3486980361902651E-2</c:v>
                </c:pt>
                <c:pt idx="20">
                  <c:v>6.3010891496377121E-3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419-BD45-963C-66AF77517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438895"/>
        <c:axId val="499348511"/>
      </c:scatterChart>
      <c:valAx>
        <c:axId val="499438895"/>
        <c:scaling>
          <c:orientation val="minMax"/>
          <c:max val="1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specific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499348511"/>
        <c:crosses val="autoZero"/>
        <c:crossBetween val="midCat"/>
      </c:valAx>
      <c:valAx>
        <c:axId val="499348511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pressure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499438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'400'!$AJ$26:$AJ$251</c:f>
              <c:numCache>
                <c:formatCode>General</c:formatCode>
                <c:ptCount val="226"/>
                <c:pt idx="0">
                  <c:v>33.788866531208448</c:v>
                </c:pt>
                <c:pt idx="1">
                  <c:v>34.15272223748223</c:v>
                </c:pt>
                <c:pt idx="2">
                  <c:v>34.17009488631556</c:v>
                </c:pt>
                <c:pt idx="3">
                  <c:v>34.333637916075887</c:v>
                </c:pt>
                <c:pt idx="4">
                  <c:v>34.356005364743197</c:v>
                </c:pt>
                <c:pt idx="5">
                  <c:v>34.453261185945806</c:v>
                </c:pt>
                <c:pt idx="6">
                  <c:v>34.552919903373258</c:v>
                </c:pt>
                <c:pt idx="7">
                  <c:v>34.720783526574969</c:v>
                </c:pt>
                <c:pt idx="8">
                  <c:v>34.800388928664511</c:v>
                </c:pt>
                <c:pt idx="9">
                  <c:v>34.821252635181899</c:v>
                </c:pt>
                <c:pt idx="10">
                  <c:v>35.043755994447196</c:v>
                </c:pt>
                <c:pt idx="11">
                  <c:v>35.063842996701524</c:v>
                </c:pt>
                <c:pt idx="12">
                  <c:v>35.074416331267201</c:v>
                </c:pt>
                <c:pt idx="13">
                  <c:v>35.084915976348029</c:v>
                </c:pt>
                <c:pt idx="14">
                  <c:v>35.201618833168197</c:v>
                </c:pt>
                <c:pt idx="15">
                  <c:v>35.217285889533919</c:v>
                </c:pt>
                <c:pt idx="16">
                  <c:v>35.24871295741945</c:v>
                </c:pt>
                <c:pt idx="17">
                  <c:v>35.319901857869255</c:v>
                </c:pt>
                <c:pt idx="18">
                  <c:v>35.325021426064801</c:v>
                </c:pt>
                <c:pt idx="19">
                  <c:v>35.458483367067281</c:v>
                </c:pt>
                <c:pt idx="20">
                  <c:v>35.542906055878234</c:v>
                </c:pt>
                <c:pt idx="21">
                  <c:v>35.582064439693177</c:v>
                </c:pt>
                <c:pt idx="22">
                  <c:v>35.635847646355764</c:v>
                </c:pt>
                <c:pt idx="23">
                  <c:v>35.656058361881051</c:v>
                </c:pt>
                <c:pt idx="24">
                  <c:v>35.70082156833903</c:v>
                </c:pt>
                <c:pt idx="25">
                  <c:v>35.843292014142968</c:v>
                </c:pt>
                <c:pt idx="26">
                  <c:v>35.974272326981392</c:v>
                </c:pt>
                <c:pt idx="27">
                  <c:v>36.016132211625418</c:v>
                </c:pt>
                <c:pt idx="28">
                  <c:v>36.261136886774501</c:v>
                </c:pt>
                <c:pt idx="29">
                  <c:v>36.321743328645574</c:v>
                </c:pt>
                <c:pt idx="30">
                  <c:v>36.4753356897196</c:v>
                </c:pt>
                <c:pt idx="31">
                  <c:v>36.541710636109798</c:v>
                </c:pt>
                <c:pt idx="32">
                  <c:v>36.643909988414812</c:v>
                </c:pt>
                <c:pt idx="33">
                  <c:v>36.993091736540187</c:v>
                </c:pt>
                <c:pt idx="34">
                  <c:v>37.446978849469225</c:v>
                </c:pt>
                <c:pt idx="35">
                  <c:v>37.737013764876629</c:v>
                </c:pt>
                <c:pt idx="36">
                  <c:v>37.874236584663429</c:v>
                </c:pt>
                <c:pt idx="37">
                  <c:v>38.218069332237746</c:v>
                </c:pt>
                <c:pt idx="38">
                  <c:v>38.251832147751564</c:v>
                </c:pt>
                <c:pt idx="39">
                  <c:v>38.39545104378692</c:v>
                </c:pt>
                <c:pt idx="40">
                  <c:v>38.710461779569073</c:v>
                </c:pt>
                <c:pt idx="41">
                  <c:v>38.798381546109887</c:v>
                </c:pt>
                <c:pt idx="42">
                  <c:v>38.806298482409133</c:v>
                </c:pt>
                <c:pt idx="43">
                  <c:v>39.282801942256626</c:v>
                </c:pt>
                <c:pt idx="44">
                  <c:v>39.37099385476737</c:v>
                </c:pt>
                <c:pt idx="45">
                  <c:v>39.638073132423997</c:v>
                </c:pt>
                <c:pt idx="46">
                  <c:v>40.010017699833497</c:v>
                </c:pt>
                <c:pt idx="47">
                  <c:v>40.436857555996106</c:v>
                </c:pt>
                <c:pt idx="48">
                  <c:v>40.726979336471267</c:v>
                </c:pt>
                <c:pt idx="49">
                  <c:v>41.094971056938689</c:v>
                </c:pt>
                <c:pt idx="50">
                  <c:v>41.229155321593261</c:v>
                </c:pt>
                <c:pt idx="51">
                  <c:v>41.884272433662794</c:v>
                </c:pt>
                <c:pt idx="52">
                  <c:v>41.901086267940123</c:v>
                </c:pt>
                <c:pt idx="53">
                  <c:v>42.213326217494576</c:v>
                </c:pt>
                <c:pt idx="54">
                  <c:v>42.285548388469117</c:v>
                </c:pt>
                <c:pt idx="55">
                  <c:v>42.320124688643723</c:v>
                </c:pt>
                <c:pt idx="56">
                  <c:v>42.323862944074911</c:v>
                </c:pt>
                <c:pt idx="57">
                  <c:v>43.263884438295058</c:v>
                </c:pt>
                <c:pt idx="58">
                  <c:v>43.377830511400752</c:v>
                </c:pt>
                <c:pt idx="59">
                  <c:v>43.478818681689326</c:v>
                </c:pt>
                <c:pt idx="60">
                  <c:v>43.661909606217137</c:v>
                </c:pt>
                <c:pt idx="61">
                  <c:v>43.718945744611851</c:v>
                </c:pt>
                <c:pt idx="62">
                  <c:v>43.761760711771352</c:v>
                </c:pt>
                <c:pt idx="63">
                  <c:v>43.960467802845208</c:v>
                </c:pt>
                <c:pt idx="64">
                  <c:v>43.976545283136019</c:v>
                </c:pt>
                <c:pt idx="65">
                  <c:v>44.760264079463624</c:v>
                </c:pt>
                <c:pt idx="66">
                  <c:v>44.786574999747387</c:v>
                </c:pt>
                <c:pt idx="67">
                  <c:v>44.832906399212128</c:v>
                </c:pt>
                <c:pt idx="68">
                  <c:v>44.882667785382289</c:v>
                </c:pt>
                <c:pt idx="69">
                  <c:v>45.096202801819985</c:v>
                </c:pt>
                <c:pt idx="70">
                  <c:v>45.10389089977518</c:v>
                </c:pt>
                <c:pt idx="71">
                  <c:v>45.347067755566393</c:v>
                </c:pt>
                <c:pt idx="72">
                  <c:v>45.625330320993996</c:v>
                </c:pt>
                <c:pt idx="73">
                  <c:v>46.4246130975894</c:v>
                </c:pt>
                <c:pt idx="74">
                  <c:v>47.042589676747539</c:v>
                </c:pt>
                <c:pt idx="75">
                  <c:v>47.210568093598873</c:v>
                </c:pt>
                <c:pt idx="76">
                  <c:v>47.46105496807639</c:v>
                </c:pt>
                <c:pt idx="77">
                  <c:v>47.585386637789156</c:v>
                </c:pt>
                <c:pt idx="78">
                  <c:v>47.599093726057049</c:v>
                </c:pt>
                <c:pt idx="79">
                  <c:v>47.692841061440518</c:v>
                </c:pt>
                <c:pt idx="80">
                  <c:v>48.243242069193855</c:v>
                </c:pt>
                <c:pt idx="81">
                  <c:v>48.563231685067095</c:v>
                </c:pt>
                <c:pt idx="82">
                  <c:v>48.849571766266223</c:v>
                </c:pt>
                <c:pt idx="83">
                  <c:v>48.999349653166206</c:v>
                </c:pt>
                <c:pt idx="84">
                  <c:v>49.316323547508006</c:v>
                </c:pt>
                <c:pt idx="85">
                  <c:v>49.807681274370871</c:v>
                </c:pt>
                <c:pt idx="86">
                  <c:v>50.333065840994998</c:v>
                </c:pt>
                <c:pt idx="87">
                  <c:v>50.515439774911535</c:v>
                </c:pt>
                <c:pt idx="88">
                  <c:v>50.861918682791092</c:v>
                </c:pt>
                <c:pt idx="89">
                  <c:v>51.06375490515606</c:v>
                </c:pt>
                <c:pt idx="90">
                  <c:v>51.961965496972574</c:v>
                </c:pt>
                <c:pt idx="91">
                  <c:v>52.34816504162719</c:v>
                </c:pt>
                <c:pt idx="92">
                  <c:v>52.385304853976798</c:v>
                </c:pt>
                <c:pt idx="93">
                  <c:v>52.912793073850757</c:v>
                </c:pt>
                <c:pt idx="94">
                  <c:v>53.134287183718726</c:v>
                </c:pt>
                <c:pt idx="95">
                  <c:v>53.311647568856678</c:v>
                </c:pt>
                <c:pt idx="96">
                  <c:v>53.421919664889423</c:v>
                </c:pt>
                <c:pt idx="97">
                  <c:v>54.361197267094838</c:v>
                </c:pt>
                <c:pt idx="98">
                  <c:v>54.378730948443305</c:v>
                </c:pt>
                <c:pt idx="99">
                  <c:v>55.333237411292338</c:v>
                </c:pt>
                <c:pt idx="100">
                  <c:v>57.250112638315528</c:v>
                </c:pt>
                <c:pt idx="101">
                  <c:v>57.442512180323057</c:v>
                </c:pt>
                <c:pt idx="102">
                  <c:v>57.565458144429257</c:v>
                </c:pt>
                <c:pt idx="103">
                  <c:v>58.10540531516417</c:v>
                </c:pt>
                <c:pt idx="104">
                  <c:v>58.284541704973449</c:v>
                </c:pt>
                <c:pt idx="105">
                  <c:v>59.385936080104976</c:v>
                </c:pt>
                <c:pt idx="106">
                  <c:v>59.457228773724438</c:v>
                </c:pt>
                <c:pt idx="107">
                  <c:v>59.512237423056959</c:v>
                </c:pt>
                <c:pt idx="108">
                  <c:v>60.548897839143713</c:v>
                </c:pt>
                <c:pt idx="109">
                  <c:v>60.984521976573923</c:v>
                </c:pt>
                <c:pt idx="110">
                  <c:v>61.815510731858168</c:v>
                </c:pt>
                <c:pt idx="111">
                  <c:v>62.36019476162032</c:v>
                </c:pt>
                <c:pt idx="112">
                  <c:v>62.656845253164136</c:v>
                </c:pt>
                <c:pt idx="113">
                  <c:v>63.190640215354122</c:v>
                </c:pt>
                <c:pt idx="114">
                  <c:v>63.540340150456196</c:v>
                </c:pt>
                <c:pt idx="115">
                  <c:v>64.473187078146438</c:v>
                </c:pt>
                <c:pt idx="116">
                  <c:v>64.573483872880189</c:v>
                </c:pt>
                <c:pt idx="117">
                  <c:v>65.85906083087275</c:v>
                </c:pt>
                <c:pt idx="118">
                  <c:v>66.688472018014991</c:v>
                </c:pt>
                <c:pt idx="119">
                  <c:v>66.883111727792908</c:v>
                </c:pt>
                <c:pt idx="120">
                  <c:v>68.716963563471936</c:v>
                </c:pt>
                <c:pt idx="121">
                  <c:v>70.248175134074572</c:v>
                </c:pt>
                <c:pt idx="122">
                  <c:v>70.879881848729269</c:v>
                </c:pt>
                <c:pt idx="123">
                  <c:v>70.908280699880706</c:v>
                </c:pt>
                <c:pt idx="124">
                  <c:v>71.4620134999535</c:v>
                </c:pt>
                <c:pt idx="125">
                  <c:v>71.546294541126528</c:v>
                </c:pt>
                <c:pt idx="126">
                  <c:v>72.418015278464253</c:v>
                </c:pt>
                <c:pt idx="127">
                  <c:v>72.963781976725983</c:v>
                </c:pt>
                <c:pt idx="128">
                  <c:v>75.003807922970253</c:v>
                </c:pt>
                <c:pt idx="129">
                  <c:v>76.000338850103233</c:v>
                </c:pt>
                <c:pt idx="130">
                  <c:v>76.110986229162677</c:v>
                </c:pt>
                <c:pt idx="131">
                  <c:v>76.472462112275679</c:v>
                </c:pt>
                <c:pt idx="132">
                  <c:v>79.622752681354186</c:v>
                </c:pt>
                <c:pt idx="133">
                  <c:v>79.751480754699926</c:v>
                </c:pt>
                <c:pt idx="134">
                  <c:v>79.993361126814534</c:v>
                </c:pt>
                <c:pt idx="135">
                  <c:v>80.692686597329754</c:v>
                </c:pt>
                <c:pt idx="136">
                  <c:v>81.404949511016781</c:v>
                </c:pt>
                <c:pt idx="137">
                  <c:v>82.693877954967746</c:v>
                </c:pt>
                <c:pt idx="138">
                  <c:v>85.473490060086903</c:v>
                </c:pt>
                <c:pt idx="139">
                  <c:v>85.72256558778885</c:v>
                </c:pt>
                <c:pt idx="140">
                  <c:v>88.946535256920583</c:v>
                </c:pt>
                <c:pt idx="141">
                  <c:v>89.540882258913726</c:v>
                </c:pt>
                <c:pt idx="142">
                  <c:v>90.01073051332861</c:v>
                </c:pt>
                <c:pt idx="143">
                  <c:v>92.563961863389821</c:v>
                </c:pt>
                <c:pt idx="144">
                  <c:v>93.610787205866643</c:v>
                </c:pt>
                <c:pt idx="145">
                  <c:v>93.888957213113315</c:v>
                </c:pt>
                <c:pt idx="146">
                  <c:v>96.436966286566232</c:v>
                </c:pt>
                <c:pt idx="147">
                  <c:v>97.612732603754779</c:v>
                </c:pt>
                <c:pt idx="148">
                  <c:v>99.529254160777938</c:v>
                </c:pt>
                <c:pt idx="149">
                  <c:v>99.602542450940874</c:v>
                </c:pt>
                <c:pt idx="150">
                  <c:v>102.39221085553679</c:v>
                </c:pt>
                <c:pt idx="151">
                  <c:v>102.67068926198475</c:v>
                </c:pt>
                <c:pt idx="152">
                  <c:v>107.38646919916626</c:v>
                </c:pt>
                <c:pt idx="153">
                  <c:v>108.84542185167416</c:v>
                </c:pt>
                <c:pt idx="154">
                  <c:v>109.6157956970053</c:v>
                </c:pt>
                <c:pt idx="155">
                  <c:v>113.60298062050927</c:v>
                </c:pt>
                <c:pt idx="156">
                  <c:v>114.68688481180993</c:v>
                </c:pt>
                <c:pt idx="157">
                  <c:v>116.07592610444117</c:v>
                </c:pt>
                <c:pt idx="158">
                  <c:v>117.84306809637751</c:v>
                </c:pt>
                <c:pt idx="159">
                  <c:v>118.51393450105533</c:v>
                </c:pt>
                <c:pt idx="160">
                  <c:v>122.17754405996814</c:v>
                </c:pt>
                <c:pt idx="161">
                  <c:v>125.58841529448397</c:v>
                </c:pt>
                <c:pt idx="162">
                  <c:v>126.17481233967935</c:v>
                </c:pt>
                <c:pt idx="163">
                  <c:v>130.00056601656752</c:v>
                </c:pt>
                <c:pt idx="164">
                  <c:v>132.23631173914296</c:v>
                </c:pt>
                <c:pt idx="165">
                  <c:v>134.77967259189757</c:v>
                </c:pt>
                <c:pt idx="166">
                  <c:v>141.86774212613093</c:v>
                </c:pt>
                <c:pt idx="167">
                  <c:v>144.88268945674196</c:v>
                </c:pt>
                <c:pt idx="168">
                  <c:v>146.15522316387745</c:v>
                </c:pt>
                <c:pt idx="169">
                  <c:v>149.11283440459715</c:v>
                </c:pt>
                <c:pt idx="170">
                  <c:v>154.04712314729619</c:v>
                </c:pt>
                <c:pt idx="171">
                  <c:v>162.20446982270454</c:v>
                </c:pt>
                <c:pt idx="172">
                  <c:v>163.14859716940924</c:v>
                </c:pt>
                <c:pt idx="173">
                  <c:v>167.85320574754985</c:v>
                </c:pt>
                <c:pt idx="174">
                  <c:v>173.51757081303626</c:v>
                </c:pt>
                <c:pt idx="175">
                  <c:v>183.16048089620296</c:v>
                </c:pt>
                <c:pt idx="176">
                  <c:v>184.56942635574649</c:v>
                </c:pt>
                <c:pt idx="177">
                  <c:v>193.04930386407537</c:v>
                </c:pt>
                <c:pt idx="178">
                  <c:v>199.82650788315561</c:v>
                </c:pt>
                <c:pt idx="179">
                  <c:v>209.06402978913664</c:v>
                </c:pt>
                <c:pt idx="180">
                  <c:v>214.49232717216756</c:v>
                </c:pt>
                <c:pt idx="181">
                  <c:v>216.82394783150147</c:v>
                </c:pt>
                <c:pt idx="182">
                  <c:v>234.70338789909826</c:v>
                </c:pt>
                <c:pt idx="183">
                  <c:v>237.98084676956319</c:v>
                </c:pt>
                <c:pt idx="184">
                  <c:v>246.98071031601765</c:v>
                </c:pt>
                <c:pt idx="185">
                  <c:v>257.0200171861249</c:v>
                </c:pt>
                <c:pt idx="186">
                  <c:v>275.21872933558546</c:v>
                </c:pt>
                <c:pt idx="187">
                  <c:v>281.3167346005506</c:v>
                </c:pt>
                <c:pt idx="188">
                  <c:v>295.27308324930357</c:v>
                </c:pt>
                <c:pt idx="189">
                  <c:v>327.8176755492143</c:v>
                </c:pt>
                <c:pt idx="190">
                  <c:v>331.74626427648292</c:v>
                </c:pt>
                <c:pt idx="191">
                  <c:v>340.88446169394172</c:v>
                </c:pt>
                <c:pt idx="192">
                  <c:v>392.94264477205655</c:v>
                </c:pt>
                <c:pt idx="193">
                  <c:v>415.30494543228883</c:v>
                </c:pt>
                <c:pt idx="194">
                  <c:v>424.26838608705503</c:v>
                </c:pt>
                <c:pt idx="195">
                  <c:v>442.68007024860356</c:v>
                </c:pt>
                <c:pt idx="196">
                  <c:v>555.89835913507579</c:v>
                </c:pt>
                <c:pt idx="197">
                  <c:v>580.46027107099383</c:v>
                </c:pt>
                <c:pt idx="198">
                  <c:v>586.80591339828538</c:v>
                </c:pt>
                <c:pt idx="199">
                  <c:v>651.97210255533878</c:v>
                </c:pt>
                <c:pt idx="200">
                  <c:v>819.91139524716004</c:v>
                </c:pt>
                <c:pt idx="201">
                  <c:v>873.48858728250991</c:v>
                </c:pt>
              </c:numCache>
            </c:numRef>
          </c:xVal>
          <c:yVal>
            <c:numRef>
              <c:f>'400'!$AI$26:$AI$251</c:f>
              <c:numCache>
                <c:formatCode>General</c:formatCode>
                <c:ptCount val="226"/>
                <c:pt idx="0">
                  <c:v>4.6690600918174967</c:v>
                </c:pt>
                <c:pt idx="1">
                  <c:v>4.5453692652870163</c:v>
                </c:pt>
                <c:pt idx="2">
                  <c:v>4.3486133699947862</c:v>
                </c:pt>
                <c:pt idx="3">
                  <c:v>4.6812860282884365</c:v>
                </c:pt>
                <c:pt idx="4">
                  <c:v>4.3836765276101506</c:v>
                </c:pt>
                <c:pt idx="5">
                  <c:v>4.3845972770714114</c:v>
                </c:pt>
                <c:pt idx="6">
                  <c:v>4.5124782045860945</c:v>
                </c:pt>
                <c:pt idx="7">
                  <c:v>4.6459178039051485</c:v>
                </c:pt>
                <c:pt idx="8">
                  <c:v>4.5035883095879177</c:v>
                </c:pt>
                <c:pt idx="9">
                  <c:v>4.5020681683818102</c:v>
                </c:pt>
                <c:pt idx="10">
                  <c:v>4.4068054854903069</c:v>
                </c:pt>
                <c:pt idx="11">
                  <c:v>4.3781831740365824</c:v>
                </c:pt>
                <c:pt idx="12">
                  <c:v>4.3375258916140966</c:v>
                </c:pt>
                <c:pt idx="13">
                  <c:v>4.1829932531680241</c:v>
                </c:pt>
                <c:pt idx="14">
                  <c:v>4.4706205125773408</c:v>
                </c:pt>
                <c:pt idx="15">
                  <c:v>4.5713409012054713</c:v>
                </c:pt>
                <c:pt idx="16">
                  <c:v>4.1022102345948683</c:v>
                </c:pt>
                <c:pt idx="17">
                  <c:v>4.6111012596718828</c:v>
                </c:pt>
                <c:pt idx="18">
                  <c:v>3.9571434072156273</c:v>
                </c:pt>
                <c:pt idx="19">
                  <c:v>4.4763003474999179</c:v>
                </c:pt>
                <c:pt idx="20">
                  <c:v>3.8644893297848508</c:v>
                </c:pt>
                <c:pt idx="21">
                  <c:v>4.4180789172956043</c:v>
                </c:pt>
                <c:pt idx="22">
                  <c:v>3.9722722049458414</c:v>
                </c:pt>
                <c:pt idx="23">
                  <c:v>4.5187251653100029</c:v>
                </c:pt>
                <c:pt idx="24">
                  <c:v>3.7882777295907593</c:v>
                </c:pt>
                <c:pt idx="25">
                  <c:v>4.0080650196049383</c:v>
                </c:pt>
                <c:pt idx="26">
                  <c:v>4.3383792449711818</c:v>
                </c:pt>
                <c:pt idx="27">
                  <c:v>4.4899077035214336</c:v>
                </c:pt>
                <c:pt idx="28">
                  <c:v>3.537312044826137</c:v>
                </c:pt>
                <c:pt idx="29">
                  <c:v>4.1011758588639662</c:v>
                </c:pt>
                <c:pt idx="30">
                  <c:v>3.4517475928665386</c:v>
                </c:pt>
                <c:pt idx="31">
                  <c:v>4.4105530454386743</c:v>
                </c:pt>
                <c:pt idx="32">
                  <c:v>3.5942765084264576</c:v>
                </c:pt>
                <c:pt idx="33">
                  <c:v>3.8753774396809293</c:v>
                </c:pt>
                <c:pt idx="34">
                  <c:v>3.9537454615787033</c:v>
                </c:pt>
                <c:pt idx="35">
                  <c:v>3.7864568105790393</c:v>
                </c:pt>
                <c:pt idx="36">
                  <c:v>3.1138164271485138</c:v>
                </c:pt>
                <c:pt idx="37">
                  <c:v>3.1883130766877716</c:v>
                </c:pt>
                <c:pt idx="38">
                  <c:v>2.9858231919788065</c:v>
                </c:pt>
                <c:pt idx="39">
                  <c:v>3.8635611775745158</c:v>
                </c:pt>
                <c:pt idx="40">
                  <c:v>2.9356389814698844</c:v>
                </c:pt>
                <c:pt idx="41">
                  <c:v>3.1988705944992133</c:v>
                </c:pt>
                <c:pt idx="42">
                  <c:v>3.5383192182335268</c:v>
                </c:pt>
                <c:pt idx="43">
                  <c:v>3.5239043974218838</c:v>
                </c:pt>
                <c:pt idx="44">
                  <c:v>3.0302631283342394</c:v>
                </c:pt>
                <c:pt idx="45">
                  <c:v>2.7414395347191909</c:v>
                </c:pt>
                <c:pt idx="46">
                  <c:v>2.1524305286286745</c:v>
                </c:pt>
                <c:pt idx="47">
                  <c:v>2.2337420118327014</c:v>
                </c:pt>
                <c:pt idx="48">
                  <c:v>3.2864286082957332</c:v>
                </c:pt>
                <c:pt idx="49">
                  <c:v>3.0997054940787603</c:v>
                </c:pt>
                <c:pt idx="50">
                  <c:v>2.0081499392031676</c:v>
                </c:pt>
                <c:pt idx="51">
                  <c:v>2.418136734344039</c:v>
                </c:pt>
                <c:pt idx="52">
                  <c:v>2.969205838192662</c:v>
                </c:pt>
                <c:pt idx="53">
                  <c:v>2.469731277913882</c:v>
                </c:pt>
                <c:pt idx="54">
                  <c:v>2.7456237180129253</c:v>
                </c:pt>
                <c:pt idx="55">
                  <c:v>2.685942136515592</c:v>
                </c:pt>
                <c:pt idx="56">
                  <c:v>1.8820198465315634</c:v>
                </c:pt>
                <c:pt idx="57">
                  <c:v>1.7454862969191232</c:v>
                </c:pt>
                <c:pt idx="58">
                  <c:v>2.2262152999513174</c:v>
                </c:pt>
                <c:pt idx="59">
                  <c:v>3.0522079109665134</c:v>
                </c:pt>
                <c:pt idx="60">
                  <c:v>1.6442133302755157</c:v>
                </c:pt>
                <c:pt idx="61">
                  <c:v>2.832058485916126</c:v>
                </c:pt>
                <c:pt idx="62">
                  <c:v>2.0417521882459186</c:v>
                </c:pt>
                <c:pt idx="63">
                  <c:v>1.217799661831082</c:v>
                </c:pt>
                <c:pt idx="64">
                  <c:v>2.1794994421999547</c:v>
                </c:pt>
                <c:pt idx="65">
                  <c:v>1.3852031311177659</c:v>
                </c:pt>
                <c:pt idx="66">
                  <c:v>2.2807559403874262</c:v>
                </c:pt>
                <c:pt idx="67">
                  <c:v>1.5157962375994214</c:v>
                </c:pt>
                <c:pt idx="68">
                  <c:v>1.2336477754967394</c:v>
                </c:pt>
                <c:pt idx="69">
                  <c:v>2.3828393244483257</c:v>
                </c:pt>
                <c:pt idx="70">
                  <c:v>1.4554807302089892</c:v>
                </c:pt>
                <c:pt idx="71">
                  <c:v>1.8325573524408723</c:v>
                </c:pt>
                <c:pt idx="72">
                  <c:v>1.9056162920537372</c:v>
                </c:pt>
                <c:pt idx="73">
                  <c:v>1.0963235131163482</c:v>
                </c:pt>
                <c:pt idx="74">
                  <c:v>2.0430900672485817</c:v>
                </c:pt>
                <c:pt idx="75">
                  <c:v>0.99575921715423399</c:v>
                </c:pt>
                <c:pt idx="76">
                  <c:v>1.5660591726939448</c:v>
                </c:pt>
                <c:pt idx="77">
                  <c:v>1.5119601729606278</c:v>
                </c:pt>
                <c:pt idx="78">
                  <c:v>1.2421922363437787</c:v>
                </c:pt>
                <c:pt idx="79">
                  <c:v>1.6697377248279976</c:v>
                </c:pt>
                <c:pt idx="80">
                  <c:v>1.1491864618319569</c:v>
                </c:pt>
                <c:pt idx="81">
                  <c:v>1.0207993404840783</c:v>
                </c:pt>
                <c:pt idx="82">
                  <c:v>2.0137774243327429</c:v>
                </c:pt>
                <c:pt idx="83">
                  <c:v>1.0837847326594079</c:v>
                </c:pt>
                <c:pt idx="84">
                  <c:v>1.37763680283764</c:v>
                </c:pt>
                <c:pt idx="85">
                  <c:v>0.8813132676537484</c:v>
                </c:pt>
                <c:pt idx="86">
                  <c:v>1.7541382861946437</c:v>
                </c:pt>
                <c:pt idx="87">
                  <c:v>1.2483607190953936</c:v>
                </c:pt>
                <c:pt idx="88">
                  <c:v>0.93439719248497988</c:v>
                </c:pt>
                <c:pt idx="89">
                  <c:v>0.79838827273976765</c:v>
                </c:pt>
                <c:pt idx="90">
                  <c:v>0.86834969267509066</c:v>
                </c:pt>
                <c:pt idx="91">
                  <c:v>1.1495284014155835</c:v>
                </c:pt>
                <c:pt idx="92">
                  <c:v>0.7328068583137487</c:v>
                </c:pt>
                <c:pt idx="93">
                  <c:v>1.4902175591771869</c:v>
                </c:pt>
                <c:pt idx="94">
                  <c:v>1.561456545477155</c:v>
                </c:pt>
                <c:pt idx="95">
                  <c:v>0.79822560610975413</c:v>
                </c:pt>
                <c:pt idx="96">
                  <c:v>1.0687233340530089</c:v>
                </c:pt>
                <c:pt idx="97">
                  <c:v>0.74304860495205061</c:v>
                </c:pt>
                <c:pt idx="98">
                  <c:v>0.97580914641848915</c:v>
                </c:pt>
                <c:pt idx="99">
                  <c:v>0.64489259712132219</c:v>
                </c:pt>
                <c:pt idx="100">
                  <c:v>0.86453646336602163</c:v>
                </c:pt>
                <c:pt idx="101">
                  <c:v>1.2942638249087444</c:v>
                </c:pt>
                <c:pt idx="102">
                  <c:v>0.58564080253224582</c:v>
                </c:pt>
                <c:pt idx="103">
                  <c:v>0.67546807078584148</c:v>
                </c:pt>
                <c:pt idx="104">
                  <c:v>0.6244438369594385</c:v>
                </c:pt>
                <c:pt idx="105">
                  <c:v>0.58795419136136495</c:v>
                </c:pt>
                <c:pt idx="106">
                  <c:v>0.52329540162241384</c:v>
                </c:pt>
                <c:pt idx="107">
                  <c:v>0.79695994858375785</c:v>
                </c:pt>
                <c:pt idx="108">
                  <c:v>1.1816198878385207</c:v>
                </c:pt>
                <c:pt idx="109">
                  <c:v>0.71992158306992593</c:v>
                </c:pt>
                <c:pt idx="110">
                  <c:v>0.47187038823844973</c:v>
                </c:pt>
                <c:pt idx="111">
                  <c:v>0.53081584844604901</c:v>
                </c:pt>
                <c:pt idx="112">
                  <c:v>0.69990427860292725</c:v>
                </c:pt>
                <c:pt idx="113">
                  <c:v>1.0130500086248002</c:v>
                </c:pt>
                <c:pt idx="114">
                  <c:v>0.88953881919739763</c:v>
                </c:pt>
                <c:pt idx="115">
                  <c:v>0.4958088956584526</c:v>
                </c:pt>
                <c:pt idx="116">
                  <c:v>0.61016280464873074</c:v>
                </c:pt>
                <c:pt idx="117">
                  <c:v>0.41511996301982035</c:v>
                </c:pt>
                <c:pt idx="118">
                  <c:v>0.45939275915530792</c:v>
                </c:pt>
                <c:pt idx="119">
                  <c:v>0.79213318689785195</c:v>
                </c:pt>
                <c:pt idx="120">
                  <c:v>0.54774062164415516</c:v>
                </c:pt>
                <c:pt idx="121">
                  <c:v>0.36013065143469597</c:v>
                </c:pt>
                <c:pt idx="122">
                  <c:v>0.67067983972327094</c:v>
                </c:pt>
                <c:pt idx="123">
                  <c:v>0.39878374900324887</c:v>
                </c:pt>
                <c:pt idx="124">
                  <c:v>0.5020647753156976</c:v>
                </c:pt>
                <c:pt idx="125">
                  <c:v>0.37310614433819539</c:v>
                </c:pt>
                <c:pt idx="126">
                  <c:v>0.32428672691641941</c:v>
                </c:pt>
                <c:pt idx="127">
                  <c:v>0.45732259880627385</c:v>
                </c:pt>
                <c:pt idx="128">
                  <c:v>0.58766848036236463</c:v>
                </c:pt>
                <c:pt idx="129">
                  <c:v>0.33125955776942345</c:v>
                </c:pt>
                <c:pt idx="130">
                  <c:v>0.41392091728252883</c:v>
                </c:pt>
                <c:pt idx="131">
                  <c:v>0.28060515565818123</c:v>
                </c:pt>
                <c:pt idx="132">
                  <c:v>0.29448397565571066</c:v>
                </c:pt>
                <c:pt idx="133">
                  <c:v>0.37427885328705596</c:v>
                </c:pt>
                <c:pt idx="134">
                  <c:v>0.49201483385056588</c:v>
                </c:pt>
                <c:pt idx="135">
                  <c:v>0.24461448542818484</c:v>
                </c:pt>
                <c:pt idx="136">
                  <c:v>0.27637321627013894</c:v>
                </c:pt>
                <c:pt idx="137">
                  <c:v>0.33922781612825864</c:v>
                </c:pt>
                <c:pt idx="138">
                  <c:v>0.23863806002783391</c:v>
                </c:pt>
                <c:pt idx="139">
                  <c:v>0.20824594588362091</c:v>
                </c:pt>
                <c:pt idx="140">
                  <c:v>0.29996672396173452</c:v>
                </c:pt>
                <c:pt idx="141">
                  <c:v>0.40367276526701013</c:v>
                </c:pt>
                <c:pt idx="142">
                  <c:v>0.21643398380404755</c:v>
                </c:pt>
                <c:pt idx="143">
                  <c:v>0.25911876776408727</c:v>
                </c:pt>
                <c:pt idx="144">
                  <c:v>0.33742611372402936</c:v>
                </c:pt>
                <c:pt idx="145">
                  <c:v>0.1712817149460274</c:v>
                </c:pt>
                <c:pt idx="146">
                  <c:v>0.1893327738595886</c:v>
                </c:pt>
                <c:pt idx="147">
                  <c:v>0.22989213568514827</c:v>
                </c:pt>
                <c:pt idx="148">
                  <c:v>0.14724996295993287</c:v>
                </c:pt>
                <c:pt idx="149">
                  <c:v>0.30479122351581173</c:v>
                </c:pt>
                <c:pt idx="150">
                  <c:v>0.19910649206775724</c:v>
                </c:pt>
                <c:pt idx="151">
                  <c:v>0.16356492811402457</c:v>
                </c:pt>
                <c:pt idx="152">
                  <c:v>0.25844220442560079</c:v>
                </c:pt>
                <c:pt idx="153">
                  <c:v>0.12039397531508379</c:v>
                </c:pt>
                <c:pt idx="154">
                  <c:v>0.1442307933052234</c:v>
                </c:pt>
                <c:pt idx="155">
                  <c:v>0.16634312019739497</c:v>
                </c:pt>
                <c:pt idx="156">
                  <c:v>0.21172430864561884</c:v>
                </c:pt>
                <c:pt idx="157">
                  <c:v>0.11571641521316903</c:v>
                </c:pt>
                <c:pt idx="158">
                  <c:v>9.6370881530634944E-2</c:v>
                </c:pt>
                <c:pt idx="159">
                  <c:v>0.14414653679247075</c:v>
                </c:pt>
                <c:pt idx="160">
                  <c:v>0.10210841187762038</c:v>
                </c:pt>
                <c:pt idx="161">
                  <c:v>0.16277155861621684</c:v>
                </c:pt>
                <c:pt idx="162">
                  <c:v>0.12701469291164319</c:v>
                </c:pt>
                <c:pt idx="163">
                  <c:v>7.4655020697712404E-2</c:v>
                </c:pt>
                <c:pt idx="164">
                  <c:v>8.762615747421118E-2</c:v>
                </c:pt>
                <c:pt idx="165">
                  <c:v>0.10207526348081732</c:v>
                </c:pt>
                <c:pt idx="166">
                  <c:v>7.0213244811276096E-2</c:v>
                </c:pt>
                <c:pt idx="167">
                  <c:v>5.9675523713296687E-2</c:v>
                </c:pt>
                <c:pt idx="168">
                  <c:v>0.13164380685063021</c:v>
                </c:pt>
                <c:pt idx="169">
                  <c:v>8.9684006267422497E-2</c:v>
                </c:pt>
                <c:pt idx="170">
                  <c:v>5.7643986258864875E-2</c:v>
                </c:pt>
                <c:pt idx="171">
                  <c:v>6.8753659609731732E-2</c:v>
                </c:pt>
                <c:pt idx="172">
                  <c:v>4.6230390529983519E-2</c:v>
                </c:pt>
                <c:pt idx="173">
                  <c:v>8.9933826080633647E-2</c:v>
                </c:pt>
                <c:pt idx="174">
                  <c:v>4.8400790926589304E-2</c:v>
                </c:pt>
                <c:pt idx="175">
                  <c:v>3.6748650885593821E-2</c:v>
                </c:pt>
                <c:pt idx="176">
                  <c:v>4.6822040686970913E-2</c:v>
                </c:pt>
                <c:pt idx="177">
                  <c:v>3.7159210434787086E-2</c:v>
                </c:pt>
                <c:pt idx="178">
                  <c:v>5.9907022029518558E-2</c:v>
                </c:pt>
                <c:pt idx="179">
                  <c:v>4.1152330879521172E-2</c:v>
                </c:pt>
                <c:pt idx="180">
                  <c:v>3.145501738696127E-2</c:v>
                </c:pt>
                <c:pt idx="181">
                  <c:v>2.6469355205573638E-2</c:v>
                </c:pt>
                <c:pt idx="182">
                  <c:v>3.6856815461397387E-2</c:v>
                </c:pt>
                <c:pt idx="183">
                  <c:v>2.9626049046853245E-2</c:v>
                </c:pt>
                <c:pt idx="184">
                  <c:v>2.1550932011668082E-2</c:v>
                </c:pt>
                <c:pt idx="185">
                  <c:v>1.827323684129805E-2</c:v>
                </c:pt>
                <c:pt idx="186">
                  <c:v>2.1699621773224872E-2</c:v>
                </c:pt>
                <c:pt idx="187">
                  <c:v>1.9209552365356201E-2</c:v>
                </c:pt>
                <c:pt idx="188">
                  <c:v>2.5266347228421897E-2</c:v>
                </c:pt>
                <c:pt idx="189">
                  <c:v>1.3585714615330735E-2</c:v>
                </c:pt>
                <c:pt idx="190">
                  <c:v>1.6642603276179297E-2</c:v>
                </c:pt>
                <c:pt idx="191">
                  <c:v>1.2991922818706893E-2</c:v>
                </c:pt>
                <c:pt idx="192">
                  <c:v>1.0994941930068381E-2</c:v>
                </c:pt>
                <c:pt idx="193">
                  <c:v>1.1857339024941469E-2</c:v>
                </c:pt>
                <c:pt idx="194">
                  <c:v>9.6398116939299255E-3</c:v>
                </c:pt>
                <c:pt idx="195">
                  <c:v>7.7040059552102901E-3</c:v>
                </c:pt>
                <c:pt idx="196">
                  <c:v>7.3585908132286241E-3</c:v>
                </c:pt>
                <c:pt idx="197">
                  <c:v>5.0125532511350202E-3</c:v>
                </c:pt>
                <c:pt idx="198">
                  <c:v>6.5720560036643325E-3</c:v>
                </c:pt>
                <c:pt idx="199">
                  <c:v>3.8472654893093121E-3</c:v>
                </c:pt>
                <c:pt idx="200">
                  <c:v>2.3442453148731814E-3</c:v>
                </c:pt>
                <c:pt idx="201">
                  <c:v>2.3739315689475463E-3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9C-9646-A4D9-1DE73D87ADF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'400'!$AQ$26:$AQ$71</c:f>
              <c:numCache>
                <c:formatCode>General</c:formatCode>
                <c:ptCount val="46"/>
                <c:pt idx="0">
                  <c:v>34.160265387165062</c:v>
                </c:pt>
                <c:pt idx="1">
                  <c:v>34.669721235948089</c:v>
                </c:pt>
                <c:pt idx="2">
                  <c:v>35.093710026386432</c:v>
                </c:pt>
                <c:pt idx="3">
                  <c:v>35.313881099590944</c:v>
                </c:pt>
                <c:pt idx="4">
                  <c:v>35.623539614429447</c:v>
                </c:pt>
                <c:pt idx="5">
                  <c:v>36.083315353633971</c:v>
                </c:pt>
                <c:pt idx="6">
                  <c:v>36.820205380050723</c:v>
                </c:pt>
                <c:pt idx="7">
                  <c:v>38.095320574663262</c:v>
                </c:pt>
                <c:pt idx="8">
                  <c:v>38.993787521022412</c:v>
                </c:pt>
                <c:pt idx="9">
                  <c:v>40.381379756332706</c:v>
                </c:pt>
                <c:pt idx="10">
                  <c:v>41.902677725831971</c:v>
                </c:pt>
                <c:pt idx="11">
                  <c:v>42.952904252820751</c:v>
                </c:pt>
                <c:pt idx="12">
                  <c:v>43.815925829716321</c:v>
                </c:pt>
                <c:pt idx="13">
                  <c:v>44.871723213125087</c:v>
                </c:pt>
                <c:pt idx="14">
                  <c:v>45.9086983501345</c:v>
                </c:pt>
                <c:pt idx="15">
                  <c:v>47.509788897392397</c:v>
                </c:pt>
                <c:pt idx="16">
                  <c:v>48.79434374424028</c:v>
                </c:pt>
                <c:pt idx="17">
                  <c:v>50.516372095644911</c:v>
                </c:pt>
                <c:pt idx="18">
                  <c:v>52.548503130029211</c:v>
                </c:pt>
                <c:pt idx="19">
                  <c:v>54.161346572115313</c:v>
                </c:pt>
                <c:pt idx="20">
                  <c:v>57.729605996641098</c:v>
                </c:pt>
                <c:pt idx="21">
                  <c:v>59.977764418520806</c:v>
                </c:pt>
                <c:pt idx="22">
                  <c:v>62.712706222490588</c:v>
                </c:pt>
                <c:pt idx="23">
                  <c:v>65.69546310554145</c:v>
                </c:pt>
                <c:pt idx="24">
                  <c:v>70.443062949221996</c:v>
                </c:pt>
                <c:pt idx="25">
                  <c:v>73.586447713878044</c:v>
                </c:pt>
                <c:pt idx="26">
                  <c:v>78.390208580861398</c:v>
                </c:pt>
                <c:pt idx="27">
                  <c:v>83.197513942238004</c:v>
                </c:pt>
                <c:pt idx="28">
                  <c:v>90.934579419683871</c:v>
                </c:pt>
                <c:pt idx="29">
                  <c:v>97.414090543030639</c:v>
                </c:pt>
                <c:pt idx="30">
                  <c:v>106.18211737307345</c:v>
                </c:pt>
                <c:pt idx="31">
                  <c:v>116.14455882683865</c:v>
                </c:pt>
                <c:pt idx="32">
                  <c:v>127.23552988996839</c:v>
                </c:pt>
                <c:pt idx="33">
                  <c:v>143.359632348649</c:v>
                </c:pt>
                <c:pt idx="34">
                  <c:v>164.15419333999924</c:v>
                </c:pt>
                <c:pt idx="35">
                  <c:v>193.93394975766341</c:v>
                </c:pt>
                <c:pt idx="36">
                  <c:v>230.19624399766963</c:v>
                </c:pt>
                <c:pt idx="37">
                  <c:v>287.32924798415576</c:v>
                </c:pt>
                <c:pt idx="38">
                  <c:v>381.02934045236503</c:v>
                </c:pt>
                <c:pt idx="39">
                  <c:v>563.56334328165963</c:v>
                </c:pt>
                <c:pt idx="40">
                  <c:v>846.69999126483503</c:v>
                </c:pt>
              </c:numCache>
            </c:numRef>
          </c:xVal>
          <c:yVal>
            <c:numRef>
              <c:f>'400'!$AP$26:$AP$71</c:f>
              <c:numCache>
                <c:formatCode>General</c:formatCode>
                <c:ptCount val="46"/>
                <c:pt idx="0">
                  <c:v>4.5256010565995783</c:v>
                </c:pt>
                <c:pt idx="1">
                  <c:v>4.5097299527064774</c:v>
                </c:pt>
                <c:pt idx="2">
                  <c:v>4.3552256633772704</c:v>
                </c:pt>
                <c:pt idx="3">
                  <c:v>4.3436192300375538</c:v>
                </c:pt>
                <c:pt idx="4">
                  <c:v>4.112368669385412</c:v>
                </c:pt>
                <c:pt idx="5">
                  <c:v>4.094967974357532</c:v>
                </c:pt>
                <c:pt idx="6">
                  <c:v>3.8571400095982602</c:v>
                </c:pt>
                <c:pt idx="7">
                  <c:v>3.3875941367937292</c:v>
                </c:pt>
                <c:pt idx="8">
                  <c:v>3.2453992639917493</c:v>
                </c:pt>
                <c:pt idx="9">
                  <c:v>2.7027492355110119</c:v>
                </c:pt>
                <c:pt idx="10">
                  <c:v>2.5221695015333352</c:v>
                </c:pt>
                <c:pt idx="11">
                  <c:v>2.3183742981768218</c:v>
                </c:pt>
                <c:pt idx="12">
                  <c:v>1.9830646216937193</c:v>
                </c:pt>
                <c:pt idx="13">
                  <c:v>1.7596484818099356</c:v>
                </c:pt>
                <c:pt idx="14">
                  <c:v>1.6666135910137059</c:v>
                </c:pt>
                <c:pt idx="15">
                  <c:v>1.3971417047961165</c:v>
                </c:pt>
                <c:pt idx="16">
                  <c:v>1.3290369524291654</c:v>
                </c:pt>
                <c:pt idx="17">
                  <c:v>1.1233195476337066</c:v>
                </c:pt>
                <c:pt idx="18">
                  <c:v>1.1604718114117529</c:v>
                </c:pt>
                <c:pt idx="19">
                  <c:v>0.84613985773092504</c:v>
                </c:pt>
                <c:pt idx="20">
                  <c:v>0.80887059971045827</c:v>
                </c:pt>
                <c:pt idx="21">
                  <c:v>0.76195020249519663</c:v>
                </c:pt>
                <c:pt idx="22">
                  <c:v>0.72103586862192481</c:v>
                </c:pt>
                <c:pt idx="23">
                  <c:v>0.55452352187603271</c:v>
                </c:pt>
                <c:pt idx="24">
                  <c:v>0.49587992742421372</c:v>
                </c:pt>
                <c:pt idx="25">
                  <c:v>0.41472870163853531</c:v>
                </c:pt>
                <c:pt idx="26">
                  <c:v>0.37106074714680853</c:v>
                </c:pt>
                <c:pt idx="27">
                  <c:v>0.26141990474760746</c:v>
                </c:pt>
                <c:pt idx="28">
                  <c:v>0.30332367090418172</c:v>
                </c:pt>
                <c:pt idx="29">
                  <c:v>0.20850956219330175</c:v>
                </c:pt>
                <c:pt idx="30">
                  <c:v>0.17714767864553793</c:v>
                </c:pt>
                <c:pt idx="31">
                  <c:v>0.14686025247585771</c:v>
                </c:pt>
                <c:pt idx="32">
                  <c:v>0.11083516831548079</c:v>
                </c:pt>
                <c:pt idx="33">
                  <c:v>9.0658369024688573E-2</c:v>
                </c:pt>
                <c:pt idx="34">
                  <c:v>6.2192530681160617E-2</c:v>
                </c:pt>
                <c:pt idx="35">
                  <c:v>4.435785098327831E-2</c:v>
                </c:pt>
                <c:pt idx="36">
                  <c:v>2.9191633822490726E-2</c:v>
                </c:pt>
                <c:pt idx="37">
                  <c:v>1.9606894564726349E-2</c:v>
                </c:pt>
                <c:pt idx="38">
                  <c:v>1.2425323748765192E-2</c:v>
                </c:pt>
                <c:pt idx="39">
                  <c:v>6.0988943025095154E-3</c:v>
                </c:pt>
                <c:pt idx="40">
                  <c:v>2.3590884419103638E-3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79C-9646-A4D9-1DE73D87ADFB}"/>
            </c:ext>
          </c:extLst>
        </c:ser>
        <c:ser>
          <c:idx val="2"/>
          <c:order val="2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'400'!$AV$26:$AV$48</c:f>
              <c:numCache>
                <c:formatCode>General</c:formatCode>
                <c:ptCount val="23"/>
                <c:pt idx="0">
                  <c:v>34.414993311556579</c:v>
                </c:pt>
                <c:pt idx="1">
                  <c:v>35.203795562988681</c:v>
                </c:pt>
                <c:pt idx="2">
                  <c:v>35.853427484031712</c:v>
                </c:pt>
                <c:pt idx="3">
                  <c:v>37.457762977356985</c:v>
                </c:pt>
                <c:pt idx="4">
                  <c:v>39.687583638677566</c:v>
                </c:pt>
                <c:pt idx="5">
                  <c:v>42.427790989326368</c:v>
                </c:pt>
                <c:pt idx="6">
                  <c:v>44.3438245214207</c:v>
                </c:pt>
                <c:pt idx="7">
                  <c:v>46.709243623763442</c:v>
                </c:pt>
                <c:pt idx="8">
                  <c:v>49.655357919942595</c:v>
                </c:pt>
                <c:pt idx="9">
                  <c:v>53.354924851072269</c:v>
                </c:pt>
                <c:pt idx="10">
                  <c:v>58.853685207580938</c:v>
                </c:pt>
                <c:pt idx="11">
                  <c:v>64.204084664016023</c:v>
                </c:pt>
                <c:pt idx="12">
                  <c:v>72.014755331550035</c:v>
                </c:pt>
                <c:pt idx="13">
                  <c:v>80.793861261549694</c:v>
                </c:pt>
                <c:pt idx="14">
                  <c:v>94.174334981357248</c:v>
                </c:pt>
                <c:pt idx="15">
                  <c:v>111.16333809995604</c:v>
                </c:pt>
                <c:pt idx="16">
                  <c:v>135.29758111930872</c:v>
                </c:pt>
                <c:pt idx="17">
                  <c:v>179.04407154883137</c:v>
                </c:pt>
                <c:pt idx="18">
                  <c:v>258.76274599091266</c:v>
                </c:pt>
                <c:pt idx="19">
                  <c:v>472.29634186701225</c:v>
                </c:pt>
                <c:pt idx="20">
                  <c:v>846.69999126483503</c:v>
                </c:pt>
              </c:numCache>
            </c:numRef>
          </c:xVal>
          <c:yVal>
            <c:numRef>
              <c:f>'400'!$AU$26:$AU$48</c:f>
              <c:numCache>
                <c:formatCode>General</c:formatCode>
                <c:ptCount val="23"/>
                <c:pt idx="0">
                  <c:v>4.517665504653027</c:v>
                </c:pt>
                <c:pt idx="1">
                  <c:v>4.3494224467074112</c:v>
                </c:pt>
                <c:pt idx="2">
                  <c:v>4.1036683218714725</c:v>
                </c:pt>
                <c:pt idx="3">
                  <c:v>3.6223670731959956</c:v>
                </c:pt>
                <c:pt idx="4">
                  <c:v>2.9740742497513808</c:v>
                </c:pt>
                <c:pt idx="5">
                  <c:v>2.4202718998550781</c:v>
                </c:pt>
                <c:pt idx="6">
                  <c:v>1.8713565517518276</c:v>
                </c:pt>
                <c:pt idx="7">
                  <c:v>1.5318776479049112</c:v>
                </c:pt>
                <c:pt idx="8">
                  <c:v>1.226178250031436</c:v>
                </c:pt>
                <c:pt idx="9">
                  <c:v>1.0033058345713388</c:v>
                </c:pt>
                <c:pt idx="10">
                  <c:v>0.78541040110282734</c:v>
                </c:pt>
                <c:pt idx="11">
                  <c:v>0.63777969524897871</c:v>
                </c:pt>
                <c:pt idx="12">
                  <c:v>0.45530431453137454</c:v>
                </c:pt>
                <c:pt idx="13">
                  <c:v>0.31624032594720797</c:v>
                </c:pt>
                <c:pt idx="14">
                  <c:v>0.25591661654874176</c:v>
                </c:pt>
                <c:pt idx="15">
                  <c:v>0.16200396556069785</c:v>
                </c:pt>
                <c:pt idx="16">
                  <c:v>0.10074676867008467</c:v>
                </c:pt>
                <c:pt idx="17">
                  <c:v>5.3275190832219467E-2</c:v>
                </c:pt>
                <c:pt idx="18">
                  <c:v>2.4399264193608539E-2</c:v>
                </c:pt>
                <c:pt idx="19">
                  <c:v>9.2621090256373544E-3</c:v>
                </c:pt>
                <c:pt idx="20">
                  <c:v>2.3590884419103638E-3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9C-9646-A4D9-1DE73D87A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701296"/>
        <c:axId val="140077535"/>
      </c:scatterChart>
      <c:valAx>
        <c:axId val="211270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77535"/>
        <c:crosses val="autoZero"/>
        <c:crossBetween val="midCat"/>
      </c:valAx>
      <c:valAx>
        <c:axId val="140077535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70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'400'!$AQ$26:$AQ$53</c:f>
              <c:numCache>
                <c:formatCode>General</c:formatCode>
                <c:ptCount val="28"/>
                <c:pt idx="0">
                  <c:v>34.160265387165062</c:v>
                </c:pt>
                <c:pt idx="1">
                  <c:v>34.669721235948089</c:v>
                </c:pt>
                <c:pt idx="2">
                  <c:v>35.093710026386432</c:v>
                </c:pt>
                <c:pt idx="3">
                  <c:v>35.313881099590944</c:v>
                </c:pt>
                <c:pt idx="4">
                  <c:v>35.623539614429447</c:v>
                </c:pt>
                <c:pt idx="5">
                  <c:v>36.083315353633971</c:v>
                </c:pt>
                <c:pt idx="6">
                  <c:v>36.820205380050723</c:v>
                </c:pt>
                <c:pt idx="7">
                  <c:v>38.095320574663262</c:v>
                </c:pt>
                <c:pt idx="8">
                  <c:v>38.993787521022412</c:v>
                </c:pt>
                <c:pt idx="9">
                  <c:v>40.381379756332706</c:v>
                </c:pt>
                <c:pt idx="10">
                  <c:v>41.902677725831971</c:v>
                </c:pt>
                <c:pt idx="11">
                  <c:v>42.952904252820751</c:v>
                </c:pt>
                <c:pt idx="12">
                  <c:v>43.815925829716321</c:v>
                </c:pt>
                <c:pt idx="13">
                  <c:v>44.871723213125087</c:v>
                </c:pt>
                <c:pt idx="14">
                  <c:v>45.9086983501345</c:v>
                </c:pt>
                <c:pt idx="15">
                  <c:v>47.509788897392397</c:v>
                </c:pt>
                <c:pt idx="16">
                  <c:v>48.79434374424028</c:v>
                </c:pt>
                <c:pt idx="17">
                  <c:v>50.516372095644911</c:v>
                </c:pt>
                <c:pt idx="18">
                  <c:v>52.548503130029211</c:v>
                </c:pt>
                <c:pt idx="19">
                  <c:v>54.161346572115313</c:v>
                </c:pt>
                <c:pt idx="20">
                  <c:v>57.729605996641098</c:v>
                </c:pt>
                <c:pt idx="21">
                  <c:v>59.977764418520806</c:v>
                </c:pt>
                <c:pt idx="22">
                  <c:v>62.712706222490588</c:v>
                </c:pt>
                <c:pt idx="23">
                  <c:v>65.69546310554145</c:v>
                </c:pt>
                <c:pt idx="24">
                  <c:v>70.443062949221996</c:v>
                </c:pt>
                <c:pt idx="25">
                  <c:v>73.586447713878044</c:v>
                </c:pt>
                <c:pt idx="26">
                  <c:v>78.390208580861398</c:v>
                </c:pt>
                <c:pt idx="27">
                  <c:v>83.197513942238004</c:v>
                </c:pt>
              </c:numCache>
            </c:numRef>
          </c:xVal>
          <c:yVal>
            <c:numRef>
              <c:f>'400'!#REF!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9B-C241-ABC3-30227B6550C2}"/>
            </c:ext>
          </c:extLst>
        </c:ser>
        <c:ser>
          <c:idx val="2"/>
          <c:order val="1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'400'!$AV$26:$AV$46</c:f>
              <c:numCache>
                <c:formatCode>General</c:formatCode>
                <c:ptCount val="21"/>
                <c:pt idx="0">
                  <c:v>34.414993311556579</c:v>
                </c:pt>
                <c:pt idx="1">
                  <c:v>35.203795562988681</c:v>
                </c:pt>
                <c:pt idx="2">
                  <c:v>35.853427484031712</c:v>
                </c:pt>
                <c:pt idx="3">
                  <c:v>37.457762977356985</c:v>
                </c:pt>
                <c:pt idx="4">
                  <c:v>39.687583638677566</c:v>
                </c:pt>
                <c:pt idx="5">
                  <c:v>42.427790989326368</c:v>
                </c:pt>
                <c:pt idx="6">
                  <c:v>44.3438245214207</c:v>
                </c:pt>
                <c:pt idx="7">
                  <c:v>46.709243623763442</c:v>
                </c:pt>
                <c:pt idx="8">
                  <c:v>49.655357919942595</c:v>
                </c:pt>
                <c:pt idx="9">
                  <c:v>53.354924851072269</c:v>
                </c:pt>
                <c:pt idx="10">
                  <c:v>58.853685207580938</c:v>
                </c:pt>
                <c:pt idx="11">
                  <c:v>64.204084664016023</c:v>
                </c:pt>
                <c:pt idx="12">
                  <c:v>72.014755331550035</c:v>
                </c:pt>
                <c:pt idx="13">
                  <c:v>80.793861261549694</c:v>
                </c:pt>
                <c:pt idx="14">
                  <c:v>94.174334981357248</c:v>
                </c:pt>
                <c:pt idx="15">
                  <c:v>111.16333809995604</c:v>
                </c:pt>
                <c:pt idx="16">
                  <c:v>135.29758111930872</c:v>
                </c:pt>
                <c:pt idx="17">
                  <c:v>179.04407154883137</c:v>
                </c:pt>
                <c:pt idx="18">
                  <c:v>258.76274599091266</c:v>
                </c:pt>
                <c:pt idx="19">
                  <c:v>472.29634186701225</c:v>
                </c:pt>
                <c:pt idx="20">
                  <c:v>846.69999126483503</c:v>
                </c:pt>
              </c:numCache>
            </c:numRef>
          </c:xVal>
          <c:yVal>
            <c:numRef>
              <c:f>'400'!$AX$26:$AX$46</c:f>
              <c:numCache>
                <c:formatCode>General</c:formatCode>
                <c:ptCount val="21"/>
                <c:pt idx="0">
                  <c:v>0.58651524668440658</c:v>
                </c:pt>
                <c:pt idx="1">
                  <c:v>0.13691187818825323</c:v>
                </c:pt>
                <c:pt idx="2">
                  <c:v>3.703755958706445E-2</c:v>
                </c:pt>
                <c:pt idx="3">
                  <c:v>0.35140509362349004</c:v>
                </c:pt>
                <c:pt idx="4">
                  <c:v>0.44791909995130252</c:v>
                </c:pt>
                <c:pt idx="5">
                  <c:v>0.48805065082286037</c:v>
                </c:pt>
                <c:pt idx="6">
                  <c:v>0.23094493033428298</c:v>
                </c:pt>
                <c:pt idx="7">
                  <c:v>0.16387596949980177</c:v>
                </c:pt>
                <c:pt idx="8">
                  <c:v>0.10739968840189107</c:v>
                </c:pt>
                <c:pt idx="9">
                  <c:v>0.10727813878900805</c:v>
                </c:pt>
                <c:pt idx="10">
                  <c:v>0.1102843551135515</c:v>
                </c:pt>
                <c:pt idx="11">
                  <c:v>0.10431094765402549</c:v>
                </c:pt>
                <c:pt idx="12">
                  <c:v>5.7158159521980778E-2</c:v>
                </c:pt>
                <c:pt idx="13">
                  <c:v>1.4147471323083749E-2</c:v>
                </c:pt>
                <c:pt idx="14">
                  <c:v>4.2183556904101749E-2</c:v>
                </c:pt>
                <c:pt idx="15">
                  <c:v>1.15633420032277E-2</c:v>
                </c:pt>
                <c:pt idx="16">
                  <c:v>1.1253242971315802E-3</c:v>
                </c:pt>
                <c:pt idx="17">
                  <c:v>7.5958610612116423E-3</c:v>
                </c:pt>
                <c:pt idx="18">
                  <c:v>8.4622335577600426E-3</c:v>
                </c:pt>
                <c:pt idx="19">
                  <c:v>4.2248713362652967E-3</c:v>
                </c:pt>
                <c:pt idx="20">
                  <c:v>3.9420007077273483E-3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9B-C241-ABC3-30227B655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9438895"/>
        <c:axId val="499348511"/>
      </c:scatterChart>
      <c:valAx>
        <c:axId val="499438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specific volume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499348511"/>
        <c:crosses val="autoZero"/>
        <c:crossBetween val="midCat"/>
      </c:valAx>
      <c:valAx>
        <c:axId val="499348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error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499438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'400'!$AU$53:$AU$73</c:f>
              <c:numCache>
                <c:formatCode>General</c:formatCode>
                <c:ptCount val="21"/>
                <c:pt idx="0">
                  <c:v>34.414993311556579</c:v>
                </c:pt>
                <c:pt idx="1">
                  <c:v>35.203795562988681</c:v>
                </c:pt>
                <c:pt idx="2">
                  <c:v>35.853427484031712</c:v>
                </c:pt>
                <c:pt idx="3">
                  <c:v>37.457762977356985</c:v>
                </c:pt>
                <c:pt idx="4">
                  <c:v>39.687583638677566</c:v>
                </c:pt>
                <c:pt idx="5">
                  <c:v>42.427790989326368</c:v>
                </c:pt>
                <c:pt idx="6">
                  <c:v>44.3438245214207</c:v>
                </c:pt>
                <c:pt idx="7">
                  <c:v>46.709243623763442</c:v>
                </c:pt>
                <c:pt idx="8">
                  <c:v>49.655357919942595</c:v>
                </c:pt>
                <c:pt idx="9">
                  <c:v>53.354924851072269</c:v>
                </c:pt>
                <c:pt idx="10">
                  <c:v>58.853685207580938</c:v>
                </c:pt>
                <c:pt idx="11">
                  <c:v>64.204084664016023</c:v>
                </c:pt>
                <c:pt idx="12">
                  <c:v>72.014755331550035</c:v>
                </c:pt>
                <c:pt idx="13">
                  <c:v>80.793861261549694</c:v>
                </c:pt>
                <c:pt idx="14">
                  <c:v>94.174334981357248</c:v>
                </c:pt>
                <c:pt idx="15">
                  <c:v>111.16333809995604</c:v>
                </c:pt>
                <c:pt idx="16">
                  <c:v>135.29758111930872</c:v>
                </c:pt>
                <c:pt idx="17">
                  <c:v>179.04407154883137</c:v>
                </c:pt>
                <c:pt idx="18">
                  <c:v>258.76274599091266</c:v>
                </c:pt>
                <c:pt idx="19">
                  <c:v>472.29634186701225</c:v>
                </c:pt>
                <c:pt idx="20">
                  <c:v>846.69999126483503</c:v>
                </c:pt>
              </c:numCache>
            </c:numRef>
          </c:xVal>
          <c:yVal>
            <c:numRef>
              <c:f>'400'!$AV$53:$AV$73</c:f>
              <c:numCache>
                <c:formatCode>General</c:formatCode>
                <c:ptCount val="21"/>
                <c:pt idx="0">
                  <c:v>5.1041807513374335</c:v>
                </c:pt>
                <c:pt idx="1">
                  <c:v>4.4863343248956644</c:v>
                </c:pt>
                <c:pt idx="2">
                  <c:v>4.066630762284408</c:v>
                </c:pt>
                <c:pt idx="3">
                  <c:v>3.2709619795725056</c:v>
                </c:pt>
                <c:pt idx="4">
                  <c:v>2.5261551498000783</c:v>
                </c:pt>
                <c:pt idx="5">
                  <c:v>1.9322212490322177</c:v>
                </c:pt>
                <c:pt idx="6">
                  <c:v>1.6404116214175446</c:v>
                </c:pt>
                <c:pt idx="7">
                  <c:v>1.3680016784051094</c:v>
                </c:pt>
                <c:pt idx="8">
                  <c:v>1.1187785616295449</c:v>
                </c:pt>
                <c:pt idx="9">
                  <c:v>0.89602769578233077</c:v>
                </c:pt>
                <c:pt idx="10">
                  <c:v>0.67512604598927584</c:v>
                </c:pt>
                <c:pt idx="11">
                  <c:v>0.53346874759495322</c:v>
                </c:pt>
                <c:pt idx="12">
                  <c:v>0.39814615500939377</c:v>
                </c:pt>
                <c:pt idx="13">
                  <c:v>0.30209285462412422</c:v>
                </c:pt>
                <c:pt idx="14">
                  <c:v>0.21373305964464001</c:v>
                </c:pt>
                <c:pt idx="15">
                  <c:v>0.15044062355747015</c:v>
                </c:pt>
                <c:pt idx="16">
                  <c:v>0.10187209296721625</c:v>
                </c:pt>
                <c:pt idx="17">
                  <c:v>6.0871051893431109E-2</c:v>
                </c:pt>
                <c:pt idx="18">
                  <c:v>3.2861497751368582E-2</c:v>
                </c:pt>
                <c:pt idx="19">
                  <c:v>1.3486980361902651E-2</c:v>
                </c:pt>
                <c:pt idx="20">
                  <c:v>6.3010891496377121E-3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5E-A045-B1B0-6F842B6B1794}"/>
            </c:ext>
          </c:extLst>
        </c:ser>
        <c:ser>
          <c:idx val="1"/>
          <c:order val="1"/>
          <c:tx>
            <c:v>500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'400'!$AW$53:$AW$72</c:f>
              <c:numCache>
                <c:formatCode>General</c:formatCode>
                <c:ptCount val="20"/>
                <c:pt idx="0">
                  <c:v>35.557662023457382</c:v>
                </c:pt>
                <c:pt idx="1">
                  <c:v>37.801112435288694</c:v>
                </c:pt>
                <c:pt idx="2">
                  <c:v>39.147473479958371</c:v>
                </c:pt>
                <c:pt idx="3">
                  <c:v>40.06553940789945</c:v>
                </c:pt>
                <c:pt idx="4">
                  <c:v>41.119604440867455</c:v>
                </c:pt>
                <c:pt idx="5">
                  <c:v>42.369291079222123</c:v>
                </c:pt>
                <c:pt idx="6">
                  <c:v>44.187491905788157</c:v>
                </c:pt>
                <c:pt idx="7">
                  <c:v>46.752987273106228</c:v>
                </c:pt>
                <c:pt idx="8">
                  <c:v>50.462438369721873</c:v>
                </c:pt>
                <c:pt idx="9">
                  <c:v>54.573095264173389</c:v>
                </c:pt>
                <c:pt idx="10">
                  <c:v>59.586363720937641</c:v>
                </c:pt>
                <c:pt idx="11">
                  <c:v>65.451203014822426</c:v>
                </c:pt>
                <c:pt idx="12">
                  <c:v>73.852966583273997</c:v>
                </c:pt>
                <c:pt idx="13">
                  <c:v>84.784535393638535</c:v>
                </c:pt>
                <c:pt idx="14">
                  <c:v>98.926740097262297</c:v>
                </c:pt>
                <c:pt idx="15">
                  <c:v>121.31127553868359</c:v>
                </c:pt>
                <c:pt idx="16">
                  <c:v>155.33815009395079</c:v>
                </c:pt>
                <c:pt idx="17">
                  <c:v>213.89799087615364</c:v>
                </c:pt>
                <c:pt idx="18">
                  <c:v>336.68512067683969</c:v>
                </c:pt>
                <c:pt idx="19">
                  <c:v>652.42574729337173</c:v>
                </c:pt>
              </c:numCache>
            </c:numRef>
          </c:xVal>
          <c:yVal>
            <c:numRef>
              <c:f>'400'!$AX$53:$AX$72</c:f>
              <c:numCache>
                <c:formatCode>General</c:formatCode>
                <c:ptCount val="20"/>
                <c:pt idx="0">
                  <c:v>3.6802896187435907</c:v>
                </c:pt>
                <c:pt idx="1">
                  <c:v>2.8571352263723346</c:v>
                </c:pt>
                <c:pt idx="2">
                  <c:v>2.4969536319273242</c:v>
                </c:pt>
                <c:pt idx="3">
                  <c:v>2.2914585809841208</c:v>
                </c:pt>
                <c:pt idx="4">
                  <c:v>2.0871905389942849</c:v>
                </c:pt>
                <c:pt idx="5">
                  <c:v>1.8805092689469529</c:v>
                </c:pt>
                <c:pt idx="6">
                  <c:v>1.6333126366842554</c:v>
                </c:pt>
                <c:pt idx="7">
                  <c:v>1.3633663518875005</c:v>
                </c:pt>
                <c:pt idx="8">
                  <c:v>1.0819829360921915</c:v>
                </c:pt>
                <c:pt idx="9">
                  <c:v>0.86483765200540874</c:v>
                </c:pt>
                <c:pt idx="10">
                  <c:v>0.68141113957792898</c:v>
                </c:pt>
                <c:pt idx="11">
                  <c:v>0.53497990914750071</c:v>
                </c:pt>
                <c:pt idx="12">
                  <c:v>0.39823870377469744</c:v>
                </c:pt>
                <c:pt idx="13">
                  <c:v>0.28949224593652334</c:v>
                </c:pt>
                <c:pt idx="14">
                  <c:v>0.20667734245437117</c:v>
                </c:pt>
                <c:pt idx="15">
                  <c:v>0.13591158521198565</c:v>
                </c:pt>
                <c:pt idx="16">
                  <c:v>8.4596711185830106E-2</c:v>
                </c:pt>
                <c:pt idx="17">
                  <c:v>4.7992141581463449E-2</c:v>
                </c:pt>
                <c:pt idx="18">
                  <c:v>2.3164580786366833E-2</c:v>
                </c:pt>
                <c:pt idx="19">
                  <c:v>9.0904180978667645E-3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5E-A045-B1B0-6F842B6B1794}"/>
            </c:ext>
          </c:extLst>
        </c:ser>
        <c:ser>
          <c:idx val="2"/>
          <c:order val="2"/>
          <c:tx>
            <c:v>600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'400'!$AY$53:$AY$74</c:f>
              <c:numCache>
                <c:formatCode>General</c:formatCode>
                <c:ptCount val="22"/>
                <c:pt idx="0">
                  <c:v>34.386917353759195</c:v>
                </c:pt>
                <c:pt idx="1">
                  <c:v>36.371187571520991</c:v>
                </c:pt>
                <c:pt idx="2">
                  <c:v>37.20312456903595</c:v>
                </c:pt>
                <c:pt idx="3">
                  <c:v>38.515944912269127</c:v>
                </c:pt>
                <c:pt idx="4">
                  <c:v>39.644255359277111</c:v>
                </c:pt>
                <c:pt idx="5">
                  <c:v>40.864973504361082</c:v>
                </c:pt>
                <c:pt idx="6">
                  <c:v>42.836031686164588</c:v>
                </c:pt>
                <c:pt idx="7">
                  <c:v>44.96697486779469</c:v>
                </c:pt>
                <c:pt idx="8">
                  <c:v>47.648489435035458</c:v>
                </c:pt>
                <c:pt idx="9">
                  <c:v>50.433943636612412</c:v>
                </c:pt>
                <c:pt idx="10">
                  <c:v>54.364893460084616</c:v>
                </c:pt>
                <c:pt idx="11">
                  <c:v>59.476004485014926</c:v>
                </c:pt>
                <c:pt idx="12">
                  <c:v>64.933251574603304</c:v>
                </c:pt>
                <c:pt idx="13">
                  <c:v>72.711105949897245</c:v>
                </c:pt>
                <c:pt idx="14">
                  <c:v>83.022536625249117</c:v>
                </c:pt>
                <c:pt idx="15">
                  <c:v>96.087126333196764</c:v>
                </c:pt>
                <c:pt idx="16">
                  <c:v>113.61906281487309</c:v>
                </c:pt>
                <c:pt idx="17">
                  <c:v>140.0553976064362</c:v>
                </c:pt>
                <c:pt idx="18">
                  <c:v>186.04688467374237</c:v>
                </c:pt>
                <c:pt idx="19">
                  <c:v>271.55910521890144</c:v>
                </c:pt>
                <c:pt idx="20">
                  <c:v>518.62671820659966</c:v>
                </c:pt>
                <c:pt idx="21">
                  <c:v>868.83834290633922</c:v>
                </c:pt>
              </c:numCache>
            </c:numRef>
          </c:xVal>
          <c:yVal>
            <c:numRef>
              <c:f>'400'!$AZ$53:$AZ$74</c:f>
              <c:numCache>
                <c:formatCode>General</c:formatCode>
                <c:ptCount val="22"/>
                <c:pt idx="0">
                  <c:v>5.0519644701734547</c:v>
                </c:pt>
                <c:pt idx="1">
                  <c:v>4.0074487606257714</c:v>
                </c:pt>
                <c:pt idx="2">
                  <c:v>3.6696579028169252</c:v>
                </c:pt>
                <c:pt idx="3">
                  <c:v>3.2222074306659696</c:v>
                </c:pt>
                <c:pt idx="4">
                  <c:v>2.9034510161316831</c:v>
                </c:pt>
                <c:pt idx="5">
                  <c:v>2.6117936233976411</c:v>
                </c:pt>
                <c:pt idx="6">
                  <c:v>2.2298822094002806</c:v>
                </c:pt>
                <c:pt idx="7">
                  <c:v>1.9079727876839683</c:v>
                </c:pt>
                <c:pt idx="8">
                  <c:v>1.5967942570272504</c:v>
                </c:pt>
                <c:pt idx="9">
                  <c:v>1.3506581784520719</c:v>
                </c:pt>
                <c:pt idx="10">
                  <c:v>1.0928425457567301</c:v>
                </c:pt>
                <c:pt idx="11">
                  <c:v>0.85815243284762166</c:v>
                </c:pt>
                <c:pt idx="12">
                  <c:v>0.68475603151661757</c:v>
                </c:pt>
                <c:pt idx="13">
                  <c:v>0.51852960857013031</c:v>
                </c:pt>
                <c:pt idx="14">
                  <c:v>0.38013113427743406</c:v>
                </c:pt>
                <c:pt idx="15">
                  <c:v>0.27441065862616892</c:v>
                </c:pt>
                <c:pt idx="16">
                  <c:v>0.19222990503446902</c:v>
                </c:pt>
                <c:pt idx="17">
                  <c:v>0.12612516280863389</c:v>
                </c:pt>
                <c:pt idx="18">
                  <c:v>7.3712224980270649E-2</c:v>
                </c:pt>
                <c:pt idx="19">
                  <c:v>3.8053719641897223E-2</c:v>
                </c:pt>
                <c:pt idx="20">
                  <c:v>1.3878152277036393E-2</c:v>
                </c:pt>
                <c:pt idx="21">
                  <c:v>6.8082141198966429E-3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5E-A045-B1B0-6F842B6B1794}"/>
            </c:ext>
          </c:extLst>
        </c:ser>
        <c:ser>
          <c:idx val="3"/>
          <c:order val="3"/>
          <c:tx>
            <c:v>700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'400'!$BA$53:$BA$73</c:f>
              <c:numCache>
                <c:formatCode>General</c:formatCode>
                <c:ptCount val="21"/>
                <c:pt idx="0">
                  <c:v>34.56487408491288</c:v>
                </c:pt>
                <c:pt idx="1">
                  <c:v>37.114085273930897</c:v>
                </c:pt>
                <c:pt idx="2">
                  <c:v>38.326475695862598</c:v>
                </c:pt>
                <c:pt idx="3">
                  <c:v>39.432309198669472</c:v>
                </c:pt>
                <c:pt idx="4">
                  <c:v>40.313354190066008</c:v>
                </c:pt>
                <c:pt idx="5">
                  <c:v>41.627041156566783</c:v>
                </c:pt>
                <c:pt idx="6">
                  <c:v>42.865528403306669</c:v>
                </c:pt>
                <c:pt idx="7">
                  <c:v>45.436491889630602</c:v>
                </c:pt>
                <c:pt idx="8">
                  <c:v>48.37119448657289</c:v>
                </c:pt>
                <c:pt idx="9">
                  <c:v>52.348838296265242</c:v>
                </c:pt>
                <c:pt idx="10">
                  <c:v>56.557789358763941</c:v>
                </c:pt>
                <c:pt idx="11">
                  <c:v>61.521911488780496</c:v>
                </c:pt>
                <c:pt idx="12">
                  <c:v>68.209804798740464</c:v>
                </c:pt>
                <c:pt idx="13">
                  <c:v>76.796506011099126</c:v>
                </c:pt>
                <c:pt idx="14">
                  <c:v>88.580892203925558</c:v>
                </c:pt>
                <c:pt idx="15">
                  <c:v>103.24687798321038</c:v>
                </c:pt>
                <c:pt idx="16">
                  <c:v>124.31983891377629</c:v>
                </c:pt>
                <c:pt idx="17">
                  <c:v>157.85853775025831</c:v>
                </c:pt>
                <c:pt idx="18">
                  <c:v>212.14012940708079</c:v>
                </c:pt>
                <c:pt idx="19">
                  <c:v>336.79139065255089</c:v>
                </c:pt>
                <c:pt idx="20">
                  <c:v>646.62334373952558</c:v>
                </c:pt>
              </c:numCache>
            </c:numRef>
          </c:xVal>
          <c:yVal>
            <c:numRef>
              <c:f>'400'!$BB$53:$BB$73</c:f>
              <c:numCache>
                <c:formatCode>General</c:formatCode>
                <c:ptCount val="21"/>
                <c:pt idx="0">
                  <c:v>4.832065655655601</c:v>
                </c:pt>
                <c:pt idx="1">
                  <c:v>3.7074320217147712</c:v>
                </c:pt>
                <c:pt idx="2">
                  <c:v>3.3122747150021423</c:v>
                </c:pt>
                <c:pt idx="3">
                  <c:v>3.0070602011528429</c:v>
                </c:pt>
                <c:pt idx="4">
                  <c:v>2.7945288072675614</c:v>
                </c:pt>
                <c:pt idx="5">
                  <c:v>2.5189700034241431</c:v>
                </c:pt>
                <c:pt idx="6">
                  <c:v>2.2964530302973811</c:v>
                </c:pt>
                <c:pt idx="7">
                  <c:v>1.9227303837600696</c:v>
                </c:pt>
                <c:pt idx="8">
                  <c:v>1.6012970664555564</c:v>
                </c:pt>
                <c:pt idx="9">
                  <c:v>1.2837341957031587</c:v>
                </c:pt>
                <c:pt idx="10">
                  <c:v>1.0434857133490425</c:v>
                </c:pt>
                <c:pt idx="11">
                  <c:v>0.84015936778900013</c:v>
                </c:pt>
                <c:pt idx="12">
                  <c:v>0.65086036306958928</c:v>
                </c:pt>
                <c:pt idx="13">
                  <c:v>0.49135094493454445</c:v>
                </c:pt>
                <c:pt idx="14">
                  <c:v>0.35542599284611404</c:v>
                </c:pt>
                <c:pt idx="15">
                  <c:v>0.25491222860018259</c:v>
                </c:pt>
                <c:pt idx="16">
                  <c:v>0.1734679633940949</c:v>
                </c:pt>
                <c:pt idx="17">
                  <c:v>0.10843989611249572</c:v>
                </c:pt>
                <c:pt idx="18">
                  <c:v>6.2757982749433658E-2</c:v>
                </c:pt>
                <c:pt idx="19">
                  <c:v>2.8544977922659427E-2</c:v>
                </c:pt>
                <c:pt idx="20">
                  <c:v>1.0619109271911389E-2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5E-A045-B1B0-6F842B6B1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66639"/>
        <c:axId val="1625944528"/>
      </c:scatterChart>
      <c:valAx>
        <c:axId val="148966639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Specific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625944528"/>
        <c:crossesAt val="1.0000000000000002E-3"/>
        <c:crossBetween val="midCat"/>
      </c:valAx>
      <c:valAx>
        <c:axId val="16259445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Pressure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896663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066848125465802"/>
          <c:y val="9.190315772384125E-2"/>
          <c:w val="0.15496937882764655"/>
          <c:h val="0.3110390453770598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'400'!$AV$81:$AV$101</c:f>
              <c:numCache>
                <c:formatCode>General</c:formatCode>
                <c:ptCount val="21"/>
                <c:pt idx="0">
                  <c:v>34.414993311556579</c:v>
                </c:pt>
                <c:pt idx="1">
                  <c:v>35.203795562988681</c:v>
                </c:pt>
                <c:pt idx="2">
                  <c:v>35.853427484031712</c:v>
                </c:pt>
                <c:pt idx="3">
                  <c:v>37.457762977356985</c:v>
                </c:pt>
                <c:pt idx="4">
                  <c:v>39.687583638677566</c:v>
                </c:pt>
                <c:pt idx="5">
                  <c:v>42.427790989326368</c:v>
                </c:pt>
                <c:pt idx="6">
                  <c:v>44.3438245214207</c:v>
                </c:pt>
                <c:pt idx="7">
                  <c:v>46.709243623763442</c:v>
                </c:pt>
                <c:pt idx="8">
                  <c:v>49.655357919942595</c:v>
                </c:pt>
                <c:pt idx="9">
                  <c:v>53.354924851072269</c:v>
                </c:pt>
                <c:pt idx="10">
                  <c:v>58.853685207580938</c:v>
                </c:pt>
                <c:pt idx="11">
                  <c:v>64.204084664016023</c:v>
                </c:pt>
                <c:pt idx="12">
                  <c:v>72.014755331550035</c:v>
                </c:pt>
                <c:pt idx="13">
                  <c:v>80.793861261549694</c:v>
                </c:pt>
                <c:pt idx="14">
                  <c:v>94.174334981357248</c:v>
                </c:pt>
                <c:pt idx="15">
                  <c:v>111.16333809995604</c:v>
                </c:pt>
                <c:pt idx="16">
                  <c:v>135.29758111930872</c:v>
                </c:pt>
                <c:pt idx="17">
                  <c:v>179.04407154883137</c:v>
                </c:pt>
                <c:pt idx="18">
                  <c:v>258.76274599091266</c:v>
                </c:pt>
                <c:pt idx="19">
                  <c:v>472.29634186701225</c:v>
                </c:pt>
                <c:pt idx="20">
                  <c:v>846.69999126483503</c:v>
                </c:pt>
              </c:numCache>
            </c:numRef>
          </c:xVal>
          <c:yVal>
            <c:numRef>
              <c:f>'400'!$AU$81:$AU$101</c:f>
              <c:numCache>
                <c:formatCode>General</c:formatCode>
                <c:ptCount val="21"/>
                <c:pt idx="0">
                  <c:v>4.517665504653027</c:v>
                </c:pt>
                <c:pt idx="1">
                  <c:v>4.3494224467074112</c:v>
                </c:pt>
                <c:pt idx="2">
                  <c:v>4.1036683218714725</c:v>
                </c:pt>
                <c:pt idx="3">
                  <c:v>3.6223670731959956</c:v>
                </c:pt>
                <c:pt idx="4">
                  <c:v>2.9740742497513808</c:v>
                </c:pt>
                <c:pt idx="5">
                  <c:v>2.4202718998550781</c:v>
                </c:pt>
                <c:pt idx="6">
                  <c:v>1.8713565517518276</c:v>
                </c:pt>
                <c:pt idx="7">
                  <c:v>1.5318776479049112</c:v>
                </c:pt>
                <c:pt idx="8">
                  <c:v>1.226178250031436</c:v>
                </c:pt>
                <c:pt idx="9">
                  <c:v>1.0033058345713388</c:v>
                </c:pt>
                <c:pt idx="10">
                  <c:v>0.78541040110282734</c:v>
                </c:pt>
                <c:pt idx="11">
                  <c:v>0.63777969524897871</c:v>
                </c:pt>
                <c:pt idx="12">
                  <c:v>0.45530431453137454</c:v>
                </c:pt>
                <c:pt idx="13">
                  <c:v>0.31624032594720797</c:v>
                </c:pt>
                <c:pt idx="14">
                  <c:v>0.25591661654874176</c:v>
                </c:pt>
                <c:pt idx="15">
                  <c:v>0.16200396556069785</c:v>
                </c:pt>
                <c:pt idx="16">
                  <c:v>0.10074676867008467</c:v>
                </c:pt>
                <c:pt idx="17">
                  <c:v>5.3275190832219467E-2</c:v>
                </c:pt>
                <c:pt idx="18">
                  <c:v>2.4399264193608539E-2</c:v>
                </c:pt>
                <c:pt idx="19">
                  <c:v>9.2621090256373544E-3</c:v>
                </c:pt>
                <c:pt idx="20">
                  <c:v>2.3590884419103638E-3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97B-194E-A3BF-92495E19C2F9}"/>
            </c:ext>
          </c:extLst>
        </c:ser>
        <c:ser>
          <c:idx val="1"/>
          <c:order val="1"/>
          <c:tx>
            <c:v>500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'400'!$AX$81:$AX$100</c:f>
              <c:numCache>
                <c:formatCode>General</c:formatCode>
                <c:ptCount val="20"/>
                <c:pt idx="0">
                  <c:v>35.557662023457382</c:v>
                </c:pt>
                <c:pt idx="1">
                  <c:v>37.801112435288694</c:v>
                </c:pt>
                <c:pt idx="2">
                  <c:v>39.147473479958371</c:v>
                </c:pt>
                <c:pt idx="3">
                  <c:v>40.06553940789945</c:v>
                </c:pt>
                <c:pt idx="4">
                  <c:v>41.119604440867455</c:v>
                </c:pt>
                <c:pt idx="5">
                  <c:v>42.369291079222123</c:v>
                </c:pt>
                <c:pt idx="6">
                  <c:v>44.187491905788157</c:v>
                </c:pt>
                <c:pt idx="7">
                  <c:v>46.752987273106228</c:v>
                </c:pt>
                <c:pt idx="8">
                  <c:v>50.462438369721873</c:v>
                </c:pt>
                <c:pt idx="9">
                  <c:v>54.573095264173389</c:v>
                </c:pt>
                <c:pt idx="10">
                  <c:v>59.586363720937641</c:v>
                </c:pt>
                <c:pt idx="11">
                  <c:v>65.451203014822426</c:v>
                </c:pt>
                <c:pt idx="12">
                  <c:v>73.852966583273997</c:v>
                </c:pt>
                <c:pt idx="13">
                  <c:v>84.784535393638535</c:v>
                </c:pt>
                <c:pt idx="14">
                  <c:v>98.926740097262297</c:v>
                </c:pt>
                <c:pt idx="15">
                  <c:v>121.31127553868359</c:v>
                </c:pt>
                <c:pt idx="16">
                  <c:v>155.33815009395079</c:v>
                </c:pt>
                <c:pt idx="17">
                  <c:v>213.89799087615364</c:v>
                </c:pt>
                <c:pt idx="18">
                  <c:v>336.68512067683969</c:v>
                </c:pt>
                <c:pt idx="19">
                  <c:v>652.42574729337173</c:v>
                </c:pt>
              </c:numCache>
            </c:numRef>
          </c:xVal>
          <c:yVal>
            <c:numRef>
              <c:f>'400'!$AW$81:$AW$100</c:f>
              <c:numCache>
                <c:formatCode>General</c:formatCode>
                <c:ptCount val="20"/>
                <c:pt idx="0">
                  <c:v>3.309202222571495</c:v>
                </c:pt>
                <c:pt idx="1">
                  <c:v>3.1970246112889988</c:v>
                </c:pt>
                <c:pt idx="2">
                  <c:v>3.26659613160338</c:v>
                </c:pt>
                <c:pt idx="3">
                  <c:v>3.643037214436462</c:v>
                </c:pt>
                <c:pt idx="4">
                  <c:v>2.7128350040310156</c:v>
                </c:pt>
                <c:pt idx="5">
                  <c:v>2.8237338224864805</c:v>
                </c:pt>
                <c:pt idx="6">
                  <c:v>1.8897737755857478</c:v>
                </c:pt>
                <c:pt idx="7">
                  <c:v>1.6224936952444253</c:v>
                </c:pt>
                <c:pt idx="8">
                  <c:v>1.215446872204238</c:v>
                </c:pt>
                <c:pt idx="9">
                  <c:v>1.0333292229549067</c:v>
                </c:pt>
                <c:pt idx="10">
                  <c:v>0.78435837275907327</c:v>
                </c:pt>
                <c:pt idx="11">
                  <c:v>0.63531532426303139</c:v>
                </c:pt>
                <c:pt idx="12">
                  <c:v>0.4169357158194133</c:v>
                </c:pt>
                <c:pt idx="13">
                  <c:v>0.34021557037794919</c:v>
                </c:pt>
                <c:pt idx="14">
                  <c:v>0.22542012785832388</c:v>
                </c:pt>
                <c:pt idx="15">
                  <c:v>0.13281341192590779</c:v>
                </c:pt>
                <c:pt idx="16">
                  <c:v>8.9541548158583714E-2</c:v>
                </c:pt>
                <c:pt idx="17">
                  <c:v>3.9895028018392023E-2</c:v>
                </c:pt>
                <c:pt idx="18">
                  <c:v>1.8941857589409816E-2</c:v>
                </c:pt>
                <c:pt idx="19">
                  <c:v>5.0804150723067643E-3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97B-194E-A3BF-92495E19C2F9}"/>
            </c:ext>
          </c:extLst>
        </c:ser>
        <c:ser>
          <c:idx val="2"/>
          <c:order val="2"/>
          <c:tx>
            <c:v>600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'400'!$AZ$81:$AZ$102</c:f>
              <c:numCache>
                <c:formatCode>General</c:formatCode>
                <c:ptCount val="22"/>
                <c:pt idx="0">
                  <c:v>34.386917353759195</c:v>
                </c:pt>
                <c:pt idx="1">
                  <c:v>36.371187571520991</c:v>
                </c:pt>
                <c:pt idx="2">
                  <c:v>37.20312456903595</c:v>
                </c:pt>
                <c:pt idx="3">
                  <c:v>38.515944912269127</c:v>
                </c:pt>
                <c:pt idx="4">
                  <c:v>39.644255359277111</c:v>
                </c:pt>
                <c:pt idx="5">
                  <c:v>40.864973504361082</c:v>
                </c:pt>
                <c:pt idx="6">
                  <c:v>42.836031686164588</c:v>
                </c:pt>
                <c:pt idx="7">
                  <c:v>44.96697486779469</c:v>
                </c:pt>
                <c:pt idx="8">
                  <c:v>47.648489435035458</c:v>
                </c:pt>
                <c:pt idx="9">
                  <c:v>50.433943636612412</c:v>
                </c:pt>
                <c:pt idx="10">
                  <c:v>54.364893460084616</c:v>
                </c:pt>
                <c:pt idx="11">
                  <c:v>59.476004485014926</c:v>
                </c:pt>
                <c:pt idx="12">
                  <c:v>64.933251574603304</c:v>
                </c:pt>
                <c:pt idx="13">
                  <c:v>72.711105949897245</c:v>
                </c:pt>
                <c:pt idx="14">
                  <c:v>83.022536625249117</c:v>
                </c:pt>
                <c:pt idx="15">
                  <c:v>96.087126333196764</c:v>
                </c:pt>
                <c:pt idx="16">
                  <c:v>113.61906281487309</c:v>
                </c:pt>
                <c:pt idx="17">
                  <c:v>140.0553976064362</c:v>
                </c:pt>
                <c:pt idx="18">
                  <c:v>186.04688467374237</c:v>
                </c:pt>
                <c:pt idx="19">
                  <c:v>271.55910521890144</c:v>
                </c:pt>
                <c:pt idx="20">
                  <c:v>518.62671820659966</c:v>
                </c:pt>
                <c:pt idx="21">
                  <c:v>868.83834290633922</c:v>
                </c:pt>
              </c:numCache>
            </c:numRef>
          </c:xVal>
          <c:yVal>
            <c:numRef>
              <c:f>'400'!$AY$81:$AY$102</c:f>
              <c:numCache>
                <c:formatCode>General</c:formatCode>
                <c:ptCount val="22"/>
                <c:pt idx="0">
                  <c:v>4.6328776400028078</c:v>
                </c:pt>
                <c:pt idx="1">
                  <c:v>3.9345890934644991</c:v>
                </c:pt>
                <c:pt idx="2">
                  <c:v>3.7456620276349484</c:v>
                </c:pt>
                <c:pt idx="3">
                  <c:v>3.5715030250277615</c:v>
                </c:pt>
                <c:pt idx="4">
                  <c:v>3.3711814699302125</c:v>
                </c:pt>
                <c:pt idx="5">
                  <c:v>3.062936503421577</c:v>
                </c:pt>
                <c:pt idx="6">
                  <c:v>2.6156871025658255</c:v>
                </c:pt>
                <c:pt idx="7">
                  <c:v>2.217660118478987</c:v>
                </c:pt>
                <c:pt idx="8">
                  <c:v>1.5606206650889698</c:v>
                </c:pt>
                <c:pt idx="9">
                  <c:v>1.4334814603149739</c:v>
                </c:pt>
                <c:pt idx="10">
                  <c:v>1.08460425101925</c:v>
                </c:pt>
                <c:pt idx="11">
                  <c:v>0.87607117056574924</c:v>
                </c:pt>
                <c:pt idx="12">
                  <c:v>0.70060357795121131</c:v>
                </c:pt>
                <c:pt idx="13">
                  <c:v>0.55194862023210045</c:v>
                </c:pt>
                <c:pt idx="14">
                  <c:v>0.37630008538486603</c:v>
                </c:pt>
                <c:pt idx="15">
                  <c:v>0.28973213665302711</c:v>
                </c:pt>
                <c:pt idx="16">
                  <c:v>0.19991247197465301</c:v>
                </c:pt>
                <c:pt idx="17">
                  <c:v>0.11385747982746386</c:v>
                </c:pt>
                <c:pt idx="18">
                  <c:v>6.3689451293782923E-2</c:v>
                </c:pt>
                <c:pt idx="19">
                  <c:v>3.1354968757613025E-2</c:v>
                </c:pt>
                <c:pt idx="20">
                  <c:v>1.1489139366486838E-2</c:v>
                </c:pt>
                <c:pt idx="21">
                  <c:v>3.7667180070183287E-3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97B-194E-A3BF-92495E19C2F9}"/>
            </c:ext>
          </c:extLst>
        </c:ser>
        <c:ser>
          <c:idx val="3"/>
          <c:order val="3"/>
          <c:tx>
            <c:v>700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'400'!$BB$81:$BB$101</c:f>
              <c:numCache>
                <c:formatCode>General</c:formatCode>
                <c:ptCount val="21"/>
                <c:pt idx="0">
                  <c:v>34.56487408491288</c:v>
                </c:pt>
                <c:pt idx="1">
                  <c:v>37.114085273930897</c:v>
                </c:pt>
                <c:pt idx="2">
                  <c:v>38.326475695862598</c:v>
                </c:pt>
                <c:pt idx="3">
                  <c:v>39.432309198669472</c:v>
                </c:pt>
                <c:pt idx="4">
                  <c:v>40.313354190066008</c:v>
                </c:pt>
                <c:pt idx="5">
                  <c:v>41.627041156566783</c:v>
                </c:pt>
                <c:pt idx="6">
                  <c:v>42.865528403306669</c:v>
                </c:pt>
                <c:pt idx="7">
                  <c:v>45.436491889630602</c:v>
                </c:pt>
                <c:pt idx="8">
                  <c:v>48.37119448657289</c:v>
                </c:pt>
                <c:pt idx="9">
                  <c:v>52.348838296265242</c:v>
                </c:pt>
                <c:pt idx="10">
                  <c:v>56.557789358763941</c:v>
                </c:pt>
                <c:pt idx="11">
                  <c:v>61.521911488780496</c:v>
                </c:pt>
                <c:pt idx="12">
                  <c:v>68.209804798740464</c:v>
                </c:pt>
                <c:pt idx="13">
                  <c:v>76.796506011099126</c:v>
                </c:pt>
                <c:pt idx="14">
                  <c:v>88.580892203925558</c:v>
                </c:pt>
                <c:pt idx="15">
                  <c:v>103.24687798321038</c:v>
                </c:pt>
                <c:pt idx="16">
                  <c:v>124.31983891377629</c:v>
                </c:pt>
                <c:pt idx="17">
                  <c:v>157.85853775025831</c:v>
                </c:pt>
                <c:pt idx="18">
                  <c:v>212.14012940708079</c:v>
                </c:pt>
                <c:pt idx="19">
                  <c:v>336.79139065255089</c:v>
                </c:pt>
                <c:pt idx="20">
                  <c:v>646.62334373952558</c:v>
                </c:pt>
              </c:numCache>
            </c:numRef>
          </c:xVal>
          <c:yVal>
            <c:numRef>
              <c:f>'400'!$BA$81:$BA$101</c:f>
              <c:numCache>
                <c:formatCode>General</c:formatCode>
                <c:ptCount val="21"/>
                <c:pt idx="0">
                  <c:v>4.4735248226552944</c:v>
                </c:pt>
                <c:pt idx="1">
                  <c:v>3.7519227372234312</c:v>
                </c:pt>
                <c:pt idx="2">
                  <c:v>3.6772615746635751</c:v>
                </c:pt>
                <c:pt idx="3">
                  <c:v>3.7783502608198929</c:v>
                </c:pt>
                <c:pt idx="4">
                  <c:v>3.5021896559654535</c:v>
                </c:pt>
                <c:pt idx="5">
                  <c:v>2.8700596161283887</c:v>
                </c:pt>
                <c:pt idx="6">
                  <c:v>2.7486744062632082</c:v>
                </c:pt>
                <c:pt idx="7">
                  <c:v>1.8027860420262314</c:v>
                </c:pt>
                <c:pt idx="8">
                  <c:v>1.6081306555636694</c:v>
                </c:pt>
                <c:pt idx="9">
                  <c:v>1.2971711360582474</c:v>
                </c:pt>
                <c:pt idx="10">
                  <c:v>1.0955110508739041</c:v>
                </c:pt>
                <c:pt idx="11">
                  <c:v>0.97466627237915593</c:v>
                </c:pt>
                <c:pt idx="12">
                  <c:v>0.64228209613417075</c:v>
                </c:pt>
                <c:pt idx="13">
                  <c:v>0.51063042501278744</c:v>
                </c:pt>
                <c:pt idx="14">
                  <c:v>0.37567868120363368</c:v>
                </c:pt>
                <c:pt idx="15">
                  <c:v>0.26267782218318392</c:v>
                </c:pt>
                <c:pt idx="16">
                  <c:v>0.1695542437147402</c:v>
                </c:pt>
                <c:pt idx="17">
                  <c:v>0.10660590604839131</c:v>
                </c:pt>
                <c:pt idx="18">
                  <c:v>5.7501399117607342E-2</c:v>
                </c:pt>
                <c:pt idx="19">
                  <c:v>2.4546051217666502E-2</c:v>
                </c:pt>
                <c:pt idx="20">
                  <c:v>8.0865609752666361E-3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97B-194E-A3BF-92495E19C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66639"/>
        <c:axId val="1625944528"/>
      </c:scatterChart>
      <c:valAx>
        <c:axId val="148966639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Specific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625944528"/>
        <c:crossesAt val="1.0000000000000002E-3"/>
        <c:crossBetween val="midCat"/>
      </c:valAx>
      <c:valAx>
        <c:axId val="162594452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Pressure (GPa)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896663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066848125465802"/>
          <c:y val="9.190315772384125E-2"/>
          <c:w val="0.15496937882764655"/>
          <c:h val="0.3110390453770598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0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'400'!$AF$257:$AF$313</c:f>
              <c:numCache>
                <c:formatCode>General</c:formatCode>
                <c:ptCount val="57"/>
                <c:pt idx="0">
                  <c:v>960.81853382758993</c:v>
                </c:pt>
                <c:pt idx="1">
                  <c:v>636.47302793245831</c:v>
                </c:pt>
                <c:pt idx="2">
                  <c:v>488.09815827483817</c:v>
                </c:pt>
                <c:pt idx="3">
                  <c:v>380.69360908760802</c:v>
                </c:pt>
                <c:pt idx="4">
                  <c:v>323.81077794785966</c:v>
                </c:pt>
                <c:pt idx="5">
                  <c:v>276.37485999077904</c:v>
                </c:pt>
                <c:pt idx="6">
                  <c:v>241.07077248525744</c:v>
                </c:pt>
                <c:pt idx="7">
                  <c:v>214.22153294908955</c:v>
                </c:pt>
                <c:pt idx="8">
                  <c:v>192.24597949179329</c:v>
                </c:pt>
                <c:pt idx="9">
                  <c:v>174.10348283349393</c:v>
                </c:pt>
                <c:pt idx="10">
                  <c:v>162.59634622226505</c:v>
                </c:pt>
                <c:pt idx="11">
                  <c:v>147.71314671985917</c:v>
                </c:pt>
                <c:pt idx="12">
                  <c:v>139.70853302340817</c:v>
                </c:pt>
                <c:pt idx="13">
                  <c:v>131.66586017852833</c:v>
                </c:pt>
                <c:pt idx="14">
                  <c:v>122.11602962054651</c:v>
                </c:pt>
                <c:pt idx="15">
                  <c:v>113.48075042641149</c:v>
                </c:pt>
                <c:pt idx="16">
                  <c:v>106.49533506391484</c:v>
                </c:pt>
                <c:pt idx="17">
                  <c:v>102.33427106202326</c:v>
                </c:pt>
                <c:pt idx="18">
                  <c:v>97.170972058152387</c:v>
                </c:pt>
                <c:pt idx="19">
                  <c:v>92.690639963615524</c:v>
                </c:pt>
                <c:pt idx="20">
                  <c:v>89.465681760170312</c:v>
                </c:pt>
                <c:pt idx="21">
                  <c:v>84.376535477241646</c:v>
                </c:pt>
                <c:pt idx="22">
                  <c:v>80.617017060918499</c:v>
                </c:pt>
                <c:pt idx="23">
                  <c:v>76.92015503042434</c:v>
                </c:pt>
                <c:pt idx="24">
                  <c:v>75.124797429513904</c:v>
                </c:pt>
                <c:pt idx="25">
                  <c:v>72.96834396205098</c:v>
                </c:pt>
                <c:pt idx="26">
                  <c:v>69.619904455122295</c:v>
                </c:pt>
                <c:pt idx="27">
                  <c:v>67.002890511645219</c:v>
                </c:pt>
                <c:pt idx="28">
                  <c:v>66.224661896830497</c:v>
                </c:pt>
                <c:pt idx="29">
                  <c:v>62.718794581349215</c:v>
                </c:pt>
                <c:pt idx="30">
                  <c:v>60.946806134688849</c:v>
                </c:pt>
                <c:pt idx="31">
                  <c:v>59.83343286098691</c:v>
                </c:pt>
                <c:pt idx="32">
                  <c:v>57.576221971376071</c:v>
                </c:pt>
                <c:pt idx="33">
                  <c:v>56.209128086446022</c:v>
                </c:pt>
                <c:pt idx="34">
                  <c:v>54.5513315103967</c:v>
                </c:pt>
                <c:pt idx="35">
                  <c:v>53.659421408391346</c:v>
                </c:pt>
                <c:pt idx="36">
                  <c:v>51.113601234404229</c:v>
                </c:pt>
                <c:pt idx="37">
                  <c:v>50.620124721799158</c:v>
                </c:pt>
                <c:pt idx="38">
                  <c:v>48.194053744298699</c:v>
                </c:pt>
                <c:pt idx="39">
                  <c:v>47.473853993704573</c:v>
                </c:pt>
                <c:pt idx="40">
                  <c:v>46.796888621889707</c:v>
                </c:pt>
                <c:pt idx="41">
                  <c:v>45.999061687676814</c:v>
                </c:pt>
                <c:pt idx="42">
                  <c:v>44.759692926416577</c:v>
                </c:pt>
                <c:pt idx="43">
                  <c:v>44.675654592513148</c:v>
                </c:pt>
                <c:pt idx="44">
                  <c:v>42.730594646929035</c:v>
                </c:pt>
                <c:pt idx="45">
                  <c:v>41.705971984720726</c:v>
                </c:pt>
                <c:pt idx="46">
                  <c:v>41.540623433480967</c:v>
                </c:pt>
                <c:pt idx="47">
                  <c:v>40.082611679050586</c:v>
                </c:pt>
                <c:pt idx="48">
                  <c:v>39.799616819582425</c:v>
                </c:pt>
                <c:pt idx="49">
                  <c:v>39.519652460251429</c:v>
                </c:pt>
                <c:pt idx="50">
                  <c:v>38.28840348557214</c:v>
                </c:pt>
                <c:pt idx="51">
                  <c:v>38.014310445717548</c:v>
                </c:pt>
                <c:pt idx="52">
                  <c:v>36.553595601956388</c:v>
                </c:pt>
                <c:pt idx="53">
                  <c:v>35.91579508719493</c:v>
                </c:pt>
                <c:pt idx="54">
                  <c:v>36.123740348748008</c:v>
                </c:pt>
                <c:pt idx="55">
                  <c:v>35.017285133444965</c:v>
                </c:pt>
                <c:pt idx="56">
                  <c:v>34.883674133188592</c:v>
                </c:pt>
              </c:numCache>
            </c:numRef>
          </c:xVal>
          <c:yVal>
            <c:numRef>
              <c:f>'400'!$AE$257:$AE$313</c:f>
              <c:numCache>
                <c:formatCode>General</c:formatCode>
                <c:ptCount val="57"/>
                <c:pt idx="0">
                  <c:v>2.0603034822670617E-3</c:v>
                </c:pt>
                <c:pt idx="1">
                  <c:v>4.3788295288913169E-3</c:v>
                </c:pt>
                <c:pt idx="2">
                  <c:v>6.277404320797539E-3</c:v>
                </c:pt>
                <c:pt idx="3">
                  <c:v>8.9861766437547112E-3</c:v>
                </c:pt>
                <c:pt idx="4">
                  <c:v>1.1453192095748792E-2</c:v>
                </c:pt>
                <c:pt idx="5">
                  <c:v>1.5877886300649461E-2</c:v>
                </c:pt>
                <c:pt idx="6">
                  <c:v>1.8348648196870942E-2</c:v>
                </c:pt>
                <c:pt idx="7">
                  <c:v>2.1891800019226276E-2</c:v>
                </c:pt>
                <c:pt idx="8">
                  <c:v>2.7571331626060902E-2</c:v>
                </c:pt>
                <c:pt idx="9">
                  <c:v>3.2380522874893181E-2</c:v>
                </c:pt>
                <c:pt idx="10">
                  <c:v>3.6791314580042811E-2</c:v>
                </c:pt>
                <c:pt idx="11">
                  <c:v>4.4823866338930964E-2</c:v>
                </c:pt>
                <c:pt idx="12">
                  <c:v>5.0500213078946254E-2</c:v>
                </c:pt>
                <c:pt idx="13">
                  <c:v>5.9551928253811726E-2</c:v>
                </c:pt>
                <c:pt idx="14">
                  <c:v>6.8966176327298775E-2</c:v>
                </c:pt>
                <c:pt idx="15">
                  <c:v>8.203418519585487E-2</c:v>
                </c:pt>
                <c:pt idx="16">
                  <c:v>9.6484767290363108E-2</c:v>
                </c:pt>
                <c:pt idx="17">
                  <c:v>0.10339410521778983</c:v>
                </c:pt>
                <c:pt idx="18">
                  <c:v>0.12050675966916308</c:v>
                </c:pt>
                <c:pt idx="19">
                  <c:v>0.13438730191187825</c:v>
                </c:pt>
                <c:pt idx="20">
                  <c:v>0.14784606639276149</c:v>
                </c:pt>
                <c:pt idx="21">
                  <c:v>0.17024656801188887</c:v>
                </c:pt>
                <c:pt idx="22">
                  <c:v>0.19141833931336488</c:v>
                </c:pt>
                <c:pt idx="23">
                  <c:v>0.21056735992293096</c:v>
                </c:pt>
                <c:pt idx="24">
                  <c:v>0.22856528942593254</c:v>
                </c:pt>
                <c:pt idx="25">
                  <c:v>0.24731958413547528</c:v>
                </c:pt>
                <c:pt idx="26">
                  <c:v>0.27864144824600379</c:v>
                </c:pt>
                <c:pt idx="27">
                  <c:v>0.30353439226928836</c:v>
                </c:pt>
                <c:pt idx="28">
                  <c:v>0.32038613443598729</c:v>
                </c:pt>
                <c:pt idx="29">
                  <c:v>0.3567211589283143</c:v>
                </c:pt>
                <c:pt idx="30">
                  <c:v>0.38427037979349221</c:v>
                </c:pt>
                <c:pt idx="31">
                  <c:v>0.40531361892580686</c:v>
                </c:pt>
                <c:pt idx="32">
                  <c:v>0.44667241742388358</c:v>
                </c:pt>
                <c:pt idx="33">
                  <c:v>0.47047307084411893</c:v>
                </c:pt>
                <c:pt idx="34">
                  <c:v>0.50483978395090801</c:v>
                </c:pt>
                <c:pt idx="35">
                  <c:v>0.53788240972615831</c:v>
                </c:pt>
                <c:pt idx="36">
                  <c:v>0.5896750220079775</c:v>
                </c:pt>
                <c:pt idx="37">
                  <c:v>0.61241300897861695</c:v>
                </c:pt>
                <c:pt idx="38">
                  <c:v>0.66155292821257405</c:v>
                </c:pt>
                <c:pt idx="39">
                  <c:v>0.70708694873132361</c:v>
                </c:pt>
                <c:pt idx="40">
                  <c:v>0.74973113598905783</c:v>
                </c:pt>
                <c:pt idx="41">
                  <c:v>0.79299550487149806</c:v>
                </c:pt>
                <c:pt idx="42">
                  <c:v>0.84242116659846555</c:v>
                </c:pt>
                <c:pt idx="43">
                  <c:v>0.8779376461414794</c:v>
                </c:pt>
                <c:pt idx="44">
                  <c:v>0.96977475944195879</c:v>
                </c:pt>
                <c:pt idx="45">
                  <c:v>1.029066975514519</c:v>
                </c:pt>
                <c:pt idx="46">
                  <c:v>1.0781790375200877</c:v>
                </c:pt>
                <c:pt idx="47">
                  <c:v>1.1706611203403077</c:v>
                </c:pt>
                <c:pt idx="48">
                  <c:v>1.2369957497627344</c:v>
                </c:pt>
                <c:pt idx="49">
                  <c:v>1.3053739973622993</c:v>
                </c:pt>
                <c:pt idx="50">
                  <c:v>1.398686813298625</c:v>
                </c:pt>
                <c:pt idx="51">
                  <c:v>1.4730695604065707</c:v>
                </c:pt>
                <c:pt idx="52">
                  <c:v>1.6082975844747285</c:v>
                </c:pt>
                <c:pt idx="53">
                  <c:v>1.7267787590111523</c:v>
                </c:pt>
                <c:pt idx="54">
                  <c:v>1.7934980796768867</c:v>
                </c:pt>
                <c:pt idx="55">
                  <c:v>1.9265804365119525</c:v>
                </c:pt>
                <c:pt idx="56">
                  <c:v>2.0347039919020391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5-CB4D-9F6B-7744BD6C7E4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'400'!$AF$26:$AF$54</c:f>
              <c:numCache>
                <c:formatCode>General</c:formatCode>
                <c:ptCount val="29"/>
                <c:pt idx="0">
                  <c:v>651.97210255533878</c:v>
                </c:pt>
                <c:pt idx="1">
                  <c:v>442.68007024860356</c:v>
                </c:pt>
                <c:pt idx="2">
                  <c:v>327.8176755492143</c:v>
                </c:pt>
                <c:pt idx="3">
                  <c:v>257.0200171861249</c:v>
                </c:pt>
                <c:pt idx="4">
                  <c:v>216.82394783150147</c:v>
                </c:pt>
                <c:pt idx="5">
                  <c:v>183.16048089620296</c:v>
                </c:pt>
                <c:pt idx="6">
                  <c:v>163.14859716940924</c:v>
                </c:pt>
                <c:pt idx="7">
                  <c:v>144.88268945674196</c:v>
                </c:pt>
                <c:pt idx="8">
                  <c:v>130.00056601656752</c:v>
                </c:pt>
                <c:pt idx="9">
                  <c:v>117.84306809637751</c:v>
                </c:pt>
                <c:pt idx="10">
                  <c:v>108.84542185167416</c:v>
                </c:pt>
                <c:pt idx="11">
                  <c:v>99.529254160777938</c:v>
                </c:pt>
                <c:pt idx="12">
                  <c:v>93.888957213113315</c:v>
                </c:pt>
                <c:pt idx="13">
                  <c:v>85.72256558778885</c:v>
                </c:pt>
                <c:pt idx="14">
                  <c:v>80.692686597329754</c:v>
                </c:pt>
                <c:pt idx="15">
                  <c:v>76.472462112275679</c:v>
                </c:pt>
                <c:pt idx="16">
                  <c:v>72.418015278464253</c:v>
                </c:pt>
                <c:pt idx="17">
                  <c:v>70.248175134074572</c:v>
                </c:pt>
                <c:pt idx="18">
                  <c:v>65.85906083087275</c:v>
                </c:pt>
                <c:pt idx="19">
                  <c:v>61.815510731858168</c:v>
                </c:pt>
                <c:pt idx="20">
                  <c:v>59.457228773724438</c:v>
                </c:pt>
                <c:pt idx="21">
                  <c:v>57.565458144429257</c:v>
                </c:pt>
                <c:pt idx="22">
                  <c:v>55.333237411292338</c:v>
                </c:pt>
                <c:pt idx="23">
                  <c:v>52.385304853976798</c:v>
                </c:pt>
                <c:pt idx="24">
                  <c:v>51.06375490515606</c:v>
                </c:pt>
                <c:pt idx="25">
                  <c:v>49.807681274370871</c:v>
                </c:pt>
                <c:pt idx="26">
                  <c:v>47.210568093598873</c:v>
                </c:pt>
                <c:pt idx="27">
                  <c:v>46.4246130975894</c:v>
                </c:pt>
                <c:pt idx="28">
                  <c:v>44.882667785382289</c:v>
                </c:pt>
              </c:numCache>
            </c:numRef>
          </c:xVal>
          <c:yVal>
            <c:numRef>
              <c:f>'400'!$AE$26:$AE$54</c:f>
              <c:numCache>
                <c:formatCode>General</c:formatCode>
                <c:ptCount val="29"/>
                <c:pt idx="0">
                  <c:v>3.8472654893093121E-3</c:v>
                </c:pt>
                <c:pt idx="1">
                  <c:v>7.7040059552102901E-3</c:v>
                </c:pt>
                <c:pt idx="2">
                  <c:v>1.3585714615330735E-2</c:v>
                </c:pt>
                <c:pt idx="3">
                  <c:v>1.827323684129805E-2</c:v>
                </c:pt>
                <c:pt idx="4">
                  <c:v>2.6469355205573638E-2</c:v>
                </c:pt>
                <c:pt idx="5">
                  <c:v>3.6748650885593821E-2</c:v>
                </c:pt>
                <c:pt idx="6">
                  <c:v>4.6230390529983519E-2</c:v>
                </c:pt>
                <c:pt idx="7">
                  <c:v>5.9675523713296687E-2</c:v>
                </c:pt>
                <c:pt idx="8">
                  <c:v>7.4655020697712404E-2</c:v>
                </c:pt>
                <c:pt idx="9">
                  <c:v>9.6370881530634944E-2</c:v>
                </c:pt>
                <c:pt idx="10">
                  <c:v>0.12039397531508379</c:v>
                </c:pt>
                <c:pt idx="11">
                  <c:v>0.14724996295993287</c:v>
                </c:pt>
                <c:pt idx="12">
                  <c:v>0.1712817149460274</c:v>
                </c:pt>
                <c:pt idx="13">
                  <c:v>0.20824594588362091</c:v>
                </c:pt>
                <c:pt idx="14">
                  <c:v>0.24461448542818484</c:v>
                </c:pt>
                <c:pt idx="15">
                  <c:v>0.28060515565818123</c:v>
                </c:pt>
                <c:pt idx="16">
                  <c:v>0.32428672691641941</c:v>
                </c:pt>
                <c:pt idx="17">
                  <c:v>0.36013065143469597</c:v>
                </c:pt>
                <c:pt idx="18">
                  <c:v>0.41511996301982035</c:v>
                </c:pt>
                <c:pt idx="19">
                  <c:v>0.47187038823844973</c:v>
                </c:pt>
                <c:pt idx="20">
                  <c:v>0.52329540162241384</c:v>
                </c:pt>
                <c:pt idx="21">
                  <c:v>0.58564080253224582</c:v>
                </c:pt>
                <c:pt idx="22">
                  <c:v>0.64489259712132219</c:v>
                </c:pt>
                <c:pt idx="23">
                  <c:v>0.7328068583137487</c:v>
                </c:pt>
                <c:pt idx="24">
                  <c:v>0.79838827273976765</c:v>
                </c:pt>
                <c:pt idx="25">
                  <c:v>0.8813132676537484</c:v>
                </c:pt>
                <c:pt idx="26">
                  <c:v>0.99575921715423399</c:v>
                </c:pt>
                <c:pt idx="27">
                  <c:v>1.0963235131163482</c:v>
                </c:pt>
                <c:pt idx="28">
                  <c:v>1.2336477754967394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A5-CB4D-9F6B-7744BD6C7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997408"/>
        <c:axId val="1008372224"/>
      </c:scatterChart>
      <c:valAx>
        <c:axId val="1052997408"/>
        <c:scaling>
          <c:logBase val="10"/>
          <c:orientation val="minMax"/>
          <c:min val="1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372224"/>
        <c:crosses val="autoZero"/>
        <c:crossBetween val="midCat"/>
      </c:valAx>
      <c:valAx>
        <c:axId val="1008372224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997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'500'!$AF$26:$AF$55</c:f>
              <c:numCache>
                <c:formatCode>General</c:formatCode>
                <c:ptCount val="30"/>
                <c:pt idx="0">
                  <c:v>650.87815464680614</c:v>
                </c:pt>
                <c:pt idx="1">
                  <c:v>433.20076338659453</c:v>
                </c:pt>
                <c:pt idx="2">
                  <c:v>320.15853457434514</c:v>
                </c:pt>
                <c:pt idx="3">
                  <c:v>254.01534872421865</c:v>
                </c:pt>
                <c:pt idx="4">
                  <c:v>219.11118043580939</c:v>
                </c:pt>
                <c:pt idx="5">
                  <c:v>188.55255737229945</c:v>
                </c:pt>
                <c:pt idx="6">
                  <c:v>163.73369477852552</c:v>
                </c:pt>
                <c:pt idx="7">
                  <c:v>147.23020070084266</c:v>
                </c:pt>
                <c:pt idx="8">
                  <c:v>130.10694902435512</c:v>
                </c:pt>
                <c:pt idx="9">
                  <c:v>118.2151993181871</c:v>
                </c:pt>
                <c:pt idx="10">
                  <c:v>108.97072826045257</c:v>
                </c:pt>
                <c:pt idx="11">
                  <c:v>100.68630631927971</c:v>
                </c:pt>
                <c:pt idx="12">
                  <c:v>94.104004568407632</c:v>
                </c:pt>
                <c:pt idx="13">
                  <c:v>87.288485212484673</c:v>
                </c:pt>
                <c:pt idx="14">
                  <c:v>81.172119627161507</c:v>
                </c:pt>
                <c:pt idx="15">
                  <c:v>77.334910290902499</c:v>
                </c:pt>
                <c:pt idx="16">
                  <c:v>71.934187912453226</c:v>
                </c:pt>
                <c:pt idx="17">
                  <c:v>69.453640901581849</c:v>
                </c:pt>
                <c:pt idx="18">
                  <c:v>61.675481996778871</c:v>
                </c:pt>
                <c:pt idx="19">
                  <c:v>60.646294107392144</c:v>
                </c:pt>
                <c:pt idx="20">
                  <c:v>57.991181490307923</c:v>
                </c:pt>
                <c:pt idx="21">
                  <c:v>54.884770507098132</c:v>
                </c:pt>
                <c:pt idx="22">
                  <c:v>52.884837974086118</c:v>
                </c:pt>
                <c:pt idx="23">
                  <c:v>50.36996979924313</c:v>
                </c:pt>
                <c:pt idx="24">
                  <c:v>47.932342675899477</c:v>
                </c:pt>
                <c:pt idx="25">
                  <c:v>46.750649047448377</c:v>
                </c:pt>
                <c:pt idx="26">
                  <c:v>45.33980578361313</c:v>
                </c:pt>
                <c:pt idx="27">
                  <c:v>43.791836634252817</c:v>
                </c:pt>
                <c:pt idx="28">
                  <c:v>42.980321921429827</c:v>
                </c:pt>
              </c:numCache>
            </c:numRef>
          </c:xVal>
          <c:yVal>
            <c:numRef>
              <c:f>'500'!$AE$26:$AE$55</c:f>
              <c:numCache>
                <c:formatCode>General</c:formatCode>
                <c:ptCount val="30"/>
                <c:pt idx="0">
                  <c:v>4.2460718212584845E-3</c:v>
                </c:pt>
                <c:pt idx="1">
                  <c:v>9.3961917350236686E-3</c:v>
                </c:pt>
                <c:pt idx="2">
                  <c:v>1.5850205360462704E-2</c:v>
                </c:pt>
                <c:pt idx="3">
                  <c:v>2.2467929113986242E-2</c:v>
                </c:pt>
                <c:pt idx="4">
                  <c:v>3.186589864415286E-2</c:v>
                </c:pt>
                <c:pt idx="5">
                  <c:v>4.2133941886450775E-2</c:v>
                </c:pt>
                <c:pt idx="6">
                  <c:v>5.6123816776522402E-2</c:v>
                </c:pt>
                <c:pt idx="7">
                  <c:v>6.9742137071992533E-2</c:v>
                </c:pt>
                <c:pt idx="8">
                  <c:v>9.1696198531064199E-2</c:v>
                </c:pt>
                <c:pt idx="9">
                  <c:v>0.10822683808839222</c:v>
                </c:pt>
                <c:pt idx="10">
                  <c:v>0.13505904413623945</c:v>
                </c:pt>
                <c:pt idx="11">
                  <c:v>0.16331440240938253</c:v>
                </c:pt>
                <c:pt idx="12">
                  <c:v>0.19677053777346315</c:v>
                </c:pt>
                <c:pt idx="13">
                  <c:v>0.23375380967864856</c:v>
                </c:pt>
                <c:pt idx="14">
                  <c:v>0.27909096946116663</c:v>
                </c:pt>
                <c:pt idx="15">
                  <c:v>0.31866621992668837</c:v>
                </c:pt>
                <c:pt idx="16">
                  <c:v>0.36640998321651524</c:v>
                </c:pt>
                <c:pt idx="17">
                  <c:v>0.41724606482999604</c:v>
                </c:pt>
                <c:pt idx="18">
                  <c:v>0.49267469122307445</c:v>
                </c:pt>
                <c:pt idx="19">
                  <c:v>0.54019955113410745</c:v>
                </c:pt>
                <c:pt idx="20">
                  <c:v>0.59911477494180387</c:v>
                </c:pt>
                <c:pt idx="21">
                  <c:v>0.67505603624072863</c:v>
                </c:pt>
                <c:pt idx="22">
                  <c:v>0.75253124297995921</c:v>
                </c:pt>
                <c:pt idx="23">
                  <c:v>0.84047050936305523</c:v>
                </c:pt>
                <c:pt idx="24">
                  <c:v>0.95787391756057427</c:v>
                </c:pt>
                <c:pt idx="25">
                  <c:v>1.0386810973067206</c:v>
                </c:pt>
                <c:pt idx="26">
                  <c:v>1.1433018507801915</c:v>
                </c:pt>
                <c:pt idx="27">
                  <c:v>1.2632878177288449</c:v>
                </c:pt>
                <c:pt idx="28">
                  <c:v>1.3907897350568927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0941-AC67-51E6600AC1E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'500'!$AF$64:$AF$118</c:f>
              <c:numCache>
                <c:formatCode>General</c:formatCode>
                <c:ptCount val="55"/>
                <c:pt idx="0">
                  <c:v>789.35151843522681</c:v>
                </c:pt>
                <c:pt idx="1">
                  <c:v>493.03183091833534</c:v>
                </c:pt>
                <c:pt idx="2">
                  <c:v>389.10892791586559</c:v>
                </c:pt>
                <c:pt idx="3">
                  <c:v>296.39748705489012</c:v>
                </c:pt>
                <c:pt idx="4">
                  <c:v>262.14114225064947</c:v>
                </c:pt>
                <c:pt idx="5">
                  <c:v>223.57099321285077</c:v>
                </c:pt>
                <c:pt idx="6">
                  <c:v>193.29831858752962</c:v>
                </c:pt>
                <c:pt idx="7">
                  <c:v>173.01363248934592</c:v>
                </c:pt>
                <c:pt idx="8">
                  <c:v>155.04130969086745</c:v>
                </c:pt>
                <c:pt idx="9">
                  <c:v>137.64523247824496</c:v>
                </c:pt>
                <c:pt idx="10">
                  <c:v>132.82796052372851</c:v>
                </c:pt>
                <c:pt idx="11">
                  <c:v>118.79350759896047</c:v>
                </c:pt>
                <c:pt idx="12">
                  <c:v>110.39656530588719</c:v>
                </c:pt>
                <c:pt idx="13">
                  <c:v>104.49068913147828</c:v>
                </c:pt>
                <c:pt idx="14">
                  <c:v>97.33722001410861</c:v>
                </c:pt>
                <c:pt idx="15">
                  <c:v>90.094053494708248</c:v>
                </c:pt>
                <c:pt idx="16">
                  <c:v>85.168800738480101</c:v>
                </c:pt>
                <c:pt idx="17">
                  <c:v>82.981803646286409</c:v>
                </c:pt>
                <c:pt idx="18">
                  <c:v>76.483050147756757</c:v>
                </c:pt>
                <c:pt idx="19">
                  <c:v>72.910917450823277</c:v>
                </c:pt>
                <c:pt idx="20">
                  <c:v>70.502636024707115</c:v>
                </c:pt>
                <c:pt idx="21">
                  <c:v>67.241631955862786</c:v>
                </c:pt>
                <c:pt idx="22">
                  <c:v>65.029262454079671</c:v>
                </c:pt>
                <c:pt idx="23">
                  <c:v>62.970447701606545</c:v>
                </c:pt>
                <c:pt idx="24">
                  <c:v>60.560252183531667</c:v>
                </c:pt>
                <c:pt idx="25">
                  <c:v>60.961066915495451</c:v>
                </c:pt>
                <c:pt idx="26">
                  <c:v>58.887297111442926</c:v>
                </c:pt>
                <c:pt idx="27">
                  <c:v>55.271397286954659</c:v>
                </c:pt>
                <c:pt idx="28">
                  <c:v>55.344810645038038</c:v>
                </c:pt>
                <c:pt idx="29">
                  <c:v>53.66025349495812</c:v>
                </c:pt>
                <c:pt idx="30">
                  <c:v>50.611711875090442</c:v>
                </c:pt>
                <c:pt idx="31">
                  <c:v>49.824195729416878</c:v>
                </c:pt>
                <c:pt idx="32">
                  <c:v>50.210223475613319</c:v>
                </c:pt>
                <c:pt idx="33">
                  <c:v>45.851949030931102</c:v>
                </c:pt>
                <c:pt idx="34">
                  <c:v>48.010787587089318</c:v>
                </c:pt>
                <c:pt idx="35">
                  <c:v>45.355577412613549</c:v>
                </c:pt>
                <c:pt idx="36">
                  <c:v>45.877841317662124</c:v>
                </c:pt>
                <c:pt idx="37">
                  <c:v>44.001773510818445</c:v>
                </c:pt>
                <c:pt idx="38">
                  <c:v>43.39330119070712</c:v>
                </c:pt>
                <c:pt idx="39">
                  <c:v>42.303937002498898</c:v>
                </c:pt>
                <c:pt idx="40">
                  <c:v>42.438566227956088</c:v>
                </c:pt>
                <c:pt idx="41">
                  <c:v>41.669537110564498</c:v>
                </c:pt>
                <c:pt idx="42">
                  <c:v>40.787091263779814</c:v>
                </c:pt>
                <c:pt idx="43">
                  <c:v>40.181107814965692</c:v>
                </c:pt>
                <c:pt idx="44">
                  <c:v>39.526169651105214</c:v>
                </c:pt>
                <c:pt idx="45">
                  <c:v>38.884103161067642</c:v>
                </c:pt>
                <c:pt idx="46">
                  <c:v>38.53257439015556</c:v>
                </c:pt>
                <c:pt idx="47">
                  <c:v>38.189195672416425</c:v>
                </c:pt>
                <c:pt idx="48">
                  <c:v>38.591536378253586</c:v>
                </c:pt>
                <c:pt idx="49">
                  <c:v>38.500419427084367</c:v>
                </c:pt>
                <c:pt idx="50">
                  <c:v>38.87625913839284</c:v>
                </c:pt>
                <c:pt idx="51">
                  <c:v>36.482162963766761</c:v>
                </c:pt>
                <c:pt idx="52">
                  <c:v>35.527356475442453</c:v>
                </c:pt>
                <c:pt idx="53">
                  <c:v>35.730631613012662</c:v>
                </c:pt>
                <c:pt idx="54">
                  <c:v>35.377821229522979</c:v>
                </c:pt>
              </c:numCache>
            </c:numRef>
          </c:xVal>
          <c:yVal>
            <c:numRef>
              <c:f>'500'!$AE$64:$AE$118</c:f>
              <c:numCache>
                <c:formatCode>General</c:formatCode>
                <c:ptCount val="55"/>
                <c:pt idx="0">
                  <c:v>3.802590932654071E-3</c:v>
                </c:pt>
                <c:pt idx="1">
                  <c:v>7.0494532988679007E-3</c:v>
                </c:pt>
                <c:pt idx="2">
                  <c:v>1.5250091671415045E-2</c:v>
                </c:pt>
                <c:pt idx="3">
                  <c:v>2.2735915500144633E-2</c:v>
                </c:pt>
                <c:pt idx="4">
                  <c:v>2.5791759279003915E-2</c:v>
                </c:pt>
                <c:pt idx="5">
                  <c:v>3.5350980826486092E-2</c:v>
                </c:pt>
                <c:pt idx="6">
                  <c:v>4.7079433695477707E-2</c:v>
                </c:pt>
                <c:pt idx="7">
                  <c:v>6.041277874923328E-2</c:v>
                </c:pt>
                <c:pt idx="8">
                  <c:v>8.2510726273271828E-2</c:v>
                </c:pt>
                <c:pt idx="9">
                  <c:v>0.10319056601459051</c:v>
                </c:pt>
                <c:pt idx="10">
                  <c:v>0.11573390079502885</c:v>
                </c:pt>
                <c:pt idx="11">
                  <c:v>0.15019077506405878</c:v>
                </c:pt>
                <c:pt idx="12">
                  <c:v>0.17803889564734593</c:v>
                </c:pt>
                <c:pt idx="13">
                  <c:v>0.20490627552005783</c:v>
                </c:pt>
                <c:pt idx="14">
                  <c:v>0.24125199021368204</c:v>
                </c:pt>
                <c:pt idx="15">
                  <c:v>0.28226806308006291</c:v>
                </c:pt>
                <c:pt idx="16">
                  <c:v>0.30960970882412114</c:v>
                </c:pt>
                <c:pt idx="17">
                  <c:v>0.35335159160890095</c:v>
                </c:pt>
                <c:pt idx="18">
                  <c:v>0.4033634886197755</c:v>
                </c:pt>
                <c:pt idx="19">
                  <c:v>0.45950445837024867</c:v>
                </c:pt>
                <c:pt idx="20">
                  <c:v>0.49813056873267303</c:v>
                </c:pt>
                <c:pt idx="21">
                  <c:v>0.56514399182170916</c:v>
                </c:pt>
                <c:pt idx="22">
                  <c:v>0.59942421966766546</c:v>
                </c:pt>
                <c:pt idx="23">
                  <c:v>0.68287892366002412</c:v>
                </c:pt>
                <c:pt idx="24">
                  <c:v>0.7409165283254282</c:v>
                </c:pt>
                <c:pt idx="25">
                  <c:v>0.76569539062728409</c:v>
                </c:pt>
                <c:pt idx="26">
                  <c:v>0.81951588829934541</c:v>
                </c:pt>
                <c:pt idx="27">
                  <c:v>0.92597812211965902</c:v>
                </c:pt>
                <c:pt idx="28">
                  <c:v>0.98052813362589841</c:v>
                </c:pt>
                <c:pt idx="29">
                  <c:v>1.0733033186603873</c:v>
                </c:pt>
                <c:pt idx="30">
                  <c:v>1.2101704842774903</c:v>
                </c:pt>
                <c:pt idx="31">
                  <c:v>1.2805570982838195</c:v>
                </c:pt>
                <c:pt idx="32">
                  <c:v>1.3295436704317432</c:v>
                </c:pt>
                <c:pt idx="33">
                  <c:v>1.5469938457806254</c:v>
                </c:pt>
                <c:pt idx="34">
                  <c:v>1.5486531849816836</c:v>
                </c:pt>
                <c:pt idx="35">
                  <c:v>1.7261824948648796</c:v>
                </c:pt>
                <c:pt idx="36">
                  <c:v>1.7899431929315723</c:v>
                </c:pt>
                <c:pt idx="37">
                  <c:v>1.9814514191542192</c:v>
                </c:pt>
                <c:pt idx="38">
                  <c:v>2.0818279693535215</c:v>
                </c:pt>
                <c:pt idx="39">
                  <c:v>2.2476124907139354</c:v>
                </c:pt>
                <c:pt idx="40">
                  <c:v>2.3256042738003644</c:v>
                </c:pt>
                <c:pt idx="41">
                  <c:v>2.4050819682109865</c:v>
                </c:pt>
                <c:pt idx="42">
                  <c:v>2.5628340937006011</c:v>
                </c:pt>
                <c:pt idx="43">
                  <c:v>2.6639226695694815</c:v>
                </c:pt>
                <c:pt idx="44">
                  <c:v>2.771456117283384</c:v>
                </c:pt>
                <c:pt idx="45">
                  <c:v>2.9517182732576117</c:v>
                </c:pt>
                <c:pt idx="46">
                  <c:v>3.0471932378244126</c:v>
                </c:pt>
                <c:pt idx="47">
                  <c:v>3.1681347799301309</c:v>
                </c:pt>
                <c:pt idx="48">
                  <c:v>3.1536320098795851</c:v>
                </c:pt>
                <c:pt idx="49">
                  <c:v>3.2609368054863874</c:v>
                </c:pt>
                <c:pt idx="50">
                  <c:v>3.3238594686915905</c:v>
                </c:pt>
                <c:pt idx="51">
                  <c:v>3.570857192658123</c:v>
                </c:pt>
                <c:pt idx="52">
                  <c:v>3.7218448930190822</c:v>
                </c:pt>
                <c:pt idx="53">
                  <c:v>3.7643225868599939</c:v>
                </c:pt>
                <c:pt idx="54">
                  <c:v>3.8747459679442247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0941-AC67-51E6600AC1E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'500'!$AF$130:$AF$184</c:f>
              <c:numCache>
                <c:formatCode>General</c:formatCode>
                <c:ptCount val="55"/>
                <c:pt idx="0">
                  <c:v>858.83376420221339</c:v>
                </c:pt>
                <c:pt idx="1">
                  <c:v>547.55440756977146</c:v>
                </c:pt>
                <c:pt idx="2">
                  <c:v>402.27162916833578</c:v>
                </c:pt>
                <c:pt idx="3">
                  <c:v>320.14635456625979</c:v>
                </c:pt>
                <c:pt idx="4">
                  <c:v>274.1901782983773</c:v>
                </c:pt>
                <c:pt idx="5">
                  <c:v>231.85066959055931</c:v>
                </c:pt>
                <c:pt idx="6">
                  <c:v>210.27009971177517</c:v>
                </c:pt>
                <c:pt idx="7">
                  <c:v>188.89043456446649</c:v>
                </c:pt>
                <c:pt idx="8">
                  <c:v>167.77824575973096</c:v>
                </c:pt>
                <c:pt idx="9">
                  <c:v>152.09544905962721</c:v>
                </c:pt>
                <c:pt idx="10">
                  <c:v>135.62305565948756</c:v>
                </c:pt>
                <c:pt idx="11">
                  <c:v>124.06679551144325</c:v>
                </c:pt>
                <c:pt idx="12">
                  <c:v>116.40887647176535</c:v>
                </c:pt>
                <c:pt idx="13">
                  <c:v>107.60120046773197</c:v>
                </c:pt>
                <c:pt idx="14">
                  <c:v>101.04614480733824</c:v>
                </c:pt>
                <c:pt idx="15">
                  <c:v>93.348570383964486</c:v>
                </c:pt>
                <c:pt idx="16">
                  <c:v>89.019428985973946</c:v>
                </c:pt>
                <c:pt idx="17">
                  <c:v>85.894236371110438</c:v>
                </c:pt>
                <c:pt idx="18">
                  <c:v>80.000243395681991</c:v>
                </c:pt>
                <c:pt idx="19">
                  <c:v>78.330147667912243</c:v>
                </c:pt>
                <c:pt idx="20">
                  <c:v>75.599663230668639</c:v>
                </c:pt>
                <c:pt idx="21">
                  <c:v>72.449070530656527</c:v>
                </c:pt>
                <c:pt idx="22">
                  <c:v>67.886578784921653</c:v>
                </c:pt>
                <c:pt idx="23">
                  <c:v>66.669591377180737</c:v>
                </c:pt>
                <c:pt idx="24">
                  <c:v>63.691523721074454</c:v>
                </c:pt>
                <c:pt idx="25">
                  <c:v>62.394549684140308</c:v>
                </c:pt>
                <c:pt idx="26">
                  <c:v>59.535412492201999</c:v>
                </c:pt>
                <c:pt idx="27">
                  <c:v>59.060905656156585</c:v>
                </c:pt>
                <c:pt idx="28">
                  <c:v>53.802243019792435</c:v>
                </c:pt>
                <c:pt idx="29">
                  <c:v>54.574891593679205</c:v>
                </c:pt>
                <c:pt idx="30">
                  <c:v>53.48336467788873</c:v>
                </c:pt>
                <c:pt idx="31">
                  <c:v>51.590333181632445</c:v>
                </c:pt>
                <c:pt idx="32">
                  <c:v>49.463398388937961</c:v>
                </c:pt>
                <c:pt idx="33">
                  <c:v>49.112917837771192</c:v>
                </c:pt>
                <c:pt idx="34">
                  <c:v>47.320224980813499</c:v>
                </c:pt>
                <c:pt idx="35">
                  <c:v>45.944023831300591</c:v>
                </c:pt>
                <c:pt idx="36">
                  <c:v>45.42814136333218</c:v>
                </c:pt>
                <c:pt idx="37">
                  <c:v>43.927602125111001</c:v>
                </c:pt>
                <c:pt idx="38">
                  <c:v>42.881141679539986</c:v>
                </c:pt>
                <c:pt idx="39">
                  <c:v>42.444469470812585</c:v>
                </c:pt>
                <c:pt idx="40">
                  <c:v>41.437382741248712</c:v>
                </c:pt>
                <c:pt idx="41">
                  <c:v>40.594158963126766</c:v>
                </c:pt>
                <c:pt idx="42">
                  <c:v>40.01241160306526</c:v>
                </c:pt>
                <c:pt idx="43">
                  <c:v>39.730595873456586</c:v>
                </c:pt>
                <c:pt idx="44">
                  <c:v>38.195972952629894</c:v>
                </c:pt>
                <c:pt idx="45">
                  <c:v>38.20293940116359</c:v>
                </c:pt>
                <c:pt idx="46">
                  <c:v>36.636716736036071</c:v>
                </c:pt>
                <c:pt idx="47">
                  <c:v>36.661095930883562</c:v>
                </c:pt>
                <c:pt idx="48">
                  <c:v>36.373424210082398</c:v>
                </c:pt>
                <c:pt idx="49">
                  <c:v>35.713437503104139</c:v>
                </c:pt>
                <c:pt idx="50">
                  <c:v>35.324709366731874</c:v>
                </c:pt>
                <c:pt idx="51">
                  <c:v>35.466512645840197</c:v>
                </c:pt>
                <c:pt idx="52">
                  <c:v>36.173308273611553</c:v>
                </c:pt>
                <c:pt idx="53">
                  <c:v>35.267722678865738</c:v>
                </c:pt>
                <c:pt idx="54">
                  <c:v>34.62169623835981</c:v>
                </c:pt>
              </c:numCache>
            </c:numRef>
          </c:xVal>
          <c:yVal>
            <c:numRef>
              <c:f>'500'!$AE$130:$AE$184</c:f>
              <c:numCache>
                <c:formatCode>General</c:formatCode>
                <c:ptCount val="55"/>
                <c:pt idx="0">
                  <c:v>3.1100888483226482E-3</c:v>
                </c:pt>
                <c:pt idx="1">
                  <c:v>6.2318561854413472E-3</c:v>
                </c:pt>
                <c:pt idx="2">
                  <c:v>1.1685733130034265E-2</c:v>
                </c:pt>
                <c:pt idx="3">
                  <c:v>1.6619642077193991E-2</c:v>
                </c:pt>
                <c:pt idx="4">
                  <c:v>2.3748399704118701E-2</c:v>
                </c:pt>
                <c:pt idx="5">
                  <c:v>2.9022352649292156E-2</c:v>
                </c:pt>
                <c:pt idx="6">
                  <c:v>3.5940872373081606E-2</c:v>
                </c:pt>
                <c:pt idx="7">
                  <c:v>4.5879657784437082E-2</c:v>
                </c:pt>
                <c:pt idx="8">
                  <c:v>5.5660440310381087E-2</c:v>
                </c:pt>
                <c:pt idx="9">
                  <c:v>6.9472204840497723E-2</c:v>
                </c:pt>
                <c:pt idx="10">
                  <c:v>8.6948898161067489E-2</c:v>
                </c:pt>
                <c:pt idx="11">
                  <c:v>0.10503231322377705</c:v>
                </c:pt>
                <c:pt idx="12">
                  <c:v>0.12034145249069422</c:v>
                </c:pt>
                <c:pt idx="13">
                  <c:v>0.14480368536174137</c:v>
                </c:pt>
                <c:pt idx="14">
                  <c:v>0.17205102077099654</c:v>
                </c:pt>
                <c:pt idx="15">
                  <c:v>0.20146890766735279</c:v>
                </c:pt>
                <c:pt idx="16">
                  <c:v>0.23241698697030586</c:v>
                </c:pt>
                <c:pt idx="17">
                  <c:v>0.25748571124663061</c:v>
                </c:pt>
                <c:pt idx="18">
                  <c:v>0.29393556686940631</c:v>
                </c:pt>
                <c:pt idx="19">
                  <c:v>0.32360374509571638</c:v>
                </c:pt>
                <c:pt idx="20">
                  <c:v>0.35761155679678436</c:v>
                </c:pt>
                <c:pt idx="21">
                  <c:v>0.38982527699438202</c:v>
                </c:pt>
                <c:pt idx="22">
                  <c:v>0.4349618101357548</c:v>
                </c:pt>
                <c:pt idx="23">
                  <c:v>0.47432525933983832</c:v>
                </c:pt>
                <c:pt idx="24">
                  <c:v>0.5204048872270034</c:v>
                </c:pt>
                <c:pt idx="25">
                  <c:v>0.56410090712208716</c:v>
                </c:pt>
                <c:pt idx="26">
                  <c:v>0.62105805904118372</c:v>
                </c:pt>
                <c:pt idx="27">
                  <c:v>0.66377455901252935</c:v>
                </c:pt>
                <c:pt idx="28">
                  <c:v>0.74991510245836546</c:v>
                </c:pt>
                <c:pt idx="29">
                  <c:v>0.78864483509120942</c:v>
                </c:pt>
                <c:pt idx="30">
                  <c:v>0.83986852100424325</c:v>
                </c:pt>
                <c:pt idx="31">
                  <c:v>0.90845925384914095</c:v>
                </c:pt>
                <c:pt idx="32">
                  <c:v>0.97853278613231298</c:v>
                </c:pt>
                <c:pt idx="33">
                  <c:v>1.0558805583709079</c:v>
                </c:pt>
                <c:pt idx="34">
                  <c:v>1.1599863348116106</c:v>
                </c:pt>
                <c:pt idx="35">
                  <c:v>1.2499123569358019</c:v>
                </c:pt>
                <c:pt idx="36">
                  <c:v>1.323185260536903</c:v>
                </c:pt>
                <c:pt idx="37">
                  <c:v>1.4266579673419619</c:v>
                </c:pt>
                <c:pt idx="38">
                  <c:v>1.5585716387795283</c:v>
                </c:pt>
                <c:pt idx="39">
                  <c:v>1.6572340666598406</c:v>
                </c:pt>
                <c:pt idx="40">
                  <c:v>1.7604527313416334</c:v>
                </c:pt>
                <c:pt idx="41">
                  <c:v>1.8992778181684069</c:v>
                </c:pt>
                <c:pt idx="42">
                  <c:v>2.0187051394645907</c:v>
                </c:pt>
                <c:pt idx="43">
                  <c:v>2.0941303949167471</c:v>
                </c:pt>
                <c:pt idx="44">
                  <c:v>2.2872573260053159</c:v>
                </c:pt>
                <c:pt idx="45">
                  <c:v>2.3952446751413241</c:v>
                </c:pt>
                <c:pt idx="46">
                  <c:v>2.5844563976720694</c:v>
                </c:pt>
                <c:pt idx="47">
                  <c:v>2.6579690364023687</c:v>
                </c:pt>
                <c:pt idx="48">
                  <c:v>2.7633751938610591</c:v>
                </c:pt>
                <c:pt idx="49">
                  <c:v>2.9190154494591418</c:v>
                </c:pt>
                <c:pt idx="50">
                  <c:v>3.0203034121597394</c:v>
                </c:pt>
                <c:pt idx="51">
                  <c:v>3.1137323656620697</c:v>
                </c:pt>
                <c:pt idx="52">
                  <c:v>3.1294408623047629</c:v>
                </c:pt>
                <c:pt idx="53">
                  <c:v>3.3293905032804987</c:v>
                </c:pt>
                <c:pt idx="54">
                  <c:v>3.4558509911643789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AF-0941-AC67-51E6600AC1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879824"/>
        <c:axId val="243933535"/>
      </c:scatterChart>
      <c:valAx>
        <c:axId val="213787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33535"/>
        <c:crosses val="autoZero"/>
        <c:crossBetween val="midCat"/>
      </c:valAx>
      <c:valAx>
        <c:axId val="243933535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87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'500'!$AK$22:$AK$248</c:f>
              <c:numCache>
                <c:formatCode>General</c:formatCode>
                <c:ptCount val="227"/>
                <c:pt idx="0">
                  <c:v>34.62169623835981</c:v>
                </c:pt>
                <c:pt idx="1">
                  <c:v>35.267722678865738</c:v>
                </c:pt>
                <c:pt idx="2">
                  <c:v>35.324709366731874</c:v>
                </c:pt>
                <c:pt idx="3">
                  <c:v>35.377821229522979</c:v>
                </c:pt>
                <c:pt idx="4">
                  <c:v>35.466512645840197</c:v>
                </c:pt>
                <c:pt idx="5">
                  <c:v>35.527356475442453</c:v>
                </c:pt>
                <c:pt idx="6">
                  <c:v>35.713437503104139</c:v>
                </c:pt>
                <c:pt idx="7">
                  <c:v>35.730631613012662</c:v>
                </c:pt>
                <c:pt idx="8">
                  <c:v>36.173308273611553</c:v>
                </c:pt>
                <c:pt idx="9">
                  <c:v>36.373424210082398</c:v>
                </c:pt>
                <c:pt idx="10">
                  <c:v>36.482162963766761</c:v>
                </c:pt>
                <c:pt idx="11">
                  <c:v>36.636716736036071</c:v>
                </c:pt>
                <c:pt idx="12">
                  <c:v>36.661095930883562</c:v>
                </c:pt>
                <c:pt idx="13">
                  <c:v>38.189195672416425</c:v>
                </c:pt>
                <c:pt idx="14">
                  <c:v>38.193169313772167</c:v>
                </c:pt>
                <c:pt idx="15">
                  <c:v>38.195972952629894</c:v>
                </c:pt>
                <c:pt idx="16">
                  <c:v>38.20293940116359</c:v>
                </c:pt>
                <c:pt idx="17">
                  <c:v>38.456341816246557</c:v>
                </c:pt>
                <c:pt idx="18">
                  <c:v>38.493110138887566</c:v>
                </c:pt>
                <c:pt idx="19">
                  <c:v>38.500419427084367</c:v>
                </c:pt>
                <c:pt idx="20">
                  <c:v>38.53257439015556</c:v>
                </c:pt>
                <c:pt idx="21">
                  <c:v>38.591536378253586</c:v>
                </c:pt>
                <c:pt idx="22">
                  <c:v>38.87625913839284</c:v>
                </c:pt>
                <c:pt idx="23">
                  <c:v>38.884103161067642</c:v>
                </c:pt>
                <c:pt idx="24">
                  <c:v>38.955694224271589</c:v>
                </c:pt>
                <c:pt idx="25">
                  <c:v>39.160408286281445</c:v>
                </c:pt>
                <c:pt idx="26">
                  <c:v>39.462597148120487</c:v>
                </c:pt>
                <c:pt idx="27">
                  <c:v>39.526169651105214</c:v>
                </c:pt>
                <c:pt idx="28">
                  <c:v>39.730595873456586</c:v>
                </c:pt>
                <c:pt idx="29">
                  <c:v>39.754796548478815</c:v>
                </c:pt>
                <c:pt idx="30">
                  <c:v>39.817671767541796</c:v>
                </c:pt>
                <c:pt idx="31">
                  <c:v>39.830663943905037</c:v>
                </c:pt>
                <c:pt idx="32">
                  <c:v>39.954825678906417</c:v>
                </c:pt>
                <c:pt idx="33">
                  <c:v>40.01241160306526</c:v>
                </c:pt>
                <c:pt idx="34">
                  <c:v>40.101042675672339</c:v>
                </c:pt>
                <c:pt idx="35">
                  <c:v>40.119748540311491</c:v>
                </c:pt>
                <c:pt idx="36">
                  <c:v>40.166976538662603</c:v>
                </c:pt>
                <c:pt idx="37">
                  <c:v>40.181107814965692</c:v>
                </c:pt>
                <c:pt idx="38">
                  <c:v>40.21411335256866</c:v>
                </c:pt>
                <c:pt idx="39">
                  <c:v>40.256832163395202</c:v>
                </c:pt>
                <c:pt idx="40">
                  <c:v>40.386123474710971</c:v>
                </c:pt>
                <c:pt idx="41">
                  <c:v>40.510904267459253</c:v>
                </c:pt>
                <c:pt idx="42">
                  <c:v>40.594158963126766</c:v>
                </c:pt>
                <c:pt idx="43">
                  <c:v>40.787091263779814</c:v>
                </c:pt>
                <c:pt idx="44">
                  <c:v>41.054475275567725</c:v>
                </c:pt>
                <c:pt idx="45">
                  <c:v>41.437382741248712</c:v>
                </c:pt>
                <c:pt idx="46">
                  <c:v>41.465867447519273</c:v>
                </c:pt>
                <c:pt idx="47">
                  <c:v>41.614537690212551</c:v>
                </c:pt>
                <c:pt idx="48">
                  <c:v>41.669537110564498</c:v>
                </c:pt>
                <c:pt idx="49">
                  <c:v>41.675966174484977</c:v>
                </c:pt>
                <c:pt idx="50">
                  <c:v>41.914022907145949</c:v>
                </c:pt>
                <c:pt idx="51">
                  <c:v>41.935523160031508</c:v>
                </c:pt>
                <c:pt idx="52">
                  <c:v>41.968524714391194</c:v>
                </c:pt>
                <c:pt idx="53">
                  <c:v>42.171849994687648</c:v>
                </c:pt>
                <c:pt idx="54">
                  <c:v>42.303937002498898</c:v>
                </c:pt>
                <c:pt idx="55">
                  <c:v>42.438566227956088</c:v>
                </c:pt>
                <c:pt idx="56">
                  <c:v>42.444469470812585</c:v>
                </c:pt>
                <c:pt idx="57">
                  <c:v>42.746656919356404</c:v>
                </c:pt>
                <c:pt idx="58">
                  <c:v>42.881141679539986</c:v>
                </c:pt>
                <c:pt idx="59">
                  <c:v>42.888218715800988</c:v>
                </c:pt>
                <c:pt idx="60">
                  <c:v>42.980321921429827</c:v>
                </c:pt>
                <c:pt idx="61">
                  <c:v>43.030182301389296</c:v>
                </c:pt>
                <c:pt idx="62">
                  <c:v>43.39330119070712</c:v>
                </c:pt>
                <c:pt idx="63">
                  <c:v>43.791836634252817</c:v>
                </c:pt>
                <c:pt idx="64">
                  <c:v>43.927602125111001</c:v>
                </c:pt>
                <c:pt idx="65">
                  <c:v>44.001773510818445</c:v>
                </c:pt>
                <c:pt idx="66">
                  <c:v>44.626376814614162</c:v>
                </c:pt>
                <c:pt idx="67">
                  <c:v>45.33980578361313</c:v>
                </c:pt>
                <c:pt idx="68">
                  <c:v>45.355577412613549</c:v>
                </c:pt>
                <c:pt idx="69">
                  <c:v>45.42814136333218</c:v>
                </c:pt>
                <c:pt idx="70">
                  <c:v>45.717015115884898</c:v>
                </c:pt>
                <c:pt idx="71">
                  <c:v>45.851949030931102</c:v>
                </c:pt>
                <c:pt idx="72">
                  <c:v>45.877841317662124</c:v>
                </c:pt>
                <c:pt idx="73">
                  <c:v>45.944023831300591</c:v>
                </c:pt>
                <c:pt idx="74">
                  <c:v>46.750649047448377</c:v>
                </c:pt>
                <c:pt idx="75">
                  <c:v>46.99601782208849</c:v>
                </c:pt>
                <c:pt idx="76">
                  <c:v>47.129021321944307</c:v>
                </c:pt>
                <c:pt idx="77">
                  <c:v>47.320224980813499</c:v>
                </c:pt>
                <c:pt idx="78">
                  <c:v>47.932342675899477</c:v>
                </c:pt>
                <c:pt idx="79">
                  <c:v>48.010787587089318</c:v>
                </c:pt>
                <c:pt idx="80">
                  <c:v>49.112917837771192</c:v>
                </c:pt>
                <c:pt idx="81">
                  <c:v>49.463398388937961</c:v>
                </c:pt>
                <c:pt idx="82">
                  <c:v>49.681928879455114</c:v>
                </c:pt>
                <c:pt idx="83">
                  <c:v>49.824195729416878</c:v>
                </c:pt>
                <c:pt idx="84">
                  <c:v>50.210223475613319</c:v>
                </c:pt>
                <c:pt idx="85">
                  <c:v>50.36996979924313</c:v>
                </c:pt>
                <c:pt idx="86">
                  <c:v>50.611711875090442</c:v>
                </c:pt>
                <c:pt idx="87">
                  <c:v>50.87486655597214</c:v>
                </c:pt>
                <c:pt idx="88">
                  <c:v>51.590333181632445</c:v>
                </c:pt>
                <c:pt idx="89">
                  <c:v>52.884837974086118</c:v>
                </c:pt>
                <c:pt idx="90">
                  <c:v>53.48336467788873</c:v>
                </c:pt>
                <c:pt idx="91">
                  <c:v>53.66025349495812</c:v>
                </c:pt>
                <c:pt idx="92">
                  <c:v>53.802243019792435</c:v>
                </c:pt>
                <c:pt idx="93">
                  <c:v>54.574891593679205</c:v>
                </c:pt>
                <c:pt idx="94">
                  <c:v>54.677712718977844</c:v>
                </c:pt>
                <c:pt idx="95">
                  <c:v>54.709763293113497</c:v>
                </c:pt>
                <c:pt idx="96">
                  <c:v>54.884770507098132</c:v>
                </c:pt>
                <c:pt idx="97">
                  <c:v>55.271397286954659</c:v>
                </c:pt>
                <c:pt idx="98">
                  <c:v>55.321745404233234</c:v>
                </c:pt>
                <c:pt idx="99">
                  <c:v>55.344810645038038</c:v>
                </c:pt>
                <c:pt idx="100">
                  <c:v>56.191016847046178</c:v>
                </c:pt>
                <c:pt idx="101">
                  <c:v>57.991181490307923</c:v>
                </c:pt>
                <c:pt idx="102">
                  <c:v>58.887297111442926</c:v>
                </c:pt>
                <c:pt idx="103">
                  <c:v>59.060905656156585</c:v>
                </c:pt>
                <c:pt idx="104">
                  <c:v>59.535412492201999</c:v>
                </c:pt>
                <c:pt idx="105">
                  <c:v>60.354728409022648</c:v>
                </c:pt>
                <c:pt idx="106">
                  <c:v>60.560252183531667</c:v>
                </c:pt>
                <c:pt idx="107">
                  <c:v>60.646294107392144</c:v>
                </c:pt>
                <c:pt idx="108">
                  <c:v>60.961066915495451</c:v>
                </c:pt>
                <c:pt idx="109">
                  <c:v>61.675481996778871</c:v>
                </c:pt>
                <c:pt idx="110">
                  <c:v>62.338458735365968</c:v>
                </c:pt>
                <c:pt idx="111">
                  <c:v>62.394549684140308</c:v>
                </c:pt>
                <c:pt idx="112">
                  <c:v>62.970447701606545</c:v>
                </c:pt>
                <c:pt idx="113">
                  <c:v>63.691523721074454</c:v>
                </c:pt>
                <c:pt idx="114">
                  <c:v>65.029262454079671</c:v>
                </c:pt>
                <c:pt idx="115">
                  <c:v>66.669591377180737</c:v>
                </c:pt>
                <c:pt idx="116">
                  <c:v>66.870005568945245</c:v>
                </c:pt>
                <c:pt idx="117">
                  <c:v>67.241631955862786</c:v>
                </c:pt>
                <c:pt idx="118">
                  <c:v>67.886578784921653</c:v>
                </c:pt>
                <c:pt idx="119">
                  <c:v>69.419980165046965</c:v>
                </c:pt>
                <c:pt idx="120">
                  <c:v>69.453640901581849</c:v>
                </c:pt>
                <c:pt idx="121">
                  <c:v>70.502636024707115</c:v>
                </c:pt>
                <c:pt idx="122">
                  <c:v>71.934187912453226</c:v>
                </c:pt>
                <c:pt idx="123">
                  <c:v>72.449070530656527</c:v>
                </c:pt>
                <c:pt idx="124">
                  <c:v>72.910917450823277</c:v>
                </c:pt>
                <c:pt idx="125">
                  <c:v>73.531441675277861</c:v>
                </c:pt>
                <c:pt idx="126">
                  <c:v>75.599663230668639</c:v>
                </c:pt>
                <c:pt idx="127">
                  <c:v>76.483050147756757</c:v>
                </c:pt>
                <c:pt idx="128">
                  <c:v>77.334910290902499</c:v>
                </c:pt>
                <c:pt idx="129">
                  <c:v>78.330147667912243</c:v>
                </c:pt>
                <c:pt idx="130">
                  <c:v>80.000243395681991</c:v>
                </c:pt>
                <c:pt idx="131">
                  <c:v>81.172119627161507</c:v>
                </c:pt>
                <c:pt idx="132">
                  <c:v>81.503646124186957</c:v>
                </c:pt>
                <c:pt idx="133">
                  <c:v>82.981803646286409</c:v>
                </c:pt>
                <c:pt idx="134">
                  <c:v>85.168800738480101</c:v>
                </c:pt>
                <c:pt idx="135">
                  <c:v>85.243318409954554</c:v>
                </c:pt>
                <c:pt idx="136">
                  <c:v>85.894236371110438</c:v>
                </c:pt>
                <c:pt idx="137">
                  <c:v>87.288485212484673</c:v>
                </c:pt>
                <c:pt idx="138">
                  <c:v>89.019428985973946</c:v>
                </c:pt>
                <c:pt idx="139">
                  <c:v>89.573271425064632</c:v>
                </c:pt>
                <c:pt idx="140">
                  <c:v>90.094053494708248</c:v>
                </c:pt>
                <c:pt idx="141">
                  <c:v>92.877905858766283</c:v>
                </c:pt>
                <c:pt idx="142">
                  <c:v>93.348570383964486</c:v>
                </c:pt>
                <c:pt idx="143">
                  <c:v>94.104004568407632</c:v>
                </c:pt>
                <c:pt idx="144">
                  <c:v>97.33722001410861</c:v>
                </c:pt>
                <c:pt idx="145">
                  <c:v>100.68630631927971</c:v>
                </c:pt>
                <c:pt idx="146">
                  <c:v>101.04614480733824</c:v>
                </c:pt>
                <c:pt idx="147">
                  <c:v>104.49068913147828</c:v>
                </c:pt>
                <c:pt idx="148">
                  <c:v>107.60120046773197</c:v>
                </c:pt>
                <c:pt idx="149">
                  <c:v>107.68130592683963</c:v>
                </c:pt>
                <c:pt idx="150">
                  <c:v>108.97072826045257</c:v>
                </c:pt>
                <c:pt idx="151">
                  <c:v>110.39656530588719</c:v>
                </c:pt>
                <c:pt idx="152">
                  <c:v>116.40887647176535</c:v>
                </c:pt>
                <c:pt idx="153">
                  <c:v>117.70311771256877</c:v>
                </c:pt>
                <c:pt idx="154">
                  <c:v>118.2151993181871</c:v>
                </c:pt>
                <c:pt idx="155">
                  <c:v>118.79350759896047</c:v>
                </c:pt>
                <c:pt idx="156">
                  <c:v>124.06679551144325</c:v>
                </c:pt>
                <c:pt idx="157">
                  <c:v>130.10694902435512</c:v>
                </c:pt>
                <c:pt idx="158">
                  <c:v>132.82796052372851</c:v>
                </c:pt>
                <c:pt idx="159">
                  <c:v>135.62305565948756</c:v>
                </c:pt>
                <c:pt idx="160">
                  <c:v>135.82737229500077</c:v>
                </c:pt>
                <c:pt idx="161">
                  <c:v>137.64523247824496</c:v>
                </c:pt>
                <c:pt idx="162">
                  <c:v>147.23020070084266</c:v>
                </c:pt>
                <c:pt idx="163">
                  <c:v>151.31290917838825</c:v>
                </c:pt>
                <c:pt idx="164">
                  <c:v>152.09544905962721</c:v>
                </c:pt>
                <c:pt idx="165">
                  <c:v>155.04130969086745</c:v>
                </c:pt>
                <c:pt idx="166">
                  <c:v>163.73369477852552</c:v>
                </c:pt>
                <c:pt idx="167">
                  <c:v>167.77824575973096</c:v>
                </c:pt>
                <c:pt idx="168">
                  <c:v>169.70345450893458</c:v>
                </c:pt>
                <c:pt idx="169">
                  <c:v>173.01363248934592</c:v>
                </c:pt>
                <c:pt idx="170">
                  <c:v>188.55255737229945</c:v>
                </c:pt>
                <c:pt idx="171">
                  <c:v>188.89043456446649</c:v>
                </c:pt>
                <c:pt idx="172">
                  <c:v>193.29831858752962</c:v>
                </c:pt>
                <c:pt idx="173">
                  <c:v>198.16633667936892</c:v>
                </c:pt>
                <c:pt idx="174">
                  <c:v>210.27009971177517</c:v>
                </c:pt>
                <c:pt idx="175">
                  <c:v>219.11118043580939</c:v>
                </c:pt>
                <c:pt idx="176">
                  <c:v>223.57099321285077</c:v>
                </c:pt>
                <c:pt idx="177">
                  <c:v>231.25396988265888</c:v>
                </c:pt>
                <c:pt idx="178">
                  <c:v>231.85066959055931</c:v>
                </c:pt>
                <c:pt idx="179">
                  <c:v>254.01534872421865</c:v>
                </c:pt>
                <c:pt idx="180">
                  <c:v>262.14114225064947</c:v>
                </c:pt>
                <c:pt idx="181">
                  <c:v>274.1901782983773</c:v>
                </c:pt>
                <c:pt idx="182">
                  <c:v>283.96947316960649</c:v>
                </c:pt>
                <c:pt idx="183">
                  <c:v>296.39748705489012</c:v>
                </c:pt>
                <c:pt idx="184">
                  <c:v>320.14635456625979</c:v>
                </c:pt>
                <c:pt idx="185">
                  <c:v>320.15853457434514</c:v>
                </c:pt>
                <c:pt idx="186">
                  <c:v>385.26671638347239</c:v>
                </c:pt>
                <c:pt idx="187">
                  <c:v>389.10892791586559</c:v>
                </c:pt>
                <c:pt idx="188">
                  <c:v>402.27162916833578</c:v>
                </c:pt>
                <c:pt idx="189">
                  <c:v>433.20076338659453</c:v>
                </c:pt>
                <c:pt idx="190">
                  <c:v>493.03183091833534</c:v>
                </c:pt>
                <c:pt idx="191">
                  <c:v>547.55440756977146</c:v>
                </c:pt>
                <c:pt idx="192">
                  <c:v>574.90480798787712</c:v>
                </c:pt>
                <c:pt idx="193">
                  <c:v>650.87815464680614</c:v>
                </c:pt>
                <c:pt idx="194">
                  <c:v>789.35151843522681</c:v>
                </c:pt>
                <c:pt idx="195">
                  <c:v>858.83376420221339</c:v>
                </c:pt>
              </c:numCache>
            </c:numRef>
          </c:xVal>
          <c:yVal>
            <c:numRef>
              <c:f>'500'!$AJ$22:$AJ$248</c:f>
              <c:numCache>
                <c:formatCode>General</c:formatCode>
                <c:ptCount val="227"/>
                <c:pt idx="0">
                  <c:v>3.4558509911643789</c:v>
                </c:pt>
                <c:pt idx="1">
                  <c:v>3.3293905032804987</c:v>
                </c:pt>
                <c:pt idx="2">
                  <c:v>3.0203034121597394</c:v>
                </c:pt>
                <c:pt idx="3">
                  <c:v>3.8747459679442247</c:v>
                </c:pt>
                <c:pt idx="4">
                  <c:v>3.1137323656620697</c:v>
                </c:pt>
                <c:pt idx="5">
                  <c:v>3.7218448930190822</c:v>
                </c:pt>
                <c:pt idx="6">
                  <c:v>2.9190154494591418</c:v>
                </c:pt>
                <c:pt idx="7">
                  <c:v>3.7643225868599939</c:v>
                </c:pt>
                <c:pt idx="8">
                  <c:v>3.1294408623047629</c:v>
                </c:pt>
                <c:pt idx="9">
                  <c:v>2.7633751938610591</c:v>
                </c:pt>
                <c:pt idx="10">
                  <c:v>3.570857192658123</c:v>
                </c:pt>
                <c:pt idx="11">
                  <c:v>2.5844563976720694</c:v>
                </c:pt>
                <c:pt idx="12">
                  <c:v>2.6579690364023687</c:v>
                </c:pt>
                <c:pt idx="13">
                  <c:v>3.1681347799301309</c:v>
                </c:pt>
                <c:pt idx="14">
                  <c:v>3.6652774681787856</c:v>
                </c:pt>
                <c:pt idx="15">
                  <c:v>2.2872573260053159</c:v>
                </c:pt>
                <c:pt idx="16">
                  <c:v>2.3952446751413241</c:v>
                </c:pt>
                <c:pt idx="17">
                  <c:v>4.1635145297950578</c:v>
                </c:pt>
                <c:pt idx="18">
                  <c:v>4.2165979016204194</c:v>
                </c:pt>
                <c:pt idx="19">
                  <c:v>3.2609368054863874</c:v>
                </c:pt>
                <c:pt idx="20">
                  <c:v>3.0471932378244126</c:v>
                </c:pt>
                <c:pt idx="21">
                  <c:v>3.1536320098795851</c:v>
                </c:pt>
                <c:pt idx="22">
                  <c:v>3.3238594686915905</c:v>
                </c:pt>
                <c:pt idx="23">
                  <c:v>2.9517182732576117</c:v>
                </c:pt>
                <c:pt idx="24">
                  <c:v>3.7750922455888625</c:v>
                </c:pt>
                <c:pt idx="25">
                  <c:v>4.029222699874313</c:v>
                </c:pt>
                <c:pt idx="26">
                  <c:v>4.1949912968537877</c:v>
                </c:pt>
                <c:pt idx="27">
                  <c:v>2.771456117283384</c:v>
                </c:pt>
                <c:pt idx="28">
                  <c:v>2.0941303949167471</c:v>
                </c:pt>
                <c:pt idx="29">
                  <c:v>3.3246655718635059</c:v>
                </c:pt>
                <c:pt idx="30">
                  <c:v>4.2390477035604306</c:v>
                </c:pt>
                <c:pt idx="31">
                  <c:v>4.1494641893679249</c:v>
                </c:pt>
                <c:pt idx="32">
                  <c:v>4.0924267655675628</c:v>
                </c:pt>
                <c:pt idx="33">
                  <c:v>2.0187051394645907</c:v>
                </c:pt>
                <c:pt idx="34">
                  <c:v>3.5948254604159589</c:v>
                </c:pt>
                <c:pt idx="35">
                  <c:v>3.9742340783773082</c:v>
                </c:pt>
                <c:pt idx="36">
                  <c:v>4.1051905945784979</c:v>
                </c:pt>
                <c:pt idx="37">
                  <c:v>2.6639226695694815</c:v>
                </c:pt>
                <c:pt idx="38">
                  <c:v>3.5535293487411441</c:v>
                </c:pt>
                <c:pt idx="39">
                  <c:v>4.039026194721723</c:v>
                </c:pt>
                <c:pt idx="40">
                  <c:v>3.1167467994769527</c:v>
                </c:pt>
                <c:pt idx="41">
                  <c:v>4.0685002135689068</c:v>
                </c:pt>
                <c:pt idx="42">
                  <c:v>1.8992778181684069</c:v>
                </c:pt>
                <c:pt idx="43">
                  <c:v>2.5628340937006011</c:v>
                </c:pt>
                <c:pt idx="44">
                  <c:v>3.7382118388904306</c:v>
                </c:pt>
                <c:pt idx="45">
                  <c:v>1.7604527313416334</c:v>
                </c:pt>
                <c:pt idx="46">
                  <c:v>3.2863527109603945</c:v>
                </c:pt>
                <c:pt idx="47">
                  <c:v>1.4065003327829064</c:v>
                </c:pt>
                <c:pt idx="48">
                  <c:v>2.4050819682109865</c:v>
                </c:pt>
                <c:pt idx="49">
                  <c:v>2.8843915332089387</c:v>
                </c:pt>
                <c:pt idx="50">
                  <c:v>3.2372427668248052</c:v>
                </c:pt>
                <c:pt idx="51">
                  <c:v>3.6372298987304847</c:v>
                </c:pt>
                <c:pt idx="52">
                  <c:v>2.7446114625576969</c:v>
                </c:pt>
                <c:pt idx="53">
                  <c:v>3.61435833722041</c:v>
                </c:pt>
                <c:pt idx="54">
                  <c:v>2.2476124907139354</c:v>
                </c:pt>
                <c:pt idx="55">
                  <c:v>2.3256042738003644</c:v>
                </c:pt>
                <c:pt idx="56">
                  <c:v>1.6572340666598406</c:v>
                </c:pt>
                <c:pt idx="57">
                  <c:v>3.650822663780958</c:v>
                </c:pt>
                <c:pt idx="58">
                  <c:v>1.5585716387795283</c:v>
                </c:pt>
                <c:pt idx="59">
                  <c:v>3.5640506257967841</c:v>
                </c:pt>
                <c:pt idx="60">
                  <c:v>1.3907897350568927</c:v>
                </c:pt>
                <c:pt idx="61">
                  <c:v>3.8348809665536217</c:v>
                </c:pt>
                <c:pt idx="62">
                  <c:v>2.0818279693535215</c:v>
                </c:pt>
                <c:pt idx="63">
                  <c:v>1.2632878177288449</c:v>
                </c:pt>
                <c:pt idx="64">
                  <c:v>1.4266579673419619</c:v>
                </c:pt>
                <c:pt idx="65">
                  <c:v>1.9814514191542192</c:v>
                </c:pt>
                <c:pt idx="66">
                  <c:v>2.7261722744864403</c:v>
                </c:pt>
                <c:pt idx="67">
                  <c:v>1.1433018507801915</c:v>
                </c:pt>
                <c:pt idx="68">
                  <c:v>1.7261824948648796</c:v>
                </c:pt>
                <c:pt idx="69">
                  <c:v>1.323185260536903</c:v>
                </c:pt>
                <c:pt idx="70">
                  <c:v>2.3556532389861391</c:v>
                </c:pt>
                <c:pt idx="71">
                  <c:v>1.5469938457806254</c:v>
                </c:pt>
                <c:pt idx="72">
                  <c:v>1.7899431929315723</c:v>
                </c:pt>
                <c:pt idx="73">
                  <c:v>1.2499123569358019</c:v>
                </c:pt>
                <c:pt idx="74">
                  <c:v>1.0386810973067206</c:v>
                </c:pt>
                <c:pt idx="75">
                  <c:v>2.3383937994176076</c:v>
                </c:pt>
                <c:pt idx="76">
                  <c:v>2.2388459837319186</c:v>
                </c:pt>
                <c:pt idx="77">
                  <c:v>1.1599863348116106</c:v>
                </c:pt>
                <c:pt idx="78">
                  <c:v>0.95787391756057427</c:v>
                </c:pt>
                <c:pt idx="79">
                  <c:v>1.5486531849816836</c:v>
                </c:pt>
                <c:pt idx="80">
                  <c:v>1.0558805583709079</c:v>
                </c:pt>
                <c:pt idx="81">
                  <c:v>0.97853278613231298</c:v>
                </c:pt>
                <c:pt idx="82">
                  <c:v>2.0431237402000137</c:v>
                </c:pt>
                <c:pt idx="83">
                  <c:v>1.2805570982838195</c:v>
                </c:pt>
                <c:pt idx="84">
                  <c:v>1.3295436704317432</c:v>
                </c:pt>
                <c:pt idx="85">
                  <c:v>0.84047050936305523</c:v>
                </c:pt>
                <c:pt idx="86">
                  <c:v>1.2101704842774903</c:v>
                </c:pt>
                <c:pt idx="87">
                  <c:v>1.7551993781539359</c:v>
                </c:pt>
                <c:pt idx="88">
                  <c:v>0.90845925384914095</c:v>
                </c:pt>
                <c:pt idx="89">
                  <c:v>0.75253124297995921</c:v>
                </c:pt>
                <c:pt idx="90">
                  <c:v>0.83986852100424325</c:v>
                </c:pt>
                <c:pt idx="91">
                  <c:v>1.0733033186603873</c:v>
                </c:pt>
                <c:pt idx="92">
                  <c:v>0.74991510245836546</c:v>
                </c:pt>
                <c:pt idx="93">
                  <c:v>0.78864483509120942</c:v>
                </c:pt>
                <c:pt idx="94">
                  <c:v>1.4235921830370826</c:v>
                </c:pt>
                <c:pt idx="95">
                  <c:v>1.2984966160630411</c:v>
                </c:pt>
                <c:pt idx="96">
                  <c:v>0.67505603624072863</c:v>
                </c:pt>
                <c:pt idx="97">
                  <c:v>0.92597812211965902</c:v>
                </c:pt>
                <c:pt idx="98">
                  <c:v>1.5779093612484532</c:v>
                </c:pt>
                <c:pt idx="99">
                  <c:v>0.98052813362589841</c:v>
                </c:pt>
                <c:pt idx="100">
                  <c:v>1.5041630868859222</c:v>
                </c:pt>
                <c:pt idx="101">
                  <c:v>0.59911477494180387</c:v>
                </c:pt>
                <c:pt idx="102">
                  <c:v>0.81951588829934541</c:v>
                </c:pt>
                <c:pt idx="103">
                  <c:v>0.66377455901252935</c:v>
                </c:pt>
                <c:pt idx="104">
                  <c:v>0.62105805904118372</c:v>
                </c:pt>
                <c:pt idx="105">
                  <c:v>1.0964711981000543</c:v>
                </c:pt>
                <c:pt idx="106">
                  <c:v>0.7409165283254282</c:v>
                </c:pt>
                <c:pt idx="107">
                  <c:v>0.54019955113410745</c:v>
                </c:pt>
                <c:pt idx="108">
                  <c:v>0.76569539062728409</c:v>
                </c:pt>
                <c:pt idx="109">
                  <c:v>0.49267469122307445</c:v>
                </c:pt>
                <c:pt idx="110">
                  <c:v>0.96046911858300155</c:v>
                </c:pt>
                <c:pt idx="111">
                  <c:v>0.56410090712208716</c:v>
                </c:pt>
                <c:pt idx="112">
                  <c:v>0.68287892366002412</c:v>
                </c:pt>
                <c:pt idx="113">
                  <c:v>0.5204048872270034</c:v>
                </c:pt>
                <c:pt idx="114">
                  <c:v>0.59942421966766546</c:v>
                </c:pt>
                <c:pt idx="115">
                  <c:v>0.47432525933983832</c:v>
                </c:pt>
                <c:pt idx="116">
                  <c:v>0.812624247342282</c:v>
                </c:pt>
                <c:pt idx="117">
                  <c:v>0.56514399182170916</c:v>
                </c:pt>
                <c:pt idx="118">
                  <c:v>0.4349618101357548</c:v>
                </c:pt>
                <c:pt idx="119">
                  <c:v>0.7388198777309477</c:v>
                </c:pt>
                <c:pt idx="120">
                  <c:v>0.41724606482999604</c:v>
                </c:pt>
                <c:pt idx="121">
                  <c:v>0.49813056873267303</c:v>
                </c:pt>
                <c:pt idx="122">
                  <c:v>0.36640998321651524</c:v>
                </c:pt>
                <c:pt idx="123">
                  <c:v>0.38982527699438202</c:v>
                </c:pt>
                <c:pt idx="124">
                  <c:v>0.45950445837024867</c:v>
                </c:pt>
                <c:pt idx="125">
                  <c:v>0.63499579561135344</c:v>
                </c:pt>
                <c:pt idx="126">
                  <c:v>0.35761155679678436</c:v>
                </c:pt>
                <c:pt idx="127">
                  <c:v>0.4033634886197755</c:v>
                </c:pt>
                <c:pt idx="128">
                  <c:v>0.31866621992668837</c:v>
                </c:pt>
                <c:pt idx="129">
                  <c:v>0.32360374509571638</c:v>
                </c:pt>
                <c:pt idx="130">
                  <c:v>0.29393556686940631</c:v>
                </c:pt>
                <c:pt idx="131">
                  <c:v>0.27909096946116663</c:v>
                </c:pt>
                <c:pt idx="132">
                  <c:v>0.53766107697229959</c:v>
                </c:pt>
                <c:pt idx="133">
                  <c:v>0.35335159160890095</c:v>
                </c:pt>
                <c:pt idx="134">
                  <c:v>0.30960970882412114</c:v>
                </c:pt>
                <c:pt idx="135">
                  <c:v>0.48991863474529351</c:v>
                </c:pt>
                <c:pt idx="136">
                  <c:v>0.25748571124663061</c:v>
                </c:pt>
                <c:pt idx="137">
                  <c:v>0.23375380967864856</c:v>
                </c:pt>
                <c:pt idx="138">
                  <c:v>0.23241698697030586</c:v>
                </c:pt>
                <c:pt idx="139">
                  <c:v>0.41493164740271898</c:v>
                </c:pt>
                <c:pt idx="140">
                  <c:v>0.28226806308006291</c:v>
                </c:pt>
                <c:pt idx="141">
                  <c:v>0.36356466560138345</c:v>
                </c:pt>
                <c:pt idx="142">
                  <c:v>0.20146890766735279</c:v>
                </c:pt>
                <c:pt idx="143">
                  <c:v>0.19677053777346315</c:v>
                </c:pt>
                <c:pt idx="144">
                  <c:v>0.24125199021368204</c:v>
                </c:pt>
                <c:pt idx="145">
                  <c:v>0.16331440240938253</c:v>
                </c:pt>
                <c:pt idx="146">
                  <c:v>0.17205102077099654</c:v>
                </c:pt>
                <c:pt idx="147">
                  <c:v>0.20490627552005783</c:v>
                </c:pt>
                <c:pt idx="148">
                  <c:v>0.14480368536174137</c:v>
                </c:pt>
                <c:pt idx="149">
                  <c:v>0.2838017301851164</c:v>
                </c:pt>
                <c:pt idx="150">
                  <c:v>0.13505904413623945</c:v>
                </c:pt>
                <c:pt idx="151">
                  <c:v>0.17803889564734593</c:v>
                </c:pt>
                <c:pt idx="152">
                  <c:v>0.12034145249069422</c:v>
                </c:pt>
                <c:pt idx="153">
                  <c:v>0.23686580312140951</c:v>
                </c:pt>
                <c:pt idx="154">
                  <c:v>0.10822683808839222</c:v>
                </c:pt>
                <c:pt idx="155">
                  <c:v>0.15019077506405878</c:v>
                </c:pt>
                <c:pt idx="156">
                  <c:v>0.10503231322377705</c:v>
                </c:pt>
                <c:pt idx="157">
                  <c:v>9.1696198531064199E-2</c:v>
                </c:pt>
                <c:pt idx="158">
                  <c:v>0.11573390079502885</c:v>
                </c:pt>
                <c:pt idx="159">
                  <c:v>8.6948898161067489E-2</c:v>
                </c:pt>
                <c:pt idx="160">
                  <c:v>0.1656490865181158</c:v>
                </c:pt>
                <c:pt idx="161">
                  <c:v>0.10319056601459051</c:v>
                </c:pt>
                <c:pt idx="162">
                  <c:v>6.9742137071992533E-2</c:v>
                </c:pt>
                <c:pt idx="163">
                  <c:v>0.13708507913576423</c:v>
                </c:pt>
                <c:pt idx="164">
                  <c:v>6.9472204840497723E-2</c:v>
                </c:pt>
                <c:pt idx="165">
                  <c:v>8.2510726273271828E-2</c:v>
                </c:pt>
                <c:pt idx="166">
                  <c:v>5.6123816776522402E-2</c:v>
                </c:pt>
                <c:pt idx="167">
                  <c:v>5.5660440310381087E-2</c:v>
                </c:pt>
                <c:pt idx="168">
                  <c:v>9.5568645895467805E-2</c:v>
                </c:pt>
                <c:pt idx="169">
                  <c:v>6.041277874923328E-2</c:v>
                </c:pt>
                <c:pt idx="170">
                  <c:v>4.2133941886450775E-2</c:v>
                </c:pt>
                <c:pt idx="171">
                  <c:v>4.5879657784437082E-2</c:v>
                </c:pt>
                <c:pt idx="172">
                  <c:v>4.7079433695477707E-2</c:v>
                </c:pt>
                <c:pt idx="173">
                  <c:v>6.7375322258383649E-2</c:v>
                </c:pt>
                <c:pt idx="174">
                  <c:v>3.5940872373081606E-2</c:v>
                </c:pt>
                <c:pt idx="175">
                  <c:v>3.186589864415286E-2</c:v>
                </c:pt>
                <c:pt idx="176">
                  <c:v>3.5350980826486092E-2</c:v>
                </c:pt>
                <c:pt idx="177">
                  <c:v>4.1833890952172027E-2</c:v>
                </c:pt>
                <c:pt idx="178">
                  <c:v>2.9022352649292156E-2</c:v>
                </c:pt>
                <c:pt idx="179">
                  <c:v>2.2467929113986242E-2</c:v>
                </c:pt>
                <c:pt idx="180">
                  <c:v>2.5791759279003915E-2</c:v>
                </c:pt>
                <c:pt idx="181">
                  <c:v>2.3748399704118701E-2</c:v>
                </c:pt>
                <c:pt idx="182">
                  <c:v>3.1074964533123393E-2</c:v>
                </c:pt>
                <c:pt idx="183">
                  <c:v>2.2735915500144633E-2</c:v>
                </c:pt>
                <c:pt idx="184">
                  <c:v>1.6619642077193991E-2</c:v>
                </c:pt>
                <c:pt idx="185">
                  <c:v>1.5850205360462704E-2</c:v>
                </c:pt>
                <c:pt idx="186">
                  <c:v>1.726567290357784E-2</c:v>
                </c:pt>
                <c:pt idx="187">
                  <c:v>1.5250091671415045E-2</c:v>
                </c:pt>
                <c:pt idx="188">
                  <c:v>1.1685733130034265E-2</c:v>
                </c:pt>
                <c:pt idx="189">
                  <c:v>9.3961917350236686E-3</c:v>
                </c:pt>
                <c:pt idx="190">
                  <c:v>7.0494532988679007E-3</c:v>
                </c:pt>
                <c:pt idx="191">
                  <c:v>6.2318561854413472E-3</c:v>
                </c:pt>
                <c:pt idx="192">
                  <c:v>6.0424293472961348E-3</c:v>
                </c:pt>
                <c:pt idx="193">
                  <c:v>4.2460718212584845E-3</c:v>
                </c:pt>
                <c:pt idx="194">
                  <c:v>3.802590932654071E-3</c:v>
                </c:pt>
                <c:pt idx="195">
                  <c:v>3.1100888483226482E-3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5F-A348-B77C-FDF3BDD51D26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'500'!$AR$26:$AR$65</c:f>
              <c:numCache>
                <c:formatCode>General</c:formatCode>
                <c:ptCount val="40"/>
                <c:pt idx="0">
                  <c:v>35.211692431864122</c:v>
                </c:pt>
                <c:pt idx="1">
                  <c:v>35.903631615050635</c:v>
                </c:pt>
                <c:pt idx="2">
                  <c:v>37.232468123375</c:v>
                </c:pt>
                <c:pt idx="3">
                  <c:v>38.369756747202395</c:v>
                </c:pt>
                <c:pt idx="4">
                  <c:v>38.768033458428242</c:v>
                </c:pt>
                <c:pt idx="5">
                  <c:v>39.526913501488515</c:v>
                </c:pt>
                <c:pt idx="6">
                  <c:v>39.943323133818168</c:v>
                </c:pt>
                <c:pt idx="7">
                  <c:v>40.187755681980732</c:v>
                </c:pt>
                <c:pt idx="8">
                  <c:v>40.666550648928911</c:v>
                </c:pt>
                <c:pt idx="9">
                  <c:v>41.572658232806006</c:v>
                </c:pt>
                <c:pt idx="10">
                  <c:v>42.058771555751036</c:v>
                </c:pt>
                <c:pt idx="11">
                  <c:v>42.679810602693216</c:v>
                </c:pt>
                <c:pt idx="12">
                  <c:v>43.424648834578015</c:v>
                </c:pt>
                <c:pt idx="13">
                  <c:v>44.950334976998292</c:v>
                </c:pt>
                <c:pt idx="14">
                  <c:v>46.02829566864542</c:v>
                </c:pt>
                <c:pt idx="15">
                  <c:v>47.477678877567016</c:v>
                </c:pt>
                <c:pt idx="16">
                  <c:v>49.658532862238893</c:v>
                </c:pt>
                <c:pt idx="17">
                  <c:v>51.266343877204861</c:v>
                </c:pt>
                <c:pt idx="18">
                  <c:v>54.039693101059264</c:v>
                </c:pt>
                <c:pt idx="19">
                  <c:v>55.106497427287515</c:v>
                </c:pt>
                <c:pt idx="20">
                  <c:v>58.33316271943113</c:v>
                </c:pt>
                <c:pt idx="21">
                  <c:v>60.839564722444152</c:v>
                </c:pt>
                <c:pt idx="22">
                  <c:v>63.284848459253382</c:v>
                </c:pt>
                <c:pt idx="23">
                  <c:v>67.617557570391483</c:v>
                </c:pt>
                <c:pt idx="24">
                  <c:v>71.450090564044402</c:v>
                </c:pt>
                <c:pt idx="25">
                  <c:v>76.255842602503591</c:v>
                </c:pt>
                <c:pt idx="26">
                  <c:v>82.165322706359404</c:v>
                </c:pt>
                <c:pt idx="27">
                  <c:v>87.403748080917651</c:v>
                </c:pt>
                <c:pt idx="28">
                  <c:v>93.552350863991052</c:v>
                </c:pt>
                <c:pt idx="29">
                  <c:v>104.30112933053356</c:v>
                </c:pt>
                <c:pt idx="30">
                  <c:v>114.3388974137722</c:v>
                </c:pt>
                <c:pt idx="31">
                  <c:v>128.28365366359498</c:v>
                </c:pt>
                <c:pt idx="32">
                  <c:v>144.82223274242077</c:v>
                </c:pt>
                <c:pt idx="33">
                  <c:v>165.85406744548089</c:v>
                </c:pt>
                <c:pt idx="34">
                  <c:v>195.83554938308791</c:v>
                </c:pt>
                <c:pt idx="35">
                  <c:v>231.9604323692194</c:v>
                </c:pt>
                <c:pt idx="36">
                  <c:v>287.36892706795663</c:v>
                </c:pt>
                <c:pt idx="37">
                  <c:v>386.00131428572269</c:v>
                </c:pt>
                <c:pt idx="38">
                  <c:v>611.14414391160335</c:v>
                </c:pt>
                <c:pt idx="39">
                  <c:v>858.83376420221339</c:v>
                </c:pt>
              </c:numCache>
            </c:numRef>
          </c:xVal>
          <c:yVal>
            <c:numRef>
              <c:f>'500'!$AQ$26:$AQ$65</c:f>
              <c:numCache>
                <c:formatCode>General</c:formatCode>
                <c:ptCount val="40"/>
                <c:pt idx="0">
                  <c:v>3.3588046480421823</c:v>
                </c:pt>
                <c:pt idx="1">
                  <c:v>3.2595997971008082</c:v>
                </c:pt>
                <c:pt idx="2">
                  <c:v>3.129338974968296</c:v>
                </c:pt>
                <c:pt idx="3">
                  <c:v>3.2647102476097003</c:v>
                </c:pt>
                <c:pt idx="4">
                  <c:v>3.2502990470484128</c:v>
                </c:pt>
                <c:pt idx="5">
                  <c:v>3.2828932161583473</c:v>
                </c:pt>
                <c:pt idx="6">
                  <c:v>3.6188938516752933</c:v>
                </c:pt>
                <c:pt idx="7">
                  <c:v>3.6671805771976311</c:v>
                </c:pt>
                <c:pt idx="8">
                  <c:v>3.0771141527610597</c:v>
                </c:pt>
                <c:pt idx="9">
                  <c:v>2.348555855300972</c:v>
                </c:pt>
                <c:pt idx="10">
                  <c:v>3.0962109912094666</c:v>
                </c:pt>
                <c:pt idx="11">
                  <c:v>2.5512566537634953</c:v>
                </c:pt>
                <c:pt idx="12">
                  <c:v>1.9994888912069686</c:v>
                </c:pt>
                <c:pt idx="13">
                  <c:v>1.7800586599645267</c:v>
                </c:pt>
                <c:pt idx="14">
                  <c:v>1.5962367463881717</c:v>
                </c:pt>
                <c:pt idx="15">
                  <c:v>1.648750644100679</c:v>
                </c:pt>
                <c:pt idx="16">
                  <c:v>1.3375275706837593</c:v>
                </c:pt>
                <c:pt idx="17">
                  <c:v>1.0933661737247165</c:v>
                </c:pt>
                <c:pt idx="18">
                  <c:v>0.97506479205025764</c:v>
                </c:pt>
                <c:pt idx="19">
                  <c:v>1.0915936538595561</c:v>
                </c:pt>
                <c:pt idx="20">
                  <c:v>0.84152527363615681</c:v>
                </c:pt>
                <c:pt idx="21">
                  <c:v>0.72719147188198963</c:v>
                </c:pt>
                <c:pt idx="22">
                  <c:v>0.6654556112519564</c:v>
                </c:pt>
                <c:pt idx="23">
                  <c:v>0.60517503727410638</c:v>
                </c:pt>
                <c:pt idx="24">
                  <c:v>0.42622327042876301</c:v>
                </c:pt>
                <c:pt idx="25">
                  <c:v>0.40764816121006364</c:v>
                </c:pt>
                <c:pt idx="26">
                  <c:v>0.35472978274717892</c:v>
                </c:pt>
                <c:pt idx="27">
                  <c:v>0.32570135800871947</c:v>
                </c:pt>
                <c:pt idx="28">
                  <c:v>0.25706483286718884</c:v>
                </c:pt>
                <c:pt idx="29">
                  <c:v>0.19377542284945895</c:v>
                </c:pt>
                <c:pt idx="30">
                  <c:v>0.15570640669681626</c:v>
                </c:pt>
                <c:pt idx="31">
                  <c:v>0.10992041715499927</c:v>
                </c:pt>
                <c:pt idx="32">
                  <c:v>0.10902781471619216</c:v>
                </c:pt>
                <c:pt idx="33">
                  <c:v>7.005528160097528E-2</c:v>
                </c:pt>
                <c:pt idx="34">
                  <c:v>4.7681845599566168E-2</c:v>
                </c:pt>
                <c:pt idx="35">
                  <c:v>3.2108210437217871E-2</c:v>
                </c:pt>
                <c:pt idx="36">
                  <c:v>2.3994136218716926E-2</c:v>
                </c:pt>
                <c:pt idx="37">
                  <c:v>1.3889578960102702E-2</c:v>
                </c:pt>
                <c:pt idx="38">
                  <c:v>5.4744803171035876E-3</c:v>
                </c:pt>
                <c:pt idx="39">
                  <c:v>3.1100888483226482E-3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65F-A348-B77C-FDF3BDD51D26}"/>
            </c:ext>
          </c:extLst>
        </c:ser>
        <c:ser>
          <c:idx val="2"/>
          <c:order val="2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'500'!$AW$26:$AW$45</c:f>
              <c:numCache>
                <c:formatCode>General</c:formatCode>
                <c:ptCount val="20"/>
                <c:pt idx="0">
                  <c:v>35.557662023457382</c:v>
                </c:pt>
                <c:pt idx="1">
                  <c:v>37.801112435288694</c:v>
                </c:pt>
                <c:pt idx="2">
                  <c:v>39.147473479958371</c:v>
                </c:pt>
                <c:pt idx="3">
                  <c:v>40.06553940789945</c:v>
                </c:pt>
                <c:pt idx="4">
                  <c:v>41.119604440867455</c:v>
                </c:pt>
                <c:pt idx="5">
                  <c:v>42.369291079222123</c:v>
                </c:pt>
                <c:pt idx="6">
                  <c:v>44.187491905788157</c:v>
                </c:pt>
                <c:pt idx="7">
                  <c:v>46.752987273106228</c:v>
                </c:pt>
                <c:pt idx="8">
                  <c:v>50.462438369721873</c:v>
                </c:pt>
                <c:pt idx="9">
                  <c:v>54.573095264173389</c:v>
                </c:pt>
                <c:pt idx="10">
                  <c:v>59.586363720937641</c:v>
                </c:pt>
                <c:pt idx="11">
                  <c:v>65.451203014822426</c:v>
                </c:pt>
                <c:pt idx="12">
                  <c:v>73.852966583273997</c:v>
                </c:pt>
                <c:pt idx="13">
                  <c:v>84.784535393638535</c:v>
                </c:pt>
                <c:pt idx="14">
                  <c:v>98.926740097262297</c:v>
                </c:pt>
                <c:pt idx="15">
                  <c:v>121.31127553868359</c:v>
                </c:pt>
                <c:pt idx="16">
                  <c:v>155.33815009395079</c:v>
                </c:pt>
                <c:pt idx="17">
                  <c:v>213.89799087615364</c:v>
                </c:pt>
                <c:pt idx="18">
                  <c:v>336.68512067683969</c:v>
                </c:pt>
                <c:pt idx="19">
                  <c:v>652.42574729337173</c:v>
                </c:pt>
              </c:numCache>
            </c:numRef>
          </c:xVal>
          <c:yVal>
            <c:numRef>
              <c:f>'500'!$AV$26:$AV$45</c:f>
              <c:numCache>
                <c:formatCode>General</c:formatCode>
                <c:ptCount val="20"/>
                <c:pt idx="0">
                  <c:v>3.309202222571495</c:v>
                </c:pt>
                <c:pt idx="1">
                  <c:v>3.1970246112889988</c:v>
                </c:pt>
                <c:pt idx="2">
                  <c:v>3.26659613160338</c:v>
                </c:pt>
                <c:pt idx="3">
                  <c:v>3.643037214436462</c:v>
                </c:pt>
                <c:pt idx="4">
                  <c:v>2.7128350040310156</c:v>
                </c:pt>
                <c:pt idx="5">
                  <c:v>2.8237338224864805</c:v>
                </c:pt>
                <c:pt idx="6">
                  <c:v>1.8897737755857478</c:v>
                </c:pt>
                <c:pt idx="7">
                  <c:v>1.6224936952444253</c:v>
                </c:pt>
                <c:pt idx="8">
                  <c:v>1.215446872204238</c:v>
                </c:pt>
                <c:pt idx="9">
                  <c:v>1.0333292229549067</c:v>
                </c:pt>
                <c:pt idx="10">
                  <c:v>0.78435837275907327</c:v>
                </c:pt>
                <c:pt idx="11">
                  <c:v>0.63531532426303139</c:v>
                </c:pt>
                <c:pt idx="12">
                  <c:v>0.4169357158194133</c:v>
                </c:pt>
                <c:pt idx="13">
                  <c:v>0.34021557037794919</c:v>
                </c:pt>
                <c:pt idx="14">
                  <c:v>0.22542012785832388</c:v>
                </c:pt>
                <c:pt idx="15">
                  <c:v>0.13281341192590779</c:v>
                </c:pt>
                <c:pt idx="16">
                  <c:v>8.9541548158583714E-2</c:v>
                </c:pt>
                <c:pt idx="17">
                  <c:v>3.9895028018392023E-2</c:v>
                </c:pt>
                <c:pt idx="18">
                  <c:v>1.8941857589409816E-2</c:v>
                </c:pt>
                <c:pt idx="19">
                  <c:v>5.0804150723067643E-3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5F-A348-B77C-FDF3BDD51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879824"/>
        <c:axId val="243933535"/>
      </c:scatterChart>
      <c:valAx>
        <c:axId val="2137879824"/>
        <c:scaling>
          <c:orientation val="minMax"/>
          <c:max val="2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33535"/>
        <c:crosses val="autoZero"/>
        <c:crossBetween val="midCat"/>
      </c:valAx>
      <c:valAx>
        <c:axId val="243933535"/>
        <c:scaling>
          <c:logBase val="10"/>
          <c:orientation val="minMax"/>
          <c:min val="1.0000000000000002E-2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87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'500'!$AR$26:$AR$65</c:f>
              <c:numCache>
                <c:formatCode>General</c:formatCode>
                <c:ptCount val="40"/>
                <c:pt idx="0">
                  <c:v>35.211692431864122</c:v>
                </c:pt>
                <c:pt idx="1">
                  <c:v>35.903631615050635</c:v>
                </c:pt>
                <c:pt idx="2">
                  <c:v>37.232468123375</c:v>
                </c:pt>
                <c:pt idx="3">
                  <c:v>38.369756747202395</c:v>
                </c:pt>
                <c:pt idx="4">
                  <c:v>38.768033458428242</c:v>
                </c:pt>
                <c:pt idx="5">
                  <c:v>39.526913501488515</c:v>
                </c:pt>
                <c:pt idx="6">
                  <c:v>39.943323133818168</c:v>
                </c:pt>
                <c:pt idx="7">
                  <c:v>40.187755681980732</c:v>
                </c:pt>
                <c:pt idx="8">
                  <c:v>40.666550648928911</c:v>
                </c:pt>
                <c:pt idx="9">
                  <c:v>41.572658232806006</c:v>
                </c:pt>
                <c:pt idx="10">
                  <c:v>42.058771555751036</c:v>
                </c:pt>
                <c:pt idx="11">
                  <c:v>42.679810602693216</c:v>
                </c:pt>
                <c:pt idx="12">
                  <c:v>43.424648834578015</c:v>
                </c:pt>
                <c:pt idx="13">
                  <c:v>44.950334976998292</c:v>
                </c:pt>
                <c:pt idx="14">
                  <c:v>46.02829566864542</c:v>
                </c:pt>
                <c:pt idx="15">
                  <c:v>47.477678877567016</c:v>
                </c:pt>
                <c:pt idx="16">
                  <c:v>49.658532862238893</c:v>
                </c:pt>
                <c:pt idx="17">
                  <c:v>51.266343877204861</c:v>
                </c:pt>
                <c:pt idx="18">
                  <c:v>54.039693101059264</c:v>
                </c:pt>
                <c:pt idx="19">
                  <c:v>55.106497427287515</c:v>
                </c:pt>
                <c:pt idx="20">
                  <c:v>58.33316271943113</c:v>
                </c:pt>
                <c:pt idx="21">
                  <c:v>60.839564722444152</c:v>
                </c:pt>
                <c:pt idx="22">
                  <c:v>63.284848459253382</c:v>
                </c:pt>
                <c:pt idx="23">
                  <c:v>67.617557570391483</c:v>
                </c:pt>
                <c:pt idx="24">
                  <c:v>71.450090564044402</c:v>
                </c:pt>
                <c:pt idx="25">
                  <c:v>76.255842602503591</c:v>
                </c:pt>
                <c:pt idx="26">
                  <c:v>82.165322706359404</c:v>
                </c:pt>
                <c:pt idx="27">
                  <c:v>87.403748080917651</c:v>
                </c:pt>
                <c:pt idx="28">
                  <c:v>93.552350863991052</c:v>
                </c:pt>
                <c:pt idx="29">
                  <c:v>104.30112933053356</c:v>
                </c:pt>
                <c:pt idx="30">
                  <c:v>114.3388974137722</c:v>
                </c:pt>
                <c:pt idx="31">
                  <c:v>128.28365366359498</c:v>
                </c:pt>
                <c:pt idx="32">
                  <c:v>144.82223274242077</c:v>
                </c:pt>
                <c:pt idx="33">
                  <c:v>165.85406744548089</c:v>
                </c:pt>
                <c:pt idx="34">
                  <c:v>195.83554938308791</c:v>
                </c:pt>
                <c:pt idx="35">
                  <c:v>231.9604323692194</c:v>
                </c:pt>
                <c:pt idx="36">
                  <c:v>287.36892706795663</c:v>
                </c:pt>
                <c:pt idx="37">
                  <c:v>386.00131428572269</c:v>
                </c:pt>
                <c:pt idx="38">
                  <c:v>611.14414391160335</c:v>
                </c:pt>
                <c:pt idx="39">
                  <c:v>858.83376420221339</c:v>
                </c:pt>
              </c:numCache>
            </c:numRef>
          </c:xVal>
          <c:yVal>
            <c:numRef>
              <c:f>'500'!$AQ$26:$AQ$65</c:f>
              <c:numCache>
                <c:formatCode>General</c:formatCode>
                <c:ptCount val="40"/>
                <c:pt idx="0">
                  <c:v>3.3588046480421823</c:v>
                </c:pt>
                <c:pt idx="1">
                  <c:v>3.2595997971008082</c:v>
                </c:pt>
                <c:pt idx="2">
                  <c:v>3.129338974968296</c:v>
                </c:pt>
                <c:pt idx="3">
                  <c:v>3.2647102476097003</c:v>
                </c:pt>
                <c:pt idx="4">
                  <c:v>3.2502990470484128</c:v>
                </c:pt>
                <c:pt idx="5">
                  <c:v>3.2828932161583473</c:v>
                </c:pt>
                <c:pt idx="6">
                  <c:v>3.6188938516752933</c:v>
                </c:pt>
                <c:pt idx="7">
                  <c:v>3.6671805771976311</c:v>
                </c:pt>
                <c:pt idx="8">
                  <c:v>3.0771141527610597</c:v>
                </c:pt>
                <c:pt idx="9">
                  <c:v>2.348555855300972</c:v>
                </c:pt>
                <c:pt idx="10">
                  <c:v>3.0962109912094666</c:v>
                </c:pt>
                <c:pt idx="11">
                  <c:v>2.5512566537634953</c:v>
                </c:pt>
                <c:pt idx="12">
                  <c:v>1.9994888912069686</c:v>
                </c:pt>
                <c:pt idx="13">
                  <c:v>1.7800586599645267</c:v>
                </c:pt>
                <c:pt idx="14">
                  <c:v>1.5962367463881717</c:v>
                </c:pt>
                <c:pt idx="15">
                  <c:v>1.648750644100679</c:v>
                </c:pt>
                <c:pt idx="16">
                  <c:v>1.3375275706837593</c:v>
                </c:pt>
                <c:pt idx="17">
                  <c:v>1.0933661737247165</c:v>
                </c:pt>
                <c:pt idx="18">
                  <c:v>0.97506479205025764</c:v>
                </c:pt>
                <c:pt idx="19">
                  <c:v>1.0915936538595561</c:v>
                </c:pt>
                <c:pt idx="20">
                  <c:v>0.84152527363615681</c:v>
                </c:pt>
                <c:pt idx="21">
                  <c:v>0.72719147188198963</c:v>
                </c:pt>
                <c:pt idx="22">
                  <c:v>0.6654556112519564</c:v>
                </c:pt>
                <c:pt idx="23">
                  <c:v>0.60517503727410638</c:v>
                </c:pt>
                <c:pt idx="24">
                  <c:v>0.42622327042876301</c:v>
                </c:pt>
                <c:pt idx="25">
                  <c:v>0.40764816121006364</c:v>
                </c:pt>
                <c:pt idx="26">
                  <c:v>0.35472978274717892</c:v>
                </c:pt>
                <c:pt idx="27">
                  <c:v>0.32570135800871947</c:v>
                </c:pt>
                <c:pt idx="28">
                  <c:v>0.25706483286718884</c:v>
                </c:pt>
                <c:pt idx="29">
                  <c:v>0.19377542284945895</c:v>
                </c:pt>
                <c:pt idx="30">
                  <c:v>0.15570640669681626</c:v>
                </c:pt>
                <c:pt idx="31">
                  <c:v>0.10992041715499927</c:v>
                </c:pt>
                <c:pt idx="32">
                  <c:v>0.10902781471619216</c:v>
                </c:pt>
                <c:pt idx="33">
                  <c:v>7.005528160097528E-2</c:v>
                </c:pt>
                <c:pt idx="34">
                  <c:v>4.7681845599566168E-2</c:v>
                </c:pt>
                <c:pt idx="35">
                  <c:v>3.2108210437217871E-2</c:v>
                </c:pt>
                <c:pt idx="36">
                  <c:v>2.3994136218716926E-2</c:v>
                </c:pt>
                <c:pt idx="37">
                  <c:v>1.3889578960102702E-2</c:v>
                </c:pt>
                <c:pt idx="38">
                  <c:v>5.4744803171035876E-3</c:v>
                </c:pt>
                <c:pt idx="39">
                  <c:v>3.1100888483226482E-3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78-2049-8538-FDA759000B07}"/>
            </c:ext>
          </c:extLst>
        </c:ser>
        <c:ser>
          <c:idx val="1"/>
          <c:order val="1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'500'!$AW$26:$AW$45</c:f>
              <c:numCache>
                <c:formatCode>General</c:formatCode>
                <c:ptCount val="20"/>
                <c:pt idx="0">
                  <c:v>35.557662023457382</c:v>
                </c:pt>
                <c:pt idx="1">
                  <c:v>37.801112435288694</c:v>
                </c:pt>
                <c:pt idx="2">
                  <c:v>39.147473479958371</c:v>
                </c:pt>
                <c:pt idx="3">
                  <c:v>40.06553940789945</c:v>
                </c:pt>
                <c:pt idx="4">
                  <c:v>41.119604440867455</c:v>
                </c:pt>
                <c:pt idx="5">
                  <c:v>42.369291079222123</c:v>
                </c:pt>
                <c:pt idx="6">
                  <c:v>44.187491905788157</c:v>
                </c:pt>
                <c:pt idx="7">
                  <c:v>46.752987273106228</c:v>
                </c:pt>
                <c:pt idx="8">
                  <c:v>50.462438369721873</c:v>
                </c:pt>
                <c:pt idx="9">
                  <c:v>54.573095264173389</c:v>
                </c:pt>
                <c:pt idx="10">
                  <c:v>59.586363720937641</c:v>
                </c:pt>
                <c:pt idx="11">
                  <c:v>65.451203014822426</c:v>
                </c:pt>
                <c:pt idx="12">
                  <c:v>73.852966583273997</c:v>
                </c:pt>
                <c:pt idx="13">
                  <c:v>84.784535393638535</c:v>
                </c:pt>
                <c:pt idx="14">
                  <c:v>98.926740097262297</c:v>
                </c:pt>
                <c:pt idx="15">
                  <c:v>121.31127553868359</c:v>
                </c:pt>
                <c:pt idx="16">
                  <c:v>155.33815009395079</c:v>
                </c:pt>
                <c:pt idx="17">
                  <c:v>213.89799087615364</c:v>
                </c:pt>
                <c:pt idx="18">
                  <c:v>336.68512067683969</c:v>
                </c:pt>
                <c:pt idx="19">
                  <c:v>652.42574729337173</c:v>
                </c:pt>
              </c:numCache>
            </c:numRef>
          </c:xVal>
          <c:yVal>
            <c:numRef>
              <c:f>'500'!$AV$26:$AV$45</c:f>
              <c:numCache>
                <c:formatCode>General</c:formatCode>
                <c:ptCount val="20"/>
                <c:pt idx="0">
                  <c:v>3.309202222571495</c:v>
                </c:pt>
                <c:pt idx="1">
                  <c:v>3.1970246112889988</c:v>
                </c:pt>
                <c:pt idx="2">
                  <c:v>3.26659613160338</c:v>
                </c:pt>
                <c:pt idx="3">
                  <c:v>3.643037214436462</c:v>
                </c:pt>
                <c:pt idx="4">
                  <c:v>2.7128350040310156</c:v>
                </c:pt>
                <c:pt idx="5">
                  <c:v>2.8237338224864805</c:v>
                </c:pt>
                <c:pt idx="6">
                  <c:v>1.8897737755857478</c:v>
                </c:pt>
                <c:pt idx="7">
                  <c:v>1.6224936952444253</c:v>
                </c:pt>
                <c:pt idx="8">
                  <c:v>1.215446872204238</c:v>
                </c:pt>
                <c:pt idx="9">
                  <c:v>1.0333292229549067</c:v>
                </c:pt>
                <c:pt idx="10">
                  <c:v>0.78435837275907327</c:v>
                </c:pt>
                <c:pt idx="11">
                  <c:v>0.63531532426303139</c:v>
                </c:pt>
                <c:pt idx="12">
                  <c:v>0.4169357158194133</c:v>
                </c:pt>
                <c:pt idx="13">
                  <c:v>0.34021557037794919</c:v>
                </c:pt>
                <c:pt idx="14">
                  <c:v>0.22542012785832388</c:v>
                </c:pt>
                <c:pt idx="15">
                  <c:v>0.13281341192590779</c:v>
                </c:pt>
                <c:pt idx="16">
                  <c:v>8.9541548158583714E-2</c:v>
                </c:pt>
                <c:pt idx="17">
                  <c:v>3.9895028018392023E-2</c:v>
                </c:pt>
                <c:pt idx="18">
                  <c:v>1.8941857589409816E-2</c:v>
                </c:pt>
                <c:pt idx="19">
                  <c:v>5.0804150723067643E-3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78-2049-8538-FDA759000B07}"/>
            </c:ext>
          </c:extLst>
        </c:ser>
        <c:ser>
          <c:idx val="2"/>
          <c:order val="2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'500'!$AW$26:$AW$45</c:f>
              <c:numCache>
                <c:formatCode>General</c:formatCode>
                <c:ptCount val="20"/>
                <c:pt idx="0">
                  <c:v>35.557662023457382</c:v>
                </c:pt>
                <c:pt idx="1">
                  <c:v>37.801112435288694</c:v>
                </c:pt>
                <c:pt idx="2">
                  <c:v>39.147473479958371</c:v>
                </c:pt>
                <c:pt idx="3">
                  <c:v>40.06553940789945</c:v>
                </c:pt>
                <c:pt idx="4">
                  <c:v>41.119604440867455</c:v>
                </c:pt>
                <c:pt idx="5">
                  <c:v>42.369291079222123</c:v>
                </c:pt>
                <c:pt idx="6">
                  <c:v>44.187491905788157</c:v>
                </c:pt>
                <c:pt idx="7">
                  <c:v>46.752987273106228</c:v>
                </c:pt>
                <c:pt idx="8">
                  <c:v>50.462438369721873</c:v>
                </c:pt>
                <c:pt idx="9">
                  <c:v>54.573095264173389</c:v>
                </c:pt>
                <c:pt idx="10">
                  <c:v>59.586363720937641</c:v>
                </c:pt>
                <c:pt idx="11">
                  <c:v>65.451203014822426</c:v>
                </c:pt>
                <c:pt idx="12">
                  <c:v>73.852966583273997</c:v>
                </c:pt>
                <c:pt idx="13">
                  <c:v>84.784535393638535</c:v>
                </c:pt>
                <c:pt idx="14">
                  <c:v>98.926740097262297</c:v>
                </c:pt>
                <c:pt idx="15">
                  <c:v>121.31127553868359</c:v>
                </c:pt>
                <c:pt idx="16">
                  <c:v>155.33815009395079</c:v>
                </c:pt>
                <c:pt idx="17">
                  <c:v>213.89799087615364</c:v>
                </c:pt>
                <c:pt idx="18">
                  <c:v>336.68512067683969</c:v>
                </c:pt>
                <c:pt idx="19">
                  <c:v>652.42574729337173</c:v>
                </c:pt>
              </c:numCache>
            </c:numRef>
          </c:xVal>
          <c:yVal>
            <c:numRef>
              <c:f>'500'!$AX$26:$AX$45</c:f>
              <c:numCache>
                <c:formatCode>General</c:formatCode>
                <c:ptCount val="20"/>
                <c:pt idx="0">
                  <c:v>3.6848108005448936</c:v>
                </c:pt>
                <c:pt idx="1">
                  <c:v>2.8660974725602513</c:v>
                </c:pt>
                <c:pt idx="2">
                  <c:v>2.5064836631252314</c:v>
                </c:pt>
                <c:pt idx="3">
                  <c:v>2.3009575360693262</c:v>
                </c:pt>
                <c:pt idx="4">
                  <c:v>2.0964145672734436</c:v>
                </c:pt>
                <c:pt idx="5">
                  <c:v>1.8892196264821117</c:v>
                </c:pt>
                <c:pt idx="6">
                  <c:v>1.6411194414951433</c:v>
                </c:pt>
                <c:pt idx="7">
                  <c:v>1.3698666573137828</c:v>
                </c:pt>
                <c:pt idx="8">
                  <c:v>1.0868357625092777</c:v>
                </c:pt>
                <c:pt idx="9">
                  <c:v>0.86828985338709397</c:v>
                </c:pt>
                <c:pt idx="10">
                  <c:v>0.68365788373257708</c:v>
                </c:pt>
                <c:pt idx="11">
                  <c:v>0.53630391170353808</c:v>
                </c:pt>
                <c:pt idx="12">
                  <c:v>0.39879152029005355</c:v>
                </c:pt>
                <c:pt idx="13">
                  <c:v>0.28954902912342412</c:v>
                </c:pt>
                <c:pt idx="14">
                  <c:v>0.20647076709220161</c:v>
                </c:pt>
                <c:pt idx="15">
                  <c:v>0.13559961871949494</c:v>
                </c:pt>
                <c:pt idx="16">
                  <c:v>8.4308593340503973E-2</c:v>
                </c:pt>
                <c:pt idx="17">
                  <c:v>4.7792452656553901E-2</c:v>
                </c:pt>
                <c:pt idx="18">
                  <c:v>2.3066325603949486E-2</c:v>
                </c:pt>
                <c:pt idx="19">
                  <c:v>9.0604798810122733E-3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978-2049-8538-FDA759000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048175"/>
        <c:axId val="243669791"/>
      </c:scatterChart>
      <c:valAx>
        <c:axId val="44104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669791"/>
        <c:crosses val="autoZero"/>
        <c:crossBetween val="midCat"/>
      </c:valAx>
      <c:valAx>
        <c:axId val="243669791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481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'500'!$AW$26:$AW$45</c:f>
              <c:numCache>
                <c:formatCode>General</c:formatCode>
                <c:ptCount val="20"/>
                <c:pt idx="0">
                  <c:v>35.557662023457382</c:v>
                </c:pt>
                <c:pt idx="1">
                  <c:v>37.801112435288694</c:v>
                </c:pt>
                <c:pt idx="2">
                  <c:v>39.147473479958371</c:v>
                </c:pt>
                <c:pt idx="3">
                  <c:v>40.06553940789945</c:v>
                </c:pt>
                <c:pt idx="4">
                  <c:v>41.119604440867455</c:v>
                </c:pt>
                <c:pt idx="5">
                  <c:v>42.369291079222123</c:v>
                </c:pt>
                <c:pt idx="6">
                  <c:v>44.187491905788157</c:v>
                </c:pt>
                <c:pt idx="7">
                  <c:v>46.752987273106228</c:v>
                </c:pt>
                <c:pt idx="8">
                  <c:v>50.462438369721873</c:v>
                </c:pt>
                <c:pt idx="9">
                  <c:v>54.573095264173389</c:v>
                </c:pt>
                <c:pt idx="10">
                  <c:v>59.586363720937641</c:v>
                </c:pt>
                <c:pt idx="11">
                  <c:v>65.451203014822426</c:v>
                </c:pt>
                <c:pt idx="12">
                  <c:v>73.852966583273997</c:v>
                </c:pt>
                <c:pt idx="13">
                  <c:v>84.784535393638535</c:v>
                </c:pt>
                <c:pt idx="14">
                  <c:v>98.926740097262297</c:v>
                </c:pt>
                <c:pt idx="15">
                  <c:v>121.31127553868359</c:v>
                </c:pt>
                <c:pt idx="16">
                  <c:v>155.33815009395079</c:v>
                </c:pt>
                <c:pt idx="17">
                  <c:v>213.89799087615364</c:v>
                </c:pt>
                <c:pt idx="18">
                  <c:v>336.68512067683969</c:v>
                </c:pt>
                <c:pt idx="19">
                  <c:v>652.42574729337173</c:v>
                </c:pt>
              </c:numCache>
            </c:numRef>
          </c:xVal>
          <c:yVal>
            <c:numRef>
              <c:f>'500'!$AY$26:$AY$45</c:f>
              <c:numCache>
                <c:formatCode>General</c:formatCode>
                <c:ptCount val="20"/>
                <c:pt idx="0">
                  <c:v>0.37560857797339864</c:v>
                </c:pt>
                <c:pt idx="1">
                  <c:v>0.33092713872874757</c:v>
                </c:pt>
                <c:pt idx="2">
                  <c:v>0.76011246847814862</c:v>
                </c:pt>
                <c:pt idx="3">
                  <c:v>1.3420796783671358</c:v>
                </c:pt>
                <c:pt idx="4">
                  <c:v>0.61642043675757208</c:v>
                </c:pt>
                <c:pt idx="5">
                  <c:v>0.9345141960043688</c:v>
                </c:pt>
                <c:pt idx="6">
                  <c:v>0.24865433409060445</c:v>
                </c:pt>
                <c:pt idx="7">
                  <c:v>0.25262703793064256</c:v>
                </c:pt>
                <c:pt idx="8">
                  <c:v>0.12861110969496026</c:v>
                </c:pt>
                <c:pt idx="9">
                  <c:v>0.16503936956781273</c:v>
                </c:pt>
                <c:pt idx="10">
                  <c:v>0.1007004890264962</c:v>
                </c:pt>
                <c:pt idx="11">
                  <c:v>9.9011412559493306E-2</c:v>
                </c:pt>
                <c:pt idx="12">
                  <c:v>1.8144195529359752E-2</c:v>
                </c:pt>
                <c:pt idx="13">
                  <c:v>5.0666541254525077E-2</c:v>
                </c:pt>
                <c:pt idx="14">
                  <c:v>1.8949360766122275E-2</c:v>
                </c:pt>
                <c:pt idx="15">
                  <c:v>2.7862067935871537E-3</c:v>
                </c:pt>
                <c:pt idx="16">
                  <c:v>5.2329548180797408E-3</c:v>
                </c:pt>
                <c:pt idx="17">
                  <c:v>7.8974246381618776E-3</c:v>
                </c:pt>
                <c:pt idx="18">
                  <c:v>4.1244680145396707E-3</c:v>
                </c:pt>
                <c:pt idx="19">
                  <c:v>3.980064808705509E-3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AE-3441-A147-3AA5B95E0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4320927"/>
        <c:axId val="429668271"/>
      </c:scatterChart>
      <c:valAx>
        <c:axId val="434320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668271"/>
        <c:crosses val="autoZero"/>
        <c:crossBetween val="midCat"/>
      </c:valAx>
      <c:valAx>
        <c:axId val="429668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209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'500'!$AW$26:$AW$45</c:f>
              <c:numCache>
                <c:formatCode>General</c:formatCode>
                <c:ptCount val="20"/>
                <c:pt idx="0">
                  <c:v>35.557662023457382</c:v>
                </c:pt>
                <c:pt idx="1">
                  <c:v>37.801112435288694</c:v>
                </c:pt>
                <c:pt idx="2">
                  <c:v>39.147473479958371</c:v>
                </c:pt>
                <c:pt idx="3">
                  <c:v>40.06553940789945</c:v>
                </c:pt>
                <c:pt idx="4">
                  <c:v>41.119604440867455</c:v>
                </c:pt>
                <c:pt idx="5">
                  <c:v>42.369291079222123</c:v>
                </c:pt>
                <c:pt idx="6">
                  <c:v>44.187491905788157</c:v>
                </c:pt>
                <c:pt idx="7">
                  <c:v>46.752987273106228</c:v>
                </c:pt>
                <c:pt idx="8">
                  <c:v>50.462438369721873</c:v>
                </c:pt>
                <c:pt idx="9">
                  <c:v>54.573095264173389</c:v>
                </c:pt>
                <c:pt idx="10">
                  <c:v>59.586363720937641</c:v>
                </c:pt>
                <c:pt idx="11">
                  <c:v>65.451203014822426</c:v>
                </c:pt>
                <c:pt idx="12">
                  <c:v>73.852966583273997</c:v>
                </c:pt>
                <c:pt idx="13">
                  <c:v>84.784535393638535</c:v>
                </c:pt>
                <c:pt idx="14">
                  <c:v>98.926740097262297</c:v>
                </c:pt>
                <c:pt idx="15">
                  <c:v>121.31127553868359</c:v>
                </c:pt>
                <c:pt idx="16">
                  <c:v>155.33815009395079</c:v>
                </c:pt>
                <c:pt idx="17">
                  <c:v>213.89799087615364</c:v>
                </c:pt>
                <c:pt idx="18">
                  <c:v>336.68512067683969</c:v>
                </c:pt>
                <c:pt idx="19">
                  <c:v>652.42574729337173</c:v>
                </c:pt>
              </c:numCache>
            </c:numRef>
          </c:xVal>
          <c:yVal>
            <c:numRef>
              <c:f>'500'!$AV$26:$AV$45</c:f>
              <c:numCache>
                <c:formatCode>General</c:formatCode>
                <c:ptCount val="20"/>
                <c:pt idx="0">
                  <c:v>3.309202222571495</c:v>
                </c:pt>
                <c:pt idx="1">
                  <c:v>3.1970246112889988</c:v>
                </c:pt>
                <c:pt idx="2">
                  <c:v>3.26659613160338</c:v>
                </c:pt>
                <c:pt idx="3">
                  <c:v>3.643037214436462</c:v>
                </c:pt>
                <c:pt idx="4">
                  <c:v>2.7128350040310156</c:v>
                </c:pt>
                <c:pt idx="5">
                  <c:v>2.8237338224864805</c:v>
                </c:pt>
                <c:pt idx="6">
                  <c:v>1.8897737755857478</c:v>
                </c:pt>
                <c:pt idx="7">
                  <c:v>1.6224936952444253</c:v>
                </c:pt>
                <c:pt idx="8">
                  <c:v>1.215446872204238</c:v>
                </c:pt>
                <c:pt idx="9">
                  <c:v>1.0333292229549067</c:v>
                </c:pt>
                <c:pt idx="10">
                  <c:v>0.78435837275907327</c:v>
                </c:pt>
                <c:pt idx="11">
                  <c:v>0.63531532426303139</c:v>
                </c:pt>
                <c:pt idx="12">
                  <c:v>0.4169357158194133</c:v>
                </c:pt>
                <c:pt idx="13">
                  <c:v>0.34021557037794919</c:v>
                </c:pt>
                <c:pt idx="14">
                  <c:v>0.22542012785832388</c:v>
                </c:pt>
                <c:pt idx="15">
                  <c:v>0.13281341192590779</c:v>
                </c:pt>
                <c:pt idx="16">
                  <c:v>8.9541548158583714E-2</c:v>
                </c:pt>
                <c:pt idx="17">
                  <c:v>3.9895028018392023E-2</c:v>
                </c:pt>
                <c:pt idx="18">
                  <c:v>1.8941857589409816E-2</c:v>
                </c:pt>
                <c:pt idx="19">
                  <c:v>5.0804150723067643E-3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CB-2944-A77A-0F00FAE6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879824"/>
        <c:axId val="243933535"/>
      </c:scatterChart>
      <c:valAx>
        <c:axId val="2137879824"/>
        <c:scaling>
          <c:orientation val="minMax"/>
          <c:max val="2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933535"/>
        <c:crosses val="autoZero"/>
        <c:crossBetween val="midCat"/>
      </c:valAx>
      <c:valAx>
        <c:axId val="243933535"/>
        <c:scaling>
          <c:logBase val="10"/>
          <c:orientation val="minMax"/>
          <c:min val="0.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87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'500'!$C$296:$C$299</c:f>
              <c:numCache>
                <c:formatCode>General</c:formatCode>
                <c:ptCount val="4"/>
                <c:pt idx="0">
                  <c:v>200000</c:v>
                </c:pt>
                <c:pt idx="1">
                  <c:v>300000</c:v>
                </c:pt>
                <c:pt idx="2">
                  <c:v>400000</c:v>
                </c:pt>
                <c:pt idx="3">
                  <c:v>500000</c:v>
                </c:pt>
              </c:numCache>
            </c:numRef>
          </c:xVal>
          <c:yVal>
            <c:numRef>
              <c:f>'500'!$I$296:$I$299</c:f>
              <c:numCache>
                <c:formatCode>General</c:formatCode>
                <c:ptCount val="4"/>
                <c:pt idx="0">
                  <c:v>1762.8752744921949</c:v>
                </c:pt>
                <c:pt idx="1">
                  <c:v>1754.2464804921765</c:v>
                </c:pt>
                <c:pt idx="2">
                  <c:v>1753.9361754921847</c:v>
                </c:pt>
                <c:pt idx="3">
                  <c:v>1746.2554914921639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FB-9047-8899-EF8CF5D238D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'500'!$C$303:$C$307</c:f>
              <c:numCache>
                <c:formatCode>General</c:formatCode>
                <c:ptCount val="5"/>
                <c:pt idx="0">
                  <c:v>200000</c:v>
                </c:pt>
                <c:pt idx="1">
                  <c:v>300000</c:v>
                </c:pt>
                <c:pt idx="2">
                  <c:v>400000</c:v>
                </c:pt>
                <c:pt idx="3">
                  <c:v>500000</c:v>
                </c:pt>
                <c:pt idx="4">
                  <c:v>600000</c:v>
                </c:pt>
              </c:numCache>
            </c:numRef>
          </c:xVal>
          <c:yVal>
            <c:numRef>
              <c:f>'500'!$I$303:$I$307</c:f>
              <c:numCache>
                <c:formatCode>General</c:formatCode>
                <c:ptCount val="5"/>
                <c:pt idx="0">
                  <c:v>1762.8752744921949</c:v>
                </c:pt>
                <c:pt idx="1">
                  <c:v>1764.3189334921772</c:v>
                </c:pt>
                <c:pt idx="2">
                  <c:v>1744.2696854922106</c:v>
                </c:pt>
                <c:pt idx="3">
                  <c:v>1757.3212614922086</c:v>
                </c:pt>
                <c:pt idx="4">
                  <c:v>1747.2020454921876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0FB-9047-8899-EF8CF5D23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6264544"/>
        <c:axId val="1226266224"/>
      </c:scatterChart>
      <c:valAx>
        <c:axId val="122626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266224"/>
        <c:crosses val="autoZero"/>
        <c:crossBetween val="midCat"/>
      </c:valAx>
      <c:valAx>
        <c:axId val="1226266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2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'600'!$AR$26:$AR$68</c:f>
              <c:numCache>
                <c:formatCode>General</c:formatCode>
                <c:ptCount val="43"/>
                <c:pt idx="0">
                  <c:v>33.749225329874342</c:v>
                </c:pt>
                <c:pt idx="1">
                  <c:v>35.024609377644062</c:v>
                </c:pt>
                <c:pt idx="2">
                  <c:v>36.026888712608766</c:v>
                </c:pt>
                <c:pt idx="3">
                  <c:v>36.715486430433238</c:v>
                </c:pt>
                <c:pt idx="4">
                  <c:v>36.984007735654437</c:v>
                </c:pt>
                <c:pt idx="5">
                  <c:v>37.422241402417455</c:v>
                </c:pt>
                <c:pt idx="6">
                  <c:v>38.16881246768898</c:v>
                </c:pt>
                <c:pt idx="7">
                  <c:v>38.863077356849274</c:v>
                </c:pt>
                <c:pt idx="8">
                  <c:v>39.337354349974333</c:v>
                </c:pt>
                <c:pt idx="9">
                  <c:v>39.951156368579895</c:v>
                </c:pt>
                <c:pt idx="10">
                  <c:v>40.522442299843007</c:v>
                </c:pt>
                <c:pt idx="11">
                  <c:v>41.207504708879164</c:v>
                </c:pt>
                <c:pt idx="12">
                  <c:v>42.402354532063214</c:v>
                </c:pt>
                <c:pt idx="13">
                  <c:v>43.269708840265956</c:v>
                </c:pt>
                <c:pt idx="14">
                  <c:v>44.287601095807297</c:v>
                </c:pt>
                <c:pt idx="15">
                  <c:v>45.646348639782069</c:v>
                </c:pt>
                <c:pt idx="16">
                  <c:v>46.87299812902527</c:v>
                </c:pt>
                <c:pt idx="17">
                  <c:v>48.423980741045639</c:v>
                </c:pt>
                <c:pt idx="18">
                  <c:v>49.747572994020416</c:v>
                </c:pt>
                <c:pt idx="19">
                  <c:v>51.120314279204408</c:v>
                </c:pt>
                <c:pt idx="20">
                  <c:v>53.121470086853115</c:v>
                </c:pt>
                <c:pt idx="21">
                  <c:v>55.608316833316124</c:v>
                </c:pt>
                <c:pt idx="22">
                  <c:v>57.859947880066514</c:v>
                </c:pt>
                <c:pt idx="23">
                  <c:v>61.092061089963352</c:v>
                </c:pt>
                <c:pt idx="24">
                  <c:v>62.958524631627803</c:v>
                </c:pt>
                <c:pt idx="25">
                  <c:v>66.907978517578812</c:v>
                </c:pt>
                <c:pt idx="26">
                  <c:v>70.94020014766059</c:v>
                </c:pt>
                <c:pt idx="27">
                  <c:v>74.482011752133886</c:v>
                </c:pt>
                <c:pt idx="28">
                  <c:v>79.955625371142659</c:v>
                </c:pt>
                <c:pt idx="29">
                  <c:v>86.089447879355561</c:v>
                </c:pt>
                <c:pt idx="30">
                  <c:v>92.54371969417852</c:v>
                </c:pt>
                <c:pt idx="31">
                  <c:v>99.630532972214979</c:v>
                </c:pt>
                <c:pt idx="32">
                  <c:v>108.79401426372469</c:v>
                </c:pt>
                <c:pt idx="33">
                  <c:v>118.44411136602147</c:v>
                </c:pt>
                <c:pt idx="34">
                  <c:v>132.29545633700261</c:v>
                </c:pt>
                <c:pt idx="35">
                  <c:v>147.8153388758698</c:v>
                </c:pt>
                <c:pt idx="36">
                  <c:v>169.84303720733934</c:v>
                </c:pt>
                <c:pt idx="37">
                  <c:v>202.25073214014543</c:v>
                </c:pt>
                <c:pt idx="38">
                  <c:v>238.92292701633468</c:v>
                </c:pt>
                <c:pt idx="39">
                  <c:v>304.19528342146816</c:v>
                </c:pt>
                <c:pt idx="40">
                  <c:v>401.61474971755354</c:v>
                </c:pt>
                <c:pt idx="41">
                  <c:v>635.63868669564579</c:v>
                </c:pt>
                <c:pt idx="42">
                  <c:v>868.83834290633922</c:v>
                </c:pt>
              </c:numCache>
            </c:numRef>
          </c:xVal>
          <c:yVal>
            <c:numRef>
              <c:f>'600'!$AQ$26:$AQ$68</c:f>
              <c:numCache>
                <c:formatCode>General</c:formatCode>
                <c:ptCount val="43"/>
                <c:pt idx="0">
                  <c:v>4.7838342584942408</c:v>
                </c:pt>
                <c:pt idx="1">
                  <c:v>4.4819210215113738</c:v>
                </c:pt>
                <c:pt idx="2">
                  <c:v>3.9194200021229362</c:v>
                </c:pt>
                <c:pt idx="3">
                  <c:v>3.9497581848060626</c:v>
                </c:pt>
                <c:pt idx="4">
                  <c:v>3.8639166623912251</c:v>
                </c:pt>
                <c:pt idx="5">
                  <c:v>3.6274073928786708</c:v>
                </c:pt>
                <c:pt idx="6">
                  <c:v>3.7286882432305242</c:v>
                </c:pt>
                <c:pt idx="7">
                  <c:v>3.4143178068249975</c:v>
                </c:pt>
                <c:pt idx="8">
                  <c:v>3.6365142328724689</c:v>
                </c:pt>
                <c:pt idx="9">
                  <c:v>3.1058487069879561</c:v>
                </c:pt>
                <c:pt idx="10">
                  <c:v>3.4889269638206031</c:v>
                </c:pt>
                <c:pt idx="11">
                  <c:v>2.6369460430225518</c:v>
                </c:pt>
                <c:pt idx="12">
                  <c:v>2.7265038626599418</c:v>
                </c:pt>
                <c:pt idx="13">
                  <c:v>2.5048703424717096</c:v>
                </c:pt>
                <c:pt idx="14">
                  <c:v>2.4314439737622822</c:v>
                </c:pt>
                <c:pt idx="15">
                  <c:v>2.0038762631956919</c:v>
                </c:pt>
                <c:pt idx="16">
                  <c:v>1.4638343149693673</c:v>
                </c:pt>
                <c:pt idx="17">
                  <c:v>1.6574070152085725</c:v>
                </c:pt>
                <c:pt idx="18">
                  <c:v>1.3144175730590708</c:v>
                </c:pt>
                <c:pt idx="19">
                  <c:v>1.5525453475708768</c:v>
                </c:pt>
                <c:pt idx="20">
                  <c:v>1.1664998638097857</c:v>
                </c:pt>
                <c:pt idx="21">
                  <c:v>1.002708638228714</c:v>
                </c:pt>
                <c:pt idx="22">
                  <c:v>0.91252678753998473</c:v>
                </c:pt>
                <c:pt idx="23">
                  <c:v>0.83961555359151363</c:v>
                </c:pt>
                <c:pt idx="24">
                  <c:v>0.80442981673669878</c:v>
                </c:pt>
                <c:pt idx="25">
                  <c:v>0.59677733916572406</c:v>
                </c:pt>
                <c:pt idx="26">
                  <c:v>0.60463888516523823</c:v>
                </c:pt>
                <c:pt idx="27">
                  <c:v>0.49925835529896256</c:v>
                </c:pt>
                <c:pt idx="28">
                  <c:v>0.43717038134679259</c:v>
                </c:pt>
                <c:pt idx="29">
                  <c:v>0.31542978942293964</c:v>
                </c:pt>
                <c:pt idx="30">
                  <c:v>0.33068536251993852</c:v>
                </c:pt>
                <c:pt idx="31">
                  <c:v>0.24877891078611566</c:v>
                </c:pt>
                <c:pt idx="32">
                  <c:v>0.21811623454012188</c:v>
                </c:pt>
                <c:pt idx="33">
                  <c:v>0.1817087094091841</c:v>
                </c:pt>
                <c:pt idx="34">
                  <c:v>0.12496099398399743</c:v>
                </c:pt>
                <c:pt idx="35">
                  <c:v>0.10275396567093027</c:v>
                </c:pt>
                <c:pt idx="36">
                  <c:v>7.4964015087104E-2</c:v>
                </c:pt>
                <c:pt idx="37">
                  <c:v>5.2414887500461825E-2</c:v>
                </c:pt>
                <c:pt idx="38">
                  <c:v>3.8378230399758427E-2</c:v>
                </c:pt>
                <c:pt idx="39">
                  <c:v>2.4331707115467609E-2</c:v>
                </c:pt>
                <c:pt idx="40">
                  <c:v>1.6186735638933782E-2</c:v>
                </c:pt>
                <c:pt idx="41">
                  <c:v>6.7915430940398962E-3</c:v>
                </c:pt>
                <c:pt idx="42">
                  <c:v>3.7667180070183287E-3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75-3E45-B20E-36CD73E1E781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'600'!$AW$26:$AW$47</c:f>
              <c:numCache>
                <c:formatCode>General</c:formatCode>
                <c:ptCount val="22"/>
                <c:pt idx="0">
                  <c:v>34.386917353759195</c:v>
                </c:pt>
                <c:pt idx="1">
                  <c:v>36.371187571520991</c:v>
                </c:pt>
                <c:pt idx="2">
                  <c:v>37.20312456903595</c:v>
                </c:pt>
                <c:pt idx="3">
                  <c:v>38.515944912269127</c:v>
                </c:pt>
                <c:pt idx="4">
                  <c:v>39.644255359277111</c:v>
                </c:pt>
                <c:pt idx="5">
                  <c:v>40.864973504361082</c:v>
                </c:pt>
                <c:pt idx="6">
                  <c:v>42.836031686164588</c:v>
                </c:pt>
                <c:pt idx="7">
                  <c:v>44.96697486779469</c:v>
                </c:pt>
                <c:pt idx="8">
                  <c:v>47.648489435035458</c:v>
                </c:pt>
                <c:pt idx="9">
                  <c:v>50.433943636612412</c:v>
                </c:pt>
                <c:pt idx="10">
                  <c:v>54.364893460084616</c:v>
                </c:pt>
                <c:pt idx="11">
                  <c:v>59.476004485014926</c:v>
                </c:pt>
                <c:pt idx="12">
                  <c:v>64.933251574603304</c:v>
                </c:pt>
                <c:pt idx="13">
                  <c:v>72.711105949897245</c:v>
                </c:pt>
                <c:pt idx="14">
                  <c:v>83.022536625249117</c:v>
                </c:pt>
                <c:pt idx="15">
                  <c:v>96.087126333196764</c:v>
                </c:pt>
                <c:pt idx="16">
                  <c:v>113.61906281487309</c:v>
                </c:pt>
                <c:pt idx="17">
                  <c:v>140.0553976064362</c:v>
                </c:pt>
                <c:pt idx="18">
                  <c:v>186.04688467374237</c:v>
                </c:pt>
                <c:pt idx="19">
                  <c:v>271.55910521890144</c:v>
                </c:pt>
                <c:pt idx="20">
                  <c:v>518.62671820659966</c:v>
                </c:pt>
                <c:pt idx="21">
                  <c:v>868.83834290633922</c:v>
                </c:pt>
              </c:numCache>
            </c:numRef>
          </c:xVal>
          <c:yVal>
            <c:numRef>
              <c:f>'600'!$AV$26:$AV$47</c:f>
              <c:numCache>
                <c:formatCode>General</c:formatCode>
                <c:ptCount val="22"/>
                <c:pt idx="0">
                  <c:v>4.6328776400028078</c:v>
                </c:pt>
                <c:pt idx="1">
                  <c:v>3.9345890934644991</c:v>
                </c:pt>
                <c:pt idx="2">
                  <c:v>3.7456620276349484</c:v>
                </c:pt>
                <c:pt idx="3">
                  <c:v>3.5715030250277615</c:v>
                </c:pt>
                <c:pt idx="4">
                  <c:v>3.3711814699302125</c:v>
                </c:pt>
                <c:pt idx="5">
                  <c:v>3.062936503421577</c:v>
                </c:pt>
                <c:pt idx="6">
                  <c:v>2.6156871025658255</c:v>
                </c:pt>
                <c:pt idx="7">
                  <c:v>2.217660118478987</c:v>
                </c:pt>
                <c:pt idx="8">
                  <c:v>1.5606206650889698</c:v>
                </c:pt>
                <c:pt idx="9">
                  <c:v>1.4334814603149739</c:v>
                </c:pt>
                <c:pt idx="10">
                  <c:v>1.08460425101925</c:v>
                </c:pt>
                <c:pt idx="11">
                  <c:v>0.87607117056574924</c:v>
                </c:pt>
                <c:pt idx="12">
                  <c:v>0.70060357795121131</c:v>
                </c:pt>
                <c:pt idx="13">
                  <c:v>0.55194862023210045</c:v>
                </c:pt>
                <c:pt idx="14">
                  <c:v>0.37630008538486603</c:v>
                </c:pt>
                <c:pt idx="15">
                  <c:v>0.28973213665302711</c:v>
                </c:pt>
                <c:pt idx="16">
                  <c:v>0.19991247197465301</c:v>
                </c:pt>
                <c:pt idx="17">
                  <c:v>0.11385747982746386</c:v>
                </c:pt>
                <c:pt idx="18">
                  <c:v>6.3689451293782923E-2</c:v>
                </c:pt>
                <c:pt idx="19">
                  <c:v>3.1354968757613025E-2</c:v>
                </c:pt>
                <c:pt idx="20">
                  <c:v>1.1489139366486838E-2</c:v>
                </c:pt>
                <c:pt idx="21">
                  <c:v>3.7667180070183287E-3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75-3E45-B20E-36CD73E1E781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'600'!$AW$26:$AW$47</c:f>
              <c:numCache>
                <c:formatCode>General</c:formatCode>
                <c:ptCount val="22"/>
                <c:pt idx="0">
                  <c:v>34.386917353759195</c:v>
                </c:pt>
                <c:pt idx="1">
                  <c:v>36.371187571520991</c:v>
                </c:pt>
                <c:pt idx="2">
                  <c:v>37.20312456903595</c:v>
                </c:pt>
                <c:pt idx="3">
                  <c:v>38.515944912269127</c:v>
                </c:pt>
                <c:pt idx="4">
                  <c:v>39.644255359277111</c:v>
                </c:pt>
                <c:pt idx="5">
                  <c:v>40.864973504361082</c:v>
                </c:pt>
                <c:pt idx="6">
                  <c:v>42.836031686164588</c:v>
                </c:pt>
                <c:pt idx="7">
                  <c:v>44.96697486779469</c:v>
                </c:pt>
                <c:pt idx="8">
                  <c:v>47.648489435035458</c:v>
                </c:pt>
                <c:pt idx="9">
                  <c:v>50.433943636612412</c:v>
                </c:pt>
                <c:pt idx="10">
                  <c:v>54.364893460084616</c:v>
                </c:pt>
                <c:pt idx="11">
                  <c:v>59.476004485014926</c:v>
                </c:pt>
                <c:pt idx="12">
                  <c:v>64.933251574603304</c:v>
                </c:pt>
                <c:pt idx="13">
                  <c:v>72.711105949897245</c:v>
                </c:pt>
                <c:pt idx="14">
                  <c:v>83.022536625249117</c:v>
                </c:pt>
                <c:pt idx="15">
                  <c:v>96.087126333196764</c:v>
                </c:pt>
                <c:pt idx="16">
                  <c:v>113.61906281487309</c:v>
                </c:pt>
                <c:pt idx="17">
                  <c:v>140.0553976064362</c:v>
                </c:pt>
                <c:pt idx="18">
                  <c:v>186.04688467374237</c:v>
                </c:pt>
                <c:pt idx="19">
                  <c:v>271.55910521890144</c:v>
                </c:pt>
                <c:pt idx="20">
                  <c:v>518.62671820659966</c:v>
                </c:pt>
                <c:pt idx="21">
                  <c:v>868.83834290633922</c:v>
                </c:pt>
              </c:numCache>
            </c:numRef>
          </c:xVal>
          <c:yVal>
            <c:numRef>
              <c:f>'600'!$AX$26:$AX$47</c:f>
              <c:numCache>
                <c:formatCode>General</c:formatCode>
                <c:ptCount val="22"/>
                <c:pt idx="0">
                  <c:v>5.0519644701734547</c:v>
                </c:pt>
                <c:pt idx="1">
                  <c:v>4.0074487606257714</c:v>
                </c:pt>
                <c:pt idx="2">
                  <c:v>3.6696579028169252</c:v>
                </c:pt>
                <c:pt idx="3">
                  <c:v>3.2222074306659696</c:v>
                </c:pt>
                <c:pt idx="4">
                  <c:v>2.9034510161316831</c:v>
                </c:pt>
                <c:pt idx="5">
                  <c:v>2.6117936233976411</c:v>
                </c:pt>
                <c:pt idx="6">
                  <c:v>2.2298822094002806</c:v>
                </c:pt>
                <c:pt idx="7">
                  <c:v>1.9079727876839683</c:v>
                </c:pt>
                <c:pt idx="8">
                  <c:v>1.5967942570272504</c:v>
                </c:pt>
                <c:pt idx="9">
                  <c:v>1.3506581784520719</c:v>
                </c:pt>
                <c:pt idx="10">
                  <c:v>1.0928425457567301</c:v>
                </c:pt>
                <c:pt idx="11">
                  <c:v>0.85815243284762166</c:v>
                </c:pt>
                <c:pt idx="12">
                  <c:v>0.68475603151661757</c:v>
                </c:pt>
                <c:pt idx="13">
                  <c:v>0.51852960857013031</c:v>
                </c:pt>
                <c:pt idx="14">
                  <c:v>0.38013113427743406</c:v>
                </c:pt>
                <c:pt idx="15">
                  <c:v>0.27441065862616892</c:v>
                </c:pt>
                <c:pt idx="16">
                  <c:v>0.19222990503446902</c:v>
                </c:pt>
                <c:pt idx="17">
                  <c:v>0.12612516280863389</c:v>
                </c:pt>
                <c:pt idx="18">
                  <c:v>7.3712224980270649E-2</c:v>
                </c:pt>
                <c:pt idx="19">
                  <c:v>3.8053719641897223E-2</c:v>
                </c:pt>
                <c:pt idx="20">
                  <c:v>1.3878152277036393E-2</c:v>
                </c:pt>
                <c:pt idx="21">
                  <c:v>6.8082141198966429E-3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75-3E45-B20E-36CD73E1E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71328"/>
        <c:axId val="1625702048"/>
      </c:scatterChart>
      <c:valAx>
        <c:axId val="162557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702048"/>
        <c:crosses val="autoZero"/>
        <c:crossBetween val="midCat"/>
      </c:valAx>
      <c:valAx>
        <c:axId val="1625702048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57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'600'!$AW$26:$AW$47</c:f>
              <c:numCache>
                <c:formatCode>General</c:formatCode>
                <c:ptCount val="22"/>
                <c:pt idx="0">
                  <c:v>34.386917353759195</c:v>
                </c:pt>
                <c:pt idx="1">
                  <c:v>36.371187571520991</c:v>
                </c:pt>
                <c:pt idx="2">
                  <c:v>37.20312456903595</c:v>
                </c:pt>
                <c:pt idx="3">
                  <c:v>38.515944912269127</c:v>
                </c:pt>
                <c:pt idx="4">
                  <c:v>39.644255359277111</c:v>
                </c:pt>
                <c:pt idx="5">
                  <c:v>40.864973504361082</c:v>
                </c:pt>
                <c:pt idx="6">
                  <c:v>42.836031686164588</c:v>
                </c:pt>
                <c:pt idx="7">
                  <c:v>44.96697486779469</c:v>
                </c:pt>
                <c:pt idx="8">
                  <c:v>47.648489435035458</c:v>
                </c:pt>
                <c:pt idx="9">
                  <c:v>50.433943636612412</c:v>
                </c:pt>
                <c:pt idx="10">
                  <c:v>54.364893460084616</c:v>
                </c:pt>
                <c:pt idx="11">
                  <c:v>59.476004485014926</c:v>
                </c:pt>
                <c:pt idx="12">
                  <c:v>64.933251574603304</c:v>
                </c:pt>
                <c:pt idx="13">
                  <c:v>72.711105949897245</c:v>
                </c:pt>
                <c:pt idx="14">
                  <c:v>83.022536625249117</c:v>
                </c:pt>
                <c:pt idx="15">
                  <c:v>96.087126333196764</c:v>
                </c:pt>
                <c:pt idx="16">
                  <c:v>113.61906281487309</c:v>
                </c:pt>
                <c:pt idx="17">
                  <c:v>140.0553976064362</c:v>
                </c:pt>
                <c:pt idx="18">
                  <c:v>186.04688467374237</c:v>
                </c:pt>
                <c:pt idx="19">
                  <c:v>271.55910521890144</c:v>
                </c:pt>
                <c:pt idx="20">
                  <c:v>518.62671820659966</c:v>
                </c:pt>
                <c:pt idx="21">
                  <c:v>868.83834290633922</c:v>
                </c:pt>
              </c:numCache>
            </c:numRef>
          </c:xVal>
          <c:yVal>
            <c:numRef>
              <c:f>'600'!$AY$26:$AY$47</c:f>
              <c:numCache>
                <c:formatCode>General</c:formatCode>
                <c:ptCount val="22"/>
                <c:pt idx="0">
                  <c:v>0.41908683017064696</c:v>
                </c:pt>
                <c:pt idx="1">
                  <c:v>7.2859667161272235E-2</c:v>
                </c:pt>
                <c:pt idx="2">
                  <c:v>7.6004124818023211E-2</c:v>
                </c:pt>
                <c:pt idx="3">
                  <c:v>0.34929559436179192</c:v>
                </c:pt>
                <c:pt idx="4">
                  <c:v>0.4677304537985294</c:v>
                </c:pt>
                <c:pt idx="5">
                  <c:v>0.45114288002393588</c:v>
                </c:pt>
                <c:pt idx="6">
                  <c:v>0.38580489316554489</c:v>
                </c:pt>
                <c:pt idx="7">
                  <c:v>0.30968733079501876</c:v>
                </c:pt>
                <c:pt idx="8">
                  <c:v>3.6173591938280625E-2</c:v>
                </c:pt>
                <c:pt idx="9">
                  <c:v>8.2823281862901998E-2</c:v>
                </c:pt>
                <c:pt idx="10">
                  <c:v>8.2382947374801674E-3</c:v>
                </c:pt>
                <c:pt idx="11">
                  <c:v>1.7918737718127575E-2</c:v>
                </c:pt>
                <c:pt idx="12">
                  <c:v>1.584754643459374E-2</c:v>
                </c:pt>
                <c:pt idx="13">
                  <c:v>3.3419011661970144E-2</c:v>
                </c:pt>
                <c:pt idx="14">
                  <c:v>3.8310488925680231E-3</c:v>
                </c:pt>
                <c:pt idx="15">
                  <c:v>1.5321478026858182E-2</c:v>
                </c:pt>
                <c:pt idx="16">
                  <c:v>7.682566940183988E-3</c:v>
                </c:pt>
                <c:pt idx="17">
                  <c:v>1.2267682981170036E-2</c:v>
                </c:pt>
                <c:pt idx="18">
                  <c:v>1.0022773686487726E-2</c:v>
                </c:pt>
                <c:pt idx="19">
                  <c:v>6.6987508842841978E-3</c:v>
                </c:pt>
                <c:pt idx="20">
                  <c:v>2.3890129105495553E-3</c:v>
                </c:pt>
                <c:pt idx="21">
                  <c:v>3.0414961128783142E-3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5-6345-9F3F-003924AF5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914223"/>
        <c:axId val="2141054560"/>
      </c:scatterChart>
      <c:valAx>
        <c:axId val="23291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54560"/>
        <c:crosses val="autoZero"/>
        <c:crossBetween val="midCat"/>
      </c:valAx>
      <c:valAx>
        <c:axId val="2141054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9142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'700'!$AR$26:$AR$67</c:f>
              <c:numCache>
                <c:formatCode>General</c:formatCode>
                <c:ptCount val="42"/>
                <c:pt idx="0">
                  <c:v>33.606764887137871</c:v>
                </c:pt>
                <c:pt idx="1">
                  <c:v>35.522983282687882</c:v>
                </c:pt>
                <c:pt idx="2">
                  <c:v>36.669607336540182</c:v>
                </c:pt>
                <c:pt idx="3">
                  <c:v>37.558563211321626</c:v>
                </c:pt>
                <c:pt idx="4">
                  <c:v>38.156933784438124</c:v>
                </c:pt>
                <c:pt idx="5">
                  <c:v>38.496017607287072</c:v>
                </c:pt>
                <c:pt idx="6">
                  <c:v>39.0801193109452</c:v>
                </c:pt>
                <c:pt idx="7">
                  <c:v>39.784499086393751</c:v>
                </c:pt>
                <c:pt idx="8">
                  <c:v>40.012628854346005</c:v>
                </c:pt>
                <c:pt idx="9">
                  <c:v>40.614079525786011</c:v>
                </c:pt>
                <c:pt idx="10">
                  <c:v>41.286073291214947</c:v>
                </c:pt>
                <c:pt idx="11">
                  <c:v>41.968009021918611</c:v>
                </c:pt>
                <c:pt idx="12">
                  <c:v>42.439197657243867</c:v>
                </c:pt>
                <c:pt idx="13">
                  <c:v>43.291859149369458</c:v>
                </c:pt>
                <c:pt idx="14">
                  <c:v>44.881427544786121</c:v>
                </c:pt>
                <c:pt idx="15">
                  <c:v>45.99155623447507</c:v>
                </c:pt>
                <c:pt idx="16">
                  <c:v>47.499707793864545</c:v>
                </c:pt>
                <c:pt idx="17">
                  <c:v>49.242681179281234</c:v>
                </c:pt>
                <c:pt idx="18">
                  <c:v>51.303933432620262</c:v>
                </c:pt>
                <c:pt idx="19">
                  <c:v>53.393743159910215</c:v>
                </c:pt>
                <c:pt idx="20">
                  <c:v>55.599807826394866</c:v>
                </c:pt>
                <c:pt idx="21">
                  <c:v>57.515770891133045</c:v>
                </c:pt>
                <c:pt idx="22">
                  <c:v>59.920128661730779</c:v>
                </c:pt>
                <c:pt idx="23">
                  <c:v>63.123694315830207</c:v>
                </c:pt>
                <c:pt idx="24">
                  <c:v>66.060106837555921</c:v>
                </c:pt>
                <c:pt idx="25">
                  <c:v>70.359502759924993</c:v>
                </c:pt>
                <c:pt idx="26">
                  <c:v>73.859277002618498</c:v>
                </c:pt>
                <c:pt idx="27">
                  <c:v>79.733735019579711</c:v>
                </c:pt>
                <c:pt idx="28">
                  <c:v>84.711490888609447</c:v>
                </c:pt>
                <c:pt idx="29">
                  <c:v>92.450293519241683</c:v>
                </c:pt>
                <c:pt idx="30">
                  <c:v>98.068826466158825</c:v>
                </c:pt>
                <c:pt idx="31">
                  <c:v>108.42492950026194</c:v>
                </c:pt>
                <c:pt idx="32">
                  <c:v>118.74495823874392</c:v>
                </c:pt>
                <c:pt idx="33">
                  <c:v>129.89471958880864</c:v>
                </c:pt>
                <c:pt idx="34">
                  <c:v>145.61695154087772</c:v>
                </c:pt>
                <c:pt idx="35">
                  <c:v>170.10012395963886</c:v>
                </c:pt>
                <c:pt idx="36">
                  <c:v>191.60977785300994</c:v>
                </c:pt>
                <c:pt idx="37">
                  <c:v>232.67048096115164</c:v>
                </c:pt>
                <c:pt idx="38">
                  <c:v>291.22460211805395</c:v>
                </c:pt>
                <c:pt idx="39">
                  <c:v>382.35817918704777</c:v>
                </c:pt>
                <c:pt idx="40">
                  <c:v>567.30832418948125</c:v>
                </c:pt>
                <c:pt idx="41">
                  <c:v>844.91089261463594</c:v>
                </c:pt>
              </c:numCache>
            </c:numRef>
          </c:xVal>
          <c:yVal>
            <c:numRef>
              <c:f>'700'!$AQ$26:$AQ$67</c:f>
              <c:numCache>
                <c:formatCode>General</c:formatCode>
                <c:ptCount val="42"/>
                <c:pt idx="0">
                  <c:v>4.6939182030200914</c:v>
                </c:pt>
                <c:pt idx="1">
                  <c:v>4.2531314422904973</c:v>
                </c:pt>
                <c:pt idx="2">
                  <c:v>3.6682887624951319</c:v>
                </c:pt>
                <c:pt idx="3">
                  <c:v>3.8355567119517304</c:v>
                </c:pt>
                <c:pt idx="4">
                  <c:v>3.7986207120199316</c:v>
                </c:pt>
                <c:pt idx="5">
                  <c:v>3.5559024373072186</c:v>
                </c:pt>
                <c:pt idx="6">
                  <c:v>3.7238342817001637</c:v>
                </c:pt>
                <c:pt idx="7">
                  <c:v>3.8328662399396216</c:v>
                </c:pt>
                <c:pt idx="8">
                  <c:v>3.6272496185282699</c:v>
                </c:pt>
                <c:pt idx="9">
                  <c:v>3.3771296934026376</c:v>
                </c:pt>
                <c:pt idx="10">
                  <c:v>2.8442722524208728</c:v>
                </c:pt>
                <c:pt idx="11">
                  <c:v>2.895846979835905</c:v>
                </c:pt>
                <c:pt idx="12">
                  <c:v>3.2643113365419483</c:v>
                </c:pt>
                <c:pt idx="13">
                  <c:v>2.2330374759844678</c:v>
                </c:pt>
                <c:pt idx="14">
                  <c:v>1.9265797106319837</c:v>
                </c:pt>
                <c:pt idx="15">
                  <c:v>1.678992373420479</c:v>
                </c:pt>
                <c:pt idx="16">
                  <c:v>1.7506394751858263</c:v>
                </c:pt>
                <c:pt idx="17">
                  <c:v>1.4656218359415121</c:v>
                </c:pt>
                <c:pt idx="18">
                  <c:v>1.5851753343845338</c:v>
                </c:pt>
                <c:pt idx="19">
                  <c:v>1.0091669377319614</c:v>
                </c:pt>
                <c:pt idx="20">
                  <c:v>1.1481556013259451</c:v>
                </c:pt>
                <c:pt idx="21">
                  <c:v>1.0428665004218634</c:v>
                </c:pt>
                <c:pt idx="22">
                  <c:v>1.0284500264993084</c:v>
                </c:pt>
                <c:pt idx="23">
                  <c:v>0.92088251825900347</c:v>
                </c:pt>
                <c:pt idx="24">
                  <c:v>0.71399758193274498</c:v>
                </c:pt>
                <c:pt idx="25">
                  <c:v>0.57056661033559641</c:v>
                </c:pt>
                <c:pt idx="26">
                  <c:v>0.53527693401102383</c:v>
                </c:pt>
                <c:pt idx="27">
                  <c:v>0.48598391601455121</c:v>
                </c:pt>
                <c:pt idx="28">
                  <c:v>0.42267492239694066</c:v>
                </c:pt>
                <c:pt idx="29">
                  <c:v>0.3286824400103267</c:v>
                </c:pt>
                <c:pt idx="30">
                  <c:v>0.28358049066071545</c:v>
                </c:pt>
                <c:pt idx="31">
                  <c:v>0.24177515370565233</c:v>
                </c:pt>
                <c:pt idx="32">
                  <c:v>0.18899953771309591</c:v>
                </c:pt>
                <c:pt idx="33">
                  <c:v>0.15010894971638453</c:v>
                </c:pt>
                <c:pt idx="34">
                  <c:v>0.12763047714704645</c:v>
                </c:pt>
                <c:pt idx="35">
                  <c:v>8.5581334949736201E-2</c:v>
                </c:pt>
                <c:pt idx="36">
                  <c:v>7.0003967762868033E-2</c:v>
                </c:pt>
                <c:pt idx="37">
                  <c:v>4.4998830472346631E-2</c:v>
                </c:pt>
                <c:pt idx="38">
                  <c:v>2.912104683307621E-2</c:v>
                </c:pt>
                <c:pt idx="39">
                  <c:v>1.9971055602256798E-2</c:v>
                </c:pt>
                <c:pt idx="40">
                  <c:v>9.5193127193645873E-3</c:v>
                </c:pt>
                <c:pt idx="41">
                  <c:v>4.5046816150217635E-3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874-7B45-86CA-39F6D77D175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'700'!$AW$26:$AW$46</c:f>
              <c:numCache>
                <c:formatCode>General</c:formatCode>
                <c:ptCount val="21"/>
                <c:pt idx="0">
                  <c:v>34.56487408491288</c:v>
                </c:pt>
                <c:pt idx="1">
                  <c:v>37.114085273930897</c:v>
                </c:pt>
                <c:pt idx="2">
                  <c:v>38.326475695862598</c:v>
                </c:pt>
                <c:pt idx="3">
                  <c:v>39.432309198669472</c:v>
                </c:pt>
                <c:pt idx="4">
                  <c:v>40.313354190066008</c:v>
                </c:pt>
                <c:pt idx="5">
                  <c:v>41.627041156566783</c:v>
                </c:pt>
                <c:pt idx="6">
                  <c:v>42.865528403306669</c:v>
                </c:pt>
                <c:pt idx="7">
                  <c:v>45.436491889630602</c:v>
                </c:pt>
                <c:pt idx="8">
                  <c:v>48.37119448657289</c:v>
                </c:pt>
                <c:pt idx="9">
                  <c:v>52.348838296265242</c:v>
                </c:pt>
                <c:pt idx="10">
                  <c:v>56.557789358763941</c:v>
                </c:pt>
                <c:pt idx="11">
                  <c:v>61.521911488780496</c:v>
                </c:pt>
                <c:pt idx="12">
                  <c:v>68.209804798740464</c:v>
                </c:pt>
                <c:pt idx="13">
                  <c:v>76.796506011099126</c:v>
                </c:pt>
                <c:pt idx="14">
                  <c:v>88.580892203925558</c:v>
                </c:pt>
                <c:pt idx="15">
                  <c:v>103.24687798321038</c:v>
                </c:pt>
                <c:pt idx="16">
                  <c:v>124.31983891377629</c:v>
                </c:pt>
                <c:pt idx="17">
                  <c:v>157.85853775025831</c:v>
                </c:pt>
                <c:pt idx="18">
                  <c:v>212.14012940708079</c:v>
                </c:pt>
                <c:pt idx="19">
                  <c:v>336.79139065255089</c:v>
                </c:pt>
                <c:pt idx="20">
                  <c:v>646.62334373952558</c:v>
                </c:pt>
              </c:numCache>
            </c:numRef>
          </c:xVal>
          <c:yVal>
            <c:numRef>
              <c:f>'700'!$AV$26:$AV$46</c:f>
              <c:numCache>
                <c:formatCode>General</c:formatCode>
                <c:ptCount val="21"/>
                <c:pt idx="0">
                  <c:v>4.4735248226552944</c:v>
                </c:pt>
                <c:pt idx="1">
                  <c:v>3.7519227372234312</c:v>
                </c:pt>
                <c:pt idx="2">
                  <c:v>3.6772615746635751</c:v>
                </c:pt>
                <c:pt idx="3">
                  <c:v>3.7783502608198929</c:v>
                </c:pt>
                <c:pt idx="4">
                  <c:v>3.5021896559654535</c:v>
                </c:pt>
                <c:pt idx="5">
                  <c:v>2.8700596161283887</c:v>
                </c:pt>
                <c:pt idx="6">
                  <c:v>2.7486744062632082</c:v>
                </c:pt>
                <c:pt idx="7">
                  <c:v>1.8027860420262314</c:v>
                </c:pt>
                <c:pt idx="8">
                  <c:v>1.6081306555636694</c:v>
                </c:pt>
                <c:pt idx="9">
                  <c:v>1.2971711360582474</c:v>
                </c:pt>
                <c:pt idx="10">
                  <c:v>1.0955110508739041</c:v>
                </c:pt>
                <c:pt idx="11">
                  <c:v>0.97466627237915593</c:v>
                </c:pt>
                <c:pt idx="12">
                  <c:v>0.64228209613417075</c:v>
                </c:pt>
                <c:pt idx="13">
                  <c:v>0.51063042501278744</c:v>
                </c:pt>
                <c:pt idx="14">
                  <c:v>0.37567868120363368</c:v>
                </c:pt>
                <c:pt idx="15">
                  <c:v>0.26267782218318392</c:v>
                </c:pt>
                <c:pt idx="16">
                  <c:v>0.1695542437147402</c:v>
                </c:pt>
                <c:pt idx="17">
                  <c:v>0.10660590604839131</c:v>
                </c:pt>
                <c:pt idx="18">
                  <c:v>5.7501399117607342E-2</c:v>
                </c:pt>
                <c:pt idx="19">
                  <c:v>2.4546051217666502E-2</c:v>
                </c:pt>
                <c:pt idx="20">
                  <c:v>8.0865609752666361E-3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874-7B45-86CA-39F6D77D1752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'700'!$AW$26:$AW$46</c:f>
              <c:numCache>
                <c:formatCode>General</c:formatCode>
                <c:ptCount val="21"/>
                <c:pt idx="0">
                  <c:v>34.56487408491288</c:v>
                </c:pt>
                <c:pt idx="1">
                  <c:v>37.114085273930897</c:v>
                </c:pt>
                <c:pt idx="2">
                  <c:v>38.326475695862598</c:v>
                </c:pt>
                <c:pt idx="3">
                  <c:v>39.432309198669472</c:v>
                </c:pt>
                <c:pt idx="4">
                  <c:v>40.313354190066008</c:v>
                </c:pt>
                <c:pt idx="5">
                  <c:v>41.627041156566783</c:v>
                </c:pt>
                <c:pt idx="6">
                  <c:v>42.865528403306669</c:v>
                </c:pt>
                <c:pt idx="7">
                  <c:v>45.436491889630602</c:v>
                </c:pt>
                <c:pt idx="8">
                  <c:v>48.37119448657289</c:v>
                </c:pt>
                <c:pt idx="9">
                  <c:v>52.348838296265242</c:v>
                </c:pt>
                <c:pt idx="10">
                  <c:v>56.557789358763941</c:v>
                </c:pt>
                <c:pt idx="11">
                  <c:v>61.521911488780496</c:v>
                </c:pt>
                <c:pt idx="12">
                  <c:v>68.209804798740464</c:v>
                </c:pt>
                <c:pt idx="13">
                  <c:v>76.796506011099126</c:v>
                </c:pt>
                <c:pt idx="14">
                  <c:v>88.580892203925558</c:v>
                </c:pt>
                <c:pt idx="15">
                  <c:v>103.24687798321038</c:v>
                </c:pt>
                <c:pt idx="16">
                  <c:v>124.31983891377629</c:v>
                </c:pt>
                <c:pt idx="17">
                  <c:v>157.85853775025831</c:v>
                </c:pt>
                <c:pt idx="18">
                  <c:v>212.14012940708079</c:v>
                </c:pt>
                <c:pt idx="19">
                  <c:v>336.79139065255089</c:v>
                </c:pt>
                <c:pt idx="20">
                  <c:v>646.62334373952558</c:v>
                </c:pt>
              </c:numCache>
            </c:numRef>
          </c:xVal>
          <c:yVal>
            <c:numRef>
              <c:f>'700'!$AX$26:$AX$46</c:f>
              <c:numCache>
                <c:formatCode>General</c:formatCode>
                <c:ptCount val="21"/>
                <c:pt idx="0">
                  <c:v>4.832065655655601</c:v>
                </c:pt>
                <c:pt idx="1">
                  <c:v>3.7074320217147712</c:v>
                </c:pt>
                <c:pt idx="2">
                  <c:v>3.3122747150021423</c:v>
                </c:pt>
                <c:pt idx="3">
                  <c:v>3.0070602011528429</c:v>
                </c:pt>
                <c:pt idx="4">
                  <c:v>2.7945288072675614</c:v>
                </c:pt>
                <c:pt idx="5">
                  <c:v>2.5189700034241431</c:v>
                </c:pt>
                <c:pt idx="6">
                  <c:v>2.2964530302973811</c:v>
                </c:pt>
                <c:pt idx="7">
                  <c:v>1.9227303837600696</c:v>
                </c:pt>
                <c:pt idx="8">
                  <c:v>1.6012970664555564</c:v>
                </c:pt>
                <c:pt idx="9">
                  <c:v>1.2837341957031587</c:v>
                </c:pt>
                <c:pt idx="10">
                  <c:v>1.0434857133490425</c:v>
                </c:pt>
                <c:pt idx="11">
                  <c:v>0.84015936778900013</c:v>
                </c:pt>
                <c:pt idx="12">
                  <c:v>0.65086036306958928</c:v>
                </c:pt>
                <c:pt idx="13">
                  <c:v>0.49135094493454445</c:v>
                </c:pt>
                <c:pt idx="14">
                  <c:v>0.35542599284611404</c:v>
                </c:pt>
                <c:pt idx="15">
                  <c:v>0.25491222860018259</c:v>
                </c:pt>
                <c:pt idx="16">
                  <c:v>0.1734679633940949</c:v>
                </c:pt>
                <c:pt idx="17">
                  <c:v>0.10843989611249572</c:v>
                </c:pt>
                <c:pt idx="18">
                  <c:v>6.2757982749433658E-2</c:v>
                </c:pt>
                <c:pt idx="19">
                  <c:v>2.8544977922659427E-2</c:v>
                </c:pt>
                <c:pt idx="20">
                  <c:v>1.0619109271911389E-2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874-7B45-86CA-39F6D77D1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861439"/>
        <c:axId val="17797007"/>
      </c:scatterChart>
      <c:valAx>
        <c:axId val="3786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7007"/>
        <c:crosses val="autoZero"/>
        <c:crossBetween val="midCat"/>
      </c:valAx>
      <c:valAx>
        <c:axId val="17797007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614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'700'!$AW$26:$AW$46</c:f>
              <c:numCache>
                <c:formatCode>General</c:formatCode>
                <c:ptCount val="21"/>
                <c:pt idx="0">
                  <c:v>34.56487408491288</c:v>
                </c:pt>
                <c:pt idx="1">
                  <c:v>37.114085273930897</c:v>
                </c:pt>
                <c:pt idx="2">
                  <c:v>38.326475695862598</c:v>
                </c:pt>
                <c:pt idx="3">
                  <c:v>39.432309198669472</c:v>
                </c:pt>
                <c:pt idx="4">
                  <c:v>40.313354190066008</c:v>
                </c:pt>
                <c:pt idx="5">
                  <c:v>41.627041156566783</c:v>
                </c:pt>
                <c:pt idx="6">
                  <c:v>42.865528403306669</c:v>
                </c:pt>
                <c:pt idx="7">
                  <c:v>45.436491889630602</c:v>
                </c:pt>
                <c:pt idx="8">
                  <c:v>48.37119448657289</c:v>
                </c:pt>
                <c:pt idx="9">
                  <c:v>52.348838296265242</c:v>
                </c:pt>
                <c:pt idx="10">
                  <c:v>56.557789358763941</c:v>
                </c:pt>
                <c:pt idx="11">
                  <c:v>61.521911488780496</c:v>
                </c:pt>
                <c:pt idx="12">
                  <c:v>68.209804798740464</c:v>
                </c:pt>
                <c:pt idx="13">
                  <c:v>76.796506011099126</c:v>
                </c:pt>
                <c:pt idx="14">
                  <c:v>88.580892203925558</c:v>
                </c:pt>
                <c:pt idx="15">
                  <c:v>103.24687798321038</c:v>
                </c:pt>
                <c:pt idx="16">
                  <c:v>124.31983891377629</c:v>
                </c:pt>
                <c:pt idx="17">
                  <c:v>157.85853775025831</c:v>
                </c:pt>
                <c:pt idx="18">
                  <c:v>212.14012940708079</c:v>
                </c:pt>
                <c:pt idx="19">
                  <c:v>336.79139065255089</c:v>
                </c:pt>
                <c:pt idx="20">
                  <c:v>646.62334373952558</c:v>
                </c:pt>
              </c:numCache>
            </c:numRef>
          </c:xVal>
          <c:yVal>
            <c:numRef>
              <c:f>'700'!$AY$26:$AY$46</c:f>
              <c:numCache>
                <c:formatCode>General</c:formatCode>
                <c:ptCount val="21"/>
                <c:pt idx="0">
                  <c:v>0.35854083300030659</c:v>
                </c:pt>
                <c:pt idx="1">
                  <c:v>4.4490715508660017E-2</c:v>
                </c:pt>
                <c:pt idx="2">
                  <c:v>0.36498685966143274</c:v>
                </c:pt>
                <c:pt idx="3">
                  <c:v>0.77129005966705</c:v>
                </c:pt>
                <c:pt idx="4">
                  <c:v>0.70766084869789214</c:v>
                </c:pt>
                <c:pt idx="5">
                  <c:v>0.35108961270424555</c:v>
                </c:pt>
                <c:pt idx="6">
                  <c:v>0.45222137596582712</c:v>
                </c:pt>
                <c:pt idx="7">
                  <c:v>0.11994434173383817</c:v>
                </c:pt>
                <c:pt idx="8">
                  <c:v>6.8335891081130473E-3</c:v>
                </c:pt>
                <c:pt idx="9">
                  <c:v>1.3436940355088689E-2</c:v>
                </c:pt>
                <c:pt idx="10">
                  <c:v>5.2025337524861603E-2</c:v>
                </c:pt>
                <c:pt idx="11">
                  <c:v>0.1345069045901558</c:v>
                </c:pt>
                <c:pt idx="12">
                  <c:v>8.5782669354185215E-3</c:v>
                </c:pt>
                <c:pt idx="13">
                  <c:v>1.9279480078242983E-2</c:v>
                </c:pt>
                <c:pt idx="14">
                  <c:v>2.0252688357519644E-2</c:v>
                </c:pt>
                <c:pt idx="15">
                  <c:v>7.765593583001329E-3</c:v>
                </c:pt>
                <c:pt idx="16">
                  <c:v>3.9137196793546936E-3</c:v>
                </c:pt>
                <c:pt idx="17">
                  <c:v>1.8339900641044099E-3</c:v>
                </c:pt>
                <c:pt idx="18">
                  <c:v>5.2565836318263157E-3</c:v>
                </c:pt>
                <c:pt idx="19">
                  <c:v>3.998926704992925E-3</c:v>
                </c:pt>
                <c:pt idx="20">
                  <c:v>2.5325482966447529E-3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22-774F-8676-5BAA635973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1196736"/>
        <c:axId val="1625099856"/>
      </c:scatterChart>
      <c:valAx>
        <c:axId val="16311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099856"/>
        <c:crosses val="autoZero"/>
        <c:crossBetween val="midCat"/>
      </c:valAx>
      <c:valAx>
        <c:axId val="16250998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196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summary!$C$5:$C$9</c:f>
              <c:numCache>
                <c:formatCode>General</c:formatCode>
                <c:ptCount val="5"/>
                <c:pt idx="0">
                  <c:v>33.594900000000003</c:v>
                </c:pt>
                <c:pt idx="1">
                  <c:v>47.54</c:v>
                </c:pt>
                <c:pt idx="2">
                  <c:v>60.572600000000001</c:v>
                </c:pt>
                <c:pt idx="3">
                  <c:v>74.851200000000006</c:v>
                </c:pt>
              </c:numCache>
            </c:numRef>
          </c:xVal>
          <c:yVal>
            <c:numRef>
              <c:f>summary!$F$5:$F$9</c:f>
              <c:numCache>
                <c:formatCode>General</c:formatCode>
                <c:ptCount val="5"/>
                <c:pt idx="0">
                  <c:v>0.88856733395467102</c:v>
                </c:pt>
                <c:pt idx="1">
                  <c:v>0.98873771905809826</c:v>
                </c:pt>
                <c:pt idx="2">
                  <c:v>1.0938199098642984</c:v>
                </c:pt>
                <c:pt idx="3">
                  <c:v>1.0771598530183095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5-D148-8811-99ADA96AAD6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summary!$C$11:$C$14</c:f>
              <c:numCache>
                <c:formatCode>General</c:formatCode>
                <c:ptCount val="4"/>
                <c:pt idx="0">
                  <c:v>33.128900000000002</c:v>
                </c:pt>
                <c:pt idx="1">
                  <c:v>47.005099999999999</c:v>
                </c:pt>
                <c:pt idx="2">
                  <c:v>60.688000000000002</c:v>
                </c:pt>
                <c:pt idx="3">
                  <c:v>74.8673</c:v>
                </c:pt>
              </c:numCache>
            </c:numRef>
          </c:xVal>
          <c:yVal>
            <c:numRef>
              <c:f>summary!$F$11:$F$14</c:f>
              <c:numCache>
                <c:formatCode>General</c:formatCode>
                <c:ptCount val="4"/>
                <c:pt idx="0">
                  <c:v>0.95375806539973407</c:v>
                </c:pt>
                <c:pt idx="1">
                  <c:v>1.1085497948455014</c:v>
                </c:pt>
                <c:pt idx="2">
                  <c:v>1.1024380981372477</c:v>
                </c:pt>
                <c:pt idx="3">
                  <c:v>1.2383842709190145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B5-D148-8811-99ADA96AAD6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summary!$C$17:$C$20</c:f>
              <c:numCache>
                <c:formatCode>General</c:formatCode>
                <c:ptCount val="4"/>
                <c:pt idx="0">
                  <c:v>33.552300000000002</c:v>
                </c:pt>
                <c:pt idx="1">
                  <c:v>47.577500000000001</c:v>
                </c:pt>
                <c:pt idx="2">
                  <c:v>60.567700000000002</c:v>
                </c:pt>
                <c:pt idx="3">
                  <c:v>74.300600000000003</c:v>
                </c:pt>
              </c:numCache>
            </c:numRef>
          </c:xVal>
          <c:yVal>
            <c:numRef>
              <c:f>summary!$F$17:$F$20</c:f>
              <c:numCache>
                <c:formatCode>General</c:formatCode>
                <c:ptCount val="4"/>
                <c:pt idx="0">
                  <c:v>1.0429656368138613</c:v>
                </c:pt>
                <c:pt idx="1">
                  <c:v>1.0024478760608866</c:v>
                </c:pt>
                <c:pt idx="2">
                  <c:v>1.1061400835153654</c:v>
                </c:pt>
                <c:pt idx="3">
                  <c:v>1.0913121445971283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B5-D148-8811-99ADA96AAD6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summary!$C$23:$C$26</c:f>
              <c:numCache>
                <c:formatCode>General</c:formatCode>
                <c:ptCount val="4"/>
                <c:pt idx="0">
                  <c:v>33.521799999999999</c:v>
                </c:pt>
                <c:pt idx="1">
                  <c:v>47.63</c:v>
                </c:pt>
                <c:pt idx="2">
                  <c:v>60.868499999999997</c:v>
                </c:pt>
                <c:pt idx="3">
                  <c:v>75.015900000000002</c:v>
                </c:pt>
              </c:numCache>
            </c:numRef>
          </c:xVal>
          <c:yVal>
            <c:numRef>
              <c:f>summary!$F$23:$F$26</c:f>
              <c:numCache>
                <c:formatCode>General</c:formatCode>
                <c:ptCount val="4"/>
                <c:pt idx="0">
                  <c:v>0.87104413950117132</c:v>
                </c:pt>
                <c:pt idx="1">
                  <c:v>0.96808040874244194</c:v>
                </c:pt>
                <c:pt idx="2">
                  <c:v>1.0940997374399912</c:v>
                </c:pt>
                <c:pt idx="3">
                  <c:v>1.0824514330338486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EB5-D148-8811-99ADA96AAD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3607456"/>
        <c:axId val="983609136"/>
      </c:scatterChart>
      <c:valAx>
        <c:axId val="983607456"/>
        <c:scaling>
          <c:orientation val="minMax"/>
          <c:min val="2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09136"/>
        <c:crosses val="autoZero"/>
        <c:crossBetween val="midCat"/>
      </c:valAx>
      <c:valAx>
        <c:axId val="983609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3607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'400C'!$AF$153:$AF$209</c:f>
              <c:numCache>
                <c:formatCode>General</c:formatCode>
                <c:ptCount val="57"/>
                <c:pt idx="0">
                  <c:v>1153.5627572474134</c:v>
                </c:pt>
                <c:pt idx="1">
                  <c:v>587.38146754951094</c:v>
                </c:pt>
                <c:pt idx="2">
                  <c:v>391.93325549257247</c:v>
                </c:pt>
                <c:pt idx="3">
                  <c:v>298.06974097668103</c:v>
                </c:pt>
                <c:pt idx="4">
                  <c:v>234.30165813213904</c:v>
                </c:pt>
                <c:pt idx="5">
                  <c:v>198.5211007365117</c:v>
                </c:pt>
                <c:pt idx="6">
                  <c:v>168.0384299413293</c:v>
                </c:pt>
                <c:pt idx="7">
                  <c:v>149.5823077359895</c:v>
                </c:pt>
                <c:pt idx="8">
                  <c:v>133.11757357416943</c:v>
                </c:pt>
                <c:pt idx="9">
                  <c:v>116.17926845600861</c:v>
                </c:pt>
                <c:pt idx="10">
                  <c:v>106.40784487499502</c:v>
                </c:pt>
                <c:pt idx="11">
                  <c:v>100.18969520045363</c:v>
                </c:pt>
                <c:pt idx="12">
                  <c:v>92.456289112810921</c:v>
                </c:pt>
                <c:pt idx="13">
                  <c:v>84.446015639475917</c:v>
                </c:pt>
                <c:pt idx="14">
                  <c:v>79.479864201734102</c:v>
                </c:pt>
                <c:pt idx="15">
                  <c:v>74.581321017855004</c:v>
                </c:pt>
                <c:pt idx="16">
                  <c:v>69.687112127338338</c:v>
                </c:pt>
                <c:pt idx="17">
                  <c:v>65.334899899463565</c:v>
                </c:pt>
                <c:pt idx="18">
                  <c:v>62.544817738099972</c:v>
                </c:pt>
                <c:pt idx="19">
                  <c:v>60.902339814884094</c:v>
                </c:pt>
                <c:pt idx="20">
                  <c:v>57.162386286983867</c:v>
                </c:pt>
                <c:pt idx="21">
                  <c:v>54.545320328753732</c:v>
                </c:pt>
                <c:pt idx="22">
                  <c:v>52.212429556725247</c:v>
                </c:pt>
                <c:pt idx="23">
                  <c:v>50.760904321543947</c:v>
                </c:pt>
                <c:pt idx="24">
                  <c:v>48.137686023844381</c:v>
                </c:pt>
                <c:pt idx="25">
                  <c:v>47.425470251030703</c:v>
                </c:pt>
                <c:pt idx="26">
                  <c:v>45.8930744705686</c:v>
                </c:pt>
                <c:pt idx="27">
                  <c:v>43.553835719893975</c:v>
                </c:pt>
                <c:pt idx="28">
                  <c:v>43.715229150673757</c:v>
                </c:pt>
                <c:pt idx="29">
                  <c:v>41.449914871657015</c:v>
                </c:pt>
                <c:pt idx="30">
                  <c:v>40.609943503018563</c:v>
                </c:pt>
                <c:pt idx="31">
                  <c:v>39.067330193143611</c:v>
                </c:pt>
                <c:pt idx="32">
                  <c:v>38.392813976449574</c:v>
                </c:pt>
                <c:pt idx="33">
                  <c:v>37.124474363020411</c:v>
                </c:pt>
                <c:pt idx="34">
                  <c:v>37.417184241687416</c:v>
                </c:pt>
                <c:pt idx="35">
                  <c:v>35.513941529932474</c:v>
                </c:pt>
                <c:pt idx="36">
                  <c:v>35.332639544293009</c:v>
                </c:pt>
                <c:pt idx="37">
                  <c:v>34.685539281241716</c:v>
                </c:pt>
                <c:pt idx="38">
                  <c:v>34.485602232504064</c:v>
                </c:pt>
                <c:pt idx="39">
                  <c:v>33.937733986872772</c:v>
                </c:pt>
                <c:pt idx="40">
                  <c:v>33.382326557301162</c:v>
                </c:pt>
                <c:pt idx="41">
                  <c:v>33.082335881904129</c:v>
                </c:pt>
                <c:pt idx="42">
                  <c:v>32.65259778277499</c:v>
                </c:pt>
                <c:pt idx="43">
                  <c:v>32.083254866569689</c:v>
                </c:pt>
                <c:pt idx="44">
                  <c:v>31.645077916616447</c:v>
                </c:pt>
                <c:pt idx="45">
                  <c:v>31.503319574146239</c:v>
                </c:pt>
                <c:pt idx="46">
                  <c:v>32.031395002955627</c:v>
                </c:pt>
                <c:pt idx="47">
                  <c:v>31.403975419405725</c:v>
                </c:pt>
                <c:pt idx="48">
                  <c:v>30.866825823889794</c:v>
                </c:pt>
                <c:pt idx="49">
                  <c:v>31.723072883145964</c:v>
                </c:pt>
                <c:pt idx="50">
                  <c:v>31.122929184466866</c:v>
                </c:pt>
                <c:pt idx="51">
                  <c:v>31.978756330743472</c:v>
                </c:pt>
                <c:pt idx="52">
                  <c:v>31.529291322754023</c:v>
                </c:pt>
                <c:pt idx="53">
                  <c:v>30.080318519599651</c:v>
                </c:pt>
                <c:pt idx="54">
                  <c:v>30.758315978298892</c:v>
                </c:pt>
                <c:pt idx="55">
                  <c:v>29.841336965534076</c:v>
                </c:pt>
                <c:pt idx="56">
                  <c:v>29.89298607168277</c:v>
                </c:pt>
              </c:numCache>
            </c:numRef>
          </c:xVal>
          <c:yVal>
            <c:numRef>
              <c:f>'400C'!$AE$153:$AE$209</c:f>
              <c:numCache>
                <c:formatCode>General</c:formatCode>
                <c:ptCount val="57"/>
                <c:pt idx="0">
                  <c:v>8.3378956771281935E-3</c:v>
                </c:pt>
                <c:pt idx="1">
                  <c:v>1.6052704169350566E-2</c:v>
                </c:pt>
                <c:pt idx="2">
                  <c:v>2.7024906535224894E-2</c:v>
                </c:pt>
                <c:pt idx="3">
                  <c:v>3.7125297487872209E-2</c:v>
                </c:pt>
                <c:pt idx="4">
                  <c:v>4.5260233351482895E-2</c:v>
                </c:pt>
                <c:pt idx="5">
                  <c:v>5.338696340408805E-2</c:v>
                </c:pt>
                <c:pt idx="6">
                  <c:v>6.9343743180467834E-2</c:v>
                </c:pt>
                <c:pt idx="7">
                  <c:v>7.8139144341479186E-2</c:v>
                </c:pt>
                <c:pt idx="8">
                  <c:v>9.6306974398969056E-2</c:v>
                </c:pt>
                <c:pt idx="9">
                  <c:v>0.12000132878100106</c:v>
                </c:pt>
                <c:pt idx="10">
                  <c:v>0.14638905588265469</c:v>
                </c:pt>
                <c:pt idx="11">
                  <c:v>0.16465449168313909</c:v>
                </c:pt>
                <c:pt idx="12">
                  <c:v>0.19542525607389105</c:v>
                </c:pt>
                <c:pt idx="13">
                  <c:v>0.22291162767873868</c:v>
                </c:pt>
                <c:pt idx="14">
                  <c:v>0.25484134209868031</c:v>
                </c:pt>
                <c:pt idx="15">
                  <c:v>0.29629792358312307</c:v>
                </c:pt>
                <c:pt idx="16">
                  <c:v>0.34494649832956914</c:v>
                </c:pt>
                <c:pt idx="17">
                  <c:v>0.39672573144838419</c:v>
                </c:pt>
                <c:pt idx="18">
                  <c:v>0.43351218998003188</c:v>
                </c:pt>
                <c:pt idx="19">
                  <c:v>0.47900635641307293</c:v>
                </c:pt>
                <c:pt idx="20">
                  <c:v>0.54762438548483705</c:v>
                </c:pt>
                <c:pt idx="21">
                  <c:v>0.60419256430475476</c:v>
                </c:pt>
                <c:pt idx="22">
                  <c:v>0.67425954687290723</c:v>
                </c:pt>
                <c:pt idx="23">
                  <c:v>0.72875504151580939</c:v>
                </c:pt>
                <c:pt idx="24">
                  <c:v>0.83507864895687933</c:v>
                </c:pt>
                <c:pt idx="25">
                  <c:v>0.89410803092670499</c:v>
                </c:pt>
                <c:pt idx="26">
                  <c:v>0.98327564098481623</c:v>
                </c:pt>
                <c:pt idx="27">
                  <c:v>1.1142327447439329</c:v>
                </c:pt>
                <c:pt idx="28">
                  <c:v>1.1714482326303546</c:v>
                </c:pt>
                <c:pt idx="29">
                  <c:v>1.3038352894063665</c:v>
                </c:pt>
                <c:pt idx="30">
                  <c:v>1.4168760122281934</c:v>
                </c:pt>
                <c:pt idx="31">
                  <c:v>1.5757307467687904</c:v>
                </c:pt>
                <c:pt idx="32">
                  <c:v>1.7118434669292983</c:v>
                </c:pt>
                <c:pt idx="33">
                  <c:v>1.865771507868742</c:v>
                </c:pt>
                <c:pt idx="34">
                  <c:v>2.0211092068137346</c:v>
                </c:pt>
                <c:pt idx="35">
                  <c:v>2.2452344923864409</c:v>
                </c:pt>
                <c:pt idx="36">
                  <c:v>2.392106464047536</c:v>
                </c:pt>
                <c:pt idx="37">
                  <c:v>2.5276170243535314</c:v>
                </c:pt>
                <c:pt idx="38">
                  <c:v>2.691341092092963</c:v>
                </c:pt>
                <c:pt idx="39">
                  <c:v>2.863764916650771</c:v>
                </c:pt>
                <c:pt idx="40">
                  <c:v>3.0322189686052323</c:v>
                </c:pt>
                <c:pt idx="41">
                  <c:v>3.1687397449275956</c:v>
                </c:pt>
                <c:pt idx="42">
                  <c:v>3.2892187700139588</c:v>
                </c:pt>
                <c:pt idx="43">
                  <c:v>3.4465824624195425</c:v>
                </c:pt>
                <c:pt idx="44">
                  <c:v>3.6270499506734089</c:v>
                </c:pt>
                <c:pt idx="45">
                  <c:v>3.7658229073495493</c:v>
                </c:pt>
                <c:pt idx="46">
                  <c:v>3.8081599788233871</c:v>
                </c:pt>
                <c:pt idx="47">
                  <c:v>3.9839254927720829</c:v>
                </c:pt>
                <c:pt idx="48">
                  <c:v>4.1943624095017258</c:v>
                </c:pt>
                <c:pt idx="49">
                  <c:v>4.1946046419243928</c:v>
                </c:pt>
                <c:pt idx="50">
                  <c:v>4.3526040795935472</c:v>
                </c:pt>
                <c:pt idx="51">
                  <c:v>4.3483487225034967</c:v>
                </c:pt>
                <c:pt idx="52">
                  <c:v>4.5487349712937517</c:v>
                </c:pt>
                <c:pt idx="53">
                  <c:v>4.863710187000585</c:v>
                </c:pt>
                <c:pt idx="54">
                  <c:v>4.8270849132401343</c:v>
                </c:pt>
                <c:pt idx="55">
                  <c:v>5.0945805103625066</c:v>
                </c:pt>
                <c:pt idx="56">
                  <c:v>5.1473642585628063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5-4342-BFA0-3B2233903B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124288"/>
        <c:axId val="951330496"/>
      </c:scatterChart>
      <c:valAx>
        <c:axId val="137512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30496"/>
        <c:crosses val="autoZero"/>
        <c:crossBetween val="midCat"/>
      </c:valAx>
      <c:valAx>
        <c:axId val="951330496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2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'400C'!$AF$89:$AF$146</c:f>
              <c:numCache>
                <c:formatCode>General</c:formatCode>
                <c:ptCount val="58"/>
                <c:pt idx="0">
                  <c:v>2232.9335100586422</c:v>
                </c:pt>
                <c:pt idx="1">
                  <c:v>1123.187706812017</c:v>
                </c:pt>
                <c:pt idx="2">
                  <c:v>751.72638590899192</c:v>
                </c:pt>
                <c:pt idx="3">
                  <c:v>576.68337992513477</c:v>
                </c:pt>
                <c:pt idx="4">
                  <c:v>447.06591357573188</c:v>
                </c:pt>
                <c:pt idx="5">
                  <c:v>383.49858997552053</c:v>
                </c:pt>
                <c:pt idx="6">
                  <c:v>333.52287529253056</c:v>
                </c:pt>
                <c:pt idx="7">
                  <c:v>296.1016386626963</c:v>
                </c:pt>
                <c:pt idx="8">
                  <c:v>258.85334415554564</c:v>
                </c:pt>
                <c:pt idx="9">
                  <c:v>230.73430772583643</c:v>
                </c:pt>
                <c:pt idx="10">
                  <c:v>206.05072452953135</c:v>
                </c:pt>
                <c:pt idx="11">
                  <c:v>190.35701028364008</c:v>
                </c:pt>
                <c:pt idx="12">
                  <c:v>170.08011884241049</c:v>
                </c:pt>
                <c:pt idx="13">
                  <c:v>162.90102754375934</c:v>
                </c:pt>
                <c:pt idx="14">
                  <c:v>151.84964952976719</c:v>
                </c:pt>
                <c:pt idx="15">
                  <c:v>140.50958415155705</c:v>
                </c:pt>
                <c:pt idx="16">
                  <c:v>132.88869327479279</c:v>
                </c:pt>
                <c:pt idx="17">
                  <c:v>122.74944704905857</c:v>
                </c:pt>
                <c:pt idx="18">
                  <c:v>117.0992952407349</c:v>
                </c:pt>
                <c:pt idx="19">
                  <c:v>113.49866593902736</c:v>
                </c:pt>
                <c:pt idx="20">
                  <c:v>108.34347683460044</c:v>
                </c:pt>
                <c:pt idx="21">
                  <c:v>106.18520629559897</c:v>
                </c:pt>
                <c:pt idx="22">
                  <c:v>101.03152533220789</c:v>
                </c:pt>
                <c:pt idx="23">
                  <c:v>96.610171822067713</c:v>
                </c:pt>
                <c:pt idx="24">
                  <c:v>92.27475870627157</c:v>
                </c:pt>
                <c:pt idx="25">
                  <c:v>87.938437319614323</c:v>
                </c:pt>
                <c:pt idx="26">
                  <c:v>85.485466475123701</c:v>
                </c:pt>
                <c:pt idx="27">
                  <c:v>82.479432925560403</c:v>
                </c:pt>
                <c:pt idx="28">
                  <c:v>80.480638260681957</c:v>
                </c:pt>
                <c:pt idx="29">
                  <c:v>77.331831414017714</c:v>
                </c:pt>
                <c:pt idx="30">
                  <c:v>76.14585104647054</c:v>
                </c:pt>
                <c:pt idx="31">
                  <c:v>73.966955682650479</c:v>
                </c:pt>
                <c:pt idx="32">
                  <c:v>71.502672115025462</c:v>
                </c:pt>
                <c:pt idx="33">
                  <c:v>69.659099582739259</c:v>
                </c:pt>
                <c:pt idx="34">
                  <c:v>66.721852571093763</c:v>
                </c:pt>
                <c:pt idx="35">
                  <c:v>65.642384084634003</c:v>
                </c:pt>
                <c:pt idx="36">
                  <c:v>62.619890436128784</c:v>
                </c:pt>
                <c:pt idx="37">
                  <c:v>60.751135658056448</c:v>
                </c:pt>
                <c:pt idx="38">
                  <c:v>59.478056030266018</c:v>
                </c:pt>
                <c:pt idx="39">
                  <c:v>58.969571909097695</c:v>
                </c:pt>
                <c:pt idx="40">
                  <c:v>58.386691025469794</c:v>
                </c:pt>
                <c:pt idx="41">
                  <c:v>55.708677341381751</c:v>
                </c:pt>
                <c:pt idx="42">
                  <c:v>55.290911648716431</c:v>
                </c:pt>
                <c:pt idx="43">
                  <c:v>54.109717900175795</c:v>
                </c:pt>
                <c:pt idx="44">
                  <c:v>53.188389227650084</c:v>
                </c:pt>
                <c:pt idx="45">
                  <c:v>50.762810161109755</c:v>
                </c:pt>
                <c:pt idx="46">
                  <c:v>49.697486272216132</c:v>
                </c:pt>
                <c:pt idx="47">
                  <c:v>49.184488136129914</c:v>
                </c:pt>
                <c:pt idx="48">
                  <c:v>48.555255374994481</c:v>
                </c:pt>
                <c:pt idx="49">
                  <c:v>49.350706470787536</c:v>
                </c:pt>
                <c:pt idx="50">
                  <c:v>47.139274726523993</c:v>
                </c:pt>
                <c:pt idx="51">
                  <c:v>45.32099822620966</c:v>
                </c:pt>
                <c:pt idx="52">
                  <c:v>44.725065321730526</c:v>
                </c:pt>
                <c:pt idx="53">
                  <c:v>43.901384617327913</c:v>
                </c:pt>
                <c:pt idx="54">
                  <c:v>42.294107581986104</c:v>
                </c:pt>
                <c:pt idx="55">
                  <c:v>42.59775994420697</c:v>
                </c:pt>
                <c:pt idx="56">
                  <c:v>42.572787828151917</c:v>
                </c:pt>
                <c:pt idx="57">
                  <c:v>41.705373040487203</c:v>
                </c:pt>
              </c:numCache>
            </c:numRef>
          </c:xVal>
          <c:yVal>
            <c:numRef>
              <c:f>'400C'!$AE$89:$AE$146</c:f>
              <c:numCache>
                <c:formatCode>General</c:formatCode>
                <c:ptCount val="58"/>
                <c:pt idx="0">
                  <c:v>1.3140862411296353E-3</c:v>
                </c:pt>
                <c:pt idx="1">
                  <c:v>3.7896898677948175E-3</c:v>
                </c:pt>
                <c:pt idx="2">
                  <c:v>6.0948519223648504E-3</c:v>
                </c:pt>
                <c:pt idx="3">
                  <c:v>8.1415042270599064E-3</c:v>
                </c:pt>
                <c:pt idx="4">
                  <c:v>1.0640174630196092E-2</c:v>
                </c:pt>
                <c:pt idx="5">
                  <c:v>1.4144124678788318E-2</c:v>
                </c:pt>
                <c:pt idx="6">
                  <c:v>1.5818923450907973E-2</c:v>
                </c:pt>
                <c:pt idx="7">
                  <c:v>1.8978278056947472E-2</c:v>
                </c:pt>
                <c:pt idx="8">
                  <c:v>2.2786562796407034E-2</c:v>
                </c:pt>
                <c:pt idx="9">
                  <c:v>2.5509599524025286E-2</c:v>
                </c:pt>
                <c:pt idx="10">
                  <c:v>3.1204138638454084E-2</c:v>
                </c:pt>
                <c:pt idx="11">
                  <c:v>3.4395946834362687E-2</c:v>
                </c:pt>
                <c:pt idx="12">
                  <c:v>4.4768689344377714E-2</c:v>
                </c:pt>
                <c:pt idx="13">
                  <c:v>4.756297463041443E-2</c:v>
                </c:pt>
                <c:pt idx="14">
                  <c:v>5.2413422186183396E-2</c:v>
                </c:pt>
                <c:pt idx="15">
                  <c:v>6.2396142393763968E-2</c:v>
                </c:pt>
                <c:pt idx="16">
                  <c:v>7.0645268935786223E-2</c:v>
                </c:pt>
                <c:pt idx="17">
                  <c:v>7.9830110566347104E-2</c:v>
                </c:pt>
                <c:pt idx="18">
                  <c:v>8.5665995939296621E-2</c:v>
                </c:pt>
                <c:pt idx="19">
                  <c:v>9.2784176912594246E-2</c:v>
                </c:pt>
                <c:pt idx="20">
                  <c:v>0.10786094943168049</c:v>
                </c:pt>
                <c:pt idx="21">
                  <c:v>0.1156567122548995</c:v>
                </c:pt>
                <c:pt idx="22">
                  <c:v>0.12769055639246166</c:v>
                </c:pt>
                <c:pt idx="23">
                  <c:v>0.14364128576374705</c:v>
                </c:pt>
                <c:pt idx="24">
                  <c:v>0.15607546469016342</c:v>
                </c:pt>
                <c:pt idx="25">
                  <c:v>0.17317250468212897</c:v>
                </c:pt>
                <c:pt idx="26">
                  <c:v>0.18853299916273375</c:v>
                </c:pt>
                <c:pt idx="27">
                  <c:v>0.20384237887937057</c:v>
                </c:pt>
                <c:pt idx="28">
                  <c:v>0.22250688166836954</c:v>
                </c:pt>
                <c:pt idx="29">
                  <c:v>0.23827437043252347</c:v>
                </c:pt>
                <c:pt idx="30">
                  <c:v>0.25631922661816459</c:v>
                </c:pt>
                <c:pt idx="31">
                  <c:v>0.28039379135460235</c:v>
                </c:pt>
                <c:pt idx="32">
                  <c:v>0.29436370086513369</c:v>
                </c:pt>
                <c:pt idx="33">
                  <c:v>0.32202708590514101</c:v>
                </c:pt>
                <c:pt idx="34">
                  <c:v>0.34443472241311135</c:v>
                </c:pt>
                <c:pt idx="35">
                  <c:v>0.36285015493212919</c:v>
                </c:pt>
                <c:pt idx="36">
                  <c:v>0.39330544109759685</c:v>
                </c:pt>
                <c:pt idx="37">
                  <c:v>0.42746768139859964</c:v>
                </c:pt>
                <c:pt idx="38">
                  <c:v>0.45093290039601103</c:v>
                </c:pt>
                <c:pt idx="39">
                  <c:v>0.46717421429475692</c:v>
                </c:pt>
                <c:pt idx="40">
                  <c:v>0.48242878106754328</c:v>
                </c:pt>
                <c:pt idx="41">
                  <c:v>0.53082574072150746</c:v>
                </c:pt>
                <c:pt idx="42">
                  <c:v>0.54722999629191027</c:v>
                </c:pt>
                <c:pt idx="43">
                  <c:v>0.5816247448405838</c:v>
                </c:pt>
                <c:pt idx="44">
                  <c:v>0.61118164925538043</c:v>
                </c:pt>
                <c:pt idx="45">
                  <c:v>0.6649624230003589</c:v>
                </c:pt>
                <c:pt idx="46">
                  <c:v>0.70316122560120042</c:v>
                </c:pt>
                <c:pt idx="47">
                  <c:v>0.71695468397823858</c:v>
                </c:pt>
                <c:pt idx="48">
                  <c:v>0.76169633883375143</c:v>
                </c:pt>
                <c:pt idx="49">
                  <c:v>0.77130582815534354</c:v>
                </c:pt>
                <c:pt idx="50">
                  <c:v>0.83220692117602613</c:v>
                </c:pt>
                <c:pt idx="51">
                  <c:v>0.89708170009645394</c:v>
                </c:pt>
                <c:pt idx="52">
                  <c:v>0.93799064463542825</c:v>
                </c:pt>
                <c:pt idx="53">
                  <c:v>0.99261854863946397</c:v>
                </c:pt>
                <c:pt idx="54">
                  <c:v>1.0620435033318052</c:v>
                </c:pt>
                <c:pt idx="55">
                  <c:v>1.082822112780591</c:v>
                </c:pt>
                <c:pt idx="56">
                  <c:v>1.1209290098813203</c:v>
                </c:pt>
                <c:pt idx="57">
                  <c:v>1.1812862046056039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C4-424F-B8BE-9327471C50C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'400C'!$AP$25:$AP$50</c:f>
              <c:numCache>
                <c:formatCode>General</c:formatCode>
                <c:ptCount val="26"/>
                <c:pt idx="0">
                  <c:v>30.833743452515126</c:v>
                </c:pt>
                <c:pt idx="1">
                  <c:v>31.802878974870612</c:v>
                </c:pt>
                <c:pt idx="2">
                  <c:v>32.572388648187605</c:v>
                </c:pt>
                <c:pt idx="3">
                  <c:v>33.553884381693472</c:v>
                </c:pt>
                <c:pt idx="4">
                  <c:v>33.997616144276954</c:v>
                </c:pt>
                <c:pt idx="5">
                  <c:v>34.544688663946324</c:v>
                </c:pt>
                <c:pt idx="6">
                  <c:v>35.75671636619267</c:v>
                </c:pt>
                <c:pt idx="7">
                  <c:v>37.071406472416122</c:v>
                </c:pt>
                <c:pt idx="8">
                  <c:v>39.908563933046395</c:v>
                </c:pt>
                <c:pt idx="9">
                  <c:v>43.467996449345669</c:v>
                </c:pt>
                <c:pt idx="10">
                  <c:v>47.076103791848169</c:v>
                </c:pt>
                <c:pt idx="11">
                  <c:v>51.111930145880677</c:v>
                </c:pt>
                <c:pt idx="12">
                  <c:v>57.156557438586923</c:v>
                </c:pt>
                <c:pt idx="13">
                  <c:v>63.926322605496537</c:v>
                </c:pt>
                <c:pt idx="14">
                  <c:v>70.452428928067022</c:v>
                </c:pt>
                <c:pt idx="15">
                  <c:v>76.347035130618465</c:v>
                </c:pt>
                <c:pt idx="16">
                  <c:v>84.180018078134239</c:v>
                </c:pt>
                <c:pt idx="17">
                  <c:v>93.460603468768838</c:v>
                </c:pt>
                <c:pt idx="18">
                  <c:v>105.3515769609682</c:v>
                </c:pt>
                <c:pt idx="19">
                  <c:v>119.2243754078503</c:v>
                </c:pt>
                <c:pt idx="20">
                  <c:v>140.6862429985683</c:v>
                </c:pt>
                <c:pt idx="21">
                  <c:v>168.41862989232644</c:v>
                </c:pt>
                <c:pt idx="22">
                  <c:v>215.307617143849</c:v>
                </c:pt>
                <c:pt idx="23">
                  <c:v>289.28940577924521</c:v>
                </c:pt>
                <c:pt idx="24">
                  <c:v>446.73426554409048</c:v>
                </c:pt>
                <c:pt idx="25">
                  <c:v>1017.9826166416314</c:v>
                </c:pt>
              </c:numCache>
            </c:numRef>
          </c:xVal>
          <c:yVal>
            <c:numRef>
              <c:f>'400C'!$AN$25:$AN$50</c:f>
              <c:numCache>
                <c:formatCode>General</c:formatCode>
                <c:ptCount val="26"/>
                <c:pt idx="0">
                  <c:v>4.8631403471286321</c:v>
                </c:pt>
                <c:pt idx="1">
                  <c:v>4.3058626414461232</c:v>
                </c:pt>
                <c:pt idx="2">
                  <c:v>4.4786762052805305</c:v>
                </c:pt>
                <c:pt idx="3">
                  <c:v>4.4461219456174206</c:v>
                </c:pt>
                <c:pt idx="4">
                  <c:v>4.1071879799512461</c:v>
                </c:pt>
                <c:pt idx="5">
                  <c:v>3.9821910014624535</c:v>
                </c:pt>
                <c:pt idx="6">
                  <c:v>4.3542070409779763</c:v>
                </c:pt>
                <c:pt idx="7">
                  <c:v>3.4077392968028564</c:v>
                </c:pt>
                <c:pt idx="8">
                  <c:v>1.7309475093184417</c:v>
                </c:pt>
                <c:pt idx="9">
                  <c:v>1.1953125074128357</c:v>
                </c:pt>
                <c:pt idx="10">
                  <c:v>1.0205768031312723</c:v>
                </c:pt>
                <c:pt idx="11">
                  <c:v>0.70701656615055763</c:v>
                </c:pt>
                <c:pt idx="12">
                  <c:v>0.60416879801945522</c:v>
                </c:pt>
                <c:pt idx="13">
                  <c:v>0.42744621475435807</c:v>
                </c:pt>
                <c:pt idx="14">
                  <c:v>0.31932977332318685</c:v>
                </c:pt>
                <c:pt idx="15">
                  <c:v>0.26839003467464273</c:v>
                </c:pt>
                <c:pt idx="16">
                  <c:v>0.198165164409631</c:v>
                </c:pt>
                <c:pt idx="17">
                  <c:v>0.17435383612402525</c:v>
                </c:pt>
                <c:pt idx="18">
                  <c:v>0.12740418155272393</c:v>
                </c:pt>
                <c:pt idx="19">
                  <c:v>9.8398063930840607E-2</c:v>
                </c:pt>
                <c:pt idx="20">
                  <c:v>7.1447905458709271E-2</c:v>
                </c:pt>
                <c:pt idx="21">
                  <c:v>5.6228048411543101E-2</c:v>
                </c:pt>
                <c:pt idx="22">
                  <c:v>3.7525096541163275E-2</c:v>
                </c:pt>
                <c:pt idx="23">
                  <c:v>2.3253998990573121E-2</c:v>
                </c:pt>
                <c:pt idx="24">
                  <c:v>1.4796571109622953E-2</c:v>
                </c:pt>
                <c:pt idx="25">
                  <c:v>6.4273421731906623E-3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73-E44B-9FCC-75ECC1BA24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124288"/>
        <c:axId val="951330496"/>
      </c:scatterChart>
      <c:valAx>
        <c:axId val="137512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30496"/>
        <c:crosses val="autoZero"/>
        <c:crossBetween val="midCat"/>
      </c:valAx>
      <c:valAx>
        <c:axId val="951330496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2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'400C'!$J$346:$J$404</c:f>
              <c:numCache>
                <c:formatCode>General</c:formatCode>
                <c:ptCount val="59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  <c:pt idx="46">
                  <c:v>0.35144551066560725</c:v>
                </c:pt>
                <c:pt idx="47">
                  <c:v>0.35908563046268566</c:v>
                </c:pt>
                <c:pt idx="48">
                  <c:v>0.36672575025976406</c:v>
                </c:pt>
                <c:pt idx="49">
                  <c:v>0.37436587005684246</c:v>
                </c:pt>
                <c:pt idx="50">
                  <c:v>0.38200598985392092</c:v>
                </c:pt>
                <c:pt idx="51">
                  <c:v>0.38964610965099933</c:v>
                </c:pt>
                <c:pt idx="52">
                  <c:v>0.39728622944807773</c:v>
                </c:pt>
                <c:pt idx="53">
                  <c:v>0.40492634924515614</c:v>
                </c:pt>
                <c:pt idx="54">
                  <c:v>0.4125664690422346</c:v>
                </c:pt>
                <c:pt idx="55">
                  <c:v>0.420206588839313</c:v>
                </c:pt>
                <c:pt idx="56">
                  <c:v>0.4278467086363914</c:v>
                </c:pt>
                <c:pt idx="57">
                  <c:v>0.43548682843346986</c:v>
                </c:pt>
                <c:pt idx="58">
                  <c:v>0.44312694823054827</c:v>
                </c:pt>
              </c:numCache>
            </c:numRef>
          </c:xVal>
          <c:yVal>
            <c:numRef>
              <c:f>'400C'!$L$346:$L$404</c:f>
              <c:numCache>
                <c:formatCode>General</c:formatCode>
                <c:ptCount val="59"/>
                <c:pt idx="0">
                  <c:v>0</c:v>
                </c:pt>
                <c:pt idx="1">
                  <c:v>-14.715843999991193</c:v>
                </c:pt>
                <c:pt idx="2">
                  <c:v>-25.385788999963552</c:v>
                </c:pt>
                <c:pt idx="3">
                  <c:v>-26.815041999972891</c:v>
                </c:pt>
                <c:pt idx="4">
                  <c:v>-29.084404999972321</c:v>
                </c:pt>
                <c:pt idx="5">
                  <c:v>-39.614301999972668</c:v>
                </c:pt>
                <c:pt idx="6">
                  <c:v>-39.311417999968398</c:v>
                </c:pt>
                <c:pt idx="7">
                  <c:v>-40.472344000008889</c:v>
                </c:pt>
                <c:pt idx="8">
                  <c:v>-41.418550000002142</c:v>
                </c:pt>
                <c:pt idx="9">
                  <c:v>-38.14701099996455</c:v>
                </c:pt>
                <c:pt idx="10">
                  <c:v>-38.588518999982625</c:v>
                </c:pt>
                <c:pt idx="11">
                  <c:v>-32.996345999999903</c:v>
                </c:pt>
                <c:pt idx="12">
                  <c:v>-36.114405000000261</c:v>
                </c:pt>
                <c:pt idx="13">
                  <c:v>-30.101752999995369</c:v>
                </c:pt>
                <c:pt idx="14">
                  <c:v>-43.537119999993593</c:v>
                </c:pt>
                <c:pt idx="15">
                  <c:v>-34.796473999973387</c:v>
                </c:pt>
                <c:pt idx="16">
                  <c:v>-28.38043000001926</c:v>
                </c:pt>
                <c:pt idx="17">
                  <c:v>-33.5940539999865</c:v>
                </c:pt>
                <c:pt idx="18">
                  <c:v>-18.293634000001475</c:v>
                </c:pt>
                <c:pt idx="19">
                  <c:v>-11.721844999992754</c:v>
                </c:pt>
                <c:pt idx="20">
                  <c:v>-7.1123589999624528</c:v>
                </c:pt>
                <c:pt idx="21">
                  <c:v>4.2551530000055209</c:v>
                </c:pt>
                <c:pt idx="22">
                  <c:v>20.586911000020336</c:v>
                </c:pt>
                <c:pt idx="23">
                  <c:v>30.309093000018038</c:v>
                </c:pt>
                <c:pt idx="24">
                  <c:v>44.546810000028927</c:v>
                </c:pt>
                <c:pt idx="25">
                  <c:v>54.475323999999091</c:v>
                </c:pt>
                <c:pt idx="26">
                  <c:v>71.421094999997877</c:v>
                </c:pt>
                <c:pt idx="27">
                  <c:v>93.592291000008117</c:v>
                </c:pt>
                <c:pt idx="28">
                  <c:v>117.06442900002003</c:v>
                </c:pt>
                <c:pt idx="29">
                  <c:v>134.61840199999278</c:v>
                </c:pt>
                <c:pt idx="30">
                  <c:v>161.67827500001295</c:v>
                </c:pt>
                <c:pt idx="31">
                  <c:v>191.69133800000418</c:v>
                </c:pt>
                <c:pt idx="32">
                  <c:v>221.7349680000334</c:v>
                </c:pt>
                <c:pt idx="33">
                  <c:v>240.1087300000363</c:v>
                </c:pt>
                <c:pt idx="34">
                  <c:v>284.38206299999729</c:v>
                </c:pt>
                <c:pt idx="35">
                  <c:v>318.13270499999635</c:v>
                </c:pt>
                <c:pt idx="36">
                  <c:v>356.59476100001484</c:v>
                </c:pt>
                <c:pt idx="37">
                  <c:v>393.23032199998852</c:v>
                </c:pt>
                <c:pt idx="38">
                  <c:v>426.34665600000881</c:v>
                </c:pt>
                <c:pt idx="39">
                  <c:v>463.65955099998973</c:v>
                </c:pt>
                <c:pt idx="40">
                  <c:v>521.50622099998873</c:v>
                </c:pt>
                <c:pt idx="41">
                  <c:v>571.1201890000375</c:v>
                </c:pt>
                <c:pt idx="42">
                  <c:v>628.38659200002439</c:v>
                </c:pt>
                <c:pt idx="43">
                  <c:v>694.7690120000043</c:v>
                </c:pt>
                <c:pt idx="44">
                  <c:v>761.10752299998421</c:v>
                </c:pt>
                <c:pt idx="45">
                  <c:v>828.77038000000175</c:v>
                </c:pt>
                <c:pt idx="46">
                  <c:v>917.30547999998089</c:v>
                </c:pt>
                <c:pt idx="47">
                  <c:v>992.10195400001248</c:v>
                </c:pt>
                <c:pt idx="48">
                  <c:v>1079.1675810000161</c:v>
                </c:pt>
                <c:pt idx="49">
                  <c:v>1169.4681350000319</c:v>
                </c:pt>
                <c:pt idx="50">
                  <c:v>1286.0767950000009</c:v>
                </c:pt>
                <c:pt idx="51">
                  <c:v>1380.8808619999909</c:v>
                </c:pt>
                <c:pt idx="52">
                  <c:v>1494.139663000009</c:v>
                </c:pt>
                <c:pt idx="53">
                  <c:v>1613.4096560000326</c:v>
                </c:pt>
                <c:pt idx="54">
                  <c:v>1726.261222000001</c:v>
                </c:pt>
                <c:pt idx="55">
                  <c:v>1852.3693559999811</c:v>
                </c:pt>
                <c:pt idx="56">
                  <c:v>1983.7776450000238</c:v>
                </c:pt>
                <c:pt idx="57">
                  <c:v>2120.430194000015</c:v>
                </c:pt>
                <c:pt idx="58">
                  <c:v>2243.62065300002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90D-7C4D-A4A1-E33F014EEA8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'400C'!$J$88:$J$146</c:f>
              <c:numCache>
                <c:formatCode>General</c:formatCode>
                <c:ptCount val="59"/>
                <c:pt idx="0">
                  <c:v>0</c:v>
                </c:pt>
                <c:pt idx="1">
                  <c:v>1.0287007509515483E-2</c:v>
                </c:pt>
                <c:pt idx="2">
                  <c:v>2.0574015019030965E-2</c:v>
                </c:pt>
                <c:pt idx="3">
                  <c:v>3.0861022528546445E-2</c:v>
                </c:pt>
                <c:pt idx="4">
                  <c:v>4.1148030038061931E-2</c:v>
                </c:pt>
                <c:pt idx="5">
                  <c:v>5.143503754757741E-2</c:v>
                </c:pt>
                <c:pt idx="6">
                  <c:v>6.1722045057092889E-2</c:v>
                </c:pt>
                <c:pt idx="7">
                  <c:v>7.2009052566608375E-2</c:v>
                </c:pt>
                <c:pt idx="8">
                  <c:v>8.2296060076123861E-2</c:v>
                </c:pt>
                <c:pt idx="9">
                  <c:v>9.2583067585639334E-2</c:v>
                </c:pt>
                <c:pt idx="10">
                  <c:v>0.10287007509515482</c:v>
                </c:pt>
                <c:pt idx="11">
                  <c:v>0.11315708260467031</c:v>
                </c:pt>
                <c:pt idx="12">
                  <c:v>0.12344409011418578</c:v>
                </c:pt>
                <c:pt idx="13">
                  <c:v>0.13373109762370128</c:v>
                </c:pt>
                <c:pt idx="14">
                  <c:v>0.14401810513321675</c:v>
                </c:pt>
                <c:pt idx="15">
                  <c:v>0.15430511264273222</c:v>
                </c:pt>
                <c:pt idx="16">
                  <c:v>0.16459212015224772</c:v>
                </c:pt>
                <c:pt idx="17">
                  <c:v>0.1748791276617632</c:v>
                </c:pt>
                <c:pt idx="18">
                  <c:v>0.18516613517127867</c:v>
                </c:pt>
                <c:pt idx="19">
                  <c:v>0.19545314268079417</c:v>
                </c:pt>
                <c:pt idx="20">
                  <c:v>0.20574015019030964</c:v>
                </c:pt>
                <c:pt idx="21">
                  <c:v>0.21602715769982511</c:v>
                </c:pt>
                <c:pt idx="22">
                  <c:v>0.22631416520934061</c:v>
                </c:pt>
                <c:pt idx="23">
                  <c:v>0.23660117271885608</c:v>
                </c:pt>
                <c:pt idx="24">
                  <c:v>0.24688818022837156</c:v>
                </c:pt>
                <c:pt idx="25">
                  <c:v>0.25717518773788706</c:v>
                </c:pt>
                <c:pt idx="26">
                  <c:v>0.26746219524740256</c:v>
                </c:pt>
                <c:pt idx="27">
                  <c:v>0.277749202756918</c:v>
                </c:pt>
                <c:pt idx="28">
                  <c:v>0.2880362102664335</c:v>
                </c:pt>
                <c:pt idx="29">
                  <c:v>0.298323217775949</c:v>
                </c:pt>
                <c:pt idx="30">
                  <c:v>0.30861022528546445</c:v>
                </c:pt>
                <c:pt idx="31">
                  <c:v>0.31889723279497995</c:v>
                </c:pt>
                <c:pt idx="32">
                  <c:v>0.32918424030449545</c:v>
                </c:pt>
                <c:pt idx="33">
                  <c:v>0.33947124781401089</c:v>
                </c:pt>
                <c:pt idx="34">
                  <c:v>0.34975825532352639</c:v>
                </c:pt>
                <c:pt idx="35">
                  <c:v>0.36004526283304189</c:v>
                </c:pt>
                <c:pt idx="36">
                  <c:v>0.37033227034255733</c:v>
                </c:pt>
                <c:pt idx="37">
                  <c:v>0.38061927785207283</c:v>
                </c:pt>
                <c:pt idx="38">
                  <c:v>0.39090628536158833</c:v>
                </c:pt>
                <c:pt idx="39">
                  <c:v>0.40119329287110378</c:v>
                </c:pt>
                <c:pt idx="40">
                  <c:v>0.41148030038061928</c:v>
                </c:pt>
                <c:pt idx="41">
                  <c:v>0.42176730789013478</c:v>
                </c:pt>
                <c:pt idx="42">
                  <c:v>0.43205431539965022</c:v>
                </c:pt>
                <c:pt idx="43">
                  <c:v>0.44234132290916572</c:v>
                </c:pt>
                <c:pt idx="44">
                  <c:v>0.45262833041868122</c:v>
                </c:pt>
                <c:pt idx="45">
                  <c:v>0.46291533792819667</c:v>
                </c:pt>
                <c:pt idx="46">
                  <c:v>0.47320234543771217</c:v>
                </c:pt>
                <c:pt idx="47">
                  <c:v>0.48348935294722767</c:v>
                </c:pt>
                <c:pt idx="48">
                  <c:v>0.49377636045674311</c:v>
                </c:pt>
                <c:pt idx="49">
                  <c:v>0.50406336796625861</c:v>
                </c:pt>
                <c:pt idx="50">
                  <c:v>0.51435037547577411</c:v>
                </c:pt>
                <c:pt idx="51">
                  <c:v>0.52463738298528961</c:v>
                </c:pt>
                <c:pt idx="52">
                  <c:v>0.53492439049480511</c:v>
                </c:pt>
                <c:pt idx="53">
                  <c:v>0.5452113980043205</c:v>
                </c:pt>
                <c:pt idx="54">
                  <c:v>0.555498405513836</c:v>
                </c:pt>
                <c:pt idx="55">
                  <c:v>0.5657854130233515</c:v>
                </c:pt>
                <c:pt idx="56">
                  <c:v>0.576072420532867</c:v>
                </c:pt>
                <c:pt idx="57">
                  <c:v>0.5863594280423825</c:v>
                </c:pt>
                <c:pt idx="58">
                  <c:v>0.596646435551898</c:v>
                </c:pt>
              </c:numCache>
            </c:numRef>
          </c:xVal>
          <c:yVal>
            <c:numRef>
              <c:f>'400C'!$L$88:$L$146</c:f>
              <c:numCache>
                <c:formatCode>General</c:formatCode>
                <c:ptCount val="59"/>
                <c:pt idx="0">
                  <c:v>0</c:v>
                </c:pt>
                <c:pt idx="1">
                  <c:v>-9.1050219999160618</c:v>
                </c:pt>
                <c:pt idx="2">
                  <c:v>1.9737850000383332</c:v>
                </c:pt>
                <c:pt idx="3">
                  <c:v>-10.867094999994151</c:v>
                </c:pt>
                <c:pt idx="4">
                  <c:v>-18.711307000019588</c:v>
                </c:pt>
                <c:pt idx="5">
                  <c:v>-25.563212999957614</c:v>
                </c:pt>
                <c:pt idx="6">
                  <c:v>-26.940344000002369</c:v>
                </c:pt>
                <c:pt idx="7">
                  <c:v>-32.598923999932595</c:v>
                </c:pt>
                <c:pt idx="8">
                  <c:v>-19.9524139999412</c:v>
                </c:pt>
                <c:pt idx="9">
                  <c:v>-21.371773999999277</c:v>
                </c:pt>
                <c:pt idx="10">
                  <c:v>-20.653662999975495</c:v>
                </c:pt>
                <c:pt idx="11">
                  <c:v>-19.893762000021525</c:v>
                </c:pt>
                <c:pt idx="12">
                  <c:v>-20.36972199997399</c:v>
                </c:pt>
                <c:pt idx="13">
                  <c:v>-16.163316999911331</c:v>
                </c:pt>
                <c:pt idx="14">
                  <c:v>-4.9758429999928921</c:v>
                </c:pt>
                <c:pt idx="15">
                  <c:v>-4.500787999946624</c:v>
                </c:pt>
                <c:pt idx="16">
                  <c:v>12.815730000031181</c:v>
                </c:pt>
                <c:pt idx="17">
                  <c:v>23.642243999987841</c:v>
                </c:pt>
                <c:pt idx="18">
                  <c:v>29.865379000082612</c:v>
                </c:pt>
                <c:pt idx="19">
                  <c:v>46.16480600007344</c:v>
                </c:pt>
                <c:pt idx="20">
                  <c:v>67.069794000010006</c:v>
                </c:pt>
                <c:pt idx="21">
                  <c:v>86.02658900001552</c:v>
                </c:pt>
                <c:pt idx="22">
                  <c:v>108.02282100007869</c:v>
                </c:pt>
                <c:pt idx="23">
                  <c:v>119.69204400002491</c:v>
                </c:pt>
                <c:pt idx="24">
                  <c:v>152.29287500004284</c:v>
                </c:pt>
                <c:pt idx="25">
                  <c:v>174.5148980000522</c:v>
                </c:pt>
                <c:pt idx="26">
                  <c:v>203.17171300004702</c:v>
                </c:pt>
                <c:pt idx="27">
                  <c:v>232.89459500007797</c:v>
                </c:pt>
                <c:pt idx="28">
                  <c:v>264.65835200005677</c:v>
                </c:pt>
                <c:pt idx="29">
                  <c:v>307.38212500000373</c:v>
                </c:pt>
                <c:pt idx="30">
                  <c:v>343.92993099999148</c:v>
                </c:pt>
                <c:pt idx="31">
                  <c:v>400.98686300008558</c:v>
                </c:pt>
                <c:pt idx="32">
                  <c:v>448.42097700003069</c:v>
                </c:pt>
                <c:pt idx="33">
                  <c:v>511.57446700008586</c:v>
                </c:pt>
                <c:pt idx="34">
                  <c:v>574.25819100008812</c:v>
                </c:pt>
                <c:pt idx="35">
                  <c:v>645.08445600001141</c:v>
                </c:pt>
                <c:pt idx="36">
                  <c:v>703.42758500005584</c:v>
                </c:pt>
                <c:pt idx="37">
                  <c:v>777.82859400007874</c:v>
                </c:pt>
                <c:pt idx="38">
                  <c:v>866.88985700008925</c:v>
                </c:pt>
                <c:pt idx="39">
                  <c:v>954.96338099997956</c:v>
                </c:pt>
                <c:pt idx="40">
                  <c:v>1042.0405490000267</c:v>
                </c:pt>
                <c:pt idx="41">
                  <c:v>1135.7400960000232</c:v>
                </c:pt>
                <c:pt idx="42">
                  <c:v>1227.1188330000732</c:v>
                </c:pt>
                <c:pt idx="43">
                  <c:v>1331.0331650000298</c:v>
                </c:pt>
                <c:pt idx="44">
                  <c:v>1430.736716000014</c:v>
                </c:pt>
                <c:pt idx="45">
                  <c:v>1541.4147720000474</c:v>
                </c:pt>
                <c:pt idx="46">
                  <c:v>1646.1976570000406</c:v>
                </c:pt>
                <c:pt idx="47">
                  <c:v>1786.1281300000846</c:v>
                </c:pt>
                <c:pt idx="48">
                  <c:v>1878.7725380000193</c:v>
                </c:pt>
                <c:pt idx="49">
                  <c:v>1998.1642470000079</c:v>
                </c:pt>
                <c:pt idx="50">
                  <c:v>2124.709468999994</c:v>
                </c:pt>
                <c:pt idx="51">
                  <c:v>2239.2829309999943</c:v>
                </c:pt>
                <c:pt idx="52">
                  <c:v>2370.5893240000587</c:v>
                </c:pt>
                <c:pt idx="53">
                  <c:v>2503.3785810000263</c:v>
                </c:pt>
                <c:pt idx="54">
                  <c:v>2638.5541440000525</c:v>
                </c:pt>
                <c:pt idx="55">
                  <c:v>2770.4224180000601</c:v>
                </c:pt>
                <c:pt idx="56">
                  <c:v>2917.0112610000651</c:v>
                </c:pt>
                <c:pt idx="57">
                  <c:v>3060.6078759999946</c:v>
                </c:pt>
                <c:pt idx="58">
                  <c:v>3209.2611250000773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90D-7C4D-A4A1-E33F014EEA8F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'400C'!$J$152:$J$209</c:f>
              <c:numCache>
                <c:formatCode>General</c:formatCode>
                <c:ptCount val="58"/>
                <c:pt idx="0">
                  <c:v>0</c:v>
                </c:pt>
                <c:pt idx="1">
                  <c:v>9.8716683119447184E-3</c:v>
                </c:pt>
                <c:pt idx="2">
                  <c:v>1.9743336623889437E-2</c:v>
                </c:pt>
                <c:pt idx="3">
                  <c:v>2.9615004935834157E-2</c:v>
                </c:pt>
                <c:pt idx="4">
                  <c:v>3.9486673247778874E-2</c:v>
                </c:pt>
                <c:pt idx="5">
                  <c:v>4.9358341559723594E-2</c:v>
                </c:pt>
                <c:pt idx="6">
                  <c:v>5.9230009871668314E-2</c:v>
                </c:pt>
                <c:pt idx="7">
                  <c:v>6.9101678183613027E-2</c:v>
                </c:pt>
                <c:pt idx="8">
                  <c:v>7.8973346495557747E-2</c:v>
                </c:pt>
                <c:pt idx="9">
                  <c:v>8.8845014807502468E-2</c:v>
                </c:pt>
                <c:pt idx="10">
                  <c:v>9.8716683119447188E-2</c:v>
                </c:pt>
                <c:pt idx="11">
                  <c:v>0.10858835143139191</c:v>
                </c:pt>
                <c:pt idx="12">
                  <c:v>0.11846001974333663</c:v>
                </c:pt>
                <c:pt idx="13">
                  <c:v>0.12833168805528133</c:v>
                </c:pt>
                <c:pt idx="14">
                  <c:v>0.13820335636722605</c:v>
                </c:pt>
                <c:pt idx="15">
                  <c:v>0.14807502467917077</c:v>
                </c:pt>
                <c:pt idx="16">
                  <c:v>0.15794669299111549</c:v>
                </c:pt>
                <c:pt idx="17">
                  <c:v>0.16781836130306022</c:v>
                </c:pt>
                <c:pt idx="18">
                  <c:v>0.17769002961500494</c:v>
                </c:pt>
                <c:pt idx="19">
                  <c:v>0.18756169792694966</c:v>
                </c:pt>
                <c:pt idx="20">
                  <c:v>0.19743336623889438</c:v>
                </c:pt>
                <c:pt idx="21">
                  <c:v>0.2073050345508391</c:v>
                </c:pt>
                <c:pt idx="22">
                  <c:v>0.21717670286278382</c:v>
                </c:pt>
                <c:pt idx="23">
                  <c:v>0.22704837117472854</c:v>
                </c:pt>
                <c:pt idx="24">
                  <c:v>0.23692003948667326</c:v>
                </c:pt>
                <c:pt idx="25">
                  <c:v>0.24679170779861798</c:v>
                </c:pt>
                <c:pt idx="26">
                  <c:v>0.25666337611056267</c:v>
                </c:pt>
                <c:pt idx="27">
                  <c:v>0.26653504442250742</c:v>
                </c:pt>
                <c:pt idx="28">
                  <c:v>0.27640671273445211</c:v>
                </c:pt>
                <c:pt idx="29">
                  <c:v>0.28627838104639686</c:v>
                </c:pt>
                <c:pt idx="30">
                  <c:v>0.29615004935834155</c:v>
                </c:pt>
                <c:pt idx="31">
                  <c:v>0.3060217176702863</c:v>
                </c:pt>
                <c:pt idx="32">
                  <c:v>0.31589338598223099</c:v>
                </c:pt>
                <c:pt idx="33">
                  <c:v>0.32576505429417574</c:v>
                </c:pt>
                <c:pt idx="34">
                  <c:v>0.33563672260612043</c:v>
                </c:pt>
                <c:pt idx="35">
                  <c:v>0.34550839091806518</c:v>
                </c:pt>
                <c:pt idx="36">
                  <c:v>0.35538005923000987</c:v>
                </c:pt>
                <c:pt idx="37">
                  <c:v>0.36525172754195456</c:v>
                </c:pt>
                <c:pt idx="38">
                  <c:v>0.37512339585389931</c:v>
                </c:pt>
                <c:pt idx="39">
                  <c:v>0.384995064165844</c:v>
                </c:pt>
                <c:pt idx="40">
                  <c:v>0.39486673247778875</c:v>
                </c:pt>
                <c:pt idx="41">
                  <c:v>0.40473840078973344</c:v>
                </c:pt>
                <c:pt idx="42">
                  <c:v>0.41461006910167819</c:v>
                </c:pt>
                <c:pt idx="43">
                  <c:v>0.42448173741362288</c:v>
                </c:pt>
                <c:pt idx="44">
                  <c:v>0.43435340572556763</c:v>
                </c:pt>
                <c:pt idx="45">
                  <c:v>0.44422507403751232</c:v>
                </c:pt>
                <c:pt idx="46">
                  <c:v>0.45409674234945707</c:v>
                </c:pt>
                <c:pt idx="47">
                  <c:v>0.46396841066140176</c:v>
                </c:pt>
                <c:pt idx="48">
                  <c:v>0.47384007897334651</c:v>
                </c:pt>
                <c:pt idx="49">
                  <c:v>0.4837117472852912</c:v>
                </c:pt>
                <c:pt idx="50">
                  <c:v>0.49358341559723595</c:v>
                </c:pt>
                <c:pt idx="51">
                  <c:v>0.5034550839091807</c:v>
                </c:pt>
                <c:pt idx="52">
                  <c:v>0.51332675222112534</c:v>
                </c:pt>
                <c:pt idx="53">
                  <c:v>0.52319842053307009</c:v>
                </c:pt>
                <c:pt idx="54">
                  <c:v>0.53307008884501483</c:v>
                </c:pt>
                <c:pt idx="55">
                  <c:v>0.54294175715695958</c:v>
                </c:pt>
                <c:pt idx="56">
                  <c:v>0.55281342546890422</c:v>
                </c:pt>
                <c:pt idx="57">
                  <c:v>0.56268509378084897</c:v>
                </c:pt>
              </c:numCache>
            </c:numRef>
          </c:xVal>
          <c:yVal>
            <c:numRef>
              <c:f>'400C'!$L$152:$L$209</c:f>
              <c:numCache>
                <c:formatCode>General</c:formatCode>
                <c:ptCount val="58"/>
                <c:pt idx="0">
                  <c:v>0</c:v>
                </c:pt>
                <c:pt idx="1">
                  <c:v>-6.4210439999587834</c:v>
                </c:pt>
                <c:pt idx="2">
                  <c:v>-4.027360999956727</c:v>
                </c:pt>
                <c:pt idx="3">
                  <c:v>-16.412026999983937</c:v>
                </c:pt>
                <c:pt idx="4">
                  <c:v>-8.0615700000198558</c:v>
                </c:pt>
                <c:pt idx="5">
                  <c:v>-14.920484000002034</c:v>
                </c:pt>
                <c:pt idx="6">
                  <c:v>-14.402500999975018</c:v>
                </c:pt>
                <c:pt idx="7">
                  <c:v>-11.209952999954112</c:v>
                </c:pt>
                <c:pt idx="8">
                  <c:v>-10.621582000050694</c:v>
                </c:pt>
                <c:pt idx="9">
                  <c:v>-14.573718999978155</c:v>
                </c:pt>
                <c:pt idx="10">
                  <c:v>-6.3150649999734014</c:v>
                </c:pt>
                <c:pt idx="11">
                  <c:v>-17.642269999952987</c:v>
                </c:pt>
                <c:pt idx="12">
                  <c:v>0.70239999995101243</c:v>
                </c:pt>
                <c:pt idx="13">
                  <c:v>0.8976750000147149</c:v>
                </c:pt>
                <c:pt idx="14">
                  <c:v>-1.5295369999948889</c:v>
                </c:pt>
                <c:pt idx="15">
                  <c:v>-1.9249129999661818</c:v>
                </c:pt>
                <c:pt idx="16">
                  <c:v>8.9383930000476539</c:v>
                </c:pt>
                <c:pt idx="17">
                  <c:v>9.3728960000444204</c:v>
                </c:pt>
                <c:pt idx="18">
                  <c:v>22.19809299998451</c:v>
                </c:pt>
                <c:pt idx="19">
                  <c:v>29.378154000034556</c:v>
                </c:pt>
                <c:pt idx="20">
                  <c:v>36.335283000022173</c:v>
                </c:pt>
                <c:pt idx="21">
                  <c:v>57.369669000036083</c:v>
                </c:pt>
                <c:pt idx="22">
                  <c:v>59.249288000050001</c:v>
                </c:pt>
                <c:pt idx="23">
                  <c:v>70.764723000000231</c:v>
                </c:pt>
                <c:pt idx="24">
                  <c:v>84.492075999965891</c:v>
                </c:pt>
                <c:pt idx="25">
                  <c:v>95.574431000044569</c:v>
                </c:pt>
                <c:pt idx="26">
                  <c:v>115.91012799995951</c:v>
                </c:pt>
                <c:pt idx="27">
                  <c:v>133.24522299994715</c:v>
                </c:pt>
                <c:pt idx="28">
                  <c:v>143.40954100003</c:v>
                </c:pt>
                <c:pt idx="29">
                  <c:v>171.70132600003853</c:v>
                </c:pt>
                <c:pt idx="30">
                  <c:v>175.53077099996153</c:v>
                </c:pt>
                <c:pt idx="31">
                  <c:v>213.43051099998411</c:v>
                </c:pt>
                <c:pt idx="32">
                  <c:v>229.17829700000584</c:v>
                </c:pt>
                <c:pt idx="33">
                  <c:v>248.78209899994545</c:v>
                </c:pt>
                <c:pt idx="34">
                  <c:v>281.02026000001933</c:v>
                </c:pt>
                <c:pt idx="35">
                  <c:v>313.57108799996786</c:v>
                </c:pt>
                <c:pt idx="36">
                  <c:v>355.81148999999277</c:v>
                </c:pt>
                <c:pt idx="37">
                  <c:v>394.941606999957</c:v>
                </c:pt>
                <c:pt idx="38">
                  <c:v>434.14992500003427</c:v>
                </c:pt>
                <c:pt idx="39">
                  <c:v>467.25816700002179</c:v>
                </c:pt>
                <c:pt idx="40">
                  <c:v>502.59342799999285</c:v>
                </c:pt>
                <c:pt idx="41">
                  <c:v>547.69012699997984</c:v>
                </c:pt>
                <c:pt idx="42">
                  <c:v>591.60087600001134</c:v>
                </c:pt>
                <c:pt idx="43">
                  <c:v>629.13402799994219</c:v>
                </c:pt>
                <c:pt idx="44">
                  <c:v>668.58921000000555</c:v>
                </c:pt>
                <c:pt idx="45">
                  <c:v>724.28302700002678</c:v>
                </c:pt>
                <c:pt idx="46">
                  <c:v>771.60024599998724</c:v>
                </c:pt>
                <c:pt idx="47">
                  <c:v>821.03464099997655</c:v>
                </c:pt>
                <c:pt idx="48">
                  <c:v>858.64232600003015</c:v>
                </c:pt>
                <c:pt idx="49">
                  <c:v>921.19115800003055</c:v>
                </c:pt>
                <c:pt idx="50">
                  <c:v>970.56651499995496</c:v>
                </c:pt>
                <c:pt idx="51">
                  <c:v>1025.1712419999531</c:v>
                </c:pt>
                <c:pt idx="52">
                  <c:v>1076.0061279999791</c:v>
                </c:pt>
                <c:pt idx="53">
                  <c:v>1134.307783999946</c:v>
                </c:pt>
                <c:pt idx="54">
                  <c:v>1190.1756469999673</c:v>
                </c:pt>
                <c:pt idx="55">
                  <c:v>1259.5550689999945</c:v>
                </c:pt>
                <c:pt idx="56">
                  <c:v>1322.3314020000398</c:v>
                </c:pt>
                <c:pt idx="57">
                  <c:v>1381.9069700000109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90D-7C4D-A4A1-E33F014EEA8F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'400C'!$J$215:$J$273</c:f>
              <c:numCache>
                <c:formatCode>General</c:formatCode>
                <c:ptCount val="59"/>
                <c:pt idx="0">
                  <c:v>0</c:v>
                </c:pt>
                <c:pt idx="1">
                  <c:v>8.7834870443566099E-3</c:v>
                </c:pt>
                <c:pt idx="2">
                  <c:v>1.756697408871322E-2</c:v>
                </c:pt>
                <c:pt idx="3">
                  <c:v>2.6350461133069828E-2</c:v>
                </c:pt>
                <c:pt idx="4">
                  <c:v>3.513394817742644E-2</c:v>
                </c:pt>
                <c:pt idx="5">
                  <c:v>4.3917435221783048E-2</c:v>
                </c:pt>
                <c:pt idx="6">
                  <c:v>5.2700922266139656E-2</c:v>
                </c:pt>
                <c:pt idx="7">
                  <c:v>6.1484409310496264E-2</c:v>
                </c:pt>
                <c:pt idx="8">
                  <c:v>7.026789635485288E-2</c:v>
                </c:pt>
                <c:pt idx="9">
                  <c:v>7.9051383399209488E-2</c:v>
                </c:pt>
                <c:pt idx="10">
                  <c:v>8.7834870443566096E-2</c:v>
                </c:pt>
                <c:pt idx="11">
                  <c:v>9.6618357487922704E-2</c:v>
                </c:pt>
                <c:pt idx="12">
                  <c:v>0.10540184453227931</c:v>
                </c:pt>
                <c:pt idx="13">
                  <c:v>0.11418533157663592</c:v>
                </c:pt>
                <c:pt idx="14">
                  <c:v>0.12296881862099253</c:v>
                </c:pt>
                <c:pt idx="15">
                  <c:v>0.13175230566534915</c:v>
                </c:pt>
                <c:pt idx="16">
                  <c:v>0.14053579270970576</c:v>
                </c:pt>
                <c:pt idx="17">
                  <c:v>0.14931927975406237</c:v>
                </c:pt>
                <c:pt idx="18">
                  <c:v>0.15810276679841898</c:v>
                </c:pt>
                <c:pt idx="19">
                  <c:v>0.16688625384277558</c:v>
                </c:pt>
                <c:pt idx="20">
                  <c:v>0.17566974088713219</c:v>
                </c:pt>
                <c:pt idx="21">
                  <c:v>0.1844532279314888</c:v>
                </c:pt>
                <c:pt idx="22">
                  <c:v>0.19323671497584541</c:v>
                </c:pt>
                <c:pt idx="23">
                  <c:v>0.20202020202020202</c:v>
                </c:pt>
                <c:pt idx="24">
                  <c:v>0.21080368906455862</c:v>
                </c:pt>
                <c:pt idx="25">
                  <c:v>0.21958717610891523</c:v>
                </c:pt>
                <c:pt idx="26">
                  <c:v>0.22837066315327184</c:v>
                </c:pt>
                <c:pt idx="27">
                  <c:v>0.23715415019762845</c:v>
                </c:pt>
                <c:pt idx="28">
                  <c:v>0.24593763724198506</c:v>
                </c:pt>
                <c:pt idx="29">
                  <c:v>0.25472112428634169</c:v>
                </c:pt>
                <c:pt idx="30">
                  <c:v>0.2635046113306983</c:v>
                </c:pt>
                <c:pt idx="31">
                  <c:v>0.27228809837505491</c:v>
                </c:pt>
                <c:pt idx="32">
                  <c:v>0.28107158541941152</c:v>
                </c:pt>
                <c:pt idx="33">
                  <c:v>0.28985507246376813</c:v>
                </c:pt>
                <c:pt idx="34">
                  <c:v>0.29863855950812473</c:v>
                </c:pt>
                <c:pt idx="35">
                  <c:v>0.30742204655248134</c:v>
                </c:pt>
                <c:pt idx="36">
                  <c:v>0.31620553359683795</c:v>
                </c:pt>
                <c:pt idx="37">
                  <c:v>0.32498902064119456</c:v>
                </c:pt>
                <c:pt idx="38">
                  <c:v>0.33377250768555117</c:v>
                </c:pt>
                <c:pt idx="39">
                  <c:v>0.34255599472990778</c:v>
                </c:pt>
                <c:pt idx="40">
                  <c:v>0.35133948177426438</c:v>
                </c:pt>
                <c:pt idx="41">
                  <c:v>0.36012296881862099</c:v>
                </c:pt>
                <c:pt idx="42">
                  <c:v>0.3689064558629776</c:v>
                </c:pt>
                <c:pt idx="43">
                  <c:v>0.37768994290733421</c:v>
                </c:pt>
                <c:pt idx="44">
                  <c:v>0.38647342995169082</c:v>
                </c:pt>
                <c:pt idx="45">
                  <c:v>0.39525691699604742</c:v>
                </c:pt>
                <c:pt idx="46">
                  <c:v>0.40404040404040403</c:v>
                </c:pt>
                <c:pt idx="47">
                  <c:v>0.41282389108476064</c:v>
                </c:pt>
                <c:pt idx="48">
                  <c:v>0.42160737812911725</c:v>
                </c:pt>
                <c:pt idx="49">
                  <c:v>0.43039086517347386</c:v>
                </c:pt>
                <c:pt idx="50">
                  <c:v>0.43917435221783047</c:v>
                </c:pt>
                <c:pt idx="51">
                  <c:v>0.44795783926218707</c:v>
                </c:pt>
                <c:pt idx="52">
                  <c:v>0.45674132630654368</c:v>
                </c:pt>
                <c:pt idx="53">
                  <c:v>0.46552481335090029</c:v>
                </c:pt>
                <c:pt idx="54">
                  <c:v>0.4743083003952569</c:v>
                </c:pt>
                <c:pt idx="55">
                  <c:v>0.48309178743961351</c:v>
                </c:pt>
                <c:pt idx="56">
                  <c:v>0.49187527448397012</c:v>
                </c:pt>
                <c:pt idx="57">
                  <c:v>0.50065876152832678</c:v>
                </c:pt>
                <c:pt idx="58">
                  <c:v>0.50944224857268339</c:v>
                </c:pt>
              </c:numCache>
            </c:numRef>
          </c:xVal>
          <c:yVal>
            <c:numRef>
              <c:f>'400C'!$L$215:$L$273</c:f>
              <c:numCache>
                <c:formatCode>General</c:formatCode>
                <c:ptCount val="59"/>
                <c:pt idx="0">
                  <c:v>0</c:v>
                </c:pt>
                <c:pt idx="1">
                  <c:v>-2.1967510000104085</c:v>
                </c:pt>
                <c:pt idx="2">
                  <c:v>-11.628293999936432</c:v>
                </c:pt>
                <c:pt idx="3">
                  <c:v>-15.562893999973312</c:v>
                </c:pt>
                <c:pt idx="4">
                  <c:v>-13.875049999915063</c:v>
                </c:pt>
                <c:pt idx="5">
                  <c:v>-4.4809670000104234</c:v>
                </c:pt>
                <c:pt idx="6">
                  <c:v>-9.6819830000167713</c:v>
                </c:pt>
                <c:pt idx="7">
                  <c:v>-17.972522999974899</c:v>
                </c:pt>
                <c:pt idx="8">
                  <c:v>-10.989609999931417</c:v>
                </c:pt>
                <c:pt idx="9">
                  <c:v>-6.7338169999420643</c:v>
                </c:pt>
                <c:pt idx="10">
                  <c:v>-14.062739999964833</c:v>
                </c:pt>
                <c:pt idx="11">
                  <c:v>-15.913724999991246</c:v>
                </c:pt>
                <c:pt idx="12">
                  <c:v>-7.9012939999811351</c:v>
                </c:pt>
                <c:pt idx="13">
                  <c:v>-12.482680000015534</c:v>
                </c:pt>
                <c:pt idx="14">
                  <c:v>-8.4986209999769926</c:v>
                </c:pt>
                <c:pt idx="15">
                  <c:v>-15.866162999998778</c:v>
                </c:pt>
                <c:pt idx="16">
                  <c:v>-13.6580880000256</c:v>
                </c:pt>
                <c:pt idx="17">
                  <c:v>1.306451000040397</c:v>
                </c:pt>
                <c:pt idx="18">
                  <c:v>-10.115631999913603</c:v>
                </c:pt>
                <c:pt idx="19">
                  <c:v>-1.1305409999331459</c:v>
                </c:pt>
                <c:pt idx="20">
                  <c:v>9.4962940000696108</c:v>
                </c:pt>
                <c:pt idx="21">
                  <c:v>5.3516030000755563</c:v>
                </c:pt>
                <c:pt idx="22">
                  <c:v>5.8062260000733659</c:v>
                </c:pt>
                <c:pt idx="23">
                  <c:v>13.640605000080541</c:v>
                </c:pt>
                <c:pt idx="24">
                  <c:v>16.164367999997921</c:v>
                </c:pt>
                <c:pt idx="25">
                  <c:v>22.529747000080533</c:v>
                </c:pt>
                <c:pt idx="26">
                  <c:v>28.007594999973662</c:v>
                </c:pt>
                <c:pt idx="27">
                  <c:v>38.656164000043646</c:v>
                </c:pt>
                <c:pt idx="28">
                  <c:v>39.829396000015549</c:v>
                </c:pt>
                <c:pt idx="29">
                  <c:v>42.953877000021748</c:v>
                </c:pt>
                <c:pt idx="30">
                  <c:v>54.985609000083059</c:v>
                </c:pt>
                <c:pt idx="31">
                  <c:v>56.291823000065051</c:v>
                </c:pt>
                <c:pt idx="32">
                  <c:v>68.295762000023387</c:v>
                </c:pt>
                <c:pt idx="33">
                  <c:v>88.71193700004369</c:v>
                </c:pt>
                <c:pt idx="34">
                  <c:v>85.909587000031024</c:v>
                </c:pt>
                <c:pt idx="35">
                  <c:v>100.99671900004614</c:v>
                </c:pt>
                <c:pt idx="36">
                  <c:v>104.82710300001781</c:v>
                </c:pt>
                <c:pt idx="37">
                  <c:v>129.99157100007869</c:v>
                </c:pt>
                <c:pt idx="38">
                  <c:v>140.09940499998629</c:v>
                </c:pt>
                <c:pt idx="39">
                  <c:v>146.72058199997991</c:v>
                </c:pt>
                <c:pt idx="40">
                  <c:v>171.93169800005853</c:v>
                </c:pt>
                <c:pt idx="41">
                  <c:v>184.26648800005205</c:v>
                </c:pt>
                <c:pt idx="42">
                  <c:v>189.60679800005164</c:v>
                </c:pt>
                <c:pt idx="43">
                  <c:v>210.64363900001626</c:v>
                </c:pt>
                <c:pt idx="44">
                  <c:v>231.61288899998181</c:v>
                </c:pt>
                <c:pt idx="45">
                  <c:v>251.0362750000786</c:v>
                </c:pt>
                <c:pt idx="46">
                  <c:v>264.14670799998567</c:v>
                </c:pt>
                <c:pt idx="47">
                  <c:v>288.93775300006382</c:v>
                </c:pt>
                <c:pt idx="48">
                  <c:v>308.13764199998695</c:v>
                </c:pt>
                <c:pt idx="49">
                  <c:v>319.41904599999543</c:v>
                </c:pt>
                <c:pt idx="50">
                  <c:v>339.7460340000689</c:v>
                </c:pt>
                <c:pt idx="51">
                  <c:v>360.56129300000612</c:v>
                </c:pt>
                <c:pt idx="52">
                  <c:v>391.76631800003815</c:v>
                </c:pt>
                <c:pt idx="53">
                  <c:v>401.21714800002519</c:v>
                </c:pt>
                <c:pt idx="54">
                  <c:v>422.69360500003677</c:v>
                </c:pt>
                <c:pt idx="55">
                  <c:v>443.23239200003445</c:v>
                </c:pt>
                <c:pt idx="56">
                  <c:v>473.29675300000235</c:v>
                </c:pt>
                <c:pt idx="57">
                  <c:v>490.97854200005531</c:v>
                </c:pt>
                <c:pt idx="58">
                  <c:v>508.27375400008168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90D-7C4D-A4A1-E33F014EEA8F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'400C'!$J$279:$J$336</c:f>
              <c:numCache>
                <c:formatCode>General</c:formatCode>
                <c:ptCount val="58"/>
                <c:pt idx="0">
                  <c:v>0</c:v>
                </c:pt>
                <c:pt idx="1">
                  <c:v>2.67022696929239E-2</c:v>
                </c:pt>
                <c:pt idx="2">
                  <c:v>5.3404539385847799E-2</c:v>
                </c:pt>
                <c:pt idx="3">
                  <c:v>8.0106809078771699E-2</c:v>
                </c:pt>
                <c:pt idx="4">
                  <c:v>0.1068090787716956</c:v>
                </c:pt>
                <c:pt idx="5">
                  <c:v>0.13351134846461948</c:v>
                </c:pt>
                <c:pt idx="6">
                  <c:v>0.1602136181575434</c:v>
                </c:pt>
                <c:pt idx="7">
                  <c:v>0.18691588785046728</c:v>
                </c:pt>
                <c:pt idx="8">
                  <c:v>0.2136181575433912</c:v>
                </c:pt>
                <c:pt idx="9">
                  <c:v>0.24032042723631508</c:v>
                </c:pt>
                <c:pt idx="10">
                  <c:v>0.26702269692923897</c:v>
                </c:pt>
                <c:pt idx="11">
                  <c:v>0.29372496662216291</c:v>
                </c:pt>
                <c:pt idx="12">
                  <c:v>0.32042723631508679</c:v>
                </c:pt>
                <c:pt idx="13">
                  <c:v>0.34712950600801068</c:v>
                </c:pt>
                <c:pt idx="14">
                  <c:v>0.37383177570093457</c:v>
                </c:pt>
                <c:pt idx="15">
                  <c:v>0.40053404539385845</c:v>
                </c:pt>
                <c:pt idx="16">
                  <c:v>0.42723631508678239</c:v>
                </c:pt>
                <c:pt idx="17">
                  <c:v>0.45393858477970628</c:v>
                </c:pt>
                <c:pt idx="18">
                  <c:v>0.48064085447263016</c:v>
                </c:pt>
                <c:pt idx="19">
                  <c:v>0.50734312416555405</c:v>
                </c:pt>
                <c:pt idx="20">
                  <c:v>0.53404539385847793</c:v>
                </c:pt>
                <c:pt idx="21">
                  <c:v>0.56074766355140182</c:v>
                </c:pt>
                <c:pt idx="22">
                  <c:v>0.58744993324432582</c:v>
                </c:pt>
                <c:pt idx="23">
                  <c:v>0.6141522029372497</c:v>
                </c:pt>
                <c:pt idx="24">
                  <c:v>0.64085447263017359</c:v>
                </c:pt>
                <c:pt idx="25">
                  <c:v>0.66755674232309747</c:v>
                </c:pt>
                <c:pt idx="26">
                  <c:v>0.69425901201602136</c:v>
                </c:pt>
                <c:pt idx="27">
                  <c:v>0.72096128170894525</c:v>
                </c:pt>
                <c:pt idx="28">
                  <c:v>0.74766355140186913</c:v>
                </c:pt>
                <c:pt idx="29">
                  <c:v>0.77436582109479302</c:v>
                </c:pt>
                <c:pt idx="30">
                  <c:v>0.8010680907877169</c:v>
                </c:pt>
                <c:pt idx="31">
                  <c:v>0.8277703604806409</c:v>
                </c:pt>
                <c:pt idx="32">
                  <c:v>0.85447263017356478</c:v>
                </c:pt>
                <c:pt idx="33">
                  <c:v>0.88117489986648867</c:v>
                </c:pt>
                <c:pt idx="34">
                  <c:v>0.90787716955941256</c:v>
                </c:pt>
                <c:pt idx="35">
                  <c:v>0.93457943925233644</c:v>
                </c:pt>
                <c:pt idx="36">
                  <c:v>0.96128170894526033</c:v>
                </c:pt>
                <c:pt idx="37">
                  <c:v>0.98798397863818421</c:v>
                </c:pt>
                <c:pt idx="38">
                  <c:v>1.0146862483311081</c:v>
                </c:pt>
                <c:pt idx="39">
                  <c:v>1.0413885180240321</c:v>
                </c:pt>
                <c:pt idx="40">
                  <c:v>1.0680907877169559</c:v>
                </c:pt>
                <c:pt idx="41">
                  <c:v>1.0947930574098799</c:v>
                </c:pt>
                <c:pt idx="42">
                  <c:v>1.1214953271028036</c:v>
                </c:pt>
                <c:pt idx="43">
                  <c:v>1.1481975967957276</c:v>
                </c:pt>
                <c:pt idx="44">
                  <c:v>1.1748998664886516</c:v>
                </c:pt>
                <c:pt idx="45">
                  <c:v>1.2016021361815754</c:v>
                </c:pt>
                <c:pt idx="46">
                  <c:v>1.2283044058744994</c:v>
                </c:pt>
                <c:pt idx="47">
                  <c:v>1.2550066755674232</c:v>
                </c:pt>
                <c:pt idx="48">
                  <c:v>1.2817089452603472</c:v>
                </c:pt>
                <c:pt idx="49">
                  <c:v>1.308411214953271</c:v>
                </c:pt>
                <c:pt idx="50">
                  <c:v>1.3351134846461949</c:v>
                </c:pt>
                <c:pt idx="51">
                  <c:v>1.3618157543391187</c:v>
                </c:pt>
                <c:pt idx="52">
                  <c:v>1.3885180240320427</c:v>
                </c:pt>
                <c:pt idx="53">
                  <c:v>1.4152202937249667</c:v>
                </c:pt>
                <c:pt idx="54">
                  <c:v>1.4419225634178905</c:v>
                </c:pt>
                <c:pt idx="55">
                  <c:v>1.4686248331108145</c:v>
                </c:pt>
                <c:pt idx="56">
                  <c:v>1.4953271028037383</c:v>
                </c:pt>
                <c:pt idx="57">
                  <c:v>1.5220293724966623</c:v>
                </c:pt>
              </c:numCache>
            </c:numRef>
          </c:xVal>
          <c:yVal>
            <c:numRef>
              <c:f>'400C'!$L$279:$L$336</c:f>
              <c:numCache>
                <c:formatCode>General</c:formatCode>
                <c:ptCount val="58"/>
                <c:pt idx="0">
                  <c:v>0</c:v>
                </c:pt>
                <c:pt idx="1">
                  <c:v>-5.775692000053823</c:v>
                </c:pt>
                <c:pt idx="2">
                  <c:v>-2.704117999994196</c:v>
                </c:pt>
                <c:pt idx="3">
                  <c:v>1.4814260000130162</c:v>
                </c:pt>
                <c:pt idx="4">
                  <c:v>-5.4652530000312254</c:v>
                </c:pt>
                <c:pt idx="5">
                  <c:v>-8.2367099999682978</c:v>
                </c:pt>
                <c:pt idx="6">
                  <c:v>5.5956089999526739</c:v>
                </c:pt>
                <c:pt idx="7">
                  <c:v>8.292589999968186</c:v>
                </c:pt>
                <c:pt idx="8">
                  <c:v>13.311845000018366</c:v>
                </c:pt>
                <c:pt idx="9">
                  <c:v>19.392940999940038</c:v>
                </c:pt>
                <c:pt idx="10">
                  <c:v>28.357095999992453</c:v>
                </c:pt>
                <c:pt idx="11">
                  <c:v>43.436712999944575</c:v>
                </c:pt>
                <c:pt idx="12">
                  <c:v>50.157514999969862</c:v>
                </c:pt>
                <c:pt idx="13">
                  <c:v>70.566572000039741</c:v>
                </c:pt>
                <c:pt idx="14">
                  <c:v>91.269815000006929</c:v>
                </c:pt>
                <c:pt idx="15">
                  <c:v>113.38823000004049</c:v>
                </c:pt>
                <c:pt idx="16">
                  <c:v>135.40844000002835</c:v>
                </c:pt>
                <c:pt idx="17">
                  <c:v>148.95578700001352</c:v>
                </c:pt>
                <c:pt idx="18">
                  <c:v>171.69441400002688</c:v>
                </c:pt>
                <c:pt idx="19">
                  <c:v>200.44511400000192</c:v>
                </c:pt>
                <c:pt idx="20">
                  <c:v>227.14997799997218</c:v>
                </c:pt>
                <c:pt idx="21">
                  <c:v>252.23507699999027</c:v>
                </c:pt>
                <c:pt idx="22">
                  <c:v>293.95930999994744</c:v>
                </c:pt>
                <c:pt idx="23">
                  <c:v>313.35794799996074</c:v>
                </c:pt>
                <c:pt idx="24">
                  <c:v>330.87669900001492</c:v>
                </c:pt>
                <c:pt idx="25">
                  <c:v>366.0250010000309</c:v>
                </c:pt>
                <c:pt idx="26">
                  <c:v>387.91464500001166</c:v>
                </c:pt>
                <c:pt idx="27">
                  <c:v>409.03768099995796</c:v>
                </c:pt>
                <c:pt idx="28">
                  <c:v>437.24613999994472</c:v>
                </c:pt>
                <c:pt idx="29">
                  <c:v>463.85055099998135</c:v>
                </c:pt>
                <c:pt idx="30">
                  <c:v>491.7551809999859</c:v>
                </c:pt>
                <c:pt idx="31">
                  <c:v>522.77003400004469</c:v>
                </c:pt>
                <c:pt idx="32">
                  <c:v>543.67283699999098</c:v>
                </c:pt>
                <c:pt idx="33">
                  <c:v>565.86891499999911</c:v>
                </c:pt>
                <c:pt idx="34">
                  <c:v>593.92183000000659</c:v>
                </c:pt>
                <c:pt idx="35">
                  <c:v>623.42762099998072</c:v>
                </c:pt>
                <c:pt idx="36">
                  <c:v>653.73227199993562</c:v>
                </c:pt>
                <c:pt idx="37">
                  <c:v>666.5938760000281</c:v>
                </c:pt>
                <c:pt idx="38">
                  <c:v>703.48950399993919</c:v>
                </c:pt>
                <c:pt idx="39">
                  <c:v>716.75238299998455</c:v>
                </c:pt>
                <c:pt idx="40">
                  <c:v>748.49722400004975</c:v>
                </c:pt>
                <c:pt idx="41">
                  <c:v>769.06485399999656</c:v>
                </c:pt>
                <c:pt idx="42">
                  <c:v>801.16208999999799</c:v>
                </c:pt>
                <c:pt idx="43">
                  <c:v>808.70643499994185</c:v>
                </c:pt>
                <c:pt idx="44">
                  <c:v>829.47472099994775</c:v>
                </c:pt>
                <c:pt idx="45">
                  <c:v>867.53266999998596</c:v>
                </c:pt>
                <c:pt idx="46">
                  <c:v>885.92620700004045</c:v>
                </c:pt>
                <c:pt idx="47">
                  <c:v>910.76756299997214</c:v>
                </c:pt>
                <c:pt idx="48">
                  <c:v>935.60302799998317</c:v>
                </c:pt>
                <c:pt idx="49">
                  <c:v>962.32432799995877</c:v>
                </c:pt>
                <c:pt idx="50">
                  <c:v>995.84035800001584</c:v>
                </c:pt>
                <c:pt idx="51">
                  <c:v>1002.1942869999912</c:v>
                </c:pt>
                <c:pt idx="52">
                  <c:v>1028.7717509999638</c:v>
                </c:pt>
                <c:pt idx="53">
                  <c:v>1060.1053679999895</c:v>
                </c:pt>
                <c:pt idx="54">
                  <c:v>1085.3501920000417</c:v>
                </c:pt>
                <c:pt idx="55">
                  <c:v>1100.5083690000465</c:v>
                </c:pt>
                <c:pt idx="56">
                  <c:v>1127.805669000023</c:v>
                </c:pt>
                <c:pt idx="57">
                  <c:v>1151.1325250000227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90D-7C4D-A4A1-E33F014EE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2624"/>
        <c:axId val="164994560"/>
      </c:scatterChart>
      <c:valAx>
        <c:axId val="165222624"/>
        <c:scaling>
          <c:orientation val="minMax"/>
          <c:max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94560"/>
        <c:crosses val="autoZero"/>
        <c:crossBetween val="midCat"/>
      </c:valAx>
      <c:valAx>
        <c:axId val="164994560"/>
        <c:scaling>
          <c:orientation val="minMax"/>
          <c:max val="1000"/>
          <c:min val="-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2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'400C'!$AF$280:$AF$336</c:f>
              <c:numCache>
                <c:formatCode>General</c:formatCode>
                <c:ptCount val="57"/>
                <c:pt idx="0">
                  <c:v>468.02224158197862</c:v>
                </c:pt>
                <c:pt idx="1">
                  <c:v>234.74409277729359</c:v>
                </c:pt>
                <c:pt idx="2">
                  <c:v>153.26856304737098</c:v>
                </c:pt>
                <c:pt idx="3">
                  <c:v>114.80026913972986</c:v>
                </c:pt>
                <c:pt idx="4">
                  <c:v>91.190847277276035</c:v>
                </c:pt>
                <c:pt idx="5">
                  <c:v>74.641523170185053</c:v>
                </c:pt>
                <c:pt idx="6">
                  <c:v>67.604664964949919</c:v>
                </c:pt>
                <c:pt idx="7">
                  <c:v>57.877656061672852</c:v>
                </c:pt>
                <c:pt idx="8">
                  <c:v>56.980878693340109</c:v>
                </c:pt>
                <c:pt idx="9">
                  <c:v>47.57445794690824</c:v>
                </c:pt>
                <c:pt idx="10">
                  <c:v>45.537126124154113</c:v>
                </c:pt>
                <c:pt idx="11">
                  <c:v>44.236251782870866</c:v>
                </c:pt>
                <c:pt idx="12">
                  <c:v>41.433775722881691</c:v>
                </c:pt>
                <c:pt idx="13">
                  <c:v>37.955190586624305</c:v>
                </c:pt>
                <c:pt idx="14">
                  <c:v>35.871776244066652</c:v>
                </c:pt>
                <c:pt idx="15">
                  <c:v>33.935468362297883</c:v>
                </c:pt>
                <c:pt idx="16">
                  <c:v>35.391046216272819</c:v>
                </c:pt>
                <c:pt idx="17">
                  <c:v>34.215401204686835</c:v>
                </c:pt>
                <c:pt idx="18">
                  <c:v>34.019821157258981</c:v>
                </c:pt>
                <c:pt idx="19">
                  <c:v>33.754520563347235</c:v>
                </c:pt>
                <c:pt idx="20">
                  <c:v>32.799222532611644</c:v>
                </c:pt>
                <c:pt idx="21">
                  <c:v>32.929770281984688</c:v>
                </c:pt>
                <c:pt idx="22">
                  <c:v>32.893197374938289</c:v>
                </c:pt>
                <c:pt idx="23">
                  <c:v>31.880195142843011</c:v>
                </c:pt>
                <c:pt idx="24">
                  <c:v>34.157427909427113</c:v>
                </c:pt>
                <c:pt idx="25">
                  <c:v>32.691338795628297</c:v>
                </c:pt>
                <c:pt idx="26">
                  <c:v>31.184288899340448</c:v>
                </c:pt>
                <c:pt idx="27">
                  <c:v>31.460986241252709</c:v>
                </c:pt>
                <c:pt idx="28">
                  <c:v>31.708075243372591</c:v>
                </c:pt>
                <c:pt idx="29">
                  <c:v>32.530065928744236</c:v>
                </c:pt>
                <c:pt idx="30">
                  <c:v>33.98005756604578</c:v>
                </c:pt>
                <c:pt idx="31">
                  <c:v>35.186043794103455</c:v>
                </c:pt>
                <c:pt idx="32">
                  <c:v>33.736683609768747</c:v>
                </c:pt>
                <c:pt idx="33">
                  <c:v>34.720449021984699</c:v>
                </c:pt>
                <c:pt idx="34">
                  <c:v>35.795838128355314</c:v>
                </c:pt>
                <c:pt idx="35">
                  <c:v>36.665013629388483</c:v>
                </c:pt>
                <c:pt idx="36">
                  <c:v>37.524233707331049</c:v>
                </c:pt>
                <c:pt idx="37">
                  <c:v>36.278476536252036</c:v>
                </c:pt>
                <c:pt idx="38">
                  <c:v>37.246657429630957</c:v>
                </c:pt>
                <c:pt idx="39">
                  <c:v>36.555985353498649</c:v>
                </c:pt>
                <c:pt idx="40">
                  <c:v>36.144365884423266</c:v>
                </c:pt>
                <c:pt idx="41">
                  <c:v>35.640881644184567</c:v>
                </c:pt>
                <c:pt idx="42">
                  <c:v>36.314703606883214</c:v>
                </c:pt>
                <c:pt idx="43">
                  <c:v>33.767816603225612</c:v>
                </c:pt>
                <c:pt idx="44">
                  <c:v>34.053300499717594</c:v>
                </c:pt>
                <c:pt idx="45">
                  <c:v>34.401274179386199</c:v>
                </c:pt>
                <c:pt idx="46">
                  <c:v>33.858307528341648</c:v>
                </c:pt>
                <c:pt idx="47">
                  <c:v>33.648952980472181</c:v>
                </c:pt>
                <c:pt idx="48">
                  <c:v>33.899215160406477</c:v>
                </c:pt>
                <c:pt idx="49">
                  <c:v>35.433445207411616</c:v>
                </c:pt>
                <c:pt idx="50">
                  <c:v>34.993435835360515</c:v>
                </c:pt>
                <c:pt idx="51">
                  <c:v>36.246870576480418</c:v>
                </c:pt>
                <c:pt idx="52">
                  <c:v>35.674598516447197</c:v>
                </c:pt>
                <c:pt idx="53">
                  <c:v>33.926917636216253</c:v>
                </c:pt>
                <c:pt idx="54">
                  <c:v>33.314773949768323</c:v>
                </c:pt>
                <c:pt idx="55">
                  <c:v>32.245352753116826</c:v>
                </c:pt>
                <c:pt idx="56">
                  <c:v>31.055895300049166</c:v>
                </c:pt>
              </c:numCache>
            </c:numRef>
          </c:xVal>
          <c:yVal>
            <c:numRef>
              <c:f>'400C'!$AE$280:$AE$336</c:f>
              <c:numCache>
                <c:formatCode>General</c:formatCode>
                <c:ptCount val="57"/>
                <c:pt idx="0">
                  <c:v>2.6764326867730889E-2</c:v>
                </c:pt>
                <c:pt idx="1">
                  <c:v>6.1640266682093742E-2</c:v>
                </c:pt>
                <c:pt idx="2">
                  <c:v>0.11412882055150501</c:v>
                </c:pt>
                <c:pt idx="3">
                  <c:v>0.18401887949520404</c:v>
                </c:pt>
                <c:pt idx="4">
                  <c:v>0.29848238071014255</c:v>
                </c:pt>
                <c:pt idx="5">
                  <c:v>0.41278004453040668</c:v>
                </c:pt>
                <c:pt idx="6">
                  <c:v>0.56681236965431103</c:v>
                </c:pt>
                <c:pt idx="7">
                  <c:v>0.84508415459546482</c:v>
                </c:pt>
                <c:pt idx="8">
                  <c:v>0.9698656912240009</c:v>
                </c:pt>
                <c:pt idx="9">
                  <c:v>1.318052756609932</c:v>
                </c:pt>
                <c:pt idx="10">
                  <c:v>1.7124939305594629</c:v>
                </c:pt>
                <c:pt idx="11">
                  <c:v>1.9522385845531738</c:v>
                </c:pt>
                <c:pt idx="12">
                  <c:v>2.2770229668181523</c:v>
                </c:pt>
                <c:pt idx="13">
                  <c:v>2.7790661631348583</c:v>
                </c:pt>
                <c:pt idx="14">
                  <c:v>3.2271527758329754</c:v>
                </c:pt>
                <c:pt idx="15">
                  <c:v>3.6368886536581924</c:v>
                </c:pt>
                <c:pt idx="16">
                  <c:v>3.7152145224939446</c:v>
                </c:pt>
                <c:pt idx="17">
                  <c:v>4.0780928017573324</c:v>
                </c:pt>
                <c:pt idx="18">
                  <c:v>4.3429883954644302</c:v>
                </c:pt>
                <c:pt idx="19">
                  <c:v>4.4881776086187015</c:v>
                </c:pt>
                <c:pt idx="20">
                  <c:v>4.8354315831017383</c:v>
                </c:pt>
                <c:pt idx="21">
                  <c:v>5.026068131766368</c:v>
                </c:pt>
                <c:pt idx="22">
                  <c:v>5.0180893308980572</c:v>
                </c:pt>
                <c:pt idx="23">
                  <c:v>5.2961532682972061</c:v>
                </c:pt>
                <c:pt idx="24">
                  <c:v>4.9915802739414454</c:v>
                </c:pt>
                <c:pt idx="25">
                  <c:v>5.285419709205784</c:v>
                </c:pt>
                <c:pt idx="26">
                  <c:v>5.5969130202271842</c:v>
                </c:pt>
                <c:pt idx="27">
                  <c:v>5.5435826611887444</c:v>
                </c:pt>
                <c:pt idx="28">
                  <c:v>5.4683317296650245</c:v>
                </c:pt>
                <c:pt idx="29">
                  <c:v>5.4556871453448892</c:v>
                </c:pt>
                <c:pt idx="30">
                  <c:v>5.3088708214472229</c:v>
                </c:pt>
                <c:pt idx="31">
                  <c:v>5.1000551308792152</c:v>
                </c:pt>
                <c:pt idx="32">
                  <c:v>5.3409747562519891</c:v>
                </c:pt>
                <c:pt idx="33">
                  <c:v>5.1589108705484508</c:v>
                </c:pt>
                <c:pt idx="34">
                  <c:v>5.0990401928514641</c:v>
                </c:pt>
                <c:pt idx="35">
                  <c:v>5.0037863738806347</c:v>
                </c:pt>
                <c:pt idx="36">
                  <c:v>4.8253198334131522</c:v>
                </c:pt>
                <c:pt idx="37">
                  <c:v>5.0386507455597203</c:v>
                </c:pt>
                <c:pt idx="38">
                  <c:v>4.9708838202242402</c:v>
                </c:pt>
                <c:pt idx="39">
                  <c:v>5.0611742501878698</c:v>
                </c:pt>
                <c:pt idx="40">
                  <c:v>5.1149195967982068</c:v>
                </c:pt>
                <c:pt idx="41">
                  <c:v>5.179894653649054</c:v>
                </c:pt>
                <c:pt idx="42">
                  <c:v>5.1175941494459067</c:v>
                </c:pt>
                <c:pt idx="43">
                  <c:v>5.4993370737062941</c:v>
                </c:pt>
                <c:pt idx="44">
                  <c:v>5.5109447101667541</c:v>
                </c:pt>
                <c:pt idx="45">
                  <c:v>5.4473124149273211</c:v>
                </c:pt>
                <c:pt idx="46">
                  <c:v>5.5320107731893025</c:v>
                </c:pt>
                <c:pt idx="47">
                  <c:v>5.535826714971785</c:v>
                </c:pt>
                <c:pt idx="48">
                  <c:v>5.5200847345970576</c:v>
                </c:pt>
                <c:pt idx="49">
                  <c:v>5.3044664222257438</c:v>
                </c:pt>
                <c:pt idx="50">
                  <c:v>5.3770596097640135</c:v>
                </c:pt>
                <c:pt idx="51">
                  <c:v>5.2348376690259197</c:v>
                </c:pt>
                <c:pt idx="52">
                  <c:v>5.3447599158867254</c:v>
                </c:pt>
                <c:pt idx="53">
                  <c:v>5.6226572558538708</c:v>
                </c:pt>
                <c:pt idx="54">
                  <c:v>5.6643122950160016</c:v>
                </c:pt>
                <c:pt idx="55">
                  <c:v>5.8460537402289487</c:v>
                </c:pt>
                <c:pt idx="56">
                  <c:v>6.1245933786160895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0-5947-802C-B622E6B21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455023"/>
        <c:axId val="2069145727"/>
      </c:scatterChart>
      <c:valAx>
        <c:axId val="206645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45727"/>
        <c:crosses val="autoZero"/>
        <c:crossBetween val="midCat"/>
      </c:valAx>
      <c:valAx>
        <c:axId val="20691457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45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'400C'!$J$347:$J$440</c:f>
              <c:numCache>
                <c:formatCode>General</c:formatCode>
                <c:ptCount val="94"/>
                <c:pt idx="0">
                  <c:v>7.6401197970784179E-3</c:v>
                </c:pt>
                <c:pt idx="1">
                  <c:v>1.5280239594156836E-2</c:v>
                </c:pt>
                <c:pt idx="2">
                  <c:v>2.2920359391235254E-2</c:v>
                </c:pt>
                <c:pt idx="3">
                  <c:v>3.0560479188313672E-2</c:v>
                </c:pt>
                <c:pt idx="4">
                  <c:v>3.820059898539209E-2</c:v>
                </c:pt>
                <c:pt idx="5">
                  <c:v>4.5840718782470508E-2</c:v>
                </c:pt>
                <c:pt idx="6">
                  <c:v>5.3480838579548926E-2</c:v>
                </c:pt>
                <c:pt idx="7">
                  <c:v>6.1120958376627343E-2</c:v>
                </c:pt>
                <c:pt idx="8">
                  <c:v>6.8761078173705761E-2</c:v>
                </c:pt>
                <c:pt idx="9">
                  <c:v>7.6401197970784179E-2</c:v>
                </c:pt>
                <c:pt idx="10">
                  <c:v>8.4041317767862597E-2</c:v>
                </c:pt>
                <c:pt idx="11">
                  <c:v>9.1681437564941015E-2</c:v>
                </c:pt>
                <c:pt idx="12">
                  <c:v>9.9321557362019433E-2</c:v>
                </c:pt>
                <c:pt idx="13">
                  <c:v>0.10696167715909785</c:v>
                </c:pt>
                <c:pt idx="14">
                  <c:v>0.11460179695617627</c:v>
                </c:pt>
                <c:pt idx="15">
                  <c:v>0.12224191675325469</c:v>
                </c:pt>
                <c:pt idx="16">
                  <c:v>0.12988203655033312</c:v>
                </c:pt>
                <c:pt idx="17">
                  <c:v>0.13752215634741152</c:v>
                </c:pt>
                <c:pt idx="18">
                  <c:v>0.14516227614448995</c:v>
                </c:pt>
                <c:pt idx="19">
                  <c:v>0.15280239594156836</c:v>
                </c:pt>
                <c:pt idx="20">
                  <c:v>0.16044251573864679</c:v>
                </c:pt>
                <c:pt idx="21">
                  <c:v>0.16808263553572519</c:v>
                </c:pt>
                <c:pt idx="22">
                  <c:v>0.17572275533280363</c:v>
                </c:pt>
                <c:pt idx="23">
                  <c:v>0.18336287512988203</c:v>
                </c:pt>
                <c:pt idx="24">
                  <c:v>0.19100299492696046</c:v>
                </c:pt>
                <c:pt idx="25">
                  <c:v>0.19864311472403887</c:v>
                </c:pt>
                <c:pt idx="26">
                  <c:v>0.2062832345211173</c:v>
                </c:pt>
                <c:pt idx="27">
                  <c:v>0.2139233543181957</c:v>
                </c:pt>
                <c:pt idx="28">
                  <c:v>0.22156347411527413</c:v>
                </c:pt>
                <c:pt idx="29">
                  <c:v>0.22920359391235254</c:v>
                </c:pt>
                <c:pt idx="30">
                  <c:v>0.23684371370943097</c:v>
                </c:pt>
                <c:pt idx="31">
                  <c:v>0.24448383350650937</c:v>
                </c:pt>
                <c:pt idx="32">
                  <c:v>0.25212395330358778</c:v>
                </c:pt>
                <c:pt idx="33">
                  <c:v>0.25976407310066624</c:v>
                </c:pt>
                <c:pt idx="34">
                  <c:v>0.26740419289774464</c:v>
                </c:pt>
                <c:pt idx="35">
                  <c:v>0.27504431269482305</c:v>
                </c:pt>
                <c:pt idx="36">
                  <c:v>0.28268443249190145</c:v>
                </c:pt>
                <c:pt idx="37">
                  <c:v>0.29032455228897991</c:v>
                </c:pt>
                <c:pt idx="38">
                  <c:v>0.29796467208605831</c:v>
                </c:pt>
                <c:pt idx="39">
                  <c:v>0.30560479188313672</c:v>
                </c:pt>
                <c:pt idx="40">
                  <c:v>0.31324491168021512</c:v>
                </c:pt>
                <c:pt idx="41">
                  <c:v>0.32088503147729358</c:v>
                </c:pt>
                <c:pt idx="42">
                  <c:v>0.32852515127437198</c:v>
                </c:pt>
                <c:pt idx="43">
                  <c:v>0.33616527107145039</c:v>
                </c:pt>
                <c:pt idx="44">
                  <c:v>0.34380539086852879</c:v>
                </c:pt>
                <c:pt idx="45">
                  <c:v>0.35144551066560725</c:v>
                </c:pt>
                <c:pt idx="46">
                  <c:v>0.35908563046268566</c:v>
                </c:pt>
                <c:pt idx="47">
                  <c:v>0.36672575025976406</c:v>
                </c:pt>
                <c:pt idx="48">
                  <c:v>0.37436587005684246</c:v>
                </c:pt>
                <c:pt idx="49">
                  <c:v>0.38200598985392092</c:v>
                </c:pt>
                <c:pt idx="50">
                  <c:v>0.38964610965099933</c:v>
                </c:pt>
                <c:pt idx="51">
                  <c:v>0.39728622944807773</c:v>
                </c:pt>
                <c:pt idx="52">
                  <c:v>0.40492634924515614</c:v>
                </c:pt>
                <c:pt idx="53">
                  <c:v>0.4125664690422346</c:v>
                </c:pt>
                <c:pt idx="54">
                  <c:v>0.420206588839313</c:v>
                </c:pt>
                <c:pt idx="55">
                  <c:v>0.4278467086363914</c:v>
                </c:pt>
                <c:pt idx="56">
                  <c:v>0.43548682843346986</c:v>
                </c:pt>
                <c:pt idx="57">
                  <c:v>0.44312694823054827</c:v>
                </c:pt>
                <c:pt idx="58">
                  <c:v>0.45076706802762667</c:v>
                </c:pt>
                <c:pt idx="59">
                  <c:v>0.45840718782470508</c:v>
                </c:pt>
                <c:pt idx="60">
                  <c:v>0.46604730762178354</c:v>
                </c:pt>
                <c:pt idx="61">
                  <c:v>0.47368742741886194</c:v>
                </c:pt>
                <c:pt idx="62">
                  <c:v>0.48132754721594034</c:v>
                </c:pt>
                <c:pt idx="63">
                  <c:v>0.48896766701301875</c:v>
                </c:pt>
                <c:pt idx="64">
                  <c:v>0.49660778681009721</c:v>
                </c:pt>
                <c:pt idx="65">
                  <c:v>0.50424790660717556</c:v>
                </c:pt>
                <c:pt idx="66">
                  <c:v>0.51188802640425402</c:v>
                </c:pt>
                <c:pt idx="67">
                  <c:v>0.51952814620133247</c:v>
                </c:pt>
                <c:pt idx="68">
                  <c:v>0.52716826599841082</c:v>
                </c:pt>
                <c:pt idx="69">
                  <c:v>0.53480838579548928</c:v>
                </c:pt>
                <c:pt idx="70">
                  <c:v>0.54244850559256774</c:v>
                </c:pt>
                <c:pt idx="71">
                  <c:v>0.55008862538964609</c:v>
                </c:pt>
                <c:pt idx="72">
                  <c:v>0.55772874518672455</c:v>
                </c:pt>
                <c:pt idx="73">
                  <c:v>0.5653688649838029</c:v>
                </c:pt>
                <c:pt idx="74">
                  <c:v>0.57300898478088136</c:v>
                </c:pt>
                <c:pt idx="75">
                  <c:v>0.58064910457795982</c:v>
                </c:pt>
                <c:pt idx="76">
                  <c:v>0.58828922437503817</c:v>
                </c:pt>
                <c:pt idx="77">
                  <c:v>0.59592934417211663</c:v>
                </c:pt>
                <c:pt idx="78">
                  <c:v>0.60356946396919509</c:v>
                </c:pt>
                <c:pt idx="79">
                  <c:v>0.61120958376627343</c:v>
                </c:pt>
                <c:pt idx="80">
                  <c:v>0.61884970356335189</c:v>
                </c:pt>
                <c:pt idx="81">
                  <c:v>0.62648982336043024</c:v>
                </c:pt>
                <c:pt idx="82">
                  <c:v>0.6341299431575087</c:v>
                </c:pt>
                <c:pt idx="83">
                  <c:v>0.64177006295458716</c:v>
                </c:pt>
                <c:pt idx="84">
                  <c:v>0.64941018275166551</c:v>
                </c:pt>
                <c:pt idx="85">
                  <c:v>0.65705030254874397</c:v>
                </c:pt>
                <c:pt idx="86">
                  <c:v>0.66469042234582243</c:v>
                </c:pt>
                <c:pt idx="87">
                  <c:v>0.67233054214290078</c:v>
                </c:pt>
                <c:pt idx="88">
                  <c:v>0.67997066193997924</c:v>
                </c:pt>
                <c:pt idx="89">
                  <c:v>0.68761078173705759</c:v>
                </c:pt>
                <c:pt idx="90">
                  <c:v>0.69525090153413605</c:v>
                </c:pt>
                <c:pt idx="91">
                  <c:v>0.7028910213312145</c:v>
                </c:pt>
                <c:pt idx="92">
                  <c:v>0.71053114112829285</c:v>
                </c:pt>
                <c:pt idx="93">
                  <c:v>0.71817126092537131</c:v>
                </c:pt>
              </c:numCache>
            </c:numRef>
          </c:xVal>
          <c:yVal>
            <c:numRef>
              <c:f>'400C'!$M$347:$M$440</c:f>
              <c:numCache>
                <c:formatCode>General</c:formatCode>
                <c:ptCount val="94"/>
                <c:pt idx="0">
                  <c:v>-4.1277267519999299</c:v>
                </c:pt>
                <c:pt idx="1">
                  <c:v>-4.0953595599997792</c:v>
                </c:pt>
                <c:pt idx="2">
                  <c:v>-4.021434024000075</c:v>
                </c:pt>
                <c:pt idx="3">
                  <c:v>-4.0281549039999955</c:v>
                </c:pt>
                <c:pt idx="4">
                  <c:v>-4.094239176000003</c:v>
                </c:pt>
                <c:pt idx="5">
                  <c:v>-4.007576927999966</c:v>
                </c:pt>
                <c:pt idx="6">
                  <c:v>-4.0192874080003236</c:v>
                </c:pt>
                <c:pt idx="7">
                  <c:v>-4.0175696479999461</c:v>
                </c:pt>
                <c:pt idx="8">
                  <c:v>-3.9838276879996992</c:v>
                </c:pt>
                <c:pt idx="9">
                  <c:v>-4.0135320640001444</c:v>
                </c:pt>
                <c:pt idx="10">
                  <c:v>-3.9652626160001381</c:v>
                </c:pt>
                <c:pt idx="11">
                  <c:v>-4.0349444720000029</c:v>
                </c:pt>
                <c:pt idx="12">
                  <c:v>-3.9618987839999606</c:v>
                </c:pt>
                <c:pt idx="13">
                  <c:v>-4.1174829359999858</c:v>
                </c:pt>
                <c:pt idx="14">
                  <c:v>-3.9400748319998384</c:v>
                </c:pt>
                <c:pt idx="15">
                  <c:v>-3.958671648000367</c:v>
                </c:pt>
                <c:pt idx="16">
                  <c:v>-4.051708991999738</c:v>
                </c:pt>
                <c:pt idx="17">
                  <c:v>-3.8875966400001198</c:v>
                </c:pt>
                <c:pt idx="18">
                  <c:v>-3.9574256879999301</c:v>
                </c:pt>
                <c:pt idx="19">
                  <c:v>-3.9731241119997578</c:v>
                </c:pt>
                <c:pt idx="20">
                  <c:v>-3.9190599040002563</c:v>
                </c:pt>
                <c:pt idx="21">
                  <c:v>-3.8793459359998814</c:v>
                </c:pt>
                <c:pt idx="22">
                  <c:v>-3.9322225440000182</c:v>
                </c:pt>
                <c:pt idx="23">
                  <c:v>-3.8960982639999129</c:v>
                </c:pt>
                <c:pt idx="24">
                  <c:v>-3.9305718880002387</c:v>
                </c:pt>
                <c:pt idx="25">
                  <c:v>-3.8744338320000096</c:v>
                </c:pt>
                <c:pt idx="26">
                  <c:v>-3.832630431999918</c:v>
                </c:pt>
                <c:pt idx="27">
                  <c:v>-3.8222228959999045</c:v>
                </c:pt>
                <c:pt idx="28">
                  <c:v>-3.8695682160002178</c:v>
                </c:pt>
                <c:pt idx="29">
                  <c:v>-3.7935210159998389</c:v>
                </c:pt>
                <c:pt idx="30">
                  <c:v>-3.7698954960000703</c:v>
                </c:pt>
                <c:pt idx="31">
                  <c:v>-3.7696509599997663</c:v>
                </c:pt>
                <c:pt idx="32">
                  <c:v>-3.863009903999977</c:v>
                </c:pt>
                <c:pt idx="33">
                  <c:v>-3.6558133360003122</c:v>
                </c:pt>
                <c:pt idx="34">
                  <c:v>-3.7399948640000074</c:v>
                </c:pt>
                <c:pt idx="35">
                  <c:v>-3.7023035519998522</c:v>
                </c:pt>
                <c:pt idx="36">
                  <c:v>-3.7169155120002104</c:v>
                </c:pt>
                <c:pt idx="37">
                  <c:v>-3.7450693279998375</c:v>
                </c:pt>
                <c:pt idx="38">
                  <c:v>-3.7114968400001525</c:v>
                </c:pt>
                <c:pt idx="39">
                  <c:v>-3.5472266400000079</c:v>
                </c:pt>
                <c:pt idx="40">
                  <c:v>-3.6130882559996098</c:v>
                </c:pt>
                <c:pt idx="41">
                  <c:v>-3.5518687760001049</c:v>
                </c:pt>
                <c:pt idx="42">
                  <c:v>-3.4789406400001606</c:v>
                </c:pt>
                <c:pt idx="43">
                  <c:v>-3.4792919120001606</c:v>
                </c:pt>
                <c:pt idx="44">
                  <c:v>-3.4686971439998597</c:v>
                </c:pt>
                <c:pt idx="45">
                  <c:v>-3.3017192000001669</c:v>
                </c:pt>
                <c:pt idx="46">
                  <c:v>-3.4116282079997471</c:v>
                </c:pt>
                <c:pt idx="47">
                  <c:v>-3.3134749839999711</c:v>
                </c:pt>
                <c:pt idx="48">
                  <c:v>-3.2875955679998734</c:v>
                </c:pt>
                <c:pt idx="49">
                  <c:v>-3.0771307200002482</c:v>
                </c:pt>
                <c:pt idx="50">
                  <c:v>-3.2515674640000798</c:v>
                </c:pt>
                <c:pt idx="51">
                  <c:v>-3.1039295919998549</c:v>
                </c:pt>
                <c:pt idx="52">
                  <c:v>-3.0558400559998118</c:v>
                </c:pt>
                <c:pt idx="53">
                  <c:v>-3.1071874720002524</c:v>
                </c:pt>
                <c:pt idx="54">
                  <c:v>-3.0011349280001594</c:v>
                </c:pt>
                <c:pt idx="55">
                  <c:v>-2.9587336879996582</c:v>
                </c:pt>
                <c:pt idx="56">
                  <c:v>-2.9167796080000699</c:v>
                </c:pt>
                <c:pt idx="57">
                  <c:v>-3.0244763279999605</c:v>
                </c:pt>
                <c:pt idx="58">
                  <c:v>-2.8603908160002902</c:v>
                </c:pt>
                <c:pt idx="59">
                  <c:v>-2.8061507599996403</c:v>
                </c:pt>
                <c:pt idx="60">
                  <c:v>-2.8935325760003181</c:v>
                </c:pt>
                <c:pt idx="61">
                  <c:v>-2.7898576239999384</c:v>
                </c:pt>
                <c:pt idx="62">
                  <c:v>-2.8394751599999144</c:v>
                </c:pt>
                <c:pt idx="63">
                  <c:v>-2.6971407039999029</c:v>
                </c:pt>
                <c:pt idx="64">
                  <c:v>-2.9999481279999016</c:v>
                </c:pt>
                <c:pt idx="65">
                  <c:v>-2.6119132560002618</c:v>
                </c:pt>
                <c:pt idx="66">
                  <c:v>-2.7578586240001024</c:v>
                </c:pt>
                <c:pt idx="67">
                  <c:v>-2.5367484160000457</c:v>
                </c:pt>
                <c:pt idx="68">
                  <c:v>-2.598086599999573</c:v>
                </c:pt>
                <c:pt idx="69">
                  <c:v>-2.6103996400004252</c:v>
                </c:pt>
                <c:pt idx="70">
                  <c:v>-2.3640281359995714</c:v>
                </c:pt>
                <c:pt idx="71">
                  <c:v>-2.4739741520001552</c:v>
                </c:pt>
                <c:pt idx="72">
                  <c:v>-2.3026361839999443</c:v>
                </c:pt>
                <c:pt idx="73">
                  <c:v>-2.2504215440000408</c:v>
                </c:pt>
                <c:pt idx="74">
                  <c:v>-2.3321773999999276</c:v>
                </c:pt>
                <c:pt idx="75">
                  <c:v>-2.1797118240003472</c:v>
                </c:pt>
                <c:pt idx="76">
                  <c:v>-2.2623904319996946</c:v>
                </c:pt>
                <c:pt idx="77">
                  <c:v>-2.0355355040002614</c:v>
                </c:pt>
                <c:pt idx="78">
                  <c:v>-1.9876389039997011</c:v>
                </c:pt>
                <c:pt idx="79">
                  <c:v>-1.9615605520000681</c:v>
                </c:pt>
                <c:pt idx="80">
                  <c:v>-1.9225986640001647</c:v>
                </c:pt>
                <c:pt idx="81">
                  <c:v>-1.8025393280000426</c:v>
                </c:pt>
                <c:pt idx="82">
                  <c:v>-1.8733117439998315</c:v>
                </c:pt>
                <c:pt idx="83">
                  <c:v>-1.8074625119999983</c:v>
                </c:pt>
                <c:pt idx="84">
                  <c:v>-1.8785623280000874</c:v>
                </c:pt>
                <c:pt idx="85">
                  <c:v>-1.611397407999728</c:v>
                </c:pt>
                <c:pt idx="86">
                  <c:v>-1.6281742879999801</c:v>
                </c:pt>
                <c:pt idx="87">
                  <c:v>-1.508084880000446</c:v>
                </c:pt>
                <c:pt idx="88">
                  <c:v>-1.6011792559996247</c:v>
                </c:pt>
                <c:pt idx="89">
                  <c:v>-1.3535727520002983</c:v>
                </c:pt>
                <c:pt idx="90">
                  <c:v>-1.3095227600000798</c:v>
                </c:pt>
                <c:pt idx="91">
                  <c:v>-1.3289891999997199</c:v>
                </c:pt>
                <c:pt idx="92">
                  <c:v>-1.173945640000049</c:v>
                </c:pt>
                <c:pt idx="93">
                  <c:v>-1.2278402720000594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14-E747-B438-9195B82DCED4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'400C'!$J$89:$J$146</c:f>
              <c:numCache>
                <c:formatCode>General</c:formatCode>
                <c:ptCount val="58"/>
                <c:pt idx="0">
                  <c:v>1.0287007509515483E-2</c:v>
                </c:pt>
                <c:pt idx="1">
                  <c:v>2.0574015019030965E-2</c:v>
                </c:pt>
                <c:pt idx="2">
                  <c:v>3.0861022528546445E-2</c:v>
                </c:pt>
                <c:pt idx="3">
                  <c:v>4.1148030038061931E-2</c:v>
                </c:pt>
                <c:pt idx="4">
                  <c:v>5.143503754757741E-2</c:v>
                </c:pt>
                <c:pt idx="5">
                  <c:v>6.1722045057092889E-2</c:v>
                </c:pt>
                <c:pt idx="6">
                  <c:v>7.2009052566608375E-2</c:v>
                </c:pt>
                <c:pt idx="7">
                  <c:v>8.2296060076123861E-2</c:v>
                </c:pt>
                <c:pt idx="8">
                  <c:v>9.2583067585639334E-2</c:v>
                </c:pt>
                <c:pt idx="9">
                  <c:v>0.10287007509515482</c:v>
                </c:pt>
                <c:pt idx="10">
                  <c:v>0.11315708260467031</c:v>
                </c:pt>
                <c:pt idx="11">
                  <c:v>0.12344409011418578</c:v>
                </c:pt>
                <c:pt idx="12">
                  <c:v>0.13373109762370128</c:v>
                </c:pt>
                <c:pt idx="13">
                  <c:v>0.14401810513321675</c:v>
                </c:pt>
                <c:pt idx="14">
                  <c:v>0.15430511264273222</c:v>
                </c:pt>
                <c:pt idx="15">
                  <c:v>0.16459212015224772</c:v>
                </c:pt>
                <c:pt idx="16">
                  <c:v>0.1748791276617632</c:v>
                </c:pt>
                <c:pt idx="17">
                  <c:v>0.18516613517127867</c:v>
                </c:pt>
                <c:pt idx="18">
                  <c:v>0.19545314268079417</c:v>
                </c:pt>
                <c:pt idx="19">
                  <c:v>0.20574015019030964</c:v>
                </c:pt>
                <c:pt idx="20">
                  <c:v>0.21602715769982511</c:v>
                </c:pt>
                <c:pt idx="21">
                  <c:v>0.22631416520934061</c:v>
                </c:pt>
                <c:pt idx="22">
                  <c:v>0.23660117271885608</c:v>
                </c:pt>
                <c:pt idx="23">
                  <c:v>0.24688818022837156</c:v>
                </c:pt>
                <c:pt idx="24">
                  <c:v>0.25717518773788706</c:v>
                </c:pt>
                <c:pt idx="25">
                  <c:v>0.26746219524740256</c:v>
                </c:pt>
                <c:pt idx="26">
                  <c:v>0.277749202756918</c:v>
                </c:pt>
                <c:pt idx="27">
                  <c:v>0.2880362102664335</c:v>
                </c:pt>
                <c:pt idx="28">
                  <c:v>0.298323217775949</c:v>
                </c:pt>
                <c:pt idx="29">
                  <c:v>0.30861022528546445</c:v>
                </c:pt>
                <c:pt idx="30">
                  <c:v>0.31889723279497995</c:v>
                </c:pt>
                <c:pt idx="31">
                  <c:v>0.32918424030449545</c:v>
                </c:pt>
                <c:pt idx="32">
                  <c:v>0.33947124781401089</c:v>
                </c:pt>
                <c:pt idx="33">
                  <c:v>0.34975825532352639</c:v>
                </c:pt>
                <c:pt idx="34">
                  <c:v>0.36004526283304189</c:v>
                </c:pt>
                <c:pt idx="35">
                  <c:v>0.37033227034255733</c:v>
                </c:pt>
                <c:pt idx="36">
                  <c:v>0.38061927785207283</c:v>
                </c:pt>
                <c:pt idx="37">
                  <c:v>0.39090628536158833</c:v>
                </c:pt>
                <c:pt idx="38">
                  <c:v>0.40119329287110378</c:v>
                </c:pt>
                <c:pt idx="39">
                  <c:v>0.41148030038061928</c:v>
                </c:pt>
                <c:pt idx="40">
                  <c:v>0.42176730789013478</c:v>
                </c:pt>
                <c:pt idx="41">
                  <c:v>0.43205431539965022</c:v>
                </c:pt>
                <c:pt idx="42">
                  <c:v>0.44234132290916572</c:v>
                </c:pt>
                <c:pt idx="43">
                  <c:v>0.45262833041868122</c:v>
                </c:pt>
                <c:pt idx="44">
                  <c:v>0.46291533792819667</c:v>
                </c:pt>
                <c:pt idx="45">
                  <c:v>0.47320234543771217</c:v>
                </c:pt>
                <c:pt idx="46">
                  <c:v>0.48348935294722767</c:v>
                </c:pt>
                <c:pt idx="47">
                  <c:v>0.49377636045674311</c:v>
                </c:pt>
                <c:pt idx="48">
                  <c:v>0.50406336796625861</c:v>
                </c:pt>
                <c:pt idx="49">
                  <c:v>0.51435037547577411</c:v>
                </c:pt>
                <c:pt idx="50">
                  <c:v>0.52463738298528961</c:v>
                </c:pt>
                <c:pt idx="51">
                  <c:v>0.53492439049480511</c:v>
                </c:pt>
                <c:pt idx="52">
                  <c:v>0.5452113980043205</c:v>
                </c:pt>
                <c:pt idx="53">
                  <c:v>0.555498405513836</c:v>
                </c:pt>
                <c:pt idx="54">
                  <c:v>0.5657854130233515</c:v>
                </c:pt>
                <c:pt idx="55">
                  <c:v>0.576072420532867</c:v>
                </c:pt>
                <c:pt idx="56">
                  <c:v>0.5863594280423825</c:v>
                </c:pt>
                <c:pt idx="57">
                  <c:v>0.596646435551898</c:v>
                </c:pt>
              </c:numCache>
            </c:numRef>
          </c:xVal>
          <c:yVal>
            <c:numRef>
              <c:f>'400C'!$M$89:$M$146</c:f>
              <c:numCache>
                <c:formatCode>General</c:formatCode>
                <c:ptCount val="58"/>
                <c:pt idx="0">
                  <c:v>-4.101050219999161</c:v>
                </c:pt>
                <c:pt idx="1">
                  <c:v>-3.899211930000456</c:v>
                </c:pt>
                <c:pt idx="2">
                  <c:v>-4.1384088000003247</c:v>
                </c:pt>
                <c:pt idx="3">
                  <c:v>-4.0884421200002548</c:v>
                </c:pt>
                <c:pt idx="4">
                  <c:v>-4.0785190599993806</c:v>
                </c:pt>
                <c:pt idx="5">
                  <c:v>-4.0237713100004475</c:v>
                </c:pt>
                <c:pt idx="6">
                  <c:v>-4.0665857999993023</c:v>
                </c:pt>
                <c:pt idx="7">
                  <c:v>-3.8835349000000861</c:v>
                </c:pt>
                <c:pt idx="8">
                  <c:v>-4.0241936000005811</c:v>
                </c:pt>
                <c:pt idx="9">
                  <c:v>-4.0028188899997623</c:v>
                </c:pt>
                <c:pt idx="10">
                  <c:v>-4.00240099000046</c:v>
                </c:pt>
                <c:pt idx="11">
                  <c:v>-4.0147595999995245</c:v>
                </c:pt>
                <c:pt idx="12">
                  <c:v>-3.9679359499993736</c:v>
                </c:pt>
                <c:pt idx="13">
                  <c:v>-3.8981252600008158</c:v>
                </c:pt>
                <c:pt idx="14">
                  <c:v>-4.0052494499995372</c:v>
                </c:pt>
                <c:pt idx="15">
                  <c:v>-3.836834820000222</c:v>
                </c:pt>
                <c:pt idx="16">
                  <c:v>-3.9017348600004333</c:v>
                </c:pt>
                <c:pt idx="17">
                  <c:v>-3.9477686499990523</c:v>
                </c:pt>
                <c:pt idx="18">
                  <c:v>-3.8470057300000917</c:v>
                </c:pt>
                <c:pt idx="19">
                  <c:v>-3.8009501200006341</c:v>
                </c:pt>
                <c:pt idx="20">
                  <c:v>-3.8204320499999449</c:v>
                </c:pt>
                <c:pt idx="21">
                  <c:v>-3.7900376799993682</c:v>
                </c:pt>
                <c:pt idx="22">
                  <c:v>-3.8933077700005381</c:v>
                </c:pt>
                <c:pt idx="23">
                  <c:v>-3.6839916899998206</c:v>
                </c:pt>
                <c:pt idx="24">
                  <c:v>-3.7877797699999065</c:v>
                </c:pt>
                <c:pt idx="25">
                  <c:v>-3.7234318500000518</c:v>
                </c:pt>
                <c:pt idx="26">
                  <c:v>-3.7127711799996903</c:v>
                </c:pt>
                <c:pt idx="27">
                  <c:v>-3.692362430000212</c:v>
                </c:pt>
                <c:pt idx="28">
                  <c:v>-3.5827622700005306</c:v>
                </c:pt>
                <c:pt idx="29">
                  <c:v>-3.6445219400001223</c:v>
                </c:pt>
                <c:pt idx="30">
                  <c:v>-3.439430679999059</c:v>
                </c:pt>
                <c:pt idx="31">
                  <c:v>-3.5356588600005487</c:v>
                </c:pt>
                <c:pt idx="32">
                  <c:v>-3.3784650999994481</c:v>
                </c:pt>
                <c:pt idx="33">
                  <c:v>-3.3831627599999776</c:v>
                </c:pt>
                <c:pt idx="34">
                  <c:v>-3.3017373500007672</c:v>
                </c:pt>
                <c:pt idx="35">
                  <c:v>-3.4265687099995557</c:v>
                </c:pt>
                <c:pt idx="36">
                  <c:v>-3.2659899099997709</c:v>
                </c:pt>
                <c:pt idx="37">
                  <c:v>-3.1193873699998949</c:v>
                </c:pt>
                <c:pt idx="38">
                  <c:v>-3.1292647600010968</c:v>
                </c:pt>
                <c:pt idx="39">
                  <c:v>-3.1392283199995292</c:v>
                </c:pt>
                <c:pt idx="40">
                  <c:v>-3.0730045300000346</c:v>
                </c:pt>
                <c:pt idx="41">
                  <c:v>-3.0962126299994996</c:v>
                </c:pt>
                <c:pt idx="42">
                  <c:v>-2.9708566800004337</c:v>
                </c:pt>
                <c:pt idx="43">
                  <c:v>-3.0129644900001584</c:v>
                </c:pt>
                <c:pt idx="44">
                  <c:v>-2.903219439999666</c:v>
                </c:pt>
                <c:pt idx="45">
                  <c:v>-2.9621711500000676</c:v>
                </c:pt>
                <c:pt idx="46">
                  <c:v>-2.6106952699995598</c:v>
                </c:pt>
                <c:pt idx="47">
                  <c:v>-3.0835559200006539</c:v>
                </c:pt>
                <c:pt idx="48">
                  <c:v>-2.8160829100001137</c:v>
                </c:pt>
                <c:pt idx="49">
                  <c:v>-2.744547780000139</c:v>
                </c:pt>
                <c:pt idx="50">
                  <c:v>-2.8642653799999973</c:v>
                </c:pt>
                <c:pt idx="51">
                  <c:v>-2.6969360699993556</c:v>
                </c:pt>
                <c:pt idx="52">
                  <c:v>-2.6821074300003236</c:v>
                </c:pt>
                <c:pt idx="53">
                  <c:v>-2.6582443699997382</c:v>
                </c:pt>
                <c:pt idx="54">
                  <c:v>-2.6913172599999236</c:v>
                </c:pt>
                <c:pt idx="55">
                  <c:v>-2.5441115699999499</c:v>
                </c:pt>
                <c:pt idx="56">
                  <c:v>-2.5740338500007054</c:v>
                </c:pt>
                <c:pt idx="57">
                  <c:v>-2.5234675099991728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14-E747-B438-9195B82DCED4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'400C'!$J$153:$J$209</c:f>
              <c:numCache>
                <c:formatCode>General</c:formatCode>
                <c:ptCount val="57"/>
                <c:pt idx="0">
                  <c:v>9.8716683119447184E-3</c:v>
                </c:pt>
                <c:pt idx="1">
                  <c:v>1.9743336623889437E-2</c:v>
                </c:pt>
                <c:pt idx="2">
                  <c:v>2.9615004935834157E-2</c:v>
                </c:pt>
                <c:pt idx="3">
                  <c:v>3.9486673247778874E-2</c:v>
                </c:pt>
                <c:pt idx="4">
                  <c:v>4.9358341559723594E-2</c:v>
                </c:pt>
                <c:pt idx="5">
                  <c:v>5.9230009871668314E-2</c:v>
                </c:pt>
                <c:pt idx="6">
                  <c:v>6.9101678183613027E-2</c:v>
                </c:pt>
                <c:pt idx="7">
                  <c:v>7.8973346495557747E-2</c:v>
                </c:pt>
                <c:pt idx="8">
                  <c:v>8.8845014807502468E-2</c:v>
                </c:pt>
                <c:pt idx="9">
                  <c:v>9.8716683119447188E-2</c:v>
                </c:pt>
                <c:pt idx="10">
                  <c:v>0.10858835143139191</c:v>
                </c:pt>
                <c:pt idx="11">
                  <c:v>0.11846001974333663</c:v>
                </c:pt>
                <c:pt idx="12">
                  <c:v>0.12833168805528133</c:v>
                </c:pt>
                <c:pt idx="13">
                  <c:v>0.13820335636722605</c:v>
                </c:pt>
                <c:pt idx="14">
                  <c:v>0.14807502467917077</c:v>
                </c:pt>
                <c:pt idx="15">
                  <c:v>0.15794669299111549</c:v>
                </c:pt>
                <c:pt idx="16">
                  <c:v>0.16781836130306022</c:v>
                </c:pt>
                <c:pt idx="17">
                  <c:v>0.17769002961500494</c:v>
                </c:pt>
                <c:pt idx="18">
                  <c:v>0.18756169792694966</c:v>
                </c:pt>
                <c:pt idx="19">
                  <c:v>0.19743336623889438</c:v>
                </c:pt>
                <c:pt idx="20">
                  <c:v>0.2073050345508391</c:v>
                </c:pt>
                <c:pt idx="21">
                  <c:v>0.21717670286278382</c:v>
                </c:pt>
                <c:pt idx="22">
                  <c:v>0.22704837117472854</c:v>
                </c:pt>
                <c:pt idx="23">
                  <c:v>0.23692003948667326</c:v>
                </c:pt>
                <c:pt idx="24">
                  <c:v>0.24679170779861798</c:v>
                </c:pt>
                <c:pt idx="25">
                  <c:v>0.25666337611056267</c:v>
                </c:pt>
                <c:pt idx="26">
                  <c:v>0.26653504442250742</c:v>
                </c:pt>
                <c:pt idx="27">
                  <c:v>0.27640671273445211</c:v>
                </c:pt>
                <c:pt idx="28">
                  <c:v>0.28627838104639686</c:v>
                </c:pt>
                <c:pt idx="29">
                  <c:v>0.29615004935834155</c:v>
                </c:pt>
                <c:pt idx="30">
                  <c:v>0.3060217176702863</c:v>
                </c:pt>
                <c:pt idx="31">
                  <c:v>0.31589338598223099</c:v>
                </c:pt>
                <c:pt idx="32">
                  <c:v>0.32576505429417574</c:v>
                </c:pt>
                <c:pt idx="33">
                  <c:v>0.33563672260612043</c:v>
                </c:pt>
                <c:pt idx="34">
                  <c:v>0.34550839091806518</c:v>
                </c:pt>
                <c:pt idx="35">
                  <c:v>0.35538005923000987</c:v>
                </c:pt>
                <c:pt idx="36">
                  <c:v>0.36525172754195456</c:v>
                </c:pt>
                <c:pt idx="37">
                  <c:v>0.37512339585389931</c:v>
                </c:pt>
                <c:pt idx="38">
                  <c:v>0.384995064165844</c:v>
                </c:pt>
                <c:pt idx="39">
                  <c:v>0.39486673247778875</c:v>
                </c:pt>
                <c:pt idx="40">
                  <c:v>0.40473840078973344</c:v>
                </c:pt>
                <c:pt idx="41">
                  <c:v>0.41461006910167819</c:v>
                </c:pt>
                <c:pt idx="42">
                  <c:v>0.42448173741362288</c:v>
                </c:pt>
                <c:pt idx="43">
                  <c:v>0.43435340572556763</c:v>
                </c:pt>
                <c:pt idx="44">
                  <c:v>0.44422507403751232</c:v>
                </c:pt>
                <c:pt idx="45">
                  <c:v>0.45409674234945707</c:v>
                </c:pt>
                <c:pt idx="46">
                  <c:v>0.46396841066140176</c:v>
                </c:pt>
                <c:pt idx="47">
                  <c:v>0.47384007897334651</c:v>
                </c:pt>
                <c:pt idx="48">
                  <c:v>0.4837117472852912</c:v>
                </c:pt>
                <c:pt idx="49">
                  <c:v>0.49358341559723595</c:v>
                </c:pt>
                <c:pt idx="50">
                  <c:v>0.5034550839091807</c:v>
                </c:pt>
                <c:pt idx="51">
                  <c:v>0.51332675222112534</c:v>
                </c:pt>
                <c:pt idx="52">
                  <c:v>0.52319842053307009</c:v>
                </c:pt>
                <c:pt idx="53">
                  <c:v>0.53307008884501483</c:v>
                </c:pt>
                <c:pt idx="54">
                  <c:v>0.54294175715695958</c:v>
                </c:pt>
                <c:pt idx="55">
                  <c:v>0.55281342546890422</c:v>
                </c:pt>
                <c:pt idx="56">
                  <c:v>0.56268509378084897</c:v>
                </c:pt>
              </c:numCache>
            </c:numRef>
          </c:xVal>
          <c:yVal>
            <c:numRef>
              <c:f>'400C'!$M$153:$M$209</c:f>
              <c:numCache>
                <c:formatCode>General</c:formatCode>
                <c:ptCount val="57"/>
                <c:pt idx="0">
                  <c:v>-4.1384208799991757</c:v>
                </c:pt>
                <c:pt idx="1">
                  <c:v>-3.9621263399999589</c:v>
                </c:pt>
                <c:pt idx="2">
                  <c:v>-4.257693320000544</c:v>
                </c:pt>
                <c:pt idx="3">
                  <c:v>-3.8429908600007185</c:v>
                </c:pt>
                <c:pt idx="4">
                  <c:v>-4.1471782799996433</c:v>
                </c:pt>
                <c:pt idx="5">
                  <c:v>-3.9996403399994596</c:v>
                </c:pt>
                <c:pt idx="6">
                  <c:v>-3.946149039999582</c:v>
                </c:pt>
                <c:pt idx="7">
                  <c:v>-3.9982325800019316</c:v>
                </c:pt>
                <c:pt idx="8">
                  <c:v>-4.0890427399985496</c:v>
                </c:pt>
                <c:pt idx="9">
                  <c:v>-3.844826919999905</c:v>
                </c:pt>
                <c:pt idx="10">
                  <c:v>-4.236544099999592</c:v>
                </c:pt>
                <c:pt idx="11">
                  <c:v>-3.6431066000019201</c:v>
                </c:pt>
                <c:pt idx="12">
                  <c:v>-4.006094499998726</c:v>
                </c:pt>
                <c:pt idx="13">
                  <c:v>-4.0585442400001916</c:v>
                </c:pt>
                <c:pt idx="14">
                  <c:v>-4.0179075199994259</c:v>
                </c:pt>
                <c:pt idx="15">
                  <c:v>-3.7927338799997234</c:v>
                </c:pt>
                <c:pt idx="16">
                  <c:v>-4.0013099400000645</c:v>
                </c:pt>
                <c:pt idx="17">
                  <c:v>-3.7534960600011984</c:v>
                </c:pt>
                <c:pt idx="18">
                  <c:v>-3.8663987799989989</c:v>
                </c:pt>
                <c:pt idx="19">
                  <c:v>-3.8708574200002475</c:v>
                </c:pt>
                <c:pt idx="20">
                  <c:v>-3.5893122799997217</c:v>
                </c:pt>
                <c:pt idx="21">
                  <c:v>-3.9724076199997218</c:v>
                </c:pt>
                <c:pt idx="22">
                  <c:v>-3.7796913000009953</c:v>
                </c:pt>
                <c:pt idx="23">
                  <c:v>-3.7354529400006866</c:v>
                </c:pt>
                <c:pt idx="24">
                  <c:v>-3.7883528999984266</c:v>
                </c:pt>
                <c:pt idx="25">
                  <c:v>-3.6032860600017012</c:v>
                </c:pt>
                <c:pt idx="26">
                  <c:v>-3.6632981000002474</c:v>
                </c:pt>
                <c:pt idx="27">
                  <c:v>-3.806713639998343</c:v>
                </c:pt>
                <c:pt idx="28">
                  <c:v>-3.4441642999998292</c:v>
                </c:pt>
                <c:pt idx="29">
                  <c:v>-3.9334111000015399</c:v>
                </c:pt>
                <c:pt idx="30">
                  <c:v>-3.2520051999995485</c:v>
                </c:pt>
                <c:pt idx="31">
                  <c:v>-3.6950442799995655</c:v>
                </c:pt>
                <c:pt idx="32">
                  <c:v>-3.6179239600012081</c:v>
                </c:pt>
                <c:pt idx="33">
                  <c:v>-3.3652367799985221</c:v>
                </c:pt>
                <c:pt idx="34">
                  <c:v>-3.3589834400010297</c:v>
                </c:pt>
                <c:pt idx="35">
                  <c:v>-3.1651919599995018</c:v>
                </c:pt>
                <c:pt idx="36">
                  <c:v>-3.2273976600007153</c:v>
                </c:pt>
                <c:pt idx="37">
                  <c:v>-3.2258336399984544</c:v>
                </c:pt>
                <c:pt idx="38">
                  <c:v>-3.3478351600002498</c:v>
                </c:pt>
                <c:pt idx="39">
                  <c:v>-3.3032947800005785</c:v>
                </c:pt>
                <c:pt idx="40">
                  <c:v>-3.1080660200002601</c:v>
                </c:pt>
                <c:pt idx="41">
                  <c:v>-3.13178501999937</c:v>
                </c:pt>
                <c:pt idx="42">
                  <c:v>-3.2593369600013831</c:v>
                </c:pt>
                <c:pt idx="43">
                  <c:v>-3.2208963599987328</c:v>
                </c:pt>
                <c:pt idx="44">
                  <c:v>-2.8961236599995757</c:v>
                </c:pt>
                <c:pt idx="45">
                  <c:v>-3.0636556200007909</c:v>
                </c:pt>
                <c:pt idx="46">
                  <c:v>-3.0213121000002139</c:v>
                </c:pt>
                <c:pt idx="47">
                  <c:v>-3.2578462999989277</c:v>
                </c:pt>
                <c:pt idx="48">
                  <c:v>-2.759023359999992</c:v>
                </c:pt>
                <c:pt idx="49">
                  <c:v>-3.022492860001512</c:v>
                </c:pt>
                <c:pt idx="50">
                  <c:v>-2.9179054600000383</c:v>
                </c:pt>
                <c:pt idx="51">
                  <c:v>-2.9933022799994795</c:v>
                </c:pt>
                <c:pt idx="52">
                  <c:v>-2.8439668800006621</c:v>
                </c:pt>
                <c:pt idx="53">
                  <c:v>-2.8926427399995736</c:v>
                </c:pt>
                <c:pt idx="54">
                  <c:v>-2.6224115599994549</c:v>
                </c:pt>
                <c:pt idx="55">
                  <c:v>-2.7544733399990946</c:v>
                </c:pt>
                <c:pt idx="56">
                  <c:v>-2.8184886400005782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14-E747-B438-9195B82DC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6562783"/>
        <c:axId val="1576564463"/>
      </c:scatterChart>
      <c:valAx>
        <c:axId val="157656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564463"/>
        <c:crosses val="autoZero"/>
        <c:crossBetween val="midCat"/>
      </c:valAx>
      <c:valAx>
        <c:axId val="15765644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5627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'400C'!$J$346:$J$404</c:f>
              <c:numCache>
                <c:formatCode>General</c:formatCode>
                <c:ptCount val="59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  <c:pt idx="46">
                  <c:v>0.35144551066560725</c:v>
                </c:pt>
                <c:pt idx="47">
                  <c:v>0.35908563046268566</c:v>
                </c:pt>
                <c:pt idx="48">
                  <c:v>0.36672575025976406</c:v>
                </c:pt>
                <c:pt idx="49">
                  <c:v>0.37436587005684246</c:v>
                </c:pt>
                <c:pt idx="50">
                  <c:v>0.38200598985392092</c:v>
                </c:pt>
                <c:pt idx="51">
                  <c:v>0.38964610965099933</c:v>
                </c:pt>
                <c:pt idx="52">
                  <c:v>0.39728622944807773</c:v>
                </c:pt>
                <c:pt idx="53">
                  <c:v>0.40492634924515614</c:v>
                </c:pt>
                <c:pt idx="54">
                  <c:v>0.4125664690422346</c:v>
                </c:pt>
                <c:pt idx="55">
                  <c:v>0.420206588839313</c:v>
                </c:pt>
                <c:pt idx="56">
                  <c:v>0.4278467086363914</c:v>
                </c:pt>
                <c:pt idx="57">
                  <c:v>0.43548682843346986</c:v>
                </c:pt>
                <c:pt idx="58">
                  <c:v>0.44312694823054827</c:v>
                </c:pt>
              </c:numCache>
            </c:numRef>
          </c:xVal>
          <c:yVal>
            <c:numRef>
              <c:f>'400C'!$AE$346:$AE$404</c:f>
              <c:numCache>
                <c:formatCode>General</c:formatCode>
                <c:ptCount val="59"/>
                <c:pt idx="0">
                  <c:v>0</c:v>
                </c:pt>
                <c:pt idx="1">
                  <c:v>5.5908260109542749E-3</c:v>
                </c:pt>
                <c:pt idx="2">
                  <c:v>1.0497278443155291E-2</c:v>
                </c:pt>
                <c:pt idx="3">
                  <c:v>1.6008495501510196E-2</c:v>
                </c:pt>
                <c:pt idx="4">
                  <c:v>2.3080977316822137E-2</c:v>
                </c:pt>
                <c:pt idx="5">
                  <c:v>2.9361753307859305E-2</c:v>
                </c:pt>
                <c:pt idx="6">
                  <c:v>3.6464160220345161E-2</c:v>
                </c:pt>
                <c:pt idx="7">
                  <c:v>4.5867081978794605E-2</c:v>
                </c:pt>
                <c:pt idx="8">
                  <c:v>5.5184938288362732E-2</c:v>
                </c:pt>
                <c:pt idx="9">
                  <c:v>6.409481384203887E-2</c:v>
                </c:pt>
                <c:pt idx="10">
                  <c:v>7.2879619370191981E-2</c:v>
                </c:pt>
                <c:pt idx="11">
                  <c:v>8.6054578715781593E-2</c:v>
                </c:pt>
                <c:pt idx="12">
                  <c:v>9.6871842460414845E-2</c:v>
                </c:pt>
                <c:pt idx="13">
                  <c:v>0.11000166667541696</c:v>
                </c:pt>
                <c:pt idx="14">
                  <c:v>0.12102109738585484</c:v>
                </c:pt>
                <c:pt idx="15">
                  <c:v>0.14189376141776147</c:v>
                </c:pt>
                <c:pt idx="16">
                  <c:v>0.16059608641992568</c:v>
                </c:pt>
                <c:pt idx="17">
                  <c:v>0.17395917556064938</c:v>
                </c:pt>
                <c:pt idx="18">
                  <c:v>0.19401283563008351</c:v>
                </c:pt>
                <c:pt idx="19">
                  <c:v>0.21480638941240066</c:v>
                </c:pt>
                <c:pt idx="20">
                  <c:v>0.24157288997841067</c:v>
                </c:pt>
                <c:pt idx="21">
                  <c:v>0.2722000036662523</c:v>
                </c:pt>
                <c:pt idx="22">
                  <c:v>0.29022488142103603</c:v>
                </c:pt>
                <c:pt idx="23">
                  <c:v>0.32677664611892276</c:v>
                </c:pt>
                <c:pt idx="24">
                  <c:v>0.36560427593252998</c:v>
                </c:pt>
                <c:pt idx="25">
                  <c:v>0.39643865140615564</c:v>
                </c:pt>
                <c:pt idx="26">
                  <c:v>0.43748575830366326</c:v>
                </c:pt>
                <c:pt idx="27">
                  <c:v>0.47424873918191635</c:v>
                </c:pt>
                <c:pt idx="28">
                  <c:v>0.5120340734970581</c:v>
                </c:pt>
                <c:pt idx="29">
                  <c:v>0.55485576000991099</c:v>
                </c:pt>
                <c:pt idx="30">
                  <c:v>0.5990352720525508</c:v>
                </c:pt>
                <c:pt idx="31">
                  <c:v>0.65952314080165553</c:v>
                </c:pt>
                <c:pt idx="32">
                  <c:v>0.70755331004264643</c:v>
                </c:pt>
                <c:pt idx="33">
                  <c:v>0.753594437722508</c:v>
                </c:pt>
                <c:pt idx="34">
                  <c:v>0.83056883617063348</c:v>
                </c:pt>
                <c:pt idx="35">
                  <c:v>0.89609631156769509</c:v>
                </c:pt>
                <c:pt idx="36">
                  <c:v>0.96847300643519818</c:v>
                </c:pt>
                <c:pt idx="37">
                  <c:v>1.0156078896062943</c:v>
                </c:pt>
                <c:pt idx="38">
                  <c:v>1.1146618589279289</c:v>
                </c:pt>
                <c:pt idx="39">
                  <c:v>1.2114644109575561</c:v>
                </c:pt>
                <c:pt idx="40">
                  <c:v>1.3066248292354767</c:v>
                </c:pt>
                <c:pt idx="41">
                  <c:v>1.4128374842148603</c:v>
                </c:pt>
                <c:pt idx="42">
                  <c:v>1.5126563656792256</c:v>
                </c:pt>
                <c:pt idx="43">
                  <c:v>1.6694723642477023</c:v>
                </c:pt>
                <c:pt idx="44">
                  <c:v>1.7679883077550922</c:v>
                </c:pt>
                <c:pt idx="45">
                  <c:v>1.9288616336432187</c:v>
                </c:pt>
                <c:pt idx="46">
                  <c:v>2.0831870676962603</c:v>
                </c:pt>
                <c:pt idx="47">
                  <c:v>2.2247287092711034</c:v>
                </c:pt>
                <c:pt idx="48">
                  <c:v>2.4141216620598689</c:v>
                </c:pt>
                <c:pt idx="49">
                  <c:v>2.5947122461393808</c:v>
                </c:pt>
                <c:pt idx="50">
                  <c:v>2.7242060063039859</c:v>
                </c:pt>
                <c:pt idx="51">
                  <c:v>2.8931213359285799</c:v>
                </c:pt>
                <c:pt idx="52">
                  <c:v>3.0986231017500034</c:v>
                </c:pt>
                <c:pt idx="53">
                  <c:v>3.3202383970145584</c:v>
                </c:pt>
                <c:pt idx="54">
                  <c:v>3.3906994947350122</c:v>
                </c:pt>
                <c:pt idx="55">
                  <c:v>3.6050934785468987</c:v>
                </c:pt>
                <c:pt idx="56">
                  <c:v>3.8191752517013087</c:v>
                </c:pt>
                <c:pt idx="57">
                  <c:v>4.0479230962641273</c:v>
                </c:pt>
                <c:pt idx="58">
                  <c:v>4.1951072604435815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29-DE40-BD1A-57B6D39805B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'400C'!$J$88:$J$146</c:f>
              <c:numCache>
                <c:formatCode>General</c:formatCode>
                <c:ptCount val="59"/>
                <c:pt idx="0">
                  <c:v>0</c:v>
                </c:pt>
                <c:pt idx="1">
                  <c:v>1.0287007509515483E-2</c:v>
                </c:pt>
                <c:pt idx="2">
                  <c:v>2.0574015019030965E-2</c:v>
                </c:pt>
                <c:pt idx="3">
                  <c:v>3.0861022528546445E-2</c:v>
                </c:pt>
                <c:pt idx="4">
                  <c:v>4.1148030038061931E-2</c:v>
                </c:pt>
                <c:pt idx="5">
                  <c:v>5.143503754757741E-2</c:v>
                </c:pt>
                <c:pt idx="6">
                  <c:v>6.1722045057092889E-2</c:v>
                </c:pt>
                <c:pt idx="7">
                  <c:v>7.2009052566608375E-2</c:v>
                </c:pt>
                <c:pt idx="8">
                  <c:v>8.2296060076123861E-2</c:v>
                </c:pt>
                <c:pt idx="9">
                  <c:v>9.2583067585639334E-2</c:v>
                </c:pt>
                <c:pt idx="10">
                  <c:v>0.10287007509515482</c:v>
                </c:pt>
                <c:pt idx="11">
                  <c:v>0.11315708260467031</c:v>
                </c:pt>
                <c:pt idx="12">
                  <c:v>0.12344409011418578</c:v>
                </c:pt>
                <c:pt idx="13">
                  <c:v>0.13373109762370128</c:v>
                </c:pt>
                <c:pt idx="14">
                  <c:v>0.14401810513321675</c:v>
                </c:pt>
                <c:pt idx="15">
                  <c:v>0.15430511264273222</c:v>
                </c:pt>
                <c:pt idx="16">
                  <c:v>0.16459212015224772</c:v>
                </c:pt>
                <c:pt idx="17">
                  <c:v>0.1748791276617632</c:v>
                </c:pt>
                <c:pt idx="18">
                  <c:v>0.18516613517127867</c:v>
                </c:pt>
                <c:pt idx="19">
                  <c:v>0.19545314268079417</c:v>
                </c:pt>
                <c:pt idx="20">
                  <c:v>0.20574015019030964</c:v>
                </c:pt>
                <c:pt idx="21">
                  <c:v>0.21602715769982511</c:v>
                </c:pt>
                <c:pt idx="22">
                  <c:v>0.22631416520934061</c:v>
                </c:pt>
                <c:pt idx="23">
                  <c:v>0.23660117271885608</c:v>
                </c:pt>
                <c:pt idx="24">
                  <c:v>0.24688818022837156</c:v>
                </c:pt>
                <c:pt idx="25">
                  <c:v>0.25717518773788706</c:v>
                </c:pt>
                <c:pt idx="26">
                  <c:v>0.26746219524740256</c:v>
                </c:pt>
                <c:pt idx="27">
                  <c:v>0.277749202756918</c:v>
                </c:pt>
                <c:pt idx="28">
                  <c:v>0.2880362102664335</c:v>
                </c:pt>
                <c:pt idx="29">
                  <c:v>0.298323217775949</c:v>
                </c:pt>
                <c:pt idx="30">
                  <c:v>0.30861022528546445</c:v>
                </c:pt>
                <c:pt idx="31">
                  <c:v>0.31889723279497995</c:v>
                </c:pt>
                <c:pt idx="32">
                  <c:v>0.32918424030449545</c:v>
                </c:pt>
                <c:pt idx="33">
                  <c:v>0.33947124781401089</c:v>
                </c:pt>
                <c:pt idx="34">
                  <c:v>0.34975825532352639</c:v>
                </c:pt>
                <c:pt idx="35">
                  <c:v>0.36004526283304189</c:v>
                </c:pt>
                <c:pt idx="36">
                  <c:v>0.37033227034255733</c:v>
                </c:pt>
                <c:pt idx="37">
                  <c:v>0.38061927785207283</c:v>
                </c:pt>
                <c:pt idx="38">
                  <c:v>0.39090628536158833</c:v>
                </c:pt>
                <c:pt idx="39">
                  <c:v>0.40119329287110378</c:v>
                </c:pt>
                <c:pt idx="40">
                  <c:v>0.41148030038061928</c:v>
                </c:pt>
                <c:pt idx="41">
                  <c:v>0.42176730789013478</c:v>
                </c:pt>
                <c:pt idx="42">
                  <c:v>0.43205431539965022</c:v>
                </c:pt>
                <c:pt idx="43">
                  <c:v>0.44234132290916572</c:v>
                </c:pt>
                <c:pt idx="44">
                  <c:v>0.45262833041868122</c:v>
                </c:pt>
                <c:pt idx="45">
                  <c:v>0.46291533792819667</c:v>
                </c:pt>
                <c:pt idx="46">
                  <c:v>0.47320234543771217</c:v>
                </c:pt>
                <c:pt idx="47">
                  <c:v>0.48348935294722767</c:v>
                </c:pt>
                <c:pt idx="48">
                  <c:v>0.49377636045674311</c:v>
                </c:pt>
                <c:pt idx="49">
                  <c:v>0.50406336796625861</c:v>
                </c:pt>
                <c:pt idx="50">
                  <c:v>0.51435037547577411</c:v>
                </c:pt>
                <c:pt idx="51">
                  <c:v>0.52463738298528961</c:v>
                </c:pt>
                <c:pt idx="52">
                  <c:v>0.53492439049480511</c:v>
                </c:pt>
                <c:pt idx="53">
                  <c:v>0.5452113980043205</c:v>
                </c:pt>
                <c:pt idx="54">
                  <c:v>0.555498405513836</c:v>
                </c:pt>
                <c:pt idx="55">
                  <c:v>0.5657854130233515</c:v>
                </c:pt>
                <c:pt idx="56">
                  <c:v>0.576072420532867</c:v>
                </c:pt>
                <c:pt idx="57">
                  <c:v>0.5863594280423825</c:v>
                </c:pt>
                <c:pt idx="58">
                  <c:v>0.596646435551898</c:v>
                </c:pt>
              </c:numCache>
            </c:numRef>
          </c:xVal>
          <c:yVal>
            <c:numRef>
              <c:f>'400C'!$AE$89:$AE$146</c:f>
              <c:numCache>
                <c:formatCode>General</c:formatCode>
                <c:ptCount val="58"/>
                <c:pt idx="0">
                  <c:v>1.3140862411296353E-3</c:v>
                </c:pt>
                <c:pt idx="1">
                  <c:v>3.7896898677948175E-3</c:v>
                </c:pt>
                <c:pt idx="2">
                  <c:v>6.0948519223648504E-3</c:v>
                </c:pt>
                <c:pt idx="3">
                  <c:v>8.1415042270599064E-3</c:v>
                </c:pt>
                <c:pt idx="4">
                  <c:v>1.0640174630196092E-2</c:v>
                </c:pt>
                <c:pt idx="5">
                  <c:v>1.4144124678788318E-2</c:v>
                </c:pt>
                <c:pt idx="6">
                  <c:v>1.5818923450907973E-2</c:v>
                </c:pt>
                <c:pt idx="7">
                  <c:v>1.8978278056947472E-2</c:v>
                </c:pt>
                <c:pt idx="8">
                  <c:v>2.2786562796407034E-2</c:v>
                </c:pt>
                <c:pt idx="9">
                  <c:v>2.5509599524025286E-2</c:v>
                </c:pt>
                <c:pt idx="10">
                  <c:v>3.1204138638454084E-2</c:v>
                </c:pt>
                <c:pt idx="11">
                  <c:v>3.4395946834362687E-2</c:v>
                </c:pt>
                <c:pt idx="12">
                  <c:v>4.4768689344377714E-2</c:v>
                </c:pt>
                <c:pt idx="13">
                  <c:v>4.756297463041443E-2</c:v>
                </c:pt>
                <c:pt idx="14">
                  <c:v>5.2413422186183396E-2</c:v>
                </c:pt>
                <c:pt idx="15">
                  <c:v>6.2396142393763968E-2</c:v>
                </c:pt>
                <c:pt idx="16">
                  <c:v>7.0645268935786223E-2</c:v>
                </c:pt>
                <c:pt idx="17">
                  <c:v>7.9830110566347104E-2</c:v>
                </c:pt>
                <c:pt idx="18">
                  <c:v>8.5665995939296621E-2</c:v>
                </c:pt>
                <c:pt idx="19">
                  <c:v>9.2784176912594246E-2</c:v>
                </c:pt>
                <c:pt idx="20">
                  <c:v>0.10786094943168049</c:v>
                </c:pt>
                <c:pt idx="21">
                  <c:v>0.1156567122548995</c:v>
                </c:pt>
                <c:pt idx="22">
                  <c:v>0.12769055639246166</c:v>
                </c:pt>
                <c:pt idx="23">
                  <c:v>0.14364128576374705</c:v>
                </c:pt>
                <c:pt idx="24">
                  <c:v>0.15607546469016342</c:v>
                </c:pt>
                <c:pt idx="25">
                  <c:v>0.17317250468212897</c:v>
                </c:pt>
                <c:pt idx="26">
                  <c:v>0.18853299916273375</c:v>
                </c:pt>
                <c:pt idx="27">
                  <c:v>0.20384237887937057</c:v>
                </c:pt>
                <c:pt idx="28">
                  <c:v>0.22250688166836954</c:v>
                </c:pt>
                <c:pt idx="29">
                  <c:v>0.23827437043252347</c:v>
                </c:pt>
                <c:pt idx="30">
                  <c:v>0.25631922661816459</c:v>
                </c:pt>
                <c:pt idx="31">
                  <c:v>0.28039379135460235</c:v>
                </c:pt>
                <c:pt idx="32">
                  <c:v>0.29436370086513369</c:v>
                </c:pt>
                <c:pt idx="33">
                  <c:v>0.32202708590514101</c:v>
                </c:pt>
                <c:pt idx="34">
                  <c:v>0.34443472241311135</c:v>
                </c:pt>
                <c:pt idx="35">
                  <c:v>0.36285015493212919</c:v>
                </c:pt>
                <c:pt idx="36">
                  <c:v>0.39330544109759685</c:v>
                </c:pt>
                <c:pt idx="37">
                  <c:v>0.42746768139859964</c:v>
                </c:pt>
                <c:pt idx="38">
                  <c:v>0.45093290039601103</c:v>
                </c:pt>
                <c:pt idx="39">
                  <c:v>0.46717421429475692</c:v>
                </c:pt>
                <c:pt idx="40">
                  <c:v>0.48242878106754328</c:v>
                </c:pt>
                <c:pt idx="41">
                  <c:v>0.53082574072150746</c:v>
                </c:pt>
                <c:pt idx="42">
                  <c:v>0.54722999629191027</c:v>
                </c:pt>
                <c:pt idx="43">
                  <c:v>0.5816247448405838</c:v>
                </c:pt>
                <c:pt idx="44">
                  <c:v>0.61118164925538043</c:v>
                </c:pt>
                <c:pt idx="45">
                  <c:v>0.6649624230003589</c:v>
                </c:pt>
                <c:pt idx="46">
                  <c:v>0.70316122560120042</c:v>
                </c:pt>
                <c:pt idx="47">
                  <c:v>0.71695468397823858</c:v>
                </c:pt>
                <c:pt idx="48">
                  <c:v>0.76169633883375143</c:v>
                </c:pt>
                <c:pt idx="49">
                  <c:v>0.77130582815534354</c:v>
                </c:pt>
                <c:pt idx="50">
                  <c:v>0.83220692117602613</c:v>
                </c:pt>
                <c:pt idx="51">
                  <c:v>0.89708170009645394</c:v>
                </c:pt>
                <c:pt idx="52">
                  <c:v>0.93799064463542825</c:v>
                </c:pt>
                <c:pt idx="53">
                  <c:v>0.99261854863946397</c:v>
                </c:pt>
                <c:pt idx="54">
                  <c:v>1.0620435033318052</c:v>
                </c:pt>
                <c:pt idx="55">
                  <c:v>1.082822112780591</c:v>
                </c:pt>
                <c:pt idx="56">
                  <c:v>1.1209290098813203</c:v>
                </c:pt>
                <c:pt idx="57">
                  <c:v>1.1812862046056039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9-DF47-BF1B-1DC77D51E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8901808"/>
        <c:axId val="1662644112"/>
      </c:scatterChart>
      <c:valAx>
        <c:axId val="1478901808"/>
        <c:scaling>
          <c:orientation val="minMax"/>
          <c:max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44112"/>
        <c:crosses val="autoZero"/>
        <c:crossBetween val="midCat"/>
      </c:valAx>
      <c:valAx>
        <c:axId val="1662644112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90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'400C'!$J$346:$J$450</c:f>
              <c:numCache>
                <c:formatCode>General</c:formatCode>
                <c:ptCount val="105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  <c:pt idx="46">
                  <c:v>0.35144551066560725</c:v>
                </c:pt>
                <c:pt idx="47">
                  <c:v>0.35908563046268566</c:v>
                </c:pt>
                <c:pt idx="48">
                  <c:v>0.36672575025976406</c:v>
                </c:pt>
                <c:pt idx="49">
                  <c:v>0.37436587005684246</c:v>
                </c:pt>
                <c:pt idx="50">
                  <c:v>0.38200598985392092</c:v>
                </c:pt>
                <c:pt idx="51">
                  <c:v>0.38964610965099933</c:v>
                </c:pt>
                <c:pt idx="52">
                  <c:v>0.39728622944807773</c:v>
                </c:pt>
                <c:pt idx="53">
                  <c:v>0.40492634924515614</c:v>
                </c:pt>
                <c:pt idx="54">
                  <c:v>0.4125664690422346</c:v>
                </c:pt>
                <c:pt idx="55">
                  <c:v>0.420206588839313</c:v>
                </c:pt>
                <c:pt idx="56">
                  <c:v>0.4278467086363914</c:v>
                </c:pt>
                <c:pt idx="57">
                  <c:v>0.43548682843346986</c:v>
                </c:pt>
                <c:pt idx="58">
                  <c:v>0.44312694823054827</c:v>
                </c:pt>
                <c:pt idx="59">
                  <c:v>0.45076706802762667</c:v>
                </c:pt>
                <c:pt idx="60">
                  <c:v>0.45840718782470508</c:v>
                </c:pt>
                <c:pt idx="61">
                  <c:v>0.46604730762178354</c:v>
                </c:pt>
                <c:pt idx="62">
                  <c:v>0.47368742741886194</c:v>
                </c:pt>
                <c:pt idx="63">
                  <c:v>0.48132754721594034</c:v>
                </c:pt>
                <c:pt idx="64">
                  <c:v>0.48896766701301875</c:v>
                </c:pt>
                <c:pt idx="65">
                  <c:v>0.49660778681009721</c:v>
                </c:pt>
                <c:pt idx="66">
                  <c:v>0.50424790660717556</c:v>
                </c:pt>
                <c:pt idx="67">
                  <c:v>0.51188802640425402</c:v>
                </c:pt>
                <c:pt idx="68">
                  <c:v>0.51952814620133247</c:v>
                </c:pt>
                <c:pt idx="69">
                  <c:v>0.52716826599841082</c:v>
                </c:pt>
                <c:pt idx="70">
                  <c:v>0.53480838579548928</c:v>
                </c:pt>
                <c:pt idx="71">
                  <c:v>0.54244850559256774</c:v>
                </c:pt>
                <c:pt idx="72">
                  <c:v>0.55008862538964609</c:v>
                </c:pt>
                <c:pt idx="73">
                  <c:v>0.55772874518672455</c:v>
                </c:pt>
                <c:pt idx="74">
                  <c:v>0.5653688649838029</c:v>
                </c:pt>
                <c:pt idx="75">
                  <c:v>0.57300898478088136</c:v>
                </c:pt>
                <c:pt idx="76">
                  <c:v>0.58064910457795982</c:v>
                </c:pt>
                <c:pt idx="77">
                  <c:v>0.58828922437503817</c:v>
                </c:pt>
                <c:pt idx="78">
                  <c:v>0.59592934417211663</c:v>
                </c:pt>
                <c:pt idx="79">
                  <c:v>0.60356946396919509</c:v>
                </c:pt>
                <c:pt idx="80">
                  <c:v>0.61120958376627343</c:v>
                </c:pt>
                <c:pt idx="81">
                  <c:v>0.61884970356335189</c:v>
                </c:pt>
                <c:pt idx="82">
                  <c:v>0.62648982336043024</c:v>
                </c:pt>
                <c:pt idx="83">
                  <c:v>0.6341299431575087</c:v>
                </c:pt>
                <c:pt idx="84">
                  <c:v>0.64177006295458716</c:v>
                </c:pt>
                <c:pt idx="85">
                  <c:v>0.64941018275166551</c:v>
                </c:pt>
                <c:pt idx="86">
                  <c:v>0.65705030254874397</c:v>
                </c:pt>
                <c:pt idx="87">
                  <c:v>0.66469042234582243</c:v>
                </c:pt>
                <c:pt idx="88">
                  <c:v>0.67233054214290078</c:v>
                </c:pt>
                <c:pt idx="89">
                  <c:v>0.67997066193997924</c:v>
                </c:pt>
                <c:pt idx="90">
                  <c:v>0.68761078173705759</c:v>
                </c:pt>
                <c:pt idx="91">
                  <c:v>0.69525090153413605</c:v>
                </c:pt>
                <c:pt idx="92">
                  <c:v>0.7028910213312145</c:v>
                </c:pt>
                <c:pt idx="93">
                  <c:v>0.71053114112829285</c:v>
                </c:pt>
                <c:pt idx="94">
                  <c:v>0.71817126092537131</c:v>
                </c:pt>
                <c:pt idx="95">
                  <c:v>0.72581138072244977</c:v>
                </c:pt>
                <c:pt idx="96">
                  <c:v>0.73345150051952812</c:v>
                </c:pt>
                <c:pt idx="97">
                  <c:v>0.74109162031660658</c:v>
                </c:pt>
                <c:pt idx="98">
                  <c:v>0.74873174011368493</c:v>
                </c:pt>
                <c:pt idx="99">
                  <c:v>0.75637185991076339</c:v>
                </c:pt>
                <c:pt idx="100">
                  <c:v>0.76401197970784185</c:v>
                </c:pt>
                <c:pt idx="101">
                  <c:v>0.7716520995049202</c:v>
                </c:pt>
                <c:pt idx="102">
                  <c:v>0.77929221930199866</c:v>
                </c:pt>
                <c:pt idx="103">
                  <c:v>0.78693233909907712</c:v>
                </c:pt>
                <c:pt idx="104">
                  <c:v>0.79457245889615546</c:v>
                </c:pt>
              </c:numCache>
            </c:numRef>
          </c:xVal>
          <c:yVal>
            <c:numRef>
              <c:f>'400C'!$L$346:$L$450</c:f>
              <c:numCache>
                <c:formatCode>General</c:formatCode>
                <c:ptCount val="105"/>
                <c:pt idx="0">
                  <c:v>0</c:v>
                </c:pt>
                <c:pt idx="1">
                  <c:v>-14.715843999991193</c:v>
                </c:pt>
                <c:pt idx="2">
                  <c:v>-25.385788999963552</c:v>
                </c:pt>
                <c:pt idx="3">
                  <c:v>-26.815041999972891</c:v>
                </c:pt>
                <c:pt idx="4">
                  <c:v>-29.084404999972321</c:v>
                </c:pt>
                <c:pt idx="5">
                  <c:v>-39.614301999972668</c:v>
                </c:pt>
                <c:pt idx="6">
                  <c:v>-39.311417999968398</c:v>
                </c:pt>
                <c:pt idx="7">
                  <c:v>-40.472344000008889</c:v>
                </c:pt>
                <c:pt idx="8">
                  <c:v>-41.418550000002142</c:v>
                </c:pt>
                <c:pt idx="9">
                  <c:v>-38.14701099996455</c:v>
                </c:pt>
                <c:pt idx="10">
                  <c:v>-38.588518999982625</c:v>
                </c:pt>
                <c:pt idx="11">
                  <c:v>-32.996345999999903</c:v>
                </c:pt>
                <c:pt idx="12">
                  <c:v>-36.114405000000261</c:v>
                </c:pt>
                <c:pt idx="13">
                  <c:v>-30.101752999995369</c:v>
                </c:pt>
                <c:pt idx="14">
                  <c:v>-43.537119999993593</c:v>
                </c:pt>
                <c:pt idx="15">
                  <c:v>-34.796473999973387</c:v>
                </c:pt>
                <c:pt idx="16">
                  <c:v>-28.38043000001926</c:v>
                </c:pt>
                <c:pt idx="17">
                  <c:v>-33.5940539999865</c:v>
                </c:pt>
                <c:pt idx="18">
                  <c:v>-18.293634000001475</c:v>
                </c:pt>
                <c:pt idx="19">
                  <c:v>-11.721844999992754</c:v>
                </c:pt>
                <c:pt idx="20">
                  <c:v>-7.1123589999624528</c:v>
                </c:pt>
                <c:pt idx="21">
                  <c:v>4.2551530000055209</c:v>
                </c:pt>
                <c:pt idx="22">
                  <c:v>20.586911000020336</c:v>
                </c:pt>
                <c:pt idx="23">
                  <c:v>30.309093000018038</c:v>
                </c:pt>
                <c:pt idx="24">
                  <c:v>44.546810000028927</c:v>
                </c:pt>
                <c:pt idx="25">
                  <c:v>54.475323999999091</c:v>
                </c:pt>
                <c:pt idx="26">
                  <c:v>71.421094999997877</c:v>
                </c:pt>
                <c:pt idx="27">
                  <c:v>93.592291000008117</c:v>
                </c:pt>
                <c:pt idx="28">
                  <c:v>117.06442900002003</c:v>
                </c:pt>
                <c:pt idx="29">
                  <c:v>134.61840199999278</c:v>
                </c:pt>
                <c:pt idx="30">
                  <c:v>161.67827500001295</c:v>
                </c:pt>
                <c:pt idx="31">
                  <c:v>191.69133800000418</c:v>
                </c:pt>
                <c:pt idx="32">
                  <c:v>221.7349680000334</c:v>
                </c:pt>
                <c:pt idx="33">
                  <c:v>240.1087300000363</c:v>
                </c:pt>
                <c:pt idx="34">
                  <c:v>284.38206299999729</c:v>
                </c:pt>
                <c:pt idx="35">
                  <c:v>318.13270499999635</c:v>
                </c:pt>
                <c:pt idx="36">
                  <c:v>356.59476100001484</c:v>
                </c:pt>
                <c:pt idx="37">
                  <c:v>393.23032199998852</c:v>
                </c:pt>
                <c:pt idx="38">
                  <c:v>426.34665600000881</c:v>
                </c:pt>
                <c:pt idx="39">
                  <c:v>463.65955099998973</c:v>
                </c:pt>
                <c:pt idx="40">
                  <c:v>521.50622099998873</c:v>
                </c:pt>
                <c:pt idx="41">
                  <c:v>571.1201890000375</c:v>
                </c:pt>
                <c:pt idx="42">
                  <c:v>628.38659200002439</c:v>
                </c:pt>
                <c:pt idx="43">
                  <c:v>694.7690120000043</c:v>
                </c:pt>
                <c:pt idx="44">
                  <c:v>761.10752299998421</c:v>
                </c:pt>
                <c:pt idx="45">
                  <c:v>828.77038000000175</c:v>
                </c:pt>
                <c:pt idx="46">
                  <c:v>917.30547999998089</c:v>
                </c:pt>
                <c:pt idx="47">
                  <c:v>992.10195400001248</c:v>
                </c:pt>
                <c:pt idx="48">
                  <c:v>1079.1675810000161</c:v>
                </c:pt>
                <c:pt idx="49">
                  <c:v>1169.4681350000319</c:v>
                </c:pt>
                <c:pt idx="50">
                  <c:v>1286.0767950000009</c:v>
                </c:pt>
                <c:pt idx="51">
                  <c:v>1380.8808619999909</c:v>
                </c:pt>
                <c:pt idx="52">
                  <c:v>1494.139663000009</c:v>
                </c:pt>
                <c:pt idx="53">
                  <c:v>1613.4096560000326</c:v>
                </c:pt>
                <c:pt idx="54">
                  <c:v>1726.261222000001</c:v>
                </c:pt>
                <c:pt idx="55">
                  <c:v>1852.3693559999811</c:v>
                </c:pt>
                <c:pt idx="56">
                  <c:v>1983.7776450000238</c:v>
                </c:pt>
                <c:pt idx="57">
                  <c:v>2120.430194000015</c:v>
                </c:pt>
                <c:pt idx="58">
                  <c:v>2243.62065300002</c:v>
                </c:pt>
                <c:pt idx="59">
                  <c:v>2387.3218009999837</c:v>
                </c:pt>
                <c:pt idx="60">
                  <c:v>2537.8029560000286</c:v>
                </c:pt>
                <c:pt idx="61">
                  <c:v>2677.3613839999889</c:v>
                </c:pt>
                <c:pt idx="62">
                  <c:v>2829.8791809999966</c:v>
                </c:pt>
                <c:pt idx="63">
                  <c:v>2976.1947860000073</c:v>
                </c:pt>
                <c:pt idx="64">
                  <c:v>3140.3021980000194</c:v>
                </c:pt>
                <c:pt idx="65">
                  <c:v>3266.5586820000317</c:v>
                </c:pt>
                <c:pt idx="66">
                  <c:v>3441.319524999999</c:v>
                </c:pt>
                <c:pt idx="67">
                  <c:v>3597.8371969999862</c:v>
                </c:pt>
                <c:pt idx="68">
                  <c:v>3781.9936449999805</c:v>
                </c:pt>
                <c:pt idx="69">
                  <c:v>3958.4828200000338</c:v>
                </c:pt>
                <c:pt idx="70">
                  <c:v>4133.4328649999807</c:v>
                </c:pt>
                <c:pt idx="71">
                  <c:v>4339.1793480000342</c:v>
                </c:pt>
                <c:pt idx="72">
                  <c:v>4531.1825790000148</c:v>
                </c:pt>
                <c:pt idx="73">
                  <c:v>4744.6030560000218</c:v>
                </c:pt>
                <c:pt idx="74">
                  <c:v>4964.5503630000167</c:v>
                </c:pt>
                <c:pt idx="75">
                  <c:v>5174.2781880000257</c:v>
                </c:pt>
                <c:pt idx="76">
                  <c:v>5403.0642099999823</c:v>
                </c:pt>
                <c:pt idx="77">
                  <c:v>5621.5154060000204</c:v>
                </c:pt>
                <c:pt idx="78">
                  <c:v>5868.3234679999878</c:v>
                </c:pt>
                <c:pt idx="79">
                  <c:v>6121.1186050000251</c:v>
                </c:pt>
                <c:pt idx="80">
                  <c:v>6377.1735360000166</c:v>
                </c:pt>
                <c:pt idx="81">
                  <c:v>6638.098702999996</c:v>
                </c:pt>
                <c:pt idx="82">
                  <c:v>6914.0312869999907</c:v>
                </c:pt>
                <c:pt idx="83">
                  <c:v>7181.1173190000118</c:v>
                </c:pt>
                <c:pt idx="84">
                  <c:v>7456.434505000012</c:v>
                </c:pt>
                <c:pt idx="85">
                  <c:v>7722.8642140000011</c:v>
                </c:pt>
                <c:pt idx="86">
                  <c:v>8022.6895380000351</c:v>
                </c:pt>
                <c:pt idx="87">
                  <c:v>8320.4177520000376</c:v>
                </c:pt>
                <c:pt idx="88">
                  <c:v>8633.1571419999818</c:v>
                </c:pt>
                <c:pt idx="89">
                  <c:v>8934.2597350000287</c:v>
                </c:pt>
                <c:pt idx="90">
                  <c:v>9266.3131409999914</c:v>
                </c:pt>
                <c:pt idx="91">
                  <c:v>9603.8727959999815</c:v>
                </c:pt>
                <c:pt idx="92">
                  <c:v>9938.9991460000165</c:v>
                </c:pt>
                <c:pt idx="93">
                  <c:v>10293.50594100001</c:v>
                </c:pt>
                <c:pt idx="94">
                  <c:v>10641.275907000003</c:v>
                </c:pt>
                <c:pt idx="95">
                  <c:v>11001.969359999988</c:v>
                </c:pt>
                <c:pt idx="96">
                  <c:v>11365.07459600002</c:v>
                </c:pt>
                <c:pt idx="97">
                  <c:v>11756.256674000004</c:v>
                </c:pt>
                <c:pt idx="98">
                  <c:v>12136.696612</c:v>
                </c:pt>
                <c:pt idx="99">
                  <c:v>12506.33589799999</c:v>
                </c:pt>
                <c:pt idx="100">
                  <c:v>12899.030521999986</c:v>
                </c:pt>
                <c:pt idx="101">
                  <c:v>13278.829405000026</c:v>
                </c:pt>
                <c:pt idx="102">
                  <c:v>13686.168665000005</c:v>
                </c:pt>
                <c:pt idx="103">
                  <c:v>14079.399497000035</c:v>
                </c:pt>
                <c:pt idx="104">
                  <c:v>14510.335666000028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292-B34D-A503-0297B8ABEFB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'400C'!$J$24:$J$75</c:f>
              <c:numCache>
                <c:formatCode>General</c:formatCode>
                <c:ptCount val="52"/>
                <c:pt idx="0">
                  <c:v>0</c:v>
                </c:pt>
                <c:pt idx="1">
                  <c:v>3.0560479188313674E-3</c:v>
                </c:pt>
                <c:pt idx="2">
                  <c:v>6.1120958376627349E-3</c:v>
                </c:pt>
                <c:pt idx="3">
                  <c:v>9.1681437564941019E-3</c:v>
                </c:pt>
                <c:pt idx="4">
                  <c:v>1.222419167532547E-2</c:v>
                </c:pt>
                <c:pt idx="5">
                  <c:v>1.5280239594156836E-2</c:v>
                </c:pt>
                <c:pt idx="6">
                  <c:v>1.8336287512988204E-2</c:v>
                </c:pt>
                <c:pt idx="7">
                  <c:v>2.1392335431819572E-2</c:v>
                </c:pt>
                <c:pt idx="8">
                  <c:v>2.4448383350650939E-2</c:v>
                </c:pt>
                <c:pt idx="9">
                  <c:v>2.7504431269482304E-2</c:v>
                </c:pt>
                <c:pt idx="10">
                  <c:v>3.0560479188313672E-2</c:v>
                </c:pt>
                <c:pt idx="11">
                  <c:v>3.3616527107145043E-2</c:v>
                </c:pt>
                <c:pt idx="12">
                  <c:v>3.6672575025976407E-2</c:v>
                </c:pt>
                <c:pt idx="13">
                  <c:v>3.9728622944807772E-2</c:v>
                </c:pt>
                <c:pt idx="14">
                  <c:v>4.2784670863639143E-2</c:v>
                </c:pt>
                <c:pt idx="15">
                  <c:v>4.5840718782470508E-2</c:v>
                </c:pt>
                <c:pt idx="16">
                  <c:v>4.8896766701301879E-2</c:v>
                </c:pt>
                <c:pt idx="17">
                  <c:v>5.1952814620133243E-2</c:v>
                </c:pt>
                <c:pt idx="18">
                  <c:v>5.5008862538964608E-2</c:v>
                </c:pt>
                <c:pt idx="19">
                  <c:v>5.8064910457795979E-2</c:v>
                </c:pt>
                <c:pt idx="20">
                  <c:v>6.1120958376627343E-2</c:v>
                </c:pt>
                <c:pt idx="21">
                  <c:v>6.4177006295458708E-2</c:v>
                </c:pt>
                <c:pt idx="22">
                  <c:v>6.7233054214290086E-2</c:v>
                </c:pt>
                <c:pt idx="23">
                  <c:v>7.028910213312145E-2</c:v>
                </c:pt>
                <c:pt idx="24">
                  <c:v>7.3345150051952815E-2</c:v>
                </c:pt>
                <c:pt idx="25">
                  <c:v>7.6401197970784179E-2</c:v>
                </c:pt>
                <c:pt idx="26">
                  <c:v>7.9457245889615544E-2</c:v>
                </c:pt>
                <c:pt idx="27">
                  <c:v>8.2513293808446922E-2</c:v>
                </c:pt>
                <c:pt idx="28">
                  <c:v>8.5569341727278286E-2</c:v>
                </c:pt>
                <c:pt idx="29">
                  <c:v>8.8625389646109651E-2</c:v>
                </c:pt>
                <c:pt idx="30">
                  <c:v>9.1681437564941015E-2</c:v>
                </c:pt>
                <c:pt idx="31">
                  <c:v>9.473748548377238E-2</c:v>
                </c:pt>
                <c:pt idx="32">
                  <c:v>9.7793533402603758E-2</c:v>
                </c:pt>
                <c:pt idx="33">
                  <c:v>0.10084958132143512</c:v>
                </c:pt>
                <c:pt idx="34">
                  <c:v>0.10390562924026649</c:v>
                </c:pt>
                <c:pt idx="35">
                  <c:v>0.10696167715909785</c:v>
                </c:pt>
                <c:pt idx="36">
                  <c:v>0.11001772507792922</c:v>
                </c:pt>
                <c:pt idx="37">
                  <c:v>0.11307377299676059</c:v>
                </c:pt>
                <c:pt idx="38">
                  <c:v>0.11612982091559196</c:v>
                </c:pt>
                <c:pt idx="39">
                  <c:v>0.11918586883442332</c:v>
                </c:pt>
                <c:pt idx="40">
                  <c:v>0.12224191675325469</c:v>
                </c:pt>
                <c:pt idx="41">
                  <c:v>0.12529796467208607</c:v>
                </c:pt>
                <c:pt idx="42">
                  <c:v>0.12835401259091742</c:v>
                </c:pt>
                <c:pt idx="43">
                  <c:v>0.13141006050974879</c:v>
                </c:pt>
                <c:pt idx="44">
                  <c:v>0.13446610842858017</c:v>
                </c:pt>
                <c:pt idx="45">
                  <c:v>0.13752215634741152</c:v>
                </c:pt>
                <c:pt idx="46">
                  <c:v>0.1405782042662429</c:v>
                </c:pt>
                <c:pt idx="47">
                  <c:v>0.14363425218507425</c:v>
                </c:pt>
                <c:pt idx="48">
                  <c:v>0.14669030010390563</c:v>
                </c:pt>
                <c:pt idx="49">
                  <c:v>0.14974634802273701</c:v>
                </c:pt>
                <c:pt idx="50">
                  <c:v>0.15280239594156836</c:v>
                </c:pt>
                <c:pt idx="51">
                  <c:v>0.15585844386039974</c:v>
                </c:pt>
              </c:numCache>
            </c:numRef>
          </c:xVal>
          <c:yVal>
            <c:numRef>
              <c:f>'400C'!$L$24:$L$75</c:f>
              <c:numCache>
                <c:formatCode>General</c:formatCode>
                <c:ptCount val="52"/>
                <c:pt idx="0">
                  <c:v>0</c:v>
                </c:pt>
                <c:pt idx="1">
                  <c:v>-25.71324100001948</c:v>
                </c:pt>
                <c:pt idx="2">
                  <c:v>-20.486793000018224</c:v>
                </c:pt>
                <c:pt idx="3">
                  <c:v>-27.875583000015467</c:v>
                </c:pt>
                <c:pt idx="4">
                  <c:v>-30.247067000018433</c:v>
                </c:pt>
                <c:pt idx="5">
                  <c:v>-30.517733999993652</c:v>
                </c:pt>
                <c:pt idx="6">
                  <c:v>-40.89498799998546</c:v>
                </c:pt>
                <c:pt idx="7">
                  <c:v>-39.537658000015654</c:v>
                </c:pt>
                <c:pt idx="8">
                  <c:v>-36.762485999963246</c:v>
                </c:pt>
                <c:pt idx="9">
                  <c:v>-42.976388000010047</c:v>
                </c:pt>
                <c:pt idx="10">
                  <c:v>-39.71840000001248</c:v>
                </c:pt>
                <c:pt idx="11">
                  <c:v>-50.209980999992695</c:v>
                </c:pt>
                <c:pt idx="12">
                  <c:v>-49.32406999997329</c:v>
                </c:pt>
                <c:pt idx="13">
                  <c:v>-51.286599999992177</c:v>
                </c:pt>
                <c:pt idx="14">
                  <c:v>-51.102806999988388</c:v>
                </c:pt>
                <c:pt idx="15">
                  <c:v>-52.583142000017688</c:v>
                </c:pt>
                <c:pt idx="16">
                  <c:v>-51.40582899999572</c:v>
                </c:pt>
                <c:pt idx="17">
                  <c:v>-46.675402999971993</c:v>
                </c:pt>
                <c:pt idx="18">
                  <c:v>-44.56178499996895</c:v>
                </c:pt>
                <c:pt idx="19">
                  <c:v>-41.092033999972045</c:v>
                </c:pt>
                <c:pt idx="20">
                  <c:v>-52.465330999984872</c:v>
                </c:pt>
                <c:pt idx="21">
                  <c:v>-55.080567999975756</c:v>
                </c:pt>
                <c:pt idx="22">
                  <c:v>-56.716965999978129</c:v>
                </c:pt>
                <c:pt idx="23">
                  <c:v>-61.268953999970108</c:v>
                </c:pt>
                <c:pt idx="24">
                  <c:v>-51.99572199996328</c:v>
                </c:pt>
                <c:pt idx="25">
                  <c:v>-46.531933000020217</c:v>
                </c:pt>
                <c:pt idx="26">
                  <c:v>-58.591698999982327</c:v>
                </c:pt>
                <c:pt idx="27">
                  <c:v>-62.905441000009887</c:v>
                </c:pt>
                <c:pt idx="28">
                  <c:v>-63.719130999990739</c:v>
                </c:pt>
                <c:pt idx="29">
                  <c:v>-53.873158000002149</c:v>
                </c:pt>
                <c:pt idx="30">
                  <c:v>-55.665008999989368</c:v>
                </c:pt>
                <c:pt idx="31">
                  <c:v>-60.197660000005271</c:v>
                </c:pt>
                <c:pt idx="32">
                  <c:v>-63.990660000010394</c:v>
                </c:pt>
                <c:pt idx="33">
                  <c:v>-53.430159999988973</c:v>
                </c:pt>
                <c:pt idx="34">
                  <c:v>-52.081537000020035</c:v>
                </c:pt>
                <c:pt idx="35">
                  <c:v>-55.694225999992341</c:v>
                </c:pt>
                <c:pt idx="36">
                  <c:v>-47.139751999988221</c:v>
                </c:pt>
                <c:pt idx="37">
                  <c:v>-61.908259999996517</c:v>
                </c:pt>
                <c:pt idx="38">
                  <c:v>-50.490037999988999</c:v>
                </c:pt>
                <c:pt idx="39">
                  <c:v>-53.848102999967523</c:v>
                </c:pt>
                <c:pt idx="40">
                  <c:v>-54.47049799998058</c:v>
                </c:pt>
                <c:pt idx="41">
                  <c:v>-52.031831000000238</c:v>
                </c:pt>
                <c:pt idx="42">
                  <c:v>-47.174736999964807</c:v>
                </c:pt>
                <c:pt idx="43">
                  <c:v>-35.133801000018138</c:v>
                </c:pt>
                <c:pt idx="44">
                  <c:v>-40.904956999991555</c:v>
                </c:pt>
                <c:pt idx="45">
                  <c:v>-36.698429999989457</c:v>
                </c:pt>
                <c:pt idx="46">
                  <c:v>-38.065598999965005</c:v>
                </c:pt>
                <c:pt idx="47">
                  <c:v>-41.113764000008814</c:v>
                </c:pt>
                <c:pt idx="48">
                  <c:v>-24.394428999978118</c:v>
                </c:pt>
                <c:pt idx="49">
                  <c:v>-28.175351999991108</c:v>
                </c:pt>
                <c:pt idx="50">
                  <c:v>-21.285143000015523</c:v>
                </c:pt>
                <c:pt idx="51">
                  <c:v>-27.423179999983404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292-B34D-A503-0297B8ABE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590815"/>
        <c:axId val="2129361567"/>
      </c:scatterChart>
      <c:valAx>
        <c:axId val="2141590815"/>
        <c:scaling>
          <c:orientation val="minMax"/>
          <c:max val="0.5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361567"/>
        <c:crosses val="autoZero"/>
        <c:crossBetween val="midCat"/>
      </c:valAx>
      <c:valAx>
        <c:axId val="2129361567"/>
        <c:scaling>
          <c:orientation val="minMax"/>
          <c:max val="4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5908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0"/>
          <c:tx>
            <c:v>1.7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'400C'!$BJ$462:$BJ$522</c:f>
              <c:numCache>
                <c:formatCode>General</c:formatCode>
                <c:ptCount val="61"/>
                <c:pt idx="0">
                  <c:v>0</c:v>
                </c:pt>
                <c:pt idx="1">
                  <c:v>1.0680907877169559E-2</c:v>
                </c:pt>
                <c:pt idx="2">
                  <c:v>2.1361815754339118E-2</c:v>
                </c:pt>
                <c:pt idx="3">
                  <c:v>3.2042723631508681E-2</c:v>
                </c:pt>
                <c:pt idx="4">
                  <c:v>4.2723631508678236E-2</c:v>
                </c:pt>
                <c:pt idx="5">
                  <c:v>5.3404539385847799E-2</c:v>
                </c:pt>
                <c:pt idx="6">
                  <c:v>6.4085447263017362E-2</c:v>
                </c:pt>
                <c:pt idx="7">
                  <c:v>7.476635514018691E-2</c:v>
                </c:pt>
                <c:pt idx="8">
                  <c:v>8.5447263017356473E-2</c:v>
                </c:pt>
                <c:pt idx="9">
                  <c:v>9.6128170894526035E-2</c:v>
                </c:pt>
                <c:pt idx="10">
                  <c:v>0.1068090787716956</c:v>
                </c:pt>
                <c:pt idx="11">
                  <c:v>0.11748998664886515</c:v>
                </c:pt>
                <c:pt idx="12">
                  <c:v>0.12817089452603472</c:v>
                </c:pt>
                <c:pt idx="13">
                  <c:v>0.13885180240320427</c:v>
                </c:pt>
                <c:pt idx="14">
                  <c:v>0.14953271028037382</c:v>
                </c:pt>
                <c:pt idx="15">
                  <c:v>0.1602136181575434</c:v>
                </c:pt>
                <c:pt idx="16">
                  <c:v>0.17089452603471295</c:v>
                </c:pt>
                <c:pt idx="17">
                  <c:v>0.18157543391188252</c:v>
                </c:pt>
                <c:pt idx="18">
                  <c:v>0.19225634178905207</c:v>
                </c:pt>
                <c:pt idx="19">
                  <c:v>0.20293724966622162</c:v>
                </c:pt>
                <c:pt idx="20">
                  <c:v>0.2136181575433912</c:v>
                </c:pt>
                <c:pt idx="21">
                  <c:v>0.22429906542056074</c:v>
                </c:pt>
                <c:pt idx="22">
                  <c:v>0.23497997329773029</c:v>
                </c:pt>
                <c:pt idx="23">
                  <c:v>0.24566088117489987</c:v>
                </c:pt>
                <c:pt idx="24">
                  <c:v>0.25634178905206945</c:v>
                </c:pt>
                <c:pt idx="25">
                  <c:v>0.26702269692923897</c:v>
                </c:pt>
                <c:pt idx="26">
                  <c:v>0.27770360480640854</c:v>
                </c:pt>
                <c:pt idx="27">
                  <c:v>0.28838451268357812</c:v>
                </c:pt>
                <c:pt idx="28">
                  <c:v>0.29906542056074764</c:v>
                </c:pt>
                <c:pt idx="29">
                  <c:v>0.30974632843791722</c:v>
                </c:pt>
                <c:pt idx="30">
                  <c:v>0.32042723631508679</c:v>
                </c:pt>
                <c:pt idx="31">
                  <c:v>0.33110814419225632</c:v>
                </c:pt>
                <c:pt idx="32">
                  <c:v>0.34178905206942589</c:v>
                </c:pt>
                <c:pt idx="33">
                  <c:v>0.35246995994659547</c:v>
                </c:pt>
                <c:pt idx="34">
                  <c:v>0.36315086782376504</c:v>
                </c:pt>
                <c:pt idx="35">
                  <c:v>0.37383177570093457</c:v>
                </c:pt>
                <c:pt idx="36">
                  <c:v>0.38451268357810414</c:v>
                </c:pt>
                <c:pt idx="37">
                  <c:v>0.39519359145527372</c:v>
                </c:pt>
                <c:pt idx="38">
                  <c:v>0.40587449933244324</c:v>
                </c:pt>
                <c:pt idx="39">
                  <c:v>0.41655540720961282</c:v>
                </c:pt>
                <c:pt idx="40">
                  <c:v>0.42723631508678239</c:v>
                </c:pt>
                <c:pt idx="41">
                  <c:v>0.43791722296395191</c:v>
                </c:pt>
                <c:pt idx="42">
                  <c:v>0.44859813084112149</c:v>
                </c:pt>
                <c:pt idx="43">
                  <c:v>0.45927903871829107</c:v>
                </c:pt>
                <c:pt idx="44">
                  <c:v>0.46995994659546059</c:v>
                </c:pt>
                <c:pt idx="45">
                  <c:v>0.48064085447263016</c:v>
                </c:pt>
                <c:pt idx="46">
                  <c:v>0.49132176234979974</c:v>
                </c:pt>
                <c:pt idx="47">
                  <c:v>0.50200267022696932</c:v>
                </c:pt>
                <c:pt idx="48">
                  <c:v>0.51268357810413889</c:v>
                </c:pt>
                <c:pt idx="49">
                  <c:v>0.52336448598130836</c:v>
                </c:pt>
                <c:pt idx="50">
                  <c:v>0.53404539385847793</c:v>
                </c:pt>
                <c:pt idx="51">
                  <c:v>0.54472630173564751</c:v>
                </c:pt>
                <c:pt idx="52">
                  <c:v>0.55540720961281709</c:v>
                </c:pt>
                <c:pt idx="53">
                  <c:v>0.56608811748998666</c:v>
                </c:pt>
                <c:pt idx="54">
                  <c:v>0.57676902536715624</c:v>
                </c:pt>
                <c:pt idx="55">
                  <c:v>0.58744993324432582</c:v>
                </c:pt>
                <c:pt idx="56">
                  <c:v>0.59813084112149528</c:v>
                </c:pt>
                <c:pt idx="57">
                  <c:v>0.60881174899866486</c:v>
                </c:pt>
                <c:pt idx="58">
                  <c:v>0.61949265687583444</c:v>
                </c:pt>
                <c:pt idx="59">
                  <c:v>0.63017356475300401</c:v>
                </c:pt>
                <c:pt idx="60">
                  <c:v>0.64085447263017359</c:v>
                </c:pt>
              </c:numCache>
            </c:numRef>
          </c:xVal>
          <c:yVal>
            <c:numRef>
              <c:f>'400C'!$BK$462:$BK$522</c:f>
              <c:numCache>
                <c:formatCode>General</c:formatCode>
                <c:ptCount val="61"/>
                <c:pt idx="0">
                  <c:v>0.99980316866497609</c:v>
                </c:pt>
                <c:pt idx="1">
                  <c:v>0.99980411062555241</c:v>
                </c:pt>
                <c:pt idx="2">
                  <c:v>0.99970297430182142</c:v>
                </c:pt>
                <c:pt idx="3">
                  <c:v>0.99970088456032458</c:v>
                </c:pt>
                <c:pt idx="4">
                  <c:v>0.9996968261762329</c:v>
                </c:pt>
                <c:pt idx="5">
                  <c:v>0.99965385385740391</c:v>
                </c:pt>
                <c:pt idx="6">
                  <c:v>0.99965323293459574</c:v>
                </c:pt>
                <c:pt idx="7">
                  <c:v>0.99969077782267612</c:v>
                </c:pt>
                <c:pt idx="8">
                  <c:v>0.99969739817299463</c:v>
                </c:pt>
                <c:pt idx="9">
                  <c:v>0.99964950272413255</c:v>
                </c:pt>
                <c:pt idx="10">
                  <c:v>0.9996886852133966</c:v>
                </c:pt>
                <c:pt idx="11">
                  <c:v>0.9998061839674528</c:v>
                </c:pt>
                <c:pt idx="12">
                  <c:v>0.99974632066448488</c:v>
                </c:pt>
                <c:pt idx="13">
                  <c:v>0.99978169399796224</c:v>
                </c:pt>
                <c:pt idx="14">
                  <c:v>0.99978077798499254</c:v>
                </c:pt>
                <c:pt idx="15">
                  <c:v>0.99976849315962024</c:v>
                </c:pt>
                <c:pt idx="16">
                  <c:v>0.99985376164033601</c:v>
                </c:pt>
                <c:pt idx="17">
                  <c:v>0.99990349262979139</c:v>
                </c:pt>
                <c:pt idx="18">
                  <c:v>0.9998814907122483</c:v>
                </c:pt>
                <c:pt idx="19">
                  <c:v>0.99992317171830114</c:v>
                </c:pt>
                <c:pt idx="20">
                  <c:v>0.99998381009901305</c:v>
                </c:pt>
                <c:pt idx="21">
                  <c:v>1.0000613370517142</c:v>
                </c:pt>
                <c:pt idx="22">
                  <c:v>1.0000680561554511</c:v>
                </c:pt>
                <c:pt idx="23">
                  <c:v>1.0000889823746779</c:v>
                </c:pt>
                <c:pt idx="24">
                  <c:v>1.0001180049874339</c:v>
                </c:pt>
                <c:pt idx="25">
                  <c:v>1.0001912644269944</c:v>
                </c:pt>
                <c:pt idx="26">
                  <c:v>1.0002567327075753</c:v>
                </c:pt>
                <c:pt idx="27">
                  <c:v>1.0003458731498254</c:v>
                </c:pt>
                <c:pt idx="28">
                  <c:v>1.0003888337172269</c:v>
                </c:pt>
                <c:pt idx="29">
                  <c:v>1.0004620235769823</c:v>
                </c:pt>
                <c:pt idx="30">
                  <c:v>1.0005304373659365</c:v>
                </c:pt>
                <c:pt idx="31">
                  <c:v>1.0006138979672581</c:v>
                </c:pt>
                <c:pt idx="32">
                  <c:v>1.0007036359829293</c:v>
                </c:pt>
                <c:pt idx="33">
                  <c:v>1.0007938611061393</c:v>
                </c:pt>
                <c:pt idx="34">
                  <c:v>1.0008608800256715</c:v>
                </c:pt>
                <c:pt idx="35">
                  <c:v>1.0010204427581872</c:v>
                </c:pt>
                <c:pt idx="36">
                  <c:v>1.0011372803824339</c:v>
                </c:pt>
                <c:pt idx="37">
                  <c:v>1.0011709720209321</c:v>
                </c:pt>
                <c:pt idx="38">
                  <c:v>1.0013334288130964</c:v>
                </c:pt>
                <c:pt idx="39">
                  <c:v>1.0014045513953194</c:v>
                </c:pt>
                <c:pt idx="40">
                  <c:v>1.0015185207230441</c:v>
                </c:pt>
                <c:pt idx="41">
                  <c:v>1.0015621844831852</c:v>
                </c:pt>
                <c:pt idx="42">
                  <c:v>1.0016949119583809</c:v>
                </c:pt>
                <c:pt idx="43">
                  <c:v>1.0019184325272028</c:v>
                </c:pt>
                <c:pt idx="44">
                  <c:v>1.0019481747756314</c:v>
                </c:pt>
                <c:pt idx="45">
                  <c:v>1.0020530561461169</c:v>
                </c:pt>
                <c:pt idx="46">
                  <c:v>1.0022051901790456</c:v>
                </c:pt>
                <c:pt idx="47">
                  <c:v>1.0022701965009455</c:v>
                </c:pt>
                <c:pt idx="48">
                  <c:v>1.002431541093286</c:v>
                </c:pt>
                <c:pt idx="49">
                  <c:v>1.0025003708661502</c:v>
                </c:pt>
                <c:pt idx="50">
                  <c:v>1.002592071625046</c:v>
                </c:pt>
                <c:pt idx="51">
                  <c:v>1.0028111230107752</c:v>
                </c:pt>
                <c:pt idx="52">
                  <c:v>1.002849033038768</c:v>
                </c:pt>
                <c:pt idx="53">
                  <c:v>1.0030911412836236</c:v>
                </c:pt>
                <c:pt idx="54">
                  <c:v>1.0030862648925205</c:v>
                </c:pt>
                <c:pt idx="55">
                  <c:v>1.0033070843895764</c:v>
                </c:pt>
                <c:pt idx="56">
                  <c:v>1.0033612229201088</c:v>
                </c:pt>
                <c:pt idx="57">
                  <c:v>1.0035005152256253</c:v>
                </c:pt>
                <c:pt idx="58">
                  <c:v>1.0036371516683982</c:v>
                </c:pt>
                <c:pt idx="59">
                  <c:v>1.0037502694599516</c:v>
                </c:pt>
                <c:pt idx="60">
                  <c:v>1.0039154233814258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9A-3F40-AAF0-74C0D22A57DC}"/>
            </c:ext>
          </c:extLst>
        </c:ser>
        <c:ser>
          <c:idx val="4"/>
          <c:order val="1"/>
          <c:tx>
            <c:v>3.1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'400C'!$AW$462:$AW$541</c:f>
              <c:numCache>
                <c:formatCode>General</c:formatCode>
                <c:ptCount val="80"/>
                <c:pt idx="0">
                  <c:v>0</c:v>
                </c:pt>
                <c:pt idx="1">
                  <c:v>8.7834870443566099E-3</c:v>
                </c:pt>
                <c:pt idx="2">
                  <c:v>1.756697408871322E-2</c:v>
                </c:pt>
                <c:pt idx="3">
                  <c:v>2.6350461133069828E-2</c:v>
                </c:pt>
                <c:pt idx="4">
                  <c:v>3.513394817742644E-2</c:v>
                </c:pt>
                <c:pt idx="5">
                  <c:v>4.3917435221783048E-2</c:v>
                </c:pt>
                <c:pt idx="6">
                  <c:v>5.2700922266139656E-2</c:v>
                </c:pt>
                <c:pt idx="7">
                  <c:v>6.1484409310496264E-2</c:v>
                </c:pt>
                <c:pt idx="8">
                  <c:v>7.026789635485288E-2</c:v>
                </c:pt>
                <c:pt idx="9">
                  <c:v>7.9051383399209488E-2</c:v>
                </c:pt>
                <c:pt idx="10">
                  <c:v>8.7834870443566096E-2</c:v>
                </c:pt>
                <c:pt idx="11">
                  <c:v>9.6618357487922704E-2</c:v>
                </c:pt>
                <c:pt idx="12">
                  <c:v>0.10540184453227931</c:v>
                </c:pt>
                <c:pt idx="13">
                  <c:v>0.11418533157663592</c:v>
                </c:pt>
                <c:pt idx="14">
                  <c:v>0.12296881862099253</c:v>
                </c:pt>
                <c:pt idx="15">
                  <c:v>0.13175230566534915</c:v>
                </c:pt>
                <c:pt idx="16">
                  <c:v>0.14053579270970576</c:v>
                </c:pt>
                <c:pt idx="17">
                  <c:v>0.14931927975406237</c:v>
                </c:pt>
                <c:pt idx="18">
                  <c:v>0.15810276679841898</c:v>
                </c:pt>
                <c:pt idx="19">
                  <c:v>0.16688625384277558</c:v>
                </c:pt>
                <c:pt idx="20">
                  <c:v>0.17566974088713219</c:v>
                </c:pt>
                <c:pt idx="21">
                  <c:v>0.1844532279314888</c:v>
                </c:pt>
                <c:pt idx="22">
                  <c:v>0.19323671497584541</c:v>
                </c:pt>
                <c:pt idx="23">
                  <c:v>0.20202020202020202</c:v>
                </c:pt>
                <c:pt idx="24">
                  <c:v>0.21080368906455862</c:v>
                </c:pt>
                <c:pt idx="25">
                  <c:v>0.21958717610891523</c:v>
                </c:pt>
                <c:pt idx="26">
                  <c:v>0.22837066315327184</c:v>
                </c:pt>
                <c:pt idx="27">
                  <c:v>0.23715415019762845</c:v>
                </c:pt>
                <c:pt idx="28">
                  <c:v>0.24593763724198506</c:v>
                </c:pt>
                <c:pt idx="29">
                  <c:v>0.25472112428634169</c:v>
                </c:pt>
                <c:pt idx="30">
                  <c:v>0.2635046113306983</c:v>
                </c:pt>
                <c:pt idx="31">
                  <c:v>0.27228809837505491</c:v>
                </c:pt>
                <c:pt idx="32">
                  <c:v>0.28107158541941152</c:v>
                </c:pt>
                <c:pt idx="33">
                  <c:v>0.28985507246376813</c:v>
                </c:pt>
                <c:pt idx="34">
                  <c:v>0.29863855950812473</c:v>
                </c:pt>
                <c:pt idx="35">
                  <c:v>0.30742204655248134</c:v>
                </c:pt>
                <c:pt idx="36">
                  <c:v>0.31620553359683795</c:v>
                </c:pt>
                <c:pt idx="37">
                  <c:v>0.32498902064119456</c:v>
                </c:pt>
                <c:pt idx="38">
                  <c:v>0.33377250768555117</c:v>
                </c:pt>
                <c:pt idx="39">
                  <c:v>0.34255599472990778</c:v>
                </c:pt>
                <c:pt idx="40">
                  <c:v>0.35133948177426438</c:v>
                </c:pt>
                <c:pt idx="41">
                  <c:v>0.36012296881862099</c:v>
                </c:pt>
                <c:pt idx="42">
                  <c:v>0.3689064558629776</c:v>
                </c:pt>
                <c:pt idx="43">
                  <c:v>0.37768994290733421</c:v>
                </c:pt>
                <c:pt idx="44">
                  <c:v>0.38647342995169082</c:v>
                </c:pt>
                <c:pt idx="45">
                  <c:v>0.39525691699604742</c:v>
                </c:pt>
                <c:pt idx="46">
                  <c:v>0.40404040404040403</c:v>
                </c:pt>
                <c:pt idx="47">
                  <c:v>0.41282389108476064</c:v>
                </c:pt>
                <c:pt idx="48">
                  <c:v>0.42160737812911725</c:v>
                </c:pt>
                <c:pt idx="49">
                  <c:v>0.43039086517347386</c:v>
                </c:pt>
                <c:pt idx="50">
                  <c:v>0.43917435221783047</c:v>
                </c:pt>
                <c:pt idx="51">
                  <c:v>0.44795783926218707</c:v>
                </c:pt>
                <c:pt idx="52">
                  <c:v>0.45674132630654368</c:v>
                </c:pt>
                <c:pt idx="53">
                  <c:v>0.46552481335090029</c:v>
                </c:pt>
                <c:pt idx="54">
                  <c:v>0.4743083003952569</c:v>
                </c:pt>
                <c:pt idx="55">
                  <c:v>0.48309178743961351</c:v>
                </c:pt>
                <c:pt idx="56">
                  <c:v>0.49187527448397012</c:v>
                </c:pt>
                <c:pt idx="57">
                  <c:v>0.50065876152832678</c:v>
                </c:pt>
                <c:pt idx="58">
                  <c:v>0.50944224857268339</c:v>
                </c:pt>
                <c:pt idx="59">
                  <c:v>0.51822573561704</c:v>
                </c:pt>
                <c:pt idx="60">
                  <c:v>0.5270092226613966</c:v>
                </c:pt>
                <c:pt idx="61">
                  <c:v>0.53579270970575321</c:v>
                </c:pt>
                <c:pt idx="62">
                  <c:v>0.54457619675010982</c:v>
                </c:pt>
                <c:pt idx="63">
                  <c:v>0.55335968379446643</c:v>
                </c:pt>
                <c:pt idx="64">
                  <c:v>0.56214317083882304</c:v>
                </c:pt>
                <c:pt idx="65">
                  <c:v>0.57092665788317964</c:v>
                </c:pt>
                <c:pt idx="66">
                  <c:v>0.57971014492753625</c:v>
                </c:pt>
                <c:pt idx="67">
                  <c:v>0.58849363197189286</c:v>
                </c:pt>
                <c:pt idx="68">
                  <c:v>0.59727711901624947</c:v>
                </c:pt>
                <c:pt idx="69">
                  <c:v>0.60606060606060608</c:v>
                </c:pt>
                <c:pt idx="70">
                  <c:v>0.61484409310496269</c:v>
                </c:pt>
                <c:pt idx="71">
                  <c:v>0.62362758014931929</c:v>
                </c:pt>
                <c:pt idx="72">
                  <c:v>0.6324110671936759</c:v>
                </c:pt>
                <c:pt idx="73">
                  <c:v>0.64119455423803251</c:v>
                </c:pt>
                <c:pt idx="74">
                  <c:v>0.64997804128238912</c:v>
                </c:pt>
                <c:pt idx="75">
                  <c:v>0.65876152832674573</c:v>
                </c:pt>
                <c:pt idx="76">
                  <c:v>0.66754501537110233</c:v>
                </c:pt>
                <c:pt idx="77">
                  <c:v>0.67632850241545894</c:v>
                </c:pt>
                <c:pt idx="78">
                  <c:v>0.68511198945981555</c:v>
                </c:pt>
                <c:pt idx="79">
                  <c:v>0.69389547650417216</c:v>
                </c:pt>
              </c:numCache>
            </c:numRef>
          </c:xVal>
          <c:yVal>
            <c:numRef>
              <c:f>'400C'!$AX$462:$AX$536</c:f>
              <c:numCache>
                <c:formatCode>General</c:formatCode>
                <c:ptCount val="75"/>
                <c:pt idx="0">
                  <c:v>0.99973066385574716</c:v>
                </c:pt>
                <c:pt idx="1">
                  <c:v>0.99963773446855941</c:v>
                </c:pt>
                <c:pt idx="2">
                  <c:v>0.99948281222629753</c:v>
                </c:pt>
                <c:pt idx="3">
                  <c:v>0.99940485121267741</c:v>
                </c:pt>
                <c:pt idx="4">
                  <c:v>0.99939089318912089</c:v>
                </c:pt>
                <c:pt idx="5">
                  <c:v>0.99944308238538893</c:v>
                </c:pt>
                <c:pt idx="6">
                  <c:v>0.99942566939486999</c:v>
                </c:pt>
                <c:pt idx="7">
                  <c:v>0.99944794832477102</c:v>
                </c:pt>
                <c:pt idx="8">
                  <c:v>0.99940966611523319</c:v>
                </c:pt>
                <c:pt idx="9">
                  <c:v>0.99944656621863093</c:v>
                </c:pt>
                <c:pt idx="10">
                  <c:v>0.99946308875693601</c:v>
                </c:pt>
                <c:pt idx="11">
                  <c:v>0.9994249995635095</c:v>
                </c:pt>
                <c:pt idx="12">
                  <c:v>0.99945079871564302</c:v>
                </c:pt>
                <c:pt idx="13">
                  <c:v>0.99944743204839004</c:v>
                </c:pt>
                <c:pt idx="14">
                  <c:v>0.99957785693402734</c:v>
                </c:pt>
                <c:pt idx="15">
                  <c:v>0.99958987262718135</c:v>
                </c:pt>
                <c:pt idx="16">
                  <c:v>0.99959611391852521</c:v>
                </c:pt>
                <c:pt idx="17">
                  <c:v>0.99958888949665203</c:v>
                </c:pt>
                <c:pt idx="18">
                  <c:v>0.99964415041711774</c:v>
                </c:pt>
                <c:pt idx="19">
                  <c:v>0.99973444770324438</c:v>
                </c:pt>
                <c:pt idx="20">
                  <c:v>0.99975713291756563</c:v>
                </c:pt>
                <c:pt idx="21">
                  <c:v>0.99976154946752704</c:v>
                </c:pt>
                <c:pt idx="22">
                  <c:v>0.99987516996150327</c:v>
                </c:pt>
                <c:pt idx="23">
                  <c:v>0.99992804493985488</c:v>
                </c:pt>
                <c:pt idx="24">
                  <c:v>0.99999763526746865</c:v>
                </c:pt>
                <c:pt idx="25">
                  <c:v>1.0000519313316161</c:v>
                </c:pt>
                <c:pt idx="26">
                  <c:v>1.0000852532134421</c:v>
                </c:pt>
                <c:pt idx="27">
                  <c:v>1.0001254157642752</c:v>
                </c:pt>
                <c:pt idx="28">
                  <c:v>1.0002340873607181</c:v>
                </c:pt>
                <c:pt idx="29">
                  <c:v>1.0003880091707329</c:v>
                </c:pt>
                <c:pt idx="30">
                  <c:v>1.000475378847377</c:v>
                </c:pt>
                <c:pt idx="31">
                  <c:v>1.0005771562236576</c:v>
                </c:pt>
                <c:pt idx="32">
                  <c:v>1.0005897985624619</c:v>
                </c:pt>
                <c:pt idx="33">
                  <c:v>1.0007833444545149</c:v>
                </c:pt>
                <c:pt idx="34">
                  <c:v>1.0009395271736359</c:v>
                </c:pt>
                <c:pt idx="35">
                  <c:v>1.0009912726544221</c:v>
                </c:pt>
                <c:pt idx="36">
                  <c:v>1.0012066217636306</c:v>
                </c:pt>
                <c:pt idx="37">
                  <c:v>1.0014303261381037</c:v>
                </c:pt>
                <c:pt idx="38">
                  <c:v>1.0016102936106643</c:v>
                </c:pt>
                <c:pt idx="39">
                  <c:v>1.0017493343707489</c:v>
                </c:pt>
                <c:pt idx="40">
                  <c:v>1.0019787174741046</c:v>
                </c:pt>
                <c:pt idx="41">
                  <c:v>1.0021819512135477</c:v>
                </c:pt>
                <c:pt idx="42">
                  <c:v>1.0023858510887964</c:v>
                </c:pt>
                <c:pt idx="43">
                  <c:v>1.0026198423062429</c:v>
                </c:pt>
                <c:pt idx="44">
                  <c:v>1.0028512861138541</c:v>
                </c:pt>
                <c:pt idx="45">
                  <c:v>1.0031347032750597</c:v>
                </c:pt>
                <c:pt idx="46">
                  <c:v>1.0033339608263916</c:v>
                </c:pt>
                <c:pt idx="47">
                  <c:v>1.0035391298402914</c:v>
                </c:pt>
                <c:pt idx="48">
                  <c:v>1.0038734605204267</c:v>
                </c:pt>
                <c:pt idx="49">
                  <c:v>1.004127496659287</c:v>
                </c:pt>
                <c:pt idx="50">
                  <c:v>1.0043786290270813</c:v>
                </c:pt>
                <c:pt idx="51">
                  <c:v>1.004688360717066</c:v>
                </c:pt>
                <c:pt idx="52">
                  <c:v>1.0048744154616114</c:v>
                </c:pt>
                <c:pt idx="53">
                  <c:v>1.005150376596798</c:v>
                </c:pt>
                <c:pt idx="54">
                  <c:v>1.0054179366637057</c:v>
                </c:pt>
                <c:pt idx="55">
                  <c:v>1.005814956593742</c:v>
                </c:pt>
                <c:pt idx="56">
                  <c:v>1.0061150455602752</c:v>
                </c:pt>
                <c:pt idx="57">
                  <c:v>1.0063790117868718</c:v>
                </c:pt>
                <c:pt idx="58">
                  <c:v>1.0067893077557182</c:v>
                </c:pt>
                <c:pt idx="59">
                  <c:v>1.0069732921350836</c:v>
                </c:pt>
                <c:pt idx="60">
                  <c:v>1.007262510254409</c:v>
                </c:pt>
                <c:pt idx="61">
                  <c:v>1.0076870297280043</c:v>
                </c:pt>
                <c:pt idx="62">
                  <c:v>1.0080931071236716</c:v>
                </c:pt>
                <c:pt idx="63">
                  <c:v>1.0083376489437406</c:v>
                </c:pt>
                <c:pt idx="64">
                  <c:v>1.0086561937506151</c:v>
                </c:pt>
                <c:pt idx="65">
                  <c:v>1.0090049849360703</c:v>
                </c:pt>
                <c:pt idx="66">
                  <c:v>1.0094104387459033</c:v>
                </c:pt>
                <c:pt idx="67">
                  <c:v>1.0097562611177302</c:v>
                </c:pt>
                <c:pt idx="68">
                  <c:v>1.0099878621305511</c:v>
                </c:pt>
                <c:pt idx="69">
                  <c:v>1.0104677917972009</c:v>
                </c:pt>
                <c:pt idx="70">
                  <c:v>1.0109098418022269</c:v>
                </c:pt>
                <c:pt idx="71">
                  <c:v>1.0112716034929579</c:v>
                </c:pt>
                <c:pt idx="72">
                  <c:v>1.0115715749404464</c:v>
                </c:pt>
                <c:pt idx="73">
                  <c:v>1.0119126424963798</c:v>
                </c:pt>
                <c:pt idx="74">
                  <c:v>1.0122811725731304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B9A-3F40-AAF0-74C0D22A57DC}"/>
            </c:ext>
          </c:extLst>
        </c:ser>
        <c:ser>
          <c:idx val="3"/>
          <c:order val="2"/>
          <c:tx>
            <c:v>4.4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'400C'!$AJ$462:$AJ$544</c:f>
              <c:numCache>
                <c:formatCode>General</c:formatCode>
                <c:ptCount val="83"/>
                <c:pt idx="0">
                  <c:v>0</c:v>
                </c:pt>
                <c:pt idx="1">
                  <c:v>7.8973346495557744E-3</c:v>
                </c:pt>
                <c:pt idx="2">
                  <c:v>1.5794669299111549E-2</c:v>
                </c:pt>
                <c:pt idx="3">
                  <c:v>2.3692003948667325E-2</c:v>
                </c:pt>
                <c:pt idx="4">
                  <c:v>3.1589338598223098E-2</c:v>
                </c:pt>
                <c:pt idx="5">
                  <c:v>3.9486673247778874E-2</c:v>
                </c:pt>
                <c:pt idx="6">
                  <c:v>4.738400789733465E-2</c:v>
                </c:pt>
                <c:pt idx="7">
                  <c:v>5.5281342546890426E-2</c:v>
                </c:pt>
                <c:pt idx="8">
                  <c:v>6.3178677196446195E-2</c:v>
                </c:pt>
                <c:pt idx="9">
                  <c:v>7.1076011846001971E-2</c:v>
                </c:pt>
                <c:pt idx="10">
                  <c:v>7.8973346495557747E-2</c:v>
                </c:pt>
                <c:pt idx="11">
                  <c:v>8.6870681145113524E-2</c:v>
                </c:pt>
                <c:pt idx="12">
                  <c:v>9.47680157946693E-2</c:v>
                </c:pt>
                <c:pt idx="13">
                  <c:v>0.10266535044422508</c:v>
                </c:pt>
                <c:pt idx="14">
                  <c:v>0.11056268509378085</c:v>
                </c:pt>
                <c:pt idx="15">
                  <c:v>0.11846001974333663</c:v>
                </c:pt>
                <c:pt idx="16">
                  <c:v>0.12635735439289239</c:v>
                </c:pt>
                <c:pt idx="17">
                  <c:v>0.13425468904244817</c:v>
                </c:pt>
                <c:pt idx="18">
                  <c:v>0.14215202369200394</c:v>
                </c:pt>
                <c:pt idx="19">
                  <c:v>0.15004935834155972</c:v>
                </c:pt>
                <c:pt idx="20">
                  <c:v>0.15794669299111549</c:v>
                </c:pt>
                <c:pt idx="21">
                  <c:v>0.16584402764067127</c:v>
                </c:pt>
                <c:pt idx="22">
                  <c:v>0.17374136229022705</c:v>
                </c:pt>
                <c:pt idx="23">
                  <c:v>0.18163869693978282</c:v>
                </c:pt>
                <c:pt idx="24">
                  <c:v>0.1895360315893386</c:v>
                </c:pt>
                <c:pt idx="25">
                  <c:v>0.19743336623889438</c:v>
                </c:pt>
                <c:pt idx="26">
                  <c:v>0.20533070088845015</c:v>
                </c:pt>
                <c:pt idx="27">
                  <c:v>0.21322803553800593</c:v>
                </c:pt>
                <c:pt idx="28">
                  <c:v>0.2211253701875617</c:v>
                </c:pt>
                <c:pt idx="29">
                  <c:v>0.22902270483711748</c:v>
                </c:pt>
                <c:pt idx="30">
                  <c:v>0.23692003948667326</c:v>
                </c:pt>
                <c:pt idx="31">
                  <c:v>0.24481737413622903</c:v>
                </c:pt>
                <c:pt idx="32">
                  <c:v>0.25271470878578478</c:v>
                </c:pt>
                <c:pt idx="33">
                  <c:v>0.26061204343534056</c:v>
                </c:pt>
                <c:pt idx="34">
                  <c:v>0.26850937808489633</c:v>
                </c:pt>
                <c:pt idx="35">
                  <c:v>0.27640671273445211</c:v>
                </c:pt>
                <c:pt idx="36">
                  <c:v>0.28430404738400789</c:v>
                </c:pt>
                <c:pt idx="37">
                  <c:v>0.29220138203356366</c:v>
                </c:pt>
                <c:pt idx="38">
                  <c:v>0.30009871668311944</c:v>
                </c:pt>
                <c:pt idx="39">
                  <c:v>0.30799605133267521</c:v>
                </c:pt>
                <c:pt idx="40">
                  <c:v>0.31589338598223099</c:v>
                </c:pt>
                <c:pt idx="41">
                  <c:v>0.32379072063178677</c:v>
                </c:pt>
                <c:pt idx="42">
                  <c:v>0.33168805528134254</c:v>
                </c:pt>
                <c:pt idx="43">
                  <c:v>0.33958538993089832</c:v>
                </c:pt>
                <c:pt idx="44">
                  <c:v>0.34748272458045409</c:v>
                </c:pt>
                <c:pt idx="45">
                  <c:v>0.35538005923000987</c:v>
                </c:pt>
                <c:pt idx="46">
                  <c:v>0.36327739387956565</c:v>
                </c:pt>
                <c:pt idx="47">
                  <c:v>0.37117472852912142</c:v>
                </c:pt>
                <c:pt idx="48">
                  <c:v>0.3790720631786772</c:v>
                </c:pt>
                <c:pt idx="49">
                  <c:v>0.38696939782823297</c:v>
                </c:pt>
                <c:pt idx="50">
                  <c:v>0.39486673247778875</c:v>
                </c:pt>
                <c:pt idx="51">
                  <c:v>0.40276406712734453</c:v>
                </c:pt>
                <c:pt idx="52">
                  <c:v>0.4106614017769003</c:v>
                </c:pt>
                <c:pt idx="53">
                  <c:v>0.41855873642645608</c:v>
                </c:pt>
                <c:pt idx="54">
                  <c:v>0.42645607107601186</c:v>
                </c:pt>
                <c:pt idx="55">
                  <c:v>0.43435340572556763</c:v>
                </c:pt>
                <c:pt idx="56">
                  <c:v>0.44225074037512341</c:v>
                </c:pt>
                <c:pt idx="57">
                  <c:v>0.45014807502467918</c:v>
                </c:pt>
                <c:pt idx="58">
                  <c:v>0.45804540967423496</c:v>
                </c:pt>
                <c:pt idx="59">
                  <c:v>0.46594274432379074</c:v>
                </c:pt>
                <c:pt idx="60">
                  <c:v>0.47384007897334651</c:v>
                </c:pt>
                <c:pt idx="61">
                  <c:v>0.48173741362290229</c:v>
                </c:pt>
                <c:pt idx="62">
                  <c:v>0.48963474827245806</c:v>
                </c:pt>
                <c:pt idx="63">
                  <c:v>0.49753208292201384</c:v>
                </c:pt>
                <c:pt idx="64">
                  <c:v>0.50542941757156956</c:v>
                </c:pt>
                <c:pt idx="65">
                  <c:v>0.51332675222112534</c:v>
                </c:pt>
                <c:pt idx="66">
                  <c:v>0.52122408687068111</c:v>
                </c:pt>
                <c:pt idx="67">
                  <c:v>0.52912142152023689</c:v>
                </c:pt>
                <c:pt idx="68">
                  <c:v>0.53701875616979267</c:v>
                </c:pt>
                <c:pt idx="69">
                  <c:v>0.54491609081934844</c:v>
                </c:pt>
                <c:pt idx="70">
                  <c:v>0.55281342546890422</c:v>
                </c:pt>
                <c:pt idx="71">
                  <c:v>0.56071076011845999</c:v>
                </c:pt>
                <c:pt idx="72">
                  <c:v>0.56860809476801577</c:v>
                </c:pt>
                <c:pt idx="73">
                  <c:v>0.57650542941757155</c:v>
                </c:pt>
                <c:pt idx="74">
                  <c:v>0.58440276406712732</c:v>
                </c:pt>
                <c:pt idx="75">
                  <c:v>0.5923000987166831</c:v>
                </c:pt>
                <c:pt idx="76">
                  <c:v>0.60019743336623887</c:v>
                </c:pt>
                <c:pt idx="77">
                  <c:v>0.60809476801579465</c:v>
                </c:pt>
                <c:pt idx="78">
                  <c:v>0.61599210266535043</c:v>
                </c:pt>
                <c:pt idx="79">
                  <c:v>0.6238894373149062</c:v>
                </c:pt>
                <c:pt idx="80">
                  <c:v>0.63178677196446198</c:v>
                </c:pt>
                <c:pt idx="81">
                  <c:v>0.63968410661401776</c:v>
                </c:pt>
                <c:pt idx="82">
                  <c:v>0.64758144126357353</c:v>
                </c:pt>
              </c:numCache>
            </c:numRef>
          </c:xVal>
          <c:yVal>
            <c:numRef>
              <c:f>'400C'!$AK$462:$AK$544</c:f>
              <c:numCache>
                <c:formatCode>General</c:formatCode>
                <c:ptCount val="83"/>
                <c:pt idx="0">
                  <c:v>0.99934816831582463</c:v>
                </c:pt>
                <c:pt idx="1">
                  <c:v>0.99915364326074529</c:v>
                </c:pt>
                <c:pt idx="2">
                  <c:v>0.99905736208513773</c:v>
                </c:pt>
                <c:pt idx="3">
                  <c:v>0.99898418019100266</c:v>
                </c:pt>
                <c:pt idx="4">
                  <c:v>0.99895016411259885</c:v>
                </c:pt>
                <c:pt idx="5">
                  <c:v>0.99894636915418433</c:v>
                </c:pt>
                <c:pt idx="6">
                  <c:v>0.9989884396264036</c:v>
                </c:pt>
                <c:pt idx="7">
                  <c:v>0.99886501836207775</c:v>
                </c:pt>
                <c:pt idx="8">
                  <c:v>0.99899715950279233</c:v>
                </c:pt>
                <c:pt idx="9">
                  <c:v>0.9989850789503627</c:v>
                </c:pt>
                <c:pt idx="10">
                  <c:v>0.99900501429887034</c:v>
                </c:pt>
                <c:pt idx="11">
                  <c:v>0.99898298076057668</c:v>
                </c:pt>
                <c:pt idx="12">
                  <c:v>0.99905854816544593</c:v>
                </c:pt>
                <c:pt idx="13">
                  <c:v>0.99907782706968595</c:v>
                </c:pt>
                <c:pt idx="14">
                  <c:v>0.99912119133243271</c:v>
                </c:pt>
                <c:pt idx="15">
                  <c:v>0.99915229695914543</c:v>
                </c:pt>
                <c:pt idx="16">
                  <c:v>0.99923637893334161</c:v>
                </c:pt>
                <c:pt idx="17">
                  <c:v>0.99930941671315898</c:v>
                </c:pt>
                <c:pt idx="18">
                  <c:v>0.99940086504159809</c:v>
                </c:pt>
                <c:pt idx="19">
                  <c:v>0.9993751117385985</c:v>
                </c:pt>
                <c:pt idx="20">
                  <c:v>0.9993455527002385</c:v>
                </c:pt>
                <c:pt idx="21">
                  <c:v>0.99945675126745437</c:v>
                </c:pt>
                <c:pt idx="22">
                  <c:v>0.99954926518123133</c:v>
                </c:pt>
                <c:pt idx="23">
                  <c:v>0.99970639238559489</c:v>
                </c:pt>
                <c:pt idx="24">
                  <c:v>0.99976169775927282</c:v>
                </c:pt>
                <c:pt idx="25">
                  <c:v>0.99988828496755011</c:v>
                </c:pt>
                <c:pt idx="26">
                  <c:v>1.0000195559368747</c:v>
                </c:pt>
                <c:pt idx="27">
                  <c:v>1.0000636140789261</c:v>
                </c:pt>
                <c:pt idx="28">
                  <c:v>1.0002384234704351</c:v>
                </c:pt>
                <c:pt idx="29">
                  <c:v>1.0004346057026035</c:v>
                </c:pt>
                <c:pt idx="30">
                  <c:v>1.0005135496893094</c:v>
                </c:pt>
                <c:pt idx="31">
                  <c:v>1.0006950747704908</c:v>
                </c:pt>
                <c:pt idx="32">
                  <c:v>1.0008845748445316</c:v>
                </c:pt>
                <c:pt idx="33">
                  <c:v>1.0009512743758768</c:v>
                </c:pt>
                <c:pt idx="34">
                  <c:v>1.0011324333987237</c:v>
                </c:pt>
                <c:pt idx="35">
                  <c:v>1.0013471699988234</c:v>
                </c:pt>
                <c:pt idx="36">
                  <c:v>1.0014403614626812</c:v>
                </c:pt>
                <c:pt idx="37">
                  <c:v>1.0017011708536072</c:v>
                </c:pt>
                <c:pt idx="38">
                  <c:v>1.0019243407872216</c:v>
                </c:pt>
                <c:pt idx="39">
                  <c:v>1.0020775733935343</c:v>
                </c:pt>
                <c:pt idx="40">
                  <c:v>1.0023666945899239</c:v>
                </c:pt>
                <c:pt idx="41">
                  <c:v>1.0025967219865464</c:v>
                </c:pt>
                <c:pt idx="42">
                  <c:v>1.0030422652551392</c:v>
                </c:pt>
                <c:pt idx="43">
                  <c:v>1.0033038818212641</c:v>
                </c:pt>
                <c:pt idx="44">
                  <c:v>1.003684634430922</c:v>
                </c:pt>
                <c:pt idx="45">
                  <c:v>1.0040678158352283</c:v>
                </c:pt>
                <c:pt idx="46">
                  <c:v>1.0044676329461089</c:v>
                </c:pt>
                <c:pt idx="47">
                  <c:v>1.004947068495792</c:v>
                </c:pt>
                <c:pt idx="48">
                  <c:v>1.0055922862490605</c:v>
                </c:pt>
                <c:pt idx="49">
                  <c:v>1.0059442859511007</c:v>
                </c:pt>
                <c:pt idx="50">
                  <c:v>1.0064478029812438</c:v>
                </c:pt>
                <c:pt idx="51">
                  <c:v>1.00706489980138</c:v>
                </c:pt>
                <c:pt idx="52">
                  <c:v>1.0075663697115629</c:v>
                </c:pt>
                <c:pt idx="53">
                  <c:v>1.0079527868968636</c:v>
                </c:pt>
                <c:pt idx="54">
                  <c:v>1.0085057898214533</c:v>
                </c:pt>
                <c:pt idx="55">
                  <c:v>1.0089470518244315</c:v>
                </c:pt>
                <c:pt idx="56">
                  <c:v>1.0095551330239894</c:v>
                </c:pt>
                <c:pt idx="57">
                  <c:v>1.0101283904149159</c:v>
                </c:pt>
                <c:pt idx="58">
                  <c:v>1.0107167452061623</c:v>
                </c:pt>
                <c:pt idx="59">
                  <c:v>1.0113022364727053</c:v>
                </c:pt>
                <c:pt idx="60">
                  <c:v>1.0119601506411438</c:v>
                </c:pt>
                <c:pt idx="61">
                  <c:v>1.0124507965122287</c:v>
                </c:pt>
                <c:pt idx="62">
                  <c:v>1.0130864253102827</c:v>
                </c:pt>
                <c:pt idx="63">
                  <c:v>1.0136294380700157</c:v>
                </c:pt>
                <c:pt idx="64">
                  <c:v>1.0143860941141321</c:v>
                </c:pt>
                <c:pt idx="65">
                  <c:v>1.0149186407179538</c:v>
                </c:pt>
                <c:pt idx="66">
                  <c:v>1.0155876800867789</c:v>
                </c:pt>
                <c:pt idx="67">
                  <c:v>1.0162752709446206</c:v>
                </c:pt>
                <c:pt idx="68">
                  <c:v>1.0169203274019245</c:v>
                </c:pt>
                <c:pt idx="69">
                  <c:v>1.0176757695065359</c:v>
                </c:pt>
                <c:pt idx="70">
                  <c:v>1.0183829647160039</c:v>
                </c:pt>
                <c:pt idx="71">
                  <c:v>1.0190480673491029</c:v>
                </c:pt>
                <c:pt idx="72">
                  <c:v>1.0198955759588402</c:v>
                </c:pt>
                <c:pt idx="73">
                  <c:v>1.0206141800855331</c:v>
                </c:pt>
                <c:pt idx="74">
                  <c:v>1.0211552937713444</c:v>
                </c:pt>
                <c:pt idx="75">
                  <c:v>1.0219489566541982</c:v>
                </c:pt>
                <c:pt idx="76">
                  <c:v>1.0225618757570165</c:v>
                </c:pt>
                <c:pt idx="77">
                  <c:v>1.0232874785491206</c:v>
                </c:pt>
                <c:pt idx="78">
                  <c:v>1.0239840791973505</c:v>
                </c:pt>
                <c:pt idx="79">
                  <c:v>1.0247625822450839</c:v>
                </c:pt>
                <c:pt idx="80">
                  <c:v>1.0255916833882801</c:v>
                </c:pt>
                <c:pt idx="81">
                  <c:v>1.0263313921390527</c:v>
                </c:pt>
                <c:pt idx="82">
                  <c:v>1.0271697523824468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9A-3F40-AAF0-74C0D22A57DC}"/>
            </c:ext>
          </c:extLst>
        </c:ser>
        <c:ser>
          <c:idx val="2"/>
          <c:order val="3"/>
          <c:tx>
            <c:v>5.8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'400C'!$W$462:$W$544</c:f>
              <c:numCache>
                <c:formatCode>General</c:formatCode>
                <c:ptCount val="83"/>
                <c:pt idx="0">
                  <c:v>0</c:v>
                </c:pt>
                <c:pt idx="1">
                  <c:v>8.2296060076123851E-3</c:v>
                </c:pt>
                <c:pt idx="2">
                  <c:v>1.645921201522477E-2</c:v>
                </c:pt>
                <c:pt idx="3">
                  <c:v>2.4688818022837157E-2</c:v>
                </c:pt>
                <c:pt idx="4">
                  <c:v>3.291842403044954E-2</c:v>
                </c:pt>
                <c:pt idx="5">
                  <c:v>4.1148030038061931E-2</c:v>
                </c:pt>
                <c:pt idx="6">
                  <c:v>4.9377636045674314E-2</c:v>
                </c:pt>
                <c:pt idx="7">
                  <c:v>5.7607242053286697E-2</c:v>
                </c:pt>
                <c:pt idx="8">
                  <c:v>6.5836848060899081E-2</c:v>
                </c:pt>
                <c:pt idx="9">
                  <c:v>7.4066454068511464E-2</c:v>
                </c:pt>
                <c:pt idx="10">
                  <c:v>8.2296060076123861E-2</c:v>
                </c:pt>
                <c:pt idx="11">
                  <c:v>9.0525666083736245E-2</c:v>
                </c:pt>
                <c:pt idx="12">
                  <c:v>9.8755272091348628E-2</c:v>
                </c:pt>
                <c:pt idx="13">
                  <c:v>0.10698487809896101</c:v>
                </c:pt>
                <c:pt idx="14">
                  <c:v>0.11521448410657339</c:v>
                </c:pt>
                <c:pt idx="15">
                  <c:v>0.12344409011418578</c:v>
                </c:pt>
                <c:pt idx="16">
                  <c:v>0.13167369612179816</c:v>
                </c:pt>
                <c:pt idx="17">
                  <c:v>0.13990330212941054</c:v>
                </c:pt>
                <c:pt idx="18">
                  <c:v>0.14813290813702293</c:v>
                </c:pt>
                <c:pt idx="19">
                  <c:v>0.15636251414463531</c:v>
                </c:pt>
                <c:pt idx="20">
                  <c:v>0.16459212015224772</c:v>
                </c:pt>
                <c:pt idx="21">
                  <c:v>0.17282172615986011</c:v>
                </c:pt>
                <c:pt idx="22">
                  <c:v>0.18105133216747249</c:v>
                </c:pt>
                <c:pt idx="23">
                  <c:v>0.18928093817508487</c:v>
                </c:pt>
                <c:pt idx="24">
                  <c:v>0.19751054418269726</c:v>
                </c:pt>
                <c:pt idx="25">
                  <c:v>0.20574015019030964</c:v>
                </c:pt>
                <c:pt idx="26">
                  <c:v>0.21396975619792202</c:v>
                </c:pt>
                <c:pt idx="27">
                  <c:v>0.22219936220553441</c:v>
                </c:pt>
                <c:pt idx="28">
                  <c:v>0.23042896821314679</c:v>
                </c:pt>
                <c:pt idx="29">
                  <c:v>0.23865857422075917</c:v>
                </c:pt>
                <c:pt idx="30">
                  <c:v>0.24688818022837156</c:v>
                </c:pt>
                <c:pt idx="31">
                  <c:v>0.25511778623598397</c:v>
                </c:pt>
                <c:pt idx="32">
                  <c:v>0.26334739224359632</c:v>
                </c:pt>
                <c:pt idx="33">
                  <c:v>0.27157699825120873</c:v>
                </c:pt>
                <c:pt idx="34">
                  <c:v>0.27980660425882109</c:v>
                </c:pt>
                <c:pt idx="35">
                  <c:v>0.2880362102664335</c:v>
                </c:pt>
                <c:pt idx="36">
                  <c:v>0.29626581627404586</c:v>
                </c:pt>
                <c:pt idx="37">
                  <c:v>0.30449542228165827</c:v>
                </c:pt>
                <c:pt idx="38">
                  <c:v>0.31272502828927062</c:v>
                </c:pt>
                <c:pt idx="39">
                  <c:v>0.32095463429688303</c:v>
                </c:pt>
                <c:pt idx="40">
                  <c:v>0.32918424030449545</c:v>
                </c:pt>
                <c:pt idx="41">
                  <c:v>0.3374138463121078</c:v>
                </c:pt>
                <c:pt idx="42">
                  <c:v>0.34564345231972021</c:v>
                </c:pt>
                <c:pt idx="43">
                  <c:v>0.35387305832733257</c:v>
                </c:pt>
                <c:pt idx="44">
                  <c:v>0.36210266433494498</c:v>
                </c:pt>
                <c:pt idx="45">
                  <c:v>0.37033227034255733</c:v>
                </c:pt>
                <c:pt idx="46">
                  <c:v>0.37856187635016975</c:v>
                </c:pt>
                <c:pt idx="47">
                  <c:v>0.3867914823577821</c:v>
                </c:pt>
                <c:pt idx="48">
                  <c:v>0.39502108836539451</c:v>
                </c:pt>
                <c:pt idx="49">
                  <c:v>0.40325069437300687</c:v>
                </c:pt>
                <c:pt idx="50">
                  <c:v>0.41148030038061928</c:v>
                </c:pt>
                <c:pt idx="51">
                  <c:v>0.41970990638823169</c:v>
                </c:pt>
                <c:pt idx="52">
                  <c:v>0.42793951239584405</c:v>
                </c:pt>
                <c:pt idx="53">
                  <c:v>0.43616911840345646</c:v>
                </c:pt>
                <c:pt idx="54">
                  <c:v>0.44439872441106881</c:v>
                </c:pt>
                <c:pt idx="55">
                  <c:v>0.45262833041868122</c:v>
                </c:pt>
                <c:pt idx="56">
                  <c:v>0.46085793642629358</c:v>
                </c:pt>
                <c:pt idx="57">
                  <c:v>0.46908754243390599</c:v>
                </c:pt>
                <c:pt idx="58">
                  <c:v>0.47731714844151835</c:v>
                </c:pt>
                <c:pt idx="59">
                  <c:v>0.48554675444913076</c:v>
                </c:pt>
                <c:pt idx="60">
                  <c:v>0.49377636045674311</c:v>
                </c:pt>
                <c:pt idx="61">
                  <c:v>0.50200596646435547</c:v>
                </c:pt>
                <c:pt idx="62">
                  <c:v>0.51023557247196794</c:v>
                </c:pt>
                <c:pt idx="63">
                  <c:v>0.51846517847958029</c:v>
                </c:pt>
                <c:pt idx="64">
                  <c:v>0.52669478448719265</c:v>
                </c:pt>
                <c:pt idx="65">
                  <c:v>0.53492439049480511</c:v>
                </c:pt>
                <c:pt idx="66">
                  <c:v>0.54315399650241747</c:v>
                </c:pt>
                <c:pt idx="67">
                  <c:v>0.55138360251002982</c:v>
                </c:pt>
                <c:pt idx="68">
                  <c:v>0.55961320851764218</c:v>
                </c:pt>
                <c:pt idx="69">
                  <c:v>0.56784281452525465</c:v>
                </c:pt>
                <c:pt idx="70">
                  <c:v>0.576072420532867</c:v>
                </c:pt>
                <c:pt idx="71">
                  <c:v>0.58430202654047936</c:v>
                </c:pt>
                <c:pt idx="72">
                  <c:v>0.59253163254809171</c:v>
                </c:pt>
                <c:pt idx="73">
                  <c:v>0.60076123855570418</c:v>
                </c:pt>
                <c:pt idx="74">
                  <c:v>0.60899084456331654</c:v>
                </c:pt>
                <c:pt idx="75">
                  <c:v>0.61722045057092889</c:v>
                </c:pt>
                <c:pt idx="76">
                  <c:v>0.62545005657854125</c:v>
                </c:pt>
                <c:pt idx="77">
                  <c:v>0.63367966258615371</c:v>
                </c:pt>
                <c:pt idx="78">
                  <c:v>0.64190926859376607</c:v>
                </c:pt>
                <c:pt idx="79">
                  <c:v>0.65013887460137842</c:v>
                </c:pt>
                <c:pt idx="80">
                  <c:v>0.65836848060899089</c:v>
                </c:pt>
                <c:pt idx="81">
                  <c:v>0.66659808661660325</c:v>
                </c:pt>
                <c:pt idx="82">
                  <c:v>0.6748276926242156</c:v>
                </c:pt>
              </c:numCache>
            </c:numRef>
          </c:xVal>
          <c:yVal>
            <c:numRef>
              <c:f>'400C'!$X$462:$X$544</c:f>
              <c:numCache>
                <c:formatCode>General</c:formatCode>
                <c:ptCount val="83"/>
                <c:pt idx="0">
                  <c:v>0.99912519872979355</c:v>
                </c:pt>
                <c:pt idx="1">
                  <c:v>0.99889905555941527</c:v>
                </c:pt>
                <c:pt idx="2">
                  <c:v>0.99871123834249464</c:v>
                </c:pt>
                <c:pt idx="3">
                  <c:v>0.99859265958069554</c:v>
                </c:pt>
                <c:pt idx="4">
                  <c:v>0.99862210474865076</c:v>
                </c:pt>
                <c:pt idx="5">
                  <c:v>0.99855054989146175</c:v>
                </c:pt>
                <c:pt idx="6">
                  <c:v>0.99868821547134168</c:v>
                </c:pt>
                <c:pt idx="7">
                  <c:v>0.99882725175580911</c:v>
                </c:pt>
                <c:pt idx="8">
                  <c:v>0.99867113841133959</c:v>
                </c:pt>
                <c:pt idx="9">
                  <c:v>0.99868251757169324</c:v>
                </c:pt>
                <c:pt idx="10">
                  <c:v>0.99881070840073538</c:v>
                </c:pt>
                <c:pt idx="11">
                  <c:v>0.99881569636102008</c:v>
                </c:pt>
                <c:pt idx="12">
                  <c:v>0.9987680031152717</c:v>
                </c:pt>
                <c:pt idx="13">
                  <c:v>0.99870800991444209</c:v>
                </c:pt>
                <c:pt idx="14">
                  <c:v>0.99885821617415493</c:v>
                </c:pt>
                <c:pt idx="15">
                  <c:v>0.99873424176417469</c:v>
                </c:pt>
                <c:pt idx="16">
                  <c:v>0.99894879408549653</c:v>
                </c:pt>
                <c:pt idx="17">
                  <c:v>0.99912779688979658</c:v>
                </c:pt>
                <c:pt idx="18">
                  <c:v>0.99939527666356709</c:v>
                </c:pt>
                <c:pt idx="19">
                  <c:v>0.99949427481872433</c:v>
                </c:pt>
                <c:pt idx="20">
                  <c:v>0.99947750762513987</c:v>
                </c:pt>
                <c:pt idx="21">
                  <c:v>0.99959393957804243</c:v>
                </c:pt>
                <c:pt idx="22">
                  <c:v>0.999771355889153</c:v>
                </c:pt>
                <c:pt idx="23">
                  <c:v>0.99976133058292849</c:v>
                </c:pt>
                <c:pt idx="24">
                  <c:v>0.99995285189532235</c:v>
                </c:pt>
                <c:pt idx="25">
                  <c:v>1.0001970630699755</c:v>
                </c:pt>
                <c:pt idx="26">
                  <c:v>1.0004130830216038</c:v>
                </c:pt>
                <c:pt idx="27">
                  <c:v>1.0005817050828352</c:v>
                </c:pt>
                <c:pt idx="28">
                  <c:v>1.0009003033995163</c:v>
                </c:pt>
                <c:pt idx="29">
                  <c:v>1.0011450492396636</c:v>
                </c:pt>
                <c:pt idx="30">
                  <c:v>1.0012704150894953</c:v>
                </c:pt>
                <c:pt idx="31">
                  <c:v>1.0016392426152814</c:v>
                </c:pt>
                <c:pt idx="32">
                  <c:v>1.0019699907934418</c:v>
                </c:pt>
                <c:pt idx="33">
                  <c:v>1.0022603423138245</c:v>
                </c:pt>
                <c:pt idx="34">
                  <c:v>1.0026027913230626</c:v>
                </c:pt>
                <c:pt idx="35">
                  <c:v>1.0030110867283868</c:v>
                </c:pt>
                <c:pt idx="36">
                  <c:v>1.0033756674822596</c:v>
                </c:pt>
                <c:pt idx="37">
                  <c:v>1.0037258019059201</c:v>
                </c:pt>
                <c:pt idx="38">
                  <c:v>1.0044289103405286</c:v>
                </c:pt>
                <c:pt idx="39">
                  <c:v>1.0049374833951665</c:v>
                </c:pt>
                <c:pt idx="40">
                  <c:v>1.0053306983599648</c:v>
                </c:pt>
                <c:pt idx="41">
                  <c:v>1.0059982386876578</c:v>
                </c:pt>
                <c:pt idx="42">
                  <c:v>1.0067089346989093</c:v>
                </c:pt>
                <c:pt idx="43">
                  <c:v>1.0074796488045983</c:v>
                </c:pt>
                <c:pt idx="44">
                  <c:v>1.0082298179598141</c:v>
                </c:pt>
                <c:pt idx="45">
                  <c:v>1.008948418687948</c:v>
                </c:pt>
                <c:pt idx="46">
                  <c:v>1.0099458203274092</c:v>
                </c:pt>
                <c:pt idx="47">
                  <c:v>1.0110150166510634</c:v>
                </c:pt>
                <c:pt idx="48">
                  <c:v>1.0120502801124982</c:v>
                </c:pt>
                <c:pt idx="49">
                  <c:v>1.0130957625157064</c:v>
                </c:pt>
                <c:pt idx="50">
                  <c:v>1.013995255444837</c:v>
                </c:pt>
                <c:pt idx="51">
                  <c:v>1.0150907303563588</c:v>
                </c:pt>
                <c:pt idx="52">
                  <c:v>1.016005842096209</c:v>
                </c:pt>
                <c:pt idx="53">
                  <c:v>1.0172531580509403</c:v>
                </c:pt>
                <c:pt idx="54">
                  <c:v>1.0183047543866102</c:v>
                </c:pt>
                <c:pt idx="55">
                  <c:v>1.0195696073856166</c:v>
                </c:pt>
                <c:pt idx="56">
                  <c:v>1.02060911475476</c:v>
                </c:pt>
                <c:pt idx="57">
                  <c:v>1.0219546994308846</c:v>
                </c:pt>
                <c:pt idx="58">
                  <c:v>1.0232668424729023</c:v>
                </c:pt>
                <c:pt idx="59">
                  <c:v>1.0243533029844323</c:v>
                </c:pt>
                <c:pt idx="60">
                  <c:v>1.0255796518434017</c:v>
                </c:pt>
                <c:pt idx="61">
                  <c:v>1.0267649702058308</c:v>
                </c:pt>
                <c:pt idx="62">
                  <c:v>1.0281384682485486</c:v>
                </c:pt>
                <c:pt idx="63">
                  <c:v>1.0293063445875907</c:v>
                </c:pt>
                <c:pt idx="64">
                  <c:v>1.0306332297600698</c:v>
                </c:pt>
                <c:pt idx="65">
                  <c:v>1.0320252180433984</c:v>
                </c:pt>
                <c:pt idx="66">
                  <c:v>1.0333220034731005</c:v>
                </c:pt>
                <c:pt idx="67">
                  <c:v>1.0349427001552216</c:v>
                </c:pt>
                <c:pt idx="68">
                  <c:v>1.0364267383568169</c:v>
                </c:pt>
                <c:pt idx="69">
                  <c:v>1.0379550055265467</c:v>
                </c:pt>
                <c:pt idx="70">
                  <c:v>1.03957254073755</c:v>
                </c:pt>
                <c:pt idx="71">
                  <c:v>1.0412409492859271</c:v>
                </c:pt>
                <c:pt idx="72">
                  <c:v>1.0429803377394802</c:v>
                </c:pt>
                <c:pt idx="73">
                  <c:v>1.044614093872265</c:v>
                </c:pt>
                <c:pt idx="74">
                  <c:v>1.0461484945817709</c:v>
                </c:pt>
                <c:pt idx="75">
                  <c:v>1.0477993800355494</c:v>
                </c:pt>
                <c:pt idx="76">
                  <c:v>1.0493744520451849</c:v>
                </c:pt>
                <c:pt idx="77">
                  <c:v>1.0508537105746514</c:v>
                </c:pt>
                <c:pt idx="78">
                  <c:v>1.0524871789582888</c:v>
                </c:pt>
                <c:pt idx="79">
                  <c:v>1.054166535077093</c:v>
                </c:pt>
                <c:pt idx="80">
                  <c:v>1.0554998052274318</c:v>
                </c:pt>
                <c:pt idx="81">
                  <c:v>1.0571168480545425</c:v>
                </c:pt>
                <c:pt idx="82">
                  <c:v>1.0589207042932136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9A-3F40-AAF0-74C0D22A57DC}"/>
            </c:ext>
          </c:extLst>
        </c:ser>
        <c:ser>
          <c:idx val="0"/>
          <c:order val="4"/>
          <c:tx>
            <c:v>7.1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'400C'!$J$462:$J$528</c:f>
              <c:numCache>
                <c:formatCode>General</c:formatCode>
                <c:ptCount val="67"/>
                <c:pt idx="0">
                  <c:v>0</c:v>
                </c:pt>
                <c:pt idx="1">
                  <c:v>7.6401197970784179E-3</c:v>
                </c:pt>
                <c:pt idx="2">
                  <c:v>1.5280239594156836E-2</c:v>
                </c:pt>
                <c:pt idx="3">
                  <c:v>2.2920359391235254E-2</c:v>
                </c:pt>
                <c:pt idx="4">
                  <c:v>3.0560479188313672E-2</c:v>
                </c:pt>
                <c:pt idx="5">
                  <c:v>3.820059898539209E-2</c:v>
                </c:pt>
                <c:pt idx="6">
                  <c:v>4.5840718782470508E-2</c:v>
                </c:pt>
                <c:pt idx="7">
                  <c:v>5.3480838579548926E-2</c:v>
                </c:pt>
                <c:pt idx="8">
                  <c:v>6.1120958376627343E-2</c:v>
                </c:pt>
                <c:pt idx="9">
                  <c:v>6.8761078173705761E-2</c:v>
                </c:pt>
                <c:pt idx="10">
                  <c:v>7.6401197970784179E-2</c:v>
                </c:pt>
                <c:pt idx="11">
                  <c:v>8.4041317767862597E-2</c:v>
                </c:pt>
                <c:pt idx="12">
                  <c:v>9.1681437564941015E-2</c:v>
                </c:pt>
                <c:pt idx="13">
                  <c:v>9.9321557362019433E-2</c:v>
                </c:pt>
                <c:pt idx="14">
                  <c:v>0.10696167715909785</c:v>
                </c:pt>
                <c:pt idx="15">
                  <c:v>0.11460179695617627</c:v>
                </c:pt>
                <c:pt idx="16">
                  <c:v>0.12224191675325469</c:v>
                </c:pt>
                <c:pt idx="17">
                  <c:v>0.12988203655033312</c:v>
                </c:pt>
                <c:pt idx="18">
                  <c:v>0.13752215634741152</c:v>
                </c:pt>
                <c:pt idx="19">
                  <c:v>0.14516227614448995</c:v>
                </c:pt>
                <c:pt idx="20">
                  <c:v>0.15280239594156836</c:v>
                </c:pt>
                <c:pt idx="21">
                  <c:v>0.16044251573864679</c:v>
                </c:pt>
                <c:pt idx="22">
                  <c:v>0.16808263553572519</c:v>
                </c:pt>
                <c:pt idx="23">
                  <c:v>0.17572275533280363</c:v>
                </c:pt>
                <c:pt idx="24">
                  <c:v>0.18336287512988203</c:v>
                </c:pt>
                <c:pt idx="25">
                  <c:v>0.19100299492696046</c:v>
                </c:pt>
                <c:pt idx="26">
                  <c:v>0.19864311472403887</c:v>
                </c:pt>
                <c:pt idx="27">
                  <c:v>0.2062832345211173</c:v>
                </c:pt>
                <c:pt idx="28">
                  <c:v>0.2139233543181957</c:v>
                </c:pt>
                <c:pt idx="29">
                  <c:v>0.22156347411527413</c:v>
                </c:pt>
                <c:pt idx="30">
                  <c:v>0.22920359391235254</c:v>
                </c:pt>
                <c:pt idx="31">
                  <c:v>0.23684371370943097</c:v>
                </c:pt>
                <c:pt idx="32">
                  <c:v>0.24448383350650937</c:v>
                </c:pt>
                <c:pt idx="33">
                  <c:v>0.25212395330358778</c:v>
                </c:pt>
                <c:pt idx="34">
                  <c:v>0.25976407310066624</c:v>
                </c:pt>
                <c:pt idx="35">
                  <c:v>0.26740419289774464</c:v>
                </c:pt>
                <c:pt idx="36">
                  <c:v>0.27504431269482305</c:v>
                </c:pt>
                <c:pt idx="37">
                  <c:v>0.28268443249190145</c:v>
                </c:pt>
                <c:pt idx="38">
                  <c:v>0.29032455228897991</c:v>
                </c:pt>
                <c:pt idx="39">
                  <c:v>0.29796467208605831</c:v>
                </c:pt>
                <c:pt idx="40">
                  <c:v>0.30560479188313672</c:v>
                </c:pt>
                <c:pt idx="41">
                  <c:v>0.31324491168021512</c:v>
                </c:pt>
                <c:pt idx="42">
                  <c:v>0.32088503147729358</c:v>
                </c:pt>
                <c:pt idx="43">
                  <c:v>0.32852515127437198</c:v>
                </c:pt>
                <c:pt idx="44">
                  <c:v>0.33616527107145039</c:v>
                </c:pt>
                <c:pt idx="45">
                  <c:v>0.34380539086852879</c:v>
                </c:pt>
                <c:pt idx="46">
                  <c:v>0.35144551066560725</c:v>
                </c:pt>
                <c:pt idx="47">
                  <c:v>0.35908563046268566</c:v>
                </c:pt>
                <c:pt idx="48">
                  <c:v>0.36672575025976406</c:v>
                </c:pt>
                <c:pt idx="49">
                  <c:v>0.37436587005684246</c:v>
                </c:pt>
                <c:pt idx="50">
                  <c:v>0.38200598985392092</c:v>
                </c:pt>
                <c:pt idx="51">
                  <c:v>0.38964610965099933</c:v>
                </c:pt>
                <c:pt idx="52">
                  <c:v>0.39728622944807773</c:v>
                </c:pt>
                <c:pt idx="53">
                  <c:v>0.40492634924515614</c:v>
                </c:pt>
                <c:pt idx="54">
                  <c:v>0.4125664690422346</c:v>
                </c:pt>
                <c:pt idx="55">
                  <c:v>0.420206588839313</c:v>
                </c:pt>
                <c:pt idx="56">
                  <c:v>0.4278467086363914</c:v>
                </c:pt>
                <c:pt idx="57">
                  <c:v>0.43548682843346986</c:v>
                </c:pt>
                <c:pt idx="58">
                  <c:v>0.44312694823054827</c:v>
                </c:pt>
                <c:pt idx="59">
                  <c:v>0.45076706802762667</c:v>
                </c:pt>
                <c:pt idx="60">
                  <c:v>0.45840718782470508</c:v>
                </c:pt>
                <c:pt idx="61">
                  <c:v>0.46604730762178354</c:v>
                </c:pt>
                <c:pt idx="62">
                  <c:v>0.47368742741886194</c:v>
                </c:pt>
                <c:pt idx="63">
                  <c:v>0.48132754721594034</c:v>
                </c:pt>
                <c:pt idx="64">
                  <c:v>0.48896766701301875</c:v>
                </c:pt>
                <c:pt idx="65">
                  <c:v>0.49660778681009721</c:v>
                </c:pt>
                <c:pt idx="66">
                  <c:v>0.50424790660717556</c:v>
                </c:pt>
              </c:numCache>
            </c:numRef>
          </c:xVal>
          <c:yVal>
            <c:numRef>
              <c:f>'400C'!$K$462:$K$528</c:f>
              <c:numCache>
                <c:formatCode>General</c:formatCode>
                <c:ptCount val="67"/>
                <c:pt idx="0">
                  <c:v>0.99900267252728503</c:v>
                </c:pt>
                <c:pt idx="1">
                  <c:v>0.99847841975862539</c:v>
                </c:pt>
                <c:pt idx="2">
                  <c:v>0.99813509839724224</c:v>
                </c:pt>
                <c:pt idx="3">
                  <c:v>0.99789674283874197</c:v>
                </c:pt>
                <c:pt idx="4">
                  <c:v>0.99801444324724442</c:v>
                </c:pt>
                <c:pt idx="5">
                  <c:v>0.99786358162549083</c:v>
                </c:pt>
                <c:pt idx="6">
                  <c:v>0.99786905178393182</c:v>
                </c:pt>
                <c:pt idx="7">
                  <c:v>0.99784371636251701</c:v>
                </c:pt>
                <c:pt idx="8">
                  <c:v>0.99793701454541373</c:v>
                </c:pt>
                <c:pt idx="9">
                  <c:v>0.99801696149459906</c:v>
                </c:pt>
                <c:pt idx="10">
                  <c:v>0.99798972810534448</c:v>
                </c:pt>
                <c:pt idx="11">
                  <c:v>0.99800433308797731</c:v>
                </c:pt>
                <c:pt idx="12">
                  <c:v>0.99816066033172368</c:v>
                </c:pt>
                <c:pt idx="13">
                  <c:v>0.99810107588988484</c:v>
                </c:pt>
                <c:pt idx="14">
                  <c:v>0.99814497207717312</c:v>
                </c:pt>
                <c:pt idx="15">
                  <c:v>0.99821739736855575</c:v>
                </c:pt>
                <c:pt idx="16">
                  <c:v>0.9982347101739516</c:v>
                </c:pt>
                <c:pt idx="17">
                  <c:v>0.99835162950673917</c:v>
                </c:pt>
                <c:pt idx="18">
                  <c:v>0.99856085124073102</c:v>
                </c:pt>
                <c:pt idx="19">
                  <c:v>0.99889018816935471</c:v>
                </c:pt>
                <c:pt idx="20">
                  <c:v>0.99903543324614985</c:v>
                </c:pt>
                <c:pt idx="21">
                  <c:v>0.99924620264992625</c:v>
                </c:pt>
                <c:pt idx="22">
                  <c:v>0.99920035704686894</c:v>
                </c:pt>
                <c:pt idx="23">
                  <c:v>0.99943645803814563</c:v>
                </c:pt>
                <c:pt idx="24">
                  <c:v>0.99952563745528067</c:v>
                </c:pt>
                <c:pt idx="25">
                  <c:v>0.99986219542590549</c:v>
                </c:pt>
                <c:pt idx="26">
                  <c:v>1.0002897398879493</c:v>
                </c:pt>
                <c:pt idx="27">
                  <c:v>1.000631274470583</c:v>
                </c:pt>
                <c:pt idx="28">
                  <c:v>1.0008297933617873</c:v>
                </c:pt>
                <c:pt idx="29">
                  <c:v>1.0014070830552126</c:v>
                </c:pt>
                <c:pt idx="30">
                  <c:v>1.0016233598699757</c:v>
                </c:pt>
                <c:pt idx="31">
                  <c:v>1.0020652286015708</c:v>
                </c:pt>
                <c:pt idx="32">
                  <c:v>1.0023375540529837</c:v>
                </c:pt>
                <c:pt idx="33">
                  <c:v>1.0027590374832722</c:v>
                </c:pt>
                <c:pt idx="34">
                  <c:v>1.0034178858327365</c:v>
                </c:pt>
                <c:pt idx="35">
                  <c:v>1.0039489476393151</c:v>
                </c:pt>
                <c:pt idx="36">
                  <c:v>1.0042975930083899</c:v>
                </c:pt>
                <c:pt idx="37">
                  <c:v>1.0049295764056867</c:v>
                </c:pt>
                <c:pt idx="38">
                  <c:v>1.0054522080081443</c:v>
                </c:pt>
                <c:pt idx="39">
                  <c:v>1.0063119556748295</c:v>
                </c:pt>
                <c:pt idx="40">
                  <c:v>1.0068440991037451</c:v>
                </c:pt>
                <c:pt idx="41">
                  <c:v>1.007464053618792</c:v>
                </c:pt>
                <c:pt idx="42">
                  <c:v>1.0083487751321267</c:v>
                </c:pt>
                <c:pt idx="43">
                  <c:v>1.0092588203285688</c:v>
                </c:pt>
                <c:pt idx="44">
                  <c:v>1.0102289668646569</c:v>
                </c:pt>
                <c:pt idx="45">
                  <c:v>1.0112322401469327</c:v>
                </c:pt>
                <c:pt idx="46">
                  <c:v>1.0123233561321141</c:v>
                </c:pt>
                <c:pt idx="47">
                  <c:v>1.0138327537203706</c:v>
                </c:pt>
                <c:pt idx="48">
                  <c:v>1.0151887723376642</c:v>
                </c:pt>
                <c:pt idx="49">
                  <c:v>1.0167297233433641</c:v>
                </c:pt>
                <c:pt idx="50">
                  <c:v>1.0182717678031403</c:v>
                </c:pt>
                <c:pt idx="51">
                  <c:v>1.0197214842532458</c:v>
                </c:pt>
                <c:pt idx="52">
                  <c:v>1.0212985182165015</c:v>
                </c:pt>
                <c:pt idx="53">
                  <c:v>1.0229487741644014</c:v>
                </c:pt>
                <c:pt idx="54">
                  <c:v>1.0248236512316988</c:v>
                </c:pt>
                <c:pt idx="55">
                  <c:v>1.0264197229355088</c:v>
                </c:pt>
                <c:pt idx="56">
                  <c:v>1.0283003708525897</c:v>
                </c:pt>
                <c:pt idx="57">
                  <c:v>1.0302368349000537</c:v>
                </c:pt>
                <c:pt idx="58">
                  <c:v>1.0319542944024997</c:v>
                </c:pt>
                <c:pt idx="59">
                  <c:v>1.0336916672912417</c:v>
                </c:pt>
                <c:pt idx="60">
                  <c:v>1.0355866475667459</c:v>
                </c:pt>
                <c:pt idx="61">
                  <c:v>1.0376834303837137</c:v>
                </c:pt>
                <c:pt idx="62">
                  <c:v>1.0396759338696924</c:v>
                </c:pt>
                <c:pt idx="63">
                  <c:v>1.0416312216725556</c:v>
                </c:pt>
                <c:pt idx="64">
                  <c:v>1.0438055898296072</c:v>
                </c:pt>
                <c:pt idx="65">
                  <c:v>1.0458331651128518</c:v>
                </c:pt>
                <c:pt idx="66">
                  <c:v>1.0480428116202634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2B-1643-9386-F1ECC9F80351}"/>
            </c:ext>
          </c:extLst>
        </c:ser>
        <c:ser>
          <c:idx val="1"/>
          <c:order val="5"/>
          <c:spPr>
            <a:ln w="190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'400C'!$L$457:$L$458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xVal>
          <c:yVal>
            <c:numRef>
              <c:f>'400C'!$M$457:$M$458</c:f>
              <c:numCache>
                <c:formatCode>General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2B-1643-9386-F1ECC9F80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420815"/>
        <c:axId val="785092624"/>
      </c:scatterChart>
      <c:valAx>
        <c:axId val="2140420815"/>
        <c:scaling>
          <c:orientation val="minMax"/>
          <c:max val="0.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785092624"/>
        <c:crosses val="autoZero"/>
        <c:crossBetween val="midCat"/>
      </c:valAx>
      <c:valAx>
        <c:axId val="785092624"/>
        <c:scaling>
          <c:orientation val="minMax"/>
          <c:max val="1.01"/>
          <c:min val="0.99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Normalized Volume (V/V0)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14042081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5"/>
        <c:delete val="1"/>
      </c:legendEntry>
      <c:layout>
        <c:manualLayout>
          <c:xMode val="edge"/>
          <c:yMode val="edge"/>
          <c:x val="0.26513531502342114"/>
          <c:y val="6.7194142468418497E-2"/>
          <c:w val="0.17984076153160281"/>
          <c:h val="0.338065805213413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'400C'!$Q$3:$Q$7</c:f>
              <c:numCache>
                <c:formatCode>General</c:formatCode>
                <c:ptCount val="5"/>
                <c:pt idx="0">
                  <c:v>3.5924819688844E-3</c:v>
                </c:pt>
                <c:pt idx="1">
                  <c:v>4.2086327156810434E-3</c:v>
                </c:pt>
                <c:pt idx="2">
                  <c:v>5.3138561995233931E-3</c:v>
                </c:pt>
                <c:pt idx="3">
                  <c:v>6.7865659036193812E-3</c:v>
                </c:pt>
                <c:pt idx="4">
                  <c:v>8.7414626454212808E-3</c:v>
                </c:pt>
              </c:numCache>
            </c:numRef>
          </c:xVal>
          <c:yVal>
            <c:numRef>
              <c:f>'400C'!$M$3:$M$7</c:f>
              <c:numCache>
                <c:formatCode>General</c:formatCode>
                <c:ptCount val="5"/>
                <c:pt idx="0">
                  <c:v>42.318350000000002</c:v>
                </c:pt>
                <c:pt idx="1">
                  <c:v>35.473799999999997</c:v>
                </c:pt>
                <c:pt idx="2">
                  <c:v>28.5701</c:v>
                </c:pt>
                <c:pt idx="3">
                  <c:v>22.080749999999998</c:v>
                </c:pt>
                <c:pt idx="4">
                  <c:v>15.40335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17-0C49-8DCD-FCA14750F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5282831"/>
        <c:axId val="2138393583"/>
      </c:scatterChart>
      <c:valAx>
        <c:axId val="214528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393583"/>
        <c:crosses val="autoZero"/>
        <c:crossBetween val="midCat"/>
      </c:valAx>
      <c:valAx>
        <c:axId val="2138393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2828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'400C'!$Q$451:$Q$455</c:f>
              <c:numCache>
                <c:formatCode>General</c:formatCode>
                <c:ptCount val="5"/>
                <c:pt idx="0">
                  <c:v>42.318350000000002</c:v>
                </c:pt>
                <c:pt idx="1">
                  <c:v>35.473799999999997</c:v>
                </c:pt>
                <c:pt idx="2">
                  <c:v>28.5701</c:v>
                </c:pt>
                <c:pt idx="3">
                  <c:v>22.080749999999998</c:v>
                </c:pt>
                <c:pt idx="4">
                  <c:v>15.40335</c:v>
                </c:pt>
              </c:numCache>
            </c:numRef>
          </c:xVal>
          <c:yVal>
            <c:numRef>
              <c:f>'400C'!$S$451:$S$455</c:f>
              <c:numCache>
                <c:formatCode>General</c:formatCode>
                <c:ptCount val="5"/>
                <c:pt idx="0">
                  <c:v>0.40959382574308179</c:v>
                </c:pt>
                <c:pt idx="1">
                  <c:v>0.44330807905577468</c:v>
                </c:pt>
                <c:pt idx="2">
                  <c:v>0.51479400267713238</c:v>
                </c:pt>
                <c:pt idx="3">
                  <c:v>0.61170194453828342</c:v>
                </c:pt>
                <c:pt idx="4">
                  <c:v>0.87619485807392627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790-0940-9941-ED4D312193E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'400C'!$AD$451:$AD$455</c:f>
              <c:numCache>
                <c:formatCode>General</c:formatCode>
                <c:ptCount val="5"/>
                <c:pt idx="0">
                  <c:v>42.318350000000002</c:v>
                </c:pt>
                <c:pt idx="1">
                  <c:v>35.473799999999997</c:v>
                </c:pt>
                <c:pt idx="2">
                  <c:v>28.5701</c:v>
                </c:pt>
                <c:pt idx="3">
                  <c:v>22.080749999999998</c:v>
                </c:pt>
                <c:pt idx="4">
                  <c:v>15.40335</c:v>
                </c:pt>
              </c:numCache>
            </c:numRef>
          </c:xVal>
          <c:yVal>
            <c:numRef>
              <c:f>'400C'!$AF$451:$AF$455</c:f>
              <c:numCache>
                <c:formatCode>General</c:formatCode>
                <c:ptCount val="5"/>
                <c:pt idx="0">
                  <c:v>0.57551561141528096</c:v>
                </c:pt>
                <c:pt idx="1">
                  <c:v>0.67422296105210333</c:v>
                </c:pt>
                <c:pt idx="2">
                  <c:v>0.85127976316364762</c:v>
                </c:pt>
                <c:pt idx="3">
                  <c:v>1.087207857759825</c:v>
                </c:pt>
                <c:pt idx="4">
                  <c:v>1.4003823157964894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790-0940-9941-ED4D3121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305023"/>
        <c:axId val="1482306703"/>
      </c:scatterChart>
      <c:valAx>
        <c:axId val="14823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06703"/>
        <c:crosses val="autoZero"/>
        <c:crossBetween val="midCat"/>
      </c:valAx>
      <c:valAx>
        <c:axId val="1482306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0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2.3475710787548204E-2"/>
                  <c:y val="3.1463060283751544E-2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'400C'!$AN$451:$AN$454</c:f>
              <c:numCache>
                <c:formatCode>General</c:formatCode>
                <c:ptCount val="4"/>
                <c:pt idx="0">
                  <c:v>4.2318350000000006E-9</c:v>
                </c:pt>
                <c:pt idx="1">
                  <c:v>3.5473799999999998E-9</c:v>
                </c:pt>
                <c:pt idx="2">
                  <c:v>2.8570100000000002E-9</c:v>
                </c:pt>
                <c:pt idx="3">
                  <c:v>2.2080749999999997E-9</c:v>
                </c:pt>
              </c:numCache>
            </c:numRef>
          </c:xVal>
          <c:yVal>
            <c:numRef>
              <c:f>'400C'!$AM$451:$AM$454</c:f>
              <c:numCache>
                <c:formatCode>General</c:formatCode>
                <c:ptCount val="4"/>
                <c:pt idx="0">
                  <c:v>165921785.67219913</c:v>
                </c:pt>
                <c:pt idx="1">
                  <c:v>230914881.99632859</c:v>
                </c:pt>
                <c:pt idx="2">
                  <c:v>336485760.48651528</c:v>
                </c:pt>
                <c:pt idx="3">
                  <c:v>475505913.22154152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9E3-DF44-9BCD-993A53369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2305023"/>
        <c:axId val="1482306703"/>
      </c:scatterChart>
      <c:valAx>
        <c:axId val="14823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06703"/>
        <c:crosses val="autoZero"/>
        <c:crossBetween val="midCat"/>
      </c:valAx>
      <c:valAx>
        <c:axId val="14823067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0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'400C'!$B$346:$B$404</c:f>
              <c:numCache>
                <c:formatCode>General</c:formatCode>
                <c:ptCount val="59"/>
                <c:pt idx="0">
                  <c:v>0</c:v>
                </c:pt>
                <c:pt idx="1">
                  <c:v>125</c:v>
                </c:pt>
                <c:pt idx="2">
                  <c:v>250</c:v>
                </c:pt>
                <c:pt idx="3">
                  <c:v>375</c:v>
                </c:pt>
                <c:pt idx="4">
                  <c:v>500</c:v>
                </c:pt>
                <c:pt idx="5">
                  <c:v>625</c:v>
                </c:pt>
                <c:pt idx="6">
                  <c:v>750</c:v>
                </c:pt>
                <c:pt idx="7">
                  <c:v>875</c:v>
                </c:pt>
                <c:pt idx="8">
                  <c:v>1000</c:v>
                </c:pt>
                <c:pt idx="9">
                  <c:v>1125</c:v>
                </c:pt>
                <c:pt idx="10">
                  <c:v>1250</c:v>
                </c:pt>
                <c:pt idx="11">
                  <c:v>1375</c:v>
                </c:pt>
                <c:pt idx="12">
                  <c:v>1500</c:v>
                </c:pt>
                <c:pt idx="13">
                  <c:v>1625</c:v>
                </c:pt>
                <c:pt idx="14">
                  <c:v>1750</c:v>
                </c:pt>
                <c:pt idx="15">
                  <c:v>1875</c:v>
                </c:pt>
                <c:pt idx="16">
                  <c:v>2000</c:v>
                </c:pt>
                <c:pt idx="17">
                  <c:v>2125</c:v>
                </c:pt>
                <c:pt idx="18">
                  <c:v>2250</c:v>
                </c:pt>
                <c:pt idx="19">
                  <c:v>2375</c:v>
                </c:pt>
                <c:pt idx="20">
                  <c:v>2500</c:v>
                </c:pt>
                <c:pt idx="21">
                  <c:v>2625</c:v>
                </c:pt>
                <c:pt idx="22">
                  <c:v>2750</c:v>
                </c:pt>
                <c:pt idx="23">
                  <c:v>2875</c:v>
                </c:pt>
                <c:pt idx="24">
                  <c:v>3000</c:v>
                </c:pt>
                <c:pt idx="25">
                  <c:v>3125</c:v>
                </c:pt>
                <c:pt idx="26">
                  <c:v>3250</c:v>
                </c:pt>
                <c:pt idx="27">
                  <c:v>3375</c:v>
                </c:pt>
                <c:pt idx="28">
                  <c:v>3500</c:v>
                </c:pt>
                <c:pt idx="29">
                  <c:v>3625</c:v>
                </c:pt>
                <c:pt idx="30">
                  <c:v>3750</c:v>
                </c:pt>
                <c:pt idx="31">
                  <c:v>3875</c:v>
                </c:pt>
                <c:pt idx="32">
                  <c:v>4000</c:v>
                </c:pt>
                <c:pt idx="33">
                  <c:v>4125</c:v>
                </c:pt>
                <c:pt idx="34">
                  <c:v>4250</c:v>
                </c:pt>
                <c:pt idx="35">
                  <c:v>4375</c:v>
                </c:pt>
                <c:pt idx="36">
                  <c:v>4500</c:v>
                </c:pt>
                <c:pt idx="37">
                  <c:v>4625</c:v>
                </c:pt>
                <c:pt idx="38">
                  <c:v>4750</c:v>
                </c:pt>
                <c:pt idx="39">
                  <c:v>4875</c:v>
                </c:pt>
                <c:pt idx="40">
                  <c:v>5000</c:v>
                </c:pt>
                <c:pt idx="41">
                  <c:v>5125</c:v>
                </c:pt>
                <c:pt idx="42">
                  <c:v>5250</c:v>
                </c:pt>
                <c:pt idx="43">
                  <c:v>5375</c:v>
                </c:pt>
                <c:pt idx="44">
                  <c:v>5500</c:v>
                </c:pt>
                <c:pt idx="45">
                  <c:v>5625</c:v>
                </c:pt>
                <c:pt idx="46">
                  <c:v>5750</c:v>
                </c:pt>
                <c:pt idx="47">
                  <c:v>5875</c:v>
                </c:pt>
                <c:pt idx="48">
                  <c:v>6000</c:v>
                </c:pt>
                <c:pt idx="49">
                  <c:v>6125</c:v>
                </c:pt>
                <c:pt idx="50">
                  <c:v>6250</c:v>
                </c:pt>
                <c:pt idx="51">
                  <c:v>6375</c:v>
                </c:pt>
                <c:pt idx="52">
                  <c:v>6500</c:v>
                </c:pt>
                <c:pt idx="53">
                  <c:v>6625</c:v>
                </c:pt>
                <c:pt idx="54">
                  <c:v>6750</c:v>
                </c:pt>
                <c:pt idx="55">
                  <c:v>6875</c:v>
                </c:pt>
                <c:pt idx="56">
                  <c:v>7000</c:v>
                </c:pt>
                <c:pt idx="57">
                  <c:v>7125</c:v>
                </c:pt>
                <c:pt idx="58">
                  <c:v>7250</c:v>
                </c:pt>
              </c:numCache>
            </c:numRef>
          </c:xVal>
          <c:yVal>
            <c:numRef>
              <c:f>'400C'!$L$346:$L$404</c:f>
              <c:numCache>
                <c:formatCode>General</c:formatCode>
                <c:ptCount val="59"/>
                <c:pt idx="0">
                  <c:v>0</c:v>
                </c:pt>
                <c:pt idx="1">
                  <c:v>-14.715843999991193</c:v>
                </c:pt>
                <c:pt idx="2">
                  <c:v>-25.385788999963552</c:v>
                </c:pt>
                <c:pt idx="3">
                  <c:v>-26.815041999972891</c:v>
                </c:pt>
                <c:pt idx="4">
                  <c:v>-29.084404999972321</c:v>
                </c:pt>
                <c:pt idx="5">
                  <c:v>-39.614301999972668</c:v>
                </c:pt>
                <c:pt idx="6">
                  <c:v>-39.311417999968398</c:v>
                </c:pt>
                <c:pt idx="7">
                  <c:v>-40.472344000008889</c:v>
                </c:pt>
                <c:pt idx="8">
                  <c:v>-41.418550000002142</c:v>
                </c:pt>
                <c:pt idx="9">
                  <c:v>-38.14701099996455</c:v>
                </c:pt>
                <c:pt idx="10">
                  <c:v>-38.588518999982625</c:v>
                </c:pt>
                <c:pt idx="11">
                  <c:v>-32.996345999999903</c:v>
                </c:pt>
                <c:pt idx="12">
                  <c:v>-36.114405000000261</c:v>
                </c:pt>
                <c:pt idx="13">
                  <c:v>-30.101752999995369</c:v>
                </c:pt>
                <c:pt idx="14">
                  <c:v>-43.537119999993593</c:v>
                </c:pt>
                <c:pt idx="15">
                  <c:v>-34.796473999973387</c:v>
                </c:pt>
                <c:pt idx="16">
                  <c:v>-28.38043000001926</c:v>
                </c:pt>
                <c:pt idx="17">
                  <c:v>-33.5940539999865</c:v>
                </c:pt>
                <c:pt idx="18">
                  <c:v>-18.293634000001475</c:v>
                </c:pt>
                <c:pt idx="19">
                  <c:v>-11.721844999992754</c:v>
                </c:pt>
                <c:pt idx="20">
                  <c:v>-7.1123589999624528</c:v>
                </c:pt>
                <c:pt idx="21">
                  <c:v>4.2551530000055209</c:v>
                </c:pt>
                <c:pt idx="22">
                  <c:v>20.586911000020336</c:v>
                </c:pt>
                <c:pt idx="23">
                  <c:v>30.309093000018038</c:v>
                </c:pt>
                <c:pt idx="24">
                  <c:v>44.546810000028927</c:v>
                </c:pt>
                <c:pt idx="25">
                  <c:v>54.475323999999091</c:v>
                </c:pt>
                <c:pt idx="26">
                  <c:v>71.421094999997877</c:v>
                </c:pt>
                <c:pt idx="27">
                  <c:v>93.592291000008117</c:v>
                </c:pt>
                <c:pt idx="28">
                  <c:v>117.06442900002003</c:v>
                </c:pt>
                <c:pt idx="29">
                  <c:v>134.61840199999278</c:v>
                </c:pt>
                <c:pt idx="30">
                  <c:v>161.67827500001295</c:v>
                </c:pt>
                <c:pt idx="31">
                  <c:v>191.69133800000418</c:v>
                </c:pt>
                <c:pt idx="32">
                  <c:v>221.7349680000334</c:v>
                </c:pt>
                <c:pt idx="33">
                  <c:v>240.1087300000363</c:v>
                </c:pt>
                <c:pt idx="34">
                  <c:v>284.38206299999729</c:v>
                </c:pt>
                <c:pt idx="35">
                  <c:v>318.13270499999635</c:v>
                </c:pt>
                <c:pt idx="36">
                  <c:v>356.59476100001484</c:v>
                </c:pt>
                <c:pt idx="37">
                  <c:v>393.23032199998852</c:v>
                </c:pt>
                <c:pt idx="38">
                  <c:v>426.34665600000881</c:v>
                </c:pt>
                <c:pt idx="39">
                  <c:v>463.65955099998973</c:v>
                </c:pt>
                <c:pt idx="40">
                  <c:v>521.50622099998873</c:v>
                </c:pt>
                <c:pt idx="41">
                  <c:v>571.1201890000375</c:v>
                </c:pt>
                <c:pt idx="42">
                  <c:v>628.38659200002439</c:v>
                </c:pt>
                <c:pt idx="43">
                  <c:v>694.7690120000043</c:v>
                </c:pt>
                <c:pt idx="44">
                  <c:v>761.10752299998421</c:v>
                </c:pt>
                <c:pt idx="45">
                  <c:v>828.77038000000175</c:v>
                </c:pt>
                <c:pt idx="46">
                  <c:v>917.30547999998089</c:v>
                </c:pt>
                <c:pt idx="47">
                  <c:v>992.10195400001248</c:v>
                </c:pt>
                <c:pt idx="48">
                  <c:v>1079.1675810000161</c:v>
                </c:pt>
                <c:pt idx="49">
                  <c:v>1169.4681350000319</c:v>
                </c:pt>
                <c:pt idx="50">
                  <c:v>1286.0767950000009</c:v>
                </c:pt>
                <c:pt idx="51">
                  <c:v>1380.8808619999909</c:v>
                </c:pt>
                <c:pt idx="52">
                  <c:v>1494.139663000009</c:v>
                </c:pt>
                <c:pt idx="53">
                  <c:v>1613.4096560000326</c:v>
                </c:pt>
                <c:pt idx="54">
                  <c:v>1726.261222000001</c:v>
                </c:pt>
                <c:pt idx="55">
                  <c:v>1852.3693559999811</c:v>
                </c:pt>
                <c:pt idx="56">
                  <c:v>1983.7776450000238</c:v>
                </c:pt>
                <c:pt idx="57">
                  <c:v>2120.430194000015</c:v>
                </c:pt>
                <c:pt idx="58">
                  <c:v>2243.62065300002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6A-1B43-8C58-446CEB888A1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'400C'!$B$88:$B$146</c:f>
              <c:numCache>
                <c:formatCode>General</c:formatCode>
                <c:ptCount val="59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</c:numCache>
            </c:numRef>
          </c:xVal>
          <c:yVal>
            <c:numRef>
              <c:f>'400C'!$L$88:$L$146</c:f>
              <c:numCache>
                <c:formatCode>General</c:formatCode>
                <c:ptCount val="59"/>
                <c:pt idx="0">
                  <c:v>0</c:v>
                </c:pt>
                <c:pt idx="1">
                  <c:v>-9.1050219999160618</c:v>
                </c:pt>
                <c:pt idx="2">
                  <c:v>1.9737850000383332</c:v>
                </c:pt>
                <c:pt idx="3">
                  <c:v>-10.867094999994151</c:v>
                </c:pt>
                <c:pt idx="4">
                  <c:v>-18.711307000019588</c:v>
                </c:pt>
                <c:pt idx="5">
                  <c:v>-25.563212999957614</c:v>
                </c:pt>
                <c:pt idx="6">
                  <c:v>-26.940344000002369</c:v>
                </c:pt>
                <c:pt idx="7">
                  <c:v>-32.598923999932595</c:v>
                </c:pt>
                <c:pt idx="8">
                  <c:v>-19.9524139999412</c:v>
                </c:pt>
                <c:pt idx="9">
                  <c:v>-21.371773999999277</c:v>
                </c:pt>
                <c:pt idx="10">
                  <c:v>-20.653662999975495</c:v>
                </c:pt>
                <c:pt idx="11">
                  <c:v>-19.893762000021525</c:v>
                </c:pt>
                <c:pt idx="12">
                  <c:v>-20.36972199997399</c:v>
                </c:pt>
                <c:pt idx="13">
                  <c:v>-16.163316999911331</c:v>
                </c:pt>
                <c:pt idx="14">
                  <c:v>-4.9758429999928921</c:v>
                </c:pt>
                <c:pt idx="15">
                  <c:v>-4.500787999946624</c:v>
                </c:pt>
                <c:pt idx="16">
                  <c:v>12.815730000031181</c:v>
                </c:pt>
                <c:pt idx="17">
                  <c:v>23.642243999987841</c:v>
                </c:pt>
                <c:pt idx="18">
                  <c:v>29.865379000082612</c:v>
                </c:pt>
                <c:pt idx="19">
                  <c:v>46.16480600007344</c:v>
                </c:pt>
                <c:pt idx="20">
                  <c:v>67.069794000010006</c:v>
                </c:pt>
                <c:pt idx="21">
                  <c:v>86.02658900001552</c:v>
                </c:pt>
                <c:pt idx="22">
                  <c:v>108.02282100007869</c:v>
                </c:pt>
                <c:pt idx="23">
                  <c:v>119.69204400002491</c:v>
                </c:pt>
                <c:pt idx="24">
                  <c:v>152.29287500004284</c:v>
                </c:pt>
                <c:pt idx="25">
                  <c:v>174.5148980000522</c:v>
                </c:pt>
                <c:pt idx="26">
                  <c:v>203.17171300004702</c:v>
                </c:pt>
                <c:pt idx="27">
                  <c:v>232.89459500007797</c:v>
                </c:pt>
                <c:pt idx="28">
                  <c:v>264.65835200005677</c:v>
                </c:pt>
                <c:pt idx="29">
                  <c:v>307.38212500000373</c:v>
                </c:pt>
                <c:pt idx="30">
                  <c:v>343.92993099999148</c:v>
                </c:pt>
                <c:pt idx="31">
                  <c:v>400.98686300008558</c:v>
                </c:pt>
                <c:pt idx="32">
                  <c:v>448.42097700003069</c:v>
                </c:pt>
                <c:pt idx="33">
                  <c:v>511.57446700008586</c:v>
                </c:pt>
                <c:pt idx="34">
                  <c:v>574.25819100008812</c:v>
                </c:pt>
                <c:pt idx="35">
                  <c:v>645.08445600001141</c:v>
                </c:pt>
                <c:pt idx="36">
                  <c:v>703.42758500005584</c:v>
                </c:pt>
                <c:pt idx="37">
                  <c:v>777.82859400007874</c:v>
                </c:pt>
                <c:pt idx="38">
                  <c:v>866.88985700008925</c:v>
                </c:pt>
                <c:pt idx="39">
                  <c:v>954.96338099997956</c:v>
                </c:pt>
                <c:pt idx="40">
                  <c:v>1042.0405490000267</c:v>
                </c:pt>
                <c:pt idx="41">
                  <c:v>1135.7400960000232</c:v>
                </c:pt>
                <c:pt idx="42">
                  <c:v>1227.1188330000732</c:v>
                </c:pt>
                <c:pt idx="43">
                  <c:v>1331.0331650000298</c:v>
                </c:pt>
                <c:pt idx="44">
                  <c:v>1430.736716000014</c:v>
                </c:pt>
                <c:pt idx="45">
                  <c:v>1541.4147720000474</c:v>
                </c:pt>
                <c:pt idx="46">
                  <c:v>1646.1976570000406</c:v>
                </c:pt>
                <c:pt idx="47">
                  <c:v>1786.1281300000846</c:v>
                </c:pt>
                <c:pt idx="48">
                  <c:v>1878.7725380000193</c:v>
                </c:pt>
                <c:pt idx="49">
                  <c:v>1998.1642470000079</c:v>
                </c:pt>
                <c:pt idx="50">
                  <c:v>2124.709468999994</c:v>
                </c:pt>
                <c:pt idx="51">
                  <c:v>2239.2829309999943</c:v>
                </c:pt>
                <c:pt idx="52">
                  <c:v>2370.5893240000587</c:v>
                </c:pt>
                <c:pt idx="53">
                  <c:v>2503.3785810000263</c:v>
                </c:pt>
                <c:pt idx="54">
                  <c:v>2638.5541440000525</c:v>
                </c:pt>
                <c:pt idx="55">
                  <c:v>2770.4224180000601</c:v>
                </c:pt>
                <c:pt idx="56">
                  <c:v>2917.0112610000651</c:v>
                </c:pt>
                <c:pt idx="57">
                  <c:v>3060.6078759999946</c:v>
                </c:pt>
                <c:pt idx="58">
                  <c:v>3209.2611250000773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6A-1B43-8C58-446CEB888A1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'400C'!$B$152:$B$209</c:f>
              <c:numCache>
                <c:formatCode>General</c:formatCode>
                <c:ptCount val="58"/>
                <c:pt idx="0">
                  <c:v>0</c:v>
                </c:pt>
                <c:pt idx="1">
                  <c:v>50</c:v>
                </c:pt>
                <c:pt idx="2">
                  <c:v>100</c:v>
                </c:pt>
                <c:pt idx="3">
                  <c:v>150</c:v>
                </c:pt>
                <c:pt idx="4">
                  <c:v>200</c:v>
                </c:pt>
                <c:pt idx="5">
                  <c:v>250</c:v>
                </c:pt>
                <c:pt idx="6">
                  <c:v>300</c:v>
                </c:pt>
                <c:pt idx="7">
                  <c:v>350</c:v>
                </c:pt>
                <c:pt idx="8">
                  <c:v>400</c:v>
                </c:pt>
                <c:pt idx="9">
                  <c:v>450</c:v>
                </c:pt>
                <c:pt idx="10">
                  <c:v>500</c:v>
                </c:pt>
                <c:pt idx="11">
                  <c:v>550</c:v>
                </c:pt>
                <c:pt idx="12">
                  <c:v>600</c:v>
                </c:pt>
                <c:pt idx="13">
                  <c:v>650</c:v>
                </c:pt>
                <c:pt idx="14">
                  <c:v>700</c:v>
                </c:pt>
                <c:pt idx="15">
                  <c:v>750</c:v>
                </c:pt>
                <c:pt idx="16">
                  <c:v>800</c:v>
                </c:pt>
                <c:pt idx="17">
                  <c:v>850</c:v>
                </c:pt>
                <c:pt idx="18">
                  <c:v>900</c:v>
                </c:pt>
                <c:pt idx="19">
                  <c:v>950</c:v>
                </c:pt>
                <c:pt idx="20">
                  <c:v>1000</c:v>
                </c:pt>
                <c:pt idx="21">
                  <c:v>1050</c:v>
                </c:pt>
                <c:pt idx="22">
                  <c:v>1100</c:v>
                </c:pt>
                <c:pt idx="23">
                  <c:v>1150</c:v>
                </c:pt>
                <c:pt idx="24">
                  <c:v>1200</c:v>
                </c:pt>
                <c:pt idx="25">
                  <c:v>1250</c:v>
                </c:pt>
                <c:pt idx="26">
                  <c:v>1300</c:v>
                </c:pt>
                <c:pt idx="27">
                  <c:v>1350</c:v>
                </c:pt>
                <c:pt idx="28">
                  <c:v>1400</c:v>
                </c:pt>
                <c:pt idx="29">
                  <c:v>1450</c:v>
                </c:pt>
                <c:pt idx="30">
                  <c:v>1500</c:v>
                </c:pt>
                <c:pt idx="31">
                  <c:v>1550</c:v>
                </c:pt>
                <c:pt idx="32">
                  <c:v>1600</c:v>
                </c:pt>
                <c:pt idx="33">
                  <c:v>1650</c:v>
                </c:pt>
                <c:pt idx="34">
                  <c:v>1700</c:v>
                </c:pt>
                <c:pt idx="35">
                  <c:v>1750</c:v>
                </c:pt>
                <c:pt idx="36">
                  <c:v>1800</c:v>
                </c:pt>
                <c:pt idx="37">
                  <c:v>1850</c:v>
                </c:pt>
                <c:pt idx="38">
                  <c:v>1900</c:v>
                </c:pt>
                <c:pt idx="39">
                  <c:v>1950</c:v>
                </c:pt>
                <c:pt idx="40">
                  <c:v>2000</c:v>
                </c:pt>
                <c:pt idx="41">
                  <c:v>2050</c:v>
                </c:pt>
                <c:pt idx="42">
                  <c:v>2100</c:v>
                </c:pt>
                <c:pt idx="43">
                  <c:v>2150</c:v>
                </c:pt>
                <c:pt idx="44">
                  <c:v>2200</c:v>
                </c:pt>
                <c:pt idx="45">
                  <c:v>2250</c:v>
                </c:pt>
                <c:pt idx="46">
                  <c:v>2300</c:v>
                </c:pt>
                <c:pt idx="47">
                  <c:v>2350</c:v>
                </c:pt>
                <c:pt idx="48">
                  <c:v>2400</c:v>
                </c:pt>
                <c:pt idx="49">
                  <c:v>2450</c:v>
                </c:pt>
                <c:pt idx="50">
                  <c:v>2500</c:v>
                </c:pt>
                <c:pt idx="51">
                  <c:v>2550</c:v>
                </c:pt>
                <c:pt idx="52">
                  <c:v>2600</c:v>
                </c:pt>
                <c:pt idx="53">
                  <c:v>2650</c:v>
                </c:pt>
                <c:pt idx="54">
                  <c:v>2700</c:v>
                </c:pt>
                <c:pt idx="55">
                  <c:v>2750</c:v>
                </c:pt>
                <c:pt idx="56">
                  <c:v>2800</c:v>
                </c:pt>
                <c:pt idx="57">
                  <c:v>2850</c:v>
                </c:pt>
              </c:numCache>
            </c:numRef>
          </c:xVal>
          <c:yVal>
            <c:numRef>
              <c:f>'400C'!$L$152:$L$209</c:f>
              <c:numCache>
                <c:formatCode>General</c:formatCode>
                <c:ptCount val="58"/>
                <c:pt idx="0">
                  <c:v>0</c:v>
                </c:pt>
                <c:pt idx="1">
                  <c:v>-6.4210439999587834</c:v>
                </c:pt>
                <c:pt idx="2">
                  <c:v>-4.027360999956727</c:v>
                </c:pt>
                <c:pt idx="3">
                  <c:v>-16.412026999983937</c:v>
                </c:pt>
                <c:pt idx="4">
                  <c:v>-8.0615700000198558</c:v>
                </c:pt>
                <c:pt idx="5">
                  <c:v>-14.920484000002034</c:v>
                </c:pt>
                <c:pt idx="6">
                  <c:v>-14.402500999975018</c:v>
                </c:pt>
                <c:pt idx="7">
                  <c:v>-11.209952999954112</c:v>
                </c:pt>
                <c:pt idx="8">
                  <c:v>-10.621582000050694</c:v>
                </c:pt>
                <c:pt idx="9">
                  <c:v>-14.573718999978155</c:v>
                </c:pt>
                <c:pt idx="10">
                  <c:v>-6.3150649999734014</c:v>
                </c:pt>
                <c:pt idx="11">
                  <c:v>-17.642269999952987</c:v>
                </c:pt>
                <c:pt idx="12">
                  <c:v>0.70239999995101243</c:v>
                </c:pt>
                <c:pt idx="13">
                  <c:v>0.8976750000147149</c:v>
                </c:pt>
                <c:pt idx="14">
                  <c:v>-1.5295369999948889</c:v>
                </c:pt>
                <c:pt idx="15">
                  <c:v>-1.9249129999661818</c:v>
                </c:pt>
                <c:pt idx="16">
                  <c:v>8.9383930000476539</c:v>
                </c:pt>
                <c:pt idx="17">
                  <c:v>9.3728960000444204</c:v>
                </c:pt>
                <c:pt idx="18">
                  <c:v>22.19809299998451</c:v>
                </c:pt>
                <c:pt idx="19">
                  <c:v>29.378154000034556</c:v>
                </c:pt>
                <c:pt idx="20">
                  <c:v>36.335283000022173</c:v>
                </c:pt>
                <c:pt idx="21">
                  <c:v>57.369669000036083</c:v>
                </c:pt>
                <c:pt idx="22">
                  <c:v>59.249288000050001</c:v>
                </c:pt>
                <c:pt idx="23">
                  <c:v>70.764723000000231</c:v>
                </c:pt>
                <c:pt idx="24">
                  <c:v>84.492075999965891</c:v>
                </c:pt>
                <c:pt idx="25">
                  <c:v>95.574431000044569</c:v>
                </c:pt>
                <c:pt idx="26">
                  <c:v>115.91012799995951</c:v>
                </c:pt>
                <c:pt idx="27">
                  <c:v>133.24522299994715</c:v>
                </c:pt>
                <c:pt idx="28">
                  <c:v>143.40954100003</c:v>
                </c:pt>
                <c:pt idx="29">
                  <c:v>171.70132600003853</c:v>
                </c:pt>
                <c:pt idx="30">
                  <c:v>175.53077099996153</c:v>
                </c:pt>
                <c:pt idx="31">
                  <c:v>213.43051099998411</c:v>
                </c:pt>
                <c:pt idx="32">
                  <c:v>229.17829700000584</c:v>
                </c:pt>
                <c:pt idx="33">
                  <c:v>248.78209899994545</c:v>
                </c:pt>
                <c:pt idx="34">
                  <c:v>281.02026000001933</c:v>
                </c:pt>
                <c:pt idx="35">
                  <c:v>313.57108799996786</c:v>
                </c:pt>
                <c:pt idx="36">
                  <c:v>355.81148999999277</c:v>
                </c:pt>
                <c:pt idx="37">
                  <c:v>394.941606999957</c:v>
                </c:pt>
                <c:pt idx="38">
                  <c:v>434.14992500003427</c:v>
                </c:pt>
                <c:pt idx="39">
                  <c:v>467.25816700002179</c:v>
                </c:pt>
                <c:pt idx="40">
                  <c:v>502.59342799999285</c:v>
                </c:pt>
                <c:pt idx="41">
                  <c:v>547.69012699997984</c:v>
                </c:pt>
                <c:pt idx="42">
                  <c:v>591.60087600001134</c:v>
                </c:pt>
                <c:pt idx="43">
                  <c:v>629.13402799994219</c:v>
                </c:pt>
                <c:pt idx="44">
                  <c:v>668.58921000000555</c:v>
                </c:pt>
                <c:pt idx="45">
                  <c:v>724.28302700002678</c:v>
                </c:pt>
                <c:pt idx="46">
                  <c:v>771.60024599998724</c:v>
                </c:pt>
                <c:pt idx="47">
                  <c:v>821.03464099997655</c:v>
                </c:pt>
                <c:pt idx="48">
                  <c:v>858.64232600003015</c:v>
                </c:pt>
                <c:pt idx="49">
                  <c:v>921.19115800003055</c:v>
                </c:pt>
                <c:pt idx="50">
                  <c:v>970.56651499995496</c:v>
                </c:pt>
                <c:pt idx="51">
                  <c:v>1025.1712419999531</c:v>
                </c:pt>
                <c:pt idx="52">
                  <c:v>1076.0061279999791</c:v>
                </c:pt>
                <c:pt idx="53">
                  <c:v>1134.307783999946</c:v>
                </c:pt>
                <c:pt idx="54">
                  <c:v>1190.1756469999673</c:v>
                </c:pt>
                <c:pt idx="55">
                  <c:v>1259.5550689999945</c:v>
                </c:pt>
                <c:pt idx="56">
                  <c:v>1322.3314020000398</c:v>
                </c:pt>
                <c:pt idx="57">
                  <c:v>1381.9069700000109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6A-1B43-8C58-446CEB888A1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'400C'!$B$215:$B$273</c:f>
              <c:numCache>
                <c:formatCode>General</c:formatCode>
                <c:ptCount val="59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</c:numCache>
            </c:numRef>
          </c:xVal>
          <c:yVal>
            <c:numRef>
              <c:f>'400C'!$L$215:$L$273</c:f>
              <c:numCache>
                <c:formatCode>General</c:formatCode>
                <c:ptCount val="59"/>
                <c:pt idx="0">
                  <c:v>0</c:v>
                </c:pt>
                <c:pt idx="1">
                  <c:v>-2.1967510000104085</c:v>
                </c:pt>
                <c:pt idx="2">
                  <c:v>-11.628293999936432</c:v>
                </c:pt>
                <c:pt idx="3">
                  <c:v>-15.562893999973312</c:v>
                </c:pt>
                <c:pt idx="4">
                  <c:v>-13.875049999915063</c:v>
                </c:pt>
                <c:pt idx="5">
                  <c:v>-4.4809670000104234</c:v>
                </c:pt>
                <c:pt idx="6">
                  <c:v>-9.6819830000167713</c:v>
                </c:pt>
                <c:pt idx="7">
                  <c:v>-17.972522999974899</c:v>
                </c:pt>
                <c:pt idx="8">
                  <c:v>-10.989609999931417</c:v>
                </c:pt>
                <c:pt idx="9">
                  <c:v>-6.7338169999420643</c:v>
                </c:pt>
                <c:pt idx="10">
                  <c:v>-14.062739999964833</c:v>
                </c:pt>
                <c:pt idx="11">
                  <c:v>-15.913724999991246</c:v>
                </c:pt>
                <c:pt idx="12">
                  <c:v>-7.9012939999811351</c:v>
                </c:pt>
                <c:pt idx="13">
                  <c:v>-12.482680000015534</c:v>
                </c:pt>
                <c:pt idx="14">
                  <c:v>-8.4986209999769926</c:v>
                </c:pt>
                <c:pt idx="15">
                  <c:v>-15.866162999998778</c:v>
                </c:pt>
                <c:pt idx="16">
                  <c:v>-13.6580880000256</c:v>
                </c:pt>
                <c:pt idx="17">
                  <c:v>1.306451000040397</c:v>
                </c:pt>
                <c:pt idx="18">
                  <c:v>-10.115631999913603</c:v>
                </c:pt>
                <c:pt idx="19">
                  <c:v>-1.1305409999331459</c:v>
                </c:pt>
                <c:pt idx="20">
                  <c:v>9.4962940000696108</c:v>
                </c:pt>
                <c:pt idx="21">
                  <c:v>5.3516030000755563</c:v>
                </c:pt>
                <c:pt idx="22">
                  <c:v>5.8062260000733659</c:v>
                </c:pt>
                <c:pt idx="23">
                  <c:v>13.640605000080541</c:v>
                </c:pt>
                <c:pt idx="24">
                  <c:v>16.164367999997921</c:v>
                </c:pt>
                <c:pt idx="25">
                  <c:v>22.529747000080533</c:v>
                </c:pt>
                <c:pt idx="26">
                  <c:v>28.007594999973662</c:v>
                </c:pt>
                <c:pt idx="27">
                  <c:v>38.656164000043646</c:v>
                </c:pt>
                <c:pt idx="28">
                  <c:v>39.829396000015549</c:v>
                </c:pt>
                <c:pt idx="29">
                  <c:v>42.953877000021748</c:v>
                </c:pt>
                <c:pt idx="30">
                  <c:v>54.985609000083059</c:v>
                </c:pt>
                <c:pt idx="31">
                  <c:v>56.291823000065051</c:v>
                </c:pt>
                <c:pt idx="32">
                  <c:v>68.295762000023387</c:v>
                </c:pt>
                <c:pt idx="33">
                  <c:v>88.71193700004369</c:v>
                </c:pt>
                <c:pt idx="34">
                  <c:v>85.909587000031024</c:v>
                </c:pt>
                <c:pt idx="35">
                  <c:v>100.99671900004614</c:v>
                </c:pt>
                <c:pt idx="36">
                  <c:v>104.82710300001781</c:v>
                </c:pt>
                <c:pt idx="37">
                  <c:v>129.99157100007869</c:v>
                </c:pt>
                <c:pt idx="38">
                  <c:v>140.09940499998629</c:v>
                </c:pt>
                <c:pt idx="39">
                  <c:v>146.72058199997991</c:v>
                </c:pt>
                <c:pt idx="40">
                  <c:v>171.93169800005853</c:v>
                </c:pt>
                <c:pt idx="41">
                  <c:v>184.26648800005205</c:v>
                </c:pt>
                <c:pt idx="42">
                  <c:v>189.60679800005164</c:v>
                </c:pt>
                <c:pt idx="43">
                  <c:v>210.64363900001626</c:v>
                </c:pt>
                <c:pt idx="44">
                  <c:v>231.61288899998181</c:v>
                </c:pt>
                <c:pt idx="45">
                  <c:v>251.0362750000786</c:v>
                </c:pt>
                <c:pt idx="46">
                  <c:v>264.14670799998567</c:v>
                </c:pt>
                <c:pt idx="47">
                  <c:v>288.93775300006382</c:v>
                </c:pt>
                <c:pt idx="48">
                  <c:v>308.13764199998695</c:v>
                </c:pt>
                <c:pt idx="49">
                  <c:v>319.41904599999543</c:v>
                </c:pt>
                <c:pt idx="50">
                  <c:v>339.7460340000689</c:v>
                </c:pt>
                <c:pt idx="51">
                  <c:v>360.56129300000612</c:v>
                </c:pt>
                <c:pt idx="52">
                  <c:v>391.76631800003815</c:v>
                </c:pt>
                <c:pt idx="53">
                  <c:v>401.21714800002519</c:v>
                </c:pt>
                <c:pt idx="54">
                  <c:v>422.69360500003677</c:v>
                </c:pt>
                <c:pt idx="55">
                  <c:v>443.23239200003445</c:v>
                </c:pt>
                <c:pt idx="56">
                  <c:v>473.29675300000235</c:v>
                </c:pt>
                <c:pt idx="57">
                  <c:v>490.97854200005531</c:v>
                </c:pt>
                <c:pt idx="58">
                  <c:v>508.27375400008168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6A-1B43-8C58-446CEB888A1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'400C'!$B$279:$B$336</c:f>
              <c:numCache>
                <c:formatCode>General</c:formatCode>
                <c:ptCount val="58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</c:numCache>
            </c:numRef>
          </c:xVal>
          <c:yVal>
            <c:numRef>
              <c:f>'400C'!$L$279:$L$336</c:f>
              <c:numCache>
                <c:formatCode>General</c:formatCode>
                <c:ptCount val="58"/>
                <c:pt idx="0">
                  <c:v>0</c:v>
                </c:pt>
                <c:pt idx="1">
                  <c:v>-5.775692000053823</c:v>
                </c:pt>
                <c:pt idx="2">
                  <c:v>-2.704117999994196</c:v>
                </c:pt>
                <c:pt idx="3">
                  <c:v>1.4814260000130162</c:v>
                </c:pt>
                <c:pt idx="4">
                  <c:v>-5.4652530000312254</c:v>
                </c:pt>
                <c:pt idx="5">
                  <c:v>-8.2367099999682978</c:v>
                </c:pt>
                <c:pt idx="6">
                  <c:v>5.5956089999526739</c:v>
                </c:pt>
                <c:pt idx="7">
                  <c:v>8.292589999968186</c:v>
                </c:pt>
                <c:pt idx="8">
                  <c:v>13.311845000018366</c:v>
                </c:pt>
                <c:pt idx="9">
                  <c:v>19.392940999940038</c:v>
                </c:pt>
                <c:pt idx="10">
                  <c:v>28.357095999992453</c:v>
                </c:pt>
                <c:pt idx="11">
                  <c:v>43.436712999944575</c:v>
                </c:pt>
                <c:pt idx="12">
                  <c:v>50.157514999969862</c:v>
                </c:pt>
                <c:pt idx="13">
                  <c:v>70.566572000039741</c:v>
                </c:pt>
                <c:pt idx="14">
                  <c:v>91.269815000006929</c:v>
                </c:pt>
                <c:pt idx="15">
                  <c:v>113.38823000004049</c:v>
                </c:pt>
                <c:pt idx="16">
                  <c:v>135.40844000002835</c:v>
                </c:pt>
                <c:pt idx="17">
                  <c:v>148.95578700001352</c:v>
                </c:pt>
                <c:pt idx="18">
                  <c:v>171.69441400002688</c:v>
                </c:pt>
                <c:pt idx="19">
                  <c:v>200.44511400000192</c:v>
                </c:pt>
                <c:pt idx="20">
                  <c:v>227.14997799997218</c:v>
                </c:pt>
                <c:pt idx="21">
                  <c:v>252.23507699999027</c:v>
                </c:pt>
                <c:pt idx="22">
                  <c:v>293.95930999994744</c:v>
                </c:pt>
                <c:pt idx="23">
                  <c:v>313.35794799996074</c:v>
                </c:pt>
                <c:pt idx="24">
                  <c:v>330.87669900001492</c:v>
                </c:pt>
                <c:pt idx="25">
                  <c:v>366.0250010000309</c:v>
                </c:pt>
                <c:pt idx="26">
                  <c:v>387.91464500001166</c:v>
                </c:pt>
                <c:pt idx="27">
                  <c:v>409.03768099995796</c:v>
                </c:pt>
                <c:pt idx="28">
                  <c:v>437.24613999994472</c:v>
                </c:pt>
                <c:pt idx="29">
                  <c:v>463.85055099998135</c:v>
                </c:pt>
                <c:pt idx="30">
                  <c:v>491.7551809999859</c:v>
                </c:pt>
                <c:pt idx="31">
                  <c:v>522.77003400004469</c:v>
                </c:pt>
                <c:pt idx="32">
                  <c:v>543.67283699999098</c:v>
                </c:pt>
                <c:pt idx="33">
                  <c:v>565.86891499999911</c:v>
                </c:pt>
                <c:pt idx="34">
                  <c:v>593.92183000000659</c:v>
                </c:pt>
                <c:pt idx="35">
                  <c:v>623.42762099998072</c:v>
                </c:pt>
                <c:pt idx="36">
                  <c:v>653.73227199993562</c:v>
                </c:pt>
                <c:pt idx="37">
                  <c:v>666.5938760000281</c:v>
                </c:pt>
                <c:pt idx="38">
                  <c:v>703.48950399993919</c:v>
                </c:pt>
                <c:pt idx="39">
                  <c:v>716.75238299998455</c:v>
                </c:pt>
                <c:pt idx="40">
                  <c:v>748.49722400004975</c:v>
                </c:pt>
                <c:pt idx="41">
                  <c:v>769.06485399999656</c:v>
                </c:pt>
                <c:pt idx="42">
                  <c:v>801.16208999999799</c:v>
                </c:pt>
                <c:pt idx="43">
                  <c:v>808.70643499994185</c:v>
                </c:pt>
                <c:pt idx="44">
                  <c:v>829.47472099994775</c:v>
                </c:pt>
                <c:pt idx="45">
                  <c:v>867.53266999998596</c:v>
                </c:pt>
                <c:pt idx="46">
                  <c:v>885.92620700004045</c:v>
                </c:pt>
                <c:pt idx="47">
                  <c:v>910.76756299997214</c:v>
                </c:pt>
                <c:pt idx="48">
                  <c:v>935.60302799998317</c:v>
                </c:pt>
                <c:pt idx="49">
                  <c:v>962.32432799995877</c:v>
                </c:pt>
                <c:pt idx="50">
                  <c:v>995.84035800001584</c:v>
                </c:pt>
                <c:pt idx="51">
                  <c:v>1002.1942869999912</c:v>
                </c:pt>
                <c:pt idx="52">
                  <c:v>1028.7717509999638</c:v>
                </c:pt>
                <c:pt idx="53">
                  <c:v>1060.1053679999895</c:v>
                </c:pt>
                <c:pt idx="54">
                  <c:v>1085.3501920000417</c:v>
                </c:pt>
                <c:pt idx="55">
                  <c:v>1100.5083690000465</c:v>
                </c:pt>
                <c:pt idx="56">
                  <c:v>1127.805669000023</c:v>
                </c:pt>
                <c:pt idx="57">
                  <c:v>1151.1325250000227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6A-1B43-8C58-446CEB888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2624"/>
        <c:axId val="164994560"/>
      </c:scatterChart>
      <c:valAx>
        <c:axId val="1652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94560"/>
        <c:crosses val="autoZero"/>
        <c:crossBetween val="midCat"/>
      </c:valAx>
      <c:valAx>
        <c:axId val="164994560"/>
        <c:scaling>
          <c:orientation val="minMax"/>
          <c:max val="500"/>
          <c:min val="-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222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'400C'!$J$25:$J$75</c:f>
              <c:numCache>
                <c:formatCode>General</c:formatCode>
                <c:ptCount val="51"/>
                <c:pt idx="0">
                  <c:v>3.0560479188313674E-3</c:v>
                </c:pt>
                <c:pt idx="1">
                  <c:v>6.1120958376627349E-3</c:v>
                </c:pt>
                <c:pt idx="2">
                  <c:v>9.1681437564941019E-3</c:v>
                </c:pt>
                <c:pt idx="3">
                  <c:v>1.222419167532547E-2</c:v>
                </c:pt>
                <c:pt idx="4">
                  <c:v>1.5280239594156836E-2</c:v>
                </c:pt>
                <c:pt idx="5">
                  <c:v>1.8336287512988204E-2</c:v>
                </c:pt>
                <c:pt idx="6">
                  <c:v>2.1392335431819572E-2</c:v>
                </c:pt>
                <c:pt idx="7">
                  <c:v>2.4448383350650939E-2</c:v>
                </c:pt>
                <c:pt idx="8">
                  <c:v>2.7504431269482304E-2</c:v>
                </c:pt>
                <c:pt idx="9">
                  <c:v>3.0560479188313672E-2</c:v>
                </c:pt>
                <c:pt idx="10">
                  <c:v>3.3616527107145043E-2</c:v>
                </c:pt>
                <c:pt idx="11">
                  <c:v>3.6672575025976407E-2</c:v>
                </c:pt>
                <c:pt idx="12">
                  <c:v>3.9728622944807772E-2</c:v>
                </c:pt>
                <c:pt idx="13">
                  <c:v>4.2784670863639143E-2</c:v>
                </c:pt>
                <c:pt idx="14">
                  <c:v>4.5840718782470508E-2</c:v>
                </c:pt>
                <c:pt idx="15">
                  <c:v>4.8896766701301879E-2</c:v>
                </c:pt>
                <c:pt idx="16">
                  <c:v>5.1952814620133243E-2</c:v>
                </c:pt>
                <c:pt idx="17">
                  <c:v>5.5008862538964608E-2</c:v>
                </c:pt>
                <c:pt idx="18">
                  <c:v>5.8064910457795979E-2</c:v>
                </c:pt>
                <c:pt idx="19">
                  <c:v>6.1120958376627343E-2</c:v>
                </c:pt>
                <c:pt idx="20">
                  <c:v>6.4177006295458708E-2</c:v>
                </c:pt>
                <c:pt idx="21">
                  <c:v>6.7233054214290086E-2</c:v>
                </c:pt>
                <c:pt idx="22">
                  <c:v>7.028910213312145E-2</c:v>
                </c:pt>
                <c:pt idx="23">
                  <c:v>7.3345150051952815E-2</c:v>
                </c:pt>
                <c:pt idx="24">
                  <c:v>7.6401197970784179E-2</c:v>
                </c:pt>
                <c:pt idx="25">
                  <c:v>7.9457245889615544E-2</c:v>
                </c:pt>
                <c:pt idx="26">
                  <c:v>8.2513293808446922E-2</c:v>
                </c:pt>
                <c:pt idx="27">
                  <c:v>8.5569341727278286E-2</c:v>
                </c:pt>
                <c:pt idx="28">
                  <c:v>8.8625389646109651E-2</c:v>
                </c:pt>
                <c:pt idx="29">
                  <c:v>9.1681437564941015E-2</c:v>
                </c:pt>
                <c:pt idx="30">
                  <c:v>9.473748548377238E-2</c:v>
                </c:pt>
                <c:pt idx="31">
                  <c:v>9.7793533402603758E-2</c:v>
                </c:pt>
                <c:pt idx="32">
                  <c:v>0.10084958132143512</c:v>
                </c:pt>
                <c:pt idx="33">
                  <c:v>0.10390562924026649</c:v>
                </c:pt>
                <c:pt idx="34">
                  <c:v>0.10696167715909785</c:v>
                </c:pt>
                <c:pt idx="35">
                  <c:v>0.11001772507792922</c:v>
                </c:pt>
                <c:pt idx="36">
                  <c:v>0.11307377299676059</c:v>
                </c:pt>
                <c:pt idx="37">
                  <c:v>0.11612982091559196</c:v>
                </c:pt>
                <c:pt idx="38">
                  <c:v>0.11918586883442332</c:v>
                </c:pt>
                <c:pt idx="39">
                  <c:v>0.12224191675325469</c:v>
                </c:pt>
                <c:pt idx="40">
                  <c:v>0.12529796467208607</c:v>
                </c:pt>
                <c:pt idx="41">
                  <c:v>0.12835401259091742</c:v>
                </c:pt>
                <c:pt idx="42">
                  <c:v>0.13141006050974879</c:v>
                </c:pt>
                <c:pt idx="43">
                  <c:v>0.13446610842858017</c:v>
                </c:pt>
                <c:pt idx="44">
                  <c:v>0.13752215634741152</c:v>
                </c:pt>
                <c:pt idx="45">
                  <c:v>0.1405782042662429</c:v>
                </c:pt>
                <c:pt idx="46">
                  <c:v>0.14363425218507425</c:v>
                </c:pt>
                <c:pt idx="47">
                  <c:v>0.14669030010390563</c:v>
                </c:pt>
                <c:pt idx="48">
                  <c:v>0.14974634802273701</c:v>
                </c:pt>
                <c:pt idx="49">
                  <c:v>0.15280239594156836</c:v>
                </c:pt>
                <c:pt idx="50">
                  <c:v>0.15585844386039974</c:v>
                </c:pt>
              </c:numCache>
            </c:numRef>
          </c:xVal>
          <c:yVal>
            <c:numRef>
              <c:f>'400C'!$AF$25:$AF$75</c:f>
              <c:numCache>
                <c:formatCode>General</c:formatCode>
                <c:ptCount val="51"/>
                <c:pt idx="0">
                  <c:v>3894.1040938023721</c:v>
                </c:pt>
                <c:pt idx="1">
                  <c:v>1943.1317676611918</c:v>
                </c:pt>
                <c:pt idx="2">
                  <c:v>1292.0726086374575</c:v>
                </c:pt>
                <c:pt idx="3">
                  <c:v>955.13608903124805</c:v>
                </c:pt>
                <c:pt idx="4">
                  <c:v>780.50916434205033</c:v>
                </c:pt>
                <c:pt idx="5">
                  <c:v>654.53780815994287</c:v>
                </c:pt>
                <c:pt idx="6">
                  <c:v>548.75561941299065</c:v>
                </c:pt>
                <c:pt idx="7">
                  <c:v>485.68363773156369</c:v>
                </c:pt>
                <c:pt idx="8">
                  <c:v>435.46865533216214</c:v>
                </c:pt>
                <c:pt idx="9">
                  <c:v>389.3390880390092</c:v>
                </c:pt>
                <c:pt idx="10">
                  <c:v>355.64298335620549</c:v>
                </c:pt>
                <c:pt idx="11">
                  <c:v>317.77753153492876</c:v>
                </c:pt>
                <c:pt idx="12">
                  <c:v>298.46101524356527</c:v>
                </c:pt>
                <c:pt idx="13">
                  <c:v>281.11371689985043</c:v>
                </c:pt>
                <c:pt idx="14">
                  <c:v>259.76974250266863</c:v>
                </c:pt>
                <c:pt idx="15">
                  <c:v>242.41491917068882</c:v>
                </c:pt>
                <c:pt idx="16">
                  <c:v>232.03317397716472</c:v>
                </c:pt>
                <c:pt idx="17">
                  <c:v>221.56779905549701</c:v>
                </c:pt>
                <c:pt idx="18">
                  <c:v>204.35351666845028</c:v>
                </c:pt>
                <c:pt idx="19">
                  <c:v>195.7137306338862</c:v>
                </c:pt>
                <c:pt idx="20">
                  <c:v>186.77180560545676</c:v>
                </c:pt>
                <c:pt idx="21">
                  <c:v>175.30747156089973</c:v>
                </c:pt>
                <c:pt idx="22">
                  <c:v>168.53774985948803</c:v>
                </c:pt>
                <c:pt idx="23">
                  <c:v>161.8192285187977</c:v>
                </c:pt>
                <c:pt idx="24">
                  <c:v>154.50456091434833</c:v>
                </c:pt>
                <c:pt idx="25">
                  <c:v>150.71530915816354</c:v>
                </c:pt>
                <c:pt idx="26">
                  <c:v>142.11699243904172</c:v>
                </c:pt>
                <c:pt idx="27">
                  <c:v>138.2908667395304</c:v>
                </c:pt>
                <c:pt idx="28">
                  <c:v>130.35194995332986</c:v>
                </c:pt>
                <c:pt idx="29">
                  <c:v>130.00474878092774</c:v>
                </c:pt>
                <c:pt idx="30">
                  <c:v>124.95725597272796</c:v>
                </c:pt>
                <c:pt idx="31">
                  <c:v>119.46058667904083</c:v>
                </c:pt>
                <c:pt idx="32">
                  <c:v>119.28129586639551</c:v>
                </c:pt>
                <c:pt idx="33">
                  <c:v>113.42542799028843</c:v>
                </c:pt>
                <c:pt idx="34">
                  <c:v>110.54955376678393</c:v>
                </c:pt>
                <c:pt idx="35">
                  <c:v>106.9930889577345</c:v>
                </c:pt>
                <c:pt idx="36">
                  <c:v>104.34962828434814</c:v>
                </c:pt>
                <c:pt idx="37">
                  <c:v>103.75153325196291</c:v>
                </c:pt>
                <c:pt idx="38">
                  <c:v>99.212538824722373</c:v>
                </c:pt>
                <c:pt idx="39">
                  <c:v>97.093933221745075</c:v>
                </c:pt>
                <c:pt idx="40">
                  <c:v>94.7090917188617</c:v>
                </c:pt>
                <c:pt idx="41">
                  <c:v>92.507908131142912</c:v>
                </c:pt>
                <c:pt idx="42">
                  <c:v>90.414542408911075</c:v>
                </c:pt>
                <c:pt idx="43">
                  <c:v>87.714769152214998</c:v>
                </c:pt>
                <c:pt idx="44">
                  <c:v>85.639868668954279</c:v>
                </c:pt>
                <c:pt idx="45">
                  <c:v>84.565013023360379</c:v>
                </c:pt>
                <c:pt idx="46">
                  <c:v>82.89385097229885</c:v>
                </c:pt>
                <c:pt idx="47">
                  <c:v>80.192063013250475</c:v>
                </c:pt>
                <c:pt idx="48">
                  <c:v>77.780014071966605</c:v>
                </c:pt>
                <c:pt idx="49">
                  <c:v>78.230449940421309</c:v>
                </c:pt>
                <c:pt idx="50">
                  <c:v>76.209572367016733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28-1645-9C8E-69AC3B8E3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395183"/>
        <c:axId val="1480538479"/>
      </c:scatterChart>
      <c:valAx>
        <c:axId val="148039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538479"/>
        <c:crosses val="autoZero"/>
        <c:crossBetween val="midCat"/>
      </c:valAx>
      <c:valAx>
        <c:axId val="1480538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395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'400C'!$AF$153:$AF$178</c:f>
              <c:numCache>
                <c:formatCode>General</c:formatCode>
                <c:ptCount val="26"/>
                <c:pt idx="0">
                  <c:v>1153.5627572474134</c:v>
                </c:pt>
                <c:pt idx="1">
                  <c:v>587.38146754951094</c:v>
                </c:pt>
                <c:pt idx="2">
                  <c:v>391.93325549257247</c:v>
                </c:pt>
                <c:pt idx="3">
                  <c:v>298.06974097668103</c:v>
                </c:pt>
                <c:pt idx="4">
                  <c:v>234.30165813213904</c:v>
                </c:pt>
                <c:pt idx="5">
                  <c:v>198.5211007365117</c:v>
                </c:pt>
                <c:pt idx="6">
                  <c:v>168.0384299413293</c:v>
                </c:pt>
                <c:pt idx="7">
                  <c:v>149.5823077359895</c:v>
                </c:pt>
                <c:pt idx="8">
                  <c:v>133.11757357416943</c:v>
                </c:pt>
                <c:pt idx="9">
                  <c:v>116.17926845600861</c:v>
                </c:pt>
                <c:pt idx="10">
                  <c:v>106.40784487499502</c:v>
                </c:pt>
                <c:pt idx="11">
                  <c:v>100.18969520045363</c:v>
                </c:pt>
                <c:pt idx="12">
                  <c:v>92.456289112810921</c:v>
                </c:pt>
                <c:pt idx="13">
                  <c:v>84.446015639475917</c:v>
                </c:pt>
                <c:pt idx="14">
                  <c:v>79.479864201734102</c:v>
                </c:pt>
                <c:pt idx="15">
                  <c:v>74.581321017855004</c:v>
                </c:pt>
                <c:pt idx="16">
                  <c:v>69.687112127338338</c:v>
                </c:pt>
                <c:pt idx="17">
                  <c:v>65.334899899463565</c:v>
                </c:pt>
                <c:pt idx="18">
                  <c:v>62.544817738099972</c:v>
                </c:pt>
                <c:pt idx="19">
                  <c:v>60.902339814884094</c:v>
                </c:pt>
                <c:pt idx="20">
                  <c:v>57.162386286983867</c:v>
                </c:pt>
                <c:pt idx="21">
                  <c:v>54.545320328753732</c:v>
                </c:pt>
                <c:pt idx="22">
                  <c:v>52.212429556725247</c:v>
                </c:pt>
                <c:pt idx="23">
                  <c:v>50.760904321543947</c:v>
                </c:pt>
                <c:pt idx="24">
                  <c:v>48.137686023844381</c:v>
                </c:pt>
                <c:pt idx="25">
                  <c:v>47.425470251030703</c:v>
                </c:pt>
              </c:numCache>
            </c:numRef>
          </c:xVal>
          <c:yVal>
            <c:numRef>
              <c:f>'400C'!$AE$153:$AE$178</c:f>
              <c:numCache>
                <c:formatCode>General</c:formatCode>
                <c:ptCount val="26"/>
                <c:pt idx="0">
                  <c:v>8.3378956771281935E-3</c:v>
                </c:pt>
                <c:pt idx="1">
                  <c:v>1.6052704169350566E-2</c:v>
                </c:pt>
                <c:pt idx="2">
                  <c:v>2.7024906535224894E-2</c:v>
                </c:pt>
                <c:pt idx="3">
                  <c:v>3.7125297487872209E-2</c:v>
                </c:pt>
                <c:pt idx="4">
                  <c:v>4.5260233351482895E-2</c:v>
                </c:pt>
                <c:pt idx="5">
                  <c:v>5.338696340408805E-2</c:v>
                </c:pt>
                <c:pt idx="6">
                  <c:v>6.9343743180467834E-2</c:v>
                </c:pt>
                <c:pt idx="7">
                  <c:v>7.8139144341479186E-2</c:v>
                </c:pt>
                <c:pt idx="8">
                  <c:v>9.6306974398969056E-2</c:v>
                </c:pt>
                <c:pt idx="9">
                  <c:v>0.12000132878100106</c:v>
                </c:pt>
                <c:pt idx="10">
                  <c:v>0.14638905588265469</c:v>
                </c:pt>
                <c:pt idx="11">
                  <c:v>0.16465449168313909</c:v>
                </c:pt>
                <c:pt idx="12">
                  <c:v>0.19542525607389105</c:v>
                </c:pt>
                <c:pt idx="13">
                  <c:v>0.22291162767873868</c:v>
                </c:pt>
                <c:pt idx="14">
                  <c:v>0.25484134209868031</c:v>
                </c:pt>
                <c:pt idx="15">
                  <c:v>0.29629792358312307</c:v>
                </c:pt>
                <c:pt idx="16">
                  <c:v>0.34494649832956914</c:v>
                </c:pt>
                <c:pt idx="17">
                  <c:v>0.39672573144838419</c:v>
                </c:pt>
                <c:pt idx="18">
                  <c:v>0.43351218998003188</c:v>
                </c:pt>
                <c:pt idx="19">
                  <c:v>0.47900635641307293</c:v>
                </c:pt>
                <c:pt idx="20">
                  <c:v>0.54762438548483705</c:v>
                </c:pt>
                <c:pt idx="21">
                  <c:v>0.60419256430475476</c:v>
                </c:pt>
                <c:pt idx="22">
                  <c:v>0.67425954687290723</c:v>
                </c:pt>
                <c:pt idx="23">
                  <c:v>0.72875504151580939</c:v>
                </c:pt>
                <c:pt idx="24">
                  <c:v>0.83507864895687933</c:v>
                </c:pt>
                <c:pt idx="25">
                  <c:v>0.89410803092670499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FD-334E-A86C-15F4D562C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124288"/>
        <c:axId val="951330496"/>
      </c:scatterChart>
      <c:valAx>
        <c:axId val="137512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30496"/>
        <c:crosses val="autoZero"/>
        <c:crossBetween val="midCat"/>
      </c:valAx>
      <c:valAx>
        <c:axId val="951330496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2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049713065527821"/>
                  <c:y val="-0.316702475757892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'500C'!$J$157:$J$215</c:f>
              <c:numCache>
                <c:formatCode>General</c:formatCode>
                <c:ptCount val="59"/>
                <c:pt idx="0">
                  <c:v>9.8716683119447184E-3</c:v>
                </c:pt>
                <c:pt idx="1">
                  <c:v>1.9743336623889437E-2</c:v>
                </c:pt>
                <c:pt idx="2">
                  <c:v>2.9615004935834157E-2</c:v>
                </c:pt>
                <c:pt idx="3">
                  <c:v>3.9486673247778874E-2</c:v>
                </c:pt>
                <c:pt idx="4">
                  <c:v>4.9358341559723594E-2</c:v>
                </c:pt>
                <c:pt idx="5">
                  <c:v>5.9230009871668314E-2</c:v>
                </c:pt>
                <c:pt idx="6">
                  <c:v>6.9101678183613027E-2</c:v>
                </c:pt>
                <c:pt idx="7">
                  <c:v>7.8973346495557747E-2</c:v>
                </c:pt>
                <c:pt idx="8">
                  <c:v>8.8845014807502468E-2</c:v>
                </c:pt>
                <c:pt idx="9">
                  <c:v>9.8716683119447188E-2</c:v>
                </c:pt>
                <c:pt idx="10">
                  <c:v>0.10858835143139191</c:v>
                </c:pt>
                <c:pt idx="11">
                  <c:v>0.11846001974333663</c:v>
                </c:pt>
                <c:pt idx="12">
                  <c:v>0.12833168805528133</c:v>
                </c:pt>
                <c:pt idx="13">
                  <c:v>0.13820335636722605</c:v>
                </c:pt>
                <c:pt idx="14">
                  <c:v>0.14807502467917077</c:v>
                </c:pt>
                <c:pt idx="15">
                  <c:v>0.15794669299111549</c:v>
                </c:pt>
                <c:pt idx="16">
                  <c:v>0.16781836130306022</c:v>
                </c:pt>
                <c:pt idx="17">
                  <c:v>0.17769002961500494</c:v>
                </c:pt>
                <c:pt idx="18">
                  <c:v>0.18756169792694966</c:v>
                </c:pt>
                <c:pt idx="19">
                  <c:v>0.19743336623889438</c:v>
                </c:pt>
                <c:pt idx="20">
                  <c:v>0.2073050345508391</c:v>
                </c:pt>
                <c:pt idx="21">
                  <c:v>0.21717670286278382</c:v>
                </c:pt>
                <c:pt idx="22">
                  <c:v>0.22704837117472854</c:v>
                </c:pt>
                <c:pt idx="23">
                  <c:v>0.23692003948667326</c:v>
                </c:pt>
                <c:pt idx="24">
                  <c:v>0.24679170779861798</c:v>
                </c:pt>
                <c:pt idx="25">
                  <c:v>0.25666337611056267</c:v>
                </c:pt>
                <c:pt idx="26">
                  <c:v>0.26653504442250742</c:v>
                </c:pt>
                <c:pt idx="27">
                  <c:v>0.27640671273445211</c:v>
                </c:pt>
                <c:pt idx="28">
                  <c:v>0.28627838104639686</c:v>
                </c:pt>
                <c:pt idx="29">
                  <c:v>0.29615004935834155</c:v>
                </c:pt>
                <c:pt idx="30">
                  <c:v>0.3060217176702863</c:v>
                </c:pt>
                <c:pt idx="31">
                  <c:v>0.31589338598223099</c:v>
                </c:pt>
                <c:pt idx="32">
                  <c:v>0.32576505429417574</c:v>
                </c:pt>
                <c:pt idx="33">
                  <c:v>0.33563672260612043</c:v>
                </c:pt>
                <c:pt idx="34">
                  <c:v>0.34550839091806518</c:v>
                </c:pt>
                <c:pt idx="35">
                  <c:v>0.35538005923000987</c:v>
                </c:pt>
                <c:pt idx="36">
                  <c:v>0.36525172754195456</c:v>
                </c:pt>
                <c:pt idx="37">
                  <c:v>0.37512339585389931</c:v>
                </c:pt>
                <c:pt idx="38">
                  <c:v>0.384995064165844</c:v>
                </c:pt>
                <c:pt idx="39">
                  <c:v>0.39486673247778875</c:v>
                </c:pt>
                <c:pt idx="40">
                  <c:v>0.40473840078973344</c:v>
                </c:pt>
                <c:pt idx="41">
                  <c:v>0.41461006910167819</c:v>
                </c:pt>
                <c:pt idx="42">
                  <c:v>0.42448173741362288</c:v>
                </c:pt>
                <c:pt idx="43">
                  <c:v>0.43435340572556763</c:v>
                </c:pt>
                <c:pt idx="44">
                  <c:v>0.44422507403751232</c:v>
                </c:pt>
                <c:pt idx="45">
                  <c:v>0.45409674234945707</c:v>
                </c:pt>
                <c:pt idx="46">
                  <c:v>0.46396841066140176</c:v>
                </c:pt>
                <c:pt idx="47">
                  <c:v>0.47384007897334651</c:v>
                </c:pt>
                <c:pt idx="48">
                  <c:v>0.4837117472852912</c:v>
                </c:pt>
                <c:pt idx="49">
                  <c:v>0.49358341559723595</c:v>
                </c:pt>
                <c:pt idx="50">
                  <c:v>0.5034550839091807</c:v>
                </c:pt>
                <c:pt idx="51">
                  <c:v>0.51332675222112534</c:v>
                </c:pt>
                <c:pt idx="52">
                  <c:v>0.52319842053307009</c:v>
                </c:pt>
                <c:pt idx="53">
                  <c:v>0.53307008884501483</c:v>
                </c:pt>
                <c:pt idx="54">
                  <c:v>0.54294175715695958</c:v>
                </c:pt>
                <c:pt idx="55">
                  <c:v>0.55281342546890422</c:v>
                </c:pt>
                <c:pt idx="56">
                  <c:v>0.56268509378084897</c:v>
                </c:pt>
              </c:numCache>
            </c:numRef>
          </c:xVal>
          <c:yVal>
            <c:numRef>
              <c:f>'500C'!$M$157:$M$215</c:f>
              <c:numCache>
                <c:formatCode>General</c:formatCode>
                <c:ptCount val="59"/>
                <c:pt idx="0">
                  <c:v>-5.2379731600009833</c:v>
                </c:pt>
                <c:pt idx="1">
                  <c:v>-5.2000552199990491</c:v>
                </c:pt>
                <c:pt idx="2">
                  <c:v>-5.1392571999994106</c:v>
                </c:pt>
                <c:pt idx="3">
                  <c:v>-5.4033275000005965</c:v>
                </c:pt>
                <c:pt idx="4">
                  <c:v>-5.0713016599998806</c:v>
                </c:pt>
                <c:pt idx="5">
                  <c:v>-5.2790119200013574</c:v>
                </c:pt>
                <c:pt idx="6">
                  <c:v>-5.336812960000243</c:v>
                </c:pt>
                <c:pt idx="7">
                  <c:v>-4.9114318599994293</c:v>
                </c:pt>
                <c:pt idx="8">
                  <c:v>-5.325635120000225</c:v>
                </c:pt>
                <c:pt idx="9">
                  <c:v>-5.042081379999872</c:v>
                </c:pt>
                <c:pt idx="10">
                  <c:v>-5.428942239999305</c:v>
                </c:pt>
                <c:pt idx="11">
                  <c:v>-4.9174805400008337</c:v>
                </c:pt>
                <c:pt idx="12">
                  <c:v>-5.4110723800002596</c:v>
                </c:pt>
                <c:pt idx="13">
                  <c:v>-5.1856340999994428</c:v>
                </c:pt>
                <c:pt idx="14">
                  <c:v>-4.9322678199992511</c:v>
                </c:pt>
                <c:pt idx="15">
                  <c:v>-4.9706631999998354</c:v>
                </c:pt>
                <c:pt idx="16">
                  <c:v>-5.2958049000008032</c:v>
                </c:pt>
                <c:pt idx="17">
                  <c:v>-4.9212483599991534</c:v>
                </c:pt>
                <c:pt idx="18">
                  <c:v>-4.9678410800010901</c:v>
                </c:pt>
                <c:pt idx="19">
                  <c:v>-5.1623809399991298</c:v>
                </c:pt>
                <c:pt idx="20">
                  <c:v>-4.9940035200002599</c:v>
                </c:pt>
                <c:pt idx="21">
                  <c:v>-4.9006709000002591</c:v>
                </c:pt>
                <c:pt idx="22">
                  <c:v>-5.3534570599999283</c:v>
                </c:pt>
                <c:pt idx="23">
                  <c:v>-4.5522186399996283</c:v>
                </c:pt>
                <c:pt idx="24">
                  <c:v>-5.0801775000011551</c:v>
                </c:pt>
                <c:pt idx="25">
                  <c:v>-4.8655271399999034</c:v>
                </c:pt>
                <c:pt idx="26">
                  <c:v>-4.8148564199986872</c:v>
                </c:pt>
                <c:pt idx="27">
                  <c:v>-4.8168944999994707</c:v>
                </c:pt>
                <c:pt idx="28">
                  <c:v>-5.0357691400009204</c:v>
                </c:pt>
                <c:pt idx="29">
                  <c:v>-4.8486541400011625</c:v>
                </c:pt>
                <c:pt idx="30">
                  <c:v>-4.5277884999988602</c:v>
                </c:pt>
                <c:pt idx="31">
                  <c:v>-4.645318819999229</c:v>
                </c:pt>
                <c:pt idx="32">
                  <c:v>-4.7574964000005275</c:v>
                </c:pt>
                <c:pt idx="33">
                  <c:v>-4.7340825200011025</c:v>
                </c:pt>
                <c:pt idx="34">
                  <c:v>-4.4337565999990325</c:v>
                </c:pt>
                <c:pt idx="35">
                  <c:v>-4.6493663799995559</c:v>
                </c:pt>
                <c:pt idx="36">
                  <c:v>-4.573618640000932</c:v>
                </c:pt>
                <c:pt idx="37">
                  <c:v>-4.24172969999956</c:v>
                </c:pt>
                <c:pt idx="38">
                  <c:v>-4.7057416600012223</c:v>
                </c:pt>
                <c:pt idx="39">
                  <c:v>-4.0232070799986834</c:v>
                </c:pt>
                <c:pt idx="40">
                  <c:v>-4.3825201399996878</c:v>
                </c:pt>
                <c:pt idx="41">
                  <c:v>-4.334572580000386</c:v>
                </c:pt>
                <c:pt idx="42">
                  <c:v>-4.4160090199997653</c:v>
                </c:pt>
                <c:pt idx="43">
                  <c:v>-4.084086180001032</c:v>
                </c:pt>
                <c:pt idx="44">
                  <c:v>-4.3714341200003402</c:v>
                </c:pt>
                <c:pt idx="45">
                  <c:v>-4.1332820599991829</c:v>
                </c:pt>
                <c:pt idx="46">
                  <c:v>-4.1604394400003368</c:v>
                </c:pt>
                <c:pt idx="47">
                  <c:v>-4.1342023399984464</c:v>
                </c:pt>
                <c:pt idx="48">
                  <c:v>-4.1051165200001556</c:v>
                </c:pt>
                <c:pt idx="49">
                  <c:v>-4.0430031200009395</c:v>
                </c:pt>
                <c:pt idx="50">
                  <c:v>-4.1069964200002138</c:v>
                </c:pt>
                <c:pt idx="51">
                  <c:v>-4.1552896200004037</c:v>
                </c:pt>
                <c:pt idx="52">
                  <c:v>-4.0642677000002001</c:v>
                </c:pt>
                <c:pt idx="53">
                  <c:v>-3.7202700799982993</c:v>
                </c:pt>
                <c:pt idx="54">
                  <c:v>-3.9042129600001498</c:v>
                </c:pt>
                <c:pt idx="55">
                  <c:v>-4.3109623600007039</c:v>
                </c:pt>
                <c:pt idx="56">
                  <c:v>-3.6548602199996822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3D-2240-BDFE-1273DB9C9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0999151"/>
        <c:axId val="1876284111"/>
      </c:scatterChart>
      <c:valAx>
        <c:axId val="135099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284111"/>
        <c:crosses val="autoZero"/>
        <c:crossBetween val="midCat"/>
      </c:valAx>
      <c:valAx>
        <c:axId val="1876284111"/>
        <c:scaling>
          <c:orientation val="minMax"/>
          <c:max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999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'600C'!$AF$25:$AF$82</c:f>
              <c:numCache>
                <c:formatCode>General</c:formatCode>
                <c:ptCount val="58"/>
                <c:pt idx="0">
                  <c:v>3904.5654055162918</c:v>
                </c:pt>
                <c:pt idx="1">
                  <c:v>1969.7996890855627</c:v>
                </c:pt>
                <c:pt idx="2">
                  <c:v>1307.2648201253483</c:v>
                </c:pt>
                <c:pt idx="3">
                  <c:v>981.8687872255947</c:v>
                </c:pt>
                <c:pt idx="4">
                  <c:v>765.55077320438386</c:v>
                </c:pt>
                <c:pt idx="5">
                  <c:v>634.51411899875427</c:v>
                </c:pt>
                <c:pt idx="6">
                  <c:v>564.62653392516506</c:v>
                </c:pt>
                <c:pt idx="7">
                  <c:v>494.53842912525118</c:v>
                </c:pt>
                <c:pt idx="8">
                  <c:v>429.3309363139922</c:v>
                </c:pt>
                <c:pt idx="9">
                  <c:v>386.57389824722344</c:v>
                </c:pt>
                <c:pt idx="10">
                  <c:v>355.97204142765742</c:v>
                </c:pt>
                <c:pt idx="11">
                  <c:v>323.53349679129798</c:v>
                </c:pt>
                <c:pt idx="12">
                  <c:v>302.20155560938963</c:v>
                </c:pt>
                <c:pt idx="13">
                  <c:v>281.58759658747556</c:v>
                </c:pt>
                <c:pt idx="14">
                  <c:v>261.78845547839438</c:v>
                </c:pt>
                <c:pt idx="15">
                  <c:v>248.38679815806168</c:v>
                </c:pt>
                <c:pt idx="16">
                  <c:v>223.93821187697924</c:v>
                </c:pt>
                <c:pt idx="17">
                  <c:v>218.72228918841031</c:v>
                </c:pt>
                <c:pt idx="18">
                  <c:v>202.84919166236722</c:v>
                </c:pt>
                <c:pt idx="19">
                  <c:v>194.97966314861924</c:v>
                </c:pt>
                <c:pt idx="20">
                  <c:v>183.42969265581033</c:v>
                </c:pt>
                <c:pt idx="21">
                  <c:v>175.07217284836696</c:v>
                </c:pt>
                <c:pt idx="22">
                  <c:v>167.07522985505838</c:v>
                </c:pt>
                <c:pt idx="23">
                  <c:v>163.37135479868212</c:v>
                </c:pt>
                <c:pt idx="24">
                  <c:v>155.58098343386649</c:v>
                </c:pt>
                <c:pt idx="25">
                  <c:v>147.26407355159415</c:v>
                </c:pt>
                <c:pt idx="26">
                  <c:v>143.30093032321216</c:v>
                </c:pt>
                <c:pt idx="27">
                  <c:v>141.42991165777443</c:v>
                </c:pt>
                <c:pt idx="28">
                  <c:v>136.06477247510267</c:v>
                </c:pt>
                <c:pt idx="29">
                  <c:v>127.65960868134117</c:v>
                </c:pt>
                <c:pt idx="30">
                  <c:v>125.21978596178029</c:v>
                </c:pt>
                <c:pt idx="31">
                  <c:v>120.47534112919205</c:v>
                </c:pt>
                <c:pt idx="32">
                  <c:v>118.85102658975616</c:v>
                </c:pt>
                <c:pt idx="33">
                  <c:v>112.80488806702881</c:v>
                </c:pt>
                <c:pt idx="34">
                  <c:v>111.44009576305373</c:v>
                </c:pt>
                <c:pt idx="35">
                  <c:v>108.55445623921885</c:v>
                </c:pt>
                <c:pt idx="36">
                  <c:v>105.64805240055897</c:v>
                </c:pt>
                <c:pt idx="37">
                  <c:v>102.48003316349082</c:v>
                </c:pt>
                <c:pt idx="38">
                  <c:v>99.191177616855768</c:v>
                </c:pt>
                <c:pt idx="39">
                  <c:v>97.651927859729511</c:v>
                </c:pt>
                <c:pt idx="40">
                  <c:v>93.229930962089071</c:v>
                </c:pt>
                <c:pt idx="41">
                  <c:v>93.058134745765827</c:v>
                </c:pt>
                <c:pt idx="42">
                  <c:v>91.025160990138858</c:v>
                </c:pt>
                <c:pt idx="43">
                  <c:v>89.011785033502107</c:v>
                </c:pt>
                <c:pt idx="44">
                  <c:v>86.888180492327223</c:v>
                </c:pt>
                <c:pt idx="45">
                  <c:v>87.080314654633014</c:v>
                </c:pt>
                <c:pt idx="46">
                  <c:v>81.721463139085557</c:v>
                </c:pt>
                <c:pt idx="47">
                  <c:v>82.089674972727281</c:v>
                </c:pt>
                <c:pt idx="48">
                  <c:v>81.310367068731011</c:v>
                </c:pt>
                <c:pt idx="49">
                  <c:v>79.011148467824654</c:v>
                </c:pt>
                <c:pt idx="50">
                  <c:v>74.888737219359328</c:v>
                </c:pt>
                <c:pt idx="51">
                  <c:v>74.485074871340004</c:v>
                </c:pt>
                <c:pt idx="52">
                  <c:v>72.932548033739494</c:v>
                </c:pt>
                <c:pt idx="53">
                  <c:v>71.498061689210559</c:v>
                </c:pt>
                <c:pt idx="54">
                  <c:v>71.096331280386522</c:v>
                </c:pt>
                <c:pt idx="55">
                  <c:v>68.795132405494442</c:v>
                </c:pt>
                <c:pt idx="56">
                  <c:v>68.919046869595761</c:v>
                </c:pt>
                <c:pt idx="57">
                  <c:v>67.109223032281093</c:v>
                </c:pt>
              </c:numCache>
            </c:numRef>
          </c:xVal>
          <c:yVal>
            <c:numRef>
              <c:f>'600C'!$AE$25:$AE$82</c:f>
              <c:numCache>
                <c:formatCode>General</c:formatCode>
                <c:ptCount val="58"/>
                <c:pt idx="0">
                  <c:v>1.1984296893680975E-3</c:v>
                </c:pt>
                <c:pt idx="1">
                  <c:v>2.6286055011219842E-3</c:v>
                </c:pt>
                <c:pt idx="2">
                  <c:v>4.2325801713827878E-3</c:v>
                </c:pt>
                <c:pt idx="3">
                  <c:v>5.8638807270580745E-3</c:v>
                </c:pt>
                <c:pt idx="4">
                  <c:v>8.2178030486485219E-3</c:v>
                </c:pt>
                <c:pt idx="5">
                  <c:v>1.0102338155608809E-2</c:v>
                </c:pt>
                <c:pt idx="6">
                  <c:v>1.1958818329769335E-2</c:v>
                </c:pt>
                <c:pt idx="7">
                  <c:v>1.3835570341238352E-2</c:v>
                </c:pt>
                <c:pt idx="8">
                  <c:v>1.5827167003748189E-2</c:v>
                </c:pt>
                <c:pt idx="9">
                  <c:v>1.8159255198039622E-2</c:v>
                </c:pt>
                <c:pt idx="10">
                  <c:v>1.9286806232201734E-2</c:v>
                </c:pt>
                <c:pt idx="11">
                  <c:v>2.2909356304291237E-2</c:v>
                </c:pt>
                <c:pt idx="12">
                  <c:v>2.5119324904007822E-2</c:v>
                </c:pt>
                <c:pt idx="13">
                  <c:v>2.7317808571988934E-2</c:v>
                </c:pt>
                <c:pt idx="14">
                  <c:v>2.9004660134420792E-2</c:v>
                </c:pt>
                <c:pt idx="15">
                  <c:v>3.2208434695187325E-2</c:v>
                </c:pt>
                <c:pt idx="16">
                  <c:v>3.7046980462348104E-2</c:v>
                </c:pt>
                <c:pt idx="17">
                  <c:v>3.8401618456094806E-2</c:v>
                </c:pt>
                <c:pt idx="18">
                  <c:v>4.2446664717413304E-2</c:v>
                </c:pt>
                <c:pt idx="19">
                  <c:v>4.675563851073751E-2</c:v>
                </c:pt>
                <c:pt idx="20">
                  <c:v>5.1122779690450974E-2</c:v>
                </c:pt>
                <c:pt idx="21">
                  <c:v>5.362941041051815E-2</c:v>
                </c:pt>
                <c:pt idx="22">
                  <c:v>5.720779219658817E-2</c:v>
                </c:pt>
                <c:pt idx="23">
                  <c:v>6.2999701087507853E-2</c:v>
                </c:pt>
                <c:pt idx="24">
                  <c:v>6.6711733454508551E-2</c:v>
                </c:pt>
                <c:pt idx="25">
                  <c:v>7.2649872858312523E-2</c:v>
                </c:pt>
                <c:pt idx="26">
                  <c:v>7.7114094112590237E-2</c:v>
                </c:pt>
                <c:pt idx="27">
                  <c:v>7.9984437549041137E-2</c:v>
                </c:pt>
                <c:pt idx="28">
                  <c:v>8.412119901614476E-2</c:v>
                </c:pt>
                <c:pt idx="29">
                  <c:v>9.4175581991217949E-2</c:v>
                </c:pt>
                <c:pt idx="30">
                  <c:v>0.10062341320905005</c:v>
                </c:pt>
                <c:pt idx="31">
                  <c:v>0.10574268265247194</c:v>
                </c:pt>
                <c:pt idx="32">
                  <c:v>0.10939463958599066</c:v>
                </c:pt>
                <c:pt idx="33">
                  <c:v>0.12072207344589574</c:v>
                </c:pt>
                <c:pt idx="34">
                  <c:v>0.12455496532573396</c:v>
                </c:pt>
                <c:pt idx="35">
                  <c:v>0.12916825097788764</c:v>
                </c:pt>
                <c:pt idx="36">
                  <c:v>0.14046367806740082</c:v>
                </c:pt>
                <c:pt idx="37">
                  <c:v>0.15057337356710465</c:v>
                </c:pt>
                <c:pt idx="38">
                  <c:v>0.15663752313504903</c:v>
                </c:pt>
                <c:pt idx="39">
                  <c:v>0.16801888551067401</c:v>
                </c:pt>
                <c:pt idx="40">
                  <c:v>0.18066643055783335</c:v>
                </c:pt>
                <c:pt idx="41">
                  <c:v>0.18939276180327499</c:v>
                </c:pt>
                <c:pt idx="42">
                  <c:v>0.19430105973557957</c:v>
                </c:pt>
                <c:pt idx="43">
                  <c:v>0.20612929003883232</c:v>
                </c:pt>
                <c:pt idx="44">
                  <c:v>0.21917099521657943</c:v>
                </c:pt>
                <c:pt idx="45">
                  <c:v>0.22560291243339681</c:v>
                </c:pt>
                <c:pt idx="46">
                  <c:v>0.24799299668903907</c:v>
                </c:pt>
                <c:pt idx="47">
                  <c:v>0.25288985582961332</c:v>
                </c:pt>
                <c:pt idx="48">
                  <c:v>0.25882816583548907</c:v>
                </c:pt>
                <c:pt idx="49">
                  <c:v>0.27689583710805893</c:v>
                </c:pt>
                <c:pt idx="50">
                  <c:v>0.30198031900104128</c:v>
                </c:pt>
                <c:pt idx="51">
                  <c:v>0.30891336355531529</c:v>
                </c:pt>
                <c:pt idx="52">
                  <c:v>0.32424036500115355</c:v>
                </c:pt>
                <c:pt idx="53">
                  <c:v>0.33956761386542705</c:v>
                </c:pt>
                <c:pt idx="54">
                  <c:v>0.34921455325686673</c:v>
                </c:pt>
                <c:pt idx="55">
                  <c:v>0.3669672642836152</c:v>
                </c:pt>
                <c:pt idx="56">
                  <c:v>0.3756258823373772</c:v>
                </c:pt>
                <c:pt idx="57">
                  <c:v>0.39583469297243212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15-3049-8BA2-81A5CC18615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'600C'!$AF$90:$AF$146</c:f>
              <c:numCache>
                <c:formatCode>General</c:formatCode>
                <c:ptCount val="57"/>
                <c:pt idx="0">
                  <c:v>2348.1837434671002</c:v>
                </c:pt>
                <c:pt idx="1">
                  <c:v>1131.7831900811602</c:v>
                </c:pt>
                <c:pt idx="2">
                  <c:v>752.7592723555714</c:v>
                </c:pt>
                <c:pt idx="3">
                  <c:v>587.36172699924407</c:v>
                </c:pt>
                <c:pt idx="4">
                  <c:v>463.23389604307977</c:v>
                </c:pt>
                <c:pt idx="5">
                  <c:v>396.80953832659185</c:v>
                </c:pt>
                <c:pt idx="6">
                  <c:v>322.08405014326792</c:v>
                </c:pt>
                <c:pt idx="7">
                  <c:v>282.63661283092887</c:v>
                </c:pt>
                <c:pt idx="8">
                  <c:v>257.47722022027972</c:v>
                </c:pt>
                <c:pt idx="9">
                  <c:v>225.53697625560829</c:v>
                </c:pt>
                <c:pt idx="10">
                  <c:v>207.22385456265008</c:v>
                </c:pt>
                <c:pt idx="11">
                  <c:v>195.08375428551886</c:v>
                </c:pt>
                <c:pt idx="12">
                  <c:v>175.23991596697303</c:v>
                </c:pt>
                <c:pt idx="13">
                  <c:v>167.49744530792134</c:v>
                </c:pt>
                <c:pt idx="14">
                  <c:v>154.78800458123911</c:v>
                </c:pt>
                <c:pt idx="15">
                  <c:v>149.84409697002002</c:v>
                </c:pt>
                <c:pt idx="16">
                  <c:v>135.4996485118366</c:v>
                </c:pt>
                <c:pt idx="17">
                  <c:v>126.04157631344765</c:v>
                </c:pt>
                <c:pt idx="18">
                  <c:v>121.22889703539516</c:v>
                </c:pt>
                <c:pt idx="19">
                  <c:v>114.53217051815932</c:v>
                </c:pt>
                <c:pt idx="20">
                  <c:v>111.53040875415127</c:v>
                </c:pt>
                <c:pt idx="21">
                  <c:v>101.48062617381768</c:v>
                </c:pt>
                <c:pt idx="22">
                  <c:v>98.310047363750897</c:v>
                </c:pt>
                <c:pt idx="23">
                  <c:v>96.207448749021921</c:v>
                </c:pt>
                <c:pt idx="24">
                  <c:v>94.91766387829712</c:v>
                </c:pt>
                <c:pt idx="25">
                  <c:v>88.840390934953618</c:v>
                </c:pt>
                <c:pt idx="26">
                  <c:v>84.906070044814172</c:v>
                </c:pt>
                <c:pt idx="27">
                  <c:v>83.558481507335244</c:v>
                </c:pt>
                <c:pt idx="28">
                  <c:v>79.461495681542402</c:v>
                </c:pt>
                <c:pt idx="29">
                  <c:v>78.826259158491567</c:v>
                </c:pt>
                <c:pt idx="30">
                  <c:v>74.002674384776839</c:v>
                </c:pt>
                <c:pt idx="31">
                  <c:v>71.949156139374026</c:v>
                </c:pt>
                <c:pt idx="32">
                  <c:v>71.79325710649033</c:v>
                </c:pt>
                <c:pt idx="33">
                  <c:v>68.532320217741372</c:v>
                </c:pt>
                <c:pt idx="34">
                  <c:v>68.765973585015956</c:v>
                </c:pt>
                <c:pt idx="35">
                  <c:v>67.351612078369982</c:v>
                </c:pt>
                <c:pt idx="36">
                  <c:v>63.752215540143382</c:v>
                </c:pt>
                <c:pt idx="37">
                  <c:v>61.269192882605957</c:v>
                </c:pt>
                <c:pt idx="38">
                  <c:v>59.079564396319604</c:v>
                </c:pt>
                <c:pt idx="39">
                  <c:v>59.972389417364944</c:v>
                </c:pt>
                <c:pt idx="40">
                  <c:v>57.67055359966443</c:v>
                </c:pt>
                <c:pt idx="41">
                  <c:v>57.506396133904808</c:v>
                </c:pt>
                <c:pt idx="42">
                  <c:v>55.310886744157251</c:v>
                </c:pt>
                <c:pt idx="43">
                  <c:v>54.318604535676336</c:v>
                </c:pt>
                <c:pt idx="44">
                  <c:v>52.030151071082592</c:v>
                </c:pt>
                <c:pt idx="45">
                  <c:v>50.260670686923675</c:v>
                </c:pt>
                <c:pt idx="46">
                  <c:v>50.574801214213061</c:v>
                </c:pt>
                <c:pt idx="47">
                  <c:v>49.575876984906152</c:v>
                </c:pt>
                <c:pt idx="48">
                  <c:v>47.46463928575001</c:v>
                </c:pt>
                <c:pt idx="49">
                  <c:v>44.861574778090336</c:v>
                </c:pt>
                <c:pt idx="50">
                  <c:v>47.165799795636929</c:v>
                </c:pt>
                <c:pt idx="51">
                  <c:v>44.492301119228706</c:v>
                </c:pt>
                <c:pt idx="52">
                  <c:v>45.301727511676695</c:v>
                </c:pt>
                <c:pt idx="53">
                  <c:v>43.081295564651526</c:v>
                </c:pt>
                <c:pt idx="54">
                  <c:v>44.641107160894308</c:v>
                </c:pt>
                <c:pt idx="55">
                  <c:v>40.80743918076557</c:v>
                </c:pt>
                <c:pt idx="56">
                  <c:v>42.409372240751338</c:v>
                </c:pt>
              </c:numCache>
            </c:numRef>
          </c:xVal>
          <c:yVal>
            <c:numRef>
              <c:f>'600C'!$AE$90:$AE$146</c:f>
              <c:numCache>
                <c:formatCode>General</c:formatCode>
                <c:ptCount val="57"/>
                <c:pt idx="0">
                  <c:v>2.4144804395490643E-3</c:v>
                </c:pt>
                <c:pt idx="1">
                  <c:v>5.1414144654355542E-3</c:v>
                </c:pt>
                <c:pt idx="2">
                  <c:v>9.0851021737710959E-3</c:v>
                </c:pt>
                <c:pt idx="3">
                  <c:v>1.0562721121112652E-2</c:v>
                </c:pt>
                <c:pt idx="4">
                  <c:v>1.5089419885870564E-2</c:v>
                </c:pt>
                <c:pt idx="5">
                  <c:v>1.7711415677330561E-2</c:v>
                </c:pt>
                <c:pt idx="6">
                  <c:v>2.3629011553732794E-2</c:v>
                </c:pt>
                <c:pt idx="7">
                  <c:v>2.8135535203283085E-2</c:v>
                </c:pt>
                <c:pt idx="8">
                  <c:v>3.3469027390215331E-2</c:v>
                </c:pt>
                <c:pt idx="9">
                  <c:v>3.796300338104476E-2</c:v>
                </c:pt>
                <c:pt idx="10">
                  <c:v>4.2413144632377324E-2</c:v>
                </c:pt>
                <c:pt idx="11">
                  <c:v>4.9076032357963803E-2</c:v>
                </c:pt>
                <c:pt idx="12">
                  <c:v>5.6537374734159512E-2</c:v>
                </c:pt>
                <c:pt idx="13">
                  <c:v>6.0861109887317952E-2</c:v>
                </c:pt>
                <c:pt idx="14">
                  <c:v>7.1115169097784911E-2</c:v>
                </c:pt>
                <c:pt idx="15">
                  <c:v>7.626892237284677E-2</c:v>
                </c:pt>
                <c:pt idx="16">
                  <c:v>8.7236145758267533E-2</c:v>
                </c:pt>
                <c:pt idx="17">
                  <c:v>0.10212909565067453</c:v>
                </c:pt>
                <c:pt idx="18">
                  <c:v>0.11017298885022624</c:v>
                </c:pt>
                <c:pt idx="19">
                  <c:v>0.12157275223185408</c:v>
                </c:pt>
                <c:pt idx="20">
                  <c:v>0.13552116336258149</c:v>
                </c:pt>
                <c:pt idx="21">
                  <c:v>0.15435608826300118</c:v>
                </c:pt>
                <c:pt idx="22">
                  <c:v>0.16509422193197765</c:v>
                </c:pt>
                <c:pt idx="23">
                  <c:v>0.1828045266655578</c:v>
                </c:pt>
                <c:pt idx="24">
                  <c:v>0.19277840737203186</c:v>
                </c:pt>
                <c:pt idx="25">
                  <c:v>0.21608541704782619</c:v>
                </c:pt>
                <c:pt idx="26">
                  <c:v>0.24026047485315269</c:v>
                </c:pt>
                <c:pt idx="27">
                  <c:v>0.2547159647969115</c:v>
                </c:pt>
                <c:pt idx="28">
                  <c:v>0.28135632487640644</c:v>
                </c:pt>
                <c:pt idx="29">
                  <c:v>0.29670080496309137</c:v>
                </c:pt>
                <c:pt idx="30">
                  <c:v>0.32497703787021165</c:v>
                </c:pt>
                <c:pt idx="31">
                  <c:v>0.35150199000296167</c:v>
                </c:pt>
                <c:pt idx="32">
                  <c:v>0.36263634321208188</c:v>
                </c:pt>
                <c:pt idx="33">
                  <c:v>0.39706830306422752</c:v>
                </c:pt>
                <c:pt idx="34">
                  <c:v>0.40666842191686714</c:v>
                </c:pt>
                <c:pt idx="35">
                  <c:v>0.43911554773244404</c:v>
                </c:pt>
                <c:pt idx="36">
                  <c:v>0.47539426370749321</c:v>
                </c:pt>
                <c:pt idx="37">
                  <c:v>0.51229372418565366</c:v>
                </c:pt>
                <c:pt idx="38">
                  <c:v>0.54918876355519686</c:v>
                </c:pt>
                <c:pt idx="39">
                  <c:v>0.55604965318779098</c:v>
                </c:pt>
                <c:pt idx="40">
                  <c:v>0.60684797140835123</c:v>
                </c:pt>
                <c:pt idx="41">
                  <c:v>0.62794779378637944</c:v>
                </c:pt>
                <c:pt idx="42">
                  <c:v>0.66299548852732226</c:v>
                </c:pt>
                <c:pt idx="43">
                  <c:v>0.70631285762812257</c:v>
                </c:pt>
                <c:pt idx="44">
                  <c:v>0.75351335448171552</c:v>
                </c:pt>
                <c:pt idx="45">
                  <c:v>0.80933133863427886</c:v>
                </c:pt>
                <c:pt idx="46">
                  <c:v>0.82313271691426659</c:v>
                </c:pt>
                <c:pt idx="47">
                  <c:v>0.86876950591839486</c:v>
                </c:pt>
                <c:pt idx="48">
                  <c:v>0.94593068604881814</c:v>
                </c:pt>
                <c:pt idx="49">
                  <c:v>1.0208432430335967</c:v>
                </c:pt>
                <c:pt idx="50">
                  <c:v>1.001928080493897</c:v>
                </c:pt>
                <c:pt idx="51">
                  <c:v>1.0978945894315015</c:v>
                </c:pt>
                <c:pt idx="52">
                  <c:v>1.1133662628143981</c:v>
                </c:pt>
                <c:pt idx="53">
                  <c:v>1.2026993690472625</c:v>
                </c:pt>
                <c:pt idx="54">
                  <c:v>1.1916960922283797</c:v>
                </c:pt>
                <c:pt idx="55">
                  <c:v>1.3565653642669555</c:v>
                </c:pt>
                <c:pt idx="56">
                  <c:v>1.3261437682935673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15-3049-8BA2-81A5CC1861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422080"/>
        <c:axId val="751108800"/>
      </c:scatterChart>
      <c:valAx>
        <c:axId val="84242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108800"/>
        <c:crosses val="autoZero"/>
        <c:crossBetween val="midCat"/>
      </c:valAx>
      <c:valAx>
        <c:axId val="751108800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42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'400C'!$AF$153:$AF$178</c:f>
              <c:numCache>
                <c:formatCode>General</c:formatCode>
                <c:ptCount val="26"/>
                <c:pt idx="0">
                  <c:v>1153.5627572474134</c:v>
                </c:pt>
                <c:pt idx="1">
                  <c:v>587.38146754951094</c:v>
                </c:pt>
                <c:pt idx="2">
                  <c:v>391.93325549257247</c:v>
                </c:pt>
                <c:pt idx="3">
                  <c:v>298.06974097668103</c:v>
                </c:pt>
                <c:pt idx="4">
                  <c:v>234.30165813213904</c:v>
                </c:pt>
                <c:pt idx="5">
                  <c:v>198.5211007365117</c:v>
                </c:pt>
                <c:pt idx="6">
                  <c:v>168.0384299413293</c:v>
                </c:pt>
                <c:pt idx="7">
                  <c:v>149.5823077359895</c:v>
                </c:pt>
                <c:pt idx="8">
                  <c:v>133.11757357416943</c:v>
                </c:pt>
                <c:pt idx="9">
                  <c:v>116.17926845600861</c:v>
                </c:pt>
                <c:pt idx="10">
                  <c:v>106.40784487499502</c:v>
                </c:pt>
                <c:pt idx="11">
                  <c:v>100.18969520045363</c:v>
                </c:pt>
                <c:pt idx="12">
                  <c:v>92.456289112810921</c:v>
                </c:pt>
                <c:pt idx="13">
                  <c:v>84.446015639475917</c:v>
                </c:pt>
                <c:pt idx="14">
                  <c:v>79.479864201734102</c:v>
                </c:pt>
                <c:pt idx="15">
                  <c:v>74.581321017855004</c:v>
                </c:pt>
                <c:pt idx="16">
                  <c:v>69.687112127338338</c:v>
                </c:pt>
                <c:pt idx="17">
                  <c:v>65.334899899463565</c:v>
                </c:pt>
                <c:pt idx="18">
                  <c:v>62.544817738099972</c:v>
                </c:pt>
                <c:pt idx="19">
                  <c:v>60.902339814884094</c:v>
                </c:pt>
                <c:pt idx="20">
                  <c:v>57.162386286983867</c:v>
                </c:pt>
                <c:pt idx="21">
                  <c:v>54.545320328753732</c:v>
                </c:pt>
                <c:pt idx="22">
                  <c:v>52.212429556725247</c:v>
                </c:pt>
                <c:pt idx="23">
                  <c:v>50.760904321543947</c:v>
                </c:pt>
                <c:pt idx="24">
                  <c:v>48.137686023844381</c:v>
                </c:pt>
                <c:pt idx="25">
                  <c:v>47.425470251030703</c:v>
                </c:pt>
              </c:numCache>
            </c:numRef>
          </c:xVal>
          <c:yVal>
            <c:numRef>
              <c:f>'400C'!$AE$153:$AE$178</c:f>
              <c:numCache>
                <c:formatCode>General</c:formatCode>
                <c:ptCount val="26"/>
                <c:pt idx="0">
                  <c:v>8.3378956771281935E-3</c:v>
                </c:pt>
                <c:pt idx="1">
                  <c:v>1.6052704169350566E-2</c:v>
                </c:pt>
                <c:pt idx="2">
                  <c:v>2.7024906535224894E-2</c:v>
                </c:pt>
                <c:pt idx="3">
                  <c:v>3.7125297487872209E-2</c:v>
                </c:pt>
                <c:pt idx="4">
                  <c:v>4.5260233351482895E-2</c:v>
                </c:pt>
                <c:pt idx="5">
                  <c:v>5.338696340408805E-2</c:v>
                </c:pt>
                <c:pt idx="6">
                  <c:v>6.9343743180467834E-2</c:v>
                </c:pt>
                <c:pt idx="7">
                  <c:v>7.8139144341479186E-2</c:v>
                </c:pt>
                <c:pt idx="8">
                  <c:v>9.6306974398969056E-2</c:v>
                </c:pt>
                <c:pt idx="9">
                  <c:v>0.12000132878100106</c:v>
                </c:pt>
                <c:pt idx="10">
                  <c:v>0.14638905588265469</c:v>
                </c:pt>
                <c:pt idx="11">
                  <c:v>0.16465449168313909</c:v>
                </c:pt>
                <c:pt idx="12">
                  <c:v>0.19542525607389105</c:v>
                </c:pt>
                <c:pt idx="13">
                  <c:v>0.22291162767873868</c:v>
                </c:pt>
                <c:pt idx="14">
                  <c:v>0.25484134209868031</c:v>
                </c:pt>
                <c:pt idx="15">
                  <c:v>0.29629792358312307</c:v>
                </c:pt>
                <c:pt idx="16">
                  <c:v>0.34494649832956914</c:v>
                </c:pt>
                <c:pt idx="17">
                  <c:v>0.39672573144838419</c:v>
                </c:pt>
                <c:pt idx="18">
                  <c:v>0.43351218998003188</c:v>
                </c:pt>
                <c:pt idx="19">
                  <c:v>0.47900635641307293</c:v>
                </c:pt>
                <c:pt idx="20">
                  <c:v>0.54762438548483705</c:v>
                </c:pt>
                <c:pt idx="21">
                  <c:v>0.60419256430475476</c:v>
                </c:pt>
                <c:pt idx="22">
                  <c:v>0.67425954687290723</c:v>
                </c:pt>
                <c:pt idx="23">
                  <c:v>0.72875504151580939</c:v>
                </c:pt>
                <c:pt idx="24">
                  <c:v>0.83507864895687933</c:v>
                </c:pt>
                <c:pt idx="25">
                  <c:v>0.89410803092670499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CD-7941-B55D-C468711E8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5124288"/>
        <c:axId val="951330496"/>
      </c:scatterChart>
      <c:valAx>
        <c:axId val="137512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330496"/>
        <c:crosses val="autoZero"/>
        <c:crossBetween val="midCat"/>
      </c:valAx>
      <c:valAx>
        <c:axId val="951330496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5124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'700C'!$AF$358:$AF$445</c:f>
              <c:numCache>
                <c:formatCode>General</c:formatCode>
                <c:ptCount val="88"/>
                <c:pt idx="0">
                  <c:v>2412.8455363537482</c:v>
                </c:pt>
                <c:pt idx="1">
                  <c:v>1199.465209463332</c:v>
                </c:pt>
                <c:pt idx="2">
                  <c:v>838.73386342901154</c:v>
                </c:pt>
                <c:pt idx="3">
                  <c:v>587.12237403001382</c:v>
                </c:pt>
                <c:pt idx="4">
                  <c:v>481.47467591448356</c:v>
                </c:pt>
                <c:pt idx="5">
                  <c:v>378.97260990048318</c:v>
                </c:pt>
                <c:pt idx="6">
                  <c:v>347.10041558341288</c:v>
                </c:pt>
                <c:pt idx="7">
                  <c:v>289.68024878123668</c:v>
                </c:pt>
                <c:pt idx="8">
                  <c:v>269.38834328987838</c:v>
                </c:pt>
                <c:pt idx="9">
                  <c:v>249.09315859054206</c:v>
                </c:pt>
                <c:pt idx="10">
                  <c:v>214.29514203707831</c:v>
                </c:pt>
                <c:pt idx="11">
                  <c:v>201.85125628001038</c:v>
                </c:pt>
                <c:pt idx="12">
                  <c:v>181.27149009708782</c:v>
                </c:pt>
                <c:pt idx="13">
                  <c:v>173.74948003121222</c:v>
                </c:pt>
                <c:pt idx="14">
                  <c:v>165.47945718432518</c:v>
                </c:pt>
                <c:pt idx="15">
                  <c:v>150.92377139466132</c:v>
                </c:pt>
                <c:pt idx="16">
                  <c:v>147.50337988394392</c:v>
                </c:pt>
                <c:pt idx="17">
                  <c:v>135.2388349980782</c:v>
                </c:pt>
                <c:pt idx="18">
                  <c:v>130.85399951478854</c:v>
                </c:pt>
                <c:pt idx="19">
                  <c:v>121.51038470656404</c:v>
                </c:pt>
                <c:pt idx="20">
                  <c:v>112.44663933710272</c:v>
                </c:pt>
                <c:pt idx="21">
                  <c:v>110.09209945765414</c:v>
                </c:pt>
                <c:pt idx="22">
                  <c:v>105.50873405480462</c:v>
                </c:pt>
                <c:pt idx="23">
                  <c:v>105.27988807257938</c:v>
                </c:pt>
                <c:pt idx="24">
                  <c:v>96.806521060949279</c:v>
                </c:pt>
                <c:pt idx="25">
                  <c:v>95.717252590377754</c:v>
                </c:pt>
                <c:pt idx="26">
                  <c:v>89.154080867250229</c:v>
                </c:pt>
                <c:pt idx="27">
                  <c:v>86.454622400467926</c:v>
                </c:pt>
                <c:pt idx="28">
                  <c:v>82.806331134793794</c:v>
                </c:pt>
                <c:pt idx="29">
                  <c:v>81.207754826848685</c:v>
                </c:pt>
                <c:pt idx="30">
                  <c:v>80.437918498416238</c:v>
                </c:pt>
                <c:pt idx="31">
                  <c:v>75.688318377137222</c:v>
                </c:pt>
                <c:pt idx="32">
                  <c:v>73.106635842684213</c:v>
                </c:pt>
                <c:pt idx="33">
                  <c:v>71.794907589151975</c:v>
                </c:pt>
                <c:pt idx="34">
                  <c:v>68.768122891206247</c:v>
                </c:pt>
                <c:pt idx="35">
                  <c:v>64.68568098379501</c:v>
                </c:pt>
                <c:pt idx="36">
                  <c:v>65.441791219626126</c:v>
                </c:pt>
                <c:pt idx="37">
                  <c:v>64.697324886764619</c:v>
                </c:pt>
                <c:pt idx="38">
                  <c:v>64.060374632476311</c:v>
                </c:pt>
                <c:pt idx="39">
                  <c:v>60.347518922232233</c:v>
                </c:pt>
                <c:pt idx="40">
                  <c:v>60.178600833339068</c:v>
                </c:pt>
                <c:pt idx="41">
                  <c:v>57.204423151304781</c:v>
                </c:pt>
                <c:pt idx="42">
                  <c:v>56.896213918722864</c:v>
                </c:pt>
                <c:pt idx="43">
                  <c:v>58.154976568136803</c:v>
                </c:pt>
                <c:pt idx="44">
                  <c:v>54.626231177551283</c:v>
                </c:pt>
                <c:pt idx="45">
                  <c:v>52.734360644009932</c:v>
                </c:pt>
                <c:pt idx="46">
                  <c:v>53.134329201981991</c:v>
                </c:pt>
                <c:pt idx="47">
                  <c:v>51.654486009137045</c:v>
                </c:pt>
                <c:pt idx="48">
                  <c:v>51.185688703795073</c:v>
                </c:pt>
                <c:pt idx="49">
                  <c:v>50.185436107237592</c:v>
                </c:pt>
                <c:pt idx="50">
                  <c:v>47.411497123019643</c:v>
                </c:pt>
                <c:pt idx="51">
                  <c:v>47.441647857304446</c:v>
                </c:pt>
                <c:pt idx="52">
                  <c:v>47.40510508768299</c:v>
                </c:pt>
                <c:pt idx="53">
                  <c:v>45.515501030669135</c:v>
                </c:pt>
                <c:pt idx="54">
                  <c:v>45.676356386411427</c:v>
                </c:pt>
                <c:pt idx="55">
                  <c:v>44.205876992536275</c:v>
                </c:pt>
                <c:pt idx="56">
                  <c:v>45.143645259761868</c:v>
                </c:pt>
                <c:pt idx="57">
                  <c:v>44.623954353593611</c:v>
                </c:pt>
                <c:pt idx="58">
                  <c:v>43.73011999940303</c:v>
                </c:pt>
                <c:pt idx="59">
                  <c:v>39.877789581898988</c:v>
                </c:pt>
                <c:pt idx="60">
                  <c:v>41.987049943059922</c:v>
                </c:pt>
                <c:pt idx="61">
                  <c:v>42.019650095871135</c:v>
                </c:pt>
                <c:pt idx="62">
                  <c:v>41.081326104999462</c:v>
                </c:pt>
                <c:pt idx="63">
                  <c:v>40.148521996953988</c:v>
                </c:pt>
                <c:pt idx="64">
                  <c:v>39.843006320124275</c:v>
                </c:pt>
                <c:pt idx="65">
                  <c:v>39.308991807225652</c:v>
                </c:pt>
                <c:pt idx="66">
                  <c:v>38.59571713069932</c:v>
                </c:pt>
                <c:pt idx="67">
                  <c:v>38.867970496775172</c:v>
                </c:pt>
                <c:pt idx="68">
                  <c:v>38.369697104597755</c:v>
                </c:pt>
                <c:pt idx="69">
                  <c:v>36.491522505880376</c:v>
                </c:pt>
                <c:pt idx="70">
                  <c:v>37.081288484707244</c:v>
                </c:pt>
                <c:pt idx="71">
                  <c:v>36.686769006561214</c:v>
                </c:pt>
                <c:pt idx="72">
                  <c:v>36.999714679971923</c:v>
                </c:pt>
                <c:pt idx="73">
                  <c:v>35.983030090587697</c:v>
                </c:pt>
                <c:pt idx="74">
                  <c:v>36.563630325015986</c:v>
                </c:pt>
                <c:pt idx="75">
                  <c:v>35.904635969485312</c:v>
                </c:pt>
                <c:pt idx="76">
                  <c:v>33.474755066424358</c:v>
                </c:pt>
                <c:pt idx="77">
                  <c:v>34.084121609689191</c:v>
                </c:pt>
                <c:pt idx="78">
                  <c:v>34.166132052257822</c:v>
                </c:pt>
                <c:pt idx="79">
                  <c:v>32.721466450868995</c:v>
                </c:pt>
                <c:pt idx="80">
                  <c:v>33.538380889687623</c:v>
                </c:pt>
                <c:pt idx="81">
                  <c:v>33.054171461282664</c:v>
                </c:pt>
                <c:pt idx="82">
                  <c:v>32.788074643458579</c:v>
                </c:pt>
                <c:pt idx="83">
                  <c:v>32.46194207229798</c:v>
                </c:pt>
                <c:pt idx="84">
                  <c:v>33.102351121500824</c:v>
                </c:pt>
                <c:pt idx="85">
                  <c:v>33.520176239709258</c:v>
                </c:pt>
                <c:pt idx="86">
                  <c:v>34.553441132464954</c:v>
                </c:pt>
                <c:pt idx="87">
                  <c:v>32.973689427121585</c:v>
                </c:pt>
              </c:numCache>
            </c:numRef>
          </c:xVal>
          <c:yVal>
            <c:numRef>
              <c:f>'700C'!$AE$358:$AE$445</c:f>
              <c:numCache>
                <c:formatCode>General</c:formatCode>
                <c:ptCount val="88"/>
                <c:pt idx="0">
                  <c:v>5.9148793625343685E-3</c:v>
                </c:pt>
                <c:pt idx="1">
                  <c:v>1.0291276838597123E-2</c:v>
                </c:pt>
                <c:pt idx="2">
                  <c:v>1.3612994886612721E-2</c:v>
                </c:pt>
                <c:pt idx="3">
                  <c:v>2.1949558964577905E-2</c:v>
                </c:pt>
                <c:pt idx="4">
                  <c:v>2.6934418817786611E-2</c:v>
                </c:pt>
                <c:pt idx="5">
                  <c:v>3.2371571350066845E-2</c:v>
                </c:pt>
                <c:pt idx="6">
                  <c:v>3.6568606281573969E-2</c:v>
                </c:pt>
                <c:pt idx="7">
                  <c:v>4.0510502637818899E-2</c:v>
                </c:pt>
                <c:pt idx="8">
                  <c:v>4.560550605024126E-2</c:v>
                </c:pt>
                <c:pt idx="9">
                  <c:v>5.3583247883727952E-2</c:v>
                </c:pt>
                <c:pt idx="10">
                  <c:v>6.1955192089691601E-2</c:v>
                </c:pt>
                <c:pt idx="11">
                  <c:v>6.5034683064597407E-2</c:v>
                </c:pt>
                <c:pt idx="12">
                  <c:v>7.5309495875468258E-2</c:v>
                </c:pt>
                <c:pt idx="13">
                  <c:v>8.1040645783843998E-2</c:v>
                </c:pt>
                <c:pt idx="14">
                  <c:v>8.6496822151073863E-2</c:v>
                </c:pt>
                <c:pt idx="15">
                  <c:v>0.10300182161944076</c:v>
                </c:pt>
                <c:pt idx="16">
                  <c:v>0.11254648634356609</c:v>
                </c:pt>
                <c:pt idx="17">
                  <c:v>0.12528105103823442</c:v>
                </c:pt>
                <c:pt idx="18">
                  <c:v>0.1293285620028207</c:v>
                </c:pt>
                <c:pt idx="19">
                  <c:v>0.14151053095839763</c:v>
                </c:pt>
                <c:pt idx="20">
                  <c:v>0.16137786062356854</c:v>
                </c:pt>
                <c:pt idx="21">
                  <c:v>0.16853938952227437</c:v>
                </c:pt>
                <c:pt idx="22">
                  <c:v>0.18842309814024308</c:v>
                </c:pt>
                <c:pt idx="23">
                  <c:v>0.19717242259349047</c:v>
                </c:pt>
                <c:pt idx="24">
                  <c:v>0.22052764652672169</c:v>
                </c:pt>
                <c:pt idx="25">
                  <c:v>0.2375265280413863</c:v>
                </c:pt>
                <c:pt idx="26">
                  <c:v>0.26799431318471273</c:v>
                </c:pt>
                <c:pt idx="27">
                  <c:v>0.28386967061839341</c:v>
                </c:pt>
                <c:pt idx="28">
                  <c:v>0.30810220525952847</c:v>
                </c:pt>
                <c:pt idx="29">
                  <c:v>0.32639090827619321</c:v>
                </c:pt>
                <c:pt idx="30">
                  <c:v>0.35035420999555983</c:v>
                </c:pt>
                <c:pt idx="31">
                  <c:v>0.37610333865919682</c:v>
                </c:pt>
                <c:pt idx="32">
                  <c:v>0.40458715201332701</c:v>
                </c:pt>
                <c:pt idx="33">
                  <c:v>0.42577837678120789</c:v>
                </c:pt>
                <c:pt idx="34">
                  <c:v>0.4710413575885628</c:v>
                </c:pt>
                <c:pt idx="35">
                  <c:v>0.51127448043309265</c:v>
                </c:pt>
                <c:pt idx="36">
                  <c:v>0.51980974920072653</c:v>
                </c:pt>
                <c:pt idx="37">
                  <c:v>0.54686257821421913</c:v>
                </c:pt>
                <c:pt idx="38">
                  <c:v>0.56686651770068752</c:v>
                </c:pt>
                <c:pt idx="39">
                  <c:v>0.62454986211613206</c:v>
                </c:pt>
                <c:pt idx="40">
                  <c:v>0.62897919600151031</c:v>
                </c:pt>
                <c:pt idx="41">
                  <c:v>0.69454724660439493</c:v>
                </c:pt>
                <c:pt idx="42">
                  <c:v>0.71332939349049063</c:v>
                </c:pt>
                <c:pt idx="43">
                  <c:v>0.71852314833958553</c:v>
                </c:pt>
                <c:pt idx="44">
                  <c:v>0.7940421241660236</c:v>
                </c:pt>
                <c:pt idx="45">
                  <c:v>0.82702141083400926</c:v>
                </c:pt>
                <c:pt idx="46">
                  <c:v>0.85106080861560207</c:v>
                </c:pt>
                <c:pt idx="47">
                  <c:v>0.90066812561802956</c:v>
                </c:pt>
                <c:pt idx="48">
                  <c:v>0.93055061938572092</c:v>
                </c:pt>
                <c:pt idx="49">
                  <c:v>0.9936351238539044</c:v>
                </c:pt>
                <c:pt idx="50">
                  <c:v>1.0525659845734214</c:v>
                </c:pt>
                <c:pt idx="51">
                  <c:v>1.0929622040648155</c:v>
                </c:pt>
                <c:pt idx="52">
                  <c:v>1.113435301603324</c:v>
                </c:pt>
                <c:pt idx="53">
                  <c:v>1.20578737827688</c:v>
                </c:pt>
                <c:pt idx="54">
                  <c:v>1.246522398587818</c:v>
                </c:pt>
                <c:pt idx="55">
                  <c:v>1.3306496947071191</c:v>
                </c:pt>
                <c:pt idx="56">
                  <c:v>1.3224714921514595</c:v>
                </c:pt>
                <c:pt idx="57">
                  <c:v>1.3895539577623539</c:v>
                </c:pt>
                <c:pt idx="58">
                  <c:v>1.4640337854674792</c:v>
                </c:pt>
                <c:pt idx="59">
                  <c:v>1.6182768887806243</c:v>
                </c:pt>
                <c:pt idx="60">
                  <c:v>1.5738038581337144</c:v>
                </c:pt>
                <c:pt idx="61">
                  <c:v>1.6079788556068093</c:v>
                </c:pt>
                <c:pt idx="62">
                  <c:v>1.7077027525817119</c:v>
                </c:pt>
                <c:pt idx="63">
                  <c:v>1.8147773077778169</c:v>
                </c:pt>
                <c:pt idx="64">
                  <c:v>1.8329069995089637</c:v>
                </c:pt>
                <c:pt idx="65">
                  <c:v>1.9110286193446413</c:v>
                </c:pt>
                <c:pt idx="66">
                  <c:v>2.007872991326626</c:v>
                </c:pt>
                <c:pt idx="67">
                  <c:v>2.0333276990141917</c:v>
                </c:pt>
                <c:pt idx="68">
                  <c:v>2.1340765171333387</c:v>
                </c:pt>
                <c:pt idx="69">
                  <c:v>2.3053993579615373</c:v>
                </c:pt>
                <c:pt idx="70">
                  <c:v>2.3172639521718748</c:v>
                </c:pt>
                <c:pt idx="71">
                  <c:v>2.4006502535151291</c:v>
                </c:pt>
                <c:pt idx="72">
                  <c:v>2.4301992111498114</c:v>
                </c:pt>
                <c:pt idx="73">
                  <c:v>2.5830229024216287</c:v>
                </c:pt>
                <c:pt idx="74">
                  <c:v>2.5569910865965331</c:v>
                </c:pt>
                <c:pt idx="75">
                  <c:v>2.6926432975502919</c:v>
                </c:pt>
                <c:pt idx="76">
                  <c:v>2.950713705846578</c:v>
                </c:pt>
                <c:pt idx="77">
                  <c:v>2.9449381768373115</c:v>
                </c:pt>
                <c:pt idx="78">
                  <c:v>2.997046425122837</c:v>
                </c:pt>
                <c:pt idx="79">
                  <c:v>3.1947372840158463</c:v>
                </c:pt>
                <c:pt idx="80">
                  <c:v>3.1763956176831512</c:v>
                </c:pt>
                <c:pt idx="81">
                  <c:v>3.3008715654205618</c:v>
                </c:pt>
                <c:pt idx="82">
                  <c:v>3.3652256705798465</c:v>
                </c:pt>
                <c:pt idx="83">
                  <c:v>3.4658490925122876</c:v>
                </c:pt>
                <c:pt idx="84">
                  <c:v>3.4616241211892436</c:v>
                </c:pt>
                <c:pt idx="85">
                  <c:v>3.4781801528688736</c:v>
                </c:pt>
                <c:pt idx="86">
                  <c:v>3.4324408500547978</c:v>
                </c:pt>
                <c:pt idx="87">
                  <c:v>3.6715307076371007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30-BC4F-B92B-8FA6ED2BEAB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'700C'!$AF$168:$AF$225</c:f>
              <c:numCache>
                <c:formatCode>General</c:formatCode>
                <c:ptCount val="58"/>
                <c:pt idx="0">
                  <c:v>1219.8173752524617</c:v>
                </c:pt>
                <c:pt idx="1">
                  <c:v>585.86500351980067</c:v>
                </c:pt>
                <c:pt idx="2">
                  <c:v>394.71786793760282</c:v>
                </c:pt>
                <c:pt idx="3">
                  <c:v>298.78843806245516</c:v>
                </c:pt>
                <c:pt idx="4">
                  <c:v>234.84894961200555</c:v>
                </c:pt>
                <c:pt idx="5">
                  <c:v>198.72562286780547</c:v>
                </c:pt>
                <c:pt idx="6">
                  <c:v>174.05183505235638</c:v>
                </c:pt>
                <c:pt idx="7">
                  <c:v>146.45008363573939</c:v>
                </c:pt>
                <c:pt idx="8">
                  <c:v>131.98449322298114</c:v>
                </c:pt>
                <c:pt idx="9">
                  <c:v>122.36616274567902</c:v>
                </c:pt>
                <c:pt idx="10">
                  <c:v>109.31550831475617</c:v>
                </c:pt>
                <c:pt idx="11">
                  <c:v>102.31665513028004</c:v>
                </c:pt>
                <c:pt idx="12">
                  <c:v>95.344419476832456</c:v>
                </c:pt>
                <c:pt idx="13">
                  <c:v>84.466375453075401</c:v>
                </c:pt>
                <c:pt idx="14">
                  <c:v>82.789658007163098</c:v>
                </c:pt>
                <c:pt idx="15">
                  <c:v>74.509257384607722</c:v>
                </c:pt>
                <c:pt idx="16">
                  <c:v>70.084587039670467</c:v>
                </c:pt>
                <c:pt idx="17">
                  <c:v>67.090846936772635</c:v>
                </c:pt>
                <c:pt idx="18">
                  <c:v>65.991406364586226</c:v>
                </c:pt>
                <c:pt idx="19">
                  <c:v>61.816704583082981</c:v>
                </c:pt>
                <c:pt idx="20">
                  <c:v>63.245501327000859</c:v>
                </c:pt>
                <c:pt idx="21">
                  <c:v>61.894782738853884</c:v>
                </c:pt>
                <c:pt idx="22">
                  <c:v>58.32951042613675</c:v>
                </c:pt>
                <c:pt idx="23">
                  <c:v>55.410149519819598</c:v>
                </c:pt>
                <c:pt idx="24">
                  <c:v>53.18972274660198</c:v>
                </c:pt>
                <c:pt idx="25">
                  <c:v>51.727624263515239</c:v>
                </c:pt>
                <c:pt idx="26">
                  <c:v>47.641429003861319</c:v>
                </c:pt>
                <c:pt idx="27">
                  <c:v>44.806813519298132</c:v>
                </c:pt>
                <c:pt idx="28">
                  <c:v>43.82656923380214</c:v>
                </c:pt>
                <c:pt idx="29">
                  <c:v>42.930399114331145</c:v>
                </c:pt>
                <c:pt idx="30">
                  <c:v>42.816085406475295</c:v>
                </c:pt>
                <c:pt idx="31">
                  <c:v>41.01756668043619</c:v>
                </c:pt>
                <c:pt idx="32">
                  <c:v>38.960286603134875</c:v>
                </c:pt>
                <c:pt idx="33">
                  <c:v>37.357394258605488</c:v>
                </c:pt>
                <c:pt idx="34">
                  <c:v>36.563514183335734</c:v>
                </c:pt>
                <c:pt idx="35">
                  <c:v>34.939351491844725</c:v>
                </c:pt>
                <c:pt idx="36">
                  <c:v>34.925399051131443</c:v>
                </c:pt>
                <c:pt idx="37">
                  <c:v>35.779384852186752</c:v>
                </c:pt>
                <c:pt idx="38">
                  <c:v>36.290270402340361</c:v>
                </c:pt>
                <c:pt idx="39">
                  <c:v>33.786789280521852</c:v>
                </c:pt>
                <c:pt idx="40">
                  <c:v>32.339521461399976</c:v>
                </c:pt>
                <c:pt idx="41">
                  <c:v>32.134850766556013</c:v>
                </c:pt>
                <c:pt idx="42">
                  <c:v>33.378788892546766</c:v>
                </c:pt>
                <c:pt idx="43">
                  <c:v>32.984182222178397</c:v>
                </c:pt>
                <c:pt idx="44">
                  <c:v>32.865173415514846</c:v>
                </c:pt>
                <c:pt idx="45">
                  <c:v>32.552865247646523</c:v>
                </c:pt>
                <c:pt idx="46">
                  <c:v>31.69494650326067</c:v>
                </c:pt>
                <c:pt idx="47">
                  <c:v>31.823527748438135</c:v>
                </c:pt>
                <c:pt idx="48">
                  <c:v>32.724313111466479</c:v>
                </c:pt>
                <c:pt idx="49">
                  <c:v>32.467603948492965</c:v>
                </c:pt>
                <c:pt idx="50">
                  <c:v>30.825070527906366</c:v>
                </c:pt>
                <c:pt idx="51">
                  <c:v>30.941024336010315</c:v>
                </c:pt>
                <c:pt idx="52">
                  <c:v>31.206474343663032</c:v>
                </c:pt>
                <c:pt idx="53">
                  <c:v>31.011504536357009</c:v>
                </c:pt>
                <c:pt idx="54">
                  <c:v>29.983286002364622</c:v>
                </c:pt>
                <c:pt idx="55">
                  <c:v>30.63123781230783</c:v>
                </c:pt>
                <c:pt idx="56">
                  <c:v>29.875929907093962</c:v>
                </c:pt>
                <c:pt idx="57">
                  <c:v>30.036298547818529</c:v>
                </c:pt>
              </c:numCache>
            </c:numRef>
          </c:xVal>
          <c:yVal>
            <c:numRef>
              <c:f>'700C'!$AE$168:$AE$225</c:f>
              <c:numCache>
                <c:formatCode>General</c:formatCode>
                <c:ptCount val="58"/>
                <c:pt idx="0">
                  <c:v>1.0428918840494177E-2</c:v>
                </c:pt>
                <c:pt idx="1">
                  <c:v>2.3109534561475978E-2</c:v>
                </c:pt>
                <c:pt idx="2">
                  <c:v>3.3603756802009492E-2</c:v>
                </c:pt>
                <c:pt idx="3">
                  <c:v>4.8630090601020269E-2</c:v>
                </c:pt>
                <c:pt idx="4">
                  <c:v>6.4854483911974403E-2</c:v>
                </c:pt>
                <c:pt idx="5">
                  <c:v>7.5920779885191747E-2</c:v>
                </c:pt>
                <c:pt idx="6">
                  <c:v>9.0131630417994463E-2</c:v>
                </c:pt>
                <c:pt idx="7">
                  <c:v>0.11540725452674183</c:v>
                </c:pt>
                <c:pt idx="8">
                  <c:v>0.135475181721423</c:v>
                </c:pt>
                <c:pt idx="9">
                  <c:v>0.15664955293583471</c:v>
                </c:pt>
                <c:pt idx="10">
                  <c:v>0.18918525753828361</c:v>
                </c:pt>
                <c:pt idx="11">
                  <c:v>0.21301000154419636</c:v>
                </c:pt>
                <c:pt idx="12">
                  <c:v>0.24968133909599793</c:v>
                </c:pt>
                <c:pt idx="13">
                  <c:v>0.29086528424239361</c:v>
                </c:pt>
                <c:pt idx="14">
                  <c:v>0.33027363830162593</c:v>
                </c:pt>
                <c:pt idx="15">
                  <c:v>0.38788303012077285</c:v>
                </c:pt>
                <c:pt idx="16">
                  <c:v>0.45489952422723151</c:v>
                </c:pt>
                <c:pt idx="17">
                  <c:v>0.49242465189815054</c:v>
                </c:pt>
                <c:pt idx="18">
                  <c:v>0.53900453985766683</c:v>
                </c:pt>
                <c:pt idx="19">
                  <c:v>0.61240977074397951</c:v>
                </c:pt>
                <c:pt idx="20">
                  <c:v>0.64033866081448376</c:v>
                </c:pt>
                <c:pt idx="21">
                  <c:v>0.68203026579882975</c:v>
                </c:pt>
                <c:pt idx="22">
                  <c:v>0.76854386586652113</c:v>
                </c:pt>
                <c:pt idx="23">
                  <c:v>0.85308173635813855</c:v>
                </c:pt>
                <c:pt idx="24">
                  <c:v>0.92396066088104067</c:v>
                </c:pt>
                <c:pt idx="25">
                  <c:v>0.99631902312553855</c:v>
                </c:pt>
                <c:pt idx="26">
                  <c:v>1.1603751828543412</c:v>
                </c:pt>
                <c:pt idx="27">
                  <c:v>1.3046628350533687</c:v>
                </c:pt>
                <c:pt idx="28">
                  <c:v>1.398876980940982</c:v>
                </c:pt>
                <c:pt idx="29">
                  <c:v>1.5063600648533477</c:v>
                </c:pt>
                <c:pt idx="30">
                  <c:v>1.6114792235915922</c:v>
                </c:pt>
                <c:pt idx="31">
                  <c:v>1.7648303570114325</c:v>
                </c:pt>
                <c:pt idx="32">
                  <c:v>1.9581163425459251</c:v>
                </c:pt>
                <c:pt idx="33">
                  <c:v>2.1395842244824821</c:v>
                </c:pt>
                <c:pt idx="34">
                  <c:v>2.302536833740386</c:v>
                </c:pt>
                <c:pt idx="35">
                  <c:v>2.5473748431784777</c:v>
                </c:pt>
                <c:pt idx="36">
                  <c:v>2.6584711474412299</c:v>
                </c:pt>
                <c:pt idx="37">
                  <c:v>2.7042576178277353</c:v>
                </c:pt>
                <c:pt idx="38">
                  <c:v>2.7822560800490712</c:v>
                </c:pt>
                <c:pt idx="39">
                  <c:v>3.131531506903972</c:v>
                </c:pt>
                <c:pt idx="40">
                  <c:v>3.3690252381815688</c:v>
                </c:pt>
                <c:pt idx="41">
                  <c:v>3.5493320910995436</c:v>
                </c:pt>
                <c:pt idx="42">
                  <c:v>3.5157055331033669</c:v>
                </c:pt>
                <c:pt idx="43">
                  <c:v>3.6591095843106212</c:v>
                </c:pt>
                <c:pt idx="44">
                  <c:v>3.8051503769819264</c:v>
                </c:pt>
                <c:pt idx="45">
                  <c:v>3.947839201763347</c:v>
                </c:pt>
                <c:pt idx="46">
                  <c:v>4.1634789756295518</c:v>
                </c:pt>
                <c:pt idx="47">
                  <c:v>4.2992917498297896</c:v>
                </c:pt>
                <c:pt idx="48">
                  <c:v>4.2746455604117335</c:v>
                </c:pt>
                <c:pt idx="49">
                  <c:v>4.4172788999415875</c:v>
                </c:pt>
                <c:pt idx="50">
                  <c:v>4.6981248832114826</c:v>
                </c:pt>
                <c:pt idx="51">
                  <c:v>4.8413797884713725</c:v>
                </c:pt>
                <c:pt idx="52">
                  <c:v>4.8667406976388508</c:v>
                </c:pt>
                <c:pt idx="53">
                  <c:v>5.0302641684456306</c:v>
                </c:pt>
                <c:pt idx="54">
                  <c:v>5.3062581368383501</c:v>
                </c:pt>
                <c:pt idx="55">
                  <c:v>5.2926343135484135</c:v>
                </c:pt>
                <c:pt idx="56">
                  <c:v>5.5249083517619209</c:v>
                </c:pt>
                <c:pt idx="57">
                  <c:v>5.5636526324293429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30-BC4F-B92B-8FA6ED2BEAB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'700C'!$AF$25:$AF$95</c:f>
              <c:numCache>
                <c:formatCode>General</c:formatCode>
                <c:ptCount val="71"/>
                <c:pt idx="0">
                  <c:v>3907.7954389480424</c:v>
                </c:pt>
                <c:pt idx="1">
                  <c:v>1958.4107343490261</c:v>
                </c:pt>
                <c:pt idx="2">
                  <c:v>1281.5990614973539</c:v>
                </c:pt>
                <c:pt idx="3">
                  <c:v>971.58643106877685</c:v>
                </c:pt>
                <c:pt idx="4">
                  <c:v>769.92819543690905</c:v>
                </c:pt>
                <c:pt idx="5">
                  <c:v>655.52228406358972</c:v>
                </c:pt>
                <c:pt idx="6">
                  <c:v>555.66594924243464</c:v>
                </c:pt>
                <c:pt idx="7">
                  <c:v>490.46207559291673</c:v>
                </c:pt>
                <c:pt idx="8">
                  <c:v>437.73633605002414</c:v>
                </c:pt>
                <c:pt idx="9">
                  <c:v>385.93543986099337</c:v>
                </c:pt>
                <c:pt idx="10">
                  <c:v>353.33279933291738</c:v>
                </c:pt>
                <c:pt idx="11">
                  <c:v>322.92016187072829</c:v>
                </c:pt>
                <c:pt idx="12">
                  <c:v>297.55042298119156</c:v>
                </c:pt>
                <c:pt idx="13">
                  <c:v>281.23213693927738</c:v>
                </c:pt>
                <c:pt idx="14">
                  <c:v>259.59413774928015</c:v>
                </c:pt>
                <c:pt idx="15">
                  <c:v>243.81039754942179</c:v>
                </c:pt>
                <c:pt idx="16">
                  <c:v>228.68915945635695</c:v>
                </c:pt>
                <c:pt idx="17">
                  <c:v>216.78139283830743</c:v>
                </c:pt>
                <c:pt idx="18">
                  <c:v>203.00768364754782</c:v>
                </c:pt>
                <c:pt idx="19">
                  <c:v>195.82248482780346</c:v>
                </c:pt>
                <c:pt idx="20">
                  <c:v>187.28353349469893</c:v>
                </c:pt>
                <c:pt idx="21">
                  <c:v>176.67324925282563</c:v>
                </c:pt>
                <c:pt idx="22">
                  <c:v>169.25997611867894</c:v>
                </c:pt>
                <c:pt idx="23">
                  <c:v>161.77302259566497</c:v>
                </c:pt>
                <c:pt idx="24">
                  <c:v>153.46570746578544</c:v>
                </c:pt>
                <c:pt idx="25">
                  <c:v>150.64803878119702</c:v>
                </c:pt>
                <c:pt idx="26">
                  <c:v>144.3714194272446</c:v>
                </c:pt>
                <c:pt idx="27">
                  <c:v>135.75943867791679</c:v>
                </c:pt>
                <c:pt idx="28">
                  <c:v>131.24384314767951</c:v>
                </c:pt>
                <c:pt idx="29">
                  <c:v>127.45398286953153</c:v>
                </c:pt>
                <c:pt idx="30">
                  <c:v>124.05511247076578</c:v>
                </c:pt>
                <c:pt idx="31">
                  <c:v>122.57976524043677</c:v>
                </c:pt>
                <c:pt idx="32">
                  <c:v>118.43429270709409</c:v>
                </c:pt>
                <c:pt idx="33">
                  <c:v>112.93512913315467</c:v>
                </c:pt>
                <c:pt idx="34">
                  <c:v>109.53146568837802</c:v>
                </c:pt>
                <c:pt idx="35">
                  <c:v>109.12144096442107</c:v>
                </c:pt>
                <c:pt idx="36">
                  <c:v>104.11352907558984</c:v>
                </c:pt>
                <c:pt idx="37">
                  <c:v>102.93914704133761</c:v>
                </c:pt>
                <c:pt idx="38">
                  <c:v>100.70378357700093</c:v>
                </c:pt>
                <c:pt idx="39">
                  <c:v>97.287463598701677</c:v>
                </c:pt>
                <c:pt idx="40">
                  <c:v>95.825053359833973</c:v>
                </c:pt>
                <c:pt idx="41">
                  <c:v>93.158677818435095</c:v>
                </c:pt>
                <c:pt idx="42">
                  <c:v>92.811877976127249</c:v>
                </c:pt>
                <c:pt idx="43">
                  <c:v>88.332888492783923</c:v>
                </c:pt>
                <c:pt idx="44">
                  <c:v>87.232170495181023</c:v>
                </c:pt>
                <c:pt idx="45">
                  <c:v>84.488754531262018</c:v>
                </c:pt>
                <c:pt idx="46">
                  <c:v>83.234713641183319</c:v>
                </c:pt>
                <c:pt idx="47">
                  <c:v>82.078442870536662</c:v>
                </c:pt>
                <c:pt idx="48">
                  <c:v>79.434567327377451</c:v>
                </c:pt>
                <c:pt idx="49">
                  <c:v>77.55964194196558</c:v>
                </c:pt>
                <c:pt idx="50">
                  <c:v>75.769634238624718</c:v>
                </c:pt>
                <c:pt idx="51">
                  <c:v>74.972641885620604</c:v>
                </c:pt>
                <c:pt idx="52">
                  <c:v>73.392428429569136</c:v>
                </c:pt>
                <c:pt idx="53">
                  <c:v>71.050950692017182</c:v>
                </c:pt>
                <c:pt idx="54">
                  <c:v>72.253680162137002</c:v>
                </c:pt>
                <c:pt idx="55">
                  <c:v>70.578069365924648</c:v>
                </c:pt>
                <c:pt idx="56">
                  <c:v>68.55877953777825</c:v>
                </c:pt>
                <c:pt idx="57">
                  <c:v>67.543275823313735</c:v>
                </c:pt>
                <c:pt idx="58">
                  <c:v>66.644562194801196</c:v>
                </c:pt>
                <c:pt idx="59">
                  <c:v>65.09647475488849</c:v>
                </c:pt>
                <c:pt idx="60">
                  <c:v>64.403157838695535</c:v>
                </c:pt>
                <c:pt idx="61">
                  <c:v>63.04603512354155</c:v>
                </c:pt>
                <c:pt idx="62">
                  <c:v>61.868890350424444</c:v>
                </c:pt>
                <c:pt idx="63">
                  <c:v>61.624949396420547</c:v>
                </c:pt>
                <c:pt idx="64">
                  <c:v>59.300457022119687</c:v>
                </c:pt>
                <c:pt idx="65">
                  <c:v>60.31299379654223</c:v>
                </c:pt>
                <c:pt idx="66">
                  <c:v>58.067335543813932</c:v>
                </c:pt>
                <c:pt idx="67">
                  <c:v>58.429436402571056</c:v>
                </c:pt>
                <c:pt idx="68">
                  <c:v>57.286172846837836</c:v>
                </c:pt>
                <c:pt idx="69">
                  <c:v>56.947902415286073</c:v>
                </c:pt>
                <c:pt idx="70">
                  <c:v>54.031482601368353</c:v>
                </c:pt>
              </c:numCache>
            </c:numRef>
          </c:xVal>
          <c:yVal>
            <c:numRef>
              <c:f>'700C'!$AE$25:$AE$95</c:f>
              <c:numCache>
                <c:formatCode>General</c:formatCode>
                <c:ptCount val="71"/>
                <c:pt idx="0">
                  <c:v>1.6142700090090909E-3</c:v>
                </c:pt>
                <c:pt idx="1">
                  <c:v>3.2236242773756962E-3</c:v>
                </c:pt>
                <c:pt idx="2">
                  <c:v>5.7702881869836856E-3</c:v>
                </c:pt>
                <c:pt idx="3">
                  <c:v>6.8985208007040621E-3</c:v>
                </c:pt>
                <c:pt idx="4">
                  <c:v>9.4953666106037549E-3</c:v>
                </c:pt>
                <c:pt idx="5">
                  <c:v>1.1321515601433945E-2</c:v>
                </c:pt>
                <c:pt idx="6">
                  <c:v>1.3879906029423317E-2</c:v>
                </c:pt>
                <c:pt idx="7">
                  <c:v>1.5673025444135531E-2</c:v>
                </c:pt>
                <c:pt idx="8">
                  <c:v>1.8356451232604255E-2</c:v>
                </c:pt>
                <c:pt idx="9">
                  <c:v>2.1416458887267072E-2</c:v>
                </c:pt>
                <c:pt idx="10">
                  <c:v>2.2796260289845185E-2</c:v>
                </c:pt>
                <c:pt idx="11">
                  <c:v>2.6232740269677542E-2</c:v>
                </c:pt>
                <c:pt idx="12">
                  <c:v>2.7453091497082933E-2</c:v>
                </c:pt>
                <c:pt idx="13">
                  <c:v>3.0939812991489818E-2</c:v>
                </c:pt>
                <c:pt idx="14">
                  <c:v>3.4610298749552341E-2</c:v>
                </c:pt>
                <c:pt idx="15">
                  <c:v>3.6813811947166264E-2</c:v>
                </c:pt>
                <c:pt idx="16">
                  <c:v>4.2470274477424449E-2</c:v>
                </c:pt>
                <c:pt idx="17">
                  <c:v>4.5205026838618906E-2</c:v>
                </c:pt>
                <c:pt idx="18">
                  <c:v>4.9428672294999532E-2</c:v>
                </c:pt>
                <c:pt idx="19">
                  <c:v>5.3102800986511642E-2</c:v>
                </c:pt>
                <c:pt idx="20">
                  <c:v>5.4783919297711786E-2</c:v>
                </c:pt>
                <c:pt idx="21">
                  <c:v>6.0470336478386462E-2</c:v>
                </c:pt>
                <c:pt idx="22">
                  <c:v>6.5617537517301552E-2</c:v>
                </c:pt>
                <c:pt idx="23">
                  <c:v>6.9417289706070195E-2</c:v>
                </c:pt>
                <c:pt idx="24">
                  <c:v>7.57203187074698E-2</c:v>
                </c:pt>
                <c:pt idx="25">
                  <c:v>7.8859836041570486E-2</c:v>
                </c:pt>
                <c:pt idx="26">
                  <c:v>8.4169523546874347E-2</c:v>
                </c:pt>
                <c:pt idx="27">
                  <c:v>9.5325968835134556E-2</c:v>
                </c:pt>
                <c:pt idx="28">
                  <c:v>9.8148924049823769E-2</c:v>
                </c:pt>
                <c:pt idx="29">
                  <c:v>0.10435663664718883</c:v>
                </c:pt>
                <c:pt idx="30">
                  <c:v>0.11115937311685233</c:v>
                </c:pt>
                <c:pt idx="31">
                  <c:v>0.11545404774006832</c:v>
                </c:pt>
                <c:pt idx="32">
                  <c:v>0.12425653507989498</c:v>
                </c:pt>
                <c:pt idx="33">
                  <c:v>0.13381088289173426</c:v>
                </c:pt>
                <c:pt idx="34">
                  <c:v>0.14311832349879211</c:v>
                </c:pt>
                <c:pt idx="35">
                  <c:v>0.14626135927002118</c:v>
                </c:pt>
                <c:pt idx="36">
                  <c:v>0.16086957315308209</c:v>
                </c:pt>
                <c:pt idx="37">
                  <c:v>0.1642707700873336</c:v>
                </c:pt>
                <c:pt idx="38">
                  <c:v>0.17402131584876274</c:v>
                </c:pt>
                <c:pt idx="39">
                  <c:v>0.18517729996302884</c:v>
                </c:pt>
                <c:pt idx="40">
                  <c:v>0.19476652945013451</c:v>
                </c:pt>
                <c:pt idx="41">
                  <c:v>0.20482977924558701</c:v>
                </c:pt>
                <c:pt idx="42">
                  <c:v>0.21161721024848096</c:v>
                </c:pt>
                <c:pt idx="43">
                  <c:v>0.22821326299862513</c:v>
                </c:pt>
                <c:pt idx="44">
                  <c:v>0.23849808374861595</c:v>
                </c:pt>
                <c:pt idx="45">
                  <c:v>0.2544566582222238</c:v>
                </c:pt>
                <c:pt idx="46">
                  <c:v>0.26332125012170565</c:v>
                </c:pt>
                <c:pt idx="47">
                  <c:v>0.27582299169594182</c:v>
                </c:pt>
                <c:pt idx="48">
                  <c:v>0.29237397821489086</c:v>
                </c:pt>
                <c:pt idx="49">
                  <c:v>0.31027095446132474</c:v>
                </c:pt>
                <c:pt idx="50">
                  <c:v>0.32051785252771287</c:v>
                </c:pt>
                <c:pt idx="51">
                  <c:v>0.3322335973346135</c:v>
                </c:pt>
                <c:pt idx="52">
                  <c:v>0.34605494413593058</c:v>
                </c:pt>
                <c:pt idx="53">
                  <c:v>0.37175620505871648</c:v>
                </c:pt>
                <c:pt idx="54">
                  <c:v>0.37030810620763266</c:v>
                </c:pt>
                <c:pt idx="55">
                  <c:v>0.39224639769606701</c:v>
                </c:pt>
                <c:pt idx="56">
                  <c:v>0.40787988420622867</c:v>
                </c:pt>
                <c:pt idx="57">
                  <c:v>0.42690921816014848</c:v>
                </c:pt>
                <c:pt idx="58">
                  <c:v>0.43893313300069997</c:v>
                </c:pt>
                <c:pt idx="59">
                  <c:v>0.462867111648121</c:v>
                </c:pt>
                <c:pt idx="60">
                  <c:v>0.47571193146130863</c:v>
                </c:pt>
                <c:pt idx="61">
                  <c:v>0.49476957502231761</c:v>
                </c:pt>
                <c:pt idx="62">
                  <c:v>0.51751435958370084</c:v>
                </c:pt>
                <c:pt idx="63">
                  <c:v>0.53090115859421361</c:v>
                </c:pt>
                <c:pt idx="64">
                  <c:v>0.5600298001821219</c:v>
                </c:pt>
                <c:pt idx="65">
                  <c:v>0.56071300100474775</c:v>
                </c:pt>
                <c:pt idx="66">
                  <c:v>0.59566441350963217</c:v>
                </c:pt>
                <c:pt idx="67">
                  <c:v>0.60425231101435595</c:v>
                </c:pt>
                <c:pt idx="68">
                  <c:v>0.63255444849802933</c:v>
                </c:pt>
                <c:pt idx="69">
                  <c:v>0.64617591052386469</c:v>
                </c:pt>
                <c:pt idx="70">
                  <c:v>0.69547095892053445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30-BC4F-B92B-8FA6ED2BE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010976"/>
        <c:axId val="96103568"/>
      </c:scatterChart>
      <c:valAx>
        <c:axId val="9601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03568"/>
        <c:crosses val="autoZero"/>
        <c:crossBetween val="midCat"/>
      </c:valAx>
      <c:valAx>
        <c:axId val="96103568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10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'700C'!$AF$25:$AF$95</c:f>
              <c:numCache>
                <c:formatCode>General</c:formatCode>
                <c:ptCount val="71"/>
                <c:pt idx="0">
                  <c:v>3907.7954389480424</c:v>
                </c:pt>
                <c:pt idx="1">
                  <c:v>1958.4107343490261</c:v>
                </c:pt>
                <c:pt idx="2">
                  <c:v>1281.5990614973539</c:v>
                </c:pt>
                <c:pt idx="3">
                  <c:v>971.58643106877685</c:v>
                </c:pt>
                <c:pt idx="4">
                  <c:v>769.92819543690905</c:v>
                </c:pt>
                <c:pt idx="5">
                  <c:v>655.52228406358972</c:v>
                </c:pt>
                <c:pt idx="6">
                  <c:v>555.66594924243464</c:v>
                </c:pt>
                <c:pt idx="7">
                  <c:v>490.46207559291673</c:v>
                </c:pt>
                <c:pt idx="8">
                  <c:v>437.73633605002414</c:v>
                </c:pt>
                <c:pt idx="9">
                  <c:v>385.93543986099337</c:v>
                </c:pt>
                <c:pt idx="10">
                  <c:v>353.33279933291738</c:v>
                </c:pt>
                <c:pt idx="11">
                  <c:v>322.92016187072829</c:v>
                </c:pt>
                <c:pt idx="12">
                  <c:v>297.55042298119156</c:v>
                </c:pt>
                <c:pt idx="13">
                  <c:v>281.23213693927738</c:v>
                </c:pt>
                <c:pt idx="14">
                  <c:v>259.59413774928015</c:v>
                </c:pt>
                <c:pt idx="15">
                  <c:v>243.81039754942179</c:v>
                </c:pt>
                <c:pt idx="16">
                  <c:v>228.68915945635695</c:v>
                </c:pt>
                <c:pt idx="17">
                  <c:v>216.78139283830743</c:v>
                </c:pt>
                <c:pt idx="18">
                  <c:v>203.00768364754782</c:v>
                </c:pt>
                <c:pt idx="19">
                  <c:v>195.82248482780346</c:v>
                </c:pt>
                <c:pt idx="20">
                  <c:v>187.28353349469893</c:v>
                </c:pt>
                <c:pt idx="21">
                  <c:v>176.67324925282563</c:v>
                </c:pt>
                <c:pt idx="22">
                  <c:v>169.25997611867894</c:v>
                </c:pt>
                <c:pt idx="23">
                  <c:v>161.77302259566497</c:v>
                </c:pt>
                <c:pt idx="24">
                  <c:v>153.46570746578544</c:v>
                </c:pt>
                <c:pt idx="25">
                  <c:v>150.64803878119702</c:v>
                </c:pt>
                <c:pt idx="26">
                  <c:v>144.3714194272446</c:v>
                </c:pt>
                <c:pt idx="27">
                  <c:v>135.75943867791679</c:v>
                </c:pt>
                <c:pt idx="28">
                  <c:v>131.24384314767951</c:v>
                </c:pt>
                <c:pt idx="29">
                  <c:v>127.45398286953153</c:v>
                </c:pt>
                <c:pt idx="30">
                  <c:v>124.05511247076578</c:v>
                </c:pt>
                <c:pt idx="31">
                  <c:v>122.57976524043677</c:v>
                </c:pt>
                <c:pt idx="32">
                  <c:v>118.43429270709409</c:v>
                </c:pt>
                <c:pt idx="33">
                  <c:v>112.93512913315467</c:v>
                </c:pt>
                <c:pt idx="34">
                  <c:v>109.53146568837802</c:v>
                </c:pt>
                <c:pt idx="35">
                  <c:v>109.12144096442107</c:v>
                </c:pt>
                <c:pt idx="36">
                  <c:v>104.11352907558984</c:v>
                </c:pt>
                <c:pt idx="37">
                  <c:v>102.93914704133761</c:v>
                </c:pt>
                <c:pt idx="38">
                  <c:v>100.70378357700093</c:v>
                </c:pt>
                <c:pt idx="39">
                  <c:v>97.287463598701677</c:v>
                </c:pt>
                <c:pt idx="40">
                  <c:v>95.825053359833973</c:v>
                </c:pt>
                <c:pt idx="41">
                  <c:v>93.158677818435095</c:v>
                </c:pt>
                <c:pt idx="42">
                  <c:v>92.811877976127249</c:v>
                </c:pt>
                <c:pt idx="43">
                  <c:v>88.332888492783923</c:v>
                </c:pt>
                <c:pt idx="44">
                  <c:v>87.232170495181023</c:v>
                </c:pt>
                <c:pt idx="45">
                  <c:v>84.488754531262018</c:v>
                </c:pt>
                <c:pt idx="46">
                  <c:v>83.234713641183319</c:v>
                </c:pt>
                <c:pt idx="47">
                  <c:v>82.078442870536662</c:v>
                </c:pt>
                <c:pt idx="48">
                  <c:v>79.434567327377451</c:v>
                </c:pt>
                <c:pt idx="49">
                  <c:v>77.55964194196558</c:v>
                </c:pt>
                <c:pt idx="50">
                  <c:v>75.769634238624718</c:v>
                </c:pt>
                <c:pt idx="51">
                  <c:v>74.972641885620604</c:v>
                </c:pt>
                <c:pt idx="52">
                  <c:v>73.392428429569136</c:v>
                </c:pt>
                <c:pt idx="53">
                  <c:v>71.050950692017182</c:v>
                </c:pt>
                <c:pt idx="54">
                  <c:v>72.253680162137002</c:v>
                </c:pt>
                <c:pt idx="55">
                  <c:v>70.578069365924648</c:v>
                </c:pt>
                <c:pt idx="56">
                  <c:v>68.55877953777825</c:v>
                </c:pt>
                <c:pt idx="57">
                  <c:v>67.543275823313735</c:v>
                </c:pt>
                <c:pt idx="58">
                  <c:v>66.644562194801196</c:v>
                </c:pt>
                <c:pt idx="59">
                  <c:v>65.09647475488849</c:v>
                </c:pt>
                <c:pt idx="60">
                  <c:v>64.403157838695535</c:v>
                </c:pt>
                <c:pt idx="61">
                  <c:v>63.04603512354155</c:v>
                </c:pt>
                <c:pt idx="62">
                  <c:v>61.868890350424444</c:v>
                </c:pt>
                <c:pt idx="63">
                  <c:v>61.624949396420547</c:v>
                </c:pt>
                <c:pt idx="64">
                  <c:v>59.300457022119687</c:v>
                </c:pt>
                <c:pt idx="65">
                  <c:v>60.31299379654223</c:v>
                </c:pt>
                <c:pt idx="66">
                  <c:v>58.067335543813932</c:v>
                </c:pt>
                <c:pt idx="67">
                  <c:v>58.429436402571056</c:v>
                </c:pt>
                <c:pt idx="68">
                  <c:v>57.286172846837836</c:v>
                </c:pt>
                <c:pt idx="69">
                  <c:v>56.947902415286073</c:v>
                </c:pt>
                <c:pt idx="70">
                  <c:v>54.031482601368353</c:v>
                </c:pt>
              </c:numCache>
            </c:numRef>
          </c:xVal>
          <c:yVal>
            <c:numRef>
              <c:f>'700C'!$AE$25:$AE$95</c:f>
              <c:numCache>
                <c:formatCode>General</c:formatCode>
                <c:ptCount val="71"/>
                <c:pt idx="0">
                  <c:v>1.6142700090090909E-3</c:v>
                </c:pt>
                <c:pt idx="1">
                  <c:v>3.2236242773756962E-3</c:v>
                </c:pt>
                <c:pt idx="2">
                  <c:v>5.7702881869836856E-3</c:v>
                </c:pt>
                <c:pt idx="3">
                  <c:v>6.8985208007040621E-3</c:v>
                </c:pt>
                <c:pt idx="4">
                  <c:v>9.4953666106037549E-3</c:v>
                </c:pt>
                <c:pt idx="5">
                  <c:v>1.1321515601433945E-2</c:v>
                </c:pt>
                <c:pt idx="6">
                  <c:v>1.3879906029423317E-2</c:v>
                </c:pt>
                <c:pt idx="7">
                  <c:v>1.5673025444135531E-2</c:v>
                </c:pt>
                <c:pt idx="8">
                  <c:v>1.8356451232604255E-2</c:v>
                </c:pt>
                <c:pt idx="9">
                  <c:v>2.1416458887267072E-2</c:v>
                </c:pt>
                <c:pt idx="10">
                  <c:v>2.2796260289845185E-2</c:v>
                </c:pt>
                <c:pt idx="11">
                  <c:v>2.6232740269677542E-2</c:v>
                </c:pt>
                <c:pt idx="12">
                  <c:v>2.7453091497082933E-2</c:v>
                </c:pt>
                <c:pt idx="13">
                  <c:v>3.0939812991489818E-2</c:v>
                </c:pt>
                <c:pt idx="14">
                  <c:v>3.4610298749552341E-2</c:v>
                </c:pt>
                <c:pt idx="15">
                  <c:v>3.6813811947166264E-2</c:v>
                </c:pt>
                <c:pt idx="16">
                  <c:v>4.2470274477424449E-2</c:v>
                </c:pt>
                <c:pt idx="17">
                  <c:v>4.5205026838618906E-2</c:v>
                </c:pt>
                <c:pt idx="18">
                  <c:v>4.9428672294999532E-2</c:v>
                </c:pt>
                <c:pt idx="19">
                  <c:v>5.3102800986511642E-2</c:v>
                </c:pt>
                <c:pt idx="20">
                  <c:v>5.4783919297711786E-2</c:v>
                </c:pt>
                <c:pt idx="21">
                  <c:v>6.0470336478386462E-2</c:v>
                </c:pt>
                <c:pt idx="22">
                  <c:v>6.5617537517301552E-2</c:v>
                </c:pt>
                <c:pt idx="23">
                  <c:v>6.9417289706070195E-2</c:v>
                </c:pt>
                <c:pt idx="24">
                  <c:v>7.57203187074698E-2</c:v>
                </c:pt>
                <c:pt idx="25">
                  <c:v>7.8859836041570486E-2</c:v>
                </c:pt>
                <c:pt idx="26">
                  <c:v>8.4169523546874347E-2</c:v>
                </c:pt>
                <c:pt idx="27">
                  <c:v>9.5325968835134556E-2</c:v>
                </c:pt>
                <c:pt idx="28">
                  <c:v>9.8148924049823769E-2</c:v>
                </c:pt>
                <c:pt idx="29">
                  <c:v>0.10435663664718883</c:v>
                </c:pt>
                <c:pt idx="30">
                  <c:v>0.11115937311685233</c:v>
                </c:pt>
                <c:pt idx="31">
                  <c:v>0.11545404774006832</c:v>
                </c:pt>
                <c:pt idx="32">
                  <c:v>0.12425653507989498</c:v>
                </c:pt>
                <c:pt idx="33">
                  <c:v>0.13381088289173426</c:v>
                </c:pt>
                <c:pt idx="34">
                  <c:v>0.14311832349879211</c:v>
                </c:pt>
                <c:pt idx="35">
                  <c:v>0.14626135927002118</c:v>
                </c:pt>
                <c:pt idx="36">
                  <c:v>0.16086957315308209</c:v>
                </c:pt>
                <c:pt idx="37">
                  <c:v>0.1642707700873336</c:v>
                </c:pt>
                <c:pt idx="38">
                  <c:v>0.17402131584876274</c:v>
                </c:pt>
                <c:pt idx="39">
                  <c:v>0.18517729996302884</c:v>
                </c:pt>
                <c:pt idx="40">
                  <c:v>0.19476652945013451</c:v>
                </c:pt>
                <c:pt idx="41">
                  <c:v>0.20482977924558701</c:v>
                </c:pt>
                <c:pt idx="42">
                  <c:v>0.21161721024848096</c:v>
                </c:pt>
                <c:pt idx="43">
                  <c:v>0.22821326299862513</c:v>
                </c:pt>
                <c:pt idx="44">
                  <c:v>0.23849808374861595</c:v>
                </c:pt>
                <c:pt idx="45">
                  <c:v>0.2544566582222238</c:v>
                </c:pt>
                <c:pt idx="46">
                  <c:v>0.26332125012170565</c:v>
                </c:pt>
                <c:pt idx="47">
                  <c:v>0.27582299169594182</c:v>
                </c:pt>
                <c:pt idx="48">
                  <c:v>0.29237397821489086</c:v>
                </c:pt>
                <c:pt idx="49">
                  <c:v>0.31027095446132474</c:v>
                </c:pt>
                <c:pt idx="50">
                  <c:v>0.32051785252771287</c:v>
                </c:pt>
                <c:pt idx="51">
                  <c:v>0.3322335973346135</c:v>
                </c:pt>
                <c:pt idx="52">
                  <c:v>0.34605494413593058</c:v>
                </c:pt>
                <c:pt idx="53">
                  <c:v>0.37175620505871648</c:v>
                </c:pt>
                <c:pt idx="54">
                  <c:v>0.37030810620763266</c:v>
                </c:pt>
                <c:pt idx="55">
                  <c:v>0.39224639769606701</c:v>
                </c:pt>
                <c:pt idx="56">
                  <c:v>0.40787988420622867</c:v>
                </c:pt>
                <c:pt idx="57">
                  <c:v>0.42690921816014848</c:v>
                </c:pt>
                <c:pt idx="58">
                  <c:v>0.43893313300069997</c:v>
                </c:pt>
                <c:pt idx="59">
                  <c:v>0.462867111648121</c:v>
                </c:pt>
                <c:pt idx="60">
                  <c:v>0.47571193146130863</c:v>
                </c:pt>
                <c:pt idx="61">
                  <c:v>0.49476957502231761</c:v>
                </c:pt>
                <c:pt idx="62">
                  <c:v>0.51751435958370084</c:v>
                </c:pt>
                <c:pt idx="63">
                  <c:v>0.53090115859421361</c:v>
                </c:pt>
                <c:pt idx="64">
                  <c:v>0.5600298001821219</c:v>
                </c:pt>
                <c:pt idx="65">
                  <c:v>0.56071300100474775</c:v>
                </c:pt>
                <c:pt idx="66">
                  <c:v>0.59566441350963217</c:v>
                </c:pt>
                <c:pt idx="67">
                  <c:v>0.60425231101435595</c:v>
                </c:pt>
                <c:pt idx="68">
                  <c:v>0.63255444849802933</c:v>
                </c:pt>
                <c:pt idx="69">
                  <c:v>0.64617591052386469</c:v>
                </c:pt>
                <c:pt idx="70">
                  <c:v>0.69547095892053445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616-0748-95A1-7D000DAAA05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'700C'!$AF$103:$AF$160</c:f>
              <c:numCache>
                <c:formatCode>General</c:formatCode>
                <c:ptCount val="58"/>
                <c:pt idx="0">
                  <c:v>2268.9684484855493</c:v>
                </c:pt>
                <c:pt idx="1">
                  <c:v>1150.3267526506468</c:v>
                </c:pt>
                <c:pt idx="2">
                  <c:v>775.9693666754481</c:v>
                </c:pt>
                <c:pt idx="3">
                  <c:v>592.57756015388281</c:v>
                </c:pt>
                <c:pt idx="4">
                  <c:v>471.4777519874134</c:v>
                </c:pt>
                <c:pt idx="5">
                  <c:v>390.4069287581919</c:v>
                </c:pt>
                <c:pt idx="6">
                  <c:v>334.85378072274591</c:v>
                </c:pt>
                <c:pt idx="7">
                  <c:v>299.97243935441782</c:v>
                </c:pt>
                <c:pt idx="8">
                  <c:v>267.30381842031142</c:v>
                </c:pt>
                <c:pt idx="9">
                  <c:v>231.18358253208615</c:v>
                </c:pt>
                <c:pt idx="10">
                  <c:v>218.73116495689248</c:v>
                </c:pt>
                <c:pt idx="11">
                  <c:v>201.58512351463617</c:v>
                </c:pt>
                <c:pt idx="12">
                  <c:v>181.1926639300199</c:v>
                </c:pt>
                <c:pt idx="13">
                  <c:v>169.24173633489599</c:v>
                </c:pt>
                <c:pt idx="14">
                  <c:v>160.65904714199206</c:v>
                </c:pt>
                <c:pt idx="15">
                  <c:v>149.67788401126532</c:v>
                </c:pt>
                <c:pt idx="16">
                  <c:v>145.56859437832904</c:v>
                </c:pt>
                <c:pt idx="17">
                  <c:v>132.90432859176923</c:v>
                </c:pt>
                <c:pt idx="18">
                  <c:v>129.33788682548089</c:v>
                </c:pt>
                <c:pt idx="19">
                  <c:v>119.06361243597816</c:v>
                </c:pt>
                <c:pt idx="20">
                  <c:v>122.09215655605406</c:v>
                </c:pt>
                <c:pt idx="21">
                  <c:v>113.97668897189794</c:v>
                </c:pt>
                <c:pt idx="22">
                  <c:v>108.51456271274543</c:v>
                </c:pt>
                <c:pt idx="23">
                  <c:v>104.798160033404</c:v>
                </c:pt>
                <c:pt idx="24">
                  <c:v>101.25206692567291</c:v>
                </c:pt>
                <c:pt idx="25">
                  <c:v>99.189767320011384</c:v>
                </c:pt>
                <c:pt idx="26">
                  <c:v>93.09395735211497</c:v>
                </c:pt>
                <c:pt idx="27">
                  <c:v>91.195906890705572</c:v>
                </c:pt>
                <c:pt idx="28">
                  <c:v>88.265948635564314</c:v>
                </c:pt>
                <c:pt idx="29">
                  <c:v>85.102721770055979</c:v>
                </c:pt>
                <c:pt idx="30">
                  <c:v>82.466715295914113</c:v>
                </c:pt>
                <c:pt idx="31">
                  <c:v>79.544656595806103</c:v>
                </c:pt>
                <c:pt idx="32">
                  <c:v>76.992794728243993</c:v>
                </c:pt>
                <c:pt idx="33">
                  <c:v>75.895145308214808</c:v>
                </c:pt>
                <c:pt idx="34">
                  <c:v>76.922716559114036</c:v>
                </c:pt>
                <c:pt idx="35">
                  <c:v>71.132221953886372</c:v>
                </c:pt>
                <c:pt idx="36">
                  <c:v>70.286153118584465</c:v>
                </c:pt>
                <c:pt idx="37">
                  <c:v>67.700622691653166</c:v>
                </c:pt>
                <c:pt idx="38">
                  <c:v>65.32146485641448</c:v>
                </c:pt>
                <c:pt idx="39">
                  <c:v>63.659748017763448</c:v>
                </c:pt>
                <c:pt idx="40">
                  <c:v>64.750310396956095</c:v>
                </c:pt>
                <c:pt idx="41">
                  <c:v>62.232678157338945</c:v>
                </c:pt>
                <c:pt idx="42">
                  <c:v>61.000364493086728</c:v>
                </c:pt>
                <c:pt idx="43">
                  <c:v>59.392449706813679</c:v>
                </c:pt>
                <c:pt idx="44">
                  <c:v>56.876048234261773</c:v>
                </c:pt>
                <c:pt idx="45">
                  <c:v>57.438730879970372</c:v>
                </c:pt>
                <c:pt idx="46">
                  <c:v>54.340270556276096</c:v>
                </c:pt>
                <c:pt idx="47">
                  <c:v>53.804686005597652</c:v>
                </c:pt>
                <c:pt idx="48">
                  <c:v>53.4475163382332</c:v>
                </c:pt>
                <c:pt idx="49">
                  <c:v>54.785437107534314</c:v>
                </c:pt>
                <c:pt idx="50">
                  <c:v>52.131916769390685</c:v>
                </c:pt>
                <c:pt idx="51">
                  <c:v>50.491473448035066</c:v>
                </c:pt>
                <c:pt idx="52">
                  <c:v>48.571682126075835</c:v>
                </c:pt>
                <c:pt idx="53">
                  <c:v>48.687072613219087</c:v>
                </c:pt>
                <c:pt idx="54">
                  <c:v>48.698346473638566</c:v>
                </c:pt>
                <c:pt idx="55">
                  <c:v>46.509465203003145</c:v>
                </c:pt>
                <c:pt idx="56">
                  <c:v>45.37732238828044</c:v>
                </c:pt>
                <c:pt idx="57">
                  <c:v>45.311691358125579</c:v>
                </c:pt>
              </c:numCache>
            </c:numRef>
          </c:xVal>
          <c:yVal>
            <c:numRef>
              <c:f>'700C'!$AE$103:$AE$160</c:f>
              <c:numCache>
                <c:formatCode>General</c:formatCode>
                <c:ptCount val="58"/>
                <c:pt idx="0">
                  <c:v>2.8216809490814914E-3</c:v>
                </c:pt>
                <c:pt idx="1">
                  <c:v>5.7557045467236043E-3</c:v>
                </c:pt>
                <c:pt idx="2">
                  <c:v>9.7136367732238195E-3</c:v>
                </c:pt>
                <c:pt idx="3">
                  <c:v>1.2336856537511589E-2</c:v>
                </c:pt>
                <c:pt idx="4">
                  <c:v>1.7866060872046705E-2</c:v>
                </c:pt>
                <c:pt idx="5">
                  <c:v>2.1464150153678849E-2</c:v>
                </c:pt>
                <c:pt idx="6">
                  <c:v>2.5781937599143424E-2</c:v>
                </c:pt>
                <c:pt idx="7">
                  <c:v>2.974143563201315E-2</c:v>
                </c:pt>
                <c:pt idx="8">
                  <c:v>3.4652098771881377E-2</c:v>
                </c:pt>
                <c:pt idx="9">
                  <c:v>4.2662553005966761E-2</c:v>
                </c:pt>
                <c:pt idx="10">
                  <c:v>4.5535652649475948E-2</c:v>
                </c:pt>
                <c:pt idx="11">
                  <c:v>5.3863597048740573E-2</c:v>
                </c:pt>
                <c:pt idx="12">
                  <c:v>6.0817781221062517E-2</c:v>
                </c:pt>
                <c:pt idx="13">
                  <c:v>6.7429451972776763E-2</c:v>
                </c:pt>
                <c:pt idx="14">
                  <c:v>7.6474128744693282E-2</c:v>
                </c:pt>
                <c:pt idx="15">
                  <c:v>8.6049784156672249E-2</c:v>
                </c:pt>
                <c:pt idx="16">
                  <c:v>9.2386527495142201E-2</c:v>
                </c:pt>
                <c:pt idx="17">
                  <c:v>0.10764295429676925</c:v>
                </c:pt>
                <c:pt idx="18">
                  <c:v>0.11590310930218967</c:v>
                </c:pt>
                <c:pt idx="19">
                  <c:v>0.1326662316217827</c:v>
                </c:pt>
                <c:pt idx="20">
                  <c:v>0.13726513911469526</c:v>
                </c:pt>
                <c:pt idx="21">
                  <c:v>0.15504152742708083</c:v>
                </c:pt>
                <c:pt idx="22">
                  <c:v>0.16953469482746744</c:v>
                </c:pt>
                <c:pt idx="23">
                  <c:v>0.18755226362358074</c:v>
                </c:pt>
                <c:pt idx="24">
                  <c:v>0.20127269287020658</c:v>
                </c:pt>
                <c:pt idx="25">
                  <c:v>0.21094864407186628</c:v>
                </c:pt>
                <c:pt idx="26">
                  <c:v>0.23762094347504964</c:v>
                </c:pt>
                <c:pt idx="27">
                  <c:v>0.25187437619484637</c:v>
                </c:pt>
                <c:pt idx="28">
                  <c:v>0.27481536576793991</c:v>
                </c:pt>
                <c:pt idx="29">
                  <c:v>0.29808782681164064</c:v>
                </c:pt>
                <c:pt idx="30">
                  <c:v>0.32075845233748429</c:v>
                </c:pt>
                <c:pt idx="31">
                  <c:v>0.34655493645964131</c:v>
                </c:pt>
                <c:pt idx="32">
                  <c:v>0.36989878111560831</c:v>
                </c:pt>
                <c:pt idx="33">
                  <c:v>0.39068850813505529</c:v>
                </c:pt>
                <c:pt idx="34">
                  <c:v>0.39627081592585001</c:v>
                </c:pt>
                <c:pt idx="35">
                  <c:v>0.44459636809368991</c:v>
                </c:pt>
                <c:pt idx="36">
                  <c:v>0.46639567042311209</c:v>
                </c:pt>
                <c:pt idx="37">
                  <c:v>0.49933237762769089</c:v>
                </c:pt>
                <c:pt idx="38">
                  <c:v>0.53971411865145524</c:v>
                </c:pt>
                <c:pt idx="39">
                  <c:v>0.57185669184843912</c:v>
                </c:pt>
                <c:pt idx="40">
                  <c:v>0.5789127621688368</c:v>
                </c:pt>
                <c:pt idx="41">
                  <c:v>0.620588147078589</c:v>
                </c:pt>
                <c:pt idx="42">
                  <c:v>0.65792216656530755</c:v>
                </c:pt>
                <c:pt idx="43">
                  <c:v>0.69542568407067595</c:v>
                </c:pt>
                <c:pt idx="44">
                  <c:v>0.75208544167403402</c:v>
                </c:pt>
                <c:pt idx="45">
                  <c:v>0.75398959630088191</c:v>
                </c:pt>
                <c:pt idx="46">
                  <c:v>0.8410661284127755</c:v>
                </c:pt>
                <c:pt idx="47">
                  <c:v>0.8626927200065726</c:v>
                </c:pt>
                <c:pt idx="48">
                  <c:v>0.90073028498126351</c:v>
                </c:pt>
                <c:pt idx="49">
                  <c:v>0.89818141546221675</c:v>
                </c:pt>
                <c:pt idx="50">
                  <c:v>0.97306368012551891</c:v>
                </c:pt>
                <c:pt idx="51">
                  <c:v>1.046702362213878</c:v>
                </c:pt>
                <c:pt idx="52">
                  <c:v>1.1154939954318124</c:v>
                </c:pt>
                <c:pt idx="53">
                  <c:v>1.1380648258910231</c:v>
                </c:pt>
                <c:pt idx="54">
                  <c:v>1.1722941939133602</c:v>
                </c:pt>
                <c:pt idx="55">
                  <c:v>1.2613993726370833</c:v>
                </c:pt>
                <c:pt idx="56">
                  <c:v>1.3316992943076389</c:v>
                </c:pt>
                <c:pt idx="57">
                  <c:v>1.3675498556518102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616-0748-95A1-7D000DAAA05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'700C'!$AF$168:$AF$225</c:f>
              <c:numCache>
                <c:formatCode>General</c:formatCode>
                <c:ptCount val="58"/>
                <c:pt idx="0">
                  <c:v>1219.8173752524617</c:v>
                </c:pt>
                <c:pt idx="1">
                  <c:v>585.86500351980067</c:v>
                </c:pt>
                <c:pt idx="2">
                  <c:v>394.71786793760282</c:v>
                </c:pt>
                <c:pt idx="3">
                  <c:v>298.78843806245516</c:v>
                </c:pt>
                <c:pt idx="4">
                  <c:v>234.84894961200555</c:v>
                </c:pt>
                <c:pt idx="5">
                  <c:v>198.72562286780547</c:v>
                </c:pt>
                <c:pt idx="6">
                  <c:v>174.05183505235638</c:v>
                </c:pt>
                <c:pt idx="7">
                  <c:v>146.45008363573939</c:v>
                </c:pt>
                <c:pt idx="8">
                  <c:v>131.98449322298114</c:v>
                </c:pt>
                <c:pt idx="9">
                  <c:v>122.36616274567902</c:v>
                </c:pt>
                <c:pt idx="10">
                  <c:v>109.31550831475617</c:v>
                </c:pt>
                <c:pt idx="11">
                  <c:v>102.31665513028004</c:v>
                </c:pt>
                <c:pt idx="12">
                  <c:v>95.344419476832456</c:v>
                </c:pt>
                <c:pt idx="13">
                  <c:v>84.466375453075401</c:v>
                </c:pt>
                <c:pt idx="14">
                  <c:v>82.789658007163098</c:v>
                </c:pt>
                <c:pt idx="15">
                  <c:v>74.509257384607722</c:v>
                </c:pt>
                <c:pt idx="16">
                  <c:v>70.084587039670467</c:v>
                </c:pt>
                <c:pt idx="17">
                  <c:v>67.090846936772635</c:v>
                </c:pt>
                <c:pt idx="18">
                  <c:v>65.991406364586226</c:v>
                </c:pt>
                <c:pt idx="19">
                  <c:v>61.816704583082981</c:v>
                </c:pt>
                <c:pt idx="20">
                  <c:v>63.245501327000859</c:v>
                </c:pt>
                <c:pt idx="21">
                  <c:v>61.894782738853884</c:v>
                </c:pt>
                <c:pt idx="22">
                  <c:v>58.32951042613675</c:v>
                </c:pt>
                <c:pt idx="23">
                  <c:v>55.410149519819598</c:v>
                </c:pt>
                <c:pt idx="24">
                  <c:v>53.18972274660198</c:v>
                </c:pt>
                <c:pt idx="25">
                  <c:v>51.727624263515239</c:v>
                </c:pt>
                <c:pt idx="26">
                  <c:v>47.641429003861319</c:v>
                </c:pt>
                <c:pt idx="27">
                  <c:v>44.806813519298132</c:v>
                </c:pt>
                <c:pt idx="28">
                  <c:v>43.82656923380214</c:v>
                </c:pt>
                <c:pt idx="29">
                  <c:v>42.930399114331145</c:v>
                </c:pt>
                <c:pt idx="30">
                  <c:v>42.816085406475295</c:v>
                </c:pt>
                <c:pt idx="31">
                  <c:v>41.01756668043619</c:v>
                </c:pt>
                <c:pt idx="32">
                  <c:v>38.960286603134875</c:v>
                </c:pt>
                <c:pt idx="33">
                  <c:v>37.357394258605488</c:v>
                </c:pt>
                <c:pt idx="34">
                  <c:v>36.563514183335734</c:v>
                </c:pt>
                <c:pt idx="35">
                  <c:v>34.939351491844725</c:v>
                </c:pt>
                <c:pt idx="36">
                  <c:v>34.925399051131443</c:v>
                </c:pt>
                <c:pt idx="37">
                  <c:v>35.779384852186752</c:v>
                </c:pt>
                <c:pt idx="38">
                  <c:v>36.290270402340361</c:v>
                </c:pt>
                <c:pt idx="39">
                  <c:v>33.786789280521852</c:v>
                </c:pt>
                <c:pt idx="40">
                  <c:v>32.339521461399976</c:v>
                </c:pt>
                <c:pt idx="41">
                  <c:v>32.134850766556013</c:v>
                </c:pt>
                <c:pt idx="42">
                  <c:v>33.378788892546766</c:v>
                </c:pt>
                <c:pt idx="43">
                  <c:v>32.984182222178397</c:v>
                </c:pt>
                <c:pt idx="44">
                  <c:v>32.865173415514846</c:v>
                </c:pt>
                <c:pt idx="45">
                  <c:v>32.552865247646523</c:v>
                </c:pt>
                <c:pt idx="46">
                  <c:v>31.69494650326067</c:v>
                </c:pt>
                <c:pt idx="47">
                  <c:v>31.823527748438135</c:v>
                </c:pt>
                <c:pt idx="48">
                  <c:v>32.724313111466479</c:v>
                </c:pt>
                <c:pt idx="49">
                  <c:v>32.467603948492965</c:v>
                </c:pt>
                <c:pt idx="50">
                  <c:v>30.825070527906366</c:v>
                </c:pt>
                <c:pt idx="51">
                  <c:v>30.941024336010315</c:v>
                </c:pt>
                <c:pt idx="52">
                  <c:v>31.206474343663032</c:v>
                </c:pt>
                <c:pt idx="53">
                  <c:v>31.011504536357009</c:v>
                </c:pt>
                <c:pt idx="54">
                  <c:v>29.983286002364622</c:v>
                </c:pt>
                <c:pt idx="55">
                  <c:v>30.63123781230783</c:v>
                </c:pt>
                <c:pt idx="56">
                  <c:v>29.875929907093962</c:v>
                </c:pt>
                <c:pt idx="57">
                  <c:v>30.036298547818529</c:v>
                </c:pt>
              </c:numCache>
            </c:numRef>
          </c:xVal>
          <c:yVal>
            <c:numRef>
              <c:f>'700C'!$AE$168:$AE$224</c:f>
              <c:numCache>
                <c:formatCode>General</c:formatCode>
                <c:ptCount val="57"/>
                <c:pt idx="0">
                  <c:v>1.0428918840494177E-2</c:v>
                </c:pt>
                <c:pt idx="1">
                  <c:v>2.3109534561475978E-2</c:v>
                </c:pt>
                <c:pt idx="2">
                  <c:v>3.3603756802009492E-2</c:v>
                </c:pt>
                <c:pt idx="3">
                  <c:v>4.8630090601020269E-2</c:v>
                </c:pt>
                <c:pt idx="4">
                  <c:v>6.4854483911974403E-2</c:v>
                </c:pt>
                <c:pt idx="5">
                  <c:v>7.5920779885191747E-2</c:v>
                </c:pt>
                <c:pt idx="6">
                  <c:v>9.0131630417994463E-2</c:v>
                </c:pt>
                <c:pt idx="7">
                  <c:v>0.11540725452674183</c:v>
                </c:pt>
                <c:pt idx="8">
                  <c:v>0.135475181721423</c:v>
                </c:pt>
                <c:pt idx="9">
                  <c:v>0.15664955293583471</c:v>
                </c:pt>
                <c:pt idx="10">
                  <c:v>0.18918525753828361</c:v>
                </c:pt>
                <c:pt idx="11">
                  <c:v>0.21301000154419636</c:v>
                </c:pt>
                <c:pt idx="12">
                  <c:v>0.24968133909599793</c:v>
                </c:pt>
                <c:pt idx="13">
                  <c:v>0.29086528424239361</c:v>
                </c:pt>
                <c:pt idx="14">
                  <c:v>0.33027363830162593</c:v>
                </c:pt>
                <c:pt idx="15">
                  <c:v>0.38788303012077285</c:v>
                </c:pt>
                <c:pt idx="16">
                  <c:v>0.45489952422723151</c:v>
                </c:pt>
                <c:pt idx="17">
                  <c:v>0.49242465189815054</c:v>
                </c:pt>
                <c:pt idx="18">
                  <c:v>0.53900453985766683</c:v>
                </c:pt>
                <c:pt idx="19">
                  <c:v>0.61240977074397951</c:v>
                </c:pt>
                <c:pt idx="20">
                  <c:v>0.64033866081448376</c:v>
                </c:pt>
                <c:pt idx="21">
                  <c:v>0.68203026579882975</c:v>
                </c:pt>
                <c:pt idx="22">
                  <c:v>0.76854386586652113</c:v>
                </c:pt>
                <c:pt idx="23">
                  <c:v>0.85308173635813855</c:v>
                </c:pt>
                <c:pt idx="24">
                  <c:v>0.92396066088104067</c:v>
                </c:pt>
                <c:pt idx="25">
                  <c:v>0.99631902312553855</c:v>
                </c:pt>
                <c:pt idx="26">
                  <c:v>1.1603751828543412</c:v>
                </c:pt>
                <c:pt idx="27">
                  <c:v>1.3046628350533687</c:v>
                </c:pt>
                <c:pt idx="28">
                  <c:v>1.398876980940982</c:v>
                </c:pt>
                <c:pt idx="29">
                  <c:v>1.5063600648533477</c:v>
                </c:pt>
                <c:pt idx="30">
                  <c:v>1.6114792235915922</c:v>
                </c:pt>
                <c:pt idx="31">
                  <c:v>1.7648303570114325</c:v>
                </c:pt>
                <c:pt idx="32">
                  <c:v>1.9581163425459251</c:v>
                </c:pt>
                <c:pt idx="33">
                  <c:v>2.1395842244824821</c:v>
                </c:pt>
                <c:pt idx="34">
                  <c:v>2.302536833740386</c:v>
                </c:pt>
                <c:pt idx="35">
                  <c:v>2.5473748431784777</c:v>
                </c:pt>
                <c:pt idx="36">
                  <c:v>2.6584711474412299</c:v>
                </c:pt>
                <c:pt idx="37">
                  <c:v>2.7042576178277353</c:v>
                </c:pt>
                <c:pt idx="38">
                  <c:v>2.7822560800490712</c:v>
                </c:pt>
                <c:pt idx="39">
                  <c:v>3.131531506903972</c:v>
                </c:pt>
                <c:pt idx="40">
                  <c:v>3.3690252381815688</c:v>
                </c:pt>
                <c:pt idx="41">
                  <c:v>3.5493320910995436</c:v>
                </c:pt>
                <c:pt idx="42">
                  <c:v>3.5157055331033669</c:v>
                </c:pt>
                <c:pt idx="43">
                  <c:v>3.6591095843106212</c:v>
                </c:pt>
                <c:pt idx="44">
                  <c:v>3.8051503769819264</c:v>
                </c:pt>
                <c:pt idx="45">
                  <c:v>3.947839201763347</c:v>
                </c:pt>
                <c:pt idx="46">
                  <c:v>4.1634789756295518</c:v>
                </c:pt>
                <c:pt idx="47">
                  <c:v>4.2992917498297896</c:v>
                </c:pt>
                <c:pt idx="48">
                  <c:v>4.2746455604117335</c:v>
                </c:pt>
                <c:pt idx="49">
                  <c:v>4.4172788999415875</c:v>
                </c:pt>
                <c:pt idx="50">
                  <c:v>4.6981248832114826</c:v>
                </c:pt>
                <c:pt idx="51">
                  <c:v>4.8413797884713725</c:v>
                </c:pt>
                <c:pt idx="52">
                  <c:v>4.8667406976388508</c:v>
                </c:pt>
                <c:pt idx="53">
                  <c:v>5.0302641684456306</c:v>
                </c:pt>
                <c:pt idx="54">
                  <c:v>5.3062581368383501</c:v>
                </c:pt>
                <c:pt idx="55">
                  <c:v>5.2926343135484135</c:v>
                </c:pt>
                <c:pt idx="56">
                  <c:v>5.5249083517619209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616-0748-95A1-7D000DAAA05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'700C'!$AF$232:$AF$288</c:f>
              <c:numCache>
                <c:formatCode>General</c:formatCode>
                <c:ptCount val="57"/>
                <c:pt idx="0">
                  <c:v>1320.5288352228474</c:v>
                </c:pt>
                <c:pt idx="1">
                  <c:v>640.7297239180989</c:v>
                </c:pt>
                <c:pt idx="2">
                  <c:v>442.77651761000465</c:v>
                </c:pt>
                <c:pt idx="3">
                  <c:v>334.57427701964457</c:v>
                </c:pt>
                <c:pt idx="4">
                  <c:v>257.5682152922725</c:v>
                </c:pt>
                <c:pt idx="5">
                  <c:v>216.01114911734297</c:v>
                </c:pt>
                <c:pt idx="6">
                  <c:v>186.77025223491623</c:v>
                </c:pt>
                <c:pt idx="7">
                  <c:v>166.89925115000182</c:v>
                </c:pt>
                <c:pt idx="8">
                  <c:v>141.16434824096228</c:v>
                </c:pt>
                <c:pt idx="9">
                  <c:v>133.47927825928821</c:v>
                </c:pt>
                <c:pt idx="10">
                  <c:v>121.77051975174804</c:v>
                </c:pt>
                <c:pt idx="11">
                  <c:v>113.06091303701317</c:v>
                </c:pt>
                <c:pt idx="12">
                  <c:v>100.61425930538928</c:v>
                </c:pt>
                <c:pt idx="13">
                  <c:v>92.014723219921422</c:v>
                </c:pt>
                <c:pt idx="14">
                  <c:v>89.592986339561079</c:v>
                </c:pt>
                <c:pt idx="15">
                  <c:v>82.326707417802552</c:v>
                </c:pt>
                <c:pt idx="16">
                  <c:v>79.711771273030806</c:v>
                </c:pt>
                <c:pt idx="17">
                  <c:v>72.772851501855996</c:v>
                </c:pt>
                <c:pt idx="18">
                  <c:v>72.122413085602275</c:v>
                </c:pt>
                <c:pt idx="19">
                  <c:v>66.636204751973935</c:v>
                </c:pt>
                <c:pt idx="20">
                  <c:v>63.27586266469973</c:v>
                </c:pt>
                <c:pt idx="21">
                  <c:v>62.800549758339407</c:v>
                </c:pt>
                <c:pt idx="22">
                  <c:v>59.98048789144169</c:v>
                </c:pt>
                <c:pt idx="23">
                  <c:v>55.82215128270343</c:v>
                </c:pt>
                <c:pt idx="24">
                  <c:v>55.659139547256174</c:v>
                </c:pt>
                <c:pt idx="25">
                  <c:v>52.273124410026433</c:v>
                </c:pt>
                <c:pt idx="26">
                  <c:v>51.684286272676502</c:v>
                </c:pt>
                <c:pt idx="27">
                  <c:v>47.340114675931495</c:v>
                </c:pt>
                <c:pt idx="28">
                  <c:v>46.662831574263315</c:v>
                </c:pt>
                <c:pt idx="29">
                  <c:v>45.303066881411986</c:v>
                </c:pt>
                <c:pt idx="30">
                  <c:v>46.078561139735911</c:v>
                </c:pt>
                <c:pt idx="31">
                  <c:v>42.335942414412905</c:v>
                </c:pt>
                <c:pt idx="32">
                  <c:v>42.300236777482432</c:v>
                </c:pt>
                <c:pt idx="33">
                  <c:v>41.518702546607798</c:v>
                </c:pt>
                <c:pt idx="34">
                  <c:v>39.516230392900347</c:v>
                </c:pt>
                <c:pt idx="35">
                  <c:v>40.954316656528867</c:v>
                </c:pt>
                <c:pt idx="36">
                  <c:v>37.804474861893411</c:v>
                </c:pt>
                <c:pt idx="37">
                  <c:v>39.190620693944346</c:v>
                </c:pt>
                <c:pt idx="38">
                  <c:v>38.898331566871413</c:v>
                </c:pt>
                <c:pt idx="39">
                  <c:v>35.491213353213659</c:v>
                </c:pt>
                <c:pt idx="40">
                  <c:v>37.381669722837046</c:v>
                </c:pt>
                <c:pt idx="41">
                  <c:v>37.603222690641985</c:v>
                </c:pt>
                <c:pt idx="42">
                  <c:v>36.471249223625506</c:v>
                </c:pt>
                <c:pt idx="43">
                  <c:v>35.484768173430972</c:v>
                </c:pt>
                <c:pt idx="44">
                  <c:v>35.374513122413099</c:v>
                </c:pt>
                <c:pt idx="45">
                  <c:v>35.764631530009524</c:v>
                </c:pt>
                <c:pt idx="46">
                  <c:v>35.528577188408747</c:v>
                </c:pt>
                <c:pt idx="47">
                  <c:v>33.610788390686636</c:v>
                </c:pt>
                <c:pt idx="48">
                  <c:v>33.692104472496425</c:v>
                </c:pt>
                <c:pt idx="49">
                  <c:v>32.738130262868808</c:v>
                </c:pt>
                <c:pt idx="50">
                  <c:v>32.468999698462213</c:v>
                </c:pt>
                <c:pt idx="51">
                  <c:v>32.516936429146149</c:v>
                </c:pt>
                <c:pt idx="52">
                  <c:v>34.60296826459146</c:v>
                </c:pt>
                <c:pt idx="53">
                  <c:v>32.724798421530451</c:v>
                </c:pt>
                <c:pt idx="54">
                  <c:v>32.49395093304998</c:v>
                </c:pt>
                <c:pt idx="55">
                  <c:v>32.817300089550272</c:v>
                </c:pt>
                <c:pt idx="56">
                  <c:v>31.943346735632801</c:v>
                </c:pt>
              </c:numCache>
            </c:numRef>
          </c:xVal>
          <c:yVal>
            <c:numRef>
              <c:f>'700C'!$AE$232:$AE$288</c:f>
              <c:numCache>
                <c:formatCode>General</c:formatCode>
                <c:ptCount val="57"/>
                <c:pt idx="0">
                  <c:v>9.5067950424364018E-3</c:v>
                </c:pt>
                <c:pt idx="1">
                  <c:v>1.93046722857299E-2</c:v>
                </c:pt>
                <c:pt idx="2">
                  <c:v>3.2649588726655479E-2</c:v>
                </c:pt>
                <c:pt idx="3">
                  <c:v>3.6350780644952667E-2</c:v>
                </c:pt>
                <c:pt idx="4">
                  <c:v>5.0344118868697461E-2</c:v>
                </c:pt>
                <c:pt idx="5">
                  <c:v>6.4057227442344059E-2</c:v>
                </c:pt>
                <c:pt idx="6">
                  <c:v>7.9549103917191319E-2</c:v>
                </c:pt>
                <c:pt idx="7">
                  <c:v>9.5341727087247793E-2</c:v>
                </c:pt>
                <c:pt idx="8">
                  <c:v>0.11829770997181649</c:v>
                </c:pt>
                <c:pt idx="9">
                  <c:v>0.12989381753436663</c:v>
                </c:pt>
                <c:pt idx="10">
                  <c:v>0.15612902839241979</c:v>
                </c:pt>
                <c:pt idx="11">
                  <c:v>0.18942882817428106</c:v>
                </c:pt>
                <c:pt idx="12">
                  <c:v>0.23837152854851312</c:v>
                </c:pt>
                <c:pt idx="13">
                  <c:v>0.25775507423547428</c:v>
                </c:pt>
                <c:pt idx="14">
                  <c:v>0.29344140013934766</c:v>
                </c:pt>
                <c:pt idx="15">
                  <c:v>0.35093401534867641</c:v>
                </c:pt>
                <c:pt idx="16">
                  <c:v>0.38402334467026927</c:v>
                </c:pt>
                <c:pt idx="17">
                  <c:v>0.44583739190755012</c:v>
                </c:pt>
                <c:pt idx="18">
                  <c:v>0.47063121253648499</c:v>
                </c:pt>
                <c:pt idx="19">
                  <c:v>0.54406558602403554</c:v>
                </c:pt>
                <c:pt idx="20">
                  <c:v>0.58681750162982071</c:v>
                </c:pt>
                <c:pt idx="21">
                  <c:v>0.64375279044229061</c:v>
                </c:pt>
                <c:pt idx="22">
                  <c:v>0.71497980614873879</c:v>
                </c:pt>
                <c:pt idx="23">
                  <c:v>0.79257476138285543</c:v>
                </c:pt>
                <c:pt idx="24">
                  <c:v>0.85320926380343454</c:v>
                </c:pt>
                <c:pt idx="25">
                  <c:v>0.93831514121399839</c:v>
                </c:pt>
                <c:pt idx="26">
                  <c:v>0.9909293187144983</c:v>
                </c:pt>
                <c:pt idx="27">
                  <c:v>1.167204082816802</c:v>
                </c:pt>
                <c:pt idx="28">
                  <c:v>1.2316642553232415</c:v>
                </c:pt>
                <c:pt idx="29">
                  <c:v>1.3128319485961351</c:v>
                </c:pt>
                <c:pt idx="30">
                  <c:v>1.3554126122102081</c:v>
                </c:pt>
                <c:pt idx="31">
                  <c:v>1.5365007122315844</c:v>
                </c:pt>
                <c:pt idx="32">
                  <c:v>1.6156367734392783</c:v>
                </c:pt>
                <c:pt idx="33">
                  <c:v>1.6805962348854293</c:v>
                </c:pt>
                <c:pt idx="34">
                  <c:v>1.9044199517418965</c:v>
                </c:pt>
                <c:pt idx="35">
                  <c:v>1.8810759516402025</c:v>
                </c:pt>
                <c:pt idx="36">
                  <c:v>2.1183257129754711</c:v>
                </c:pt>
                <c:pt idx="37">
                  <c:v>2.1245233369120378</c:v>
                </c:pt>
                <c:pt idx="38">
                  <c:v>2.2329815291380157</c:v>
                </c:pt>
                <c:pt idx="39">
                  <c:v>2.5519844023936349</c:v>
                </c:pt>
                <c:pt idx="40">
                  <c:v>2.5548244032573568</c:v>
                </c:pt>
                <c:pt idx="41">
                  <c:v>2.6085971651130584</c:v>
                </c:pt>
                <c:pt idx="42">
                  <c:v>2.7461366420892048</c:v>
                </c:pt>
                <c:pt idx="43">
                  <c:v>2.9532103432113876</c:v>
                </c:pt>
                <c:pt idx="44">
                  <c:v>3.0701430286469855</c:v>
                </c:pt>
                <c:pt idx="45">
                  <c:v>3.0905909954122466</c:v>
                </c:pt>
                <c:pt idx="46">
                  <c:v>3.1888702982759201</c:v>
                </c:pt>
                <c:pt idx="47">
                  <c:v>3.4928143384929387</c:v>
                </c:pt>
                <c:pt idx="48">
                  <c:v>3.532464637658209</c:v>
                </c:pt>
                <c:pt idx="49">
                  <c:v>3.7574223958789319</c:v>
                </c:pt>
                <c:pt idx="50">
                  <c:v>3.8221352425578483</c:v>
                </c:pt>
                <c:pt idx="51">
                  <c:v>3.9242543898855322</c:v>
                </c:pt>
                <c:pt idx="52">
                  <c:v>3.7359180563554464</c:v>
                </c:pt>
                <c:pt idx="53">
                  <c:v>4.057059530966816</c:v>
                </c:pt>
                <c:pt idx="54">
                  <c:v>4.1514268739272371</c:v>
                </c:pt>
                <c:pt idx="55">
                  <c:v>4.1687129836383656</c:v>
                </c:pt>
                <c:pt idx="56">
                  <c:v>4.3612282083015117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616-0748-95A1-7D000DAAA050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'700C'!$AF$295:$AF$351</c:f>
              <c:numCache>
                <c:formatCode>General</c:formatCode>
                <c:ptCount val="57"/>
                <c:pt idx="0">
                  <c:v>470.07450976995858</c:v>
                </c:pt>
                <c:pt idx="1">
                  <c:v>228.53004919410785</c:v>
                </c:pt>
                <c:pt idx="2">
                  <c:v>151.15604417067075</c:v>
                </c:pt>
                <c:pt idx="3">
                  <c:v>111.69284426876588</c:v>
                </c:pt>
                <c:pt idx="4">
                  <c:v>97.249696712099919</c:v>
                </c:pt>
                <c:pt idx="5">
                  <c:v>77.613696663434155</c:v>
                </c:pt>
                <c:pt idx="6">
                  <c:v>66.199281231415696</c:v>
                </c:pt>
                <c:pt idx="7">
                  <c:v>59.676866995713326</c:v>
                </c:pt>
                <c:pt idx="8">
                  <c:v>56.323790978083338</c:v>
                </c:pt>
                <c:pt idx="9">
                  <c:v>48.154322981244043</c:v>
                </c:pt>
                <c:pt idx="10">
                  <c:v>47.3331075213585</c:v>
                </c:pt>
                <c:pt idx="11">
                  <c:v>42.902120670541144</c:v>
                </c:pt>
                <c:pt idx="12">
                  <c:v>40.185289237505287</c:v>
                </c:pt>
                <c:pt idx="13">
                  <c:v>37.856240174277282</c:v>
                </c:pt>
                <c:pt idx="14">
                  <c:v>36.239229338121561</c:v>
                </c:pt>
                <c:pt idx="15">
                  <c:v>35.2533446333425</c:v>
                </c:pt>
                <c:pt idx="16">
                  <c:v>34.533191916717136</c:v>
                </c:pt>
                <c:pt idx="17">
                  <c:v>33.387072212316561</c:v>
                </c:pt>
                <c:pt idx="18">
                  <c:v>34.032843702437312</c:v>
                </c:pt>
                <c:pt idx="19">
                  <c:v>32.026494555420236</c:v>
                </c:pt>
                <c:pt idx="20">
                  <c:v>30.416341520239435</c:v>
                </c:pt>
                <c:pt idx="21">
                  <c:v>33.714679826732166</c:v>
                </c:pt>
                <c:pt idx="22">
                  <c:v>34.794766783163702</c:v>
                </c:pt>
                <c:pt idx="23">
                  <c:v>33.200137018584392</c:v>
                </c:pt>
                <c:pt idx="24">
                  <c:v>33.601566461787428</c:v>
                </c:pt>
                <c:pt idx="25">
                  <c:v>32.368210976460432</c:v>
                </c:pt>
                <c:pt idx="26">
                  <c:v>33.136455024997552</c:v>
                </c:pt>
                <c:pt idx="27">
                  <c:v>31.476292719949814</c:v>
                </c:pt>
                <c:pt idx="28">
                  <c:v>33.080421828480418</c:v>
                </c:pt>
                <c:pt idx="29">
                  <c:v>33.899055672206295</c:v>
                </c:pt>
                <c:pt idx="30">
                  <c:v>32.148496217505993</c:v>
                </c:pt>
                <c:pt idx="31">
                  <c:v>34.368524659574646</c:v>
                </c:pt>
                <c:pt idx="32">
                  <c:v>34.665606723596213</c:v>
                </c:pt>
                <c:pt idx="33">
                  <c:v>32.725659818693067</c:v>
                </c:pt>
                <c:pt idx="34">
                  <c:v>34.628259914085078</c:v>
                </c:pt>
                <c:pt idx="35">
                  <c:v>35.223000908018854</c:v>
                </c:pt>
                <c:pt idx="36">
                  <c:v>34.828175491203375</c:v>
                </c:pt>
                <c:pt idx="37">
                  <c:v>36.301526784716316</c:v>
                </c:pt>
                <c:pt idx="38">
                  <c:v>34.626091413387762</c:v>
                </c:pt>
                <c:pt idx="39">
                  <c:v>34.782040981782174</c:v>
                </c:pt>
                <c:pt idx="40">
                  <c:v>34.107974341132277</c:v>
                </c:pt>
                <c:pt idx="41">
                  <c:v>33.838491995835717</c:v>
                </c:pt>
                <c:pt idx="42">
                  <c:v>34.189998684984047</c:v>
                </c:pt>
                <c:pt idx="43">
                  <c:v>33.583197517639746</c:v>
                </c:pt>
                <c:pt idx="44">
                  <c:v>31.730715042625125</c:v>
                </c:pt>
                <c:pt idx="45">
                  <c:v>33.0961596341266</c:v>
                </c:pt>
                <c:pt idx="46">
                  <c:v>32.047385101856314</c:v>
                </c:pt>
                <c:pt idx="47">
                  <c:v>31.90227329951756</c:v>
                </c:pt>
                <c:pt idx="48">
                  <c:v>32.892771252499351</c:v>
                </c:pt>
                <c:pt idx="49">
                  <c:v>34.771375340008042</c:v>
                </c:pt>
                <c:pt idx="50">
                  <c:v>33.04788997496275</c:v>
                </c:pt>
                <c:pt idx="51">
                  <c:v>32.62236113450237</c:v>
                </c:pt>
                <c:pt idx="52">
                  <c:v>33.454381000539591</c:v>
                </c:pt>
                <c:pt idx="53">
                  <c:v>32.994875966194272</c:v>
                </c:pt>
                <c:pt idx="54">
                  <c:v>33.385262592161141</c:v>
                </c:pt>
                <c:pt idx="55">
                  <c:v>33.177696903653434</c:v>
                </c:pt>
                <c:pt idx="56">
                  <c:v>33.090882644780379</c:v>
                </c:pt>
              </c:numCache>
            </c:numRef>
          </c:xVal>
          <c:yVal>
            <c:numRef>
              <c:f>'700C'!$AE$295:$AE$351</c:f>
              <c:numCache>
                <c:formatCode>General</c:formatCode>
                <c:ptCount val="57"/>
                <c:pt idx="0">
                  <c:v>2.700738386895438E-2</c:v>
                </c:pt>
                <c:pt idx="1">
                  <c:v>7.1128383153523544E-2</c:v>
                </c:pt>
                <c:pt idx="2">
                  <c:v>0.12771635884014335</c:v>
                </c:pt>
                <c:pt idx="3">
                  <c:v>0.24651505795367454</c:v>
                </c:pt>
                <c:pt idx="4">
                  <c:v>0.36982872712422021</c:v>
                </c:pt>
                <c:pt idx="5">
                  <c:v>0.51387208553291697</c:v>
                </c:pt>
                <c:pt idx="6">
                  <c:v>0.73780013693387281</c:v>
                </c:pt>
                <c:pt idx="7">
                  <c:v>0.92830613241692905</c:v>
                </c:pt>
                <c:pt idx="8">
                  <c:v>1.1406618145001679</c:v>
                </c:pt>
                <c:pt idx="9">
                  <c:v>1.5180685470566864</c:v>
                </c:pt>
                <c:pt idx="10">
                  <c:v>1.7579305159468639</c:v>
                </c:pt>
                <c:pt idx="11">
                  <c:v>2.1408087676002117</c:v>
                </c:pt>
                <c:pt idx="12">
                  <c:v>2.6061949903633526</c:v>
                </c:pt>
                <c:pt idx="13">
                  <c:v>2.965859698576125</c:v>
                </c:pt>
                <c:pt idx="14">
                  <c:v>3.4093569713114147</c:v>
                </c:pt>
                <c:pt idx="15">
                  <c:v>3.7379911685395713</c:v>
                </c:pt>
                <c:pt idx="16">
                  <c:v>4.0021138041322022</c:v>
                </c:pt>
                <c:pt idx="17">
                  <c:v>4.4804696366495511</c:v>
                </c:pt>
                <c:pt idx="18">
                  <c:v>4.4640390528507634</c:v>
                </c:pt>
                <c:pt idx="19">
                  <c:v>5.0312297288227823</c:v>
                </c:pt>
                <c:pt idx="20">
                  <c:v>5.4497415538444844</c:v>
                </c:pt>
                <c:pt idx="21">
                  <c:v>4.8918838395635529</c:v>
                </c:pt>
                <c:pt idx="22">
                  <c:v>4.7981494211571656</c:v>
                </c:pt>
                <c:pt idx="23">
                  <c:v>5.1396235083417716</c:v>
                </c:pt>
                <c:pt idx="24">
                  <c:v>5.0730310566298185</c:v>
                </c:pt>
                <c:pt idx="25">
                  <c:v>5.3817921794851067</c:v>
                </c:pt>
                <c:pt idx="26">
                  <c:v>5.3516339813764171</c:v>
                </c:pt>
                <c:pt idx="27">
                  <c:v>5.597777346776053</c:v>
                </c:pt>
                <c:pt idx="28">
                  <c:v>5.321906593434317</c:v>
                </c:pt>
                <c:pt idx="29">
                  <c:v>5.2143974309030714</c:v>
                </c:pt>
                <c:pt idx="30">
                  <c:v>5.5122815181006057</c:v>
                </c:pt>
                <c:pt idx="31">
                  <c:v>5.1957710421635444</c:v>
                </c:pt>
                <c:pt idx="32">
                  <c:v>5.2366800832409481</c:v>
                </c:pt>
                <c:pt idx="33">
                  <c:v>5.5056098868616337</c:v>
                </c:pt>
                <c:pt idx="34">
                  <c:v>5.260227389335312</c:v>
                </c:pt>
                <c:pt idx="35">
                  <c:v>5.1659729674131221</c:v>
                </c:pt>
                <c:pt idx="36">
                  <c:v>5.2544390239552881</c:v>
                </c:pt>
                <c:pt idx="37">
                  <c:v>5.0421382732430695</c:v>
                </c:pt>
                <c:pt idx="38">
                  <c:v>5.3477061004431174</c:v>
                </c:pt>
                <c:pt idx="39">
                  <c:v>5.3166319251265666</c:v>
                </c:pt>
                <c:pt idx="40">
                  <c:v>5.5446945357340773</c:v>
                </c:pt>
                <c:pt idx="41">
                  <c:v>5.5561529229451372</c:v>
                </c:pt>
                <c:pt idx="42">
                  <c:v>5.545944172592395</c:v>
                </c:pt>
                <c:pt idx="43">
                  <c:v>5.6351626421347341</c:v>
                </c:pt>
                <c:pt idx="44">
                  <c:v>5.9305182294539298</c:v>
                </c:pt>
                <c:pt idx="45">
                  <c:v>5.6725717121440118</c:v>
                </c:pt>
                <c:pt idx="46">
                  <c:v>5.9373820919803624</c:v>
                </c:pt>
                <c:pt idx="47">
                  <c:v>5.9494403267972045</c:v>
                </c:pt>
                <c:pt idx="48">
                  <c:v>5.803887312672301</c:v>
                </c:pt>
                <c:pt idx="49">
                  <c:v>5.4703373897746603</c:v>
                </c:pt>
                <c:pt idx="50">
                  <c:v>5.7905375993287942</c:v>
                </c:pt>
                <c:pt idx="51">
                  <c:v>5.9151739639871694</c:v>
                </c:pt>
                <c:pt idx="52">
                  <c:v>5.6971325334603335</c:v>
                </c:pt>
                <c:pt idx="53">
                  <c:v>5.8436650790322133</c:v>
                </c:pt>
                <c:pt idx="54">
                  <c:v>5.8231469076611182</c:v>
                </c:pt>
                <c:pt idx="55">
                  <c:v>5.8305694263768517</c:v>
                </c:pt>
                <c:pt idx="56">
                  <c:v>5.8230573577018641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616-0748-95A1-7D000DAAA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010576"/>
        <c:axId val="125584592"/>
      </c:scatterChart>
      <c:valAx>
        <c:axId val="15501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84592"/>
        <c:crosses val="autoZero"/>
        <c:crossBetween val="midCat"/>
      </c:valAx>
      <c:valAx>
        <c:axId val="125584592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3"/>
          <c:order val="0"/>
          <c:tx>
            <c:v>400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'700C'!$Q$11:$Q$15</c:f>
              <c:numCache>
                <c:formatCode>General</c:formatCode>
                <c:ptCount val="5"/>
                <c:pt idx="0">
                  <c:v>42.318350000000002</c:v>
                </c:pt>
                <c:pt idx="1">
                  <c:v>35.473799999999997</c:v>
                </c:pt>
                <c:pt idx="2">
                  <c:v>28.5701</c:v>
                </c:pt>
                <c:pt idx="3">
                  <c:v>22.080749999999998</c:v>
                </c:pt>
                <c:pt idx="4">
                  <c:v>15.40335</c:v>
                </c:pt>
              </c:numCache>
            </c:numRef>
          </c:xVal>
          <c:yVal>
            <c:numRef>
              <c:f>'700C'!$R$11:$R$15</c:f>
              <c:numCache>
                <c:formatCode>General</c:formatCode>
                <c:ptCount val="5"/>
                <c:pt idx="0">
                  <c:v>1.2177435537167927</c:v>
                </c:pt>
                <c:pt idx="1">
                  <c:v>1.1958625237885048</c:v>
                </c:pt>
                <c:pt idx="2">
                  <c:v>1.2160573980780864</c:v>
                </c:pt>
                <c:pt idx="3">
                  <c:v>1.2003182452615127</c:v>
                </c:pt>
                <c:pt idx="4">
                  <c:v>1.0785289472011925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12-3141-8AEF-90CEE3555489}"/>
            </c:ext>
          </c:extLst>
        </c:ser>
        <c:ser>
          <c:idx val="2"/>
          <c:order val="1"/>
          <c:tx>
            <c:v>500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8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'700C'!$N$11:$N$15</c:f>
              <c:numCache>
                <c:formatCode>General</c:formatCode>
                <c:ptCount val="5"/>
                <c:pt idx="0">
                  <c:v>42.635399999999997</c:v>
                </c:pt>
                <c:pt idx="1">
                  <c:v>35.784999999999997</c:v>
                </c:pt>
                <c:pt idx="2">
                  <c:v>28.778300000000002</c:v>
                </c:pt>
                <c:pt idx="3">
                  <c:v>21.974550000000001</c:v>
                </c:pt>
                <c:pt idx="4">
                  <c:v>15.4504</c:v>
                </c:pt>
              </c:numCache>
            </c:numRef>
          </c:xVal>
          <c:yVal>
            <c:numRef>
              <c:f>'700C'!$O$11:$O$15</c:f>
              <c:numCache>
                <c:formatCode>General</c:formatCode>
                <c:ptCount val="5"/>
                <c:pt idx="0">
                  <c:v>1.2051882449873472</c:v>
                </c:pt>
                <c:pt idx="1">
                  <c:v>1.1841263904105999</c:v>
                </c:pt>
                <c:pt idx="2">
                  <c:v>1.204458681702709</c:v>
                </c:pt>
                <c:pt idx="3">
                  <c:v>1.2120416963870857</c:v>
                </c:pt>
                <c:pt idx="4">
                  <c:v>1.0748590093137838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12-3141-8AEF-90CEE3555489}"/>
            </c:ext>
          </c:extLst>
        </c:ser>
        <c:ser>
          <c:idx val="1"/>
          <c:order val="2"/>
          <c:tx>
            <c:v>600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'700C'!$K$11:$K$15</c:f>
              <c:numCache>
                <c:formatCode>General</c:formatCode>
                <c:ptCount val="5"/>
                <c:pt idx="0">
                  <c:v>42.455599999999997</c:v>
                </c:pt>
                <c:pt idx="1">
                  <c:v>35.542850000000001</c:v>
                </c:pt>
                <c:pt idx="2">
                  <c:v>28.95965</c:v>
                </c:pt>
                <c:pt idx="3">
                  <c:v>21.591650000000001</c:v>
                </c:pt>
                <c:pt idx="4">
                  <c:v>15.380100000000001</c:v>
                </c:pt>
              </c:numCache>
            </c:numRef>
          </c:xVal>
          <c:yVal>
            <c:numRef>
              <c:f>'700C'!$L$11:$L$15</c:f>
              <c:numCache>
                <c:formatCode>General</c:formatCode>
                <c:ptCount val="5"/>
                <c:pt idx="0">
                  <c:v>1.2188161670383617</c:v>
                </c:pt>
                <c:pt idx="1">
                  <c:v>1.1983236346871402</c:v>
                </c:pt>
                <c:pt idx="2">
                  <c:v>1.2153055796921717</c:v>
                </c:pt>
                <c:pt idx="3">
                  <c:v>1.2622939884241351</c:v>
                </c:pt>
                <c:pt idx="4">
                  <c:v>1.0737842854134663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12-3141-8AEF-90CEE3555489}"/>
            </c:ext>
          </c:extLst>
        </c:ser>
        <c:ser>
          <c:idx val="0"/>
          <c:order val="3"/>
          <c:tx>
            <c:v>700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8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'700C'!$M$3:$M$7</c:f>
              <c:numCache>
                <c:formatCode>General</c:formatCode>
                <c:ptCount val="5"/>
                <c:pt idx="0">
                  <c:v>42.52</c:v>
                </c:pt>
                <c:pt idx="1">
                  <c:v>35.508249999999997</c:v>
                </c:pt>
                <c:pt idx="2">
                  <c:v>29.0749</c:v>
                </c:pt>
                <c:pt idx="3">
                  <c:v>21.952649999999998</c:v>
                </c:pt>
                <c:pt idx="4">
                  <c:v>15.41675</c:v>
                </c:pt>
              </c:numCache>
            </c:numRef>
          </c:xVal>
          <c:yVal>
            <c:numRef>
              <c:f>'700C'!$P$3:$P$7</c:f>
              <c:numCache>
                <c:formatCode>General</c:formatCode>
                <c:ptCount val="5"/>
                <c:pt idx="0">
                  <c:v>1.2256066154832013</c:v>
                </c:pt>
                <c:pt idx="1">
                  <c:v>1.23090020070954</c:v>
                </c:pt>
                <c:pt idx="2">
                  <c:v>1.2116831739423959</c:v>
                </c:pt>
                <c:pt idx="3">
                  <c:v>1.2170355412320792</c:v>
                </c:pt>
                <c:pt idx="4">
                  <c:v>1.0728951025821327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2-3141-8AEF-90CEE3555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024512"/>
        <c:axId val="165593936"/>
      </c:scatterChart>
      <c:valAx>
        <c:axId val="148024512"/>
        <c:scaling>
          <c:orientation val="minMax"/>
          <c:max val="5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Void Radius (Å)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65593936"/>
        <c:crosses val="autoZero"/>
        <c:crossBetween val="midCat"/>
      </c:valAx>
      <c:valAx>
        <c:axId val="165593936"/>
        <c:scaling>
          <c:orientation val="minMax"/>
          <c:max val="1.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Surface Energy</a:t>
                </a:r>
                <a:r>
                  <a:rPr lang="en-US" baseline="0"/>
                  <a:t> (J/m</a:t>
                </a:r>
                <a:r>
                  <a:rPr lang="en-US" baseline="30000"/>
                  <a:t>2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802451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658267716535435"/>
          <c:y val="0.38945155293088368"/>
          <c:w val="0.19730621172353455"/>
          <c:h val="0.3183191163604549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binding!$C$5:$C$261</c:f>
              <c:numCache>
                <c:formatCode>General</c:formatCode>
                <c:ptCount val="257"/>
                <c:pt idx="0">
                  <c:v>7.6401197970784179E-3</c:v>
                </c:pt>
                <c:pt idx="1">
                  <c:v>8.7834870443566099E-3</c:v>
                </c:pt>
                <c:pt idx="2">
                  <c:v>9.8716683119447184E-3</c:v>
                </c:pt>
                <c:pt idx="3">
                  <c:v>1.0287007509515483E-2</c:v>
                </c:pt>
                <c:pt idx="4">
                  <c:v>1.5280239594156836E-2</c:v>
                </c:pt>
                <c:pt idx="5">
                  <c:v>1.756697408871322E-2</c:v>
                </c:pt>
                <c:pt idx="6">
                  <c:v>1.9743336623889437E-2</c:v>
                </c:pt>
                <c:pt idx="7">
                  <c:v>2.0574015019030965E-2</c:v>
                </c:pt>
                <c:pt idx="8">
                  <c:v>2.2920359391235254E-2</c:v>
                </c:pt>
                <c:pt idx="9">
                  <c:v>2.6350461133069828E-2</c:v>
                </c:pt>
                <c:pt idx="10">
                  <c:v>2.67022696929239E-2</c:v>
                </c:pt>
                <c:pt idx="11">
                  <c:v>2.9615004935834157E-2</c:v>
                </c:pt>
                <c:pt idx="12">
                  <c:v>3.0560479188313672E-2</c:v>
                </c:pt>
                <c:pt idx="13">
                  <c:v>3.0861022528546445E-2</c:v>
                </c:pt>
                <c:pt idx="14">
                  <c:v>3.513394817742644E-2</c:v>
                </c:pt>
                <c:pt idx="15">
                  <c:v>3.820059898539209E-2</c:v>
                </c:pt>
                <c:pt idx="16">
                  <c:v>3.9486673247778874E-2</c:v>
                </c:pt>
                <c:pt idx="17">
                  <c:v>4.1148030038061931E-2</c:v>
                </c:pt>
                <c:pt idx="18">
                  <c:v>4.3917435221783048E-2</c:v>
                </c:pt>
                <c:pt idx="19">
                  <c:v>4.5840718782470508E-2</c:v>
                </c:pt>
                <c:pt idx="20">
                  <c:v>4.9358341559723594E-2</c:v>
                </c:pt>
                <c:pt idx="21">
                  <c:v>5.143503754757741E-2</c:v>
                </c:pt>
                <c:pt idx="22">
                  <c:v>5.2700922266139656E-2</c:v>
                </c:pt>
                <c:pt idx="23">
                  <c:v>5.3404539385847799E-2</c:v>
                </c:pt>
                <c:pt idx="24">
                  <c:v>5.3480838579548926E-2</c:v>
                </c:pt>
                <c:pt idx="25">
                  <c:v>5.9230009871668314E-2</c:v>
                </c:pt>
                <c:pt idx="26">
                  <c:v>6.1120958376627343E-2</c:v>
                </c:pt>
                <c:pt idx="27">
                  <c:v>6.1484409310496264E-2</c:v>
                </c:pt>
                <c:pt idx="28">
                  <c:v>6.1722045057092889E-2</c:v>
                </c:pt>
                <c:pt idx="29">
                  <c:v>6.8761078173705761E-2</c:v>
                </c:pt>
                <c:pt idx="30">
                  <c:v>6.9101678183613027E-2</c:v>
                </c:pt>
                <c:pt idx="31">
                  <c:v>7.026789635485288E-2</c:v>
                </c:pt>
                <c:pt idx="32">
                  <c:v>7.2009052566608375E-2</c:v>
                </c:pt>
                <c:pt idx="33">
                  <c:v>7.6401197970784179E-2</c:v>
                </c:pt>
                <c:pt idx="34">
                  <c:v>7.8973346495557747E-2</c:v>
                </c:pt>
                <c:pt idx="35">
                  <c:v>7.9051383399209488E-2</c:v>
                </c:pt>
                <c:pt idx="36">
                  <c:v>8.0106809078771699E-2</c:v>
                </c:pt>
                <c:pt idx="37">
                  <c:v>8.2296060076123861E-2</c:v>
                </c:pt>
                <c:pt idx="38">
                  <c:v>8.4041317767862597E-2</c:v>
                </c:pt>
                <c:pt idx="39">
                  <c:v>8.7834870443566096E-2</c:v>
                </c:pt>
                <c:pt idx="40">
                  <c:v>8.8845014807502468E-2</c:v>
                </c:pt>
                <c:pt idx="41">
                  <c:v>9.1681437564941015E-2</c:v>
                </c:pt>
                <c:pt idx="42">
                  <c:v>9.2583067585639334E-2</c:v>
                </c:pt>
                <c:pt idx="43">
                  <c:v>9.6618357487922704E-2</c:v>
                </c:pt>
                <c:pt idx="44">
                  <c:v>9.8716683119447188E-2</c:v>
                </c:pt>
                <c:pt idx="45">
                  <c:v>9.9321557362019433E-2</c:v>
                </c:pt>
                <c:pt idx="46">
                  <c:v>0.10287007509515482</c:v>
                </c:pt>
                <c:pt idx="47">
                  <c:v>0.10540184453227931</c:v>
                </c:pt>
                <c:pt idx="48">
                  <c:v>0.1068090787716956</c:v>
                </c:pt>
                <c:pt idx="49">
                  <c:v>0.10696167715909785</c:v>
                </c:pt>
                <c:pt idx="50">
                  <c:v>0.10858835143139191</c:v>
                </c:pt>
                <c:pt idx="51">
                  <c:v>0.11315708260467031</c:v>
                </c:pt>
                <c:pt idx="52">
                  <c:v>0.11418533157663592</c:v>
                </c:pt>
                <c:pt idx="53">
                  <c:v>0.11460179695617627</c:v>
                </c:pt>
                <c:pt idx="54">
                  <c:v>0.11846001974333663</c:v>
                </c:pt>
                <c:pt idx="55">
                  <c:v>0.12224191675325469</c:v>
                </c:pt>
                <c:pt idx="56">
                  <c:v>0.12296881862099253</c:v>
                </c:pt>
                <c:pt idx="57">
                  <c:v>0.12344409011418578</c:v>
                </c:pt>
                <c:pt idx="58">
                  <c:v>0.12833168805528133</c:v>
                </c:pt>
                <c:pt idx="59">
                  <c:v>0.12988203655033312</c:v>
                </c:pt>
                <c:pt idx="60">
                  <c:v>0.13175230566534915</c:v>
                </c:pt>
                <c:pt idx="61">
                  <c:v>0.13351134846461948</c:v>
                </c:pt>
                <c:pt idx="62">
                  <c:v>0.13373109762370128</c:v>
                </c:pt>
                <c:pt idx="63">
                  <c:v>0.13752215634741152</c:v>
                </c:pt>
                <c:pt idx="64">
                  <c:v>0.13820335636722605</c:v>
                </c:pt>
                <c:pt idx="65">
                  <c:v>0.14053579270970576</c:v>
                </c:pt>
                <c:pt idx="66">
                  <c:v>0.14401810513321675</c:v>
                </c:pt>
                <c:pt idx="67">
                  <c:v>0.14516227614448995</c:v>
                </c:pt>
                <c:pt idx="68">
                  <c:v>0.14807502467917077</c:v>
                </c:pt>
                <c:pt idx="69">
                  <c:v>0.14931927975406237</c:v>
                </c:pt>
                <c:pt idx="70">
                  <c:v>0.15280239594156836</c:v>
                </c:pt>
                <c:pt idx="71">
                  <c:v>0.15430511264273222</c:v>
                </c:pt>
                <c:pt idx="72">
                  <c:v>0.15794669299111549</c:v>
                </c:pt>
                <c:pt idx="73">
                  <c:v>0.15810276679841898</c:v>
                </c:pt>
                <c:pt idx="74">
                  <c:v>0.1602136181575434</c:v>
                </c:pt>
                <c:pt idx="75">
                  <c:v>0.16044251573864679</c:v>
                </c:pt>
                <c:pt idx="76">
                  <c:v>0.16459212015224772</c:v>
                </c:pt>
                <c:pt idx="77">
                  <c:v>0.16688625384277558</c:v>
                </c:pt>
                <c:pt idx="78">
                  <c:v>0.16781836130306022</c:v>
                </c:pt>
                <c:pt idx="79">
                  <c:v>0.16808263553572519</c:v>
                </c:pt>
                <c:pt idx="80">
                  <c:v>0.1748791276617632</c:v>
                </c:pt>
                <c:pt idx="81">
                  <c:v>0.17566974088713219</c:v>
                </c:pt>
                <c:pt idx="82">
                  <c:v>0.17572275533280363</c:v>
                </c:pt>
                <c:pt idx="83">
                  <c:v>0.17769002961500494</c:v>
                </c:pt>
                <c:pt idx="84">
                  <c:v>0.18336287512988203</c:v>
                </c:pt>
                <c:pt idx="85">
                  <c:v>0.1844532279314888</c:v>
                </c:pt>
                <c:pt idx="86">
                  <c:v>0.18516613517127867</c:v>
                </c:pt>
                <c:pt idx="87">
                  <c:v>0.18691588785046728</c:v>
                </c:pt>
                <c:pt idx="88">
                  <c:v>0.18756169792694966</c:v>
                </c:pt>
                <c:pt idx="89">
                  <c:v>0.19100299492696046</c:v>
                </c:pt>
                <c:pt idx="90">
                  <c:v>0.19323671497584541</c:v>
                </c:pt>
                <c:pt idx="91">
                  <c:v>0.19545314268079417</c:v>
                </c:pt>
                <c:pt idx="92">
                  <c:v>0.19743336623889438</c:v>
                </c:pt>
                <c:pt idx="93">
                  <c:v>0.19864311472403887</c:v>
                </c:pt>
                <c:pt idx="94">
                  <c:v>0.20202020202020202</c:v>
                </c:pt>
                <c:pt idx="95">
                  <c:v>0.20574015019030964</c:v>
                </c:pt>
                <c:pt idx="96">
                  <c:v>0.2062832345211173</c:v>
                </c:pt>
                <c:pt idx="97">
                  <c:v>0.2073050345508391</c:v>
                </c:pt>
                <c:pt idx="98">
                  <c:v>0.21080368906455862</c:v>
                </c:pt>
                <c:pt idx="99">
                  <c:v>0.2136181575433912</c:v>
                </c:pt>
                <c:pt idx="100">
                  <c:v>0.2139233543181957</c:v>
                </c:pt>
                <c:pt idx="101">
                  <c:v>0.21602715769982511</c:v>
                </c:pt>
                <c:pt idx="102">
                  <c:v>0.21717670286278382</c:v>
                </c:pt>
                <c:pt idx="103">
                  <c:v>0.21958717610891523</c:v>
                </c:pt>
                <c:pt idx="104">
                  <c:v>0.22156347411527413</c:v>
                </c:pt>
                <c:pt idx="105">
                  <c:v>0.22631416520934061</c:v>
                </c:pt>
                <c:pt idx="106">
                  <c:v>0.22704837117472854</c:v>
                </c:pt>
                <c:pt idx="107">
                  <c:v>0.22837066315327184</c:v>
                </c:pt>
                <c:pt idx="108">
                  <c:v>0.22920359391235254</c:v>
                </c:pt>
                <c:pt idx="109">
                  <c:v>0.23660117271885608</c:v>
                </c:pt>
                <c:pt idx="110">
                  <c:v>0.23684371370943097</c:v>
                </c:pt>
                <c:pt idx="111">
                  <c:v>0.23692003948667326</c:v>
                </c:pt>
                <c:pt idx="112">
                  <c:v>0.23715415019762845</c:v>
                </c:pt>
                <c:pt idx="113">
                  <c:v>0.24032042723631508</c:v>
                </c:pt>
                <c:pt idx="114">
                  <c:v>0.24448383350650937</c:v>
                </c:pt>
                <c:pt idx="115">
                  <c:v>0.24593763724198506</c:v>
                </c:pt>
                <c:pt idx="116">
                  <c:v>0.24679170779861798</c:v>
                </c:pt>
                <c:pt idx="117">
                  <c:v>0.24688818022837156</c:v>
                </c:pt>
                <c:pt idx="118">
                  <c:v>0.25212395330358778</c:v>
                </c:pt>
                <c:pt idx="119">
                  <c:v>0.25472112428634169</c:v>
                </c:pt>
                <c:pt idx="120">
                  <c:v>0.25666337611056267</c:v>
                </c:pt>
                <c:pt idx="121">
                  <c:v>0.25717518773788706</c:v>
                </c:pt>
                <c:pt idx="122">
                  <c:v>0.25976407310066624</c:v>
                </c:pt>
                <c:pt idx="123">
                  <c:v>0.2635046113306983</c:v>
                </c:pt>
                <c:pt idx="124">
                  <c:v>0.26653504442250742</c:v>
                </c:pt>
                <c:pt idx="125">
                  <c:v>0.26702269692923897</c:v>
                </c:pt>
                <c:pt idx="126">
                  <c:v>0.26740419289774464</c:v>
                </c:pt>
                <c:pt idx="127">
                  <c:v>0.26746219524740256</c:v>
                </c:pt>
                <c:pt idx="128">
                  <c:v>0.27228809837505491</c:v>
                </c:pt>
                <c:pt idx="129">
                  <c:v>0.27504431269482305</c:v>
                </c:pt>
                <c:pt idx="130">
                  <c:v>0.27640671273445211</c:v>
                </c:pt>
                <c:pt idx="131">
                  <c:v>0.277749202756918</c:v>
                </c:pt>
                <c:pt idx="132">
                  <c:v>0.28107158541941152</c:v>
                </c:pt>
                <c:pt idx="133">
                  <c:v>0.28268443249190145</c:v>
                </c:pt>
                <c:pt idx="134">
                  <c:v>0.28627838104639686</c:v>
                </c:pt>
                <c:pt idx="135">
                  <c:v>0.2880362102664335</c:v>
                </c:pt>
                <c:pt idx="136">
                  <c:v>0.28985507246376813</c:v>
                </c:pt>
                <c:pt idx="137">
                  <c:v>0.29032455228897991</c:v>
                </c:pt>
                <c:pt idx="138">
                  <c:v>0.29372496662216291</c:v>
                </c:pt>
                <c:pt idx="139">
                  <c:v>0.29615004935834155</c:v>
                </c:pt>
                <c:pt idx="140">
                  <c:v>0.29796467208605831</c:v>
                </c:pt>
                <c:pt idx="141">
                  <c:v>0.298323217775949</c:v>
                </c:pt>
                <c:pt idx="142">
                  <c:v>0.29863855950812473</c:v>
                </c:pt>
                <c:pt idx="143">
                  <c:v>0.30560479188313672</c:v>
                </c:pt>
                <c:pt idx="144">
                  <c:v>0.3060217176702863</c:v>
                </c:pt>
                <c:pt idx="145">
                  <c:v>0.30742204655248134</c:v>
                </c:pt>
                <c:pt idx="146">
                  <c:v>0.30861022528546445</c:v>
                </c:pt>
                <c:pt idx="147">
                  <c:v>0.31324491168021512</c:v>
                </c:pt>
                <c:pt idx="148">
                  <c:v>0.31589338598223099</c:v>
                </c:pt>
                <c:pt idx="149">
                  <c:v>0.31620553359683795</c:v>
                </c:pt>
                <c:pt idx="150">
                  <c:v>0.31889723279497995</c:v>
                </c:pt>
                <c:pt idx="151">
                  <c:v>0.32042723631508679</c:v>
                </c:pt>
                <c:pt idx="152">
                  <c:v>0.32088503147729358</c:v>
                </c:pt>
                <c:pt idx="153">
                  <c:v>0.32498902064119456</c:v>
                </c:pt>
                <c:pt idx="154">
                  <c:v>0.32576505429417574</c:v>
                </c:pt>
                <c:pt idx="155">
                  <c:v>0.32852515127437198</c:v>
                </c:pt>
                <c:pt idx="156">
                  <c:v>0.32918424030449545</c:v>
                </c:pt>
                <c:pt idx="157">
                  <c:v>0.33377250768555117</c:v>
                </c:pt>
                <c:pt idx="158">
                  <c:v>0.33563672260612043</c:v>
                </c:pt>
                <c:pt idx="159">
                  <c:v>0.33616527107145039</c:v>
                </c:pt>
                <c:pt idx="160">
                  <c:v>0.33947124781401089</c:v>
                </c:pt>
                <c:pt idx="161">
                  <c:v>0.34255599472990778</c:v>
                </c:pt>
                <c:pt idx="162">
                  <c:v>0.34380539086852879</c:v>
                </c:pt>
                <c:pt idx="163">
                  <c:v>0.34550839091806518</c:v>
                </c:pt>
                <c:pt idx="164">
                  <c:v>0.34712950600801068</c:v>
                </c:pt>
                <c:pt idx="165">
                  <c:v>0.34975825532352639</c:v>
                </c:pt>
                <c:pt idx="166">
                  <c:v>0.35133948177426438</c:v>
                </c:pt>
                <c:pt idx="167">
                  <c:v>0.35144551066560725</c:v>
                </c:pt>
                <c:pt idx="168">
                  <c:v>0.35538005923000987</c:v>
                </c:pt>
                <c:pt idx="169">
                  <c:v>0.35908563046268566</c:v>
                </c:pt>
                <c:pt idx="170">
                  <c:v>0.36004526283304189</c:v>
                </c:pt>
                <c:pt idx="171">
                  <c:v>0.36012296881862099</c:v>
                </c:pt>
                <c:pt idx="172">
                  <c:v>0.36525172754195456</c:v>
                </c:pt>
                <c:pt idx="173">
                  <c:v>0.36672575025976406</c:v>
                </c:pt>
                <c:pt idx="174">
                  <c:v>0.3689064558629776</c:v>
                </c:pt>
                <c:pt idx="175">
                  <c:v>0.37033227034255733</c:v>
                </c:pt>
                <c:pt idx="176">
                  <c:v>0.37383177570093457</c:v>
                </c:pt>
                <c:pt idx="177">
                  <c:v>0.37436587005684246</c:v>
                </c:pt>
                <c:pt idx="178">
                  <c:v>0.37512339585389931</c:v>
                </c:pt>
                <c:pt idx="179">
                  <c:v>0.37768994290733421</c:v>
                </c:pt>
                <c:pt idx="180">
                  <c:v>0.38061927785207283</c:v>
                </c:pt>
                <c:pt idx="181">
                  <c:v>0.38200598985392092</c:v>
                </c:pt>
                <c:pt idx="182">
                  <c:v>0.384995064165844</c:v>
                </c:pt>
                <c:pt idx="183">
                  <c:v>0.38647342995169082</c:v>
                </c:pt>
                <c:pt idx="184">
                  <c:v>0.38964610965099933</c:v>
                </c:pt>
                <c:pt idx="185">
                  <c:v>0.39090628536158833</c:v>
                </c:pt>
                <c:pt idx="186">
                  <c:v>0.39486673247778875</c:v>
                </c:pt>
                <c:pt idx="187">
                  <c:v>0.39525691699604742</c:v>
                </c:pt>
                <c:pt idx="188">
                  <c:v>0.39728622944807773</c:v>
                </c:pt>
                <c:pt idx="189">
                  <c:v>0.40053404539385845</c:v>
                </c:pt>
                <c:pt idx="190">
                  <c:v>0.40119329287110378</c:v>
                </c:pt>
                <c:pt idx="191">
                  <c:v>0.40404040404040403</c:v>
                </c:pt>
                <c:pt idx="192">
                  <c:v>0.40473840078973344</c:v>
                </c:pt>
                <c:pt idx="193">
                  <c:v>0.40492634924515614</c:v>
                </c:pt>
                <c:pt idx="194">
                  <c:v>0.41148030038061928</c:v>
                </c:pt>
                <c:pt idx="195">
                  <c:v>0.4125664690422346</c:v>
                </c:pt>
                <c:pt idx="196">
                  <c:v>0.41282389108476064</c:v>
                </c:pt>
                <c:pt idx="197">
                  <c:v>0.41461006910167819</c:v>
                </c:pt>
                <c:pt idx="198">
                  <c:v>0.420206588839313</c:v>
                </c:pt>
                <c:pt idx="199">
                  <c:v>0.42160737812911725</c:v>
                </c:pt>
                <c:pt idx="200">
                  <c:v>0.42176730789013478</c:v>
                </c:pt>
                <c:pt idx="201">
                  <c:v>0.42448173741362288</c:v>
                </c:pt>
                <c:pt idx="202">
                  <c:v>0.42723631508678239</c:v>
                </c:pt>
                <c:pt idx="203">
                  <c:v>0.4278467086363914</c:v>
                </c:pt>
                <c:pt idx="204">
                  <c:v>0.43039086517347386</c:v>
                </c:pt>
                <c:pt idx="205">
                  <c:v>0.43205431539965022</c:v>
                </c:pt>
                <c:pt idx="206">
                  <c:v>0.43435340572556763</c:v>
                </c:pt>
                <c:pt idx="207">
                  <c:v>0.43548682843346986</c:v>
                </c:pt>
                <c:pt idx="208">
                  <c:v>0.43917435221783047</c:v>
                </c:pt>
                <c:pt idx="209">
                  <c:v>0.44234132290916572</c:v>
                </c:pt>
                <c:pt idx="210">
                  <c:v>0.44312694823054827</c:v>
                </c:pt>
                <c:pt idx="211">
                  <c:v>0.44422507403751232</c:v>
                </c:pt>
                <c:pt idx="212">
                  <c:v>0.44795783926218707</c:v>
                </c:pt>
                <c:pt idx="213">
                  <c:v>0.45076706802762667</c:v>
                </c:pt>
                <c:pt idx="214">
                  <c:v>0.45262833041868122</c:v>
                </c:pt>
                <c:pt idx="215">
                  <c:v>0.45393858477970628</c:v>
                </c:pt>
                <c:pt idx="216">
                  <c:v>0.45409674234945707</c:v>
                </c:pt>
                <c:pt idx="217">
                  <c:v>0.45674132630654368</c:v>
                </c:pt>
                <c:pt idx="218">
                  <c:v>0.45840718782470508</c:v>
                </c:pt>
                <c:pt idx="219">
                  <c:v>0.46291533792819667</c:v>
                </c:pt>
                <c:pt idx="220">
                  <c:v>0.46396841066140176</c:v>
                </c:pt>
                <c:pt idx="221">
                  <c:v>0.46552481335090029</c:v>
                </c:pt>
                <c:pt idx="222">
                  <c:v>0.46604730762178354</c:v>
                </c:pt>
                <c:pt idx="223">
                  <c:v>0.47320234543771217</c:v>
                </c:pt>
                <c:pt idx="224">
                  <c:v>0.47368742741886194</c:v>
                </c:pt>
                <c:pt idx="225">
                  <c:v>0.47384007897334651</c:v>
                </c:pt>
                <c:pt idx="226">
                  <c:v>0.4743083003952569</c:v>
                </c:pt>
                <c:pt idx="227">
                  <c:v>0.48064085447263016</c:v>
                </c:pt>
                <c:pt idx="228">
                  <c:v>0.48132754721594034</c:v>
                </c:pt>
                <c:pt idx="229">
                  <c:v>0.48309178743961351</c:v>
                </c:pt>
                <c:pt idx="230">
                  <c:v>0.48348935294722767</c:v>
                </c:pt>
                <c:pt idx="231">
                  <c:v>0.4837117472852912</c:v>
                </c:pt>
                <c:pt idx="232">
                  <c:v>0.48896766701301875</c:v>
                </c:pt>
                <c:pt idx="233">
                  <c:v>0.49187527448397012</c:v>
                </c:pt>
                <c:pt idx="234">
                  <c:v>0.49358341559723595</c:v>
                </c:pt>
                <c:pt idx="235">
                  <c:v>0.49377636045674311</c:v>
                </c:pt>
                <c:pt idx="236">
                  <c:v>0.49660778681009721</c:v>
                </c:pt>
                <c:pt idx="237">
                  <c:v>0.50065876152832678</c:v>
                </c:pt>
                <c:pt idx="238">
                  <c:v>0.5034550839091807</c:v>
                </c:pt>
                <c:pt idx="239">
                  <c:v>0.50406336796625861</c:v>
                </c:pt>
                <c:pt idx="240">
                  <c:v>0.50424790660717556</c:v>
                </c:pt>
                <c:pt idx="241">
                  <c:v>0.50734312416555405</c:v>
                </c:pt>
                <c:pt idx="242">
                  <c:v>0.50944224857268339</c:v>
                </c:pt>
                <c:pt idx="243">
                  <c:v>0.51188802640425402</c:v>
                </c:pt>
                <c:pt idx="244">
                  <c:v>0.51332675222112534</c:v>
                </c:pt>
                <c:pt idx="245">
                  <c:v>0.51435037547577411</c:v>
                </c:pt>
                <c:pt idx="246">
                  <c:v>0.51952814620133247</c:v>
                </c:pt>
                <c:pt idx="247">
                  <c:v>0.52319842053307009</c:v>
                </c:pt>
                <c:pt idx="248">
                  <c:v>0.52463738298528961</c:v>
                </c:pt>
                <c:pt idx="249">
                  <c:v>0.52716826599841082</c:v>
                </c:pt>
                <c:pt idx="250">
                  <c:v>0.53307008884501483</c:v>
                </c:pt>
                <c:pt idx="251">
                  <c:v>0.53404539385847793</c:v>
                </c:pt>
                <c:pt idx="252">
                  <c:v>0.53480838579548928</c:v>
                </c:pt>
                <c:pt idx="253">
                  <c:v>0.53492439049480511</c:v>
                </c:pt>
                <c:pt idx="254">
                  <c:v>0.54244850559256774</c:v>
                </c:pt>
                <c:pt idx="255">
                  <c:v>0.54294175715695958</c:v>
                </c:pt>
                <c:pt idx="256">
                  <c:v>0.5452113980043205</c:v>
                </c:pt>
              </c:numCache>
            </c:numRef>
          </c:xVal>
          <c:yVal>
            <c:numRef>
              <c:f>binding!$D$5:$D$261</c:f>
              <c:numCache>
                <c:formatCode>General</c:formatCode>
                <c:ptCount val="257"/>
                <c:pt idx="0">
                  <c:v>-4.1277267519999299</c:v>
                </c:pt>
                <c:pt idx="1">
                  <c:v>-4.1198375500005202</c:v>
                </c:pt>
                <c:pt idx="2">
                  <c:v>-4.1384208799991757</c:v>
                </c:pt>
                <c:pt idx="3">
                  <c:v>-4.101050219999161</c:v>
                </c:pt>
                <c:pt idx="4">
                  <c:v>-4.0953595599997792</c:v>
                </c:pt>
                <c:pt idx="5">
                  <c:v>-4.4815771499963004</c:v>
                </c:pt>
                <c:pt idx="6">
                  <c:v>-3.9621263399999589</c:v>
                </c:pt>
                <c:pt idx="7">
                  <c:v>-3.899211930000456</c:v>
                </c:pt>
                <c:pt idx="8">
                  <c:v>-4.021434024000075</c:v>
                </c:pt>
                <c:pt idx="9">
                  <c:v>-4.2067300000018433</c:v>
                </c:pt>
                <c:pt idx="10">
                  <c:v>-4.2987846000026906</c:v>
                </c:pt>
                <c:pt idx="11">
                  <c:v>-4.257693320000544</c:v>
                </c:pt>
                <c:pt idx="12">
                  <c:v>-4.0281549039999955</c:v>
                </c:pt>
                <c:pt idx="13">
                  <c:v>-4.1384088000003247</c:v>
                </c:pt>
                <c:pt idx="14">
                  <c:v>-3.9256077999970871</c:v>
                </c:pt>
                <c:pt idx="15">
                  <c:v>-4.094239176000003</c:v>
                </c:pt>
                <c:pt idx="16">
                  <c:v>-3.8429908600007185</c:v>
                </c:pt>
                <c:pt idx="17">
                  <c:v>-4.0884421200002548</c:v>
                </c:pt>
                <c:pt idx="18">
                  <c:v>-3.5402958500047674</c:v>
                </c:pt>
                <c:pt idx="19">
                  <c:v>-4.007576927999966</c:v>
                </c:pt>
                <c:pt idx="20">
                  <c:v>-4.1471782799996433</c:v>
                </c:pt>
                <c:pt idx="21">
                  <c:v>-4.0785190599993806</c:v>
                </c:pt>
                <c:pt idx="22">
                  <c:v>-4.270050800000317</c:v>
                </c:pt>
                <c:pt idx="23">
                  <c:v>-3.856421299997018</c:v>
                </c:pt>
                <c:pt idx="24">
                  <c:v>-4.0192874080003236</c:v>
                </c:pt>
                <c:pt idx="25">
                  <c:v>-3.9996403399994596</c:v>
                </c:pt>
                <c:pt idx="26">
                  <c:v>-4.0175696479999461</c:v>
                </c:pt>
                <c:pt idx="27">
                  <c:v>-4.424526999997906</c:v>
                </c:pt>
                <c:pt idx="28">
                  <c:v>-4.0237713100004475</c:v>
                </c:pt>
                <c:pt idx="29">
                  <c:v>-3.9838276879996992</c:v>
                </c:pt>
                <c:pt idx="30">
                  <c:v>-3.946149039999582</c:v>
                </c:pt>
                <c:pt idx="31">
                  <c:v>-3.6608543499978254</c:v>
                </c:pt>
                <c:pt idx="32">
                  <c:v>-4.0665857999993023</c:v>
                </c:pt>
                <c:pt idx="33">
                  <c:v>-4.0135320640001444</c:v>
                </c:pt>
                <c:pt idx="34">
                  <c:v>-3.9982325800019316</c:v>
                </c:pt>
                <c:pt idx="35">
                  <c:v>-3.7972103500005319</c:v>
                </c:pt>
                <c:pt idx="36">
                  <c:v>-3.8007227999996389</c:v>
                </c:pt>
                <c:pt idx="37">
                  <c:v>-3.8835349000000861</c:v>
                </c:pt>
                <c:pt idx="38">
                  <c:v>-3.9652626160001381</c:v>
                </c:pt>
                <c:pt idx="39">
                  <c:v>-4.3764461500011382</c:v>
                </c:pt>
                <c:pt idx="40">
                  <c:v>-4.0890427399985496</c:v>
                </c:pt>
                <c:pt idx="41">
                  <c:v>-4.0349444720000029</c:v>
                </c:pt>
                <c:pt idx="42">
                  <c:v>-4.0241936000005811</c:v>
                </c:pt>
                <c:pt idx="43">
                  <c:v>-4.1025492500013199</c:v>
                </c:pt>
                <c:pt idx="44">
                  <c:v>-3.844826919999905</c:v>
                </c:pt>
                <c:pt idx="45">
                  <c:v>-3.9618987839999606</c:v>
                </c:pt>
                <c:pt idx="46">
                  <c:v>-4.0028188899997623</c:v>
                </c:pt>
                <c:pt idx="47">
                  <c:v>-3.6093784499994941</c:v>
                </c:pt>
                <c:pt idx="48">
                  <c:v>-4.3573339500022117</c:v>
                </c:pt>
                <c:pt idx="49">
                  <c:v>-4.1174829359999858</c:v>
                </c:pt>
                <c:pt idx="50">
                  <c:v>-4.236544099999592</c:v>
                </c:pt>
                <c:pt idx="51">
                  <c:v>-4.00240099000046</c:v>
                </c:pt>
                <c:pt idx="52">
                  <c:v>-4.2390693000017192</c:v>
                </c:pt>
                <c:pt idx="53">
                  <c:v>-3.9400748319998384</c:v>
                </c:pt>
                <c:pt idx="54">
                  <c:v>-3.6431066000019201</c:v>
                </c:pt>
                <c:pt idx="55">
                  <c:v>-3.958671648000367</c:v>
                </c:pt>
                <c:pt idx="56">
                  <c:v>-3.8107970499980723</c:v>
                </c:pt>
                <c:pt idx="57">
                  <c:v>-4.0147595999995245</c:v>
                </c:pt>
                <c:pt idx="58">
                  <c:v>-4.006094499998726</c:v>
                </c:pt>
                <c:pt idx="59">
                  <c:v>-4.051708991999738</c:v>
                </c:pt>
                <c:pt idx="60">
                  <c:v>-4.3783771000010887</c:v>
                </c:pt>
                <c:pt idx="61">
                  <c:v>-4.1485728499968531</c:v>
                </c:pt>
                <c:pt idx="62">
                  <c:v>-3.9679359499993736</c:v>
                </c:pt>
                <c:pt idx="63">
                  <c:v>-3.8875966400001198</c:v>
                </c:pt>
                <c:pt idx="64">
                  <c:v>-4.0585442400001916</c:v>
                </c:pt>
                <c:pt idx="65">
                  <c:v>-3.8995962500013404</c:v>
                </c:pt>
                <c:pt idx="66">
                  <c:v>-3.8981252600008158</c:v>
                </c:pt>
                <c:pt idx="67">
                  <c:v>-3.9574256879999301</c:v>
                </c:pt>
                <c:pt idx="68">
                  <c:v>-4.0179075199994259</c:v>
                </c:pt>
                <c:pt idx="69">
                  <c:v>-3.2617730499966995</c:v>
                </c:pt>
                <c:pt idx="70">
                  <c:v>-3.9731241119997578</c:v>
                </c:pt>
                <c:pt idx="71">
                  <c:v>-4.0052494499995372</c:v>
                </c:pt>
                <c:pt idx="72">
                  <c:v>-3.7927338799997234</c:v>
                </c:pt>
                <c:pt idx="73">
                  <c:v>-4.5811041499976994</c:v>
                </c:pt>
                <c:pt idx="74">
                  <c:v>-3.3183840500039508</c:v>
                </c:pt>
                <c:pt idx="75">
                  <c:v>-3.9190599040002563</c:v>
                </c:pt>
                <c:pt idx="76">
                  <c:v>-3.836834820000222</c:v>
                </c:pt>
                <c:pt idx="77">
                  <c:v>-3.5607454500009768</c:v>
                </c:pt>
                <c:pt idx="78">
                  <c:v>-4.0013099400000645</c:v>
                </c:pt>
                <c:pt idx="79">
                  <c:v>-3.8793459359998814</c:v>
                </c:pt>
                <c:pt idx="80">
                  <c:v>-3.9017348600004333</c:v>
                </c:pt>
                <c:pt idx="81">
                  <c:v>-3.4786582499998615</c:v>
                </c:pt>
                <c:pt idx="82">
                  <c:v>-3.9322225440000182</c:v>
                </c:pt>
                <c:pt idx="83">
                  <c:v>-3.7534960600011984</c:v>
                </c:pt>
                <c:pt idx="84">
                  <c:v>-3.8960982639999129</c:v>
                </c:pt>
                <c:pt idx="85">
                  <c:v>-4.2172345499997022</c:v>
                </c:pt>
                <c:pt idx="86">
                  <c:v>-3.9477686499990523</c:v>
                </c:pt>
                <c:pt idx="87">
                  <c:v>-3.8751509499992238</c:v>
                </c:pt>
                <c:pt idx="88">
                  <c:v>-3.8663987799989989</c:v>
                </c:pt>
                <c:pt idx="89">
                  <c:v>-3.9305718880002387</c:v>
                </c:pt>
                <c:pt idx="90">
                  <c:v>-3.9872688500001088</c:v>
                </c:pt>
                <c:pt idx="91">
                  <c:v>-3.8470057300000917</c:v>
                </c:pt>
                <c:pt idx="92">
                  <c:v>-3.8708574200002475</c:v>
                </c:pt>
                <c:pt idx="93">
                  <c:v>-3.8744338320000096</c:v>
                </c:pt>
                <c:pt idx="94">
                  <c:v>-3.6182810499996405</c:v>
                </c:pt>
                <c:pt idx="95">
                  <c:v>-3.8009501200006341</c:v>
                </c:pt>
                <c:pt idx="96">
                  <c:v>-3.832630431999918</c:v>
                </c:pt>
                <c:pt idx="97">
                  <c:v>-3.5893122799997217</c:v>
                </c:pt>
                <c:pt idx="98">
                  <c:v>-3.8838118500041303</c:v>
                </c:pt>
                <c:pt idx="99">
                  <c:v>-3.7590372499974904</c:v>
                </c:pt>
                <c:pt idx="100">
                  <c:v>-3.8222228959999045</c:v>
                </c:pt>
                <c:pt idx="101">
                  <c:v>-3.8204320499999449</c:v>
                </c:pt>
                <c:pt idx="102">
                  <c:v>-3.9724076199997218</c:v>
                </c:pt>
                <c:pt idx="103">
                  <c:v>-3.6917310499958687</c:v>
                </c:pt>
                <c:pt idx="104">
                  <c:v>-3.8695682160002178</c:v>
                </c:pt>
                <c:pt idx="105">
                  <c:v>-3.7900376799993682</c:v>
                </c:pt>
                <c:pt idx="106">
                  <c:v>-3.7796913000009953</c:v>
                </c:pt>
                <c:pt idx="107">
                  <c:v>-3.7361076000053428</c:v>
                </c:pt>
                <c:pt idx="108">
                  <c:v>-3.7935210159998389</c:v>
                </c:pt>
                <c:pt idx="109">
                  <c:v>-3.8933077700005381</c:v>
                </c:pt>
                <c:pt idx="110">
                  <c:v>-3.7698954960000703</c:v>
                </c:pt>
                <c:pt idx="111">
                  <c:v>-3.7354529400006866</c:v>
                </c:pt>
                <c:pt idx="112">
                  <c:v>-3.4775715499965001</c:v>
                </c:pt>
                <c:pt idx="113">
                  <c:v>-3.7059452000039159</c:v>
                </c:pt>
                <c:pt idx="114">
                  <c:v>-3.7696509599997663</c:v>
                </c:pt>
                <c:pt idx="115">
                  <c:v>-3.9513384000014042</c:v>
                </c:pt>
                <c:pt idx="116">
                  <c:v>-3.7883528999984266</c:v>
                </c:pt>
                <c:pt idx="117">
                  <c:v>-3.6839916899998206</c:v>
                </c:pt>
                <c:pt idx="118">
                  <c:v>-3.863009903999977</c:v>
                </c:pt>
                <c:pt idx="119">
                  <c:v>-3.8537759499996893</c:v>
                </c:pt>
                <c:pt idx="120">
                  <c:v>-3.6032860600017012</c:v>
                </c:pt>
                <c:pt idx="121">
                  <c:v>-3.7877797699999065</c:v>
                </c:pt>
                <c:pt idx="122">
                  <c:v>-3.6558133360003122</c:v>
                </c:pt>
                <c:pt idx="123">
                  <c:v>-3.4084133999969337</c:v>
                </c:pt>
                <c:pt idx="124">
                  <c:v>-3.6632981000002474</c:v>
                </c:pt>
                <c:pt idx="125">
                  <c:v>-3.5617922499973789</c:v>
                </c:pt>
                <c:pt idx="126">
                  <c:v>-3.7399948640000074</c:v>
                </c:pt>
                <c:pt idx="127">
                  <c:v>-3.7234318500000518</c:v>
                </c:pt>
                <c:pt idx="128">
                  <c:v>-3.9446893000009</c:v>
                </c:pt>
                <c:pt idx="129">
                  <c:v>-3.7023035519998522</c:v>
                </c:pt>
                <c:pt idx="130">
                  <c:v>-3.806713639998343</c:v>
                </c:pt>
                <c:pt idx="131">
                  <c:v>-3.7127711799996903</c:v>
                </c:pt>
                <c:pt idx="132">
                  <c:v>-3.4098030500020826</c:v>
                </c:pt>
                <c:pt idx="133">
                  <c:v>-3.7169155120002104</c:v>
                </c:pt>
                <c:pt idx="134">
                  <c:v>-3.4441642999998292</c:v>
                </c:pt>
                <c:pt idx="135">
                  <c:v>-3.692362430000212</c:v>
                </c:pt>
                <c:pt idx="136">
                  <c:v>-2.9891912499989841</c:v>
                </c:pt>
                <c:pt idx="137">
                  <c:v>-3.7450693279998375</c:v>
                </c:pt>
                <c:pt idx="138">
                  <c:v>-3.2560191500023934</c:v>
                </c:pt>
                <c:pt idx="139">
                  <c:v>-3.9334111000015399</c:v>
                </c:pt>
                <c:pt idx="140">
                  <c:v>-3.7114968400001525</c:v>
                </c:pt>
                <c:pt idx="141">
                  <c:v>-3.5827622700005306</c:v>
                </c:pt>
                <c:pt idx="142">
                  <c:v>-4.1501175000006327</c:v>
                </c:pt>
                <c:pt idx="143">
                  <c:v>-3.5472266400000079</c:v>
                </c:pt>
                <c:pt idx="144">
                  <c:v>-3.2520051999995485</c:v>
                </c:pt>
                <c:pt idx="145">
                  <c:v>-3.2556433999992436</c:v>
                </c:pt>
                <c:pt idx="146">
                  <c:v>-3.6445219400001223</c:v>
                </c:pt>
                <c:pt idx="147">
                  <c:v>-3.6130882559996098</c:v>
                </c:pt>
                <c:pt idx="148">
                  <c:v>-3.6950442799995655</c:v>
                </c:pt>
                <c:pt idx="149">
                  <c:v>-3.8184808000014159</c:v>
                </c:pt>
                <c:pt idx="150">
                  <c:v>-3.439430679999059</c:v>
                </c:pt>
                <c:pt idx="151">
                  <c:v>-3.6739598999987351</c:v>
                </c:pt>
                <c:pt idx="152">
                  <c:v>-3.5518687760001049</c:v>
                </c:pt>
                <c:pt idx="153">
                  <c:v>-2.7517765999969557</c:v>
                </c:pt>
                <c:pt idx="154">
                  <c:v>-3.6179239600012081</c:v>
                </c:pt>
                <c:pt idx="155">
                  <c:v>-3.4789406400001606</c:v>
                </c:pt>
                <c:pt idx="156">
                  <c:v>-3.5356588600005487</c:v>
                </c:pt>
                <c:pt idx="157">
                  <c:v>-3.5046083000046195</c:v>
                </c:pt>
                <c:pt idx="158">
                  <c:v>-3.3652367799985221</c:v>
                </c:pt>
                <c:pt idx="159">
                  <c:v>-3.4792919120001606</c:v>
                </c:pt>
                <c:pt idx="160">
                  <c:v>-3.3784650999994481</c:v>
                </c:pt>
                <c:pt idx="161">
                  <c:v>-3.6789411500003184</c:v>
                </c:pt>
                <c:pt idx="162">
                  <c:v>-3.4686971439998597</c:v>
                </c:pt>
                <c:pt idx="163">
                  <c:v>-3.3589834400010297</c:v>
                </c:pt>
                <c:pt idx="164">
                  <c:v>-2.9895471499965054</c:v>
                </c:pt>
                <c:pt idx="165">
                  <c:v>-3.3831627599999776</c:v>
                </c:pt>
                <c:pt idx="166">
                  <c:v>-2.7494441999960686</c:v>
                </c:pt>
                <c:pt idx="167">
                  <c:v>-3.3017192000001669</c:v>
                </c:pt>
                <c:pt idx="168">
                  <c:v>-3.1651919599995018</c:v>
                </c:pt>
                <c:pt idx="169">
                  <c:v>-3.4116282079997471</c:v>
                </c:pt>
                <c:pt idx="170">
                  <c:v>-3.3017373500007672</c:v>
                </c:pt>
                <c:pt idx="171">
                  <c:v>-3.3932605000003235</c:v>
                </c:pt>
                <c:pt idx="172">
                  <c:v>-3.2273976600007153</c:v>
                </c:pt>
                <c:pt idx="173">
                  <c:v>-3.3134749839999711</c:v>
                </c:pt>
                <c:pt idx="174">
                  <c:v>-3.7429845000000199</c:v>
                </c:pt>
                <c:pt idx="175">
                  <c:v>-3.4265687099995557</c:v>
                </c:pt>
                <c:pt idx="176">
                  <c:v>-2.9748378500016401</c:v>
                </c:pt>
                <c:pt idx="177">
                  <c:v>-3.2875955679998734</c:v>
                </c:pt>
                <c:pt idx="178">
                  <c:v>-3.2258336399984544</c:v>
                </c:pt>
                <c:pt idx="179">
                  <c:v>-2.9581579500017683</c:v>
                </c:pt>
                <c:pt idx="180">
                  <c:v>-3.2659899099997709</c:v>
                </c:pt>
                <c:pt idx="181">
                  <c:v>-3.0771307200002482</c:v>
                </c:pt>
                <c:pt idx="182">
                  <c:v>-3.3478351600002498</c:v>
                </c:pt>
                <c:pt idx="183">
                  <c:v>-2.9615375000017226</c:v>
                </c:pt>
                <c:pt idx="184">
                  <c:v>-3.2515674640000798</c:v>
                </c:pt>
                <c:pt idx="185">
                  <c:v>-3.1193873699998949</c:v>
                </c:pt>
                <c:pt idx="186">
                  <c:v>-3.3032947800005785</c:v>
                </c:pt>
                <c:pt idx="187">
                  <c:v>-3.0388306999951595</c:v>
                </c:pt>
                <c:pt idx="188">
                  <c:v>-3.1039295919998549</c:v>
                </c:pt>
                <c:pt idx="189">
                  <c:v>-2.904079249998321</c:v>
                </c:pt>
                <c:pt idx="190">
                  <c:v>-3.1292647600010968</c:v>
                </c:pt>
                <c:pt idx="191">
                  <c:v>-3.3544783500046464</c:v>
                </c:pt>
                <c:pt idx="192">
                  <c:v>-3.1080660200002601</c:v>
                </c:pt>
                <c:pt idx="193">
                  <c:v>-3.0558400559998118</c:v>
                </c:pt>
                <c:pt idx="194">
                  <c:v>-3.1392283199995292</c:v>
                </c:pt>
                <c:pt idx="195">
                  <c:v>-3.1071874720002524</c:v>
                </c:pt>
                <c:pt idx="196">
                  <c:v>-2.7704477499960918</c:v>
                </c:pt>
                <c:pt idx="197">
                  <c:v>-3.13178501999937</c:v>
                </c:pt>
                <c:pt idx="198">
                  <c:v>-3.0011349280001594</c:v>
                </c:pt>
                <c:pt idx="199">
                  <c:v>-3.050005550003843</c:v>
                </c:pt>
                <c:pt idx="200">
                  <c:v>-3.0730045300000346</c:v>
                </c:pt>
                <c:pt idx="201">
                  <c:v>-3.2593369600013831</c:v>
                </c:pt>
                <c:pt idx="202">
                  <c:v>-2.9089895000006067</c:v>
                </c:pt>
                <c:pt idx="203">
                  <c:v>-2.9587336879996582</c:v>
                </c:pt>
                <c:pt idx="204">
                  <c:v>-3.4459297999995755</c:v>
                </c:pt>
                <c:pt idx="205">
                  <c:v>-3.0962126299994996</c:v>
                </c:pt>
                <c:pt idx="206">
                  <c:v>-3.2208963599987328</c:v>
                </c:pt>
                <c:pt idx="207">
                  <c:v>-2.9167796080000699</c:v>
                </c:pt>
                <c:pt idx="208">
                  <c:v>-2.9936505999963261</c:v>
                </c:pt>
                <c:pt idx="209">
                  <c:v>-2.9708566800004337</c:v>
                </c:pt>
                <c:pt idx="210">
                  <c:v>-3.0244763279999605</c:v>
                </c:pt>
                <c:pt idx="211">
                  <c:v>-2.8961236599995757</c:v>
                </c:pt>
                <c:pt idx="212">
                  <c:v>-2.9692370500031386</c:v>
                </c:pt>
                <c:pt idx="213">
                  <c:v>-2.8603908160002902</c:v>
                </c:pt>
                <c:pt idx="214">
                  <c:v>-3.0129644900001584</c:v>
                </c:pt>
                <c:pt idx="215">
                  <c:v>-3.332632650000741</c:v>
                </c:pt>
                <c:pt idx="216">
                  <c:v>-3.0636556200007909</c:v>
                </c:pt>
                <c:pt idx="217">
                  <c:v>-2.4497487499983976</c:v>
                </c:pt>
                <c:pt idx="218">
                  <c:v>-2.8061507599996403</c:v>
                </c:pt>
                <c:pt idx="219">
                  <c:v>-2.903219439999666</c:v>
                </c:pt>
                <c:pt idx="220">
                  <c:v>-3.0213121000002139</c:v>
                </c:pt>
                <c:pt idx="221">
                  <c:v>-3.5374585000006475</c:v>
                </c:pt>
                <c:pt idx="222">
                  <c:v>-2.8935325760003181</c:v>
                </c:pt>
                <c:pt idx="223">
                  <c:v>-2.9621711500000676</c:v>
                </c:pt>
                <c:pt idx="224">
                  <c:v>-2.7898576239999384</c:v>
                </c:pt>
                <c:pt idx="225">
                  <c:v>-3.2578462999989277</c:v>
                </c:pt>
                <c:pt idx="226">
                  <c:v>-2.9361771499994207</c:v>
                </c:pt>
                <c:pt idx="227">
                  <c:v>-2.8730686499993312</c:v>
                </c:pt>
                <c:pt idx="228">
                  <c:v>-2.8394751599999144</c:v>
                </c:pt>
                <c:pt idx="229">
                  <c:v>-2.9830606500001151</c:v>
                </c:pt>
                <c:pt idx="230">
                  <c:v>-2.6106952699995598</c:v>
                </c:pt>
                <c:pt idx="231">
                  <c:v>-2.759023359999992</c:v>
                </c:pt>
                <c:pt idx="232">
                  <c:v>-2.6971407039999029</c:v>
                </c:pt>
                <c:pt idx="233">
                  <c:v>-2.5067819500016042</c:v>
                </c:pt>
                <c:pt idx="234">
                  <c:v>-3.022492860001512</c:v>
                </c:pt>
                <c:pt idx="235">
                  <c:v>-3.0835559200006539</c:v>
                </c:pt>
                <c:pt idx="236">
                  <c:v>-2.9999481279999016</c:v>
                </c:pt>
                <c:pt idx="237">
                  <c:v>-3.1259105499973514</c:v>
                </c:pt>
                <c:pt idx="238">
                  <c:v>-2.9179054600000383</c:v>
                </c:pt>
                <c:pt idx="239">
                  <c:v>-2.8160829100001137</c:v>
                </c:pt>
                <c:pt idx="240">
                  <c:v>-2.6119132560002618</c:v>
                </c:pt>
                <c:pt idx="241">
                  <c:v>-2.5724650000012472</c:v>
                </c:pt>
                <c:pt idx="242">
                  <c:v>-3.145239399998681</c:v>
                </c:pt>
                <c:pt idx="243">
                  <c:v>-2.7578586240001024</c:v>
                </c:pt>
                <c:pt idx="244">
                  <c:v>-2.9933022799994795</c:v>
                </c:pt>
                <c:pt idx="245">
                  <c:v>-2.744547780000139</c:v>
                </c:pt>
                <c:pt idx="246">
                  <c:v>-2.5367484160000457</c:v>
                </c:pt>
                <c:pt idx="247">
                  <c:v>-2.8439668800006621</c:v>
                </c:pt>
                <c:pt idx="248">
                  <c:v>-2.8642653799999973</c:v>
                </c:pt>
                <c:pt idx="249">
                  <c:v>-2.598086599999573</c:v>
                </c:pt>
                <c:pt idx="250">
                  <c:v>-2.8926427399995736</c:v>
                </c:pt>
                <c:pt idx="251">
                  <c:v>-2.6747568000014867</c:v>
                </c:pt>
                <c:pt idx="252">
                  <c:v>-2.6103996400004252</c:v>
                </c:pt>
                <c:pt idx="253">
                  <c:v>-2.6969360699993556</c:v>
                </c:pt>
                <c:pt idx="254">
                  <c:v>-2.3640281359995714</c:v>
                </c:pt>
                <c:pt idx="255">
                  <c:v>-2.6224115599994549</c:v>
                </c:pt>
                <c:pt idx="256">
                  <c:v>-2.6821074300003236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B-BA41-8713-E55BE1F67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8448160"/>
        <c:axId val="1402012144"/>
      </c:scatterChart>
      <c:valAx>
        <c:axId val="1478448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Xe/Vac ratio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02012144"/>
        <c:crosses val="autoZero"/>
        <c:crossBetween val="midCat"/>
      </c:valAx>
      <c:valAx>
        <c:axId val="140201214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Binding Energy (eV)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478448160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Xe!$I$3:$I$10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Xe!$H$3:$H$10</c:f>
              <c:numCache>
                <c:formatCode>General</c:formatCode>
                <c:ptCount val="8"/>
                <c:pt idx="0">
                  <c:v>1831.6370168000003</c:v>
                </c:pt>
                <c:pt idx="1">
                  <c:v>461.89614080000001</c:v>
                </c:pt>
                <c:pt idx="2">
                  <c:v>162.93674180000002</c:v>
                </c:pt>
                <c:pt idx="3">
                  <c:v>67.978623000000013</c:v>
                </c:pt>
                <c:pt idx="4">
                  <c:v>34.992045500000003</c:v>
                </c:pt>
                <c:pt idx="5">
                  <c:v>21.853776199999999</c:v>
                </c:pt>
                <c:pt idx="6">
                  <c:v>15.439511300000001</c:v>
                </c:pt>
                <c:pt idx="7">
                  <c:v>11.415847800000002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A-FD4C-AF2C-D47F8152591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Xe!$I$12:$I$19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Xe!$H$12:$H$19</c:f>
              <c:numCache>
                <c:formatCode>General</c:formatCode>
                <c:ptCount val="8"/>
                <c:pt idx="0">
                  <c:v>1978.6607634000002</c:v>
                </c:pt>
                <c:pt idx="1">
                  <c:v>522.88766939999994</c:v>
                </c:pt>
                <c:pt idx="2">
                  <c:v>189.81544919999999</c:v>
                </c:pt>
                <c:pt idx="3">
                  <c:v>80.6678012</c:v>
                </c:pt>
                <c:pt idx="4">
                  <c:v>43.600220900000004</c:v>
                </c:pt>
                <c:pt idx="5">
                  <c:v>27.849268800000001</c:v>
                </c:pt>
                <c:pt idx="6">
                  <c:v>19.4071508</c:v>
                </c:pt>
                <c:pt idx="7">
                  <c:v>14.290727500000001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9A-FD4C-AF2C-D47F8152591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Xe!$I$21:$I$28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Xe!$H$21:$H$28</c:f>
              <c:numCache>
                <c:formatCode>General</c:formatCode>
                <c:ptCount val="8"/>
                <c:pt idx="0">
                  <c:v>2137.1861339000002</c:v>
                </c:pt>
                <c:pt idx="1">
                  <c:v>577.22659910000004</c:v>
                </c:pt>
                <c:pt idx="2">
                  <c:v>213.1558647</c:v>
                </c:pt>
                <c:pt idx="3">
                  <c:v>93.995743600000011</c:v>
                </c:pt>
                <c:pt idx="4">
                  <c:v>53.2056331</c:v>
                </c:pt>
                <c:pt idx="5">
                  <c:v>33.629938500000002</c:v>
                </c:pt>
                <c:pt idx="6">
                  <c:v>23.666120200000002</c:v>
                </c:pt>
                <c:pt idx="7">
                  <c:v>18.064037600000002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9A-FD4C-AF2C-D47F8152591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Xe!$I$30:$I$37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Xe!$H$30:$H$37</c:f>
              <c:numCache>
                <c:formatCode>General</c:formatCode>
                <c:ptCount val="8"/>
                <c:pt idx="0">
                  <c:v>2547.0547433000002</c:v>
                </c:pt>
                <c:pt idx="1">
                  <c:v>631.83297390000007</c:v>
                </c:pt>
                <c:pt idx="2">
                  <c:v>235.80590810000001</c:v>
                </c:pt>
                <c:pt idx="3">
                  <c:v>108.7200242</c:v>
                </c:pt>
                <c:pt idx="4">
                  <c:v>61.328068000000002</c:v>
                </c:pt>
                <c:pt idx="5">
                  <c:v>38.952876300000007</c:v>
                </c:pt>
                <c:pt idx="6">
                  <c:v>27.585569500000005</c:v>
                </c:pt>
                <c:pt idx="7">
                  <c:v>20.756945600000002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9A-FD4C-AF2C-D47F81525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937792"/>
        <c:axId val="841355920"/>
      </c:scatterChart>
      <c:valAx>
        <c:axId val="73793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55920"/>
        <c:crosses val="autoZero"/>
        <c:crossBetween val="midCat"/>
      </c:valAx>
      <c:valAx>
        <c:axId val="841355920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93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Xe!$M$8:$M$15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Xe!$S$8:$S$15</c:f>
              <c:numCache>
                <c:formatCode>General</c:formatCode>
                <c:ptCount val="8"/>
                <c:pt idx="0">
                  <c:v>1527.8311796742194</c:v>
                </c:pt>
                <c:pt idx="1">
                  <c:v>266.21811896981006</c:v>
                </c:pt>
                <c:pt idx="2">
                  <c:v>102.92756355827677</c:v>
                </c:pt>
                <c:pt idx="3">
                  <c:v>53.643875830407666</c:v>
                </c:pt>
                <c:pt idx="4">
                  <c:v>32.780166443288614</c:v>
                </c:pt>
                <c:pt idx="5">
                  <c:v>22.044484431008357</c:v>
                </c:pt>
                <c:pt idx="6">
                  <c:v>15.78307961100165</c:v>
                </c:pt>
                <c:pt idx="7">
                  <c:v>11.805955117604523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2F-2D43-8300-5D23877EE1C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Xe!$M$16:$M$23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Xe!$S$16:$S$23</c:f>
              <c:numCache>
                <c:formatCode>General</c:formatCode>
                <c:ptCount val="8"/>
                <c:pt idx="0">
                  <c:v>1962.5971173478449</c:v>
                </c:pt>
                <c:pt idx="1">
                  <c:v>353.71474518890562</c:v>
                </c:pt>
                <c:pt idx="2">
                  <c:v>138.05816930830656</c:v>
                </c:pt>
                <c:pt idx="3">
                  <c:v>71.690950599154348</c:v>
                </c:pt>
                <c:pt idx="4">
                  <c:v>43.43902476249135</c:v>
                </c:pt>
                <c:pt idx="5">
                  <c:v>28.94636583907219</c:v>
                </c:pt>
                <c:pt idx="6">
                  <c:v>20.553976744300044</c:v>
                </c:pt>
                <c:pt idx="7">
                  <c:v>15.267888107327746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2F-2D43-8300-5D23877EE1C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Xe!$M$24:$M$31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Xe!$S$24:$S$31</c:f>
              <c:numCache>
                <c:formatCode>General</c:formatCode>
                <c:ptCount val="8"/>
                <c:pt idx="0">
                  <c:v>2397.3630550214702</c:v>
                </c:pt>
                <c:pt idx="1">
                  <c:v>441.21137140800118</c:v>
                </c:pt>
                <c:pt idx="2">
                  <c:v>173.18877505833632</c:v>
                </c:pt>
                <c:pt idx="3">
                  <c:v>89.738025367901002</c:v>
                </c:pt>
                <c:pt idx="4">
                  <c:v>54.097883081694079</c:v>
                </c:pt>
                <c:pt idx="5">
                  <c:v>35.84824724713603</c:v>
                </c:pt>
                <c:pt idx="6">
                  <c:v>25.324873877598435</c:v>
                </c:pt>
                <c:pt idx="7">
                  <c:v>18.729821097050973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2F-2D43-8300-5D23877EE1C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Xe!$M$32:$M$39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Xe!$S$32:$S$39</c:f>
              <c:numCache>
                <c:formatCode>General</c:formatCode>
                <c:ptCount val="8"/>
                <c:pt idx="0">
                  <c:v>2832.1289926950958</c:v>
                </c:pt>
                <c:pt idx="1">
                  <c:v>528.7079976270968</c:v>
                </c:pt>
                <c:pt idx="2">
                  <c:v>208.31938080836613</c:v>
                </c:pt>
                <c:pt idx="3">
                  <c:v>107.78510013664767</c:v>
                </c:pt>
                <c:pt idx="4">
                  <c:v>64.756741400896814</c:v>
                </c:pt>
                <c:pt idx="5">
                  <c:v>42.750128655199866</c:v>
                </c:pt>
                <c:pt idx="6">
                  <c:v>30.095771010896829</c:v>
                </c:pt>
                <c:pt idx="7">
                  <c:v>22.191754086774196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2F-2D43-8300-5D23877EE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937792"/>
        <c:axId val="841355920"/>
      </c:scatterChart>
      <c:valAx>
        <c:axId val="73793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55920"/>
        <c:crosses val="autoZero"/>
        <c:crossBetween val="midCat"/>
      </c:valAx>
      <c:valAx>
        <c:axId val="841355920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937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400 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Xe!$C$54:$C$65</c:f>
              <c:numCache>
                <c:formatCode>0.0</c:formatCode>
                <c:ptCount val="12"/>
                <c:pt idx="0">
                  <c:v>377.4</c:v>
                </c:pt>
                <c:pt idx="1">
                  <c:v>188.7</c:v>
                </c:pt>
                <c:pt idx="2">
                  <c:v>125.8</c:v>
                </c:pt>
                <c:pt idx="3">
                  <c:v>94.3</c:v>
                </c:pt>
                <c:pt idx="4">
                  <c:v>75.5</c:v>
                </c:pt>
                <c:pt idx="5">
                  <c:v>62.9</c:v>
                </c:pt>
                <c:pt idx="6">
                  <c:v>53.9</c:v>
                </c:pt>
                <c:pt idx="7">
                  <c:v>47.2</c:v>
                </c:pt>
                <c:pt idx="8">
                  <c:v>41.9</c:v>
                </c:pt>
                <c:pt idx="9">
                  <c:v>37.700000000000003</c:v>
                </c:pt>
                <c:pt idx="10">
                  <c:v>34.299999999999997</c:v>
                </c:pt>
                <c:pt idx="11">
                  <c:v>31.4</c:v>
                </c:pt>
              </c:numCache>
            </c:numRef>
          </c:xVal>
          <c:yVal>
            <c:numRef>
              <c:f>Xe!$G$54:$G$65</c:f>
              <c:numCache>
                <c:formatCode>General</c:formatCode>
                <c:ptCount val="12"/>
                <c:pt idx="0">
                  <c:v>7.4778554424874182</c:v>
                </c:pt>
                <c:pt idx="1">
                  <c:v>13.205654629803433</c:v>
                </c:pt>
                <c:pt idx="2">
                  <c:v>18.674433025518255</c:v>
                </c:pt>
                <c:pt idx="3">
                  <c:v>25.961278905142692</c:v>
                </c:pt>
                <c:pt idx="4">
                  <c:v>37.910298888384318</c:v>
                </c:pt>
                <c:pt idx="5">
                  <c:v>58.935364618961898</c:v>
                </c:pt>
                <c:pt idx="6">
                  <c:v>95.621145299438069</c:v>
                </c:pt>
                <c:pt idx="7">
                  <c:v>157.99331307224935</c:v>
                </c:pt>
                <c:pt idx="8">
                  <c:v>266.64300876987767</c:v>
                </c:pt>
                <c:pt idx="9">
                  <c:v>454.55858501577507</c:v>
                </c:pt>
                <c:pt idx="10">
                  <c:v>792.26450334848562</c:v>
                </c:pt>
                <c:pt idx="11">
                  <c:v>1492.2073771639994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81-0642-969E-03EBF58E0440}"/>
            </c:ext>
          </c:extLst>
        </c:ser>
        <c:ser>
          <c:idx val="4"/>
          <c:order val="1"/>
          <c:tx>
            <c:v>400 K - E</c:v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Xe!$M$8:$M$15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Xe!$L$8:$L$15</c:f>
              <c:numCache>
                <c:formatCode>General</c:formatCode>
                <c:ptCount val="8"/>
                <c:pt idx="0">
                  <c:v>1831.6370168000003</c:v>
                </c:pt>
                <c:pt idx="1">
                  <c:v>461.89614080000001</c:v>
                </c:pt>
                <c:pt idx="2">
                  <c:v>162.93674180000002</c:v>
                </c:pt>
                <c:pt idx="3">
                  <c:v>67.978623000000013</c:v>
                </c:pt>
                <c:pt idx="4">
                  <c:v>34.992045500000003</c:v>
                </c:pt>
                <c:pt idx="5">
                  <c:v>21.853776199999999</c:v>
                </c:pt>
                <c:pt idx="6">
                  <c:v>15.439511300000001</c:v>
                </c:pt>
                <c:pt idx="7">
                  <c:v>11.415847800000002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481-0642-969E-03EBF58E0440}"/>
            </c:ext>
          </c:extLst>
        </c:ser>
        <c:ser>
          <c:idx val="1"/>
          <c:order val="2"/>
          <c:tx>
            <c:v>500 K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Xe!$C$66:$C$77</c:f>
              <c:numCache>
                <c:formatCode>0.0</c:formatCode>
                <c:ptCount val="12"/>
                <c:pt idx="0">
                  <c:v>377.4</c:v>
                </c:pt>
                <c:pt idx="1">
                  <c:v>188.7</c:v>
                </c:pt>
                <c:pt idx="2">
                  <c:v>125.8</c:v>
                </c:pt>
                <c:pt idx="3">
                  <c:v>94.3</c:v>
                </c:pt>
                <c:pt idx="4">
                  <c:v>75.5</c:v>
                </c:pt>
                <c:pt idx="5">
                  <c:v>62.9</c:v>
                </c:pt>
                <c:pt idx="6">
                  <c:v>53.9</c:v>
                </c:pt>
                <c:pt idx="7">
                  <c:v>47.2</c:v>
                </c:pt>
                <c:pt idx="8">
                  <c:v>41.9</c:v>
                </c:pt>
                <c:pt idx="9">
                  <c:v>37.700000000000003</c:v>
                </c:pt>
                <c:pt idx="10">
                  <c:v>34.299999999999997</c:v>
                </c:pt>
                <c:pt idx="11">
                  <c:v>31.4</c:v>
                </c:pt>
              </c:numCache>
            </c:numRef>
          </c:xVal>
          <c:yVal>
            <c:numRef>
              <c:f>Xe!$G$66:$G$77</c:f>
              <c:numCache>
                <c:formatCode>General</c:formatCode>
                <c:ptCount val="12"/>
                <c:pt idx="0">
                  <c:v>10.281868307832688</c:v>
                </c:pt>
                <c:pt idx="1">
                  <c:v>20.245264306147963</c:v>
                </c:pt>
                <c:pt idx="2">
                  <c:v>31.753982324408582</c:v>
                </c:pt>
                <c:pt idx="3">
                  <c:v>47.420243521667231</c:v>
                </c:pt>
                <c:pt idx="4">
                  <c:v>70.739222235540723</c:v>
                </c:pt>
                <c:pt idx="5">
                  <c:v>107.31296994374543</c:v>
                </c:pt>
                <c:pt idx="6">
                  <c:v>165.34361007267137</c:v>
                </c:pt>
                <c:pt idx="7">
                  <c:v>257.23943516751649</c:v>
                </c:pt>
                <c:pt idx="8">
                  <c:v>409.12272132370305</c:v>
                </c:pt>
                <c:pt idx="9">
                  <c:v>661.85154973393105</c:v>
                </c:pt>
                <c:pt idx="10">
                  <c:v>1103.4710086193463</c:v>
                </c:pt>
                <c:pt idx="11">
                  <c:v>2000.263202346719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481-0642-969E-03EBF58E0440}"/>
            </c:ext>
          </c:extLst>
        </c:ser>
        <c:ser>
          <c:idx val="5"/>
          <c:order val="3"/>
          <c:tx>
            <c:v>500 K - E</c:v>
          </c:tx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Xe!$M$16:$M$23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Xe!$L$16:$L$24</c:f>
              <c:numCache>
                <c:formatCode>General</c:formatCode>
                <c:ptCount val="9"/>
                <c:pt idx="0">
                  <c:v>1978.6607634000002</c:v>
                </c:pt>
                <c:pt idx="1">
                  <c:v>522.88766939999994</c:v>
                </c:pt>
                <c:pt idx="2">
                  <c:v>189.81544919999999</c:v>
                </c:pt>
                <c:pt idx="3">
                  <c:v>80.6678012</c:v>
                </c:pt>
                <c:pt idx="4">
                  <c:v>43.600220900000004</c:v>
                </c:pt>
                <c:pt idx="5">
                  <c:v>27.849268800000001</c:v>
                </c:pt>
                <c:pt idx="6">
                  <c:v>19.4071508</c:v>
                </c:pt>
                <c:pt idx="7">
                  <c:v>14.290727500000001</c:v>
                </c:pt>
                <c:pt idx="8">
                  <c:v>2137.1861339000002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E481-0642-969E-03EBF58E0440}"/>
            </c:ext>
          </c:extLst>
        </c:ser>
        <c:ser>
          <c:idx val="2"/>
          <c:order val="4"/>
          <c:tx>
            <c:v>600 K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Xe!$C$78:$C$89</c:f>
              <c:numCache>
                <c:formatCode>0.0</c:formatCode>
                <c:ptCount val="12"/>
                <c:pt idx="0">
                  <c:v>377.4</c:v>
                </c:pt>
                <c:pt idx="1">
                  <c:v>188.7</c:v>
                </c:pt>
                <c:pt idx="2">
                  <c:v>125.8</c:v>
                </c:pt>
                <c:pt idx="3">
                  <c:v>94.3</c:v>
                </c:pt>
                <c:pt idx="4">
                  <c:v>75.5</c:v>
                </c:pt>
                <c:pt idx="5">
                  <c:v>62.9</c:v>
                </c:pt>
                <c:pt idx="6">
                  <c:v>53.9</c:v>
                </c:pt>
                <c:pt idx="7">
                  <c:v>47.2</c:v>
                </c:pt>
                <c:pt idx="8">
                  <c:v>41.9</c:v>
                </c:pt>
                <c:pt idx="9">
                  <c:v>37.700000000000003</c:v>
                </c:pt>
                <c:pt idx="10">
                  <c:v>34.299999999999997</c:v>
                </c:pt>
                <c:pt idx="11">
                  <c:v>31.4</c:v>
                </c:pt>
              </c:numCache>
            </c:numRef>
          </c:xVal>
          <c:yVal>
            <c:numRef>
              <c:f>Xe!$G$78:$G$89</c:f>
              <c:numCache>
                <c:formatCode>General</c:formatCode>
                <c:ptCount val="12"/>
                <c:pt idx="0">
                  <c:v>13.085881173177967</c:v>
                </c:pt>
                <c:pt idx="1">
                  <c:v>27.284873982492496</c:v>
                </c:pt>
                <c:pt idx="2">
                  <c:v>44.83353162329891</c:v>
                </c:pt>
                <c:pt idx="3">
                  <c:v>68.879208138191728</c:v>
                </c:pt>
                <c:pt idx="4">
                  <c:v>103.5681455826971</c:v>
                </c:pt>
                <c:pt idx="5">
                  <c:v>155.69057526852896</c:v>
                </c:pt>
                <c:pt idx="6">
                  <c:v>235.06607484590467</c:v>
                </c:pt>
                <c:pt idx="7">
                  <c:v>356.48555726278369</c:v>
                </c:pt>
                <c:pt idx="8">
                  <c:v>551.60243387752848</c:v>
                </c:pt>
                <c:pt idx="9">
                  <c:v>869.14451445208692</c:v>
                </c:pt>
                <c:pt idx="10">
                  <c:v>1414.6775138902076</c:v>
                </c:pt>
                <c:pt idx="11">
                  <c:v>2508.3190275294387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481-0642-969E-03EBF58E0440}"/>
            </c:ext>
          </c:extLst>
        </c:ser>
        <c:ser>
          <c:idx val="6"/>
          <c:order val="5"/>
          <c:tx>
            <c:v>600 K - E</c:v>
          </c:tx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Xe!$M$24:$M$31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Xe!$L$24:$L$31</c:f>
              <c:numCache>
                <c:formatCode>General</c:formatCode>
                <c:ptCount val="8"/>
                <c:pt idx="0">
                  <c:v>2137.1861339000002</c:v>
                </c:pt>
                <c:pt idx="1">
                  <c:v>577.22659910000004</c:v>
                </c:pt>
                <c:pt idx="2">
                  <c:v>213.1558647</c:v>
                </c:pt>
                <c:pt idx="3">
                  <c:v>93.995743600000011</c:v>
                </c:pt>
                <c:pt idx="4">
                  <c:v>53.2056331</c:v>
                </c:pt>
                <c:pt idx="5">
                  <c:v>33.629938500000002</c:v>
                </c:pt>
                <c:pt idx="6">
                  <c:v>23.666120200000002</c:v>
                </c:pt>
                <c:pt idx="7">
                  <c:v>18.064037600000002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E481-0642-969E-03EBF58E0440}"/>
            </c:ext>
          </c:extLst>
        </c:ser>
        <c:ser>
          <c:idx val="3"/>
          <c:order val="6"/>
          <c:tx>
            <c:v>700 K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Xe!$C$90:$C$101</c:f>
              <c:numCache>
                <c:formatCode>0.0</c:formatCode>
                <c:ptCount val="12"/>
                <c:pt idx="0">
                  <c:v>377.4</c:v>
                </c:pt>
                <c:pt idx="1">
                  <c:v>188.7</c:v>
                </c:pt>
                <c:pt idx="2">
                  <c:v>125.8</c:v>
                </c:pt>
                <c:pt idx="3">
                  <c:v>94.3</c:v>
                </c:pt>
                <c:pt idx="4">
                  <c:v>75.5</c:v>
                </c:pt>
                <c:pt idx="5">
                  <c:v>62.9</c:v>
                </c:pt>
                <c:pt idx="6">
                  <c:v>53.9</c:v>
                </c:pt>
                <c:pt idx="7">
                  <c:v>47.2</c:v>
                </c:pt>
                <c:pt idx="8">
                  <c:v>41.9</c:v>
                </c:pt>
                <c:pt idx="9">
                  <c:v>37.700000000000003</c:v>
                </c:pt>
                <c:pt idx="10">
                  <c:v>34.299999999999997</c:v>
                </c:pt>
                <c:pt idx="11">
                  <c:v>31.4</c:v>
                </c:pt>
              </c:numCache>
            </c:numRef>
          </c:xVal>
          <c:yVal>
            <c:numRef>
              <c:f>Xe!$G$90:$G$101</c:f>
              <c:numCache>
                <c:formatCode>General</c:formatCode>
                <c:ptCount val="12"/>
                <c:pt idx="0">
                  <c:v>15.889894038523238</c:v>
                </c:pt>
                <c:pt idx="1">
                  <c:v>34.324483658837025</c:v>
                </c:pt>
                <c:pt idx="2">
                  <c:v>57.913080922189252</c:v>
                </c:pt>
                <c:pt idx="3">
                  <c:v>90.338172754716254</c:v>
                </c:pt>
                <c:pt idx="4">
                  <c:v>136.3970689298535</c:v>
                </c:pt>
                <c:pt idx="5">
                  <c:v>204.06818059331249</c:v>
                </c:pt>
                <c:pt idx="6">
                  <c:v>304.78853961913796</c:v>
                </c:pt>
                <c:pt idx="7">
                  <c:v>455.73167935805088</c:v>
                </c:pt>
                <c:pt idx="8">
                  <c:v>694.08214643135375</c:v>
                </c:pt>
                <c:pt idx="9">
                  <c:v>1076.4374791702428</c:v>
                </c:pt>
                <c:pt idx="10">
                  <c:v>1725.884019161068</c:v>
                </c:pt>
                <c:pt idx="11">
                  <c:v>3016.3748527121579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481-0642-969E-03EBF58E0440}"/>
            </c:ext>
          </c:extLst>
        </c:ser>
        <c:ser>
          <c:idx val="7"/>
          <c:order val="7"/>
          <c:tx>
            <c:v>700 K - E</c:v>
          </c:tx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Xe!$M$32:$M$39</c:f>
              <c:numCache>
                <c:formatCode>General</c:formatCode>
                <c:ptCount val="8"/>
                <c:pt idx="0">
                  <c:v>32.518799999999999</c:v>
                </c:pt>
                <c:pt idx="1">
                  <c:v>51.638649999999998</c:v>
                </c:pt>
                <c:pt idx="2">
                  <c:v>77.081599999999995</c:v>
                </c:pt>
                <c:pt idx="3">
                  <c:v>109.75094999999999</c:v>
                </c:pt>
                <c:pt idx="4">
                  <c:v>150.54999999999998</c:v>
                </c:pt>
                <c:pt idx="5">
                  <c:v>200.38204999999999</c:v>
                </c:pt>
                <c:pt idx="6">
                  <c:v>260.15039999999999</c:v>
                </c:pt>
                <c:pt idx="7">
                  <c:v>330.75834999999995</c:v>
                </c:pt>
              </c:numCache>
            </c:numRef>
          </c:xVal>
          <c:yVal>
            <c:numRef>
              <c:f>Xe!$L$32:$L$39</c:f>
              <c:numCache>
                <c:formatCode>General</c:formatCode>
                <c:ptCount val="8"/>
                <c:pt idx="0">
                  <c:v>2547.0547433000002</c:v>
                </c:pt>
                <c:pt idx="1">
                  <c:v>631.83297390000007</c:v>
                </c:pt>
                <c:pt idx="2">
                  <c:v>235.80590810000001</c:v>
                </c:pt>
                <c:pt idx="3">
                  <c:v>108.7200242</c:v>
                </c:pt>
                <c:pt idx="4">
                  <c:v>61.328068000000002</c:v>
                </c:pt>
                <c:pt idx="5">
                  <c:v>38.952876300000007</c:v>
                </c:pt>
                <c:pt idx="6">
                  <c:v>27.585569500000005</c:v>
                </c:pt>
                <c:pt idx="7">
                  <c:v>20.756945600000002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E481-0642-969E-03EBF58E0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937792"/>
        <c:axId val="841355920"/>
      </c:scatterChart>
      <c:valAx>
        <c:axId val="737937792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841355920"/>
        <c:crosses val="autoZero"/>
        <c:crossBetween val="midCat"/>
      </c:valAx>
      <c:valAx>
        <c:axId val="841355920"/>
        <c:scaling>
          <c:logBase val="10"/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7379377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116686976627921"/>
          <c:y val="5.4887946698970312E-2"/>
          <c:w val="0.42064570053743283"/>
          <c:h val="0.280333996711949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Xe!$F$3:$F$10</c:f>
              <c:numCache>
                <c:formatCode>General</c:formatCode>
                <c:ptCount val="8"/>
                <c:pt idx="0">
                  <c:v>27000</c:v>
                </c:pt>
                <c:pt idx="1">
                  <c:v>42875</c:v>
                </c:pt>
                <c:pt idx="2">
                  <c:v>64000</c:v>
                </c:pt>
                <c:pt idx="3">
                  <c:v>91125</c:v>
                </c:pt>
                <c:pt idx="4">
                  <c:v>125000</c:v>
                </c:pt>
                <c:pt idx="5">
                  <c:v>166375</c:v>
                </c:pt>
                <c:pt idx="6">
                  <c:v>216000</c:v>
                </c:pt>
                <c:pt idx="7">
                  <c:v>274625</c:v>
                </c:pt>
              </c:numCache>
            </c:numRef>
          </c:xVal>
          <c:yVal>
            <c:numRef>
              <c:f>Xe!$E$3:$E$10</c:f>
              <c:numCache>
                <c:formatCode>General</c:formatCode>
                <c:ptCount val="8"/>
                <c:pt idx="0">
                  <c:v>53.213348000000003</c:v>
                </c:pt>
                <c:pt idx="1">
                  <c:v>16.903580000000002</c:v>
                </c:pt>
                <c:pt idx="2">
                  <c:v>0.51647900000000002</c:v>
                </c:pt>
                <c:pt idx="3">
                  <c:v>-4.0130520000000001</c:v>
                </c:pt>
                <c:pt idx="4">
                  <c:v>-4.6351940000000003</c:v>
                </c:pt>
                <c:pt idx="5">
                  <c:v>-4.1377329999999999</c:v>
                </c:pt>
                <c:pt idx="6">
                  <c:v>-3.455918</c:v>
                </c:pt>
                <c:pt idx="7">
                  <c:v>-2.951146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108-1143-8F50-13F1508E8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210112"/>
        <c:axId val="1962269632"/>
      </c:scatterChart>
      <c:valAx>
        <c:axId val="20052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269632"/>
        <c:crosses val="autoZero"/>
        <c:crossBetween val="midCat"/>
      </c:valAx>
      <c:valAx>
        <c:axId val="19622696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21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summaryC!$C$8:$C$33</c:f>
              <c:numCache>
                <c:formatCode>General</c:formatCode>
                <c:ptCount val="26"/>
                <c:pt idx="0">
                  <c:v>30.833743452515126</c:v>
                </c:pt>
                <c:pt idx="1">
                  <c:v>31.802878974870612</c:v>
                </c:pt>
                <c:pt idx="2">
                  <c:v>32.572388648187605</c:v>
                </c:pt>
                <c:pt idx="3">
                  <c:v>33.553884381693472</c:v>
                </c:pt>
                <c:pt idx="4">
                  <c:v>33.997616144276954</c:v>
                </c:pt>
                <c:pt idx="5">
                  <c:v>34.544688663946324</c:v>
                </c:pt>
                <c:pt idx="6">
                  <c:v>35.75671636619267</c:v>
                </c:pt>
                <c:pt idx="7">
                  <c:v>37.071406472416122</c:v>
                </c:pt>
                <c:pt idx="8">
                  <c:v>39.908563933046395</c:v>
                </c:pt>
                <c:pt idx="9">
                  <c:v>43.467996449345669</c:v>
                </c:pt>
                <c:pt idx="10">
                  <c:v>47.076103791848169</c:v>
                </c:pt>
                <c:pt idx="11">
                  <c:v>51.111930145880677</c:v>
                </c:pt>
                <c:pt idx="12">
                  <c:v>57.156557438586923</c:v>
                </c:pt>
                <c:pt idx="13">
                  <c:v>63.926322605496537</c:v>
                </c:pt>
                <c:pt idx="14">
                  <c:v>70.452428928067022</c:v>
                </c:pt>
                <c:pt idx="15">
                  <c:v>76.347035130618465</c:v>
                </c:pt>
                <c:pt idx="16">
                  <c:v>84.180018078134239</c:v>
                </c:pt>
                <c:pt idx="17">
                  <c:v>93.460603468768838</c:v>
                </c:pt>
                <c:pt idx="18">
                  <c:v>105.3515769609682</c:v>
                </c:pt>
                <c:pt idx="19">
                  <c:v>119.2243754078503</c:v>
                </c:pt>
                <c:pt idx="20">
                  <c:v>140.6862429985683</c:v>
                </c:pt>
                <c:pt idx="21">
                  <c:v>168.41862989232644</c:v>
                </c:pt>
                <c:pt idx="22">
                  <c:v>215.307617143849</c:v>
                </c:pt>
                <c:pt idx="23">
                  <c:v>289.28940577924521</c:v>
                </c:pt>
                <c:pt idx="24">
                  <c:v>446.73426554409048</c:v>
                </c:pt>
                <c:pt idx="25">
                  <c:v>1017.9826166416314</c:v>
                </c:pt>
              </c:numCache>
            </c:numRef>
          </c:xVal>
          <c:yVal>
            <c:numRef>
              <c:f>summaryC!$B$8:$B$33</c:f>
              <c:numCache>
                <c:formatCode>General</c:formatCode>
                <c:ptCount val="26"/>
                <c:pt idx="0">
                  <c:v>4863.1403471286321</c:v>
                </c:pt>
                <c:pt idx="1">
                  <c:v>4305.8626414461232</c:v>
                </c:pt>
                <c:pt idx="2">
                  <c:v>4478.6762052805307</c:v>
                </c:pt>
                <c:pt idx="3">
                  <c:v>4446.1219456174204</c:v>
                </c:pt>
                <c:pt idx="4">
                  <c:v>4107.1879799512462</c:v>
                </c:pt>
                <c:pt idx="5">
                  <c:v>3982.1910014624536</c:v>
                </c:pt>
                <c:pt idx="6">
                  <c:v>4354.2070409779762</c:v>
                </c:pt>
                <c:pt idx="7">
                  <c:v>3407.7392968028562</c:v>
                </c:pt>
                <c:pt idx="8">
                  <c:v>1730.9475093184417</c:v>
                </c:pt>
                <c:pt idx="9">
                  <c:v>1195.3125074128357</c:v>
                </c:pt>
                <c:pt idx="10">
                  <c:v>1020.5768031312723</c:v>
                </c:pt>
                <c:pt idx="11">
                  <c:v>707.01656615055765</c:v>
                </c:pt>
                <c:pt idx="12">
                  <c:v>604.16879801945527</c:v>
                </c:pt>
                <c:pt idx="13">
                  <c:v>427.44621475435804</c:v>
                </c:pt>
                <c:pt idx="14">
                  <c:v>319.32977332318683</c:v>
                </c:pt>
                <c:pt idx="15">
                  <c:v>268.39003467464272</c:v>
                </c:pt>
                <c:pt idx="16">
                  <c:v>198.16516440963099</c:v>
                </c:pt>
                <c:pt idx="17">
                  <c:v>174.35383612402524</c:v>
                </c:pt>
                <c:pt idx="18">
                  <c:v>127.40418155272393</c:v>
                </c:pt>
                <c:pt idx="19">
                  <c:v>98.398063930840607</c:v>
                </c:pt>
                <c:pt idx="20">
                  <c:v>71.447905458709272</c:v>
                </c:pt>
                <c:pt idx="21">
                  <c:v>56.228048411543099</c:v>
                </c:pt>
                <c:pt idx="22">
                  <c:v>37.525096541163272</c:v>
                </c:pt>
                <c:pt idx="23">
                  <c:v>23.253998990573123</c:v>
                </c:pt>
                <c:pt idx="24">
                  <c:v>14.796571109622953</c:v>
                </c:pt>
                <c:pt idx="25">
                  <c:v>6.4273421731906621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EA-5C4E-9D3F-E2AE3597011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summaryC!$C$34:$C$59</c:f>
              <c:numCache>
                <c:formatCode>General</c:formatCode>
                <c:ptCount val="26"/>
                <c:pt idx="0">
                  <c:v>30.900530888526784</c:v>
                </c:pt>
                <c:pt idx="1">
                  <c:v>31.725815672803332</c:v>
                </c:pt>
                <c:pt idx="2">
                  <c:v>32.280444908356849</c:v>
                </c:pt>
                <c:pt idx="3">
                  <c:v>33.269804201870109</c:v>
                </c:pt>
                <c:pt idx="4">
                  <c:v>34.571021710024588</c:v>
                </c:pt>
                <c:pt idx="5">
                  <c:v>35.455139680024701</c:v>
                </c:pt>
                <c:pt idx="6">
                  <c:v>36.320891136095113</c:v>
                </c:pt>
                <c:pt idx="7">
                  <c:v>37.866899663520719</c:v>
                </c:pt>
                <c:pt idx="8">
                  <c:v>41.029618003466304</c:v>
                </c:pt>
                <c:pt idx="9">
                  <c:v>44.167962043802682</c:v>
                </c:pt>
                <c:pt idx="10">
                  <c:v>47.760404744817976</c:v>
                </c:pt>
                <c:pt idx="11">
                  <c:v>52.37510599808607</c:v>
                </c:pt>
                <c:pt idx="12">
                  <c:v>58.200278388156342</c:v>
                </c:pt>
                <c:pt idx="13">
                  <c:v>65.549276169539965</c:v>
                </c:pt>
                <c:pt idx="14">
                  <c:v>71.668581834471937</c:v>
                </c:pt>
                <c:pt idx="15">
                  <c:v>77.801435200785491</c:v>
                </c:pt>
                <c:pt idx="16">
                  <c:v>85.739783832404626</c:v>
                </c:pt>
                <c:pt idx="17">
                  <c:v>95.039562402135701</c:v>
                </c:pt>
                <c:pt idx="18">
                  <c:v>107.26725819107365</c:v>
                </c:pt>
                <c:pt idx="19">
                  <c:v>121.79850234983839</c:v>
                </c:pt>
                <c:pt idx="20">
                  <c:v>143.14368660156913</c:v>
                </c:pt>
                <c:pt idx="21">
                  <c:v>171.59792496276367</c:v>
                </c:pt>
                <c:pt idx="22">
                  <c:v>213.50701394651125</c:v>
                </c:pt>
                <c:pt idx="23">
                  <c:v>292.51746556576529</c:v>
                </c:pt>
                <c:pt idx="24">
                  <c:v>450.57211760989264</c:v>
                </c:pt>
                <c:pt idx="25">
                  <c:v>1025.7810036253381</c:v>
                </c:pt>
              </c:numCache>
            </c:numRef>
          </c:xVal>
          <c:yVal>
            <c:numRef>
              <c:f>summaryC!$B$34:$B$59</c:f>
              <c:numCache>
                <c:formatCode>General</c:formatCode>
                <c:ptCount val="26"/>
                <c:pt idx="0">
                  <c:v>4956.953447762543</c:v>
                </c:pt>
                <c:pt idx="1">
                  <c:v>4579.9131879291135</c:v>
                </c:pt>
                <c:pt idx="2">
                  <c:v>4153.3224827817403</c:v>
                </c:pt>
                <c:pt idx="3">
                  <c:v>4167.9253813954356</c:v>
                </c:pt>
                <c:pt idx="4">
                  <c:v>4384.7019899164825</c:v>
                </c:pt>
                <c:pt idx="5">
                  <c:v>4464.9124311415599</c:v>
                </c:pt>
                <c:pt idx="6">
                  <c:v>3772.6805167611701</c:v>
                </c:pt>
                <c:pt idx="7">
                  <c:v>3447.9554744895463</c:v>
                </c:pt>
                <c:pt idx="8">
                  <c:v>1676.1625272255214</c:v>
                </c:pt>
                <c:pt idx="9">
                  <c:v>1278.910928795739</c:v>
                </c:pt>
                <c:pt idx="10">
                  <c:v>965.32211874040831</c:v>
                </c:pt>
                <c:pt idx="11">
                  <c:v>839.63647049192684</c:v>
                </c:pt>
                <c:pt idx="12">
                  <c:v>634.7527013119427</c:v>
                </c:pt>
                <c:pt idx="13">
                  <c:v>439.41784561551492</c:v>
                </c:pt>
                <c:pt idx="14">
                  <c:v>362.46085075749863</c:v>
                </c:pt>
                <c:pt idx="15">
                  <c:v>305.22634991174715</c:v>
                </c:pt>
                <c:pt idx="16">
                  <c:v>222.46077210965609</c:v>
                </c:pt>
                <c:pt idx="17">
                  <c:v>195.54308755724168</c:v>
                </c:pt>
                <c:pt idx="18">
                  <c:v>144.89564155181992</c:v>
                </c:pt>
                <c:pt idx="19">
                  <c:v>110.61379129530918</c:v>
                </c:pt>
                <c:pt idx="20">
                  <c:v>87.458103490515384</c:v>
                </c:pt>
                <c:pt idx="21">
                  <c:v>60.17046629492269</c:v>
                </c:pt>
                <c:pt idx="22">
                  <c:v>46.962459815797118</c:v>
                </c:pt>
                <c:pt idx="23">
                  <c:v>29.073871063798638</c:v>
                </c:pt>
                <c:pt idx="24">
                  <c:v>18.242195820424602</c:v>
                </c:pt>
                <c:pt idx="25">
                  <c:v>8.2214590412797577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EA-5C4E-9D3F-E2AE3597011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summaryC!$C$60:$C$85</c:f>
              <c:numCache>
                <c:formatCode>General</c:formatCode>
                <c:ptCount val="26"/>
                <c:pt idx="0">
                  <c:v>30.271833134167824</c:v>
                </c:pt>
                <c:pt idx="1">
                  <c:v>32.101765180937164</c:v>
                </c:pt>
                <c:pt idx="2">
                  <c:v>33.568459607833958</c:v>
                </c:pt>
                <c:pt idx="3">
                  <c:v>34.360632944343322</c:v>
                </c:pt>
                <c:pt idx="4">
                  <c:v>35.462243031391893</c:v>
                </c:pt>
                <c:pt idx="5">
                  <c:v>35.879913498492172</c:v>
                </c:pt>
                <c:pt idx="6">
                  <c:v>36.508764511041996</c:v>
                </c:pt>
                <c:pt idx="7">
                  <c:v>37.864760854256204</c:v>
                </c:pt>
                <c:pt idx="8">
                  <c:v>40.894798021246388</c:v>
                </c:pt>
                <c:pt idx="9">
                  <c:v>44.259040466000208</c:v>
                </c:pt>
                <c:pt idx="10">
                  <c:v>47.860574625719323</c:v>
                </c:pt>
                <c:pt idx="11">
                  <c:v>52.591820788009294</c:v>
                </c:pt>
                <c:pt idx="12">
                  <c:v>58.051924325953451</c:v>
                </c:pt>
                <c:pt idx="13">
                  <c:v>65.721831890514878</c:v>
                </c:pt>
                <c:pt idx="14">
                  <c:v>70.972721877731246</c:v>
                </c:pt>
                <c:pt idx="15">
                  <c:v>78.389856355248199</c:v>
                </c:pt>
                <c:pt idx="16">
                  <c:v>86.07273925632829</c:v>
                </c:pt>
                <c:pt idx="17">
                  <c:v>94.829710773680617</c:v>
                </c:pt>
                <c:pt idx="18">
                  <c:v>107.53178565040531</c:v>
                </c:pt>
                <c:pt idx="19">
                  <c:v>122.70417644626383</c:v>
                </c:pt>
                <c:pt idx="20">
                  <c:v>144.73576374069319</c:v>
                </c:pt>
                <c:pt idx="21">
                  <c:v>172.69624212812101</c:v>
                </c:pt>
                <c:pt idx="22">
                  <c:v>219.30988446582424</c:v>
                </c:pt>
                <c:pt idx="23">
                  <c:v>298.99735199752371</c:v>
                </c:pt>
                <c:pt idx="24">
                  <c:v>472.46672124136057</c:v>
                </c:pt>
                <c:pt idx="25">
                  <c:v>1190.2562262900401</c:v>
                </c:pt>
              </c:numCache>
            </c:numRef>
          </c:xVal>
          <c:yVal>
            <c:numRef>
              <c:f>summaryC!$B$60:$B$85</c:f>
              <c:numCache>
                <c:formatCode>General</c:formatCode>
                <c:ptCount val="26"/>
                <c:pt idx="0">
                  <c:v>4630.6248280844575</c:v>
                </c:pt>
                <c:pt idx="1">
                  <c:v>4544.7832109994824</c:v>
                </c:pt>
                <c:pt idx="2">
                  <c:v>4233.9182751123599</c:v>
                </c:pt>
                <c:pt idx="3">
                  <c:v>4287.4484751747623</c:v>
                </c:pt>
                <c:pt idx="4">
                  <c:v>4632.1054356863124</c:v>
                </c:pt>
                <c:pt idx="5">
                  <c:v>4813.5771412407812</c:v>
                </c:pt>
                <c:pt idx="6">
                  <c:v>3714.2178531780455</c:v>
                </c:pt>
                <c:pt idx="7">
                  <c:v>3534.6268767015472</c:v>
                </c:pt>
                <c:pt idx="8">
                  <c:v>1842.0187668373353</c:v>
                </c:pt>
                <c:pt idx="9">
                  <c:v>1324.9812396138698</c:v>
                </c:pt>
                <c:pt idx="10">
                  <c:v>1167.0875471511833</c:v>
                </c:pt>
                <c:pt idx="11">
                  <c:v>884.00706962462323</c:v>
                </c:pt>
                <c:pt idx="12">
                  <c:v>630.29727812688293</c:v>
                </c:pt>
                <c:pt idx="13">
                  <c:v>528.93312182256261</c:v>
                </c:pt>
                <c:pt idx="14">
                  <c:v>370.71864368435553</c:v>
                </c:pt>
                <c:pt idx="15">
                  <c:v>321.36395757248852</c:v>
                </c:pt>
                <c:pt idx="16">
                  <c:v>249.47063231532442</c:v>
                </c:pt>
                <c:pt idx="17">
                  <c:v>202.61967741678893</c:v>
                </c:pt>
                <c:pt idx="18">
                  <c:v>152.42214381719492</c:v>
                </c:pt>
                <c:pt idx="19">
                  <c:v>124.99099832253748</c:v>
                </c:pt>
                <c:pt idx="20">
                  <c:v>91.287319690993272</c:v>
                </c:pt>
                <c:pt idx="21">
                  <c:v>63.748514910268966</c:v>
                </c:pt>
                <c:pt idx="22">
                  <c:v>46.943013591994038</c:v>
                </c:pt>
                <c:pt idx="23">
                  <c:v>29.688328181526725</c:v>
                </c:pt>
                <c:pt idx="24">
                  <c:v>18.64749576282966</c:v>
                </c:pt>
                <c:pt idx="25">
                  <c:v>7.5062007113931104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CEA-5C4E-9D3F-E2AE3597011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summaryC!$C$86:$C$112</c:f>
              <c:numCache>
                <c:formatCode>General</c:formatCode>
                <c:ptCount val="27"/>
                <c:pt idx="0">
                  <c:v>30.736218796088327</c:v>
                </c:pt>
                <c:pt idx="1">
                  <c:v>32.084765986718686</c:v>
                </c:pt>
                <c:pt idx="2">
                  <c:v>32.659135323857377</c:v>
                </c:pt>
                <c:pt idx="3">
                  <c:v>33.098205578454937</c:v>
                </c:pt>
                <c:pt idx="4">
                  <c:v>33.632126311174879</c:v>
                </c:pt>
                <c:pt idx="5">
                  <c:v>34.482625085663294</c:v>
                </c:pt>
                <c:pt idx="6">
                  <c:v>35.237067429652775</c:v>
                </c:pt>
                <c:pt idx="7">
                  <c:v>36.877106953871042</c:v>
                </c:pt>
                <c:pt idx="8">
                  <c:v>40.699418997845434</c:v>
                </c:pt>
                <c:pt idx="9">
                  <c:v>45.185631691286495</c:v>
                </c:pt>
                <c:pt idx="10">
                  <c:v>49.763763003419484</c:v>
                </c:pt>
                <c:pt idx="11">
                  <c:v>54.880944992521449</c:v>
                </c:pt>
                <c:pt idx="12">
                  <c:v>58.651122175204243</c:v>
                </c:pt>
                <c:pt idx="13">
                  <c:v>62.406006055504783</c:v>
                </c:pt>
                <c:pt idx="14">
                  <c:v>66.125237076497385</c:v>
                </c:pt>
                <c:pt idx="15">
                  <c:v>71.521944751966686</c:v>
                </c:pt>
                <c:pt idx="16">
                  <c:v>77.8632463083608</c:v>
                </c:pt>
                <c:pt idx="17">
                  <c:v>85.299967279958793</c:v>
                </c:pt>
                <c:pt idx="18">
                  <c:v>95.253254820924809</c:v>
                </c:pt>
                <c:pt idx="19">
                  <c:v>105.8453785211229</c:v>
                </c:pt>
                <c:pt idx="20">
                  <c:v>119.79893962903211</c:v>
                </c:pt>
                <c:pt idx="21">
                  <c:v>138.35832712896877</c:v>
                </c:pt>
                <c:pt idx="22">
                  <c:v>165.00187018128079</c:v>
                </c:pt>
                <c:pt idx="23">
                  <c:v>207.44887419549238</c:v>
                </c:pt>
                <c:pt idx="24">
                  <c:v>272.25206366940438</c:v>
                </c:pt>
                <c:pt idx="25">
                  <c:v>409.66802587658299</c:v>
                </c:pt>
                <c:pt idx="26">
                  <c:v>836.32615486176394</c:v>
                </c:pt>
              </c:numCache>
            </c:numRef>
          </c:xVal>
          <c:yVal>
            <c:numRef>
              <c:f>summaryC!$B$86:$B$112</c:f>
              <c:numCache>
                <c:formatCode>General</c:formatCode>
                <c:ptCount val="27"/>
                <c:pt idx="0">
                  <c:v>5121.3600771450419</c:v>
                </c:pt>
                <c:pt idx="1">
                  <c:v>4885.3454783630905</c:v>
                </c:pt>
                <c:pt idx="2">
                  <c:v>4302.6754915327765</c:v>
                </c:pt>
                <c:pt idx="3">
                  <c:v>5250.206153438412</c:v>
                </c:pt>
                <c:pt idx="4">
                  <c:v>4775.2897684547679</c:v>
                </c:pt>
                <c:pt idx="5">
                  <c:v>5010.9148683408212</c:v>
                </c:pt>
                <c:pt idx="6">
                  <c:v>3547.0179672386394</c:v>
                </c:pt>
                <c:pt idx="7">
                  <c:v>2852.1703293332162</c:v>
                </c:pt>
                <c:pt idx="8">
                  <c:v>1901.4868548637041</c:v>
                </c:pt>
                <c:pt idx="9">
                  <c:v>1451.7451366473538</c:v>
                </c:pt>
                <c:pt idx="10">
                  <c:v>1110.6209412143141</c:v>
                </c:pt>
                <c:pt idx="11">
                  <c:v>864.8831987620938</c:v>
                </c:pt>
                <c:pt idx="12">
                  <c:v>678.23954268513614</c:v>
                </c:pt>
                <c:pt idx="13">
                  <c:v>596.26373528381566</c:v>
                </c:pt>
                <c:pt idx="14">
                  <c:v>521.42505158472602</c:v>
                </c:pt>
                <c:pt idx="15">
                  <c:v>414.4080667830379</c:v>
                </c:pt>
                <c:pt idx="16">
                  <c:v>357.50253146125675</c:v>
                </c:pt>
                <c:pt idx="17">
                  <c:v>285.78774891275259</c:v>
                </c:pt>
                <c:pt idx="18">
                  <c:v>237.49740469574539</c:v>
                </c:pt>
                <c:pt idx="19">
                  <c:v>181.41921001958193</c:v>
                </c:pt>
                <c:pt idx="20">
                  <c:v>137.8379802856212</c:v>
                </c:pt>
                <c:pt idx="21">
                  <c:v>107.1546141306322</c:v>
                </c:pt>
                <c:pt idx="22">
                  <c:v>78.908763339519695</c:v>
                </c:pt>
                <c:pt idx="23">
                  <c:v>57.731403453793945</c:v>
                </c:pt>
                <c:pt idx="24">
                  <c:v>38.812230567865662</c:v>
                </c:pt>
                <c:pt idx="25">
                  <c:v>24.815077683753909</c:v>
                </c:pt>
                <c:pt idx="26">
                  <c:v>11.637720070391621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EA-5C4E-9D3F-E2AE35970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834336"/>
        <c:axId val="1326877504"/>
      </c:scatterChart>
      <c:valAx>
        <c:axId val="907834336"/>
        <c:scaling>
          <c:orientation val="minMax"/>
          <c:max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877504"/>
        <c:crosses val="autoZero"/>
        <c:crossBetween val="midCat"/>
      </c:valAx>
      <c:valAx>
        <c:axId val="1326877504"/>
        <c:scaling>
          <c:logBase val="10"/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834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summaryC!$AB$8:$AB$21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summaryC!$AD$8:$AD$21</c:f>
              <c:numCache>
                <c:formatCode>General</c:formatCode>
                <c:ptCount val="14"/>
                <c:pt idx="0">
                  <c:v>5368.5588287666887</c:v>
                </c:pt>
                <c:pt idx="1">
                  <c:v>4187.2618680329315</c:v>
                </c:pt>
                <c:pt idx="2">
                  <c:v>2553.8780599317683</c:v>
                </c:pt>
                <c:pt idx="3">
                  <c:v>1742.0892176050247</c:v>
                </c:pt>
                <c:pt idx="4">
                  <c:v>976.30220387225927</c:v>
                </c:pt>
                <c:pt idx="5">
                  <c:v>383.58700734681776</c:v>
                </c:pt>
                <c:pt idx="6">
                  <c:v>209.79813446218785</c:v>
                </c:pt>
                <c:pt idx="7">
                  <c:v>95.152845263142851</c:v>
                </c:pt>
                <c:pt idx="8">
                  <c:v>56.291675266938142</c:v>
                </c:pt>
                <c:pt idx="9">
                  <c:v>28.135855042618644</c:v>
                </c:pt>
                <c:pt idx="10">
                  <c:v>17.750088278953115</c:v>
                </c:pt>
                <c:pt idx="11">
                  <c:v>12.632324384662148</c:v>
                </c:pt>
                <c:pt idx="12">
                  <c:v>7.0587973834421804</c:v>
                </c:pt>
                <c:pt idx="13">
                  <c:v>4.7926933157903848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5A-3944-94EA-991B6B3CC37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summaryC!$AB$22:$AB$35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summaryC!$AD$22:$AD$35</c:f>
              <c:numCache>
                <c:formatCode>General</c:formatCode>
                <c:ptCount val="14"/>
                <c:pt idx="0">
                  <c:v>6723.4536379991778</c:v>
                </c:pt>
                <c:pt idx="1">
                  <c:v>5245.1884461522759</c:v>
                </c:pt>
                <c:pt idx="2">
                  <c:v>3200.510840220833</c:v>
                </c:pt>
                <c:pt idx="3">
                  <c:v>2183.8615220062807</c:v>
                </c:pt>
                <c:pt idx="4">
                  <c:v>1224.3777548403241</c:v>
                </c:pt>
                <c:pt idx="5">
                  <c:v>481.26153696130001</c:v>
                </c:pt>
                <c:pt idx="6">
                  <c:v>263.24766807773483</c:v>
                </c:pt>
                <c:pt idx="7">
                  <c:v>119.38550102337301</c:v>
                </c:pt>
                <c:pt idx="8">
                  <c:v>70.614594083672671</c:v>
                </c:pt>
                <c:pt idx="9">
                  <c:v>35.280929914384423</c:v>
                </c:pt>
                <c:pt idx="10">
                  <c:v>22.250110348691393</c:v>
                </c:pt>
                <c:pt idx="11">
                  <c:v>15.830405480827684</c:v>
                </c:pt>
                <c:pt idx="12">
                  <c:v>8.8412745070805006</c:v>
                </c:pt>
                <c:pt idx="13">
                  <c:v>6.0008666447379806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5A-3944-94EA-991B6B3CC37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summaryC!$AB$36:$AB$49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summaryC!$AD$36:$AD$49</c:f>
              <c:numCache>
                <c:formatCode>General</c:formatCode>
                <c:ptCount val="14"/>
                <c:pt idx="0">
                  <c:v>8078.348447231665</c:v>
                </c:pt>
                <c:pt idx="1">
                  <c:v>6303.1150242716194</c:v>
                </c:pt>
                <c:pt idx="2">
                  <c:v>3847.1436205098976</c:v>
                </c:pt>
                <c:pt idx="3">
                  <c:v>2625.6338264075371</c:v>
                </c:pt>
                <c:pt idx="4">
                  <c:v>1472.4533058083887</c:v>
                </c:pt>
                <c:pt idx="5">
                  <c:v>578.93606657578221</c:v>
                </c:pt>
                <c:pt idx="6">
                  <c:v>316.69720169328173</c:v>
                </c:pt>
                <c:pt idx="7">
                  <c:v>143.61815678360315</c:v>
                </c:pt>
                <c:pt idx="8">
                  <c:v>84.937512900407199</c:v>
                </c:pt>
                <c:pt idx="9">
                  <c:v>42.426004786150195</c:v>
                </c:pt>
                <c:pt idx="10">
                  <c:v>26.750132418429668</c:v>
                </c:pt>
                <c:pt idx="11">
                  <c:v>19.02848657699322</c:v>
                </c:pt>
                <c:pt idx="12">
                  <c:v>10.623751630718823</c:v>
                </c:pt>
                <c:pt idx="13">
                  <c:v>7.2090399736855764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5A-3944-94EA-991B6B3CC370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summaryC!$AB$50:$AB$63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summaryC!$AD$50:$AD$63</c:f>
              <c:numCache>
                <c:formatCode>General</c:formatCode>
                <c:ptCount val="14"/>
                <c:pt idx="0">
                  <c:v>9433.2432564641549</c:v>
                </c:pt>
                <c:pt idx="1">
                  <c:v>7361.0416023909638</c:v>
                </c:pt>
                <c:pt idx="2">
                  <c:v>4493.7764007989617</c:v>
                </c:pt>
                <c:pt idx="3">
                  <c:v>3067.4061308087935</c:v>
                </c:pt>
                <c:pt idx="4">
                  <c:v>1720.5288567764537</c:v>
                </c:pt>
                <c:pt idx="5">
                  <c:v>676.61059619026446</c:v>
                </c:pt>
                <c:pt idx="6">
                  <c:v>370.14673530882874</c:v>
                </c:pt>
                <c:pt idx="7">
                  <c:v>167.85081254383331</c:v>
                </c:pt>
                <c:pt idx="8">
                  <c:v>99.260431717141742</c:v>
                </c:pt>
                <c:pt idx="9">
                  <c:v>49.571079657915966</c:v>
                </c:pt>
                <c:pt idx="10">
                  <c:v>31.250154488167951</c:v>
                </c:pt>
                <c:pt idx="11">
                  <c:v>22.226567673158758</c:v>
                </c:pt>
                <c:pt idx="12">
                  <c:v>12.406228754357146</c:v>
                </c:pt>
                <c:pt idx="13">
                  <c:v>8.4172133026331739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5A-3944-94EA-991B6B3CC370}"/>
            </c:ext>
          </c:extLst>
        </c:ser>
        <c:ser>
          <c:idx val="4"/>
          <c:order val="4"/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summaryC!$AB$8:$AB$21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summaryC!$AF$8:$AF$21</c:f>
              <c:numCache>
                <c:formatCode>General</c:formatCode>
                <c:ptCount val="14"/>
                <c:pt idx="0">
                  <c:v>4186.8199387685409</c:v>
                </c:pt>
                <c:pt idx="1">
                  <c:v>2488.1940514919511</c:v>
                </c:pt>
                <c:pt idx="2">
                  <c:v>1106.0869342803537</c:v>
                </c:pt>
                <c:pt idx="3">
                  <c:v>653.69939193406753</c:v>
                </c:pt>
                <c:pt idx="4">
                  <c:v>323.43637459547932</c:v>
                </c:pt>
                <c:pt idx="5">
                  <c:v>121.35534358134842</c:v>
                </c:pt>
                <c:pt idx="6">
                  <c:v>69.484537087364529</c:v>
                </c:pt>
                <c:pt idx="7">
                  <c:v>35.730828546271233</c:v>
                </c:pt>
                <c:pt idx="8">
                  <c:v>23.63986044351304</c:v>
                </c:pt>
                <c:pt idx="9">
                  <c:v>13.952220935625206</c:v>
                </c:pt>
                <c:pt idx="10">
                  <c:v>9.8610003849940782</c:v>
                </c:pt>
                <c:pt idx="11">
                  <c:v>7.6169403304906869</c:v>
                </c:pt>
                <c:pt idx="12">
                  <c:v>4.8493509260236358</c:v>
                </c:pt>
                <c:pt idx="13">
                  <c:v>3.5553205345102805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5A-3944-94EA-991B6B3CC370}"/>
            </c:ext>
          </c:extLst>
        </c:ser>
        <c:ser>
          <c:idx val="5"/>
          <c:order val="5"/>
          <c:spPr>
            <a:ln w="19050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summaryC!$AB$22:$AB$35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summaryC!$AF$22:$AF$35</c:f>
              <c:numCache>
                <c:formatCode>General</c:formatCode>
                <c:ptCount val="14"/>
                <c:pt idx="0">
                  <c:v>5306.2731042642472</c:v>
                </c:pt>
                <c:pt idx="1">
                  <c:v>3173.6143129760499</c:v>
                </c:pt>
                <c:pt idx="2">
                  <c:v>1429.1675035647279</c:v>
                </c:pt>
                <c:pt idx="3">
                  <c:v>852.77084851133441</c:v>
                </c:pt>
                <c:pt idx="4">
                  <c:v>427.10929774434919</c:v>
                </c:pt>
                <c:pt idx="5">
                  <c:v>161.83365925446333</c:v>
                </c:pt>
                <c:pt idx="6">
                  <c:v>92.559128734205657</c:v>
                </c:pt>
                <c:pt idx="7">
                  <c:v>47.198405627283492</c:v>
                </c:pt>
                <c:pt idx="8">
                  <c:v>30.975689898141297</c:v>
                </c:pt>
                <c:pt idx="9">
                  <c:v>18.073993655642621</c:v>
                </c:pt>
                <c:pt idx="10">
                  <c:v>12.682716567180096</c:v>
                </c:pt>
                <c:pt idx="11">
                  <c:v>9.749313708113359</c:v>
                </c:pt>
                <c:pt idx="12">
                  <c:v>6.1630834553073219</c:v>
                </c:pt>
                <c:pt idx="13">
                  <c:v>4.5011852418878506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D5A-3944-94EA-991B6B3CC370}"/>
            </c:ext>
          </c:extLst>
        </c:ser>
        <c:ser>
          <c:idx val="6"/>
          <c:order val="6"/>
          <c:spPr>
            <a:ln w="19050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summaryC!$AB$36:$AB$49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summaryC!$AF$36:$AF$49</c:f>
              <c:numCache>
                <c:formatCode>General</c:formatCode>
                <c:ptCount val="14"/>
                <c:pt idx="0">
                  <c:v>6425.7262697599526</c:v>
                </c:pt>
                <c:pt idx="1">
                  <c:v>3859.0345744601491</c:v>
                </c:pt>
                <c:pt idx="2">
                  <c:v>1752.2480728491021</c:v>
                </c:pt>
                <c:pt idx="3">
                  <c:v>1051.8423050886013</c:v>
                </c:pt>
                <c:pt idx="4">
                  <c:v>530.78222089321889</c:v>
                </c:pt>
                <c:pt idx="5">
                  <c:v>202.31197492757821</c:v>
                </c:pt>
                <c:pt idx="6">
                  <c:v>115.63372038104677</c:v>
                </c:pt>
                <c:pt idx="7">
                  <c:v>58.665982708295743</c:v>
                </c:pt>
                <c:pt idx="8">
                  <c:v>38.311519352769551</c:v>
                </c:pt>
                <c:pt idx="9">
                  <c:v>22.195766375660032</c:v>
                </c:pt>
                <c:pt idx="10">
                  <c:v>15.504432749366114</c:v>
                </c:pt>
                <c:pt idx="11">
                  <c:v>11.881687085736029</c:v>
                </c:pt>
                <c:pt idx="12">
                  <c:v>7.476815984591008</c:v>
                </c:pt>
                <c:pt idx="13">
                  <c:v>5.4470499492654199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D5A-3944-94EA-991B6B3CC370}"/>
            </c:ext>
          </c:extLst>
        </c:ser>
        <c:ser>
          <c:idx val="7"/>
          <c:order val="7"/>
          <c:spPr>
            <a:ln w="19050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summaryC!$AB$50:$AB$63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summaryC!$AF$50:$AF$63</c:f>
              <c:numCache>
                <c:formatCode>General</c:formatCode>
                <c:ptCount val="14"/>
                <c:pt idx="0">
                  <c:v>7545.1794352556599</c:v>
                </c:pt>
                <c:pt idx="1">
                  <c:v>4544.4548359442479</c:v>
                </c:pt>
                <c:pt idx="2">
                  <c:v>2075.3286421334765</c:v>
                </c:pt>
                <c:pt idx="3">
                  <c:v>1250.9137616658684</c:v>
                </c:pt>
                <c:pt idx="4">
                  <c:v>634.45514404208882</c:v>
                </c:pt>
                <c:pt idx="5">
                  <c:v>242.79029060069308</c:v>
                </c:pt>
                <c:pt idx="6">
                  <c:v>138.70831202788793</c:v>
                </c:pt>
                <c:pt idx="7">
                  <c:v>70.133559789307995</c:v>
                </c:pt>
                <c:pt idx="8">
                  <c:v>45.647348807397819</c:v>
                </c:pt>
                <c:pt idx="9">
                  <c:v>26.317539095677446</c:v>
                </c:pt>
                <c:pt idx="10">
                  <c:v>18.326148931552137</c:v>
                </c:pt>
                <c:pt idx="11">
                  <c:v>14.014060463358701</c:v>
                </c:pt>
                <c:pt idx="12">
                  <c:v>8.790548513874695</c:v>
                </c:pt>
                <c:pt idx="13">
                  <c:v>6.39291465664299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D5A-3944-94EA-991B6B3CC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773696"/>
        <c:axId val="1474775376"/>
      </c:scatterChart>
      <c:valAx>
        <c:axId val="1474773696"/>
        <c:scaling>
          <c:orientation val="minMax"/>
          <c:max val="10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5376"/>
        <c:crosses val="autoZero"/>
        <c:crossBetween val="midCat"/>
      </c:valAx>
      <c:valAx>
        <c:axId val="1474775376"/>
        <c:scaling>
          <c:logBase val="10"/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36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2501984126984136"/>
          <c:y val="5.4771799358413531E-2"/>
          <c:w val="0.37577380952380951"/>
          <c:h val="0.3256415864683580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summaryC!$AB$8:$AB$21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summaryC!$AD$8:$AD$21</c:f>
              <c:numCache>
                <c:formatCode>General</c:formatCode>
                <c:ptCount val="14"/>
                <c:pt idx="0">
                  <c:v>5368.5588287666887</c:v>
                </c:pt>
                <c:pt idx="1">
                  <c:v>4187.2618680329315</c:v>
                </c:pt>
                <c:pt idx="2">
                  <c:v>2553.8780599317683</c:v>
                </c:pt>
                <c:pt idx="3">
                  <c:v>1742.0892176050247</c:v>
                </c:pt>
                <c:pt idx="4">
                  <c:v>976.30220387225927</c:v>
                </c:pt>
                <c:pt idx="5">
                  <c:v>383.58700734681776</c:v>
                </c:pt>
                <c:pt idx="6">
                  <c:v>209.79813446218785</c:v>
                </c:pt>
                <c:pt idx="7">
                  <c:v>95.152845263142851</c:v>
                </c:pt>
                <c:pt idx="8">
                  <c:v>56.291675266938142</c:v>
                </c:pt>
                <c:pt idx="9">
                  <c:v>28.135855042618644</c:v>
                </c:pt>
                <c:pt idx="10">
                  <c:v>17.750088278953115</c:v>
                </c:pt>
                <c:pt idx="11">
                  <c:v>12.632324384662148</c:v>
                </c:pt>
                <c:pt idx="12">
                  <c:v>7.0587973834421804</c:v>
                </c:pt>
                <c:pt idx="13">
                  <c:v>4.7926933157903848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8B-0248-9E66-AEA805CAEFED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summaryC!$AB$22:$AB$35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summaryC!$AD$22:$AD$35</c:f>
              <c:numCache>
                <c:formatCode>General</c:formatCode>
                <c:ptCount val="14"/>
                <c:pt idx="0">
                  <c:v>6723.4536379991778</c:v>
                </c:pt>
                <c:pt idx="1">
                  <c:v>5245.1884461522759</c:v>
                </c:pt>
                <c:pt idx="2">
                  <c:v>3200.510840220833</c:v>
                </c:pt>
                <c:pt idx="3">
                  <c:v>2183.8615220062807</c:v>
                </c:pt>
                <c:pt idx="4">
                  <c:v>1224.3777548403241</c:v>
                </c:pt>
                <c:pt idx="5">
                  <c:v>481.26153696130001</c:v>
                </c:pt>
                <c:pt idx="6">
                  <c:v>263.24766807773483</c:v>
                </c:pt>
                <c:pt idx="7">
                  <c:v>119.38550102337301</c:v>
                </c:pt>
                <c:pt idx="8">
                  <c:v>70.614594083672671</c:v>
                </c:pt>
                <c:pt idx="9">
                  <c:v>35.280929914384423</c:v>
                </c:pt>
                <c:pt idx="10">
                  <c:v>22.250110348691393</c:v>
                </c:pt>
                <c:pt idx="11">
                  <c:v>15.830405480827684</c:v>
                </c:pt>
                <c:pt idx="12">
                  <c:v>8.8412745070805006</c:v>
                </c:pt>
                <c:pt idx="13">
                  <c:v>6.0008666447379806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8B-0248-9E66-AEA805CAEFED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summaryC!$AB$36:$AB$49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summaryC!$AD$36:$AD$49</c:f>
              <c:numCache>
                <c:formatCode>General</c:formatCode>
                <c:ptCount val="14"/>
                <c:pt idx="0">
                  <c:v>8078.348447231665</c:v>
                </c:pt>
                <c:pt idx="1">
                  <c:v>6303.1150242716194</c:v>
                </c:pt>
                <c:pt idx="2">
                  <c:v>3847.1436205098976</c:v>
                </c:pt>
                <c:pt idx="3">
                  <c:v>2625.6338264075371</c:v>
                </c:pt>
                <c:pt idx="4">
                  <c:v>1472.4533058083887</c:v>
                </c:pt>
                <c:pt idx="5">
                  <c:v>578.93606657578221</c:v>
                </c:pt>
                <c:pt idx="6">
                  <c:v>316.69720169328173</c:v>
                </c:pt>
                <c:pt idx="7">
                  <c:v>143.61815678360315</c:v>
                </c:pt>
                <c:pt idx="8">
                  <c:v>84.937512900407199</c:v>
                </c:pt>
                <c:pt idx="9">
                  <c:v>42.426004786150195</c:v>
                </c:pt>
                <c:pt idx="10">
                  <c:v>26.750132418429668</c:v>
                </c:pt>
                <c:pt idx="11">
                  <c:v>19.02848657699322</c:v>
                </c:pt>
                <c:pt idx="12">
                  <c:v>10.623751630718823</c:v>
                </c:pt>
                <c:pt idx="13">
                  <c:v>7.2090399736855764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8B-0248-9E66-AEA805CAEFED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summaryC!$AB$50:$AB$63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summaryC!$AD$50:$AD$63</c:f>
              <c:numCache>
                <c:formatCode>General</c:formatCode>
                <c:ptCount val="14"/>
                <c:pt idx="0">
                  <c:v>9433.2432564641549</c:v>
                </c:pt>
                <c:pt idx="1">
                  <c:v>7361.0416023909638</c:v>
                </c:pt>
                <c:pt idx="2">
                  <c:v>4493.7764007989617</c:v>
                </c:pt>
                <c:pt idx="3">
                  <c:v>3067.4061308087935</c:v>
                </c:pt>
                <c:pt idx="4">
                  <c:v>1720.5288567764537</c:v>
                </c:pt>
                <c:pt idx="5">
                  <c:v>676.61059619026446</c:v>
                </c:pt>
                <c:pt idx="6">
                  <c:v>370.14673530882874</c:v>
                </c:pt>
                <c:pt idx="7">
                  <c:v>167.85081254383331</c:v>
                </c:pt>
                <c:pt idx="8">
                  <c:v>99.260431717141742</c:v>
                </c:pt>
                <c:pt idx="9">
                  <c:v>49.571079657915966</c:v>
                </c:pt>
                <c:pt idx="10">
                  <c:v>31.250154488167951</c:v>
                </c:pt>
                <c:pt idx="11">
                  <c:v>22.226567673158758</c:v>
                </c:pt>
                <c:pt idx="12">
                  <c:v>12.406228754357146</c:v>
                </c:pt>
                <c:pt idx="13">
                  <c:v>8.4172133026331739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B8B-0248-9E66-AEA805CAEFED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square"/>
            <c:size val="8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summaryC!$M$8:$M$280</c:f>
              <c:numCache>
                <c:formatCode>0.0000</c:formatCode>
                <c:ptCount val="273"/>
                <c:pt idx="0">
                  <c:v>29.841336999999999</c:v>
                </c:pt>
                <c:pt idx="1">
                  <c:v>29.892986100000002</c:v>
                </c:pt>
                <c:pt idx="2">
                  <c:v>30.080318500000001</c:v>
                </c:pt>
                <c:pt idx="3">
                  <c:v>30.758316000000001</c:v>
                </c:pt>
                <c:pt idx="4">
                  <c:v>30.866825800000001</c:v>
                </c:pt>
                <c:pt idx="5">
                  <c:v>31.0558953</c:v>
                </c:pt>
                <c:pt idx="6">
                  <c:v>31.122929200000002</c:v>
                </c:pt>
                <c:pt idx="7">
                  <c:v>31.184288899999999</c:v>
                </c:pt>
                <c:pt idx="8">
                  <c:v>31.4039754</c:v>
                </c:pt>
                <c:pt idx="9">
                  <c:v>31.460986200000001</c:v>
                </c:pt>
                <c:pt idx="10">
                  <c:v>31.503319600000001</c:v>
                </c:pt>
                <c:pt idx="11">
                  <c:v>31.507441199999999</c:v>
                </c:pt>
                <c:pt idx="12">
                  <c:v>31.529291300000001</c:v>
                </c:pt>
                <c:pt idx="13">
                  <c:v>31.6450779</c:v>
                </c:pt>
                <c:pt idx="14">
                  <c:v>31.7080752</c:v>
                </c:pt>
                <c:pt idx="15">
                  <c:v>31.723072899999998</c:v>
                </c:pt>
                <c:pt idx="16">
                  <c:v>31.7847185</c:v>
                </c:pt>
                <c:pt idx="17">
                  <c:v>31.880195100000002</c:v>
                </c:pt>
                <c:pt idx="18">
                  <c:v>31.978756300000001</c:v>
                </c:pt>
                <c:pt idx="19">
                  <c:v>31.980208600000001</c:v>
                </c:pt>
                <c:pt idx="20">
                  <c:v>32.031395000000003</c:v>
                </c:pt>
                <c:pt idx="21">
                  <c:v>32.063436600000003</c:v>
                </c:pt>
                <c:pt idx="22">
                  <c:v>32.0832549</c:v>
                </c:pt>
                <c:pt idx="23">
                  <c:v>32.1341787</c:v>
                </c:pt>
                <c:pt idx="24">
                  <c:v>32.245352799999999</c:v>
                </c:pt>
                <c:pt idx="25">
                  <c:v>32.254960199999999</c:v>
                </c:pt>
                <c:pt idx="26">
                  <c:v>32.530065899999997</c:v>
                </c:pt>
                <c:pt idx="27">
                  <c:v>32.652597800000002</c:v>
                </c:pt>
                <c:pt idx="28">
                  <c:v>32.691338799999997</c:v>
                </c:pt>
                <c:pt idx="29">
                  <c:v>32.799222499999999</c:v>
                </c:pt>
                <c:pt idx="30">
                  <c:v>32.893197399999998</c:v>
                </c:pt>
                <c:pt idx="31">
                  <c:v>32.929770300000001</c:v>
                </c:pt>
                <c:pt idx="32">
                  <c:v>33.082335899999997</c:v>
                </c:pt>
                <c:pt idx="33">
                  <c:v>33.314773899999999</c:v>
                </c:pt>
                <c:pt idx="34">
                  <c:v>33.349982900000001</c:v>
                </c:pt>
                <c:pt idx="35">
                  <c:v>33.369436299999997</c:v>
                </c:pt>
                <c:pt idx="36">
                  <c:v>33.382326599999999</c:v>
                </c:pt>
                <c:pt idx="37">
                  <c:v>33.396482399999996</c:v>
                </c:pt>
                <c:pt idx="38">
                  <c:v>33.513444700000001</c:v>
                </c:pt>
                <c:pt idx="39">
                  <c:v>33.648952999999999</c:v>
                </c:pt>
                <c:pt idx="40">
                  <c:v>33.736683599999999</c:v>
                </c:pt>
                <c:pt idx="41">
                  <c:v>33.754520599999999</c:v>
                </c:pt>
                <c:pt idx="42">
                  <c:v>33.767816600000003</c:v>
                </c:pt>
                <c:pt idx="43">
                  <c:v>33.858307500000002</c:v>
                </c:pt>
                <c:pt idx="44">
                  <c:v>33.8992152</c:v>
                </c:pt>
                <c:pt idx="45">
                  <c:v>33.926917600000003</c:v>
                </c:pt>
                <c:pt idx="46">
                  <c:v>33.935468399999998</c:v>
                </c:pt>
                <c:pt idx="47">
                  <c:v>33.937733999999999</c:v>
                </c:pt>
                <c:pt idx="48">
                  <c:v>33.980057600000002</c:v>
                </c:pt>
                <c:pt idx="49">
                  <c:v>34.017926299999999</c:v>
                </c:pt>
                <c:pt idx="50">
                  <c:v>34.019821200000003</c:v>
                </c:pt>
                <c:pt idx="51">
                  <c:v>34.051648999999998</c:v>
                </c:pt>
                <c:pt idx="52">
                  <c:v>34.053300499999999</c:v>
                </c:pt>
                <c:pt idx="53">
                  <c:v>34.067191999999999</c:v>
                </c:pt>
                <c:pt idx="54">
                  <c:v>34.0844959</c:v>
                </c:pt>
                <c:pt idx="55">
                  <c:v>34.157427900000002</c:v>
                </c:pt>
                <c:pt idx="56">
                  <c:v>34.215401200000002</c:v>
                </c:pt>
                <c:pt idx="57">
                  <c:v>34.282770900000003</c:v>
                </c:pt>
                <c:pt idx="58">
                  <c:v>34.398352899999999</c:v>
                </c:pt>
                <c:pt idx="59">
                  <c:v>34.401274200000003</c:v>
                </c:pt>
                <c:pt idx="60">
                  <c:v>34.465277999999998</c:v>
                </c:pt>
                <c:pt idx="61">
                  <c:v>34.485602200000002</c:v>
                </c:pt>
                <c:pt idx="62">
                  <c:v>34.685539300000002</c:v>
                </c:pt>
                <c:pt idx="63">
                  <c:v>34.720449000000002</c:v>
                </c:pt>
                <c:pt idx="64">
                  <c:v>34.9934358</c:v>
                </c:pt>
                <c:pt idx="65">
                  <c:v>35.1860438</c:v>
                </c:pt>
                <c:pt idx="66">
                  <c:v>35.332639499999999</c:v>
                </c:pt>
                <c:pt idx="67">
                  <c:v>35.391046199999998</c:v>
                </c:pt>
                <c:pt idx="68">
                  <c:v>35.433445200000001</c:v>
                </c:pt>
                <c:pt idx="69">
                  <c:v>35.513941500000001</c:v>
                </c:pt>
                <c:pt idx="70">
                  <c:v>35.6408816</c:v>
                </c:pt>
                <c:pt idx="71">
                  <c:v>35.674598500000002</c:v>
                </c:pt>
                <c:pt idx="72">
                  <c:v>35.795838099999997</c:v>
                </c:pt>
                <c:pt idx="73">
                  <c:v>35.871776199999999</c:v>
                </c:pt>
                <c:pt idx="74">
                  <c:v>36.144365899999997</c:v>
                </c:pt>
                <c:pt idx="75">
                  <c:v>36.246870600000001</c:v>
                </c:pt>
                <c:pt idx="76">
                  <c:v>36.278476499999996</c:v>
                </c:pt>
                <c:pt idx="77">
                  <c:v>36.314703600000001</c:v>
                </c:pt>
                <c:pt idx="78">
                  <c:v>36.555985399999997</c:v>
                </c:pt>
                <c:pt idx="79">
                  <c:v>36.649095299999999</c:v>
                </c:pt>
                <c:pt idx="80">
                  <c:v>36.665013600000002</c:v>
                </c:pt>
                <c:pt idx="81">
                  <c:v>37.124474399999997</c:v>
                </c:pt>
                <c:pt idx="82">
                  <c:v>37.177193899999999</c:v>
                </c:pt>
                <c:pt idx="83">
                  <c:v>37.246657399999997</c:v>
                </c:pt>
                <c:pt idx="84">
                  <c:v>37.417184200000001</c:v>
                </c:pt>
                <c:pt idx="85">
                  <c:v>37.524233700000003</c:v>
                </c:pt>
                <c:pt idx="86">
                  <c:v>37.541646999999998</c:v>
                </c:pt>
                <c:pt idx="87">
                  <c:v>37.569282700000002</c:v>
                </c:pt>
                <c:pt idx="88">
                  <c:v>37.590907199999997</c:v>
                </c:pt>
                <c:pt idx="89">
                  <c:v>37.955190600000002</c:v>
                </c:pt>
                <c:pt idx="90">
                  <c:v>38.392814000000001</c:v>
                </c:pt>
                <c:pt idx="91">
                  <c:v>39.067330200000001</c:v>
                </c:pt>
                <c:pt idx="92">
                  <c:v>39.749023600000001</c:v>
                </c:pt>
                <c:pt idx="93">
                  <c:v>40.459411699999997</c:v>
                </c:pt>
                <c:pt idx="94">
                  <c:v>40.580518900000001</c:v>
                </c:pt>
                <c:pt idx="95">
                  <c:v>40.6099435</c:v>
                </c:pt>
                <c:pt idx="96">
                  <c:v>41.433775699999998</c:v>
                </c:pt>
                <c:pt idx="97">
                  <c:v>41.449914900000003</c:v>
                </c:pt>
                <c:pt idx="98">
                  <c:v>41.705373000000002</c:v>
                </c:pt>
                <c:pt idx="99">
                  <c:v>42.294107599999997</c:v>
                </c:pt>
                <c:pt idx="100">
                  <c:v>42.392369700000003</c:v>
                </c:pt>
                <c:pt idx="101">
                  <c:v>42.5727878</c:v>
                </c:pt>
                <c:pt idx="102">
                  <c:v>42.5977599</c:v>
                </c:pt>
                <c:pt idx="103">
                  <c:v>43.011879999999998</c:v>
                </c:pt>
                <c:pt idx="104">
                  <c:v>43.5538357</c:v>
                </c:pt>
                <c:pt idx="105">
                  <c:v>43.715229200000003</c:v>
                </c:pt>
                <c:pt idx="106">
                  <c:v>43.9013846</c:v>
                </c:pt>
                <c:pt idx="107">
                  <c:v>44.236251799999998</c:v>
                </c:pt>
                <c:pt idx="108">
                  <c:v>44.725065299999997</c:v>
                </c:pt>
                <c:pt idx="109">
                  <c:v>45.147289200000003</c:v>
                </c:pt>
                <c:pt idx="110">
                  <c:v>45.320998199999998</c:v>
                </c:pt>
                <c:pt idx="111">
                  <c:v>45.537126100000002</c:v>
                </c:pt>
                <c:pt idx="112">
                  <c:v>45.893074499999997</c:v>
                </c:pt>
                <c:pt idx="113">
                  <c:v>46.192205000000001</c:v>
                </c:pt>
                <c:pt idx="114">
                  <c:v>47.023890700000003</c:v>
                </c:pt>
                <c:pt idx="115">
                  <c:v>47.139274700000001</c:v>
                </c:pt>
                <c:pt idx="116">
                  <c:v>47.425470300000001</c:v>
                </c:pt>
                <c:pt idx="117">
                  <c:v>47.574457899999999</c:v>
                </c:pt>
                <c:pt idx="118">
                  <c:v>48.137686000000002</c:v>
                </c:pt>
                <c:pt idx="119">
                  <c:v>48.5552554</c:v>
                </c:pt>
                <c:pt idx="120">
                  <c:v>49.037702799999998</c:v>
                </c:pt>
                <c:pt idx="121">
                  <c:v>49.118666599999997</c:v>
                </c:pt>
                <c:pt idx="122">
                  <c:v>49.184488100000003</c:v>
                </c:pt>
                <c:pt idx="123">
                  <c:v>49.350706500000001</c:v>
                </c:pt>
                <c:pt idx="124">
                  <c:v>49.697486300000001</c:v>
                </c:pt>
                <c:pt idx="125">
                  <c:v>50.468873600000002</c:v>
                </c:pt>
                <c:pt idx="126">
                  <c:v>50.7609043</c:v>
                </c:pt>
                <c:pt idx="127">
                  <c:v>50.762810199999997</c:v>
                </c:pt>
                <c:pt idx="128">
                  <c:v>52.2124296</c:v>
                </c:pt>
                <c:pt idx="129">
                  <c:v>53.188389200000003</c:v>
                </c:pt>
                <c:pt idx="130">
                  <c:v>53.376759399999997</c:v>
                </c:pt>
                <c:pt idx="131">
                  <c:v>54.1097179</c:v>
                </c:pt>
                <c:pt idx="132">
                  <c:v>54.5453203</c:v>
                </c:pt>
                <c:pt idx="133">
                  <c:v>54.930802900000003</c:v>
                </c:pt>
                <c:pt idx="134">
                  <c:v>55.290911600000001</c:v>
                </c:pt>
                <c:pt idx="135">
                  <c:v>55.708677299999998</c:v>
                </c:pt>
                <c:pt idx="136">
                  <c:v>56.980878699999998</c:v>
                </c:pt>
                <c:pt idx="137">
                  <c:v>57.162386300000001</c:v>
                </c:pt>
                <c:pt idx="138">
                  <c:v>57.877656100000003</c:v>
                </c:pt>
                <c:pt idx="139">
                  <c:v>58.386690999999999</c:v>
                </c:pt>
                <c:pt idx="140">
                  <c:v>58.969571899999998</c:v>
                </c:pt>
                <c:pt idx="141">
                  <c:v>59.391179600000001</c:v>
                </c:pt>
                <c:pt idx="142">
                  <c:v>59.478056000000002</c:v>
                </c:pt>
                <c:pt idx="143">
                  <c:v>60.751135699999999</c:v>
                </c:pt>
                <c:pt idx="144">
                  <c:v>60.9023398</c:v>
                </c:pt>
                <c:pt idx="145">
                  <c:v>61.295780800000003</c:v>
                </c:pt>
                <c:pt idx="146">
                  <c:v>62.544817700000003</c:v>
                </c:pt>
                <c:pt idx="147">
                  <c:v>62.619890400000003</c:v>
                </c:pt>
                <c:pt idx="148">
                  <c:v>62.7849504</c:v>
                </c:pt>
                <c:pt idx="149">
                  <c:v>65.334899899999996</c:v>
                </c:pt>
                <c:pt idx="150">
                  <c:v>65.642384100000001</c:v>
                </c:pt>
                <c:pt idx="151">
                  <c:v>66.721852600000005</c:v>
                </c:pt>
                <c:pt idx="152">
                  <c:v>66.986832300000003</c:v>
                </c:pt>
                <c:pt idx="153">
                  <c:v>67.604664999999997</c:v>
                </c:pt>
                <c:pt idx="154">
                  <c:v>67.772578100000004</c:v>
                </c:pt>
                <c:pt idx="155">
                  <c:v>69.2220485</c:v>
                </c:pt>
                <c:pt idx="156">
                  <c:v>69.590177499999996</c:v>
                </c:pt>
                <c:pt idx="157">
                  <c:v>69.659099600000005</c:v>
                </c:pt>
                <c:pt idx="158">
                  <c:v>69.687112099999993</c:v>
                </c:pt>
                <c:pt idx="159">
                  <c:v>70.093586200000004</c:v>
                </c:pt>
                <c:pt idx="160">
                  <c:v>70.435175299999997</c:v>
                </c:pt>
                <c:pt idx="161">
                  <c:v>71.502672099999998</c:v>
                </c:pt>
                <c:pt idx="162">
                  <c:v>71.626693200000005</c:v>
                </c:pt>
                <c:pt idx="163">
                  <c:v>71.973421700000003</c:v>
                </c:pt>
                <c:pt idx="164">
                  <c:v>73.414153900000002</c:v>
                </c:pt>
                <c:pt idx="165">
                  <c:v>73.9669557</c:v>
                </c:pt>
                <c:pt idx="166">
                  <c:v>74.581321000000003</c:v>
                </c:pt>
                <c:pt idx="167">
                  <c:v>74.641523199999995</c:v>
                </c:pt>
                <c:pt idx="168">
                  <c:v>75.042882599999999</c:v>
                </c:pt>
                <c:pt idx="169">
                  <c:v>76.145850999999993</c:v>
                </c:pt>
                <c:pt idx="170">
                  <c:v>76.209572399999999</c:v>
                </c:pt>
                <c:pt idx="171">
                  <c:v>76.407120899999995</c:v>
                </c:pt>
                <c:pt idx="172">
                  <c:v>77.331831399999999</c:v>
                </c:pt>
                <c:pt idx="173">
                  <c:v>77.780014100000002</c:v>
                </c:pt>
                <c:pt idx="174">
                  <c:v>78.230449899999996</c:v>
                </c:pt>
                <c:pt idx="175">
                  <c:v>79.479864199999994</c:v>
                </c:pt>
                <c:pt idx="176">
                  <c:v>80.192063000000005</c:v>
                </c:pt>
                <c:pt idx="177">
                  <c:v>80.480638299999995</c:v>
                </c:pt>
                <c:pt idx="178">
                  <c:v>82.479432900000006</c:v>
                </c:pt>
                <c:pt idx="179">
                  <c:v>82.893850999999998</c:v>
                </c:pt>
                <c:pt idx="180">
                  <c:v>84.144643400000007</c:v>
                </c:pt>
                <c:pt idx="181">
                  <c:v>84.446015599999996</c:v>
                </c:pt>
                <c:pt idx="182">
                  <c:v>84.565012999999993</c:v>
                </c:pt>
                <c:pt idx="183">
                  <c:v>85.485466500000001</c:v>
                </c:pt>
                <c:pt idx="184">
                  <c:v>85.639868699999994</c:v>
                </c:pt>
                <c:pt idx="185">
                  <c:v>87.714769200000006</c:v>
                </c:pt>
                <c:pt idx="186">
                  <c:v>87.938437300000004</c:v>
                </c:pt>
                <c:pt idx="187">
                  <c:v>89.186929500000005</c:v>
                </c:pt>
                <c:pt idx="188">
                  <c:v>90.414542400000002</c:v>
                </c:pt>
                <c:pt idx="189">
                  <c:v>91.190847300000001</c:v>
                </c:pt>
                <c:pt idx="190">
                  <c:v>92.274758700000007</c:v>
                </c:pt>
                <c:pt idx="191">
                  <c:v>92.409627499999999</c:v>
                </c:pt>
                <c:pt idx="192">
                  <c:v>92.456289100000006</c:v>
                </c:pt>
                <c:pt idx="193">
                  <c:v>92.507908099999995</c:v>
                </c:pt>
                <c:pt idx="194">
                  <c:v>94.709091700000002</c:v>
                </c:pt>
                <c:pt idx="195">
                  <c:v>96.610171800000003</c:v>
                </c:pt>
                <c:pt idx="196">
                  <c:v>97.093933199999995</c:v>
                </c:pt>
                <c:pt idx="197">
                  <c:v>99.212538800000004</c:v>
                </c:pt>
                <c:pt idx="198">
                  <c:v>100.189695</c:v>
                </c:pt>
                <c:pt idx="199">
                  <c:v>100.635019</c:v>
                </c:pt>
                <c:pt idx="200">
                  <c:v>101.031525</c:v>
                </c:pt>
                <c:pt idx="201">
                  <c:v>103.75153299999999</c:v>
                </c:pt>
                <c:pt idx="202">
                  <c:v>104.349628</c:v>
                </c:pt>
                <c:pt idx="203">
                  <c:v>106.18520599999999</c:v>
                </c:pt>
                <c:pt idx="204">
                  <c:v>106.40784499999999</c:v>
                </c:pt>
                <c:pt idx="205">
                  <c:v>106.993089</c:v>
                </c:pt>
                <c:pt idx="206">
                  <c:v>108.34347699999999</c:v>
                </c:pt>
                <c:pt idx="207">
                  <c:v>110.430774</c:v>
                </c:pt>
                <c:pt idx="208">
                  <c:v>110.549554</c:v>
                </c:pt>
                <c:pt idx="209">
                  <c:v>113.425428</c:v>
                </c:pt>
                <c:pt idx="210">
                  <c:v>113.498666</c:v>
                </c:pt>
                <c:pt idx="211">
                  <c:v>114.800269</c:v>
                </c:pt>
                <c:pt idx="212">
                  <c:v>116.17926799999999</c:v>
                </c:pt>
                <c:pt idx="213">
                  <c:v>117.099295</c:v>
                </c:pt>
                <c:pt idx="214">
                  <c:v>119.281296</c:v>
                </c:pt>
                <c:pt idx="215">
                  <c:v>119.460587</c:v>
                </c:pt>
                <c:pt idx="216">
                  <c:v>120.01186800000001</c:v>
                </c:pt>
                <c:pt idx="217">
                  <c:v>122.749447</c:v>
                </c:pt>
                <c:pt idx="218">
                  <c:v>124.957256</c:v>
                </c:pt>
                <c:pt idx="219">
                  <c:v>130.004749</c:v>
                </c:pt>
                <c:pt idx="220">
                  <c:v>130.35194999999999</c:v>
                </c:pt>
                <c:pt idx="221">
                  <c:v>132.88869299999999</c:v>
                </c:pt>
                <c:pt idx="222">
                  <c:v>133.11757399999999</c:v>
                </c:pt>
                <c:pt idx="223">
                  <c:v>133.40088</c:v>
                </c:pt>
                <c:pt idx="224">
                  <c:v>138.29086699999999</c:v>
                </c:pt>
                <c:pt idx="225">
                  <c:v>140.50958399999999</c:v>
                </c:pt>
                <c:pt idx="226">
                  <c:v>142.11699200000001</c:v>
                </c:pt>
                <c:pt idx="227">
                  <c:v>144.72486699999999</c:v>
                </c:pt>
                <c:pt idx="228">
                  <c:v>149.58230800000001</c:v>
                </c:pt>
                <c:pt idx="229">
                  <c:v>150.71530899999999</c:v>
                </c:pt>
                <c:pt idx="230">
                  <c:v>151.84965</c:v>
                </c:pt>
                <c:pt idx="231">
                  <c:v>153.268563</c:v>
                </c:pt>
                <c:pt idx="232">
                  <c:v>154.504561</c:v>
                </c:pt>
                <c:pt idx="233">
                  <c:v>161.81922900000001</c:v>
                </c:pt>
                <c:pt idx="234">
                  <c:v>162.028479</c:v>
                </c:pt>
                <c:pt idx="235">
                  <c:v>162.901028</c:v>
                </c:pt>
                <c:pt idx="236">
                  <c:v>168.03843000000001</c:v>
                </c:pt>
                <c:pt idx="237">
                  <c:v>168.53774999999999</c:v>
                </c:pt>
                <c:pt idx="238">
                  <c:v>170.080119</c:v>
                </c:pt>
                <c:pt idx="239">
                  <c:v>175.30747199999999</c:v>
                </c:pt>
                <c:pt idx="240">
                  <c:v>186.771806</c:v>
                </c:pt>
                <c:pt idx="241">
                  <c:v>189.34749400000001</c:v>
                </c:pt>
                <c:pt idx="242">
                  <c:v>190.35701</c:v>
                </c:pt>
                <c:pt idx="243">
                  <c:v>195.713731</c:v>
                </c:pt>
                <c:pt idx="244">
                  <c:v>198.52110099999999</c:v>
                </c:pt>
                <c:pt idx="245">
                  <c:v>204.35351700000001</c:v>
                </c:pt>
                <c:pt idx="246">
                  <c:v>206.050725</c:v>
                </c:pt>
                <c:pt idx="247">
                  <c:v>220.006674</c:v>
                </c:pt>
                <c:pt idx="248">
                  <c:v>221.56779900000001</c:v>
                </c:pt>
                <c:pt idx="249">
                  <c:v>230.734308</c:v>
                </c:pt>
                <c:pt idx="250">
                  <c:v>232.033174</c:v>
                </c:pt>
                <c:pt idx="251">
                  <c:v>234.301658</c:v>
                </c:pt>
                <c:pt idx="252">
                  <c:v>234.74409299999999</c:v>
                </c:pt>
                <c:pt idx="253">
                  <c:v>242.414919</c:v>
                </c:pt>
                <c:pt idx="254">
                  <c:v>258.85334399999999</c:v>
                </c:pt>
                <c:pt idx="255">
                  <c:v>259.76974300000001</c:v>
                </c:pt>
                <c:pt idx="256">
                  <c:v>262.83137799999997</c:v>
                </c:pt>
                <c:pt idx="257">
                  <c:v>281.11371700000001</c:v>
                </c:pt>
                <c:pt idx="258">
                  <c:v>296.10163899999998</c:v>
                </c:pt>
                <c:pt idx="259">
                  <c:v>298.06974100000002</c:v>
                </c:pt>
                <c:pt idx="260">
                  <c:v>298.46101499999997</c:v>
                </c:pt>
                <c:pt idx="261">
                  <c:v>317.77753200000001</c:v>
                </c:pt>
                <c:pt idx="262">
                  <c:v>333.267562</c:v>
                </c:pt>
                <c:pt idx="263">
                  <c:v>333.522875</c:v>
                </c:pt>
                <c:pt idx="264">
                  <c:v>355.64298300000002</c:v>
                </c:pt>
                <c:pt idx="265">
                  <c:v>383.49858999999998</c:v>
                </c:pt>
                <c:pt idx="266">
                  <c:v>389.339088</c:v>
                </c:pt>
                <c:pt idx="267">
                  <c:v>391.93325499999997</c:v>
                </c:pt>
                <c:pt idx="268">
                  <c:v>431.98355700000002</c:v>
                </c:pt>
                <c:pt idx="269">
                  <c:v>435.46865500000001</c:v>
                </c:pt>
                <c:pt idx="270">
                  <c:v>447.06591400000002</c:v>
                </c:pt>
                <c:pt idx="271">
                  <c:v>468.02224200000001</c:v>
                </c:pt>
                <c:pt idx="272">
                  <c:v>485.68363799999997</c:v>
                </c:pt>
              </c:numCache>
            </c:numRef>
          </c:xVal>
          <c:yVal>
            <c:numRef>
              <c:f>summaryC!$L$8:$L$280</c:f>
              <c:numCache>
                <c:formatCode>0.0000</c:formatCode>
                <c:ptCount val="273"/>
                <c:pt idx="0">
                  <c:v>5094.5805099999998</c:v>
                </c:pt>
                <c:pt idx="1">
                  <c:v>5147.3642599999994</c:v>
                </c:pt>
                <c:pt idx="2">
                  <c:v>4863.7101899999998</c:v>
                </c:pt>
                <c:pt idx="3">
                  <c:v>4827.0849099999996</c:v>
                </c:pt>
                <c:pt idx="4">
                  <c:v>4194.3624099999997</c:v>
                </c:pt>
                <c:pt idx="5">
                  <c:v>6124.5933800000003</c:v>
                </c:pt>
                <c:pt idx="6">
                  <c:v>4352.6040800000001</c:v>
                </c:pt>
                <c:pt idx="7">
                  <c:v>5596.91302</c:v>
                </c:pt>
                <c:pt idx="8">
                  <c:v>3983.9254899999996</c:v>
                </c:pt>
                <c:pt idx="9">
                  <c:v>5543.58266</c:v>
                </c:pt>
                <c:pt idx="10">
                  <c:v>3765.8229099999999</c:v>
                </c:pt>
                <c:pt idx="11">
                  <c:v>4006.0782300000001</c:v>
                </c:pt>
                <c:pt idx="12">
                  <c:v>4548.7349699999995</c:v>
                </c:pt>
                <c:pt idx="13">
                  <c:v>3627.0499500000001</c:v>
                </c:pt>
                <c:pt idx="14">
                  <c:v>5468.3317299999999</c:v>
                </c:pt>
                <c:pt idx="15">
                  <c:v>4194.6046399999996</c:v>
                </c:pt>
                <c:pt idx="16">
                  <c:v>4080.9285099999997</c:v>
                </c:pt>
                <c:pt idx="17">
                  <c:v>5296.1532699999998</c:v>
                </c:pt>
                <c:pt idx="18">
                  <c:v>4348.34872</c:v>
                </c:pt>
                <c:pt idx="19">
                  <c:v>3812.2365600000003</c:v>
                </c:pt>
                <c:pt idx="20">
                  <c:v>3808.1599799999999</c:v>
                </c:pt>
                <c:pt idx="21">
                  <c:v>4173.8624900000004</c:v>
                </c:pt>
                <c:pt idx="22">
                  <c:v>3446.5824600000001</c:v>
                </c:pt>
                <c:pt idx="23">
                  <c:v>4083.3934100000001</c:v>
                </c:pt>
                <c:pt idx="24">
                  <c:v>5846.0537400000003</c:v>
                </c:pt>
                <c:pt idx="25">
                  <c:v>3810.75423</c:v>
                </c:pt>
                <c:pt idx="26">
                  <c:v>5455.6871499999997</c:v>
                </c:pt>
                <c:pt idx="27">
                  <c:v>3289.2187700000004</c:v>
                </c:pt>
                <c:pt idx="28">
                  <c:v>5285.4197100000001</c:v>
                </c:pt>
                <c:pt idx="29">
                  <c:v>4835.4315799999995</c:v>
                </c:pt>
                <c:pt idx="30">
                  <c:v>5018.0893299999998</c:v>
                </c:pt>
                <c:pt idx="31">
                  <c:v>5026.0681299999997</c:v>
                </c:pt>
                <c:pt idx="32">
                  <c:v>3168.73974</c:v>
                </c:pt>
                <c:pt idx="33">
                  <c:v>5664.3122999999996</c:v>
                </c:pt>
                <c:pt idx="34">
                  <c:v>3518.1306800000002</c:v>
                </c:pt>
                <c:pt idx="35">
                  <c:v>3610.1647400000002</c:v>
                </c:pt>
                <c:pt idx="36">
                  <c:v>3032.2189700000004</c:v>
                </c:pt>
                <c:pt idx="37">
                  <c:v>3228.17931</c:v>
                </c:pt>
                <c:pt idx="38">
                  <c:v>3458.00848</c:v>
                </c:pt>
                <c:pt idx="39">
                  <c:v>5535.8267100000003</c:v>
                </c:pt>
                <c:pt idx="40">
                  <c:v>5340.9747600000001</c:v>
                </c:pt>
                <c:pt idx="41">
                  <c:v>4488.1776099999997</c:v>
                </c:pt>
                <c:pt idx="42">
                  <c:v>5499.3370700000005</c:v>
                </c:pt>
                <c:pt idx="43">
                  <c:v>5532.0107699999999</c:v>
                </c:pt>
                <c:pt idx="44">
                  <c:v>5520.0847299999996</c:v>
                </c:pt>
                <c:pt idx="45">
                  <c:v>5622.6572600000009</c:v>
                </c:pt>
                <c:pt idx="46">
                  <c:v>3636.8886499999999</c:v>
                </c:pt>
                <c:pt idx="47">
                  <c:v>2863.7649200000001</c:v>
                </c:pt>
                <c:pt idx="48">
                  <c:v>5308.8708200000001</c:v>
                </c:pt>
                <c:pt idx="49">
                  <c:v>3047.8891699999999</c:v>
                </c:pt>
                <c:pt idx="50">
                  <c:v>4342.9884000000002</c:v>
                </c:pt>
                <c:pt idx="51">
                  <c:v>3306.6181200000001</c:v>
                </c:pt>
                <c:pt idx="52">
                  <c:v>5510.9447100000007</c:v>
                </c:pt>
                <c:pt idx="53">
                  <c:v>3263.6375599999997</c:v>
                </c:pt>
                <c:pt idx="54">
                  <c:v>2754.7234500000004</c:v>
                </c:pt>
                <c:pt idx="55">
                  <c:v>4991.5802700000004</c:v>
                </c:pt>
                <c:pt idx="56">
                  <c:v>4078.0928000000004</c:v>
                </c:pt>
                <c:pt idx="57">
                  <c:v>2850.8843000000002</c:v>
                </c:pt>
                <c:pt idx="58">
                  <c:v>2928.8954100000001</c:v>
                </c:pt>
                <c:pt idx="59">
                  <c:v>5447.3124100000005</c:v>
                </c:pt>
                <c:pt idx="60">
                  <c:v>2652.3520899999999</c:v>
                </c:pt>
                <c:pt idx="61">
                  <c:v>2691.3410899999999</c:v>
                </c:pt>
                <c:pt idx="62">
                  <c:v>2527.6170200000001</c:v>
                </c:pt>
                <c:pt idx="63">
                  <c:v>5158.9108699999997</c:v>
                </c:pt>
                <c:pt idx="64">
                  <c:v>5377.0596100000002</c:v>
                </c:pt>
                <c:pt idx="65">
                  <c:v>5100.0551300000006</c:v>
                </c:pt>
                <c:pt idx="66">
                  <c:v>2392.10646</c:v>
                </c:pt>
                <c:pt idx="67">
                  <c:v>3715.21452</c:v>
                </c:pt>
                <c:pt idx="68">
                  <c:v>5304.4664199999997</c:v>
                </c:pt>
                <c:pt idx="69">
                  <c:v>2245.2344900000003</c:v>
                </c:pt>
                <c:pt idx="70">
                  <c:v>5179.8946499999993</c:v>
                </c:pt>
                <c:pt idx="71">
                  <c:v>5344.7599200000004</c:v>
                </c:pt>
                <c:pt idx="72">
                  <c:v>5099.0401900000006</c:v>
                </c:pt>
                <c:pt idx="73">
                  <c:v>3227.1527799999999</c:v>
                </c:pt>
                <c:pt idx="74">
                  <c:v>5114.9196000000002</c:v>
                </c:pt>
                <c:pt idx="75">
                  <c:v>5234.8376699999999</c:v>
                </c:pt>
                <c:pt idx="76">
                  <c:v>5038.6507500000007</c:v>
                </c:pt>
                <c:pt idx="77">
                  <c:v>5117.5941500000008</c:v>
                </c:pt>
                <c:pt idx="78">
                  <c:v>5061.17425</c:v>
                </c:pt>
                <c:pt idx="79">
                  <c:v>2348.45156</c:v>
                </c:pt>
                <c:pt idx="80">
                  <c:v>5003.7863699999998</c:v>
                </c:pt>
                <c:pt idx="81">
                  <c:v>1865.77151</c:v>
                </c:pt>
                <c:pt idx="82">
                  <c:v>2152.1539399999997</c:v>
                </c:pt>
                <c:pt idx="83">
                  <c:v>4970.88382</c:v>
                </c:pt>
                <c:pt idx="84">
                  <c:v>2021.1092100000001</c:v>
                </c:pt>
                <c:pt idx="85">
                  <c:v>4825.3198299999995</c:v>
                </c:pt>
                <c:pt idx="86">
                  <c:v>2208.1530400000001</c:v>
                </c:pt>
                <c:pt idx="87">
                  <c:v>1910.7345899999998</c:v>
                </c:pt>
                <c:pt idx="88">
                  <c:v>2016.70427</c:v>
                </c:pt>
                <c:pt idx="89">
                  <c:v>2779.0661600000003</c:v>
                </c:pt>
                <c:pt idx="90">
                  <c:v>1711.84347</c:v>
                </c:pt>
                <c:pt idx="91">
                  <c:v>1575.7307499999999</c:v>
                </c:pt>
                <c:pt idx="92">
                  <c:v>1691.5767599999999</c:v>
                </c:pt>
                <c:pt idx="93">
                  <c:v>1578.6456600000001</c:v>
                </c:pt>
                <c:pt idx="94">
                  <c:v>1507.8350700000001</c:v>
                </c:pt>
                <c:pt idx="95">
                  <c:v>1416.87601</c:v>
                </c:pt>
                <c:pt idx="96">
                  <c:v>2277.02297</c:v>
                </c:pt>
                <c:pt idx="97">
                  <c:v>1303.83529</c:v>
                </c:pt>
                <c:pt idx="98">
                  <c:v>1181.2862</c:v>
                </c:pt>
                <c:pt idx="99">
                  <c:v>1062.0435</c:v>
                </c:pt>
                <c:pt idx="100">
                  <c:v>1283.4726800000001</c:v>
                </c:pt>
                <c:pt idx="101">
                  <c:v>1120.9290100000001</c:v>
                </c:pt>
                <c:pt idx="102">
                  <c:v>1082.8221099999998</c:v>
                </c:pt>
                <c:pt idx="103">
                  <c:v>1351.26577</c:v>
                </c:pt>
                <c:pt idx="104">
                  <c:v>1114.2327400000001</c:v>
                </c:pt>
                <c:pt idx="105">
                  <c:v>1171.44823</c:v>
                </c:pt>
                <c:pt idx="106">
                  <c:v>992.61855000000003</c:v>
                </c:pt>
                <c:pt idx="107">
                  <c:v>1952.23858</c:v>
                </c:pt>
                <c:pt idx="108">
                  <c:v>937.99063999999998</c:v>
                </c:pt>
                <c:pt idx="109">
                  <c:v>1079.3757500000002</c:v>
                </c:pt>
                <c:pt idx="110">
                  <c:v>897.08169999999996</c:v>
                </c:pt>
                <c:pt idx="111">
                  <c:v>1712.4939299999999</c:v>
                </c:pt>
                <c:pt idx="112">
                  <c:v>983.27563999999995</c:v>
                </c:pt>
                <c:pt idx="113">
                  <c:v>1107.6478</c:v>
                </c:pt>
                <c:pt idx="114">
                  <c:v>990.29155000000003</c:v>
                </c:pt>
                <c:pt idx="115">
                  <c:v>832.20691999999997</c:v>
                </c:pt>
                <c:pt idx="116">
                  <c:v>894.1080300000001</c:v>
                </c:pt>
                <c:pt idx="117">
                  <c:v>1318.05276</c:v>
                </c:pt>
                <c:pt idx="118">
                  <c:v>835.07865000000004</c:v>
                </c:pt>
                <c:pt idx="119">
                  <c:v>761.69633999999996</c:v>
                </c:pt>
                <c:pt idx="120">
                  <c:v>894.41152</c:v>
                </c:pt>
                <c:pt idx="121">
                  <c:v>859.41811999999993</c:v>
                </c:pt>
                <c:pt idx="122">
                  <c:v>716.95467999999994</c:v>
                </c:pt>
                <c:pt idx="123">
                  <c:v>771.30583000000001</c:v>
                </c:pt>
                <c:pt idx="124">
                  <c:v>703.16122999999993</c:v>
                </c:pt>
                <c:pt idx="125">
                  <c:v>764.73026000000004</c:v>
                </c:pt>
                <c:pt idx="126">
                  <c:v>728.75504000000001</c:v>
                </c:pt>
                <c:pt idx="127">
                  <c:v>664.96242000000007</c:v>
                </c:pt>
                <c:pt idx="128">
                  <c:v>674.25954999999999</c:v>
                </c:pt>
                <c:pt idx="129">
                  <c:v>611.18164999999999</c:v>
                </c:pt>
                <c:pt idx="130">
                  <c:v>700.82871</c:v>
                </c:pt>
                <c:pt idx="131">
                  <c:v>581.62473999999997</c:v>
                </c:pt>
                <c:pt idx="132">
                  <c:v>604.19255999999996</c:v>
                </c:pt>
                <c:pt idx="133">
                  <c:v>635.39531999999997</c:v>
                </c:pt>
                <c:pt idx="134">
                  <c:v>547.23</c:v>
                </c:pt>
                <c:pt idx="135">
                  <c:v>530.82574</c:v>
                </c:pt>
                <c:pt idx="136">
                  <c:v>969.86568999999997</c:v>
                </c:pt>
                <c:pt idx="137">
                  <c:v>547.62438999999995</c:v>
                </c:pt>
                <c:pt idx="138">
                  <c:v>845.08415000000002</c:v>
                </c:pt>
                <c:pt idx="139">
                  <c:v>482.42878000000002</c:v>
                </c:pt>
                <c:pt idx="140">
                  <c:v>467.17420999999996</c:v>
                </c:pt>
                <c:pt idx="141">
                  <c:v>565.10302999999999</c:v>
                </c:pt>
                <c:pt idx="142">
                  <c:v>450.93290000000002</c:v>
                </c:pt>
                <c:pt idx="143">
                  <c:v>427.46768000000003</c:v>
                </c:pt>
                <c:pt idx="144">
                  <c:v>479.00636000000003</c:v>
                </c:pt>
                <c:pt idx="145">
                  <c:v>516.25175999999999</c:v>
                </c:pt>
                <c:pt idx="146">
                  <c:v>433.51219000000003</c:v>
                </c:pt>
                <c:pt idx="147">
                  <c:v>393.30544000000003</c:v>
                </c:pt>
                <c:pt idx="148">
                  <c:v>466.90279000000004</c:v>
                </c:pt>
                <c:pt idx="149">
                  <c:v>396.72573</c:v>
                </c:pt>
                <c:pt idx="150">
                  <c:v>362.85014999999999</c:v>
                </c:pt>
                <c:pt idx="151">
                  <c:v>344.43472000000003</c:v>
                </c:pt>
                <c:pt idx="152">
                  <c:v>314.63915999999995</c:v>
                </c:pt>
                <c:pt idx="153">
                  <c:v>566.81236999999999</c:v>
                </c:pt>
                <c:pt idx="154">
                  <c:v>308.20321999999999</c:v>
                </c:pt>
                <c:pt idx="155">
                  <c:v>407.57441</c:v>
                </c:pt>
                <c:pt idx="156">
                  <c:v>384.06605000000002</c:v>
                </c:pt>
                <c:pt idx="157">
                  <c:v>322.02709000000004</c:v>
                </c:pt>
                <c:pt idx="158">
                  <c:v>344.94650000000001</c:v>
                </c:pt>
                <c:pt idx="159">
                  <c:v>292.22515999999996</c:v>
                </c:pt>
                <c:pt idx="160">
                  <c:v>280.23901000000001</c:v>
                </c:pt>
                <c:pt idx="161">
                  <c:v>294.36369999999999</c:v>
                </c:pt>
                <c:pt idx="162">
                  <c:v>276.08134999999999</c:v>
                </c:pt>
                <c:pt idx="163">
                  <c:v>345.56221999999997</c:v>
                </c:pt>
                <c:pt idx="164">
                  <c:v>257.33880999999997</c:v>
                </c:pt>
                <c:pt idx="165">
                  <c:v>280.39378999999997</c:v>
                </c:pt>
                <c:pt idx="166">
                  <c:v>296.29791999999998</c:v>
                </c:pt>
                <c:pt idx="167">
                  <c:v>412.78004000000004</c:v>
                </c:pt>
                <c:pt idx="168">
                  <c:v>247.34038999999999</c:v>
                </c:pt>
                <c:pt idx="169">
                  <c:v>256.31923</c:v>
                </c:pt>
                <c:pt idx="170">
                  <c:v>231.71977999999999</c:v>
                </c:pt>
                <c:pt idx="171">
                  <c:v>296.11843999999996</c:v>
                </c:pt>
                <c:pt idx="172">
                  <c:v>238.27437</c:v>
                </c:pt>
                <c:pt idx="173">
                  <c:v>216.30956</c:v>
                </c:pt>
                <c:pt idx="174">
                  <c:v>221.89551</c:v>
                </c:pt>
                <c:pt idx="175">
                  <c:v>254.84134000000003</c:v>
                </c:pt>
                <c:pt idx="176">
                  <c:v>204.96286999999998</c:v>
                </c:pt>
                <c:pt idx="177">
                  <c:v>222.50688</c:v>
                </c:pt>
                <c:pt idx="178">
                  <c:v>203.84237999999999</c:v>
                </c:pt>
                <c:pt idx="179">
                  <c:v>192.08616000000001</c:v>
                </c:pt>
                <c:pt idx="180">
                  <c:v>249.36363</c:v>
                </c:pt>
                <c:pt idx="181">
                  <c:v>222.91163</c:v>
                </c:pt>
                <c:pt idx="182">
                  <c:v>182.36456000000001</c:v>
                </c:pt>
                <c:pt idx="183">
                  <c:v>188.53300000000002</c:v>
                </c:pt>
                <c:pt idx="184">
                  <c:v>175.48396</c:v>
                </c:pt>
                <c:pt idx="185">
                  <c:v>164.58923000000001</c:v>
                </c:pt>
                <c:pt idx="186">
                  <c:v>173.17250000000001</c:v>
                </c:pt>
                <c:pt idx="187">
                  <c:v>230.33964</c:v>
                </c:pt>
                <c:pt idx="188">
                  <c:v>153.15741</c:v>
                </c:pt>
                <c:pt idx="189">
                  <c:v>298.48237999999998</c:v>
                </c:pt>
                <c:pt idx="190">
                  <c:v>156.07545999999999</c:v>
                </c:pt>
                <c:pt idx="191">
                  <c:v>200.71142</c:v>
                </c:pt>
                <c:pt idx="192">
                  <c:v>195.42525999999998</c:v>
                </c:pt>
                <c:pt idx="193">
                  <c:v>146.78450000000001</c:v>
                </c:pt>
                <c:pt idx="194">
                  <c:v>139.48845</c:v>
                </c:pt>
                <c:pt idx="195">
                  <c:v>143.64129</c:v>
                </c:pt>
                <c:pt idx="196">
                  <c:v>129.29293000000001</c:v>
                </c:pt>
                <c:pt idx="197">
                  <c:v>124.49346</c:v>
                </c:pt>
                <c:pt idx="198">
                  <c:v>164.65448999999998</c:v>
                </c:pt>
                <c:pt idx="199">
                  <c:v>176.68711999999999</c:v>
                </c:pt>
                <c:pt idx="200">
                  <c:v>127.69056</c:v>
                </c:pt>
                <c:pt idx="201">
                  <c:v>113.39558</c:v>
                </c:pt>
                <c:pt idx="202">
                  <c:v>109.70850999999999</c:v>
                </c:pt>
                <c:pt idx="203">
                  <c:v>115.65670999999999</c:v>
                </c:pt>
                <c:pt idx="204">
                  <c:v>146.38906</c:v>
                </c:pt>
                <c:pt idx="205">
                  <c:v>101.38645</c:v>
                </c:pt>
                <c:pt idx="206">
                  <c:v>107.86095</c:v>
                </c:pt>
                <c:pt idx="207">
                  <c:v>142.02513999999999</c:v>
                </c:pt>
                <c:pt idx="208">
                  <c:v>95.991439999999997</c:v>
                </c:pt>
                <c:pt idx="209">
                  <c:v>90.31429</c:v>
                </c:pt>
                <c:pt idx="210">
                  <c:v>92.784179999999992</c:v>
                </c:pt>
                <c:pt idx="211">
                  <c:v>184.01888</c:v>
                </c:pt>
                <c:pt idx="212">
                  <c:v>120.00133000000001</c:v>
                </c:pt>
                <c:pt idx="213">
                  <c:v>85.666000000000011</c:v>
                </c:pt>
                <c:pt idx="214">
                  <c:v>84.512360000000001</c:v>
                </c:pt>
                <c:pt idx="215">
                  <c:v>79.937939999999998</c:v>
                </c:pt>
                <c:pt idx="216">
                  <c:v>122.7265</c:v>
                </c:pt>
                <c:pt idx="217">
                  <c:v>79.830109999999991</c:v>
                </c:pt>
                <c:pt idx="218">
                  <c:v>73.91722</c:v>
                </c:pt>
                <c:pt idx="219">
                  <c:v>68.669910000000002</c:v>
                </c:pt>
                <c:pt idx="220">
                  <c:v>64.849420000000009</c:v>
                </c:pt>
                <c:pt idx="221">
                  <c:v>70.645269999999996</c:v>
                </c:pt>
                <c:pt idx="222">
                  <c:v>96.306970000000007</c:v>
                </c:pt>
                <c:pt idx="223">
                  <c:v>100.273</c:v>
                </c:pt>
                <c:pt idx="224">
                  <c:v>60.771129999999999</c:v>
                </c:pt>
                <c:pt idx="225">
                  <c:v>62.396140000000003</c:v>
                </c:pt>
                <c:pt idx="226">
                  <c:v>56.697180000000003</c:v>
                </c:pt>
                <c:pt idx="227">
                  <c:v>91.756340000000009</c:v>
                </c:pt>
                <c:pt idx="228">
                  <c:v>78.139139999999998</c:v>
                </c:pt>
                <c:pt idx="229">
                  <c:v>51.678930000000001</c:v>
                </c:pt>
                <c:pt idx="230">
                  <c:v>52.413420000000002</c:v>
                </c:pt>
                <c:pt idx="231">
                  <c:v>114.12882</c:v>
                </c:pt>
                <c:pt idx="232">
                  <c:v>48.734390000000005</c:v>
                </c:pt>
                <c:pt idx="233">
                  <c:v>46.060400000000001</c:v>
                </c:pt>
                <c:pt idx="234">
                  <c:v>71.329619999999991</c:v>
                </c:pt>
                <c:pt idx="235">
                  <c:v>47.56297</c:v>
                </c:pt>
                <c:pt idx="236">
                  <c:v>69.343739999999997</c:v>
                </c:pt>
                <c:pt idx="237">
                  <c:v>42.160440000000001</c:v>
                </c:pt>
                <c:pt idx="238">
                  <c:v>44.768689999999999</c:v>
                </c:pt>
                <c:pt idx="239">
                  <c:v>37.533740000000002</c:v>
                </c:pt>
                <c:pt idx="240">
                  <c:v>34.490769999999998</c:v>
                </c:pt>
                <c:pt idx="241">
                  <c:v>62.394940000000005</c:v>
                </c:pt>
                <c:pt idx="242">
                  <c:v>34.395949999999999</c:v>
                </c:pt>
                <c:pt idx="243">
                  <c:v>31.6921</c:v>
                </c:pt>
                <c:pt idx="244">
                  <c:v>53.386959999999995</c:v>
                </c:pt>
                <c:pt idx="245">
                  <c:v>29.272759999999998</c:v>
                </c:pt>
                <c:pt idx="246">
                  <c:v>31.204139999999999</c:v>
                </c:pt>
                <c:pt idx="247">
                  <c:v>49.374200000000002</c:v>
                </c:pt>
                <c:pt idx="248">
                  <c:v>26.920940000000002</c:v>
                </c:pt>
                <c:pt idx="249">
                  <c:v>25.509599999999999</c:v>
                </c:pt>
                <c:pt idx="250">
                  <c:v>24.11891</c:v>
                </c:pt>
                <c:pt idx="251">
                  <c:v>45.26023</c:v>
                </c:pt>
                <c:pt idx="252">
                  <c:v>61.640269999999994</c:v>
                </c:pt>
                <c:pt idx="253">
                  <c:v>23.564959999999999</c:v>
                </c:pt>
                <c:pt idx="254">
                  <c:v>22.786560000000001</c:v>
                </c:pt>
                <c:pt idx="255">
                  <c:v>21.0276</c:v>
                </c:pt>
                <c:pt idx="256">
                  <c:v>39.23339</c:v>
                </c:pt>
                <c:pt idx="257">
                  <c:v>18.792809999999999</c:v>
                </c:pt>
                <c:pt idx="258">
                  <c:v>18.978280000000002</c:v>
                </c:pt>
                <c:pt idx="259">
                  <c:v>37.125300000000003</c:v>
                </c:pt>
                <c:pt idx="260">
                  <c:v>16.50384</c:v>
                </c:pt>
                <c:pt idx="261">
                  <c:v>15.222160000000001</c:v>
                </c:pt>
                <c:pt idx="262">
                  <c:v>26.740169999999999</c:v>
                </c:pt>
                <c:pt idx="263">
                  <c:v>15.81892</c:v>
                </c:pt>
                <c:pt idx="264">
                  <c:v>13.050600000000001</c:v>
                </c:pt>
                <c:pt idx="265">
                  <c:v>14.144119999999999</c:v>
                </c:pt>
                <c:pt idx="266">
                  <c:v>11.882729999999999</c:v>
                </c:pt>
                <c:pt idx="267">
                  <c:v>27.024909999999998</c:v>
                </c:pt>
                <c:pt idx="268">
                  <c:v>22.874009999999998</c:v>
                </c:pt>
                <c:pt idx="269">
                  <c:v>10.923250000000001</c:v>
                </c:pt>
                <c:pt idx="270">
                  <c:v>10.640169999999999</c:v>
                </c:pt>
                <c:pt idx="271">
                  <c:v>26.764330000000001</c:v>
                </c:pt>
                <c:pt idx="272">
                  <c:v>9.3770199999999999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02-6F4F-9314-7943FFFF6CDF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summaryC!$M$282:$M$554</c:f>
              <c:numCache>
                <c:formatCode>0.0000</c:formatCode>
                <c:ptCount val="273"/>
                <c:pt idx="0">
                  <c:v>30.051237416729467</c:v>
                </c:pt>
                <c:pt idx="1">
                  <c:v>30.535380813357815</c:v>
                </c:pt>
                <c:pt idx="2">
                  <c:v>30.813040372389281</c:v>
                </c:pt>
                <c:pt idx="3">
                  <c:v>30.87060455548508</c:v>
                </c:pt>
                <c:pt idx="4">
                  <c:v>30.890538051363205</c:v>
                </c:pt>
                <c:pt idx="5">
                  <c:v>30.933543594797897</c:v>
                </c:pt>
                <c:pt idx="6">
                  <c:v>30.982398638055386</c:v>
                </c:pt>
                <c:pt idx="7">
                  <c:v>31.09356268775727</c:v>
                </c:pt>
                <c:pt idx="8">
                  <c:v>31.119001968734477</c:v>
                </c:pt>
                <c:pt idx="9">
                  <c:v>31.224954783123042</c:v>
                </c:pt>
                <c:pt idx="10">
                  <c:v>31.391576892001748</c:v>
                </c:pt>
                <c:pt idx="11">
                  <c:v>31.468438527878856</c:v>
                </c:pt>
                <c:pt idx="12">
                  <c:v>31.50025878050571</c:v>
                </c:pt>
                <c:pt idx="13">
                  <c:v>31.504700078740008</c:v>
                </c:pt>
                <c:pt idx="14">
                  <c:v>31.640228327902054</c:v>
                </c:pt>
                <c:pt idx="15">
                  <c:v>31.71386637799694</c:v>
                </c:pt>
                <c:pt idx="16">
                  <c:v>31.784161632307487</c:v>
                </c:pt>
                <c:pt idx="17">
                  <c:v>31.809181122539709</c:v>
                </c:pt>
                <c:pt idx="18">
                  <c:v>31.855915784202686</c:v>
                </c:pt>
                <c:pt idx="19">
                  <c:v>31.884282575628131</c:v>
                </c:pt>
                <c:pt idx="20">
                  <c:v>31.9111283789609</c:v>
                </c:pt>
                <c:pt idx="21">
                  <c:v>31.911810814174199</c:v>
                </c:pt>
                <c:pt idx="22">
                  <c:v>31.956322283307156</c:v>
                </c:pt>
                <c:pt idx="23">
                  <c:v>31.973339401483695</c:v>
                </c:pt>
                <c:pt idx="24">
                  <c:v>32.083673132087839</c:v>
                </c:pt>
                <c:pt idx="25">
                  <c:v>32.150723912899906</c:v>
                </c:pt>
                <c:pt idx="26">
                  <c:v>32.221270164443425</c:v>
                </c:pt>
                <c:pt idx="27">
                  <c:v>32.262714705906809</c:v>
                </c:pt>
                <c:pt idx="28">
                  <c:v>32.320246987289849</c:v>
                </c:pt>
                <c:pt idx="29">
                  <c:v>32.436893507656983</c:v>
                </c:pt>
                <c:pt idx="30">
                  <c:v>32.55476936251965</c:v>
                </c:pt>
                <c:pt idx="31">
                  <c:v>32.557174733090562</c:v>
                </c:pt>
                <c:pt idx="32">
                  <c:v>32.56776580123941</c:v>
                </c:pt>
                <c:pt idx="33">
                  <c:v>32.79488705111882</c:v>
                </c:pt>
                <c:pt idx="34">
                  <c:v>32.833593401853541</c:v>
                </c:pt>
                <c:pt idx="35">
                  <c:v>32.833818229999387</c:v>
                </c:pt>
                <c:pt idx="36">
                  <c:v>32.975332041834697</c:v>
                </c:pt>
                <c:pt idx="37">
                  <c:v>33.20861067942576</c:v>
                </c:pt>
                <c:pt idx="38">
                  <c:v>33.403605079726908</c:v>
                </c:pt>
                <c:pt idx="39">
                  <c:v>33.425573851699852</c:v>
                </c:pt>
                <c:pt idx="40">
                  <c:v>33.460953261815405</c:v>
                </c:pt>
                <c:pt idx="41">
                  <c:v>33.510974630049162</c:v>
                </c:pt>
                <c:pt idx="42">
                  <c:v>33.709257832955934</c:v>
                </c:pt>
                <c:pt idx="43">
                  <c:v>33.811240160091728</c:v>
                </c:pt>
                <c:pt idx="44">
                  <c:v>33.874244967069146</c:v>
                </c:pt>
                <c:pt idx="45">
                  <c:v>34.054301795806182</c:v>
                </c:pt>
                <c:pt idx="46">
                  <c:v>34.058854636362646</c:v>
                </c:pt>
                <c:pt idx="47">
                  <c:v>34.449012758592204</c:v>
                </c:pt>
                <c:pt idx="48">
                  <c:v>34.515394685549211</c:v>
                </c:pt>
                <c:pt idx="49">
                  <c:v>34.560104279217654</c:v>
                </c:pt>
                <c:pt idx="50">
                  <c:v>34.702990471897785</c:v>
                </c:pt>
                <c:pt idx="51">
                  <c:v>34.793977912226588</c:v>
                </c:pt>
                <c:pt idx="52">
                  <c:v>34.960551121955831</c:v>
                </c:pt>
                <c:pt idx="53">
                  <c:v>35.128493700519961</c:v>
                </c:pt>
                <c:pt idx="54">
                  <c:v>35.183312481073223</c:v>
                </c:pt>
                <c:pt idx="55">
                  <c:v>35.194670234154287</c:v>
                </c:pt>
                <c:pt idx="56">
                  <c:v>35.241900223973907</c:v>
                </c:pt>
                <c:pt idx="57">
                  <c:v>35.284768862724654</c:v>
                </c:pt>
                <c:pt idx="58">
                  <c:v>35.291361956366615</c:v>
                </c:pt>
                <c:pt idx="59">
                  <c:v>35.319061199001766</c:v>
                </c:pt>
                <c:pt idx="60">
                  <c:v>35.520316359990865</c:v>
                </c:pt>
                <c:pt idx="61">
                  <c:v>35.575074607235507</c:v>
                </c:pt>
                <c:pt idx="62">
                  <c:v>35.576807633518399</c:v>
                </c:pt>
                <c:pt idx="63">
                  <c:v>35.592919955808426</c:v>
                </c:pt>
                <c:pt idx="64">
                  <c:v>35.665849246371231</c:v>
                </c:pt>
                <c:pt idx="65">
                  <c:v>35.743806201125999</c:v>
                </c:pt>
                <c:pt idx="66">
                  <c:v>35.784327816085131</c:v>
                </c:pt>
                <c:pt idx="67">
                  <c:v>35.860667598716063</c:v>
                </c:pt>
                <c:pt idx="68">
                  <c:v>36.008160785898681</c:v>
                </c:pt>
                <c:pt idx="69">
                  <c:v>36.230017060306025</c:v>
                </c:pt>
                <c:pt idx="70">
                  <c:v>36.24825404295531</c:v>
                </c:pt>
                <c:pt idx="71">
                  <c:v>36.326247445805016</c:v>
                </c:pt>
                <c:pt idx="72">
                  <c:v>36.467521566123537</c:v>
                </c:pt>
                <c:pt idx="73">
                  <c:v>36.496911897175238</c:v>
                </c:pt>
                <c:pt idx="74">
                  <c:v>36.501836041987879</c:v>
                </c:pt>
                <c:pt idx="75">
                  <c:v>36.650936465261559</c:v>
                </c:pt>
                <c:pt idx="76">
                  <c:v>36.954921776731794</c:v>
                </c:pt>
                <c:pt idx="77">
                  <c:v>37.142833604728281</c:v>
                </c:pt>
                <c:pt idx="78">
                  <c:v>37.180221331329527</c:v>
                </c:pt>
                <c:pt idx="79">
                  <c:v>37.341067673454248</c:v>
                </c:pt>
                <c:pt idx="80">
                  <c:v>37.377909534387207</c:v>
                </c:pt>
                <c:pt idx="81">
                  <c:v>37.587714039560019</c:v>
                </c:pt>
                <c:pt idx="82">
                  <c:v>37.659537200710894</c:v>
                </c:pt>
                <c:pt idx="83">
                  <c:v>37.830471340629224</c:v>
                </c:pt>
                <c:pt idx="84">
                  <c:v>38.146535422659838</c:v>
                </c:pt>
                <c:pt idx="85">
                  <c:v>38.27238951751518</c:v>
                </c:pt>
                <c:pt idx="86">
                  <c:v>38.971814158071659</c:v>
                </c:pt>
                <c:pt idx="87">
                  <c:v>39.025402475681886</c:v>
                </c:pt>
                <c:pt idx="88">
                  <c:v>39.254488514073664</c:v>
                </c:pt>
                <c:pt idx="89">
                  <c:v>39.505058725291136</c:v>
                </c:pt>
                <c:pt idx="90">
                  <c:v>39.772706486346749</c:v>
                </c:pt>
                <c:pt idx="91">
                  <c:v>40.355905147831237</c:v>
                </c:pt>
                <c:pt idx="92">
                  <c:v>40.431971715995985</c:v>
                </c:pt>
                <c:pt idx="93">
                  <c:v>40.703786357440904</c:v>
                </c:pt>
                <c:pt idx="94">
                  <c:v>41.780597687250747</c:v>
                </c:pt>
                <c:pt idx="95">
                  <c:v>41.930197215539977</c:v>
                </c:pt>
                <c:pt idx="96">
                  <c:v>42.408218416649163</c:v>
                </c:pt>
                <c:pt idx="97">
                  <c:v>42.462867692535447</c:v>
                </c:pt>
                <c:pt idx="98">
                  <c:v>42.720000079174348</c:v>
                </c:pt>
                <c:pt idx="99">
                  <c:v>43.112432028732002</c:v>
                </c:pt>
                <c:pt idx="100">
                  <c:v>43.225836345486172</c:v>
                </c:pt>
                <c:pt idx="101">
                  <c:v>43.240292454538647</c:v>
                </c:pt>
                <c:pt idx="102">
                  <c:v>43.287252977903492</c:v>
                </c:pt>
                <c:pt idx="103">
                  <c:v>43.838541742592525</c:v>
                </c:pt>
                <c:pt idx="104">
                  <c:v>44.012031231572728</c:v>
                </c:pt>
                <c:pt idx="105">
                  <c:v>44.396634767819009</c:v>
                </c:pt>
                <c:pt idx="106">
                  <c:v>44.6777921983293</c:v>
                </c:pt>
                <c:pt idx="107">
                  <c:v>44.839973728599922</c:v>
                </c:pt>
                <c:pt idx="108">
                  <c:v>45.535284303058319</c:v>
                </c:pt>
                <c:pt idx="109">
                  <c:v>45.681510703197297</c:v>
                </c:pt>
                <c:pt idx="110">
                  <c:v>45.774411562934617</c:v>
                </c:pt>
                <c:pt idx="111">
                  <c:v>46.229360602535749</c:v>
                </c:pt>
                <c:pt idx="112">
                  <c:v>46.513306820569781</c:v>
                </c:pt>
                <c:pt idx="113">
                  <c:v>47.03545556304821</c:v>
                </c:pt>
                <c:pt idx="114">
                  <c:v>47.38680755255762</c:v>
                </c:pt>
                <c:pt idx="115">
                  <c:v>47.487749687830423</c:v>
                </c:pt>
                <c:pt idx="116">
                  <c:v>48.652470332763876</c:v>
                </c:pt>
                <c:pt idx="117">
                  <c:v>48.718332494155739</c:v>
                </c:pt>
                <c:pt idx="118">
                  <c:v>48.757824582545034</c:v>
                </c:pt>
                <c:pt idx="119">
                  <c:v>49.207759100190756</c:v>
                </c:pt>
                <c:pt idx="120">
                  <c:v>49.600973893866033</c:v>
                </c:pt>
                <c:pt idx="121">
                  <c:v>49.75047792966982</c:v>
                </c:pt>
                <c:pt idx="122">
                  <c:v>50.485603767863374</c:v>
                </c:pt>
                <c:pt idx="123">
                  <c:v>50.659569595399411</c:v>
                </c:pt>
                <c:pt idx="124">
                  <c:v>50.676435008063009</c:v>
                </c:pt>
                <c:pt idx="125">
                  <c:v>50.88634933570475</c:v>
                </c:pt>
                <c:pt idx="126">
                  <c:v>52.403484353428453</c:v>
                </c:pt>
                <c:pt idx="127">
                  <c:v>52.554810989634973</c:v>
                </c:pt>
                <c:pt idx="128">
                  <c:v>53.399577568929764</c:v>
                </c:pt>
                <c:pt idx="129">
                  <c:v>54.816562482959021</c:v>
                </c:pt>
                <c:pt idx="130">
                  <c:v>55.072883747781539</c:v>
                </c:pt>
                <c:pt idx="131">
                  <c:v>55.420411199512728</c:v>
                </c:pt>
                <c:pt idx="132">
                  <c:v>55.465799366573528</c:v>
                </c:pt>
                <c:pt idx="133">
                  <c:v>55.619543159848376</c:v>
                </c:pt>
                <c:pt idx="134">
                  <c:v>56.104039745440303</c:v>
                </c:pt>
                <c:pt idx="135">
                  <c:v>56.861394202633214</c:v>
                </c:pt>
                <c:pt idx="136">
                  <c:v>57.490834413625478</c:v>
                </c:pt>
                <c:pt idx="137">
                  <c:v>57.76329843438932</c:v>
                </c:pt>
                <c:pt idx="138">
                  <c:v>58.456978126747472</c:v>
                </c:pt>
                <c:pt idx="139">
                  <c:v>59.408873074243388</c:v>
                </c:pt>
                <c:pt idx="140">
                  <c:v>60.634072330437824</c:v>
                </c:pt>
                <c:pt idx="141">
                  <c:v>60.946670353730191</c:v>
                </c:pt>
                <c:pt idx="142">
                  <c:v>61.451559062050855</c:v>
                </c:pt>
                <c:pt idx="143">
                  <c:v>62.379560691103798</c:v>
                </c:pt>
                <c:pt idx="144">
                  <c:v>63.086449490157406</c:v>
                </c:pt>
                <c:pt idx="145">
                  <c:v>63.572636779562608</c:v>
                </c:pt>
                <c:pt idx="146">
                  <c:v>63.929256546156871</c:v>
                </c:pt>
                <c:pt idx="147">
                  <c:v>65.197526963118463</c:v>
                </c:pt>
                <c:pt idx="148">
                  <c:v>65.295426906542886</c:v>
                </c:pt>
                <c:pt idx="149">
                  <c:v>66.196697434147154</c:v>
                </c:pt>
                <c:pt idx="150">
                  <c:v>66.819863163399134</c:v>
                </c:pt>
                <c:pt idx="151">
                  <c:v>67.486139295516992</c:v>
                </c:pt>
                <c:pt idx="152">
                  <c:v>67.809079109242447</c:v>
                </c:pt>
                <c:pt idx="153">
                  <c:v>69.269401485991935</c:v>
                </c:pt>
                <c:pt idx="154">
                  <c:v>69.484667301469329</c:v>
                </c:pt>
                <c:pt idx="155">
                  <c:v>69.631916537401011</c:v>
                </c:pt>
                <c:pt idx="156">
                  <c:v>70.856645232067009</c:v>
                </c:pt>
                <c:pt idx="157">
                  <c:v>71.24680526546517</c:v>
                </c:pt>
                <c:pt idx="158">
                  <c:v>71.410001561561742</c:v>
                </c:pt>
                <c:pt idx="159">
                  <c:v>71.555967688769329</c:v>
                </c:pt>
                <c:pt idx="160">
                  <c:v>71.695747643736482</c:v>
                </c:pt>
                <c:pt idx="161">
                  <c:v>72.185709713622302</c:v>
                </c:pt>
                <c:pt idx="162">
                  <c:v>73.223426907390646</c:v>
                </c:pt>
                <c:pt idx="163">
                  <c:v>73.237127193788737</c:v>
                </c:pt>
                <c:pt idx="164">
                  <c:v>73.826385133919615</c:v>
                </c:pt>
                <c:pt idx="165">
                  <c:v>73.94748416445286</c:v>
                </c:pt>
                <c:pt idx="166">
                  <c:v>75.063494278092108</c:v>
                </c:pt>
                <c:pt idx="167">
                  <c:v>75.378046873928298</c:v>
                </c:pt>
                <c:pt idx="168">
                  <c:v>75.583295202286067</c:v>
                </c:pt>
                <c:pt idx="169">
                  <c:v>76.891857906230825</c:v>
                </c:pt>
                <c:pt idx="170">
                  <c:v>78.995876068605128</c:v>
                </c:pt>
                <c:pt idx="171">
                  <c:v>79.272345802470952</c:v>
                </c:pt>
                <c:pt idx="172">
                  <c:v>79.927590889238985</c:v>
                </c:pt>
                <c:pt idx="173">
                  <c:v>79.954242611493612</c:v>
                </c:pt>
                <c:pt idx="174">
                  <c:v>79.989670598840632</c:v>
                </c:pt>
                <c:pt idx="175">
                  <c:v>80.811882813001063</c:v>
                </c:pt>
                <c:pt idx="176">
                  <c:v>81.316775021991532</c:v>
                </c:pt>
                <c:pt idx="177">
                  <c:v>82.441426534798751</c:v>
                </c:pt>
                <c:pt idx="178">
                  <c:v>82.75525903112667</c:v>
                </c:pt>
                <c:pt idx="179">
                  <c:v>83.032546153337805</c:v>
                </c:pt>
                <c:pt idx="180">
                  <c:v>84.779736016412912</c:v>
                </c:pt>
                <c:pt idx="181">
                  <c:v>84.948439538882809</c:v>
                </c:pt>
                <c:pt idx="182">
                  <c:v>87.691219927366078</c:v>
                </c:pt>
                <c:pt idx="183">
                  <c:v>87.746975267537692</c:v>
                </c:pt>
                <c:pt idx="184">
                  <c:v>88.046153220613746</c:v>
                </c:pt>
                <c:pt idx="185">
                  <c:v>90.061700920660513</c:v>
                </c:pt>
                <c:pt idx="186">
                  <c:v>90.31739052372231</c:v>
                </c:pt>
                <c:pt idx="187">
                  <c:v>90.658573014691996</c:v>
                </c:pt>
                <c:pt idx="188">
                  <c:v>91.164641764256771</c:v>
                </c:pt>
                <c:pt idx="189">
                  <c:v>92.158485620004143</c:v>
                </c:pt>
                <c:pt idx="190">
                  <c:v>93.346858124702166</c:v>
                </c:pt>
                <c:pt idx="191">
                  <c:v>94.109313168609759</c:v>
                </c:pt>
                <c:pt idx="192">
                  <c:v>94.93365246152544</c:v>
                </c:pt>
                <c:pt idx="193">
                  <c:v>96.061850870509659</c:v>
                </c:pt>
                <c:pt idx="194">
                  <c:v>97.070759743095849</c:v>
                </c:pt>
                <c:pt idx="195">
                  <c:v>97.3402580348681</c:v>
                </c:pt>
                <c:pt idx="196">
                  <c:v>98.797881297972651</c:v>
                </c:pt>
                <c:pt idx="197">
                  <c:v>99.792912323256189</c:v>
                </c:pt>
                <c:pt idx="198">
                  <c:v>100.13076965004252</c:v>
                </c:pt>
                <c:pt idx="199">
                  <c:v>102.17779816007693</c:v>
                </c:pt>
                <c:pt idx="200">
                  <c:v>103.09236836189991</c:v>
                </c:pt>
                <c:pt idx="201">
                  <c:v>104.37580161477794</c:v>
                </c:pt>
                <c:pt idx="202">
                  <c:v>104.51540842296438</c:v>
                </c:pt>
                <c:pt idx="203">
                  <c:v>107.20125893276601</c:v>
                </c:pt>
                <c:pt idx="204">
                  <c:v>108.2797081284769</c:v>
                </c:pt>
                <c:pt idx="205">
                  <c:v>110.34953613903117</c:v>
                </c:pt>
                <c:pt idx="206">
                  <c:v>112.6872027198812</c:v>
                </c:pt>
                <c:pt idx="207">
                  <c:v>113.46028419754855</c:v>
                </c:pt>
                <c:pt idx="208">
                  <c:v>113.66970377434467</c:v>
                </c:pt>
                <c:pt idx="209">
                  <c:v>114.37315503239044</c:v>
                </c:pt>
                <c:pt idx="210">
                  <c:v>114.7662048775919</c:v>
                </c:pt>
                <c:pt idx="211">
                  <c:v>117.51455042558732</c:v>
                </c:pt>
                <c:pt idx="212">
                  <c:v>117.53201898405977</c:v>
                </c:pt>
                <c:pt idx="213">
                  <c:v>118.67616601558858</c:v>
                </c:pt>
                <c:pt idx="214">
                  <c:v>121.26988593532455</c:v>
                </c:pt>
                <c:pt idx="215">
                  <c:v>121.76387319165391</c:v>
                </c:pt>
                <c:pt idx="216">
                  <c:v>125.75081910446129</c:v>
                </c:pt>
                <c:pt idx="217">
                  <c:v>127.67728604450099</c:v>
                </c:pt>
                <c:pt idx="218">
                  <c:v>129.26287825729113</c:v>
                </c:pt>
                <c:pt idx="219">
                  <c:v>131.19668797977261</c:v>
                </c:pt>
                <c:pt idx="220">
                  <c:v>132.96932045743205</c:v>
                </c:pt>
                <c:pt idx="221">
                  <c:v>133.24628196173109</c:v>
                </c:pt>
                <c:pt idx="222">
                  <c:v>133.77308908279639</c:v>
                </c:pt>
                <c:pt idx="223">
                  <c:v>140.31574948810857</c:v>
                </c:pt>
                <c:pt idx="224">
                  <c:v>142.80587088528642</c:v>
                </c:pt>
                <c:pt idx="225">
                  <c:v>143.25844371304288</c:v>
                </c:pt>
                <c:pt idx="226">
                  <c:v>148.7801111468184</c:v>
                </c:pt>
                <c:pt idx="227">
                  <c:v>149.429530513195</c:v>
                </c:pt>
                <c:pt idx="228">
                  <c:v>149.75050440122283</c:v>
                </c:pt>
                <c:pt idx="229">
                  <c:v>149.8119772306392</c:v>
                </c:pt>
                <c:pt idx="230">
                  <c:v>150.43967373698749</c:v>
                </c:pt>
                <c:pt idx="231">
                  <c:v>155.54975244168625</c:v>
                </c:pt>
                <c:pt idx="232">
                  <c:v>156.59741249865692</c:v>
                </c:pt>
                <c:pt idx="233">
                  <c:v>164.31994174671436</c:v>
                </c:pt>
                <c:pt idx="234">
                  <c:v>166.86961387920712</c:v>
                </c:pt>
                <c:pt idx="235">
                  <c:v>167.33193548260397</c:v>
                </c:pt>
                <c:pt idx="236">
                  <c:v>168.44620473413158</c:v>
                </c:pt>
                <c:pt idx="237">
                  <c:v>174.09085091521578</c:v>
                </c:pt>
                <c:pt idx="238">
                  <c:v>175.98668225044364</c:v>
                </c:pt>
                <c:pt idx="239">
                  <c:v>182.32549450065582</c:v>
                </c:pt>
                <c:pt idx="240">
                  <c:v>186.09400826794331</c:v>
                </c:pt>
                <c:pt idx="241">
                  <c:v>189.96527787314153</c:v>
                </c:pt>
                <c:pt idx="242">
                  <c:v>191.54639180553414</c:v>
                </c:pt>
                <c:pt idx="243">
                  <c:v>192.97449730969342</c:v>
                </c:pt>
                <c:pt idx="244">
                  <c:v>201.80489831506887</c:v>
                </c:pt>
                <c:pt idx="245">
                  <c:v>202.05868411302245</c:v>
                </c:pt>
                <c:pt idx="246">
                  <c:v>211.34094254067043</c:v>
                </c:pt>
                <c:pt idx="247">
                  <c:v>211.57227036709904</c:v>
                </c:pt>
                <c:pt idx="248">
                  <c:v>215.70134992706195</c:v>
                </c:pt>
                <c:pt idx="249">
                  <c:v>222.1287439169399</c:v>
                </c:pt>
                <c:pt idx="250">
                  <c:v>227.08261000715953</c:v>
                </c:pt>
                <c:pt idx="251">
                  <c:v>235.39462166302619</c:v>
                </c:pt>
                <c:pt idx="252">
                  <c:v>236.97214344634804</c:v>
                </c:pt>
                <c:pt idx="253">
                  <c:v>243.57467135030353</c:v>
                </c:pt>
                <c:pt idx="254">
                  <c:v>262.235609956963</c:v>
                </c:pt>
                <c:pt idx="255">
                  <c:v>263.81075569587267</c:v>
                </c:pt>
                <c:pt idx="256">
                  <c:v>270.46355681505719</c:v>
                </c:pt>
                <c:pt idx="257">
                  <c:v>278.12775880587475</c:v>
                </c:pt>
                <c:pt idx="258">
                  <c:v>295.07008507258791</c:v>
                </c:pt>
                <c:pt idx="259">
                  <c:v>299.21739381288944</c:v>
                </c:pt>
                <c:pt idx="260">
                  <c:v>299.29892945343164</c:v>
                </c:pt>
                <c:pt idx="261">
                  <c:v>327.39996600186765</c:v>
                </c:pt>
                <c:pt idx="262">
                  <c:v>331.65768594149364</c:v>
                </c:pt>
                <c:pt idx="263">
                  <c:v>346.83570831707675</c:v>
                </c:pt>
                <c:pt idx="264">
                  <c:v>354.11297023549878</c:v>
                </c:pt>
                <c:pt idx="265">
                  <c:v>388.37436367134529</c:v>
                </c:pt>
                <c:pt idx="266">
                  <c:v>390.70602600420523</c:v>
                </c:pt>
                <c:pt idx="267">
                  <c:v>396.03768817044374</c:v>
                </c:pt>
                <c:pt idx="268">
                  <c:v>434.57692553964154</c:v>
                </c:pt>
                <c:pt idx="269">
                  <c:v>437.89590462001718</c:v>
                </c:pt>
                <c:pt idx="270">
                  <c:v>452.9844197996461</c:v>
                </c:pt>
                <c:pt idx="271">
                  <c:v>474.02264272472883</c:v>
                </c:pt>
                <c:pt idx="272">
                  <c:v>483.26856133100523</c:v>
                </c:pt>
              </c:numCache>
            </c:numRef>
          </c:xVal>
          <c:yVal>
            <c:numRef>
              <c:f>summaryC!$L$282:$L$554</c:f>
              <c:numCache>
                <c:formatCode>0.0000</c:formatCode>
                <c:ptCount val="273"/>
                <c:pt idx="0">
                  <c:v>5244.399317286091</c:v>
                </c:pt>
                <c:pt idx="1">
                  <c:v>4908.9169617256548</c:v>
                </c:pt>
                <c:pt idx="2">
                  <c:v>4295.0358787936311</c:v>
                </c:pt>
                <c:pt idx="3">
                  <c:v>4965.171467949509</c:v>
                </c:pt>
                <c:pt idx="4">
                  <c:v>5227.7511602318282</c:v>
                </c:pt>
                <c:pt idx="5">
                  <c:v>5397.1996209952868</c:v>
                </c:pt>
                <c:pt idx="6">
                  <c:v>5028.432820095928</c:v>
                </c:pt>
                <c:pt idx="7">
                  <c:v>4296.1249865031305</c:v>
                </c:pt>
                <c:pt idx="8">
                  <c:v>5474.6305586127419</c:v>
                </c:pt>
                <c:pt idx="9">
                  <c:v>5563.9172408634631</c:v>
                </c:pt>
                <c:pt idx="10">
                  <c:v>4124.9079123306965</c:v>
                </c:pt>
                <c:pt idx="11">
                  <c:v>4045.0771660038258</c:v>
                </c:pt>
                <c:pt idx="12">
                  <c:v>4591.6513605157597</c:v>
                </c:pt>
                <c:pt idx="13">
                  <c:v>4329.4659875635643</c:v>
                </c:pt>
                <c:pt idx="14">
                  <c:v>3967.0315678683251</c:v>
                </c:pt>
                <c:pt idx="15">
                  <c:v>4204.6748334702261</c:v>
                </c:pt>
                <c:pt idx="16">
                  <c:v>5514.1336453400527</c:v>
                </c:pt>
                <c:pt idx="17">
                  <c:v>3886.6867112840036</c:v>
                </c:pt>
                <c:pt idx="18">
                  <c:v>4727.2034958845234</c:v>
                </c:pt>
                <c:pt idx="19">
                  <c:v>4598.1921978491155</c:v>
                </c:pt>
                <c:pt idx="20">
                  <c:v>5538.4890562798964</c:v>
                </c:pt>
                <c:pt idx="21">
                  <c:v>4976.4390451609588</c:v>
                </c:pt>
                <c:pt idx="22">
                  <c:v>4380.3933911880213</c:v>
                </c:pt>
                <c:pt idx="23">
                  <c:v>5340.5680770733834</c:v>
                </c:pt>
                <c:pt idx="24">
                  <c:v>3784.1699872574768</c:v>
                </c:pt>
                <c:pt idx="25">
                  <c:v>4826.8592587149915</c:v>
                </c:pt>
                <c:pt idx="26">
                  <c:v>3670.9612107618395</c:v>
                </c:pt>
                <c:pt idx="27">
                  <c:v>4013.4714022831777</c:v>
                </c:pt>
                <c:pt idx="28">
                  <c:v>3373.7459342703032</c:v>
                </c:pt>
                <c:pt idx="29">
                  <c:v>5330.5700199271014</c:v>
                </c:pt>
                <c:pt idx="30">
                  <c:v>3434.3767343739451</c:v>
                </c:pt>
                <c:pt idx="31">
                  <c:v>3830.4494912784012</c:v>
                </c:pt>
                <c:pt idx="32">
                  <c:v>3700.9818034705013</c:v>
                </c:pt>
                <c:pt idx="33">
                  <c:v>4311.4178034549859</c:v>
                </c:pt>
                <c:pt idx="34">
                  <c:v>3368.3202359395736</c:v>
                </c:pt>
                <c:pt idx="35">
                  <c:v>5424.9776196869061</c:v>
                </c:pt>
                <c:pt idx="36">
                  <c:v>5391.2143064429565</c:v>
                </c:pt>
                <c:pt idx="37">
                  <c:v>3555.2609786375797</c:v>
                </c:pt>
                <c:pt idx="38">
                  <c:v>3435.7938297818491</c:v>
                </c:pt>
                <c:pt idx="39">
                  <c:v>3237.6267390270709</c:v>
                </c:pt>
                <c:pt idx="40">
                  <c:v>3055.6379375025708</c:v>
                </c:pt>
                <c:pt idx="41">
                  <c:v>5380.5496352690052</c:v>
                </c:pt>
                <c:pt idx="42">
                  <c:v>5289.3876448057481</c:v>
                </c:pt>
                <c:pt idx="43">
                  <c:v>3396.9924648015426</c:v>
                </c:pt>
                <c:pt idx="44">
                  <c:v>3896.2202101614839</c:v>
                </c:pt>
                <c:pt idx="45">
                  <c:v>3061.189101688366</c:v>
                </c:pt>
                <c:pt idx="46">
                  <c:v>5597.3780291434105</c:v>
                </c:pt>
                <c:pt idx="47">
                  <c:v>3031.254768973582</c:v>
                </c:pt>
                <c:pt idx="48">
                  <c:v>5414.6287978981854</c:v>
                </c:pt>
                <c:pt idx="49">
                  <c:v>2889.0456176511311</c:v>
                </c:pt>
                <c:pt idx="50">
                  <c:v>2762.9069209486747</c:v>
                </c:pt>
                <c:pt idx="51">
                  <c:v>5504.7187021856498</c:v>
                </c:pt>
                <c:pt idx="52">
                  <c:v>5418.5903666491049</c:v>
                </c:pt>
                <c:pt idx="53">
                  <c:v>5185.7199645445189</c:v>
                </c:pt>
                <c:pt idx="54">
                  <c:v>5470.0694092372023</c:v>
                </c:pt>
                <c:pt idx="55">
                  <c:v>5463.4250374273561</c:v>
                </c:pt>
                <c:pt idx="56">
                  <c:v>5454.165092731314</c:v>
                </c:pt>
                <c:pt idx="57">
                  <c:v>2811.0209281097414</c:v>
                </c:pt>
                <c:pt idx="58">
                  <c:v>5447.8639388538359</c:v>
                </c:pt>
                <c:pt idx="59">
                  <c:v>5399.2472726307133</c:v>
                </c:pt>
                <c:pt idx="60">
                  <c:v>2552.9463996478303</c:v>
                </c:pt>
                <c:pt idx="61">
                  <c:v>2585.4506569145587</c:v>
                </c:pt>
                <c:pt idx="62">
                  <c:v>5384.4204104354658</c:v>
                </c:pt>
                <c:pt idx="63">
                  <c:v>5467.0421665956264</c:v>
                </c:pt>
                <c:pt idx="64">
                  <c:v>3336.4806489278208</c:v>
                </c:pt>
                <c:pt idx="65">
                  <c:v>5211.9741902829019</c:v>
                </c:pt>
                <c:pt idx="66">
                  <c:v>2503.828827542201</c:v>
                </c:pt>
                <c:pt idx="67">
                  <c:v>5233.2057901581948</c:v>
                </c:pt>
                <c:pt idx="68">
                  <c:v>5272.8691714501956</c:v>
                </c:pt>
                <c:pt idx="69">
                  <c:v>2623.9409817633746</c:v>
                </c:pt>
                <c:pt idx="70">
                  <c:v>2275.7203803339594</c:v>
                </c:pt>
                <c:pt idx="71">
                  <c:v>3403.3505163386976</c:v>
                </c:pt>
                <c:pt idx="72">
                  <c:v>2394.5020831125507</c:v>
                </c:pt>
                <c:pt idx="73">
                  <c:v>2343.1785311362446</c:v>
                </c:pt>
                <c:pt idx="74">
                  <c:v>5243.6345913636733</c:v>
                </c:pt>
                <c:pt idx="75">
                  <c:v>5200.7493168200117</c:v>
                </c:pt>
                <c:pt idx="76">
                  <c:v>5004.5054943537662</c:v>
                </c:pt>
                <c:pt idx="77">
                  <c:v>5027.8521390899032</c:v>
                </c:pt>
                <c:pt idx="78">
                  <c:v>4940.8117213678233</c:v>
                </c:pt>
                <c:pt idx="79">
                  <c:v>5097.2008779989555</c:v>
                </c:pt>
                <c:pt idx="80">
                  <c:v>2184.1030552561592</c:v>
                </c:pt>
                <c:pt idx="81">
                  <c:v>4968.461099465434</c:v>
                </c:pt>
                <c:pt idx="82">
                  <c:v>2084.3628494990526</c:v>
                </c:pt>
                <c:pt idx="83">
                  <c:v>4959.0618690901847</c:v>
                </c:pt>
                <c:pt idx="84">
                  <c:v>2790.4640769111234</c:v>
                </c:pt>
                <c:pt idx="85">
                  <c:v>1944.9093687488489</c:v>
                </c:pt>
                <c:pt idx="86">
                  <c:v>1949.9572152413314</c:v>
                </c:pt>
                <c:pt idx="87">
                  <c:v>1980.3259467161915</c:v>
                </c:pt>
                <c:pt idx="88">
                  <c:v>1763.0238763325442</c:v>
                </c:pt>
                <c:pt idx="89">
                  <c:v>1671.4907697062904</c:v>
                </c:pt>
                <c:pt idx="90">
                  <c:v>1544.4886743728191</c:v>
                </c:pt>
                <c:pt idx="91">
                  <c:v>1770.0665238729935</c:v>
                </c:pt>
                <c:pt idx="92">
                  <c:v>2400.4082613349697</c:v>
                </c:pt>
                <c:pt idx="93">
                  <c:v>1623.0129409092801</c:v>
                </c:pt>
                <c:pt idx="94">
                  <c:v>1372.5840506653374</c:v>
                </c:pt>
                <c:pt idx="95">
                  <c:v>1418.9257459442297</c:v>
                </c:pt>
                <c:pt idx="96">
                  <c:v>1419.3308017545532</c:v>
                </c:pt>
                <c:pt idx="97">
                  <c:v>1363.7659206015742</c:v>
                </c:pt>
                <c:pt idx="98">
                  <c:v>2090.6902339861454</c:v>
                </c:pt>
                <c:pt idx="99">
                  <c:v>1334.3748862279667</c:v>
                </c:pt>
                <c:pt idx="100">
                  <c:v>1286.8695717689734</c:v>
                </c:pt>
                <c:pt idx="101">
                  <c:v>1462.5037735131343</c:v>
                </c:pt>
                <c:pt idx="102">
                  <c:v>1227.7789022633201</c:v>
                </c:pt>
                <c:pt idx="103">
                  <c:v>1176.8758654057849</c:v>
                </c:pt>
                <c:pt idx="104">
                  <c:v>1244.7437482623179</c:v>
                </c:pt>
                <c:pt idx="105">
                  <c:v>1801.1299478667611</c:v>
                </c:pt>
                <c:pt idx="106">
                  <c:v>1135.4472683840197</c:v>
                </c:pt>
                <c:pt idx="107">
                  <c:v>1144.777822914137</c:v>
                </c:pt>
                <c:pt idx="108">
                  <c:v>1073.4054846978324</c:v>
                </c:pt>
                <c:pt idx="109">
                  <c:v>1180.112945448883</c:v>
                </c:pt>
                <c:pt idx="110">
                  <c:v>1062.9290924796819</c:v>
                </c:pt>
                <c:pt idx="111">
                  <c:v>1100.5147113221221</c:v>
                </c:pt>
                <c:pt idx="112">
                  <c:v>987.26664428619597</c:v>
                </c:pt>
                <c:pt idx="113">
                  <c:v>1000.4163551525795</c:v>
                </c:pt>
                <c:pt idx="114">
                  <c:v>1014.1178782881699</c:v>
                </c:pt>
                <c:pt idx="115">
                  <c:v>975.93202184605138</c:v>
                </c:pt>
                <c:pt idx="116">
                  <c:v>856.98699708737468</c:v>
                </c:pt>
                <c:pt idx="117">
                  <c:v>893.72081677042968</c:v>
                </c:pt>
                <c:pt idx="118">
                  <c:v>905.28436031954436</c:v>
                </c:pt>
                <c:pt idx="119">
                  <c:v>870.05963741482435</c:v>
                </c:pt>
                <c:pt idx="120">
                  <c:v>951.31479117751746</c:v>
                </c:pt>
                <c:pt idx="121">
                  <c:v>888.28969793200486</c:v>
                </c:pt>
                <c:pt idx="122">
                  <c:v>1378.401415572351</c:v>
                </c:pt>
                <c:pt idx="123">
                  <c:v>807.303992754202</c:v>
                </c:pt>
                <c:pt idx="124">
                  <c:v>1136.4222025294241</c:v>
                </c:pt>
                <c:pt idx="125">
                  <c:v>795.42157414612893</c:v>
                </c:pt>
                <c:pt idx="126">
                  <c:v>728.70686763530102</c:v>
                </c:pt>
                <c:pt idx="127">
                  <c:v>744.45332427314997</c:v>
                </c:pt>
                <c:pt idx="128">
                  <c:v>706.67895132782132</c:v>
                </c:pt>
                <c:pt idx="129">
                  <c:v>662.39619772902699</c:v>
                </c:pt>
                <c:pt idx="130">
                  <c:v>727.43189942610047</c:v>
                </c:pt>
                <c:pt idx="131">
                  <c:v>660.49505208568451</c:v>
                </c:pt>
                <c:pt idx="132">
                  <c:v>621.97661496382671</c:v>
                </c:pt>
                <c:pt idx="133">
                  <c:v>772.26993038136652</c:v>
                </c:pt>
                <c:pt idx="134">
                  <c:v>634.99268061994781</c:v>
                </c:pt>
                <c:pt idx="135">
                  <c:v>679.08127788731542</c:v>
                </c:pt>
                <c:pt idx="136">
                  <c:v>874.97991901856483</c:v>
                </c:pt>
                <c:pt idx="137">
                  <c:v>573.59469283581382</c:v>
                </c:pt>
                <c:pt idx="138">
                  <c:v>583.68303750709697</c:v>
                </c:pt>
                <c:pt idx="139">
                  <c:v>537.61648179372594</c:v>
                </c:pt>
                <c:pt idx="140">
                  <c:v>603.73967313491858</c:v>
                </c:pt>
                <c:pt idx="141">
                  <c:v>529.09657261346479</c:v>
                </c:pt>
                <c:pt idx="142">
                  <c:v>571.24883367532846</c:v>
                </c:pt>
                <c:pt idx="143">
                  <c:v>502.87772720894333</c:v>
                </c:pt>
                <c:pt idx="144">
                  <c:v>524.80116512863185</c:v>
                </c:pt>
                <c:pt idx="145">
                  <c:v>473.55460288698049</c:v>
                </c:pt>
                <c:pt idx="146">
                  <c:v>472.80878400823207</c:v>
                </c:pt>
                <c:pt idx="147">
                  <c:v>443.84109598521235</c:v>
                </c:pt>
                <c:pt idx="148">
                  <c:v>467.06424788585844</c:v>
                </c:pt>
                <c:pt idx="149">
                  <c:v>412.20965528961437</c:v>
                </c:pt>
                <c:pt idx="150">
                  <c:v>419.90255808116768</c:v>
                </c:pt>
                <c:pt idx="151">
                  <c:v>421.3721927656278</c:v>
                </c:pt>
                <c:pt idx="152">
                  <c:v>354.41448038267561</c:v>
                </c:pt>
                <c:pt idx="153">
                  <c:v>340.74979214772009</c:v>
                </c:pt>
                <c:pt idx="154">
                  <c:v>603.14629506436938</c:v>
                </c:pt>
                <c:pt idx="155">
                  <c:v>328.93484602883444</c:v>
                </c:pt>
                <c:pt idx="156">
                  <c:v>369.63906328314391</c:v>
                </c:pt>
                <c:pt idx="157">
                  <c:v>368.91144884801747</c:v>
                </c:pt>
                <c:pt idx="158">
                  <c:v>351.91909826617797</c:v>
                </c:pt>
                <c:pt idx="159">
                  <c:v>312.63485199896309</c:v>
                </c:pt>
                <c:pt idx="160">
                  <c:v>307.28253308311173</c:v>
                </c:pt>
                <c:pt idx="161">
                  <c:v>343.17080110158628</c:v>
                </c:pt>
                <c:pt idx="162">
                  <c:v>291.91268589073479</c:v>
                </c:pt>
                <c:pt idx="163">
                  <c:v>331.92315121045522</c:v>
                </c:pt>
                <c:pt idx="164">
                  <c:v>377.59458355709143</c:v>
                </c:pt>
                <c:pt idx="165">
                  <c:v>382.75144418915897</c:v>
                </c:pt>
                <c:pt idx="166">
                  <c:v>484.28739660665337</c:v>
                </c:pt>
                <c:pt idx="167">
                  <c:v>265.55405389161012</c:v>
                </c:pt>
                <c:pt idx="168">
                  <c:v>271.83986488951587</c:v>
                </c:pt>
                <c:pt idx="169">
                  <c:v>307.96652578827121</c:v>
                </c:pt>
                <c:pt idx="170">
                  <c:v>285.04624449012647</c:v>
                </c:pt>
                <c:pt idx="171">
                  <c:v>245.92798200021724</c:v>
                </c:pt>
                <c:pt idx="172">
                  <c:v>321.85736766647915</c:v>
                </c:pt>
                <c:pt idx="173">
                  <c:v>240.66478867505998</c:v>
                </c:pt>
                <c:pt idx="174">
                  <c:v>274.39113541771439</c:v>
                </c:pt>
                <c:pt idx="175">
                  <c:v>277.20304541441129</c:v>
                </c:pt>
                <c:pt idx="176">
                  <c:v>227.63962333553687</c:v>
                </c:pt>
                <c:pt idx="177">
                  <c:v>294.13855756114549</c:v>
                </c:pt>
                <c:pt idx="178">
                  <c:v>221.39428700967323</c:v>
                </c:pt>
                <c:pt idx="179">
                  <c:v>248.0190350888648</c:v>
                </c:pt>
                <c:pt idx="180">
                  <c:v>207.65174351009392</c:v>
                </c:pt>
                <c:pt idx="181">
                  <c:v>252.07717320943257</c:v>
                </c:pt>
                <c:pt idx="182">
                  <c:v>186.5901173808999</c:v>
                </c:pt>
                <c:pt idx="183">
                  <c:v>229.61885040497296</c:v>
                </c:pt>
                <c:pt idx="184">
                  <c:v>191.95130893127796</c:v>
                </c:pt>
                <c:pt idx="185">
                  <c:v>210.73645441610253</c:v>
                </c:pt>
                <c:pt idx="186">
                  <c:v>177.25134235821676</c:v>
                </c:pt>
                <c:pt idx="187">
                  <c:v>217.50344578006076</c:v>
                </c:pt>
                <c:pt idx="188">
                  <c:v>200.61047716142343</c:v>
                </c:pt>
                <c:pt idx="189">
                  <c:v>237.9476380072833</c:v>
                </c:pt>
                <c:pt idx="190">
                  <c:v>166.12033122527714</c:v>
                </c:pt>
                <c:pt idx="191">
                  <c:v>160.78696673460703</c:v>
                </c:pt>
                <c:pt idx="192">
                  <c:v>308.52482897151634</c:v>
                </c:pt>
                <c:pt idx="193">
                  <c:v>208.16642898062784</c:v>
                </c:pt>
                <c:pt idx="194">
                  <c:v>180.68114167956466</c:v>
                </c:pt>
                <c:pt idx="195">
                  <c:v>145.17833206571385</c:v>
                </c:pt>
                <c:pt idx="196">
                  <c:v>184.876066984256</c:v>
                </c:pt>
                <c:pt idx="197">
                  <c:v>140.578305539328</c:v>
                </c:pt>
                <c:pt idx="198">
                  <c:v>166.52577590440814</c:v>
                </c:pt>
                <c:pt idx="199">
                  <c:v>187.97784792327795</c:v>
                </c:pt>
                <c:pt idx="200">
                  <c:v>128.97569909978205</c:v>
                </c:pt>
                <c:pt idx="201">
                  <c:v>126.48623666528758</c:v>
                </c:pt>
                <c:pt idx="202">
                  <c:v>151.65498549757589</c:v>
                </c:pt>
                <c:pt idx="203">
                  <c:v>120.09309741850618</c:v>
                </c:pt>
                <c:pt idx="204">
                  <c:v>155.40192161014224</c:v>
                </c:pt>
                <c:pt idx="205">
                  <c:v>138.86732075704936</c:v>
                </c:pt>
                <c:pt idx="206">
                  <c:v>110.19280247053673</c:v>
                </c:pt>
                <c:pt idx="207">
                  <c:v>203.06448169796306</c:v>
                </c:pt>
                <c:pt idx="208">
                  <c:v>104.61188802548998</c:v>
                </c:pt>
                <c:pt idx="209">
                  <c:v>127.5337020721913</c:v>
                </c:pt>
                <c:pt idx="210">
                  <c:v>147.68182235442188</c:v>
                </c:pt>
                <c:pt idx="211">
                  <c:v>127.88940246820837</c:v>
                </c:pt>
                <c:pt idx="212">
                  <c:v>99.713880230671208</c:v>
                </c:pt>
                <c:pt idx="213">
                  <c:v>116.56210399834896</c:v>
                </c:pt>
                <c:pt idx="214">
                  <c:v>92.70972541788592</c:v>
                </c:pt>
                <c:pt idx="215">
                  <c:v>129.38019293887601</c:v>
                </c:pt>
                <c:pt idx="216">
                  <c:v>84.963340682728855</c:v>
                </c:pt>
                <c:pt idx="217">
                  <c:v>102.34046457628979</c:v>
                </c:pt>
                <c:pt idx="218">
                  <c:v>80.787559381424174</c:v>
                </c:pt>
                <c:pt idx="219">
                  <c:v>107.1895101273545</c:v>
                </c:pt>
                <c:pt idx="220">
                  <c:v>96.100284022757805</c:v>
                </c:pt>
                <c:pt idx="221">
                  <c:v>75.85343037904093</c:v>
                </c:pt>
                <c:pt idx="222">
                  <c:v>111.06581103346937</c:v>
                </c:pt>
                <c:pt idx="223">
                  <c:v>70.511355765415942</c:v>
                </c:pt>
                <c:pt idx="224">
                  <c:v>84.3317701847146</c:v>
                </c:pt>
                <c:pt idx="225">
                  <c:v>65.815038895550913</c:v>
                </c:pt>
                <c:pt idx="226">
                  <c:v>79.516646812259594</c:v>
                </c:pt>
                <c:pt idx="227">
                  <c:v>61.929582186661321</c:v>
                </c:pt>
                <c:pt idx="228">
                  <c:v>96.68411939461113</c:v>
                </c:pt>
                <c:pt idx="229">
                  <c:v>129.8511748918703</c:v>
                </c:pt>
                <c:pt idx="230">
                  <c:v>90.379924829317289</c:v>
                </c:pt>
                <c:pt idx="231">
                  <c:v>73.251211298037489</c:v>
                </c:pt>
                <c:pt idx="232">
                  <c:v>57.021360097590517</c:v>
                </c:pt>
                <c:pt idx="233">
                  <c:v>53.782728643289339</c:v>
                </c:pt>
                <c:pt idx="234">
                  <c:v>75.757259270908762</c:v>
                </c:pt>
                <c:pt idx="235">
                  <c:v>75.053655141464645</c:v>
                </c:pt>
                <c:pt idx="236">
                  <c:v>49.317116628470387</c:v>
                </c:pt>
                <c:pt idx="237">
                  <c:v>62.369826154561352</c:v>
                </c:pt>
                <c:pt idx="238">
                  <c:v>46.660925728175179</c:v>
                </c:pt>
                <c:pt idx="239">
                  <c:v>57.760319692179806</c:v>
                </c:pt>
                <c:pt idx="240">
                  <c:v>42.855783577165653</c:v>
                </c:pt>
                <c:pt idx="241">
                  <c:v>68.044943012306561</c:v>
                </c:pt>
                <c:pt idx="242">
                  <c:v>41.106489461511245</c:v>
                </c:pt>
                <c:pt idx="243">
                  <c:v>57.834633401652624</c:v>
                </c:pt>
                <c:pt idx="244">
                  <c:v>52.675776013532669</c:v>
                </c:pt>
                <c:pt idx="245">
                  <c:v>36.867015516820643</c:v>
                </c:pt>
                <c:pt idx="246">
                  <c:v>58.510203203324011</c:v>
                </c:pt>
                <c:pt idx="247">
                  <c:v>34.903084373355199</c:v>
                </c:pt>
                <c:pt idx="248">
                  <c:v>46.994151015697049</c:v>
                </c:pt>
                <c:pt idx="249">
                  <c:v>81.777649363177829</c:v>
                </c:pt>
                <c:pt idx="250">
                  <c:v>30.488374327984936</c:v>
                </c:pt>
                <c:pt idx="251">
                  <c:v>45.983833604498081</c:v>
                </c:pt>
                <c:pt idx="252">
                  <c:v>29.445847692213974</c:v>
                </c:pt>
                <c:pt idx="253">
                  <c:v>38.718631727591806</c:v>
                </c:pt>
                <c:pt idx="254">
                  <c:v>24.544918786200853</c:v>
                </c:pt>
                <c:pt idx="255">
                  <c:v>38.791776486668773</c:v>
                </c:pt>
                <c:pt idx="256">
                  <c:v>33.507554358633776</c:v>
                </c:pt>
                <c:pt idx="257">
                  <c:v>23.197401056498418</c:v>
                </c:pt>
                <c:pt idx="258">
                  <c:v>30.442624405107498</c:v>
                </c:pt>
                <c:pt idx="259">
                  <c:v>20.597422881301402</c:v>
                </c:pt>
                <c:pt idx="260">
                  <c:v>33.577949852325411</c:v>
                </c:pt>
                <c:pt idx="261">
                  <c:v>19.198185776498704</c:v>
                </c:pt>
                <c:pt idx="262">
                  <c:v>31.246900657274978</c:v>
                </c:pt>
                <c:pt idx="263">
                  <c:v>25.989215713683414</c:v>
                </c:pt>
                <c:pt idx="264">
                  <c:v>16.511140247789402</c:v>
                </c:pt>
                <c:pt idx="265">
                  <c:v>14.643939385833741</c:v>
                </c:pt>
                <c:pt idx="266">
                  <c:v>26.438010980969366</c:v>
                </c:pt>
                <c:pt idx="267">
                  <c:v>21.113425874510614</c:v>
                </c:pt>
                <c:pt idx="268">
                  <c:v>12.572984625957844</c:v>
                </c:pt>
                <c:pt idx="269">
                  <c:v>24.455877076196913</c:v>
                </c:pt>
                <c:pt idx="270">
                  <c:v>31.26956057187294</c:v>
                </c:pt>
                <c:pt idx="271">
                  <c:v>16.887814079680876</c:v>
                </c:pt>
                <c:pt idx="272">
                  <c:v>11.764892553451274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F02-6F4F-9314-7943FFFF6CDF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triangle"/>
            <c:size val="8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summaryC!$M$556:$M$827</c:f>
              <c:numCache>
                <c:formatCode>0.0000</c:formatCode>
                <c:ptCount val="272"/>
                <c:pt idx="0">
                  <c:v>29.15354571160632</c:v>
                </c:pt>
                <c:pt idx="1">
                  <c:v>29.973241713549339</c:v>
                </c:pt>
                <c:pt idx="2">
                  <c:v>30.053394288390855</c:v>
                </c:pt>
                <c:pt idx="3">
                  <c:v>30.089874046263482</c:v>
                </c:pt>
                <c:pt idx="4">
                  <c:v>30.252072755102063</c:v>
                </c:pt>
                <c:pt idx="5">
                  <c:v>30.266874165557322</c:v>
                </c:pt>
                <c:pt idx="6">
                  <c:v>30.339243982879406</c:v>
                </c:pt>
                <c:pt idx="7">
                  <c:v>30.44280302432017</c:v>
                </c:pt>
                <c:pt idx="8">
                  <c:v>30.469920867154375</c:v>
                </c:pt>
                <c:pt idx="9">
                  <c:v>30.7462785554332</c:v>
                </c:pt>
                <c:pt idx="10">
                  <c:v>31.202915365589519</c:v>
                </c:pt>
                <c:pt idx="11">
                  <c:v>31.245234666340377</c:v>
                </c:pt>
                <c:pt idx="12">
                  <c:v>31.424472082595837</c:v>
                </c:pt>
                <c:pt idx="13">
                  <c:v>31.601349670152143</c:v>
                </c:pt>
                <c:pt idx="14">
                  <c:v>31.78091266777313</c:v>
                </c:pt>
                <c:pt idx="15">
                  <c:v>31.93292345412182</c:v>
                </c:pt>
                <c:pt idx="16">
                  <c:v>32.093819858700854</c:v>
                </c:pt>
                <c:pt idx="17">
                  <c:v>32.314042490286674</c:v>
                </c:pt>
                <c:pt idx="18">
                  <c:v>32.340843602937724</c:v>
                </c:pt>
                <c:pt idx="19">
                  <c:v>32.639776818746817</c:v>
                </c:pt>
                <c:pt idx="20">
                  <c:v>32.763650824225955</c:v>
                </c:pt>
                <c:pt idx="21">
                  <c:v>32.982390854427486</c:v>
                </c:pt>
                <c:pt idx="22">
                  <c:v>33.004305971070224</c:v>
                </c:pt>
                <c:pt idx="23">
                  <c:v>33.11236523001471</c:v>
                </c:pt>
                <c:pt idx="24">
                  <c:v>33.315476975365627</c:v>
                </c:pt>
                <c:pt idx="25">
                  <c:v>33.452364280525323</c:v>
                </c:pt>
                <c:pt idx="26">
                  <c:v>33.478746372979927</c:v>
                </c:pt>
                <c:pt idx="27">
                  <c:v>33.519767000623553</c:v>
                </c:pt>
                <c:pt idx="28">
                  <c:v>33.591178284877145</c:v>
                </c:pt>
                <c:pt idx="29">
                  <c:v>33.676255743902388</c:v>
                </c:pt>
                <c:pt idx="30">
                  <c:v>33.942490089140989</c:v>
                </c:pt>
                <c:pt idx="31">
                  <c:v>34.048148006251729</c:v>
                </c:pt>
                <c:pt idx="32">
                  <c:v>34.11195773142196</c:v>
                </c:pt>
                <c:pt idx="33">
                  <c:v>34.118562430577114</c:v>
                </c:pt>
                <c:pt idx="34">
                  <c:v>34.120411201252125</c:v>
                </c:pt>
                <c:pt idx="35">
                  <c:v>34.244214408014706</c:v>
                </c:pt>
                <c:pt idx="36">
                  <c:v>34.289164044864066</c:v>
                </c:pt>
                <c:pt idx="37">
                  <c:v>34.313386186589156</c:v>
                </c:pt>
                <c:pt idx="38">
                  <c:v>34.335915721114873</c:v>
                </c:pt>
                <c:pt idx="39">
                  <c:v>34.411226606090402</c:v>
                </c:pt>
                <c:pt idx="40">
                  <c:v>34.440506045396504</c:v>
                </c:pt>
                <c:pt idx="41">
                  <c:v>34.481709374147272</c:v>
                </c:pt>
                <c:pt idx="42">
                  <c:v>34.578830554071196</c:v>
                </c:pt>
                <c:pt idx="43">
                  <c:v>34.633035815659134</c:v>
                </c:pt>
                <c:pt idx="44">
                  <c:v>34.806258474466816</c:v>
                </c:pt>
                <c:pt idx="45">
                  <c:v>35.311674701465769</c:v>
                </c:pt>
                <c:pt idx="46">
                  <c:v>35.418733025419435</c:v>
                </c:pt>
                <c:pt idx="47">
                  <c:v>35.499263491098652</c:v>
                </c:pt>
                <c:pt idx="48">
                  <c:v>35.513234756075306</c:v>
                </c:pt>
                <c:pt idx="49">
                  <c:v>35.514491507079015</c:v>
                </c:pt>
                <c:pt idx="50">
                  <c:v>35.548791428959348</c:v>
                </c:pt>
                <c:pt idx="51">
                  <c:v>35.559676256839687</c:v>
                </c:pt>
                <c:pt idx="52">
                  <c:v>35.579467465627829</c:v>
                </c:pt>
                <c:pt idx="53">
                  <c:v>35.666294648262948</c:v>
                </c:pt>
                <c:pt idx="54">
                  <c:v>35.666787590015993</c:v>
                </c:pt>
                <c:pt idx="55">
                  <c:v>35.709533398227514</c:v>
                </c:pt>
                <c:pt idx="56">
                  <c:v>35.727455679837291</c:v>
                </c:pt>
                <c:pt idx="57">
                  <c:v>35.759751098265937</c:v>
                </c:pt>
                <c:pt idx="58">
                  <c:v>35.780051414267263</c:v>
                </c:pt>
                <c:pt idx="59">
                  <c:v>35.789345352612308</c:v>
                </c:pt>
                <c:pt idx="60">
                  <c:v>35.907748106974154</c:v>
                </c:pt>
                <c:pt idx="61">
                  <c:v>35.919457673338115</c:v>
                </c:pt>
                <c:pt idx="62">
                  <c:v>35.950995952888434</c:v>
                </c:pt>
                <c:pt idx="63">
                  <c:v>35.989629038120931</c:v>
                </c:pt>
                <c:pt idx="64">
                  <c:v>36.062788375394121</c:v>
                </c:pt>
                <c:pt idx="65">
                  <c:v>36.082292393487847</c:v>
                </c:pt>
                <c:pt idx="66">
                  <c:v>36.093451943024036</c:v>
                </c:pt>
                <c:pt idx="67">
                  <c:v>36.114499643042556</c:v>
                </c:pt>
                <c:pt idx="68">
                  <c:v>36.19355794380656</c:v>
                </c:pt>
                <c:pt idx="69">
                  <c:v>36.431617940947483</c:v>
                </c:pt>
                <c:pt idx="70">
                  <c:v>36.484679394240999</c:v>
                </c:pt>
                <c:pt idx="71">
                  <c:v>36.564494358781168</c:v>
                </c:pt>
                <c:pt idx="72">
                  <c:v>36.58715719015202</c:v>
                </c:pt>
                <c:pt idx="73">
                  <c:v>36.698334823803052</c:v>
                </c:pt>
                <c:pt idx="74">
                  <c:v>36.777246788606298</c:v>
                </c:pt>
                <c:pt idx="75">
                  <c:v>36.800062731718079</c:v>
                </c:pt>
                <c:pt idx="76">
                  <c:v>36.851306863339751</c:v>
                </c:pt>
                <c:pt idx="77">
                  <c:v>36.88251643680902</c:v>
                </c:pt>
                <c:pt idx="78">
                  <c:v>36.891247333893389</c:v>
                </c:pt>
                <c:pt idx="79">
                  <c:v>37.142874560806462</c:v>
                </c:pt>
                <c:pt idx="80">
                  <c:v>37.182782637025774</c:v>
                </c:pt>
                <c:pt idx="81">
                  <c:v>37.499235184865519</c:v>
                </c:pt>
                <c:pt idx="82">
                  <c:v>37.809814177716831</c:v>
                </c:pt>
                <c:pt idx="83">
                  <c:v>37.83043694327408</c:v>
                </c:pt>
                <c:pt idx="84">
                  <c:v>38.126557723157575</c:v>
                </c:pt>
                <c:pt idx="85">
                  <c:v>38.68316763834391</c:v>
                </c:pt>
                <c:pt idx="86">
                  <c:v>39.112700296135181</c:v>
                </c:pt>
                <c:pt idx="87">
                  <c:v>39.351036464790518</c:v>
                </c:pt>
                <c:pt idx="88">
                  <c:v>39.489157234807379</c:v>
                </c:pt>
                <c:pt idx="89">
                  <c:v>39.615121220053254</c:v>
                </c:pt>
                <c:pt idx="90">
                  <c:v>39.798655009857875</c:v>
                </c:pt>
                <c:pt idx="91">
                  <c:v>40.023399980149854</c:v>
                </c:pt>
                <c:pt idx="92">
                  <c:v>40.432005224273894</c:v>
                </c:pt>
                <c:pt idx="93">
                  <c:v>40.80743918076557</c:v>
                </c:pt>
                <c:pt idx="94">
                  <c:v>41.123565600434219</c:v>
                </c:pt>
                <c:pt idx="95">
                  <c:v>41.793220109804096</c:v>
                </c:pt>
                <c:pt idx="96">
                  <c:v>41.967480055172167</c:v>
                </c:pt>
                <c:pt idx="97">
                  <c:v>42.383362377640516</c:v>
                </c:pt>
                <c:pt idx="98">
                  <c:v>42.409372240751338</c:v>
                </c:pt>
                <c:pt idx="99">
                  <c:v>42.781007749817931</c:v>
                </c:pt>
                <c:pt idx="100">
                  <c:v>42.82940762529423</c:v>
                </c:pt>
                <c:pt idx="101">
                  <c:v>43.081295564651526</c:v>
                </c:pt>
                <c:pt idx="102">
                  <c:v>44.211447533492269</c:v>
                </c:pt>
                <c:pt idx="103">
                  <c:v>44.348355109418094</c:v>
                </c:pt>
                <c:pt idx="104">
                  <c:v>44.492301119228706</c:v>
                </c:pt>
                <c:pt idx="105">
                  <c:v>44.564138051617867</c:v>
                </c:pt>
                <c:pt idx="106">
                  <c:v>44.641107160894308</c:v>
                </c:pt>
                <c:pt idx="107">
                  <c:v>44.861574778090336</c:v>
                </c:pt>
                <c:pt idx="108">
                  <c:v>45.301727511676695</c:v>
                </c:pt>
                <c:pt idx="109">
                  <c:v>45.737082921820338</c:v>
                </c:pt>
                <c:pt idx="110">
                  <c:v>46.246822784639811</c:v>
                </c:pt>
                <c:pt idx="111">
                  <c:v>46.588671947492962</c:v>
                </c:pt>
                <c:pt idx="112">
                  <c:v>47.165799795636929</c:v>
                </c:pt>
                <c:pt idx="113">
                  <c:v>47.46463928575001</c:v>
                </c:pt>
                <c:pt idx="114">
                  <c:v>47.661770498695752</c:v>
                </c:pt>
                <c:pt idx="115">
                  <c:v>47.874941045539238</c:v>
                </c:pt>
                <c:pt idx="116">
                  <c:v>47.96190358889568</c:v>
                </c:pt>
                <c:pt idx="117">
                  <c:v>48.371603288526593</c:v>
                </c:pt>
                <c:pt idx="118">
                  <c:v>48.487129687800639</c:v>
                </c:pt>
                <c:pt idx="119">
                  <c:v>49.067161975028739</c:v>
                </c:pt>
                <c:pt idx="120">
                  <c:v>49.575876984906152</c:v>
                </c:pt>
                <c:pt idx="121">
                  <c:v>50.260670686923675</c:v>
                </c:pt>
                <c:pt idx="122">
                  <c:v>50.346486986250888</c:v>
                </c:pt>
                <c:pt idx="123">
                  <c:v>50.574801214213061</c:v>
                </c:pt>
                <c:pt idx="124">
                  <c:v>51.799845263733637</c:v>
                </c:pt>
                <c:pt idx="125">
                  <c:v>51.886655355061023</c:v>
                </c:pt>
                <c:pt idx="126">
                  <c:v>52.030151071082592</c:v>
                </c:pt>
                <c:pt idx="127">
                  <c:v>53.331315432090193</c:v>
                </c:pt>
                <c:pt idx="128">
                  <c:v>53.94469373363691</c:v>
                </c:pt>
                <c:pt idx="129">
                  <c:v>54.318604535676336</c:v>
                </c:pt>
                <c:pt idx="130">
                  <c:v>54.753121671915068</c:v>
                </c:pt>
                <c:pt idx="131">
                  <c:v>55.263682717518968</c:v>
                </c:pt>
                <c:pt idx="132">
                  <c:v>55.310886744157251</c:v>
                </c:pt>
                <c:pt idx="133">
                  <c:v>55.507531733360672</c:v>
                </c:pt>
                <c:pt idx="134">
                  <c:v>56.32448105846256</c:v>
                </c:pt>
                <c:pt idx="135">
                  <c:v>57.491871290051229</c:v>
                </c:pt>
                <c:pt idx="136">
                  <c:v>57.506396133904808</c:v>
                </c:pt>
                <c:pt idx="137">
                  <c:v>57.67055359966443</c:v>
                </c:pt>
                <c:pt idx="138">
                  <c:v>58.985899869538095</c:v>
                </c:pt>
                <c:pt idx="139">
                  <c:v>59.079564396319604</c:v>
                </c:pt>
                <c:pt idx="140">
                  <c:v>59.452400460058392</c:v>
                </c:pt>
                <c:pt idx="141">
                  <c:v>59.972389417364944</c:v>
                </c:pt>
                <c:pt idx="142">
                  <c:v>61.269192882605957</c:v>
                </c:pt>
                <c:pt idx="143">
                  <c:v>62.153090226373912</c:v>
                </c:pt>
                <c:pt idx="144">
                  <c:v>62.41570497359664</c:v>
                </c:pt>
                <c:pt idx="145">
                  <c:v>63.752215540143382</c:v>
                </c:pt>
                <c:pt idx="146">
                  <c:v>64.355873181673971</c:v>
                </c:pt>
                <c:pt idx="147">
                  <c:v>65.546114727392165</c:v>
                </c:pt>
                <c:pt idx="148">
                  <c:v>66.093818207419346</c:v>
                </c:pt>
                <c:pt idx="149">
                  <c:v>66.913028655640701</c:v>
                </c:pt>
                <c:pt idx="150">
                  <c:v>67.109223032281093</c:v>
                </c:pt>
                <c:pt idx="151">
                  <c:v>67.351612078369982</c:v>
                </c:pt>
                <c:pt idx="152">
                  <c:v>68.532320217741372</c:v>
                </c:pt>
                <c:pt idx="153">
                  <c:v>68.717149955031061</c:v>
                </c:pt>
                <c:pt idx="154">
                  <c:v>68.765973585015956</c:v>
                </c:pt>
                <c:pt idx="155">
                  <c:v>68.795132405494442</c:v>
                </c:pt>
                <c:pt idx="156">
                  <c:v>68.919046869595761</c:v>
                </c:pt>
                <c:pt idx="157">
                  <c:v>69.762468884960342</c:v>
                </c:pt>
                <c:pt idx="158">
                  <c:v>71.096331280386522</c:v>
                </c:pt>
                <c:pt idx="159">
                  <c:v>71.18529027599935</c:v>
                </c:pt>
                <c:pt idx="160">
                  <c:v>71.498061689210559</c:v>
                </c:pt>
                <c:pt idx="161">
                  <c:v>71.79325710649033</c:v>
                </c:pt>
                <c:pt idx="162">
                  <c:v>71.949156139374026</c:v>
                </c:pt>
                <c:pt idx="163">
                  <c:v>72.932548033739494</c:v>
                </c:pt>
                <c:pt idx="164">
                  <c:v>74.002674384776839</c:v>
                </c:pt>
                <c:pt idx="165">
                  <c:v>74.485074871340004</c:v>
                </c:pt>
                <c:pt idx="166">
                  <c:v>74.888737219359328</c:v>
                </c:pt>
                <c:pt idx="167">
                  <c:v>75.525543281946099</c:v>
                </c:pt>
                <c:pt idx="168">
                  <c:v>77.442500205913447</c:v>
                </c:pt>
                <c:pt idx="169">
                  <c:v>78.826259158491567</c:v>
                </c:pt>
                <c:pt idx="170">
                  <c:v>78.991491870143491</c:v>
                </c:pt>
                <c:pt idx="171">
                  <c:v>79.011148467824654</c:v>
                </c:pt>
                <c:pt idx="172">
                  <c:v>79.461495681542402</c:v>
                </c:pt>
                <c:pt idx="173">
                  <c:v>80.624338943352484</c:v>
                </c:pt>
                <c:pt idx="174">
                  <c:v>81.310367068731011</c:v>
                </c:pt>
                <c:pt idx="175">
                  <c:v>81.721463139085557</c:v>
                </c:pt>
                <c:pt idx="176">
                  <c:v>82.089674972727281</c:v>
                </c:pt>
                <c:pt idx="177">
                  <c:v>83.558481507335244</c:v>
                </c:pt>
                <c:pt idx="178">
                  <c:v>84.543808491713691</c:v>
                </c:pt>
                <c:pt idx="179">
                  <c:v>84.906070044814172</c:v>
                </c:pt>
                <c:pt idx="180">
                  <c:v>85.46513195596394</c:v>
                </c:pt>
                <c:pt idx="181">
                  <c:v>86.582799225692128</c:v>
                </c:pt>
                <c:pt idx="182">
                  <c:v>86.888180492327223</c:v>
                </c:pt>
                <c:pt idx="183">
                  <c:v>87.080314654633014</c:v>
                </c:pt>
                <c:pt idx="184">
                  <c:v>87.83349450594875</c:v>
                </c:pt>
                <c:pt idx="185">
                  <c:v>88.840390934953618</c:v>
                </c:pt>
                <c:pt idx="186">
                  <c:v>89.011785033502107</c:v>
                </c:pt>
                <c:pt idx="187">
                  <c:v>91.025160990138858</c:v>
                </c:pt>
                <c:pt idx="188">
                  <c:v>91.47808387359332</c:v>
                </c:pt>
                <c:pt idx="189">
                  <c:v>92.160243594574084</c:v>
                </c:pt>
                <c:pt idx="190">
                  <c:v>93.058134745765827</c:v>
                </c:pt>
                <c:pt idx="191">
                  <c:v>93.229930962089071</c:v>
                </c:pt>
                <c:pt idx="192">
                  <c:v>94.91766387829712</c:v>
                </c:pt>
                <c:pt idx="193">
                  <c:v>95.896998876670509</c:v>
                </c:pt>
                <c:pt idx="194">
                  <c:v>96.207448749021921</c:v>
                </c:pt>
                <c:pt idx="195">
                  <c:v>97.651927859729511</c:v>
                </c:pt>
                <c:pt idx="196">
                  <c:v>98.310047363750897</c:v>
                </c:pt>
                <c:pt idx="197">
                  <c:v>99.191177616855768</c:v>
                </c:pt>
                <c:pt idx="198">
                  <c:v>101.48062617381768</c:v>
                </c:pt>
                <c:pt idx="199">
                  <c:v>101.74148159720197</c:v>
                </c:pt>
                <c:pt idx="200">
                  <c:v>102.48003316349082</c:v>
                </c:pt>
                <c:pt idx="201">
                  <c:v>104.68896203347389</c:v>
                </c:pt>
                <c:pt idx="202">
                  <c:v>105.64805240055897</c:v>
                </c:pt>
                <c:pt idx="203">
                  <c:v>108.55445623921885</c:v>
                </c:pt>
                <c:pt idx="204">
                  <c:v>111.16891897850992</c:v>
                </c:pt>
                <c:pt idx="205">
                  <c:v>111.31171898395269</c:v>
                </c:pt>
                <c:pt idx="206">
                  <c:v>111.44009576305373</c:v>
                </c:pt>
                <c:pt idx="207">
                  <c:v>111.53040875415127</c:v>
                </c:pt>
                <c:pt idx="208">
                  <c:v>112.80488806702881</c:v>
                </c:pt>
                <c:pt idx="209">
                  <c:v>114.53217051815932</c:v>
                </c:pt>
                <c:pt idx="210">
                  <c:v>114.6069175730575</c:v>
                </c:pt>
                <c:pt idx="211">
                  <c:v>118.85102658975616</c:v>
                </c:pt>
                <c:pt idx="212">
                  <c:v>120.47534112919205</c:v>
                </c:pt>
                <c:pt idx="213">
                  <c:v>121.22889703539516</c:v>
                </c:pt>
                <c:pt idx="214">
                  <c:v>123.13552459449656</c:v>
                </c:pt>
                <c:pt idx="215">
                  <c:v>123.33798468017382</c:v>
                </c:pt>
                <c:pt idx="216">
                  <c:v>125.21978596178029</c:v>
                </c:pt>
                <c:pt idx="217">
                  <c:v>126.04157631344765</c:v>
                </c:pt>
                <c:pt idx="218">
                  <c:v>127.65960868134117</c:v>
                </c:pt>
                <c:pt idx="219">
                  <c:v>134.65710783210258</c:v>
                </c:pt>
                <c:pt idx="220">
                  <c:v>135.33221258560508</c:v>
                </c:pt>
                <c:pt idx="221">
                  <c:v>135.4996485118366</c:v>
                </c:pt>
                <c:pt idx="222">
                  <c:v>136.06477247510267</c:v>
                </c:pt>
                <c:pt idx="223">
                  <c:v>141.42991165777443</c:v>
                </c:pt>
                <c:pt idx="224">
                  <c:v>143.30093032321216</c:v>
                </c:pt>
                <c:pt idx="225">
                  <c:v>147.26407355159415</c:v>
                </c:pt>
                <c:pt idx="226">
                  <c:v>148.77643442342352</c:v>
                </c:pt>
                <c:pt idx="227">
                  <c:v>149.49981175105205</c:v>
                </c:pt>
                <c:pt idx="228">
                  <c:v>149.84409697002002</c:v>
                </c:pt>
                <c:pt idx="229">
                  <c:v>150.29350431676542</c:v>
                </c:pt>
                <c:pt idx="230">
                  <c:v>154.78800458123911</c:v>
                </c:pt>
                <c:pt idx="231">
                  <c:v>155.58098343386649</c:v>
                </c:pt>
                <c:pt idx="232">
                  <c:v>163.37135479868212</c:v>
                </c:pt>
                <c:pt idx="233">
                  <c:v>164.26509921904307</c:v>
                </c:pt>
                <c:pt idx="234">
                  <c:v>167.07522985505838</c:v>
                </c:pt>
                <c:pt idx="235">
                  <c:v>167.49744530792134</c:v>
                </c:pt>
                <c:pt idx="236">
                  <c:v>168.00491034728552</c:v>
                </c:pt>
                <c:pt idx="237">
                  <c:v>175.07217284836696</c:v>
                </c:pt>
                <c:pt idx="238">
                  <c:v>175.23991596697303</c:v>
                </c:pt>
                <c:pt idx="239">
                  <c:v>183.42969265581033</c:v>
                </c:pt>
                <c:pt idx="240">
                  <c:v>185.14219582770457</c:v>
                </c:pt>
                <c:pt idx="241">
                  <c:v>194.97966314861924</c:v>
                </c:pt>
                <c:pt idx="242">
                  <c:v>195.08375428551886</c:v>
                </c:pt>
                <c:pt idx="243">
                  <c:v>202.84919166236722</c:v>
                </c:pt>
                <c:pt idx="244">
                  <c:v>202.85404097267758</c:v>
                </c:pt>
                <c:pt idx="245">
                  <c:v>207.22385456265008</c:v>
                </c:pt>
                <c:pt idx="246">
                  <c:v>218.72228918841031</c:v>
                </c:pt>
                <c:pt idx="247">
                  <c:v>221.05518406117616</c:v>
                </c:pt>
                <c:pt idx="248">
                  <c:v>223.93821187697924</c:v>
                </c:pt>
                <c:pt idx="249">
                  <c:v>225.26782661910389</c:v>
                </c:pt>
                <c:pt idx="250">
                  <c:v>225.53697625560829</c:v>
                </c:pt>
                <c:pt idx="251">
                  <c:v>241.49060148151352</c:v>
                </c:pt>
                <c:pt idx="252">
                  <c:v>248.38679815806168</c:v>
                </c:pt>
                <c:pt idx="253">
                  <c:v>257.47722022027972</c:v>
                </c:pt>
                <c:pt idx="254">
                  <c:v>261.78845547839438</c:v>
                </c:pt>
                <c:pt idx="255">
                  <c:v>268.54088816342892</c:v>
                </c:pt>
                <c:pt idx="256">
                  <c:v>281.58759658747556</c:v>
                </c:pt>
                <c:pt idx="257">
                  <c:v>282.63661283092887</c:v>
                </c:pt>
                <c:pt idx="258">
                  <c:v>297.82057131612703</c:v>
                </c:pt>
                <c:pt idx="259">
                  <c:v>302.20155560938963</c:v>
                </c:pt>
                <c:pt idx="260">
                  <c:v>322.08405014326792</c:v>
                </c:pt>
                <c:pt idx="261">
                  <c:v>323.53349679129798</c:v>
                </c:pt>
                <c:pt idx="262">
                  <c:v>335.32838340451303</c:v>
                </c:pt>
                <c:pt idx="263">
                  <c:v>355.97204142765742</c:v>
                </c:pt>
                <c:pt idx="264">
                  <c:v>386.57389824722344</c:v>
                </c:pt>
                <c:pt idx="265">
                  <c:v>396.80953832659185</c:v>
                </c:pt>
                <c:pt idx="266">
                  <c:v>406.29376139406645</c:v>
                </c:pt>
                <c:pt idx="267">
                  <c:v>428.24253818815384</c:v>
                </c:pt>
                <c:pt idx="268">
                  <c:v>429.3309363139922</c:v>
                </c:pt>
                <c:pt idx="269">
                  <c:v>446.42861609687048</c:v>
                </c:pt>
                <c:pt idx="270">
                  <c:v>463.23389604307977</c:v>
                </c:pt>
                <c:pt idx="271">
                  <c:v>494.53842912525118</c:v>
                </c:pt>
              </c:numCache>
            </c:numRef>
          </c:xVal>
          <c:yVal>
            <c:numRef>
              <c:f>summaryC!$L$556:$L$827</c:f>
              <c:numCache>
                <c:formatCode>0.0000</c:formatCode>
                <c:ptCount val="272"/>
                <c:pt idx="0">
                  <c:v>4900.2530645164388</c:v>
                </c:pt>
                <c:pt idx="1">
                  <c:v>4990.6241976032361</c:v>
                </c:pt>
                <c:pt idx="2">
                  <c:v>4435.4834970428628</c:v>
                </c:pt>
                <c:pt idx="3">
                  <c:v>4335.2756379708726</c:v>
                </c:pt>
                <c:pt idx="4">
                  <c:v>5228.1951976737855</c:v>
                </c:pt>
                <c:pt idx="5">
                  <c:v>4863.0985537208498</c:v>
                </c:pt>
                <c:pt idx="6">
                  <c:v>4627.0360219273807</c:v>
                </c:pt>
                <c:pt idx="7">
                  <c:v>5021.7973984679893</c:v>
                </c:pt>
                <c:pt idx="8">
                  <c:v>4496.7410968359764</c:v>
                </c:pt>
                <c:pt idx="9">
                  <c:v>4117.4911787341953</c:v>
                </c:pt>
                <c:pt idx="10">
                  <c:v>3920.8772644354367</c:v>
                </c:pt>
                <c:pt idx="11">
                  <c:v>4977.9195168848655</c:v>
                </c:pt>
                <c:pt idx="12">
                  <c:v>5803.8262422723865</c:v>
                </c:pt>
                <c:pt idx="13">
                  <c:v>5034.643603533671</c:v>
                </c:pt>
                <c:pt idx="14">
                  <c:v>3626.9851519556573</c:v>
                </c:pt>
                <c:pt idx="15">
                  <c:v>3713.4971932540284</c:v>
                </c:pt>
                <c:pt idx="16">
                  <c:v>5642.6190411631624</c:v>
                </c:pt>
                <c:pt idx="17">
                  <c:v>4188.3711701440043</c:v>
                </c:pt>
                <c:pt idx="18">
                  <c:v>4255.9929878045159</c:v>
                </c:pt>
                <c:pt idx="19">
                  <c:v>5394.6360506503997</c:v>
                </c:pt>
                <c:pt idx="20">
                  <c:v>3394.4921156329278</c:v>
                </c:pt>
                <c:pt idx="21">
                  <c:v>3959.6322476986879</c:v>
                </c:pt>
                <c:pt idx="22">
                  <c:v>3583.3881539828344</c:v>
                </c:pt>
                <c:pt idx="23">
                  <c:v>5526.7377000809711</c:v>
                </c:pt>
                <c:pt idx="24">
                  <c:v>5369.9880406658858</c:v>
                </c:pt>
                <c:pt idx="25">
                  <c:v>3601.842160255188</c:v>
                </c:pt>
                <c:pt idx="26">
                  <c:v>5019.4332460022752</c:v>
                </c:pt>
                <c:pt idx="27">
                  <c:v>5165.2138522420992</c:v>
                </c:pt>
                <c:pt idx="28">
                  <c:v>3465.5743717245291</c:v>
                </c:pt>
                <c:pt idx="29">
                  <c:v>4049.3531785198352</c:v>
                </c:pt>
                <c:pt idx="30">
                  <c:v>3040.0892780014406</c:v>
                </c:pt>
                <c:pt idx="31">
                  <c:v>4992.4363250889055</c:v>
                </c:pt>
                <c:pt idx="32">
                  <c:v>2759.0447196719897</c:v>
                </c:pt>
                <c:pt idx="33">
                  <c:v>3751.1460229914292</c:v>
                </c:pt>
                <c:pt idx="34">
                  <c:v>3741.4350272533156</c:v>
                </c:pt>
                <c:pt idx="35">
                  <c:v>5302.041148624402</c:v>
                </c:pt>
                <c:pt idx="36">
                  <c:v>3274.9290962081832</c:v>
                </c:pt>
                <c:pt idx="37">
                  <c:v>5775.4399943839808</c:v>
                </c:pt>
                <c:pt idx="38">
                  <c:v>4993.9598345842869</c:v>
                </c:pt>
                <c:pt idx="39">
                  <c:v>5485.2508248106342</c:v>
                </c:pt>
                <c:pt idx="40">
                  <c:v>3102.9306060407662</c:v>
                </c:pt>
                <c:pt idx="41">
                  <c:v>3580.1650254099422</c:v>
                </c:pt>
                <c:pt idx="42">
                  <c:v>2868.6429050707443</c:v>
                </c:pt>
                <c:pt idx="43">
                  <c:v>5285.9927415447019</c:v>
                </c:pt>
                <c:pt idx="44">
                  <c:v>5237.0479834667804</c:v>
                </c:pt>
                <c:pt idx="45">
                  <c:v>5491.9728225340305</c:v>
                </c:pt>
                <c:pt idx="46">
                  <c:v>5461.6463516118638</c:v>
                </c:pt>
                <c:pt idx="47">
                  <c:v>2934.2956254297583</c:v>
                </c:pt>
                <c:pt idx="48">
                  <c:v>5357.3625454471321</c:v>
                </c:pt>
                <c:pt idx="49">
                  <c:v>2743.0308411310148</c:v>
                </c:pt>
                <c:pt idx="50">
                  <c:v>5372.1144129119648</c:v>
                </c:pt>
                <c:pt idx="51">
                  <c:v>5034.6902762539103</c:v>
                </c:pt>
                <c:pt idx="52">
                  <c:v>5542.3744671323666</c:v>
                </c:pt>
                <c:pt idx="53">
                  <c:v>2403.5639430461238</c:v>
                </c:pt>
                <c:pt idx="54">
                  <c:v>5375.0605235844887</c:v>
                </c:pt>
                <c:pt idx="55">
                  <c:v>5241.0742285731267</c:v>
                </c:pt>
                <c:pt idx="56">
                  <c:v>5262.5032514754885</c:v>
                </c:pt>
                <c:pt idx="57">
                  <c:v>5165.653324597346</c:v>
                </c:pt>
                <c:pt idx="58">
                  <c:v>5317.4040793322256</c:v>
                </c:pt>
                <c:pt idx="59">
                  <c:v>5055.4213318969796</c:v>
                </c:pt>
                <c:pt idx="60">
                  <c:v>5347.7875976367995</c:v>
                </c:pt>
                <c:pt idx="61">
                  <c:v>2752.5464838674834</c:v>
                </c:pt>
                <c:pt idx="62">
                  <c:v>5126.1420202693198</c:v>
                </c:pt>
                <c:pt idx="63">
                  <c:v>5309.2419507406639</c:v>
                </c:pt>
                <c:pt idx="64">
                  <c:v>5354.4754719824323</c:v>
                </c:pt>
                <c:pt idx="65">
                  <c:v>3017.0988132767325</c:v>
                </c:pt>
                <c:pt idx="66">
                  <c:v>2922.9779554291931</c:v>
                </c:pt>
                <c:pt idx="67">
                  <c:v>3739.1270894018057</c:v>
                </c:pt>
                <c:pt idx="68">
                  <c:v>4510.8845629968264</c:v>
                </c:pt>
                <c:pt idx="69">
                  <c:v>2496.6510260991249</c:v>
                </c:pt>
                <c:pt idx="70">
                  <c:v>5376.245567341175</c:v>
                </c:pt>
                <c:pt idx="71">
                  <c:v>5310.9315316821794</c:v>
                </c:pt>
                <c:pt idx="72">
                  <c:v>4555.0568791553196</c:v>
                </c:pt>
                <c:pt idx="73">
                  <c:v>2234.9634813414923</c:v>
                </c:pt>
                <c:pt idx="74">
                  <c:v>2228.0431881458994</c:v>
                </c:pt>
                <c:pt idx="75">
                  <c:v>5140.2735927118792</c:v>
                </c:pt>
                <c:pt idx="76">
                  <c:v>2341.2415106536132</c:v>
                </c:pt>
                <c:pt idx="77">
                  <c:v>5021.6336640692025</c:v>
                </c:pt>
                <c:pt idx="78">
                  <c:v>2442.5654087314679</c:v>
                </c:pt>
                <c:pt idx="79">
                  <c:v>4171.9213945335514</c:v>
                </c:pt>
                <c:pt idx="80">
                  <c:v>3414.284802455918</c:v>
                </c:pt>
                <c:pt idx="81">
                  <c:v>3897.1337893039863</c:v>
                </c:pt>
                <c:pt idx="82">
                  <c:v>4796.7984405697007</c:v>
                </c:pt>
                <c:pt idx="83">
                  <c:v>2439.1801826927485</c:v>
                </c:pt>
                <c:pt idx="84">
                  <c:v>5015.8220144446168</c:v>
                </c:pt>
                <c:pt idx="85">
                  <c:v>1851.6319543112679</c:v>
                </c:pt>
                <c:pt idx="86">
                  <c:v>3865.8347916883131</c:v>
                </c:pt>
                <c:pt idx="87">
                  <c:v>1964.0892009162385</c:v>
                </c:pt>
                <c:pt idx="88">
                  <c:v>2905.6154352850831</c:v>
                </c:pt>
                <c:pt idx="89">
                  <c:v>1987.3952846663917</c:v>
                </c:pt>
                <c:pt idx="90">
                  <c:v>1849.0547054823621</c:v>
                </c:pt>
                <c:pt idx="91">
                  <c:v>1715.1613126754085</c:v>
                </c:pt>
                <c:pt idx="92">
                  <c:v>1612.3047876580006</c:v>
                </c:pt>
                <c:pt idx="93">
                  <c:v>1356.5653642669556</c:v>
                </c:pt>
                <c:pt idx="94">
                  <c:v>1643.7043765030944</c:v>
                </c:pt>
                <c:pt idx="95">
                  <c:v>1731.4818327232058</c:v>
                </c:pt>
                <c:pt idx="96">
                  <c:v>1525.7209538374286</c:v>
                </c:pt>
                <c:pt idx="97">
                  <c:v>2609.0586138191911</c:v>
                </c:pt>
                <c:pt idx="98">
                  <c:v>1326.1437682935673</c:v>
                </c:pt>
                <c:pt idx="99">
                  <c:v>1431.6458652632666</c:v>
                </c:pt>
                <c:pt idx="100">
                  <c:v>1384.1566227545313</c:v>
                </c:pt>
                <c:pt idx="101">
                  <c:v>1202.6993690472625</c:v>
                </c:pt>
                <c:pt idx="102">
                  <c:v>2248.1899478615524</c:v>
                </c:pt>
                <c:pt idx="103">
                  <c:v>1310.0088902493922</c:v>
                </c:pt>
                <c:pt idx="104">
                  <c:v>1097.8945894315016</c:v>
                </c:pt>
                <c:pt idx="105">
                  <c:v>1238.5926219670639</c:v>
                </c:pt>
                <c:pt idx="106">
                  <c:v>1191.6960922283797</c:v>
                </c:pt>
                <c:pt idx="107">
                  <c:v>1020.8432430335968</c:v>
                </c:pt>
                <c:pt idx="108">
                  <c:v>1113.3662628143982</c:v>
                </c:pt>
                <c:pt idx="109">
                  <c:v>1335.7001311016231</c:v>
                </c:pt>
                <c:pt idx="110">
                  <c:v>1205.7786085648431</c:v>
                </c:pt>
                <c:pt idx="111">
                  <c:v>1114.8637049454023</c:v>
                </c:pt>
                <c:pt idx="112">
                  <c:v>1001.928080493897</c:v>
                </c:pt>
                <c:pt idx="113">
                  <c:v>945.93068604881819</c:v>
                </c:pt>
                <c:pt idx="114">
                  <c:v>1646.7018793047675</c:v>
                </c:pt>
                <c:pt idx="115">
                  <c:v>1900.5407095692278</c:v>
                </c:pt>
                <c:pt idx="116">
                  <c:v>1079.3464720390878</c:v>
                </c:pt>
                <c:pt idx="117">
                  <c:v>1014.7699012456668</c:v>
                </c:pt>
                <c:pt idx="118">
                  <c:v>952.28023446639827</c:v>
                </c:pt>
                <c:pt idx="119">
                  <c:v>1107.0532360665086</c:v>
                </c:pt>
                <c:pt idx="120">
                  <c:v>868.76950591839488</c:v>
                </c:pt>
                <c:pt idx="121">
                  <c:v>809.33133863427884</c:v>
                </c:pt>
                <c:pt idx="122">
                  <c:v>1396.628326330218</c:v>
                </c:pt>
                <c:pt idx="123">
                  <c:v>823.13271691426655</c:v>
                </c:pt>
                <c:pt idx="124">
                  <c:v>842.05793039121136</c:v>
                </c:pt>
                <c:pt idx="125">
                  <c:v>954.59319744313223</c:v>
                </c:pt>
                <c:pt idx="126">
                  <c:v>753.51335448171551</c:v>
                </c:pt>
                <c:pt idx="127">
                  <c:v>774.25954100133936</c:v>
                </c:pt>
                <c:pt idx="128">
                  <c:v>816.54228921135234</c:v>
                </c:pt>
                <c:pt idx="129">
                  <c:v>706.31285762812252</c:v>
                </c:pt>
                <c:pt idx="130">
                  <c:v>768.58388567981808</c:v>
                </c:pt>
                <c:pt idx="131">
                  <c:v>1079.1223281553998</c:v>
                </c:pt>
                <c:pt idx="132">
                  <c:v>662.99548852732221</c:v>
                </c:pt>
                <c:pt idx="133">
                  <c:v>832.81893609752592</c:v>
                </c:pt>
                <c:pt idx="134">
                  <c:v>694.22289122324116</c:v>
                </c:pt>
                <c:pt idx="135">
                  <c:v>689.37152908429152</c:v>
                </c:pt>
                <c:pt idx="136">
                  <c:v>627.94779378637941</c:v>
                </c:pt>
                <c:pt idx="137">
                  <c:v>606.84797140835121</c:v>
                </c:pt>
                <c:pt idx="138">
                  <c:v>621.2889993520655</c:v>
                </c:pt>
                <c:pt idx="139">
                  <c:v>549.18876355519683</c:v>
                </c:pt>
                <c:pt idx="140">
                  <c:v>580.24430898789399</c:v>
                </c:pt>
                <c:pt idx="141">
                  <c:v>556.04965318779102</c:v>
                </c:pt>
                <c:pt idx="142">
                  <c:v>512.29372418565367</c:v>
                </c:pt>
                <c:pt idx="143">
                  <c:v>602.55949645295368</c:v>
                </c:pt>
                <c:pt idx="144">
                  <c:v>820.4592535961051</c:v>
                </c:pt>
                <c:pt idx="145">
                  <c:v>475.39426370749322</c:v>
                </c:pt>
                <c:pt idx="146">
                  <c:v>498.6359781497377</c:v>
                </c:pt>
                <c:pt idx="147">
                  <c:v>545.36710815806396</c:v>
                </c:pt>
                <c:pt idx="148">
                  <c:v>696.6314847354912</c:v>
                </c:pt>
                <c:pt idx="149">
                  <c:v>502.40784940726934</c:v>
                </c:pt>
                <c:pt idx="150">
                  <c:v>395.83469297243209</c:v>
                </c:pt>
                <c:pt idx="151">
                  <c:v>439.11554773244404</c:v>
                </c:pt>
                <c:pt idx="152">
                  <c:v>397.06830306422751</c:v>
                </c:pt>
                <c:pt idx="153">
                  <c:v>444.7903620719697</c:v>
                </c:pt>
                <c:pt idx="154">
                  <c:v>406.66842191686715</c:v>
                </c:pt>
                <c:pt idx="155">
                  <c:v>366.96726428361518</c:v>
                </c:pt>
                <c:pt idx="156">
                  <c:v>375.62588233737722</c:v>
                </c:pt>
                <c:pt idx="157">
                  <c:v>456.48362727220069</c:v>
                </c:pt>
                <c:pt idx="158">
                  <c:v>349.21455325686674</c:v>
                </c:pt>
                <c:pt idx="159">
                  <c:v>420.02198150914825</c:v>
                </c:pt>
                <c:pt idx="160">
                  <c:v>339.56761386542706</c:v>
                </c:pt>
                <c:pt idx="161">
                  <c:v>362.6363432120819</c:v>
                </c:pt>
                <c:pt idx="162">
                  <c:v>351.50199000296169</c:v>
                </c:pt>
                <c:pt idx="163">
                  <c:v>324.24036500115358</c:v>
                </c:pt>
                <c:pt idx="164">
                  <c:v>324.97703787021163</c:v>
                </c:pt>
                <c:pt idx="165">
                  <c:v>308.9133635553153</c:v>
                </c:pt>
                <c:pt idx="166">
                  <c:v>301.98031900104127</c:v>
                </c:pt>
                <c:pt idx="167">
                  <c:v>380.25868584045236</c:v>
                </c:pt>
                <c:pt idx="168">
                  <c:v>370.29576263414833</c:v>
                </c:pt>
                <c:pt idx="169">
                  <c:v>296.70080496309134</c:v>
                </c:pt>
                <c:pt idx="170">
                  <c:v>334.60538500274032</c:v>
                </c:pt>
                <c:pt idx="171">
                  <c:v>276.89583710805891</c:v>
                </c:pt>
                <c:pt idx="172">
                  <c:v>281.35632487640646</c:v>
                </c:pt>
                <c:pt idx="173">
                  <c:v>477.17588779159149</c:v>
                </c:pt>
                <c:pt idx="174">
                  <c:v>258.82816583548907</c:v>
                </c:pt>
                <c:pt idx="175">
                  <c:v>247.99299668903907</c:v>
                </c:pt>
                <c:pt idx="176">
                  <c:v>252.88985582961331</c:v>
                </c:pt>
                <c:pt idx="177">
                  <c:v>254.71596479691149</c:v>
                </c:pt>
                <c:pt idx="178">
                  <c:v>290.46051137191728</c:v>
                </c:pt>
                <c:pt idx="179">
                  <c:v>240.26047485315269</c:v>
                </c:pt>
                <c:pt idx="180">
                  <c:v>297.5063192354703</c:v>
                </c:pt>
                <c:pt idx="181">
                  <c:v>278.73332672602038</c:v>
                </c:pt>
                <c:pt idx="182">
                  <c:v>219.17099521657943</c:v>
                </c:pt>
                <c:pt idx="183">
                  <c:v>225.6029124333968</c:v>
                </c:pt>
                <c:pt idx="184">
                  <c:v>262.62188791884836</c:v>
                </c:pt>
                <c:pt idx="185">
                  <c:v>216.08541704782618</c:v>
                </c:pt>
                <c:pt idx="186">
                  <c:v>206.12929003883232</c:v>
                </c:pt>
                <c:pt idx="187">
                  <c:v>194.30105973557957</c:v>
                </c:pt>
                <c:pt idx="188">
                  <c:v>334.98785445039533</c:v>
                </c:pt>
                <c:pt idx="189">
                  <c:v>233.87080124532423</c:v>
                </c:pt>
                <c:pt idx="190">
                  <c:v>189.39276180327499</c:v>
                </c:pt>
                <c:pt idx="191">
                  <c:v>180.66643055783337</c:v>
                </c:pt>
                <c:pt idx="192">
                  <c:v>192.77840737203186</c:v>
                </c:pt>
                <c:pt idx="193">
                  <c:v>230.26397917698063</c:v>
                </c:pt>
                <c:pt idx="194">
                  <c:v>182.8045266655578</c:v>
                </c:pt>
                <c:pt idx="195">
                  <c:v>168.01888551067401</c:v>
                </c:pt>
                <c:pt idx="196">
                  <c:v>165.09422193197764</c:v>
                </c:pt>
                <c:pt idx="197">
                  <c:v>156.63752313504904</c:v>
                </c:pt>
                <c:pt idx="198">
                  <c:v>154.35608826300117</c:v>
                </c:pt>
                <c:pt idx="199">
                  <c:v>203.48186478236008</c:v>
                </c:pt>
                <c:pt idx="200">
                  <c:v>150.57337356710465</c:v>
                </c:pt>
                <c:pt idx="201">
                  <c:v>187.21385752001601</c:v>
                </c:pt>
                <c:pt idx="202">
                  <c:v>140.46367806740082</c:v>
                </c:pt>
                <c:pt idx="203">
                  <c:v>129.16825097788765</c:v>
                </c:pt>
                <c:pt idx="204">
                  <c:v>171.37023117546531</c:v>
                </c:pt>
                <c:pt idx="205">
                  <c:v>159.21803550169778</c:v>
                </c:pt>
                <c:pt idx="206">
                  <c:v>124.55496532573396</c:v>
                </c:pt>
                <c:pt idx="207">
                  <c:v>135.52116336258149</c:v>
                </c:pt>
                <c:pt idx="208">
                  <c:v>120.72207344589573</c:v>
                </c:pt>
                <c:pt idx="209">
                  <c:v>121.57275223185408</c:v>
                </c:pt>
                <c:pt idx="210">
                  <c:v>159.18011806009952</c:v>
                </c:pt>
                <c:pt idx="211">
                  <c:v>109.39463958599066</c:v>
                </c:pt>
                <c:pt idx="212">
                  <c:v>105.74268265247194</c:v>
                </c:pt>
                <c:pt idx="213">
                  <c:v>110.17298885022623</c:v>
                </c:pt>
                <c:pt idx="214">
                  <c:v>138.90411005134217</c:v>
                </c:pt>
                <c:pt idx="215">
                  <c:v>206.46972871409608</c:v>
                </c:pt>
                <c:pt idx="216">
                  <c:v>100.62341320905006</c:v>
                </c:pt>
                <c:pt idx="217">
                  <c:v>102.12909565067453</c:v>
                </c:pt>
                <c:pt idx="218">
                  <c:v>94.175581991217953</c:v>
                </c:pt>
                <c:pt idx="219">
                  <c:v>126.53587055088892</c:v>
                </c:pt>
                <c:pt idx="220">
                  <c:v>113.82624100953335</c:v>
                </c:pt>
                <c:pt idx="221">
                  <c:v>87.23614575826754</c:v>
                </c:pt>
                <c:pt idx="222">
                  <c:v>84.121199016144757</c:v>
                </c:pt>
                <c:pt idx="223">
                  <c:v>79.984437549041132</c:v>
                </c:pt>
                <c:pt idx="224">
                  <c:v>77.114094112590237</c:v>
                </c:pt>
                <c:pt idx="225">
                  <c:v>72.64987285831252</c:v>
                </c:pt>
                <c:pt idx="226">
                  <c:v>89.62193937652188</c:v>
                </c:pt>
                <c:pt idx="227">
                  <c:v>111.12613638946567</c:v>
                </c:pt>
                <c:pt idx="228">
                  <c:v>76.268922372846774</c:v>
                </c:pt>
                <c:pt idx="229">
                  <c:v>141.09635906041731</c:v>
                </c:pt>
                <c:pt idx="230">
                  <c:v>71.115169097784914</c:v>
                </c:pt>
                <c:pt idx="231">
                  <c:v>66.711733454508547</c:v>
                </c:pt>
                <c:pt idx="232">
                  <c:v>62.999701087507852</c:v>
                </c:pt>
                <c:pt idx="233">
                  <c:v>88.695611632162411</c:v>
                </c:pt>
                <c:pt idx="234">
                  <c:v>57.207792196588173</c:v>
                </c:pt>
                <c:pt idx="235">
                  <c:v>60.861109887317951</c:v>
                </c:pt>
                <c:pt idx="236">
                  <c:v>75.97861312442744</c:v>
                </c:pt>
                <c:pt idx="237">
                  <c:v>53.629410410518148</c:v>
                </c:pt>
                <c:pt idx="238">
                  <c:v>56.537374734159513</c:v>
                </c:pt>
                <c:pt idx="239">
                  <c:v>51.122779690450976</c:v>
                </c:pt>
                <c:pt idx="240">
                  <c:v>80.733899284580119</c:v>
                </c:pt>
                <c:pt idx="241">
                  <c:v>46.755638510737512</c:v>
                </c:pt>
                <c:pt idx="242">
                  <c:v>49.076032357963804</c:v>
                </c:pt>
                <c:pt idx="243">
                  <c:v>42.446664717413306</c:v>
                </c:pt>
                <c:pt idx="244">
                  <c:v>59.211247936514006</c:v>
                </c:pt>
                <c:pt idx="245">
                  <c:v>42.413144632377325</c:v>
                </c:pt>
                <c:pt idx="246">
                  <c:v>38.401618456094809</c:v>
                </c:pt>
                <c:pt idx="247">
                  <c:v>59.380293557699957</c:v>
                </c:pt>
                <c:pt idx="248">
                  <c:v>37.046980462348102</c:v>
                </c:pt>
                <c:pt idx="249">
                  <c:v>71.418059060322307</c:v>
                </c:pt>
                <c:pt idx="250">
                  <c:v>37.963003381044757</c:v>
                </c:pt>
                <c:pt idx="251">
                  <c:v>46.807670254968627</c:v>
                </c:pt>
                <c:pt idx="252">
                  <c:v>32.208434695187329</c:v>
                </c:pt>
                <c:pt idx="253">
                  <c:v>33.469027390215331</c:v>
                </c:pt>
                <c:pt idx="254">
                  <c:v>29.004660134420792</c:v>
                </c:pt>
                <c:pt idx="255">
                  <c:v>45.610837963731733</c:v>
                </c:pt>
                <c:pt idx="256">
                  <c:v>27.317808571988934</c:v>
                </c:pt>
                <c:pt idx="257">
                  <c:v>28.135535203283084</c:v>
                </c:pt>
                <c:pt idx="258">
                  <c:v>35.38991651867272</c:v>
                </c:pt>
                <c:pt idx="259">
                  <c:v>25.119324904007822</c:v>
                </c:pt>
                <c:pt idx="260">
                  <c:v>23.629011553732795</c:v>
                </c:pt>
                <c:pt idx="261">
                  <c:v>22.909356304291236</c:v>
                </c:pt>
                <c:pt idx="262">
                  <c:v>36.699325220247822</c:v>
                </c:pt>
                <c:pt idx="263">
                  <c:v>19.286806232201734</c:v>
                </c:pt>
                <c:pt idx="264">
                  <c:v>18.159255198039624</c:v>
                </c:pt>
                <c:pt idx="265">
                  <c:v>17.71141567733056</c:v>
                </c:pt>
                <c:pt idx="266">
                  <c:v>27.293271025185131</c:v>
                </c:pt>
                <c:pt idx="267">
                  <c:v>25.083623860046437</c:v>
                </c:pt>
                <c:pt idx="268">
                  <c:v>15.827167003748189</c:v>
                </c:pt>
                <c:pt idx="269">
                  <c:v>34.260320944159893</c:v>
                </c:pt>
                <c:pt idx="270">
                  <c:v>15.089419885870564</c:v>
                </c:pt>
                <c:pt idx="271">
                  <c:v>13.835570341238352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F02-6F4F-9314-7943FFFF6CDF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summaryC!$M$829:$M$1114</c:f>
              <c:numCache>
                <c:formatCode>0.0000</c:formatCode>
                <c:ptCount val="286"/>
                <c:pt idx="0">
                  <c:v>29.875929907093962</c:v>
                </c:pt>
                <c:pt idx="1">
                  <c:v>29.983286002364622</c:v>
                </c:pt>
                <c:pt idx="2">
                  <c:v>30.036298547818529</c:v>
                </c:pt>
                <c:pt idx="3">
                  <c:v>30.416341520239435</c:v>
                </c:pt>
                <c:pt idx="4">
                  <c:v>30.63123781230783</c:v>
                </c:pt>
                <c:pt idx="5">
                  <c:v>30.825070527906366</c:v>
                </c:pt>
                <c:pt idx="6">
                  <c:v>30.941024336010315</c:v>
                </c:pt>
                <c:pt idx="7">
                  <c:v>31.011504536357009</c:v>
                </c:pt>
                <c:pt idx="8">
                  <c:v>31.206474343663032</c:v>
                </c:pt>
                <c:pt idx="9">
                  <c:v>31.476292719949814</c:v>
                </c:pt>
                <c:pt idx="10">
                  <c:v>31.69494650326067</c:v>
                </c:pt>
                <c:pt idx="11">
                  <c:v>31.730715042625125</c:v>
                </c:pt>
                <c:pt idx="12">
                  <c:v>31.823527748438135</c:v>
                </c:pt>
                <c:pt idx="13">
                  <c:v>31.90227329951756</c:v>
                </c:pt>
                <c:pt idx="14">
                  <c:v>31.943346735632801</c:v>
                </c:pt>
                <c:pt idx="15">
                  <c:v>32.026494555420236</c:v>
                </c:pt>
                <c:pt idx="16">
                  <c:v>32.047385101856314</c:v>
                </c:pt>
                <c:pt idx="17">
                  <c:v>32.134850766556013</c:v>
                </c:pt>
                <c:pt idx="18">
                  <c:v>32.148496217505993</c:v>
                </c:pt>
                <c:pt idx="19">
                  <c:v>32.339521461399976</c:v>
                </c:pt>
                <c:pt idx="20">
                  <c:v>32.368210976460432</c:v>
                </c:pt>
                <c:pt idx="21">
                  <c:v>32.467603948492965</c:v>
                </c:pt>
                <c:pt idx="22">
                  <c:v>32.468999698462213</c:v>
                </c:pt>
                <c:pt idx="23">
                  <c:v>32.49395093304998</c:v>
                </c:pt>
                <c:pt idx="24">
                  <c:v>32.516936429146149</c:v>
                </c:pt>
                <c:pt idx="25">
                  <c:v>32.552865247646523</c:v>
                </c:pt>
                <c:pt idx="26">
                  <c:v>32.62236113450237</c:v>
                </c:pt>
                <c:pt idx="27">
                  <c:v>32.724313111466479</c:v>
                </c:pt>
                <c:pt idx="28">
                  <c:v>32.724798421530451</c:v>
                </c:pt>
                <c:pt idx="29">
                  <c:v>32.725659818693067</c:v>
                </c:pt>
                <c:pt idx="30">
                  <c:v>32.738130262868808</c:v>
                </c:pt>
                <c:pt idx="31">
                  <c:v>32.817300089550272</c:v>
                </c:pt>
                <c:pt idx="32">
                  <c:v>32.865173415514846</c:v>
                </c:pt>
                <c:pt idx="33">
                  <c:v>32.892771252499351</c:v>
                </c:pt>
                <c:pt idx="34">
                  <c:v>32.984182222178397</c:v>
                </c:pt>
                <c:pt idx="35">
                  <c:v>32.994875966194272</c:v>
                </c:pt>
                <c:pt idx="36">
                  <c:v>33.04788997496275</c:v>
                </c:pt>
                <c:pt idx="37">
                  <c:v>33.080421828480418</c:v>
                </c:pt>
                <c:pt idx="38">
                  <c:v>33.090882644780379</c:v>
                </c:pt>
                <c:pt idx="39">
                  <c:v>33.0961596341266</c:v>
                </c:pt>
                <c:pt idx="40">
                  <c:v>33.136455024997552</c:v>
                </c:pt>
                <c:pt idx="41">
                  <c:v>33.177696903653434</c:v>
                </c:pt>
                <c:pt idx="42">
                  <c:v>33.200137018584392</c:v>
                </c:pt>
                <c:pt idx="43">
                  <c:v>33.378788892546766</c:v>
                </c:pt>
                <c:pt idx="44">
                  <c:v>33.385262592161141</c:v>
                </c:pt>
                <c:pt idx="45">
                  <c:v>33.387072212316561</c:v>
                </c:pt>
                <c:pt idx="46">
                  <c:v>33.454381000539591</c:v>
                </c:pt>
                <c:pt idx="47">
                  <c:v>33.583197517639746</c:v>
                </c:pt>
                <c:pt idx="48">
                  <c:v>33.601566461787428</c:v>
                </c:pt>
                <c:pt idx="49">
                  <c:v>33.610788390686636</c:v>
                </c:pt>
                <c:pt idx="50">
                  <c:v>33.692104472496425</c:v>
                </c:pt>
                <c:pt idx="51">
                  <c:v>33.714679826732166</c:v>
                </c:pt>
                <c:pt idx="52">
                  <c:v>33.786789280521852</c:v>
                </c:pt>
                <c:pt idx="53">
                  <c:v>33.838491995835717</c:v>
                </c:pt>
                <c:pt idx="54">
                  <c:v>33.899055672206295</c:v>
                </c:pt>
                <c:pt idx="55">
                  <c:v>34.032843702437312</c:v>
                </c:pt>
                <c:pt idx="56">
                  <c:v>34.107974341132277</c:v>
                </c:pt>
                <c:pt idx="57">
                  <c:v>34.189998684984047</c:v>
                </c:pt>
                <c:pt idx="58">
                  <c:v>34.368524659574646</c:v>
                </c:pt>
                <c:pt idx="59">
                  <c:v>34.533191916717136</c:v>
                </c:pt>
                <c:pt idx="60">
                  <c:v>34.60296826459146</c:v>
                </c:pt>
                <c:pt idx="61">
                  <c:v>34.626091413387762</c:v>
                </c:pt>
                <c:pt idx="62">
                  <c:v>34.628259914085078</c:v>
                </c:pt>
                <c:pt idx="63">
                  <c:v>34.665606723596213</c:v>
                </c:pt>
                <c:pt idx="64">
                  <c:v>34.771375340008042</c:v>
                </c:pt>
                <c:pt idx="65">
                  <c:v>34.782040981782174</c:v>
                </c:pt>
                <c:pt idx="66">
                  <c:v>34.794766783163702</c:v>
                </c:pt>
                <c:pt idx="67">
                  <c:v>34.828175491203375</c:v>
                </c:pt>
                <c:pt idx="68">
                  <c:v>34.925399051131443</c:v>
                </c:pt>
                <c:pt idx="69">
                  <c:v>34.939351491844725</c:v>
                </c:pt>
                <c:pt idx="70">
                  <c:v>35.223000908018854</c:v>
                </c:pt>
                <c:pt idx="71">
                  <c:v>35.2533446333425</c:v>
                </c:pt>
                <c:pt idx="72">
                  <c:v>35.374513122413099</c:v>
                </c:pt>
                <c:pt idx="73">
                  <c:v>35.484768173430972</c:v>
                </c:pt>
                <c:pt idx="74">
                  <c:v>35.491213353213659</c:v>
                </c:pt>
                <c:pt idx="75">
                  <c:v>35.528577188408747</c:v>
                </c:pt>
                <c:pt idx="76">
                  <c:v>35.764631530009524</c:v>
                </c:pt>
                <c:pt idx="77">
                  <c:v>35.779384852186752</c:v>
                </c:pt>
                <c:pt idx="78">
                  <c:v>36.239229338121561</c:v>
                </c:pt>
                <c:pt idx="79">
                  <c:v>36.290270402340361</c:v>
                </c:pt>
                <c:pt idx="80">
                  <c:v>36.301526784716316</c:v>
                </c:pt>
                <c:pt idx="81">
                  <c:v>36.471249223625506</c:v>
                </c:pt>
                <c:pt idx="82">
                  <c:v>36.563514183335734</c:v>
                </c:pt>
                <c:pt idx="83">
                  <c:v>37.357394258605488</c:v>
                </c:pt>
                <c:pt idx="84">
                  <c:v>37.381669722837046</c:v>
                </c:pt>
                <c:pt idx="85">
                  <c:v>37.603222690641985</c:v>
                </c:pt>
                <c:pt idx="86">
                  <c:v>37.804474861893411</c:v>
                </c:pt>
                <c:pt idx="87">
                  <c:v>37.856240174277282</c:v>
                </c:pt>
                <c:pt idx="88">
                  <c:v>38.898331566871413</c:v>
                </c:pt>
                <c:pt idx="89">
                  <c:v>38.960286603134875</c:v>
                </c:pt>
                <c:pt idx="90">
                  <c:v>39.190620693944346</c:v>
                </c:pt>
                <c:pt idx="91">
                  <c:v>39.516230392900347</c:v>
                </c:pt>
                <c:pt idx="92">
                  <c:v>40.185289237505287</c:v>
                </c:pt>
                <c:pt idx="93">
                  <c:v>40.954316656528867</c:v>
                </c:pt>
                <c:pt idx="94">
                  <c:v>41.01756668043619</c:v>
                </c:pt>
                <c:pt idx="95">
                  <c:v>41.518702546607798</c:v>
                </c:pt>
                <c:pt idx="96">
                  <c:v>42.300236777482432</c:v>
                </c:pt>
                <c:pt idx="97">
                  <c:v>42.335942414412905</c:v>
                </c:pt>
                <c:pt idx="98">
                  <c:v>42.816085406475295</c:v>
                </c:pt>
                <c:pt idx="99">
                  <c:v>42.902120670541144</c:v>
                </c:pt>
                <c:pt idx="100">
                  <c:v>42.930399114331145</c:v>
                </c:pt>
                <c:pt idx="101">
                  <c:v>43.82656923380214</c:v>
                </c:pt>
                <c:pt idx="102">
                  <c:v>44.806813519298132</c:v>
                </c:pt>
                <c:pt idx="103">
                  <c:v>45.303066881411986</c:v>
                </c:pt>
                <c:pt idx="104">
                  <c:v>45.311691358125579</c:v>
                </c:pt>
                <c:pt idx="105">
                  <c:v>45.37732238828044</c:v>
                </c:pt>
                <c:pt idx="106">
                  <c:v>46.078561139735911</c:v>
                </c:pt>
                <c:pt idx="107">
                  <c:v>46.509465203003145</c:v>
                </c:pt>
                <c:pt idx="108">
                  <c:v>46.662831574263315</c:v>
                </c:pt>
                <c:pt idx="109">
                  <c:v>47.3331075213585</c:v>
                </c:pt>
                <c:pt idx="110">
                  <c:v>47.340114675931495</c:v>
                </c:pt>
                <c:pt idx="111">
                  <c:v>47.641429003861319</c:v>
                </c:pt>
                <c:pt idx="112">
                  <c:v>48.154322981244043</c:v>
                </c:pt>
                <c:pt idx="113">
                  <c:v>48.571682126075835</c:v>
                </c:pt>
                <c:pt idx="114">
                  <c:v>48.687072613219087</c:v>
                </c:pt>
                <c:pt idx="115">
                  <c:v>48.698346473638566</c:v>
                </c:pt>
                <c:pt idx="116">
                  <c:v>50.491473448035066</c:v>
                </c:pt>
                <c:pt idx="117">
                  <c:v>51.684286272676502</c:v>
                </c:pt>
                <c:pt idx="118">
                  <c:v>51.727624263515239</c:v>
                </c:pt>
                <c:pt idx="119">
                  <c:v>52.131916769390685</c:v>
                </c:pt>
                <c:pt idx="120">
                  <c:v>52.273124410026433</c:v>
                </c:pt>
                <c:pt idx="121">
                  <c:v>53.18972274660198</c:v>
                </c:pt>
                <c:pt idx="122">
                  <c:v>53.4475163382332</c:v>
                </c:pt>
                <c:pt idx="123">
                  <c:v>53.804686005597652</c:v>
                </c:pt>
                <c:pt idx="124">
                  <c:v>54.031482601368353</c:v>
                </c:pt>
                <c:pt idx="125">
                  <c:v>54.340270556276096</c:v>
                </c:pt>
                <c:pt idx="126">
                  <c:v>54.785437107534314</c:v>
                </c:pt>
                <c:pt idx="127">
                  <c:v>55.410149519819598</c:v>
                </c:pt>
                <c:pt idx="128">
                  <c:v>55.659139547256174</c:v>
                </c:pt>
                <c:pt idx="129">
                  <c:v>55.82215128270343</c:v>
                </c:pt>
                <c:pt idx="130">
                  <c:v>56.323790978083338</c:v>
                </c:pt>
                <c:pt idx="131">
                  <c:v>56.876048234261773</c:v>
                </c:pt>
                <c:pt idx="132">
                  <c:v>56.947902415286073</c:v>
                </c:pt>
                <c:pt idx="133">
                  <c:v>57.286172846837836</c:v>
                </c:pt>
                <c:pt idx="134">
                  <c:v>57.438730879970372</c:v>
                </c:pt>
                <c:pt idx="135">
                  <c:v>58.067335543813932</c:v>
                </c:pt>
                <c:pt idx="136">
                  <c:v>58.32951042613675</c:v>
                </c:pt>
                <c:pt idx="137">
                  <c:v>58.429436402571056</c:v>
                </c:pt>
                <c:pt idx="138">
                  <c:v>59.300457022119687</c:v>
                </c:pt>
                <c:pt idx="139">
                  <c:v>59.392449706813679</c:v>
                </c:pt>
                <c:pt idx="140">
                  <c:v>59.676866995713326</c:v>
                </c:pt>
                <c:pt idx="141">
                  <c:v>59.98048789144169</c:v>
                </c:pt>
                <c:pt idx="142">
                  <c:v>60.31299379654223</c:v>
                </c:pt>
                <c:pt idx="143">
                  <c:v>61.000364493086728</c:v>
                </c:pt>
                <c:pt idx="144">
                  <c:v>61.624949396420547</c:v>
                </c:pt>
                <c:pt idx="145">
                  <c:v>61.816704583082981</c:v>
                </c:pt>
                <c:pt idx="146">
                  <c:v>61.868890350424444</c:v>
                </c:pt>
                <c:pt idx="147">
                  <c:v>61.894782738853884</c:v>
                </c:pt>
                <c:pt idx="148">
                  <c:v>62.232678157338945</c:v>
                </c:pt>
                <c:pt idx="149">
                  <c:v>62.800549758339407</c:v>
                </c:pt>
                <c:pt idx="150">
                  <c:v>63.04603512354155</c:v>
                </c:pt>
                <c:pt idx="151">
                  <c:v>63.245501327000859</c:v>
                </c:pt>
                <c:pt idx="152">
                  <c:v>63.27586266469973</c:v>
                </c:pt>
                <c:pt idx="153">
                  <c:v>63.659748017763448</c:v>
                </c:pt>
                <c:pt idx="154">
                  <c:v>64.403157838695535</c:v>
                </c:pt>
                <c:pt idx="155">
                  <c:v>64.750310396956095</c:v>
                </c:pt>
                <c:pt idx="156">
                  <c:v>65.09647475488849</c:v>
                </c:pt>
                <c:pt idx="157">
                  <c:v>65.32146485641448</c:v>
                </c:pt>
                <c:pt idx="158">
                  <c:v>65.991406364586226</c:v>
                </c:pt>
                <c:pt idx="159">
                  <c:v>66.199281231415696</c:v>
                </c:pt>
                <c:pt idx="160">
                  <c:v>66.636204751973935</c:v>
                </c:pt>
                <c:pt idx="161">
                  <c:v>66.644562194801196</c:v>
                </c:pt>
                <c:pt idx="162">
                  <c:v>67.090846936772635</c:v>
                </c:pt>
                <c:pt idx="163">
                  <c:v>67.543275823313735</c:v>
                </c:pt>
                <c:pt idx="164">
                  <c:v>67.700622691653166</c:v>
                </c:pt>
                <c:pt idx="165">
                  <c:v>68.55877953777825</c:v>
                </c:pt>
                <c:pt idx="166">
                  <c:v>70.084587039670467</c:v>
                </c:pt>
                <c:pt idx="167">
                  <c:v>70.286153118584465</c:v>
                </c:pt>
                <c:pt idx="168">
                  <c:v>70.578069365924648</c:v>
                </c:pt>
                <c:pt idx="169">
                  <c:v>71.050950692017182</c:v>
                </c:pt>
                <c:pt idx="170">
                  <c:v>71.132221953886372</c:v>
                </c:pt>
                <c:pt idx="171">
                  <c:v>72.122413085602275</c:v>
                </c:pt>
                <c:pt idx="172">
                  <c:v>72.253680162137002</c:v>
                </c:pt>
                <c:pt idx="173">
                  <c:v>72.772851501855996</c:v>
                </c:pt>
                <c:pt idx="174">
                  <c:v>73.392428429569136</c:v>
                </c:pt>
                <c:pt idx="175">
                  <c:v>74.509257384607722</c:v>
                </c:pt>
                <c:pt idx="176">
                  <c:v>74.972641885620604</c:v>
                </c:pt>
                <c:pt idx="177">
                  <c:v>75.769634238624718</c:v>
                </c:pt>
                <c:pt idx="178">
                  <c:v>75.895145308214808</c:v>
                </c:pt>
                <c:pt idx="179">
                  <c:v>76.922716559114036</c:v>
                </c:pt>
                <c:pt idx="180">
                  <c:v>76.992794728243993</c:v>
                </c:pt>
                <c:pt idx="181">
                  <c:v>77.55964194196558</c:v>
                </c:pt>
                <c:pt idx="182">
                  <c:v>77.613696663434155</c:v>
                </c:pt>
                <c:pt idx="183">
                  <c:v>79.434567327377451</c:v>
                </c:pt>
                <c:pt idx="184">
                  <c:v>79.544656595806103</c:v>
                </c:pt>
                <c:pt idx="185">
                  <c:v>79.711771273030806</c:v>
                </c:pt>
                <c:pt idx="186">
                  <c:v>82.078442870536662</c:v>
                </c:pt>
                <c:pt idx="187">
                  <c:v>82.326707417802552</c:v>
                </c:pt>
                <c:pt idx="188">
                  <c:v>82.466715295914113</c:v>
                </c:pt>
                <c:pt idx="189">
                  <c:v>82.789658007163098</c:v>
                </c:pt>
                <c:pt idx="190">
                  <c:v>83.234713641183319</c:v>
                </c:pt>
                <c:pt idx="191">
                  <c:v>84.466375453075401</c:v>
                </c:pt>
                <c:pt idx="192">
                  <c:v>84.488754531262018</c:v>
                </c:pt>
                <c:pt idx="193">
                  <c:v>85.102721770055979</c:v>
                </c:pt>
                <c:pt idx="194">
                  <c:v>87.232170495181023</c:v>
                </c:pt>
                <c:pt idx="195">
                  <c:v>88.265948635564314</c:v>
                </c:pt>
                <c:pt idx="196">
                  <c:v>88.332888492783923</c:v>
                </c:pt>
                <c:pt idx="197">
                  <c:v>89.592986339561079</c:v>
                </c:pt>
                <c:pt idx="198">
                  <c:v>91.195906890705572</c:v>
                </c:pt>
                <c:pt idx="199">
                  <c:v>92.014723219921422</c:v>
                </c:pt>
                <c:pt idx="200">
                  <c:v>92.811877976127249</c:v>
                </c:pt>
                <c:pt idx="201">
                  <c:v>93.09395735211497</c:v>
                </c:pt>
                <c:pt idx="202">
                  <c:v>93.158677818435095</c:v>
                </c:pt>
                <c:pt idx="203">
                  <c:v>95.344419476832456</c:v>
                </c:pt>
                <c:pt idx="204">
                  <c:v>95.825053359833973</c:v>
                </c:pt>
                <c:pt idx="205">
                  <c:v>97.249696712099919</c:v>
                </c:pt>
                <c:pt idx="206">
                  <c:v>97.287463598701677</c:v>
                </c:pt>
                <c:pt idx="207">
                  <c:v>99.189767320011384</c:v>
                </c:pt>
                <c:pt idx="208">
                  <c:v>100.61425930538928</c:v>
                </c:pt>
                <c:pt idx="209">
                  <c:v>100.70378357700093</c:v>
                </c:pt>
                <c:pt idx="210">
                  <c:v>101.25206692567291</c:v>
                </c:pt>
                <c:pt idx="211">
                  <c:v>102.31665513028004</c:v>
                </c:pt>
                <c:pt idx="212">
                  <c:v>102.93914704133761</c:v>
                </c:pt>
                <c:pt idx="213">
                  <c:v>104.11352907558984</c:v>
                </c:pt>
                <c:pt idx="214">
                  <c:v>104.798160033404</c:v>
                </c:pt>
                <c:pt idx="215">
                  <c:v>108.51456271274543</c:v>
                </c:pt>
                <c:pt idx="216">
                  <c:v>109.12144096442107</c:v>
                </c:pt>
                <c:pt idx="217">
                  <c:v>109.31550831475617</c:v>
                </c:pt>
                <c:pt idx="218">
                  <c:v>109.53146568837802</c:v>
                </c:pt>
                <c:pt idx="219">
                  <c:v>111.69284426876588</c:v>
                </c:pt>
                <c:pt idx="220">
                  <c:v>112.93512913315467</c:v>
                </c:pt>
                <c:pt idx="221">
                  <c:v>113.06091303701317</c:v>
                </c:pt>
                <c:pt idx="222">
                  <c:v>113.97668897189794</c:v>
                </c:pt>
                <c:pt idx="223">
                  <c:v>118.43429270709409</c:v>
                </c:pt>
                <c:pt idx="224">
                  <c:v>119.06361243597816</c:v>
                </c:pt>
                <c:pt idx="225">
                  <c:v>121.77051975174804</c:v>
                </c:pt>
                <c:pt idx="226">
                  <c:v>122.09215655605406</c:v>
                </c:pt>
                <c:pt idx="227">
                  <c:v>122.36616274567902</c:v>
                </c:pt>
                <c:pt idx="228">
                  <c:v>122.57976524043677</c:v>
                </c:pt>
                <c:pt idx="229">
                  <c:v>124.05511247076578</c:v>
                </c:pt>
                <c:pt idx="230">
                  <c:v>127.45398286953153</c:v>
                </c:pt>
                <c:pt idx="231">
                  <c:v>129.33788682548089</c:v>
                </c:pt>
                <c:pt idx="232">
                  <c:v>131.24384314767951</c:v>
                </c:pt>
                <c:pt idx="233">
                  <c:v>131.98449322298114</c:v>
                </c:pt>
                <c:pt idx="234">
                  <c:v>132.90432859176923</c:v>
                </c:pt>
                <c:pt idx="235">
                  <c:v>133.47927825928821</c:v>
                </c:pt>
                <c:pt idx="236">
                  <c:v>135.75943867791679</c:v>
                </c:pt>
                <c:pt idx="237">
                  <c:v>141.16434824096228</c:v>
                </c:pt>
                <c:pt idx="238">
                  <c:v>144.3714194272446</c:v>
                </c:pt>
                <c:pt idx="239">
                  <c:v>145.56859437832904</c:v>
                </c:pt>
                <c:pt idx="240">
                  <c:v>146.45008363573939</c:v>
                </c:pt>
                <c:pt idx="241">
                  <c:v>149.67788401126532</c:v>
                </c:pt>
                <c:pt idx="242">
                  <c:v>150.64803878119702</c:v>
                </c:pt>
                <c:pt idx="243">
                  <c:v>151.15604417067075</c:v>
                </c:pt>
                <c:pt idx="244">
                  <c:v>153.46570746578544</c:v>
                </c:pt>
                <c:pt idx="245">
                  <c:v>160.65904714199206</c:v>
                </c:pt>
                <c:pt idx="246">
                  <c:v>161.77302259566497</c:v>
                </c:pt>
                <c:pt idx="247">
                  <c:v>166.89925115000182</c:v>
                </c:pt>
                <c:pt idx="248">
                  <c:v>169.24173633489599</c:v>
                </c:pt>
                <c:pt idx="249">
                  <c:v>169.25997611867894</c:v>
                </c:pt>
                <c:pt idx="250">
                  <c:v>174.05183505235638</c:v>
                </c:pt>
                <c:pt idx="251">
                  <c:v>176.67324925282563</c:v>
                </c:pt>
                <c:pt idx="252">
                  <c:v>181.1926639300199</c:v>
                </c:pt>
                <c:pt idx="253">
                  <c:v>186.77025223491623</c:v>
                </c:pt>
                <c:pt idx="254">
                  <c:v>187.28353349469893</c:v>
                </c:pt>
                <c:pt idx="255">
                  <c:v>195.82248482780346</c:v>
                </c:pt>
                <c:pt idx="256">
                  <c:v>198.72562286780547</c:v>
                </c:pt>
                <c:pt idx="257">
                  <c:v>201.58512351463617</c:v>
                </c:pt>
                <c:pt idx="258">
                  <c:v>203.00768364754782</c:v>
                </c:pt>
                <c:pt idx="259">
                  <c:v>216.01114911734297</c:v>
                </c:pt>
                <c:pt idx="260">
                  <c:v>216.78139283830743</c:v>
                </c:pt>
                <c:pt idx="261">
                  <c:v>218.73116495689248</c:v>
                </c:pt>
                <c:pt idx="262">
                  <c:v>228.53004919410785</c:v>
                </c:pt>
                <c:pt idx="263">
                  <c:v>228.68915945635695</c:v>
                </c:pt>
                <c:pt idx="264">
                  <c:v>231.18358253208615</c:v>
                </c:pt>
                <c:pt idx="265">
                  <c:v>234.84894961200555</c:v>
                </c:pt>
                <c:pt idx="266">
                  <c:v>243.81039754942179</c:v>
                </c:pt>
                <c:pt idx="267">
                  <c:v>257.5682152922725</c:v>
                </c:pt>
                <c:pt idx="268">
                  <c:v>259.59413774928015</c:v>
                </c:pt>
                <c:pt idx="269">
                  <c:v>267.30381842031142</c:v>
                </c:pt>
                <c:pt idx="270">
                  <c:v>281.23213693927738</c:v>
                </c:pt>
                <c:pt idx="271">
                  <c:v>297.55042298119156</c:v>
                </c:pt>
                <c:pt idx="272">
                  <c:v>298.78843806245516</c:v>
                </c:pt>
                <c:pt idx="273">
                  <c:v>299.97243935441782</c:v>
                </c:pt>
                <c:pt idx="274">
                  <c:v>322.92016187072829</c:v>
                </c:pt>
                <c:pt idx="275">
                  <c:v>334.57427701964457</c:v>
                </c:pt>
                <c:pt idx="276">
                  <c:v>334.85378072274591</c:v>
                </c:pt>
                <c:pt idx="277">
                  <c:v>353.33279933291738</c:v>
                </c:pt>
                <c:pt idx="278">
                  <c:v>385.93543986099337</c:v>
                </c:pt>
                <c:pt idx="279">
                  <c:v>390.4069287581919</c:v>
                </c:pt>
                <c:pt idx="280">
                  <c:v>394.71786793760282</c:v>
                </c:pt>
                <c:pt idx="281">
                  <c:v>437.73633605002414</c:v>
                </c:pt>
                <c:pt idx="282">
                  <c:v>442.77651761000465</c:v>
                </c:pt>
                <c:pt idx="283">
                  <c:v>470.07450976995858</c:v>
                </c:pt>
                <c:pt idx="284">
                  <c:v>471.4777519874134</c:v>
                </c:pt>
                <c:pt idx="285">
                  <c:v>490.46207559291673</c:v>
                </c:pt>
              </c:numCache>
            </c:numRef>
          </c:xVal>
          <c:yVal>
            <c:numRef>
              <c:f>summaryC!$L$829:$L$1114</c:f>
              <c:numCache>
                <c:formatCode>0.0000</c:formatCode>
                <c:ptCount val="286"/>
                <c:pt idx="0">
                  <c:v>5524.908351761921</c:v>
                </c:pt>
                <c:pt idx="1">
                  <c:v>5306.2581368383499</c:v>
                </c:pt>
                <c:pt idx="2">
                  <c:v>5563.6526324293427</c:v>
                </c:pt>
                <c:pt idx="3">
                  <c:v>5449.7415538444848</c:v>
                </c:pt>
                <c:pt idx="4">
                  <c:v>5292.634313548414</c:v>
                </c:pt>
                <c:pt idx="5">
                  <c:v>4698.1248832114825</c:v>
                </c:pt>
                <c:pt idx="6">
                  <c:v>4841.3797884713722</c:v>
                </c:pt>
                <c:pt idx="7">
                  <c:v>5030.2641684456303</c:v>
                </c:pt>
                <c:pt idx="8">
                  <c:v>4866.7406976388511</c:v>
                </c:pt>
                <c:pt idx="9">
                  <c:v>5597.7773467760526</c:v>
                </c:pt>
                <c:pt idx="10">
                  <c:v>4163.4789756295522</c:v>
                </c:pt>
                <c:pt idx="11">
                  <c:v>5930.51822945393</c:v>
                </c:pt>
                <c:pt idx="12">
                  <c:v>4299.2917498297893</c:v>
                </c:pt>
                <c:pt idx="13">
                  <c:v>5949.4403267972048</c:v>
                </c:pt>
                <c:pt idx="14">
                  <c:v>4361.2282083015116</c:v>
                </c:pt>
                <c:pt idx="15">
                  <c:v>5031.2297288227819</c:v>
                </c:pt>
                <c:pt idx="16">
                  <c:v>5937.382091980362</c:v>
                </c:pt>
                <c:pt idx="17">
                  <c:v>3549.3320910995435</c:v>
                </c:pt>
                <c:pt idx="18">
                  <c:v>5512.2815181006054</c:v>
                </c:pt>
                <c:pt idx="19">
                  <c:v>3369.025238181569</c:v>
                </c:pt>
                <c:pt idx="20">
                  <c:v>5381.7921794851063</c:v>
                </c:pt>
                <c:pt idx="21">
                  <c:v>4417.278899941588</c:v>
                </c:pt>
                <c:pt idx="22">
                  <c:v>3822.1352425578484</c:v>
                </c:pt>
                <c:pt idx="23">
                  <c:v>4151.4268739272375</c:v>
                </c:pt>
                <c:pt idx="24">
                  <c:v>3924.2543898855324</c:v>
                </c:pt>
                <c:pt idx="25">
                  <c:v>3947.8392017633469</c:v>
                </c:pt>
                <c:pt idx="26">
                  <c:v>5915.1739639871694</c:v>
                </c:pt>
                <c:pt idx="27">
                  <c:v>4274.6455604117336</c:v>
                </c:pt>
                <c:pt idx="28">
                  <c:v>4057.0595309668161</c:v>
                </c:pt>
                <c:pt idx="29">
                  <c:v>5505.6098868616336</c:v>
                </c:pt>
                <c:pt idx="30">
                  <c:v>3757.4223958789321</c:v>
                </c:pt>
                <c:pt idx="31">
                  <c:v>4168.7129836383656</c:v>
                </c:pt>
                <c:pt idx="32">
                  <c:v>3805.1503769819265</c:v>
                </c:pt>
                <c:pt idx="33">
                  <c:v>5803.8873126723011</c:v>
                </c:pt>
                <c:pt idx="34">
                  <c:v>3659.1095843106214</c:v>
                </c:pt>
                <c:pt idx="35">
                  <c:v>5843.6650790322137</c:v>
                </c:pt>
                <c:pt idx="36">
                  <c:v>5790.5375993287944</c:v>
                </c:pt>
                <c:pt idx="37">
                  <c:v>5321.9065934343171</c:v>
                </c:pt>
                <c:pt idx="38">
                  <c:v>5823.057357701864</c:v>
                </c:pt>
                <c:pt idx="39">
                  <c:v>5672.5717121440121</c:v>
                </c:pt>
                <c:pt idx="40">
                  <c:v>5351.6339813764171</c:v>
                </c:pt>
                <c:pt idx="41">
                  <c:v>5830.5694263768519</c:v>
                </c:pt>
                <c:pt idx="42">
                  <c:v>5139.6235083417714</c:v>
                </c:pt>
                <c:pt idx="43">
                  <c:v>3515.7055331033671</c:v>
                </c:pt>
                <c:pt idx="44">
                  <c:v>5823.1469076611183</c:v>
                </c:pt>
                <c:pt idx="45">
                  <c:v>4480.4696366495509</c:v>
                </c:pt>
                <c:pt idx="46">
                  <c:v>5697.1325334603334</c:v>
                </c:pt>
                <c:pt idx="47">
                  <c:v>5635.1626421347337</c:v>
                </c:pt>
                <c:pt idx="48">
                  <c:v>5073.0310566298185</c:v>
                </c:pt>
                <c:pt idx="49">
                  <c:v>3492.8143384929385</c:v>
                </c:pt>
                <c:pt idx="50">
                  <c:v>3532.4646376582091</c:v>
                </c:pt>
                <c:pt idx="51">
                  <c:v>4891.883839563553</c:v>
                </c:pt>
                <c:pt idx="52">
                  <c:v>3131.5315069039721</c:v>
                </c:pt>
                <c:pt idx="53">
                  <c:v>5556.1529229451371</c:v>
                </c:pt>
                <c:pt idx="54">
                  <c:v>5214.3974309030718</c:v>
                </c:pt>
                <c:pt idx="55">
                  <c:v>4464.0390528507633</c:v>
                </c:pt>
                <c:pt idx="56">
                  <c:v>5544.6945357340774</c:v>
                </c:pt>
                <c:pt idx="57">
                  <c:v>5545.9441725923953</c:v>
                </c:pt>
                <c:pt idx="58">
                  <c:v>5195.7710421635447</c:v>
                </c:pt>
                <c:pt idx="59">
                  <c:v>4002.1138041322024</c:v>
                </c:pt>
                <c:pt idx="60">
                  <c:v>3735.9180563554464</c:v>
                </c:pt>
                <c:pt idx="61">
                  <c:v>5347.7061004431171</c:v>
                </c:pt>
                <c:pt idx="62">
                  <c:v>5260.2273893353122</c:v>
                </c:pt>
                <c:pt idx="63">
                  <c:v>5236.6800832409481</c:v>
                </c:pt>
                <c:pt idx="64">
                  <c:v>5470.3373897746606</c:v>
                </c:pt>
                <c:pt idx="65">
                  <c:v>5316.6319251265668</c:v>
                </c:pt>
                <c:pt idx="66">
                  <c:v>4798.1494211571653</c:v>
                </c:pt>
                <c:pt idx="67">
                  <c:v>5254.4390239552877</c:v>
                </c:pt>
                <c:pt idx="68">
                  <c:v>2658.4711474412297</c:v>
                </c:pt>
                <c:pt idx="69">
                  <c:v>2547.3748431784779</c:v>
                </c:pt>
                <c:pt idx="70">
                  <c:v>5165.9729674131222</c:v>
                </c:pt>
                <c:pt idx="71">
                  <c:v>3737.9911685395714</c:v>
                </c:pt>
                <c:pt idx="72">
                  <c:v>3070.1430286469854</c:v>
                </c:pt>
                <c:pt idx="73">
                  <c:v>2953.2103432113877</c:v>
                </c:pt>
                <c:pt idx="74">
                  <c:v>2551.9844023936348</c:v>
                </c:pt>
                <c:pt idx="75">
                  <c:v>3188.87029827592</c:v>
                </c:pt>
                <c:pt idx="76">
                  <c:v>3090.5909954122467</c:v>
                </c:pt>
                <c:pt idx="77">
                  <c:v>2704.2576178277354</c:v>
                </c:pt>
                <c:pt idx="78">
                  <c:v>3409.3569713114148</c:v>
                </c:pt>
                <c:pt idx="79">
                  <c:v>2782.256080049071</c:v>
                </c:pt>
                <c:pt idx="80">
                  <c:v>5042.1382732430693</c:v>
                </c:pt>
                <c:pt idx="81">
                  <c:v>2746.136642089205</c:v>
                </c:pt>
                <c:pt idx="82">
                  <c:v>2302.5368337403861</c:v>
                </c:pt>
                <c:pt idx="83">
                  <c:v>2139.5842244824821</c:v>
                </c:pt>
                <c:pt idx="84">
                  <c:v>2554.8244032573566</c:v>
                </c:pt>
                <c:pt idx="85">
                  <c:v>2608.5971651130585</c:v>
                </c:pt>
                <c:pt idx="86">
                  <c:v>2118.3257129754711</c:v>
                </c:pt>
                <c:pt idx="87">
                  <c:v>2965.8596985761251</c:v>
                </c:pt>
                <c:pt idx="88">
                  <c:v>2232.9815291380155</c:v>
                </c:pt>
                <c:pt idx="89">
                  <c:v>1958.1163425459251</c:v>
                </c:pt>
                <c:pt idx="90">
                  <c:v>2124.5233369120378</c:v>
                </c:pt>
                <c:pt idx="91">
                  <c:v>1904.4199517418965</c:v>
                </c:pt>
                <c:pt idx="92">
                  <c:v>2606.1949903633526</c:v>
                </c:pt>
                <c:pt idx="93">
                  <c:v>1881.0759516402024</c:v>
                </c:pt>
                <c:pt idx="94">
                  <c:v>1764.8303570114326</c:v>
                </c:pt>
                <c:pt idx="95">
                  <c:v>1680.5962348854293</c:v>
                </c:pt>
                <c:pt idx="96">
                  <c:v>1615.6367734392782</c:v>
                </c:pt>
                <c:pt idx="97">
                  <c:v>1536.5007122315844</c:v>
                </c:pt>
                <c:pt idx="98">
                  <c:v>1611.4792235915922</c:v>
                </c:pt>
                <c:pt idx="99">
                  <c:v>2140.8087676002115</c:v>
                </c:pt>
                <c:pt idx="100">
                  <c:v>1506.3600648533477</c:v>
                </c:pt>
                <c:pt idx="101">
                  <c:v>1398.8769809409821</c:v>
                </c:pt>
                <c:pt idx="102">
                  <c:v>1304.6628350533686</c:v>
                </c:pt>
                <c:pt idx="103">
                  <c:v>1312.8319485961351</c:v>
                </c:pt>
                <c:pt idx="104">
                  <c:v>1367.5498556518103</c:v>
                </c:pt>
                <c:pt idx="105">
                  <c:v>1331.6992943076389</c:v>
                </c:pt>
                <c:pt idx="106">
                  <c:v>1355.4126122102082</c:v>
                </c:pt>
                <c:pt idx="107">
                  <c:v>1261.3993726370834</c:v>
                </c:pt>
                <c:pt idx="108">
                  <c:v>1231.6642553232416</c:v>
                </c:pt>
                <c:pt idx="109">
                  <c:v>1757.9305159468638</c:v>
                </c:pt>
                <c:pt idx="110">
                  <c:v>1167.2040828168019</c:v>
                </c:pt>
                <c:pt idx="111">
                  <c:v>1160.3751828543411</c:v>
                </c:pt>
                <c:pt idx="112">
                  <c:v>1518.0685470566864</c:v>
                </c:pt>
                <c:pt idx="113">
                  <c:v>1115.4939954318124</c:v>
                </c:pt>
                <c:pt idx="114">
                  <c:v>1138.064825891023</c:v>
                </c:pt>
                <c:pt idx="115">
                  <c:v>1172.2941939133602</c:v>
                </c:pt>
                <c:pt idx="116">
                  <c:v>1046.7023622138781</c:v>
                </c:pt>
                <c:pt idx="117">
                  <c:v>990.92931871449832</c:v>
                </c:pt>
                <c:pt idx="118">
                  <c:v>996.31902312553859</c:v>
                </c:pt>
                <c:pt idx="119">
                  <c:v>973.06368012551889</c:v>
                </c:pt>
                <c:pt idx="120">
                  <c:v>938.31514121399834</c:v>
                </c:pt>
                <c:pt idx="121">
                  <c:v>923.96066088104067</c:v>
                </c:pt>
                <c:pt idx="122">
                  <c:v>900.73028498126348</c:v>
                </c:pt>
                <c:pt idx="123">
                  <c:v>862.69272000657259</c:v>
                </c:pt>
                <c:pt idx="124">
                  <c:v>695.47095892053449</c:v>
                </c:pt>
                <c:pt idx="125">
                  <c:v>841.06612841277547</c:v>
                </c:pt>
                <c:pt idx="126">
                  <c:v>898.18141546221671</c:v>
                </c:pt>
                <c:pt idx="127">
                  <c:v>853.08173635813853</c:v>
                </c:pt>
                <c:pt idx="128">
                  <c:v>853.20926380343451</c:v>
                </c:pt>
                <c:pt idx="129">
                  <c:v>792.5747613828554</c:v>
                </c:pt>
                <c:pt idx="130">
                  <c:v>1140.6618145001678</c:v>
                </c:pt>
                <c:pt idx="131">
                  <c:v>752.08544167403397</c:v>
                </c:pt>
                <c:pt idx="132">
                  <c:v>646.17591052386467</c:v>
                </c:pt>
                <c:pt idx="133">
                  <c:v>632.55444849802939</c:v>
                </c:pt>
                <c:pt idx="134">
                  <c:v>753.98959630088189</c:v>
                </c:pt>
                <c:pt idx="135">
                  <c:v>595.66441350963214</c:v>
                </c:pt>
                <c:pt idx="136">
                  <c:v>768.54386586652117</c:v>
                </c:pt>
                <c:pt idx="137">
                  <c:v>604.252311014356</c:v>
                </c:pt>
                <c:pt idx="138">
                  <c:v>560.0298001821219</c:v>
                </c:pt>
                <c:pt idx="139">
                  <c:v>695.42568407067597</c:v>
                </c:pt>
                <c:pt idx="140">
                  <c:v>928.30613241692902</c:v>
                </c:pt>
                <c:pt idx="141">
                  <c:v>714.97980614873882</c:v>
                </c:pt>
                <c:pt idx="142">
                  <c:v>560.71300100474775</c:v>
                </c:pt>
                <c:pt idx="143">
                  <c:v>657.92216656530752</c:v>
                </c:pt>
                <c:pt idx="144">
                  <c:v>530.9011585942136</c:v>
                </c:pt>
                <c:pt idx="145">
                  <c:v>612.40977074397949</c:v>
                </c:pt>
                <c:pt idx="146">
                  <c:v>517.51435958370087</c:v>
                </c:pt>
                <c:pt idx="147">
                  <c:v>682.03026579882976</c:v>
                </c:pt>
                <c:pt idx="148">
                  <c:v>620.58814707858903</c:v>
                </c:pt>
                <c:pt idx="149">
                  <c:v>643.75279044229057</c:v>
                </c:pt>
                <c:pt idx="150">
                  <c:v>494.76957502231761</c:v>
                </c:pt>
                <c:pt idx="151">
                  <c:v>640.33866081448377</c:v>
                </c:pt>
                <c:pt idx="152">
                  <c:v>586.81750162982075</c:v>
                </c:pt>
                <c:pt idx="153">
                  <c:v>571.85669184843914</c:v>
                </c:pt>
                <c:pt idx="154">
                  <c:v>475.71193146130861</c:v>
                </c:pt>
                <c:pt idx="155">
                  <c:v>578.91276216883682</c:v>
                </c:pt>
                <c:pt idx="156">
                  <c:v>462.86711164812101</c:v>
                </c:pt>
                <c:pt idx="157">
                  <c:v>539.71411865145524</c:v>
                </c:pt>
                <c:pt idx="158">
                  <c:v>539.00453985766683</c:v>
                </c:pt>
                <c:pt idx="159">
                  <c:v>737.80013693387286</c:v>
                </c:pt>
                <c:pt idx="160">
                  <c:v>544.0655860240355</c:v>
                </c:pt>
                <c:pt idx="161">
                  <c:v>438.93313300069997</c:v>
                </c:pt>
                <c:pt idx="162">
                  <c:v>492.42465189815056</c:v>
                </c:pt>
                <c:pt idx="163">
                  <c:v>426.9092181601485</c:v>
                </c:pt>
                <c:pt idx="164">
                  <c:v>499.3323776276909</c:v>
                </c:pt>
                <c:pt idx="165">
                  <c:v>407.87988420622867</c:v>
                </c:pt>
                <c:pt idx="166">
                  <c:v>454.8995242272315</c:v>
                </c:pt>
                <c:pt idx="167">
                  <c:v>466.39567042311211</c:v>
                </c:pt>
                <c:pt idx="168">
                  <c:v>392.24639769606699</c:v>
                </c:pt>
                <c:pt idx="169">
                  <c:v>371.75620505871649</c:v>
                </c:pt>
                <c:pt idx="170">
                  <c:v>444.59636809368993</c:v>
                </c:pt>
                <c:pt idx="171">
                  <c:v>470.63121253648501</c:v>
                </c:pt>
                <c:pt idx="172">
                  <c:v>370.30810620763265</c:v>
                </c:pt>
                <c:pt idx="173">
                  <c:v>445.83739190755011</c:v>
                </c:pt>
                <c:pt idx="174">
                  <c:v>346.05494413593055</c:v>
                </c:pt>
                <c:pt idx="175">
                  <c:v>387.88303012077284</c:v>
                </c:pt>
                <c:pt idx="176">
                  <c:v>332.23359733461348</c:v>
                </c:pt>
                <c:pt idx="177">
                  <c:v>320.51785252771288</c:v>
                </c:pt>
                <c:pt idx="178">
                  <c:v>390.68850813505532</c:v>
                </c:pt>
                <c:pt idx="179">
                  <c:v>396.27081592585</c:v>
                </c:pt>
                <c:pt idx="180">
                  <c:v>369.8987811156083</c:v>
                </c:pt>
                <c:pt idx="181">
                  <c:v>310.27095446132472</c:v>
                </c:pt>
                <c:pt idx="182">
                  <c:v>513.87208553291691</c:v>
                </c:pt>
                <c:pt idx="183">
                  <c:v>292.37397821489088</c:v>
                </c:pt>
                <c:pt idx="184">
                  <c:v>346.55493645964128</c:v>
                </c:pt>
                <c:pt idx="185">
                  <c:v>384.0233446702693</c:v>
                </c:pt>
                <c:pt idx="186">
                  <c:v>275.82299169594182</c:v>
                </c:pt>
                <c:pt idx="187">
                  <c:v>350.93401534867638</c:v>
                </c:pt>
                <c:pt idx="188">
                  <c:v>320.7584523374843</c:v>
                </c:pt>
                <c:pt idx="189">
                  <c:v>330.27363830162591</c:v>
                </c:pt>
                <c:pt idx="190">
                  <c:v>263.32125012170565</c:v>
                </c:pt>
                <c:pt idx="191">
                  <c:v>290.86528424239361</c:v>
                </c:pt>
                <c:pt idx="192">
                  <c:v>254.45665822222381</c:v>
                </c:pt>
                <c:pt idx="193">
                  <c:v>298.08782681164064</c:v>
                </c:pt>
                <c:pt idx="194">
                  <c:v>238.49808374861595</c:v>
                </c:pt>
                <c:pt idx="195">
                  <c:v>274.81536576793991</c:v>
                </c:pt>
                <c:pt idx="196">
                  <c:v>228.21326299862514</c:v>
                </c:pt>
                <c:pt idx="197">
                  <c:v>293.44140013934765</c:v>
                </c:pt>
                <c:pt idx="198">
                  <c:v>251.87437619484638</c:v>
                </c:pt>
                <c:pt idx="199">
                  <c:v>257.7550742354743</c:v>
                </c:pt>
                <c:pt idx="200">
                  <c:v>211.61721024848094</c:v>
                </c:pt>
                <c:pt idx="201">
                  <c:v>237.62094347504964</c:v>
                </c:pt>
                <c:pt idx="202">
                  <c:v>204.82977924558702</c:v>
                </c:pt>
                <c:pt idx="203">
                  <c:v>249.68133909599794</c:v>
                </c:pt>
                <c:pt idx="204">
                  <c:v>194.7665294501345</c:v>
                </c:pt>
                <c:pt idx="205">
                  <c:v>369.82872712422022</c:v>
                </c:pt>
                <c:pt idx="206">
                  <c:v>185.17729996302884</c:v>
                </c:pt>
                <c:pt idx="207">
                  <c:v>210.94864407186628</c:v>
                </c:pt>
                <c:pt idx="208">
                  <c:v>238.37152854851311</c:v>
                </c:pt>
                <c:pt idx="209">
                  <c:v>174.02131584876273</c:v>
                </c:pt>
                <c:pt idx="210">
                  <c:v>201.27269287020658</c:v>
                </c:pt>
                <c:pt idx="211">
                  <c:v>213.01000154419637</c:v>
                </c:pt>
                <c:pt idx="212">
                  <c:v>164.2707700873336</c:v>
                </c:pt>
                <c:pt idx="213">
                  <c:v>160.86957315308209</c:v>
                </c:pt>
                <c:pt idx="214">
                  <c:v>187.55226362358073</c:v>
                </c:pt>
                <c:pt idx="215">
                  <c:v>169.53469482746743</c:v>
                </c:pt>
                <c:pt idx="216">
                  <c:v>146.26135927002119</c:v>
                </c:pt>
                <c:pt idx="217">
                  <c:v>189.18525753828359</c:v>
                </c:pt>
                <c:pt idx="218">
                  <c:v>143.11832349879211</c:v>
                </c:pt>
                <c:pt idx="219">
                  <c:v>246.51505795367453</c:v>
                </c:pt>
                <c:pt idx="220">
                  <c:v>133.81088289173425</c:v>
                </c:pt>
                <c:pt idx="221">
                  <c:v>189.42882817428105</c:v>
                </c:pt>
                <c:pt idx="222">
                  <c:v>155.04152742708084</c:v>
                </c:pt>
                <c:pt idx="223">
                  <c:v>124.25653507989497</c:v>
                </c:pt>
                <c:pt idx="224">
                  <c:v>132.66623162178271</c:v>
                </c:pt>
                <c:pt idx="225">
                  <c:v>156.1290283924198</c:v>
                </c:pt>
                <c:pt idx="226">
                  <c:v>137.26513911469527</c:v>
                </c:pt>
                <c:pt idx="227">
                  <c:v>156.64955293583472</c:v>
                </c:pt>
                <c:pt idx="228">
                  <c:v>115.45404774006832</c:v>
                </c:pt>
                <c:pt idx="229">
                  <c:v>111.15937311685232</c:v>
                </c:pt>
                <c:pt idx="230">
                  <c:v>104.35663664718884</c:v>
                </c:pt>
                <c:pt idx="231">
                  <c:v>115.90310930218966</c:v>
                </c:pt>
                <c:pt idx="232">
                  <c:v>98.148924049823762</c:v>
                </c:pt>
                <c:pt idx="233">
                  <c:v>135.47518172142301</c:v>
                </c:pt>
                <c:pt idx="234">
                  <c:v>107.64295429676925</c:v>
                </c:pt>
                <c:pt idx="235">
                  <c:v>129.89381753436663</c:v>
                </c:pt>
                <c:pt idx="236">
                  <c:v>95.32596883513456</c:v>
                </c:pt>
                <c:pt idx="237">
                  <c:v>118.29770997181649</c:v>
                </c:pt>
                <c:pt idx="238">
                  <c:v>84.169523546874345</c:v>
                </c:pt>
                <c:pt idx="239">
                  <c:v>92.386527495142204</c:v>
                </c:pt>
                <c:pt idx="240">
                  <c:v>115.40725452674184</c:v>
                </c:pt>
                <c:pt idx="241">
                  <c:v>86.049784156672246</c:v>
                </c:pt>
                <c:pt idx="242">
                  <c:v>78.859836041570489</c:v>
                </c:pt>
                <c:pt idx="243">
                  <c:v>127.71635884014334</c:v>
                </c:pt>
                <c:pt idx="244">
                  <c:v>75.720318707469801</c:v>
                </c:pt>
                <c:pt idx="245">
                  <c:v>76.474128744693274</c:v>
                </c:pt>
                <c:pt idx="246">
                  <c:v>69.417289706070193</c:v>
                </c:pt>
                <c:pt idx="247">
                  <c:v>95.34172708724779</c:v>
                </c:pt>
                <c:pt idx="248">
                  <c:v>67.429451972776761</c:v>
                </c:pt>
                <c:pt idx="249">
                  <c:v>65.617537517301557</c:v>
                </c:pt>
                <c:pt idx="250">
                  <c:v>90.131630417994458</c:v>
                </c:pt>
                <c:pt idx="251">
                  <c:v>60.470336478386464</c:v>
                </c:pt>
                <c:pt idx="252">
                  <c:v>60.817781221062518</c:v>
                </c:pt>
                <c:pt idx="253">
                  <c:v>79.549103917191317</c:v>
                </c:pt>
                <c:pt idx="254">
                  <c:v>54.783919297711783</c:v>
                </c:pt>
                <c:pt idx="255">
                  <c:v>53.102800986511639</c:v>
                </c:pt>
                <c:pt idx="256">
                  <c:v>75.920779885191749</c:v>
                </c:pt>
                <c:pt idx="257">
                  <c:v>53.863597048740573</c:v>
                </c:pt>
                <c:pt idx="258">
                  <c:v>49.428672294999529</c:v>
                </c:pt>
                <c:pt idx="259">
                  <c:v>64.057227442344058</c:v>
                </c:pt>
                <c:pt idx="260">
                  <c:v>45.205026838618906</c:v>
                </c:pt>
                <c:pt idx="261">
                  <c:v>45.535652649475949</c:v>
                </c:pt>
                <c:pt idx="262">
                  <c:v>71.128383153523544</c:v>
                </c:pt>
                <c:pt idx="263">
                  <c:v>42.470274477424447</c:v>
                </c:pt>
                <c:pt idx="264">
                  <c:v>42.662553005966764</c:v>
                </c:pt>
                <c:pt idx="265">
                  <c:v>64.854483911974398</c:v>
                </c:pt>
                <c:pt idx="266">
                  <c:v>36.813811947166265</c:v>
                </c:pt>
                <c:pt idx="267">
                  <c:v>50.344118868697464</c:v>
                </c:pt>
                <c:pt idx="268">
                  <c:v>34.610298749552342</c:v>
                </c:pt>
                <c:pt idx="269">
                  <c:v>34.652098771881377</c:v>
                </c:pt>
                <c:pt idx="270">
                  <c:v>30.939812991489816</c:v>
                </c:pt>
                <c:pt idx="271">
                  <c:v>27.453091497082934</c:v>
                </c:pt>
                <c:pt idx="272">
                  <c:v>48.630090601020271</c:v>
                </c:pt>
                <c:pt idx="273">
                  <c:v>29.74143563201315</c:v>
                </c:pt>
                <c:pt idx="274">
                  <c:v>26.232740269677542</c:v>
                </c:pt>
                <c:pt idx="275">
                  <c:v>36.350780644952664</c:v>
                </c:pt>
                <c:pt idx="276">
                  <c:v>25.781937599143422</c:v>
                </c:pt>
                <c:pt idx="277">
                  <c:v>22.796260289845186</c:v>
                </c:pt>
                <c:pt idx="278">
                  <c:v>21.416458887267073</c:v>
                </c:pt>
                <c:pt idx="279">
                  <c:v>21.464150153678847</c:v>
                </c:pt>
                <c:pt idx="280">
                  <c:v>33.603756802009492</c:v>
                </c:pt>
                <c:pt idx="281">
                  <c:v>18.356451232604254</c:v>
                </c:pt>
                <c:pt idx="282">
                  <c:v>32.64958872665548</c:v>
                </c:pt>
                <c:pt idx="283">
                  <c:v>27.007383868954381</c:v>
                </c:pt>
                <c:pt idx="284">
                  <c:v>17.866060872046706</c:v>
                </c:pt>
                <c:pt idx="285">
                  <c:v>15.673025444135531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F02-6F4F-9314-7943FFFF6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773696"/>
        <c:axId val="1474775376"/>
      </c:scatterChart>
      <c:valAx>
        <c:axId val="1474773696"/>
        <c:scaling>
          <c:orientation val="minMax"/>
          <c:max val="500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5376"/>
        <c:crosses val="autoZero"/>
        <c:crossBetween val="midCat"/>
      </c:valAx>
      <c:valAx>
        <c:axId val="1474775376"/>
        <c:scaling>
          <c:orientation val="minMax"/>
          <c:max val="10000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36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899007936507938"/>
          <c:y val="5.2456984543598741E-2"/>
          <c:w val="0.15255952380952381"/>
          <c:h val="0.46916010498687666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summaryC!$H$8:$H$295</c:f>
              <c:numCache>
                <c:formatCode>General</c:formatCode>
                <c:ptCount val="288"/>
                <c:pt idx="0">
                  <c:v>29.841336999999999</c:v>
                </c:pt>
                <c:pt idx="1">
                  <c:v>29.892986100000002</c:v>
                </c:pt>
                <c:pt idx="2">
                  <c:v>30.080318500000001</c:v>
                </c:pt>
                <c:pt idx="3">
                  <c:v>30.758316000000001</c:v>
                </c:pt>
                <c:pt idx="4">
                  <c:v>30.866825800000001</c:v>
                </c:pt>
                <c:pt idx="5">
                  <c:v>31.0558953</c:v>
                </c:pt>
                <c:pt idx="6">
                  <c:v>31.122929200000002</c:v>
                </c:pt>
                <c:pt idx="7">
                  <c:v>31.184288899999999</c:v>
                </c:pt>
                <c:pt idx="8">
                  <c:v>31.4039754</c:v>
                </c:pt>
                <c:pt idx="9">
                  <c:v>31.460986200000001</c:v>
                </c:pt>
                <c:pt idx="10">
                  <c:v>31.503319600000001</c:v>
                </c:pt>
                <c:pt idx="11">
                  <c:v>31.507441199999999</c:v>
                </c:pt>
                <c:pt idx="12">
                  <c:v>31.529291300000001</c:v>
                </c:pt>
                <c:pt idx="13">
                  <c:v>31.6450779</c:v>
                </c:pt>
                <c:pt idx="14">
                  <c:v>31.7080752</c:v>
                </c:pt>
                <c:pt idx="15">
                  <c:v>31.723072899999998</c:v>
                </c:pt>
                <c:pt idx="16">
                  <c:v>31.7847185</c:v>
                </c:pt>
                <c:pt idx="17">
                  <c:v>31.880195100000002</c:v>
                </c:pt>
                <c:pt idx="18">
                  <c:v>31.978756300000001</c:v>
                </c:pt>
                <c:pt idx="19">
                  <c:v>31.980208600000001</c:v>
                </c:pt>
                <c:pt idx="20">
                  <c:v>32.031395000000003</c:v>
                </c:pt>
                <c:pt idx="21">
                  <c:v>32.063436600000003</c:v>
                </c:pt>
                <c:pt idx="22">
                  <c:v>32.0832549</c:v>
                </c:pt>
                <c:pt idx="23">
                  <c:v>32.1341787</c:v>
                </c:pt>
                <c:pt idx="24">
                  <c:v>32.245352799999999</c:v>
                </c:pt>
                <c:pt idx="25">
                  <c:v>32.254960199999999</c:v>
                </c:pt>
                <c:pt idx="26">
                  <c:v>32.530065899999997</c:v>
                </c:pt>
                <c:pt idx="27">
                  <c:v>32.652597800000002</c:v>
                </c:pt>
                <c:pt idx="28">
                  <c:v>32.691338799999997</c:v>
                </c:pt>
                <c:pt idx="29">
                  <c:v>32.799222499999999</c:v>
                </c:pt>
                <c:pt idx="30">
                  <c:v>32.893197399999998</c:v>
                </c:pt>
                <c:pt idx="31">
                  <c:v>32.929770300000001</c:v>
                </c:pt>
                <c:pt idx="32">
                  <c:v>33.082335899999997</c:v>
                </c:pt>
                <c:pt idx="33">
                  <c:v>33.314773899999999</c:v>
                </c:pt>
                <c:pt idx="34">
                  <c:v>33.349982900000001</c:v>
                </c:pt>
                <c:pt idx="35">
                  <c:v>33.369436299999997</c:v>
                </c:pt>
                <c:pt idx="36">
                  <c:v>33.382326599999999</c:v>
                </c:pt>
                <c:pt idx="37">
                  <c:v>33.396482399999996</c:v>
                </c:pt>
                <c:pt idx="38">
                  <c:v>33.513444700000001</c:v>
                </c:pt>
                <c:pt idx="39">
                  <c:v>33.648952999999999</c:v>
                </c:pt>
                <c:pt idx="40">
                  <c:v>33.736683599999999</c:v>
                </c:pt>
                <c:pt idx="41">
                  <c:v>33.754520599999999</c:v>
                </c:pt>
                <c:pt idx="42">
                  <c:v>33.767816600000003</c:v>
                </c:pt>
                <c:pt idx="43">
                  <c:v>33.858307500000002</c:v>
                </c:pt>
                <c:pt idx="44">
                  <c:v>33.8992152</c:v>
                </c:pt>
                <c:pt idx="45">
                  <c:v>33.926917600000003</c:v>
                </c:pt>
                <c:pt idx="46">
                  <c:v>33.935468399999998</c:v>
                </c:pt>
                <c:pt idx="47">
                  <c:v>33.937733999999999</c:v>
                </c:pt>
                <c:pt idx="48">
                  <c:v>33.980057600000002</c:v>
                </c:pt>
                <c:pt idx="49">
                  <c:v>34.017926299999999</c:v>
                </c:pt>
                <c:pt idx="50">
                  <c:v>34.019821200000003</c:v>
                </c:pt>
                <c:pt idx="51">
                  <c:v>34.051648999999998</c:v>
                </c:pt>
                <c:pt idx="52">
                  <c:v>34.053300499999999</c:v>
                </c:pt>
                <c:pt idx="53">
                  <c:v>34.067191999999999</c:v>
                </c:pt>
                <c:pt idx="54">
                  <c:v>34.0844959</c:v>
                </c:pt>
                <c:pt idx="55">
                  <c:v>34.157427900000002</c:v>
                </c:pt>
                <c:pt idx="56">
                  <c:v>34.215401200000002</c:v>
                </c:pt>
                <c:pt idx="57">
                  <c:v>34.282770900000003</c:v>
                </c:pt>
                <c:pt idx="58">
                  <c:v>34.398352899999999</c:v>
                </c:pt>
                <c:pt idx="59">
                  <c:v>34.401274200000003</c:v>
                </c:pt>
                <c:pt idx="60">
                  <c:v>34.465277999999998</c:v>
                </c:pt>
                <c:pt idx="61">
                  <c:v>34.485602200000002</c:v>
                </c:pt>
                <c:pt idx="62">
                  <c:v>34.685539300000002</c:v>
                </c:pt>
                <c:pt idx="63">
                  <c:v>34.720449000000002</c:v>
                </c:pt>
                <c:pt idx="64">
                  <c:v>34.9934358</c:v>
                </c:pt>
                <c:pt idx="65">
                  <c:v>35.1860438</c:v>
                </c:pt>
                <c:pt idx="66">
                  <c:v>35.332639499999999</c:v>
                </c:pt>
                <c:pt idx="67">
                  <c:v>35.391046199999998</c:v>
                </c:pt>
                <c:pt idx="68">
                  <c:v>35.433445200000001</c:v>
                </c:pt>
                <c:pt idx="69">
                  <c:v>35.513941500000001</c:v>
                </c:pt>
                <c:pt idx="70">
                  <c:v>35.6408816</c:v>
                </c:pt>
                <c:pt idx="71">
                  <c:v>35.674598500000002</c:v>
                </c:pt>
                <c:pt idx="72">
                  <c:v>35.795838099999997</c:v>
                </c:pt>
                <c:pt idx="73">
                  <c:v>35.871776199999999</c:v>
                </c:pt>
                <c:pt idx="74">
                  <c:v>36.144365899999997</c:v>
                </c:pt>
                <c:pt idx="75">
                  <c:v>36.246870600000001</c:v>
                </c:pt>
                <c:pt idx="76">
                  <c:v>36.278476499999996</c:v>
                </c:pt>
                <c:pt idx="77">
                  <c:v>36.314703600000001</c:v>
                </c:pt>
                <c:pt idx="78">
                  <c:v>36.555985399999997</c:v>
                </c:pt>
                <c:pt idx="79">
                  <c:v>36.649095299999999</c:v>
                </c:pt>
                <c:pt idx="80">
                  <c:v>36.665013600000002</c:v>
                </c:pt>
                <c:pt idx="81">
                  <c:v>37.124474399999997</c:v>
                </c:pt>
                <c:pt idx="82">
                  <c:v>37.177193899999999</c:v>
                </c:pt>
                <c:pt idx="83">
                  <c:v>37.246657399999997</c:v>
                </c:pt>
                <c:pt idx="84">
                  <c:v>37.417184200000001</c:v>
                </c:pt>
                <c:pt idx="85">
                  <c:v>37.524233700000003</c:v>
                </c:pt>
                <c:pt idx="86">
                  <c:v>37.541646999999998</c:v>
                </c:pt>
                <c:pt idx="87">
                  <c:v>37.569282700000002</c:v>
                </c:pt>
                <c:pt idx="88">
                  <c:v>37.590907199999997</c:v>
                </c:pt>
                <c:pt idx="89">
                  <c:v>37.955190600000002</c:v>
                </c:pt>
                <c:pt idx="90">
                  <c:v>38.392814000000001</c:v>
                </c:pt>
                <c:pt idx="91">
                  <c:v>39.067330200000001</c:v>
                </c:pt>
                <c:pt idx="92">
                  <c:v>39.749023600000001</c:v>
                </c:pt>
                <c:pt idx="93">
                  <c:v>40.459411699999997</c:v>
                </c:pt>
                <c:pt idx="94">
                  <c:v>40.580518900000001</c:v>
                </c:pt>
                <c:pt idx="95">
                  <c:v>40.6099435</c:v>
                </c:pt>
                <c:pt idx="96">
                  <c:v>41.433775699999998</c:v>
                </c:pt>
                <c:pt idx="97">
                  <c:v>41.449914900000003</c:v>
                </c:pt>
                <c:pt idx="98">
                  <c:v>41.705373000000002</c:v>
                </c:pt>
                <c:pt idx="99">
                  <c:v>42.294107599999997</c:v>
                </c:pt>
                <c:pt idx="100">
                  <c:v>42.392369700000003</c:v>
                </c:pt>
                <c:pt idx="101">
                  <c:v>42.5727878</c:v>
                </c:pt>
                <c:pt idx="102">
                  <c:v>42.5977599</c:v>
                </c:pt>
                <c:pt idx="103">
                  <c:v>43.011879999999998</c:v>
                </c:pt>
                <c:pt idx="104">
                  <c:v>43.5538357</c:v>
                </c:pt>
                <c:pt idx="105">
                  <c:v>43.715229200000003</c:v>
                </c:pt>
                <c:pt idx="106">
                  <c:v>43.9013846</c:v>
                </c:pt>
                <c:pt idx="107">
                  <c:v>44.236251799999998</c:v>
                </c:pt>
                <c:pt idx="108">
                  <c:v>44.725065299999997</c:v>
                </c:pt>
                <c:pt idx="109">
                  <c:v>45.147289200000003</c:v>
                </c:pt>
                <c:pt idx="110">
                  <c:v>45.320998199999998</c:v>
                </c:pt>
                <c:pt idx="111">
                  <c:v>45.537126100000002</c:v>
                </c:pt>
                <c:pt idx="112">
                  <c:v>45.893074499999997</c:v>
                </c:pt>
                <c:pt idx="113">
                  <c:v>46.192205000000001</c:v>
                </c:pt>
                <c:pt idx="114">
                  <c:v>47.023890700000003</c:v>
                </c:pt>
                <c:pt idx="115">
                  <c:v>47.139274700000001</c:v>
                </c:pt>
                <c:pt idx="116">
                  <c:v>47.425470300000001</c:v>
                </c:pt>
                <c:pt idx="117">
                  <c:v>47.574457899999999</c:v>
                </c:pt>
                <c:pt idx="118">
                  <c:v>48.137686000000002</c:v>
                </c:pt>
                <c:pt idx="119">
                  <c:v>48.5552554</c:v>
                </c:pt>
                <c:pt idx="120">
                  <c:v>49.037702799999998</c:v>
                </c:pt>
                <c:pt idx="121">
                  <c:v>49.118666599999997</c:v>
                </c:pt>
                <c:pt idx="122">
                  <c:v>49.184488100000003</c:v>
                </c:pt>
                <c:pt idx="123">
                  <c:v>49.350706500000001</c:v>
                </c:pt>
                <c:pt idx="124">
                  <c:v>49.697486300000001</c:v>
                </c:pt>
                <c:pt idx="125">
                  <c:v>50.468873600000002</c:v>
                </c:pt>
                <c:pt idx="126">
                  <c:v>50.7609043</c:v>
                </c:pt>
                <c:pt idx="127">
                  <c:v>50.762810199999997</c:v>
                </c:pt>
                <c:pt idx="128">
                  <c:v>52.2124296</c:v>
                </c:pt>
                <c:pt idx="129">
                  <c:v>53.188389200000003</c:v>
                </c:pt>
                <c:pt idx="130">
                  <c:v>53.376759399999997</c:v>
                </c:pt>
                <c:pt idx="131">
                  <c:v>54.1097179</c:v>
                </c:pt>
                <c:pt idx="132">
                  <c:v>54.5453203</c:v>
                </c:pt>
                <c:pt idx="133">
                  <c:v>54.930802900000003</c:v>
                </c:pt>
                <c:pt idx="134">
                  <c:v>55.290911600000001</c:v>
                </c:pt>
                <c:pt idx="135">
                  <c:v>55.708677299999998</c:v>
                </c:pt>
                <c:pt idx="136">
                  <c:v>56.980878699999998</c:v>
                </c:pt>
                <c:pt idx="137">
                  <c:v>57.162386300000001</c:v>
                </c:pt>
                <c:pt idx="138">
                  <c:v>57.877656100000003</c:v>
                </c:pt>
                <c:pt idx="139">
                  <c:v>58.386690999999999</c:v>
                </c:pt>
                <c:pt idx="140">
                  <c:v>58.969571899999998</c:v>
                </c:pt>
                <c:pt idx="141">
                  <c:v>59.391179600000001</c:v>
                </c:pt>
                <c:pt idx="142">
                  <c:v>59.478056000000002</c:v>
                </c:pt>
                <c:pt idx="143">
                  <c:v>60.751135699999999</c:v>
                </c:pt>
                <c:pt idx="144">
                  <c:v>60.9023398</c:v>
                </c:pt>
                <c:pt idx="145">
                  <c:v>61.295780800000003</c:v>
                </c:pt>
                <c:pt idx="146">
                  <c:v>62.544817700000003</c:v>
                </c:pt>
                <c:pt idx="147">
                  <c:v>62.619890400000003</c:v>
                </c:pt>
                <c:pt idx="148">
                  <c:v>62.7849504</c:v>
                </c:pt>
                <c:pt idx="149">
                  <c:v>65.334899899999996</c:v>
                </c:pt>
                <c:pt idx="150">
                  <c:v>65.642384100000001</c:v>
                </c:pt>
                <c:pt idx="151">
                  <c:v>66.721852600000005</c:v>
                </c:pt>
                <c:pt idx="152">
                  <c:v>66.986832300000003</c:v>
                </c:pt>
                <c:pt idx="153">
                  <c:v>67.604664999999997</c:v>
                </c:pt>
                <c:pt idx="154">
                  <c:v>67.772578100000004</c:v>
                </c:pt>
                <c:pt idx="155">
                  <c:v>69.2220485</c:v>
                </c:pt>
                <c:pt idx="156">
                  <c:v>69.590177499999996</c:v>
                </c:pt>
                <c:pt idx="157">
                  <c:v>69.659099600000005</c:v>
                </c:pt>
                <c:pt idx="158">
                  <c:v>69.687112099999993</c:v>
                </c:pt>
                <c:pt idx="159">
                  <c:v>70.093586200000004</c:v>
                </c:pt>
                <c:pt idx="160">
                  <c:v>70.435175299999997</c:v>
                </c:pt>
                <c:pt idx="161">
                  <c:v>71.502672099999998</c:v>
                </c:pt>
                <c:pt idx="162">
                  <c:v>71.626693200000005</c:v>
                </c:pt>
                <c:pt idx="163">
                  <c:v>71.973421700000003</c:v>
                </c:pt>
                <c:pt idx="164">
                  <c:v>73.414153900000002</c:v>
                </c:pt>
                <c:pt idx="165">
                  <c:v>73.9669557</c:v>
                </c:pt>
                <c:pt idx="166">
                  <c:v>74.581321000000003</c:v>
                </c:pt>
                <c:pt idx="167">
                  <c:v>74.641523199999995</c:v>
                </c:pt>
                <c:pt idx="168">
                  <c:v>75.042882599999999</c:v>
                </c:pt>
                <c:pt idx="169">
                  <c:v>76.145850999999993</c:v>
                </c:pt>
                <c:pt idx="170">
                  <c:v>76.209572399999999</c:v>
                </c:pt>
                <c:pt idx="171">
                  <c:v>76.407120899999995</c:v>
                </c:pt>
                <c:pt idx="172">
                  <c:v>77.331831399999999</c:v>
                </c:pt>
                <c:pt idx="173">
                  <c:v>77.780014100000002</c:v>
                </c:pt>
                <c:pt idx="174">
                  <c:v>78.230449899999996</c:v>
                </c:pt>
                <c:pt idx="175">
                  <c:v>79.479864199999994</c:v>
                </c:pt>
                <c:pt idx="176">
                  <c:v>80.192063000000005</c:v>
                </c:pt>
                <c:pt idx="177">
                  <c:v>80.480638299999995</c:v>
                </c:pt>
                <c:pt idx="178">
                  <c:v>82.479432900000006</c:v>
                </c:pt>
                <c:pt idx="179">
                  <c:v>82.893850999999998</c:v>
                </c:pt>
                <c:pt idx="180">
                  <c:v>84.144643400000007</c:v>
                </c:pt>
                <c:pt idx="181">
                  <c:v>84.446015599999996</c:v>
                </c:pt>
                <c:pt idx="182">
                  <c:v>84.565012999999993</c:v>
                </c:pt>
                <c:pt idx="183">
                  <c:v>85.485466500000001</c:v>
                </c:pt>
                <c:pt idx="184">
                  <c:v>85.639868699999994</c:v>
                </c:pt>
                <c:pt idx="185">
                  <c:v>87.714769200000006</c:v>
                </c:pt>
                <c:pt idx="186">
                  <c:v>87.938437300000004</c:v>
                </c:pt>
                <c:pt idx="187">
                  <c:v>89.186929500000005</c:v>
                </c:pt>
                <c:pt idx="188">
                  <c:v>90.414542400000002</c:v>
                </c:pt>
                <c:pt idx="189">
                  <c:v>91.190847300000001</c:v>
                </c:pt>
                <c:pt idx="190">
                  <c:v>92.274758700000007</c:v>
                </c:pt>
                <c:pt idx="191">
                  <c:v>92.409627499999999</c:v>
                </c:pt>
                <c:pt idx="192">
                  <c:v>92.456289100000006</c:v>
                </c:pt>
                <c:pt idx="193">
                  <c:v>92.507908099999995</c:v>
                </c:pt>
                <c:pt idx="194">
                  <c:v>94.709091700000002</c:v>
                </c:pt>
                <c:pt idx="195">
                  <c:v>96.610171800000003</c:v>
                </c:pt>
                <c:pt idx="196">
                  <c:v>97.093933199999995</c:v>
                </c:pt>
                <c:pt idx="197">
                  <c:v>99.212538800000004</c:v>
                </c:pt>
                <c:pt idx="198">
                  <c:v>100.189695</c:v>
                </c:pt>
                <c:pt idx="199">
                  <c:v>100.635019</c:v>
                </c:pt>
                <c:pt idx="200">
                  <c:v>101.031525</c:v>
                </c:pt>
                <c:pt idx="201">
                  <c:v>103.75153299999999</c:v>
                </c:pt>
                <c:pt idx="202">
                  <c:v>104.349628</c:v>
                </c:pt>
                <c:pt idx="203">
                  <c:v>106.18520599999999</c:v>
                </c:pt>
                <c:pt idx="204">
                  <c:v>106.40784499999999</c:v>
                </c:pt>
                <c:pt idx="205">
                  <c:v>106.993089</c:v>
                </c:pt>
                <c:pt idx="206">
                  <c:v>108.34347699999999</c:v>
                </c:pt>
                <c:pt idx="207">
                  <c:v>110.430774</c:v>
                </c:pt>
                <c:pt idx="208">
                  <c:v>110.549554</c:v>
                </c:pt>
                <c:pt idx="209">
                  <c:v>113.425428</c:v>
                </c:pt>
                <c:pt idx="210">
                  <c:v>113.498666</c:v>
                </c:pt>
                <c:pt idx="211">
                  <c:v>114.800269</c:v>
                </c:pt>
                <c:pt idx="212">
                  <c:v>116.17926799999999</c:v>
                </c:pt>
                <c:pt idx="213">
                  <c:v>117.099295</c:v>
                </c:pt>
                <c:pt idx="214">
                  <c:v>119.281296</c:v>
                </c:pt>
                <c:pt idx="215">
                  <c:v>119.460587</c:v>
                </c:pt>
                <c:pt idx="216">
                  <c:v>120.01186800000001</c:v>
                </c:pt>
                <c:pt idx="217">
                  <c:v>122.749447</c:v>
                </c:pt>
                <c:pt idx="218">
                  <c:v>124.957256</c:v>
                </c:pt>
                <c:pt idx="219">
                  <c:v>130.004749</c:v>
                </c:pt>
                <c:pt idx="220">
                  <c:v>130.35194999999999</c:v>
                </c:pt>
                <c:pt idx="221">
                  <c:v>132.88869299999999</c:v>
                </c:pt>
                <c:pt idx="222">
                  <c:v>133.11757399999999</c:v>
                </c:pt>
                <c:pt idx="223">
                  <c:v>133.40088</c:v>
                </c:pt>
                <c:pt idx="224">
                  <c:v>138.29086699999999</c:v>
                </c:pt>
                <c:pt idx="225">
                  <c:v>140.50958399999999</c:v>
                </c:pt>
                <c:pt idx="226">
                  <c:v>142.11699200000001</c:v>
                </c:pt>
                <c:pt idx="227">
                  <c:v>144.72486699999999</c:v>
                </c:pt>
                <c:pt idx="228">
                  <c:v>149.58230800000001</c:v>
                </c:pt>
                <c:pt idx="229">
                  <c:v>150.71530899999999</c:v>
                </c:pt>
                <c:pt idx="230">
                  <c:v>151.84965</c:v>
                </c:pt>
                <c:pt idx="231">
                  <c:v>153.268563</c:v>
                </c:pt>
                <c:pt idx="232">
                  <c:v>154.504561</c:v>
                </c:pt>
                <c:pt idx="233">
                  <c:v>161.81922900000001</c:v>
                </c:pt>
                <c:pt idx="234">
                  <c:v>162.028479</c:v>
                </c:pt>
                <c:pt idx="235">
                  <c:v>162.901028</c:v>
                </c:pt>
                <c:pt idx="236">
                  <c:v>168.03843000000001</c:v>
                </c:pt>
                <c:pt idx="237">
                  <c:v>168.53774999999999</c:v>
                </c:pt>
                <c:pt idx="238">
                  <c:v>170.080119</c:v>
                </c:pt>
                <c:pt idx="239">
                  <c:v>175.30747199999999</c:v>
                </c:pt>
                <c:pt idx="240">
                  <c:v>186.771806</c:v>
                </c:pt>
                <c:pt idx="241">
                  <c:v>189.34749400000001</c:v>
                </c:pt>
                <c:pt idx="242">
                  <c:v>190.35701</c:v>
                </c:pt>
                <c:pt idx="243">
                  <c:v>195.713731</c:v>
                </c:pt>
                <c:pt idx="244">
                  <c:v>198.52110099999999</c:v>
                </c:pt>
                <c:pt idx="245">
                  <c:v>204.35351700000001</c:v>
                </c:pt>
                <c:pt idx="246">
                  <c:v>206.050725</c:v>
                </c:pt>
                <c:pt idx="247">
                  <c:v>220.006674</c:v>
                </c:pt>
                <c:pt idx="248">
                  <c:v>221.56779900000001</c:v>
                </c:pt>
                <c:pt idx="249">
                  <c:v>230.734308</c:v>
                </c:pt>
                <c:pt idx="250">
                  <c:v>232.033174</c:v>
                </c:pt>
                <c:pt idx="251">
                  <c:v>234.301658</c:v>
                </c:pt>
                <c:pt idx="252">
                  <c:v>234.74409299999999</c:v>
                </c:pt>
                <c:pt idx="253">
                  <c:v>242.414919</c:v>
                </c:pt>
                <c:pt idx="254">
                  <c:v>258.85334399999999</c:v>
                </c:pt>
                <c:pt idx="255">
                  <c:v>259.76974300000001</c:v>
                </c:pt>
                <c:pt idx="256">
                  <c:v>262.83137799999997</c:v>
                </c:pt>
                <c:pt idx="257">
                  <c:v>281.11371700000001</c:v>
                </c:pt>
                <c:pt idx="258">
                  <c:v>296.10163899999998</c:v>
                </c:pt>
                <c:pt idx="259">
                  <c:v>298.06974100000002</c:v>
                </c:pt>
                <c:pt idx="260">
                  <c:v>298.46101499999997</c:v>
                </c:pt>
                <c:pt idx="261">
                  <c:v>317.77753200000001</c:v>
                </c:pt>
                <c:pt idx="262">
                  <c:v>333.267562</c:v>
                </c:pt>
                <c:pt idx="263">
                  <c:v>333.522875</c:v>
                </c:pt>
                <c:pt idx="264">
                  <c:v>355.64298300000002</c:v>
                </c:pt>
                <c:pt idx="265">
                  <c:v>383.49858999999998</c:v>
                </c:pt>
                <c:pt idx="266">
                  <c:v>389.339088</c:v>
                </c:pt>
                <c:pt idx="267">
                  <c:v>391.93325499999997</c:v>
                </c:pt>
                <c:pt idx="268">
                  <c:v>431.98355700000002</c:v>
                </c:pt>
                <c:pt idx="269">
                  <c:v>435.46865500000001</c:v>
                </c:pt>
                <c:pt idx="270">
                  <c:v>447.06591400000002</c:v>
                </c:pt>
                <c:pt idx="271">
                  <c:v>468.02224200000001</c:v>
                </c:pt>
                <c:pt idx="272">
                  <c:v>485.68363799999997</c:v>
                </c:pt>
                <c:pt idx="273">
                  <c:v>548.75561900000002</c:v>
                </c:pt>
                <c:pt idx="274">
                  <c:v>576.68338000000006</c:v>
                </c:pt>
                <c:pt idx="275">
                  <c:v>587.38146800000004</c:v>
                </c:pt>
                <c:pt idx="276">
                  <c:v>641.14242300000001</c:v>
                </c:pt>
                <c:pt idx="277">
                  <c:v>654.53780800000004</c:v>
                </c:pt>
                <c:pt idx="278">
                  <c:v>751.72638600000005</c:v>
                </c:pt>
                <c:pt idx="279">
                  <c:v>780.50916400000006</c:v>
                </c:pt>
                <c:pt idx="280">
                  <c:v>955.13608899999997</c:v>
                </c:pt>
                <c:pt idx="281">
                  <c:v>1123.1877099999999</c:v>
                </c:pt>
                <c:pt idx="282">
                  <c:v>1153.56276</c:v>
                </c:pt>
                <c:pt idx="283">
                  <c:v>1292.0726099999999</c:v>
                </c:pt>
                <c:pt idx="284">
                  <c:v>1315.4205999999999</c:v>
                </c:pt>
                <c:pt idx="285">
                  <c:v>1943.13177</c:v>
                </c:pt>
                <c:pt idx="286">
                  <c:v>2232.9335099999998</c:v>
                </c:pt>
                <c:pt idx="287">
                  <c:v>3894.1040899999998</c:v>
                </c:pt>
              </c:numCache>
            </c:numRef>
          </c:xVal>
          <c:yVal>
            <c:numRef>
              <c:f>summaryC!$Q$8:$Q$295</c:f>
              <c:numCache>
                <c:formatCode>0.0000E+00</c:formatCode>
                <c:ptCount val="288"/>
                <c:pt idx="0">
                  <c:v>688315.01366826438</c:v>
                </c:pt>
                <c:pt idx="1">
                  <c:v>824407.10692059784</c:v>
                </c:pt>
                <c:pt idx="2">
                  <c:v>511084.09917205095</c:v>
                </c:pt>
                <c:pt idx="3">
                  <c:v>963193.03108767699</c:v>
                </c:pt>
                <c:pt idx="4">
                  <c:v>155163.93287217544</c:v>
                </c:pt>
                <c:pt idx="5">
                  <c:v>5764308.0683303848</c:v>
                </c:pt>
                <c:pt idx="6">
                  <c:v>429714.68778996286</c:v>
                </c:pt>
                <c:pt idx="7">
                  <c:v>3701520.8258627844</c:v>
                </c:pt>
                <c:pt idx="8">
                  <c:v>156177.98003205654</c:v>
                </c:pt>
                <c:pt idx="9">
                  <c:v>3905398.8395402213</c:v>
                </c:pt>
                <c:pt idx="10">
                  <c:v>45871.343699821657</c:v>
                </c:pt>
                <c:pt idx="11">
                  <c:v>207896.40858145655</c:v>
                </c:pt>
                <c:pt idx="12">
                  <c:v>1013408.658474681</c:v>
                </c:pt>
                <c:pt idx="13">
                  <c:v>16197.106890420622</c:v>
                </c:pt>
                <c:pt idx="14">
                  <c:v>3964917.7815897889</c:v>
                </c:pt>
                <c:pt idx="15">
                  <c:v>522502.27361135668</c:v>
                </c:pt>
                <c:pt idx="16">
                  <c:v>398237.67707390711</c:v>
                </c:pt>
                <c:pt idx="17">
                  <c:v>3533501.4243354136</c:v>
                </c:pt>
                <c:pt idx="18">
                  <c:v>933100.95730353519</c:v>
                </c:pt>
                <c:pt idx="19">
                  <c:v>185206.72252507202</c:v>
                </c:pt>
                <c:pt idx="20">
                  <c:v>196894.42354163341</c:v>
                </c:pt>
                <c:pt idx="21">
                  <c:v>672858.09588999685</c:v>
                </c:pt>
                <c:pt idx="22">
                  <c:v>9936.4039980806665</c:v>
                </c:pt>
                <c:pt idx="23">
                  <c:v>567860.91824697342</c:v>
                </c:pt>
                <c:pt idx="24">
                  <c:v>6517903.4278519554</c:v>
                </c:pt>
                <c:pt idx="25">
                  <c:v>271303.46637094487</c:v>
                </c:pt>
                <c:pt idx="26">
                  <c:v>5080383.8575779852</c:v>
                </c:pt>
                <c:pt idx="27">
                  <c:v>15766.458295226255</c:v>
                </c:pt>
                <c:pt idx="28">
                  <c:v>4552460.4226775477</c:v>
                </c:pt>
                <c:pt idx="29">
                  <c:v>2945969.5689241947</c:v>
                </c:pt>
                <c:pt idx="30">
                  <c:v>3713728.9518055175</c:v>
                </c:pt>
                <c:pt idx="31">
                  <c:v>3786509.1294516553</c:v>
                </c:pt>
                <c:pt idx="32">
                  <c:v>17696.835862702264</c:v>
                </c:pt>
                <c:pt idx="33">
                  <c:v>7259804.3530136757</c:v>
                </c:pt>
                <c:pt idx="34">
                  <c:v>311352.54158767912</c:v>
                </c:pt>
                <c:pt idx="35">
                  <c:v>429548.26492702932</c:v>
                </c:pt>
                <c:pt idx="36">
                  <c:v>6562.1246282526808</c:v>
                </c:pt>
                <c:pt idx="37">
                  <c:v>78883.291331711065</c:v>
                </c:pt>
                <c:pt idx="38">
                  <c:v>294368.83754644275</c:v>
                </c:pt>
                <c:pt idx="39">
                  <c:v>7057602.727688022</c:v>
                </c:pt>
                <c:pt idx="40">
                  <c:v>6174449.5676149884</c:v>
                </c:pt>
                <c:pt idx="41">
                  <c:v>2678798.4736054684</c:v>
                </c:pt>
                <c:pt idx="42">
                  <c:v>7029531.3573503196</c:v>
                </c:pt>
                <c:pt idx="43">
                  <c:v>7329984.1784004215</c:v>
                </c:pt>
                <c:pt idx="44">
                  <c:v>7322132.1950431252</c:v>
                </c:pt>
                <c:pt idx="45">
                  <c:v>7927464.3506152807</c:v>
                </c:pt>
                <c:pt idx="46">
                  <c:v>692190.50240704103</c:v>
                </c:pt>
                <c:pt idx="47">
                  <c:v>3532.101673879195</c:v>
                </c:pt>
                <c:pt idx="48">
                  <c:v>6326487.7918170374</c:v>
                </c:pt>
                <c:pt idx="49">
                  <c:v>69590.585597217505</c:v>
                </c:pt>
                <c:pt idx="50">
                  <c:v>2431650.5780863552</c:v>
                </c:pt>
                <c:pt idx="51">
                  <c:v>281932.5264480047</c:v>
                </c:pt>
                <c:pt idx="52">
                  <c:v>7484121.5557843214</c:v>
                </c:pt>
                <c:pt idx="53">
                  <c:v>241936.8846283078</c:v>
                </c:pt>
                <c:pt idx="54">
                  <c:v>162.20303114797815</c:v>
                </c:pt>
                <c:pt idx="55">
                  <c:v>5027278.1971214032</c:v>
                </c:pt>
                <c:pt idx="56">
                  <c:v>1803319.8403085491</c:v>
                </c:pt>
                <c:pt idx="57">
                  <c:v>17432.198096712393</c:v>
                </c:pt>
                <c:pt idx="58">
                  <c:v>56526.80264206756</c:v>
                </c:pt>
                <c:pt idx="59">
                  <c:v>7600305.9390674951</c:v>
                </c:pt>
                <c:pt idx="60">
                  <c:v>526.63390233022233</c:v>
                </c:pt>
                <c:pt idx="61">
                  <c:v>433.55234327786269</c:v>
                </c:pt>
                <c:pt idx="62">
                  <c:v>9327.6807314350244</c:v>
                </c:pt>
                <c:pt idx="63">
                  <c:v>6465176.2918879939</c:v>
                </c:pt>
                <c:pt idx="64">
                  <c:v>7962241.2663136655</c:v>
                </c:pt>
                <c:pt idx="65">
                  <c:v>6689376.3604528466</c:v>
                </c:pt>
                <c:pt idx="66">
                  <c:v>8206.090788988382</c:v>
                </c:pt>
                <c:pt idx="67">
                  <c:v>1549264.7790295656</c:v>
                </c:pt>
                <c:pt idx="68">
                  <c:v>8081084.6559416186</c:v>
                </c:pt>
                <c:pt idx="69">
                  <c:v>39990.606155519279</c:v>
                </c:pt>
                <c:pt idx="70">
                  <c:v>7619790.105653259</c:v>
                </c:pt>
                <c:pt idx="71">
                  <c:v>8596739.7795172893</c:v>
                </c:pt>
                <c:pt idx="72">
                  <c:v>7346019.8030640222</c:v>
                </c:pt>
                <c:pt idx="73">
                  <c:v>728189.42283990374</c:v>
                </c:pt>
                <c:pt idx="74">
                  <c:v>7802563.9710223069</c:v>
                </c:pt>
                <c:pt idx="75">
                  <c:v>8598885.0444149654</c:v>
                </c:pt>
                <c:pt idx="76">
                  <c:v>7518871.4097911678</c:v>
                </c:pt>
                <c:pt idx="77">
                  <c:v>7995798.7838951144</c:v>
                </c:pt>
                <c:pt idx="78">
                  <c:v>7924296.2500008484</c:v>
                </c:pt>
                <c:pt idx="79">
                  <c:v>14118.100811410728</c:v>
                </c:pt>
                <c:pt idx="80">
                  <c:v>7711513.0249763383</c:v>
                </c:pt>
                <c:pt idx="81">
                  <c:v>79743.558074086468</c:v>
                </c:pt>
                <c:pt idx="82">
                  <c:v>162.25790459646046</c:v>
                </c:pt>
                <c:pt idx="83">
                  <c:v>8082104.8737372272</c:v>
                </c:pt>
                <c:pt idx="84">
                  <c:v>6272.8171561476156</c:v>
                </c:pt>
                <c:pt idx="85">
                  <c:v>7519056.6364067998</c:v>
                </c:pt>
                <c:pt idx="86">
                  <c:v>16302.354768418598</c:v>
                </c:pt>
                <c:pt idx="87">
                  <c:v>27348.263274208803</c:v>
                </c:pt>
                <c:pt idx="88">
                  <c:v>3135.7998671453456</c:v>
                </c:pt>
                <c:pt idx="89">
                  <c:v>581295.31476208079</c:v>
                </c:pt>
                <c:pt idx="90">
                  <c:v>57863.83531288938</c:v>
                </c:pt>
                <c:pt idx="91">
                  <c:v>80526.492479028049</c:v>
                </c:pt>
                <c:pt idx="92">
                  <c:v>6550.3478324737571</c:v>
                </c:pt>
                <c:pt idx="93">
                  <c:v>12065.831196680401</c:v>
                </c:pt>
                <c:pt idx="94">
                  <c:v>27874.811421566381</c:v>
                </c:pt>
                <c:pt idx="95">
                  <c:v>64828.772568424887</c:v>
                </c:pt>
                <c:pt idx="96">
                  <c:v>481595.55454620422</c:v>
                </c:pt>
                <c:pt idx="97">
                  <c:v>77038.606032036623</c:v>
                </c:pt>
                <c:pt idx="98">
                  <c:v>140037.05058962945</c:v>
                </c:pt>
                <c:pt idx="99">
                  <c:v>190325.77044249658</c:v>
                </c:pt>
                <c:pt idx="100">
                  <c:v>42275.662631671199</c:v>
                </c:pt>
                <c:pt idx="101">
                  <c:v>123516.50252166194</c:v>
                </c:pt>
                <c:pt idx="102">
                  <c:v>149975.79441276984</c:v>
                </c:pt>
                <c:pt idx="103">
                  <c:v>6669.2522123986901</c:v>
                </c:pt>
                <c:pt idx="104">
                  <c:v>74123.060526833433</c:v>
                </c:pt>
                <c:pt idx="105">
                  <c:v>40668.868119688261</c:v>
                </c:pt>
                <c:pt idx="106">
                  <c:v>133457.31556227672</c:v>
                </c:pt>
                <c:pt idx="107">
                  <c:v>385576.45518191141</c:v>
                </c:pt>
                <c:pt idx="108">
                  <c:v>126630.76436478127</c:v>
                </c:pt>
                <c:pt idx="109">
                  <c:v>33648.10839803228</c:v>
                </c:pt>
                <c:pt idx="110">
                  <c:v>124820.08675225519</c:v>
                </c:pt>
                <c:pt idx="111">
                  <c:v>227826.61872211107</c:v>
                </c:pt>
                <c:pt idx="112">
                  <c:v>51756.041477647275</c:v>
                </c:pt>
                <c:pt idx="113">
                  <c:v>6921.6364420472546</c:v>
                </c:pt>
                <c:pt idx="114">
                  <c:v>21833.897863247126</c:v>
                </c:pt>
                <c:pt idx="115">
                  <c:v>89290.039628445025</c:v>
                </c:pt>
                <c:pt idx="116">
                  <c:v>48294.280989443178</c:v>
                </c:pt>
                <c:pt idx="117">
                  <c:v>45349.42476672164</c:v>
                </c:pt>
                <c:pt idx="118">
                  <c:v>56562.792701439837</c:v>
                </c:pt>
                <c:pt idx="119">
                  <c:v>83108.018307757317</c:v>
                </c:pt>
                <c:pt idx="120">
                  <c:v>16906.003319301879</c:v>
                </c:pt>
                <c:pt idx="121">
                  <c:v>25864.644413381338</c:v>
                </c:pt>
                <c:pt idx="122">
                  <c:v>89940.277473882976</c:v>
                </c:pt>
                <c:pt idx="123">
                  <c:v>56203.132615738556</c:v>
                </c:pt>
                <c:pt idx="124">
                  <c:v>82876.792259650872</c:v>
                </c:pt>
                <c:pt idx="125">
                  <c:v>35869.447905245201</c:v>
                </c:pt>
                <c:pt idx="126">
                  <c:v>44922.73241780261</c:v>
                </c:pt>
                <c:pt idx="127">
                  <c:v>75986.152816208385</c:v>
                </c:pt>
                <c:pt idx="128">
                  <c:v>41592.41523606838</c:v>
                </c:pt>
                <c:pt idx="129">
                  <c:v>52246.971304127343</c:v>
                </c:pt>
                <c:pt idx="130">
                  <c:v>17374.583170538848</c:v>
                </c:pt>
                <c:pt idx="131">
                  <c:v>50268.852249412521</c:v>
                </c:pt>
                <c:pt idx="132">
                  <c:v>34723.267075435273</c:v>
                </c:pt>
                <c:pt idx="133">
                  <c:v>20157.733940306669</c:v>
                </c:pt>
                <c:pt idx="134">
                  <c:v>47592.131283999253</c:v>
                </c:pt>
                <c:pt idx="135">
                  <c:v>48847.010795244008</c:v>
                </c:pt>
                <c:pt idx="136">
                  <c:v>66071.621965581056</c:v>
                </c:pt>
                <c:pt idx="137">
                  <c:v>25564.828381183164</c:v>
                </c:pt>
                <c:pt idx="138">
                  <c:v>24929.983394672021</c:v>
                </c:pt>
                <c:pt idx="139">
                  <c:v>36424.547008424866</c:v>
                </c:pt>
                <c:pt idx="140">
                  <c:v>36371.507515864716</c:v>
                </c:pt>
                <c:pt idx="141">
                  <c:v>6722.5628713137594</c:v>
                </c:pt>
                <c:pt idx="142">
                  <c:v>37625.087705481972</c:v>
                </c:pt>
                <c:pt idx="143">
                  <c:v>34834.935618466923</c:v>
                </c:pt>
                <c:pt idx="144">
                  <c:v>17318.218394304971</c:v>
                </c:pt>
                <c:pt idx="145">
                  <c:v>7290.0645988326723</c:v>
                </c:pt>
                <c:pt idx="146">
                  <c:v>19872.677656064971</c:v>
                </c:pt>
                <c:pt idx="147">
                  <c:v>32258.651820859148</c:v>
                </c:pt>
                <c:pt idx="148">
                  <c:v>10522.787782583038</c:v>
                </c:pt>
                <c:pt idx="149">
                  <c:v>15284.63479475157</c:v>
                </c:pt>
                <c:pt idx="150">
                  <c:v>23114.66937002743</c:v>
                </c:pt>
                <c:pt idx="151">
                  <c:v>23086.02147201142</c:v>
                </c:pt>
                <c:pt idx="152">
                  <c:v>31453.945648067096</c:v>
                </c:pt>
                <c:pt idx="153">
                  <c:v>7192.4906583017028</c:v>
                </c:pt>
                <c:pt idx="154">
                  <c:v>29289.302704006586</c:v>
                </c:pt>
                <c:pt idx="155">
                  <c:v>2474.2965912706454</c:v>
                </c:pt>
                <c:pt idx="156">
                  <c:v>4611.6999598818566</c:v>
                </c:pt>
                <c:pt idx="157">
                  <c:v>16630.524190689994</c:v>
                </c:pt>
                <c:pt idx="158">
                  <c:v>11159.589739454857</c:v>
                </c:pt>
                <c:pt idx="159">
                  <c:v>23287.962134536683</c:v>
                </c:pt>
                <c:pt idx="160">
                  <c:v>25549.355031892777</c:v>
                </c:pt>
                <c:pt idx="161">
                  <c:v>17260.997750611379</c:v>
                </c:pt>
                <c:pt idx="162">
                  <c:v>21917.541683379608</c:v>
                </c:pt>
                <c:pt idx="163">
                  <c:v>5489.8032936777445</c:v>
                </c:pt>
                <c:pt idx="164">
                  <c:v>20882.779402819884</c:v>
                </c:pt>
                <c:pt idx="165">
                  <c:v>13210.179312047858</c:v>
                </c:pt>
                <c:pt idx="166">
                  <c:v>8460.4869048790697</c:v>
                </c:pt>
                <c:pt idx="167">
                  <c:v>634.10358777518866</c:v>
                </c:pt>
                <c:pt idx="168">
                  <c:v>18433.797067180629</c:v>
                </c:pt>
                <c:pt idx="169">
                  <c:v>13196.218357946689</c:v>
                </c:pt>
                <c:pt idx="170">
                  <c:v>19266.461316827557</c:v>
                </c:pt>
                <c:pt idx="171">
                  <c:v>5232.8225705345221</c:v>
                </c:pt>
                <c:pt idx="172">
                  <c:v>14579.531792628111</c:v>
                </c:pt>
                <c:pt idx="173">
                  <c:v>19119.5649417364</c:v>
                </c:pt>
                <c:pt idx="174">
                  <c:v>16464.71655130171</c:v>
                </c:pt>
                <c:pt idx="175">
                  <c:v>7001.7322696373631</c:v>
                </c:pt>
                <c:pt idx="176">
                  <c:v>16170.535039873901</c:v>
                </c:pt>
                <c:pt idx="177">
                  <c:v>11466.953885692674</c:v>
                </c:pt>
                <c:pt idx="178">
                  <c:v>11880.314384147077</c:v>
                </c:pt>
                <c:pt idx="179">
                  <c:v>13794.159066856968</c:v>
                </c:pt>
                <c:pt idx="180">
                  <c:v>2552.8302138799459</c:v>
                </c:pt>
                <c:pt idx="181">
                  <c:v>5583.7689017860766</c:v>
                </c:pt>
                <c:pt idx="182">
                  <c:v>13084.957614017489</c:v>
                </c:pt>
                <c:pt idx="183">
                  <c:v>10309.367033943116</c:v>
                </c:pt>
                <c:pt idx="184">
                  <c:v>12879.059906311102</c:v>
                </c:pt>
                <c:pt idx="185">
                  <c:v>12153.031825610937</c:v>
                </c:pt>
                <c:pt idx="186">
                  <c:v>10039.847134729207</c:v>
                </c:pt>
                <c:pt idx="187">
                  <c:v>1232.8496793495024</c:v>
                </c:pt>
                <c:pt idx="188">
                  <c:v>10994.83224746463</c:v>
                </c:pt>
                <c:pt idx="189">
                  <c:v>2025.2543522482072</c:v>
                </c:pt>
                <c:pt idx="190">
                  <c:v>8332.4216443047826</c:v>
                </c:pt>
                <c:pt idx="191">
                  <c:v>2106.8892177020607</c:v>
                </c:pt>
                <c:pt idx="192">
                  <c:v>2593.8654517455802</c:v>
                </c:pt>
                <c:pt idx="193">
                  <c:v>9857.8960769452224</c:v>
                </c:pt>
                <c:pt idx="194">
                  <c:v>9015.0039103650961</c:v>
                </c:pt>
                <c:pt idx="195">
                  <c:v>6631.5589429464753</c:v>
                </c:pt>
                <c:pt idx="196">
                  <c:v>8741.4604566546332</c:v>
                </c:pt>
                <c:pt idx="197">
                  <c:v>7868.2189151242883</c:v>
                </c:pt>
                <c:pt idx="198">
                  <c:v>1965.851930342189</c:v>
                </c:pt>
                <c:pt idx="199">
                  <c:v>926.17459262858267</c:v>
                </c:pt>
                <c:pt idx="200">
                  <c:v>6050.5325335743955</c:v>
                </c:pt>
                <c:pt idx="201">
                  <c:v>6616.2635023139655</c:v>
                </c:pt>
                <c:pt idx="202">
                  <c:v>6853.5515017671032</c:v>
                </c:pt>
                <c:pt idx="203">
                  <c:v>4929.5770218060497</c:v>
                </c:pt>
                <c:pt idx="204">
                  <c:v>1497.6648769584283</c:v>
                </c:pt>
                <c:pt idx="205">
                  <c:v>6671.5423102804853</c:v>
                </c:pt>
                <c:pt idx="206">
                  <c:v>4994.3272149657132</c:v>
                </c:pt>
                <c:pt idx="207">
                  <c:v>890.6122229517938</c:v>
                </c:pt>
                <c:pt idx="208">
                  <c:v>5701.7127045667112</c:v>
                </c:pt>
                <c:pt idx="209">
                  <c:v>5280.6366139724842</c:v>
                </c:pt>
                <c:pt idx="210">
                  <c:v>4898.611408904284</c:v>
                </c:pt>
                <c:pt idx="211">
                  <c:v>618.59346236174713</c:v>
                </c:pt>
                <c:pt idx="212">
                  <c:v>1256.2185805451895</c:v>
                </c:pt>
                <c:pt idx="213">
                  <c:v>4540.674834549407</c:v>
                </c:pt>
                <c:pt idx="214">
                  <c:v>3980.6008132059637</c:v>
                </c:pt>
                <c:pt idx="215">
                  <c:v>4520.2542944570096</c:v>
                </c:pt>
                <c:pt idx="216">
                  <c:v>534.71342932189873</c:v>
                </c:pt>
                <c:pt idx="217">
                  <c:v>3568.5748154722373</c:v>
                </c:pt>
                <c:pt idx="218">
                  <c:v>3708.2512522486099</c:v>
                </c:pt>
                <c:pt idx="219">
                  <c:v>3159.034865756581</c:v>
                </c:pt>
                <c:pt idx="220">
                  <c:v>3526.7027092464241</c:v>
                </c:pt>
                <c:pt idx="221">
                  <c:v>2408.1579542719164</c:v>
                </c:pt>
                <c:pt idx="222">
                  <c:v>529.774888444304</c:v>
                </c:pt>
                <c:pt idx="223">
                  <c:v>344.67703655067982</c:v>
                </c:pt>
                <c:pt idx="224">
                  <c:v>2517.056611159167</c:v>
                </c:pt>
                <c:pt idx="225">
                  <c:v>2046.6080953946378</c:v>
                </c:pt>
                <c:pt idx="226">
                  <c:v>2366.0753132061955</c:v>
                </c:pt>
                <c:pt idx="227">
                  <c:v>100.4762440914151</c:v>
                </c:pt>
                <c:pt idx="228">
                  <c:v>306.6863402984938</c:v>
                </c:pt>
                <c:pt idx="229">
                  <c:v>1817.2821059477981</c:v>
                </c:pt>
                <c:pt idx="230">
                  <c:v>1646.8211154255303</c:v>
                </c:pt>
                <c:pt idx="231">
                  <c:v>516.94351670936055</c:v>
                </c:pt>
                <c:pt idx="232">
                  <c:v>1705.6068455864945</c:v>
                </c:pt>
                <c:pt idx="233">
                  <c:v>1337.1171007526721</c:v>
                </c:pt>
                <c:pt idx="234">
                  <c:v>123.21776560405085</c:v>
                </c:pt>
                <c:pt idx="235">
                  <c:v>1159.6488667414551</c:v>
                </c:pt>
                <c:pt idx="236">
                  <c:v>59.912625859017083</c:v>
                </c:pt>
                <c:pt idx="237">
                  <c:v>1190.6115351450378</c:v>
                </c:pt>
                <c:pt idx="238">
                  <c:v>938.07218250060691</c:v>
                </c:pt>
                <c:pt idx="239">
                  <c:v>1143.078794772176</c:v>
                </c:pt>
                <c:pt idx="240">
                  <c:v>848.29191121174131</c:v>
                </c:pt>
                <c:pt idx="241">
                  <c:v>0.10567505362244139</c:v>
                </c:pt>
                <c:pt idx="242">
                  <c:v>733.58547363676837</c:v>
                </c:pt>
                <c:pt idx="243">
                  <c:v>718.90643767556912</c:v>
                </c:pt>
                <c:pt idx="244">
                  <c:v>13.338768105751598</c:v>
                </c:pt>
                <c:pt idx="245">
                  <c:v>620.54100107965496</c:v>
                </c:pt>
                <c:pt idx="246">
                  <c:v>492.52262142443561</c:v>
                </c:pt>
                <c:pt idx="247">
                  <c:v>3.1699906261462156</c:v>
                </c:pt>
                <c:pt idx="248">
                  <c:v>403.59272498050041</c:v>
                </c:pt>
                <c:pt idx="249">
                  <c:v>335.12465395362136</c:v>
                </c:pt>
                <c:pt idx="250">
                  <c:v>371.48780324560448</c:v>
                </c:pt>
                <c:pt idx="251">
                  <c:v>6.7075048156129391</c:v>
                </c:pt>
                <c:pt idx="252">
                  <c:v>365.13436264071271</c:v>
                </c:pt>
                <c:pt idx="253">
                  <c:v>278.22877313463073</c:v>
                </c:pt>
                <c:pt idx="254">
                  <c:v>174.34862246467739</c:v>
                </c:pt>
                <c:pt idx="255">
                  <c:v>217.51910922539807</c:v>
                </c:pt>
                <c:pt idx="256">
                  <c:v>17.293011658558662</c:v>
                </c:pt>
                <c:pt idx="257">
                  <c:v>157.29565196237064</c:v>
                </c:pt>
                <c:pt idx="258">
                  <c:v>95.463986455082278</c:v>
                </c:pt>
                <c:pt idx="259">
                  <c:v>75.494688316414766</c:v>
                </c:pt>
                <c:pt idx="260">
                  <c:v>140.92769487202676</c:v>
                </c:pt>
                <c:pt idx="261">
                  <c:v>107.81929029845833</c:v>
                </c:pt>
                <c:pt idx="262">
                  <c:v>9.2108325132913702</c:v>
                </c:pt>
                <c:pt idx="263">
                  <c:v>61.73327952475347</c:v>
                </c:pt>
                <c:pt idx="264">
                  <c:v>69.049258653107188</c:v>
                </c:pt>
                <c:pt idx="265">
                  <c:v>23.181017771350078</c:v>
                </c:pt>
                <c:pt idx="266">
                  <c:v>43.98445637862055</c:v>
                </c:pt>
                <c:pt idx="267">
                  <c:v>75.715575800264247</c:v>
                </c:pt>
                <c:pt idx="268">
                  <c:v>50.608278665012577</c:v>
                </c:pt>
                <c:pt idx="269">
                  <c:v>21.565267120094283</c:v>
                </c:pt>
                <c:pt idx="270">
                  <c:v>18.611227387918643</c:v>
                </c:pt>
                <c:pt idx="271">
                  <c:v>164.20768356087788</c:v>
                </c:pt>
                <c:pt idx="272">
                  <c:v>14.564520530806991</c:v>
                </c:pt>
                <c:pt idx="274" formatCode="0.0000">
                  <c:v>899.64665059094352</c:v>
                </c:pt>
                <c:pt idx="275" formatCode="0.0000">
                  <c:v>808.19270463365933</c:v>
                </c:pt>
                <c:pt idx="276" formatCode="0.0000">
                  <c:v>243976.43172470859</c:v>
                </c:pt>
                <c:pt idx="277" formatCode="0.0000">
                  <c:v>42460.516288999614</c:v>
                </c:pt>
                <c:pt idx="278" formatCode="0.0000">
                  <c:v>229355.51535031409</c:v>
                </c:pt>
                <c:pt idx="279" formatCode="0.0000">
                  <c:v>449434.43537443469</c:v>
                </c:pt>
                <c:pt idx="280" formatCode="0.0000">
                  <c:v>106582.97643290962</c:v>
                </c:pt>
                <c:pt idx="281" formatCode="0.0000">
                  <c:v>122566.32235969455</c:v>
                </c:pt>
                <c:pt idx="282" formatCode="0.0000">
                  <c:v>707311.49032203946</c:v>
                </c:pt>
                <c:pt idx="283" formatCode="0.0000">
                  <c:v>964770.75597166456</c:v>
                </c:pt>
                <c:pt idx="284" formatCode="0.0000">
                  <c:v>142124.95616773772</c:v>
                </c:pt>
                <c:pt idx="285" formatCode="0.0000">
                  <c:v>177045.97779807899</c:v>
                </c:pt>
                <c:pt idx="286" formatCode="0.0000">
                  <c:v>19767.789881109082</c:v>
                </c:pt>
                <c:pt idx="287" formatCode="0.0000">
                  <c:v>14287.192759614207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68-C149-B931-E91D54A4302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summaryC!$H$8:$H$295</c:f>
              <c:numCache>
                <c:formatCode>General</c:formatCode>
                <c:ptCount val="288"/>
                <c:pt idx="0">
                  <c:v>29.841336999999999</c:v>
                </c:pt>
                <c:pt idx="1">
                  <c:v>29.892986100000002</c:v>
                </c:pt>
                <c:pt idx="2">
                  <c:v>30.080318500000001</c:v>
                </c:pt>
                <c:pt idx="3">
                  <c:v>30.758316000000001</c:v>
                </c:pt>
                <c:pt idx="4">
                  <c:v>30.866825800000001</c:v>
                </c:pt>
                <c:pt idx="5">
                  <c:v>31.0558953</c:v>
                </c:pt>
                <c:pt idx="6">
                  <c:v>31.122929200000002</c:v>
                </c:pt>
                <c:pt idx="7">
                  <c:v>31.184288899999999</c:v>
                </c:pt>
                <c:pt idx="8">
                  <c:v>31.4039754</c:v>
                </c:pt>
                <c:pt idx="9">
                  <c:v>31.460986200000001</c:v>
                </c:pt>
                <c:pt idx="10">
                  <c:v>31.503319600000001</c:v>
                </c:pt>
                <c:pt idx="11">
                  <c:v>31.507441199999999</c:v>
                </c:pt>
                <c:pt idx="12">
                  <c:v>31.529291300000001</c:v>
                </c:pt>
                <c:pt idx="13">
                  <c:v>31.6450779</c:v>
                </c:pt>
                <c:pt idx="14">
                  <c:v>31.7080752</c:v>
                </c:pt>
                <c:pt idx="15">
                  <c:v>31.723072899999998</c:v>
                </c:pt>
                <c:pt idx="16">
                  <c:v>31.7847185</c:v>
                </c:pt>
                <c:pt idx="17">
                  <c:v>31.880195100000002</c:v>
                </c:pt>
                <c:pt idx="18">
                  <c:v>31.978756300000001</c:v>
                </c:pt>
                <c:pt idx="19">
                  <c:v>31.980208600000001</c:v>
                </c:pt>
                <c:pt idx="20">
                  <c:v>32.031395000000003</c:v>
                </c:pt>
                <c:pt idx="21">
                  <c:v>32.063436600000003</c:v>
                </c:pt>
                <c:pt idx="22">
                  <c:v>32.0832549</c:v>
                </c:pt>
                <c:pt idx="23">
                  <c:v>32.1341787</c:v>
                </c:pt>
                <c:pt idx="24">
                  <c:v>32.245352799999999</c:v>
                </c:pt>
                <c:pt idx="25">
                  <c:v>32.254960199999999</c:v>
                </c:pt>
                <c:pt idx="26">
                  <c:v>32.530065899999997</c:v>
                </c:pt>
                <c:pt idx="27">
                  <c:v>32.652597800000002</c:v>
                </c:pt>
                <c:pt idx="28">
                  <c:v>32.691338799999997</c:v>
                </c:pt>
                <c:pt idx="29">
                  <c:v>32.799222499999999</c:v>
                </c:pt>
                <c:pt idx="30">
                  <c:v>32.893197399999998</c:v>
                </c:pt>
                <c:pt idx="31">
                  <c:v>32.929770300000001</c:v>
                </c:pt>
                <c:pt idx="32">
                  <c:v>33.082335899999997</c:v>
                </c:pt>
                <c:pt idx="33">
                  <c:v>33.314773899999999</c:v>
                </c:pt>
                <c:pt idx="34">
                  <c:v>33.349982900000001</c:v>
                </c:pt>
                <c:pt idx="35">
                  <c:v>33.369436299999997</c:v>
                </c:pt>
                <c:pt idx="36">
                  <c:v>33.382326599999999</c:v>
                </c:pt>
                <c:pt idx="37">
                  <c:v>33.396482399999996</c:v>
                </c:pt>
                <c:pt idx="38">
                  <c:v>33.513444700000001</c:v>
                </c:pt>
                <c:pt idx="39">
                  <c:v>33.648952999999999</c:v>
                </c:pt>
                <c:pt idx="40">
                  <c:v>33.736683599999999</c:v>
                </c:pt>
                <c:pt idx="41">
                  <c:v>33.754520599999999</c:v>
                </c:pt>
                <c:pt idx="42">
                  <c:v>33.767816600000003</c:v>
                </c:pt>
                <c:pt idx="43">
                  <c:v>33.858307500000002</c:v>
                </c:pt>
                <c:pt idx="44">
                  <c:v>33.8992152</c:v>
                </c:pt>
                <c:pt idx="45">
                  <c:v>33.926917600000003</c:v>
                </c:pt>
                <c:pt idx="46">
                  <c:v>33.935468399999998</c:v>
                </c:pt>
                <c:pt idx="47">
                  <c:v>33.937733999999999</c:v>
                </c:pt>
                <c:pt idx="48">
                  <c:v>33.980057600000002</c:v>
                </c:pt>
                <c:pt idx="49">
                  <c:v>34.017926299999999</c:v>
                </c:pt>
                <c:pt idx="50">
                  <c:v>34.019821200000003</c:v>
                </c:pt>
                <c:pt idx="51">
                  <c:v>34.051648999999998</c:v>
                </c:pt>
                <c:pt idx="52">
                  <c:v>34.053300499999999</c:v>
                </c:pt>
                <c:pt idx="53">
                  <c:v>34.067191999999999</c:v>
                </c:pt>
                <c:pt idx="54">
                  <c:v>34.0844959</c:v>
                </c:pt>
                <c:pt idx="55">
                  <c:v>34.157427900000002</c:v>
                </c:pt>
                <c:pt idx="56">
                  <c:v>34.215401200000002</c:v>
                </c:pt>
                <c:pt idx="57">
                  <c:v>34.282770900000003</c:v>
                </c:pt>
                <c:pt idx="58">
                  <c:v>34.398352899999999</c:v>
                </c:pt>
                <c:pt idx="59">
                  <c:v>34.401274200000003</c:v>
                </c:pt>
                <c:pt idx="60">
                  <c:v>34.465277999999998</c:v>
                </c:pt>
                <c:pt idx="61">
                  <c:v>34.485602200000002</c:v>
                </c:pt>
                <c:pt idx="62">
                  <c:v>34.685539300000002</c:v>
                </c:pt>
                <c:pt idx="63">
                  <c:v>34.720449000000002</c:v>
                </c:pt>
                <c:pt idx="64">
                  <c:v>34.9934358</c:v>
                </c:pt>
                <c:pt idx="65">
                  <c:v>35.1860438</c:v>
                </c:pt>
                <c:pt idx="66">
                  <c:v>35.332639499999999</c:v>
                </c:pt>
                <c:pt idx="67">
                  <c:v>35.391046199999998</c:v>
                </c:pt>
                <c:pt idx="68">
                  <c:v>35.433445200000001</c:v>
                </c:pt>
                <c:pt idx="69">
                  <c:v>35.513941500000001</c:v>
                </c:pt>
                <c:pt idx="70">
                  <c:v>35.6408816</c:v>
                </c:pt>
                <c:pt idx="71">
                  <c:v>35.674598500000002</c:v>
                </c:pt>
                <c:pt idx="72">
                  <c:v>35.795838099999997</c:v>
                </c:pt>
                <c:pt idx="73">
                  <c:v>35.871776199999999</c:v>
                </c:pt>
                <c:pt idx="74">
                  <c:v>36.144365899999997</c:v>
                </c:pt>
                <c:pt idx="75">
                  <c:v>36.246870600000001</c:v>
                </c:pt>
                <c:pt idx="76">
                  <c:v>36.278476499999996</c:v>
                </c:pt>
                <c:pt idx="77">
                  <c:v>36.314703600000001</c:v>
                </c:pt>
                <c:pt idx="78">
                  <c:v>36.555985399999997</c:v>
                </c:pt>
                <c:pt idx="79">
                  <c:v>36.649095299999999</c:v>
                </c:pt>
                <c:pt idx="80">
                  <c:v>36.665013600000002</c:v>
                </c:pt>
                <c:pt idx="81">
                  <c:v>37.124474399999997</c:v>
                </c:pt>
                <c:pt idx="82">
                  <c:v>37.177193899999999</c:v>
                </c:pt>
                <c:pt idx="83">
                  <c:v>37.246657399999997</c:v>
                </c:pt>
                <c:pt idx="84">
                  <c:v>37.417184200000001</c:v>
                </c:pt>
                <c:pt idx="85">
                  <c:v>37.524233700000003</c:v>
                </c:pt>
                <c:pt idx="86">
                  <c:v>37.541646999999998</c:v>
                </c:pt>
                <c:pt idx="87">
                  <c:v>37.569282700000002</c:v>
                </c:pt>
                <c:pt idx="88">
                  <c:v>37.590907199999997</c:v>
                </c:pt>
                <c:pt idx="89">
                  <c:v>37.955190600000002</c:v>
                </c:pt>
                <c:pt idx="90">
                  <c:v>38.392814000000001</c:v>
                </c:pt>
                <c:pt idx="91">
                  <c:v>39.067330200000001</c:v>
                </c:pt>
                <c:pt idx="92">
                  <c:v>39.749023600000001</c:v>
                </c:pt>
                <c:pt idx="93">
                  <c:v>40.459411699999997</c:v>
                </c:pt>
                <c:pt idx="94">
                  <c:v>40.580518900000001</c:v>
                </c:pt>
                <c:pt idx="95">
                  <c:v>40.6099435</c:v>
                </c:pt>
                <c:pt idx="96">
                  <c:v>41.433775699999998</c:v>
                </c:pt>
                <c:pt idx="97">
                  <c:v>41.449914900000003</c:v>
                </c:pt>
                <c:pt idx="98">
                  <c:v>41.705373000000002</c:v>
                </c:pt>
                <c:pt idx="99">
                  <c:v>42.294107599999997</c:v>
                </c:pt>
                <c:pt idx="100">
                  <c:v>42.392369700000003</c:v>
                </c:pt>
                <c:pt idx="101">
                  <c:v>42.5727878</c:v>
                </c:pt>
                <c:pt idx="102">
                  <c:v>42.5977599</c:v>
                </c:pt>
                <c:pt idx="103">
                  <c:v>43.011879999999998</c:v>
                </c:pt>
                <c:pt idx="104">
                  <c:v>43.5538357</c:v>
                </c:pt>
                <c:pt idx="105">
                  <c:v>43.715229200000003</c:v>
                </c:pt>
                <c:pt idx="106">
                  <c:v>43.9013846</c:v>
                </c:pt>
                <c:pt idx="107">
                  <c:v>44.236251799999998</c:v>
                </c:pt>
                <c:pt idx="108">
                  <c:v>44.725065299999997</c:v>
                </c:pt>
                <c:pt idx="109">
                  <c:v>45.147289200000003</c:v>
                </c:pt>
                <c:pt idx="110">
                  <c:v>45.320998199999998</c:v>
                </c:pt>
                <c:pt idx="111">
                  <c:v>45.537126100000002</c:v>
                </c:pt>
                <c:pt idx="112">
                  <c:v>45.893074499999997</c:v>
                </c:pt>
                <c:pt idx="113">
                  <c:v>46.192205000000001</c:v>
                </c:pt>
                <c:pt idx="114">
                  <c:v>47.023890700000003</c:v>
                </c:pt>
                <c:pt idx="115">
                  <c:v>47.139274700000001</c:v>
                </c:pt>
                <c:pt idx="116">
                  <c:v>47.425470300000001</c:v>
                </c:pt>
                <c:pt idx="117">
                  <c:v>47.574457899999999</c:v>
                </c:pt>
                <c:pt idx="118">
                  <c:v>48.137686000000002</c:v>
                </c:pt>
                <c:pt idx="119">
                  <c:v>48.5552554</c:v>
                </c:pt>
                <c:pt idx="120">
                  <c:v>49.037702799999998</c:v>
                </c:pt>
                <c:pt idx="121">
                  <c:v>49.118666599999997</c:v>
                </c:pt>
                <c:pt idx="122">
                  <c:v>49.184488100000003</c:v>
                </c:pt>
                <c:pt idx="123">
                  <c:v>49.350706500000001</c:v>
                </c:pt>
                <c:pt idx="124">
                  <c:v>49.697486300000001</c:v>
                </c:pt>
                <c:pt idx="125">
                  <c:v>50.468873600000002</c:v>
                </c:pt>
                <c:pt idx="126">
                  <c:v>50.7609043</c:v>
                </c:pt>
                <c:pt idx="127">
                  <c:v>50.762810199999997</c:v>
                </c:pt>
                <c:pt idx="128">
                  <c:v>52.2124296</c:v>
                </c:pt>
                <c:pt idx="129">
                  <c:v>53.188389200000003</c:v>
                </c:pt>
                <c:pt idx="130">
                  <c:v>53.376759399999997</c:v>
                </c:pt>
                <c:pt idx="131">
                  <c:v>54.1097179</c:v>
                </c:pt>
                <c:pt idx="132">
                  <c:v>54.5453203</c:v>
                </c:pt>
                <c:pt idx="133">
                  <c:v>54.930802900000003</c:v>
                </c:pt>
                <c:pt idx="134">
                  <c:v>55.290911600000001</c:v>
                </c:pt>
                <c:pt idx="135">
                  <c:v>55.708677299999998</c:v>
                </c:pt>
                <c:pt idx="136">
                  <c:v>56.980878699999998</c:v>
                </c:pt>
                <c:pt idx="137">
                  <c:v>57.162386300000001</c:v>
                </c:pt>
                <c:pt idx="138">
                  <c:v>57.877656100000003</c:v>
                </c:pt>
                <c:pt idx="139">
                  <c:v>58.386690999999999</c:v>
                </c:pt>
                <c:pt idx="140">
                  <c:v>58.969571899999998</c:v>
                </c:pt>
                <c:pt idx="141">
                  <c:v>59.391179600000001</c:v>
                </c:pt>
                <c:pt idx="142">
                  <c:v>59.478056000000002</c:v>
                </c:pt>
                <c:pt idx="143">
                  <c:v>60.751135699999999</c:v>
                </c:pt>
                <c:pt idx="144">
                  <c:v>60.9023398</c:v>
                </c:pt>
                <c:pt idx="145">
                  <c:v>61.295780800000003</c:v>
                </c:pt>
                <c:pt idx="146">
                  <c:v>62.544817700000003</c:v>
                </c:pt>
                <c:pt idx="147">
                  <c:v>62.619890400000003</c:v>
                </c:pt>
                <c:pt idx="148">
                  <c:v>62.7849504</c:v>
                </c:pt>
                <c:pt idx="149">
                  <c:v>65.334899899999996</c:v>
                </c:pt>
                <c:pt idx="150">
                  <c:v>65.642384100000001</c:v>
                </c:pt>
                <c:pt idx="151">
                  <c:v>66.721852600000005</c:v>
                </c:pt>
                <c:pt idx="152">
                  <c:v>66.986832300000003</c:v>
                </c:pt>
                <c:pt idx="153">
                  <c:v>67.604664999999997</c:v>
                </c:pt>
                <c:pt idx="154">
                  <c:v>67.772578100000004</c:v>
                </c:pt>
                <c:pt idx="155">
                  <c:v>69.2220485</c:v>
                </c:pt>
                <c:pt idx="156">
                  <c:v>69.590177499999996</c:v>
                </c:pt>
                <c:pt idx="157">
                  <c:v>69.659099600000005</c:v>
                </c:pt>
                <c:pt idx="158">
                  <c:v>69.687112099999993</c:v>
                </c:pt>
                <c:pt idx="159">
                  <c:v>70.093586200000004</c:v>
                </c:pt>
                <c:pt idx="160">
                  <c:v>70.435175299999997</c:v>
                </c:pt>
                <c:pt idx="161">
                  <c:v>71.502672099999998</c:v>
                </c:pt>
                <c:pt idx="162">
                  <c:v>71.626693200000005</c:v>
                </c:pt>
                <c:pt idx="163">
                  <c:v>71.973421700000003</c:v>
                </c:pt>
                <c:pt idx="164">
                  <c:v>73.414153900000002</c:v>
                </c:pt>
                <c:pt idx="165">
                  <c:v>73.9669557</c:v>
                </c:pt>
                <c:pt idx="166">
                  <c:v>74.581321000000003</c:v>
                </c:pt>
                <c:pt idx="167">
                  <c:v>74.641523199999995</c:v>
                </c:pt>
                <c:pt idx="168">
                  <c:v>75.042882599999999</c:v>
                </c:pt>
                <c:pt idx="169">
                  <c:v>76.145850999999993</c:v>
                </c:pt>
                <c:pt idx="170">
                  <c:v>76.209572399999999</c:v>
                </c:pt>
                <c:pt idx="171">
                  <c:v>76.407120899999995</c:v>
                </c:pt>
                <c:pt idx="172">
                  <c:v>77.331831399999999</c:v>
                </c:pt>
                <c:pt idx="173">
                  <c:v>77.780014100000002</c:v>
                </c:pt>
                <c:pt idx="174">
                  <c:v>78.230449899999996</c:v>
                </c:pt>
                <c:pt idx="175">
                  <c:v>79.479864199999994</c:v>
                </c:pt>
                <c:pt idx="176">
                  <c:v>80.192063000000005</c:v>
                </c:pt>
                <c:pt idx="177">
                  <c:v>80.480638299999995</c:v>
                </c:pt>
                <c:pt idx="178">
                  <c:v>82.479432900000006</c:v>
                </c:pt>
                <c:pt idx="179">
                  <c:v>82.893850999999998</c:v>
                </c:pt>
                <c:pt idx="180">
                  <c:v>84.144643400000007</c:v>
                </c:pt>
                <c:pt idx="181">
                  <c:v>84.446015599999996</c:v>
                </c:pt>
                <c:pt idx="182">
                  <c:v>84.565012999999993</c:v>
                </c:pt>
                <c:pt idx="183">
                  <c:v>85.485466500000001</c:v>
                </c:pt>
                <c:pt idx="184">
                  <c:v>85.639868699999994</c:v>
                </c:pt>
                <c:pt idx="185">
                  <c:v>87.714769200000006</c:v>
                </c:pt>
                <c:pt idx="186">
                  <c:v>87.938437300000004</c:v>
                </c:pt>
                <c:pt idx="187">
                  <c:v>89.186929500000005</c:v>
                </c:pt>
                <c:pt idx="188">
                  <c:v>90.414542400000002</c:v>
                </c:pt>
                <c:pt idx="189">
                  <c:v>91.190847300000001</c:v>
                </c:pt>
                <c:pt idx="190">
                  <c:v>92.274758700000007</c:v>
                </c:pt>
                <c:pt idx="191">
                  <c:v>92.409627499999999</c:v>
                </c:pt>
                <c:pt idx="192">
                  <c:v>92.456289100000006</c:v>
                </c:pt>
                <c:pt idx="193">
                  <c:v>92.507908099999995</c:v>
                </c:pt>
                <c:pt idx="194">
                  <c:v>94.709091700000002</c:v>
                </c:pt>
                <c:pt idx="195">
                  <c:v>96.610171800000003</c:v>
                </c:pt>
                <c:pt idx="196">
                  <c:v>97.093933199999995</c:v>
                </c:pt>
                <c:pt idx="197">
                  <c:v>99.212538800000004</c:v>
                </c:pt>
                <c:pt idx="198">
                  <c:v>100.189695</c:v>
                </c:pt>
                <c:pt idx="199">
                  <c:v>100.635019</c:v>
                </c:pt>
                <c:pt idx="200">
                  <c:v>101.031525</c:v>
                </c:pt>
                <c:pt idx="201">
                  <c:v>103.75153299999999</c:v>
                </c:pt>
                <c:pt idx="202">
                  <c:v>104.349628</c:v>
                </c:pt>
                <c:pt idx="203">
                  <c:v>106.18520599999999</c:v>
                </c:pt>
                <c:pt idx="204">
                  <c:v>106.40784499999999</c:v>
                </c:pt>
                <c:pt idx="205">
                  <c:v>106.993089</c:v>
                </c:pt>
                <c:pt idx="206">
                  <c:v>108.34347699999999</c:v>
                </c:pt>
                <c:pt idx="207">
                  <c:v>110.430774</c:v>
                </c:pt>
                <c:pt idx="208">
                  <c:v>110.549554</c:v>
                </c:pt>
                <c:pt idx="209">
                  <c:v>113.425428</c:v>
                </c:pt>
                <c:pt idx="210">
                  <c:v>113.498666</c:v>
                </c:pt>
                <c:pt idx="211">
                  <c:v>114.800269</c:v>
                </c:pt>
                <c:pt idx="212">
                  <c:v>116.17926799999999</c:v>
                </c:pt>
                <c:pt idx="213">
                  <c:v>117.099295</c:v>
                </c:pt>
                <c:pt idx="214">
                  <c:v>119.281296</c:v>
                </c:pt>
                <c:pt idx="215">
                  <c:v>119.460587</c:v>
                </c:pt>
                <c:pt idx="216">
                  <c:v>120.01186800000001</c:v>
                </c:pt>
                <c:pt idx="217">
                  <c:v>122.749447</c:v>
                </c:pt>
                <c:pt idx="218">
                  <c:v>124.957256</c:v>
                </c:pt>
                <c:pt idx="219">
                  <c:v>130.004749</c:v>
                </c:pt>
                <c:pt idx="220">
                  <c:v>130.35194999999999</c:v>
                </c:pt>
                <c:pt idx="221">
                  <c:v>132.88869299999999</c:v>
                </c:pt>
                <c:pt idx="222">
                  <c:v>133.11757399999999</c:v>
                </c:pt>
                <c:pt idx="223">
                  <c:v>133.40088</c:v>
                </c:pt>
                <c:pt idx="224">
                  <c:v>138.29086699999999</c:v>
                </c:pt>
                <c:pt idx="225">
                  <c:v>140.50958399999999</c:v>
                </c:pt>
                <c:pt idx="226">
                  <c:v>142.11699200000001</c:v>
                </c:pt>
                <c:pt idx="227">
                  <c:v>144.72486699999999</c:v>
                </c:pt>
                <c:pt idx="228">
                  <c:v>149.58230800000001</c:v>
                </c:pt>
                <c:pt idx="229">
                  <c:v>150.71530899999999</c:v>
                </c:pt>
                <c:pt idx="230">
                  <c:v>151.84965</c:v>
                </c:pt>
                <c:pt idx="231">
                  <c:v>153.268563</c:v>
                </c:pt>
                <c:pt idx="232">
                  <c:v>154.504561</c:v>
                </c:pt>
                <c:pt idx="233">
                  <c:v>161.81922900000001</c:v>
                </c:pt>
                <c:pt idx="234">
                  <c:v>162.028479</c:v>
                </c:pt>
                <c:pt idx="235">
                  <c:v>162.901028</c:v>
                </c:pt>
                <c:pt idx="236">
                  <c:v>168.03843000000001</c:v>
                </c:pt>
                <c:pt idx="237">
                  <c:v>168.53774999999999</c:v>
                </c:pt>
                <c:pt idx="238">
                  <c:v>170.080119</c:v>
                </c:pt>
                <c:pt idx="239">
                  <c:v>175.30747199999999</c:v>
                </c:pt>
                <c:pt idx="240">
                  <c:v>186.771806</c:v>
                </c:pt>
                <c:pt idx="241">
                  <c:v>189.34749400000001</c:v>
                </c:pt>
                <c:pt idx="242">
                  <c:v>190.35701</c:v>
                </c:pt>
                <c:pt idx="243">
                  <c:v>195.713731</c:v>
                </c:pt>
                <c:pt idx="244">
                  <c:v>198.52110099999999</c:v>
                </c:pt>
                <c:pt idx="245">
                  <c:v>204.35351700000001</c:v>
                </c:pt>
                <c:pt idx="246">
                  <c:v>206.050725</c:v>
                </c:pt>
                <c:pt idx="247">
                  <c:v>220.006674</c:v>
                </c:pt>
                <c:pt idx="248">
                  <c:v>221.56779900000001</c:v>
                </c:pt>
                <c:pt idx="249">
                  <c:v>230.734308</c:v>
                </c:pt>
                <c:pt idx="250">
                  <c:v>232.033174</c:v>
                </c:pt>
                <c:pt idx="251">
                  <c:v>234.301658</c:v>
                </c:pt>
                <c:pt idx="252">
                  <c:v>234.74409299999999</c:v>
                </c:pt>
                <c:pt idx="253">
                  <c:v>242.414919</c:v>
                </c:pt>
                <c:pt idx="254">
                  <c:v>258.85334399999999</c:v>
                </c:pt>
                <c:pt idx="255">
                  <c:v>259.76974300000001</c:v>
                </c:pt>
                <c:pt idx="256">
                  <c:v>262.83137799999997</c:v>
                </c:pt>
                <c:pt idx="257">
                  <c:v>281.11371700000001</c:v>
                </c:pt>
                <c:pt idx="258">
                  <c:v>296.10163899999998</c:v>
                </c:pt>
                <c:pt idx="259">
                  <c:v>298.06974100000002</c:v>
                </c:pt>
                <c:pt idx="260">
                  <c:v>298.46101499999997</c:v>
                </c:pt>
                <c:pt idx="261">
                  <c:v>317.77753200000001</c:v>
                </c:pt>
                <c:pt idx="262">
                  <c:v>333.267562</c:v>
                </c:pt>
                <c:pt idx="263">
                  <c:v>333.522875</c:v>
                </c:pt>
                <c:pt idx="264">
                  <c:v>355.64298300000002</c:v>
                </c:pt>
                <c:pt idx="265">
                  <c:v>383.49858999999998</c:v>
                </c:pt>
                <c:pt idx="266">
                  <c:v>389.339088</c:v>
                </c:pt>
                <c:pt idx="267">
                  <c:v>391.93325499999997</c:v>
                </c:pt>
                <c:pt idx="268">
                  <c:v>431.98355700000002</c:v>
                </c:pt>
                <c:pt idx="269">
                  <c:v>435.46865500000001</c:v>
                </c:pt>
                <c:pt idx="270">
                  <c:v>447.06591400000002</c:v>
                </c:pt>
                <c:pt idx="271">
                  <c:v>468.02224200000001</c:v>
                </c:pt>
                <c:pt idx="272">
                  <c:v>485.68363799999997</c:v>
                </c:pt>
                <c:pt idx="273">
                  <c:v>548.75561900000002</c:v>
                </c:pt>
                <c:pt idx="274">
                  <c:v>576.68338000000006</c:v>
                </c:pt>
                <c:pt idx="275">
                  <c:v>587.38146800000004</c:v>
                </c:pt>
                <c:pt idx="276">
                  <c:v>641.14242300000001</c:v>
                </c:pt>
                <c:pt idx="277">
                  <c:v>654.53780800000004</c:v>
                </c:pt>
                <c:pt idx="278">
                  <c:v>751.72638600000005</c:v>
                </c:pt>
                <c:pt idx="279">
                  <c:v>780.50916400000006</c:v>
                </c:pt>
                <c:pt idx="280">
                  <c:v>955.13608899999997</c:v>
                </c:pt>
                <c:pt idx="281">
                  <c:v>1123.1877099999999</c:v>
                </c:pt>
                <c:pt idx="282">
                  <c:v>1153.56276</c:v>
                </c:pt>
                <c:pt idx="283">
                  <c:v>1292.0726099999999</c:v>
                </c:pt>
                <c:pt idx="284">
                  <c:v>1315.4205999999999</c:v>
                </c:pt>
                <c:pt idx="285">
                  <c:v>1943.13177</c:v>
                </c:pt>
                <c:pt idx="286">
                  <c:v>2232.9335099999998</c:v>
                </c:pt>
                <c:pt idx="287">
                  <c:v>3894.1040899999998</c:v>
                </c:pt>
              </c:numCache>
            </c:numRef>
          </c:xVal>
          <c:yVal>
            <c:numRef>
              <c:f>summaryC!$T$8:$T$295</c:f>
              <c:numCache>
                <c:formatCode>0.0000E+00</c:formatCode>
                <c:ptCount val="288"/>
                <c:pt idx="0">
                  <c:v>5802751.3647666769</c:v>
                </c:pt>
                <c:pt idx="1">
                  <c:v>6146866.162697644</c:v>
                </c:pt>
                <c:pt idx="2">
                  <c:v>5098492.9198052213</c:v>
                </c:pt>
                <c:pt idx="3">
                  <c:v>5897831.0823124135</c:v>
                </c:pt>
                <c:pt idx="4">
                  <c:v>3336187.9216042189</c:v>
                </c:pt>
                <c:pt idx="5">
                  <c:v>14506686.772886232</c:v>
                </c:pt>
                <c:pt idx="6">
                  <c:v>4222106.9962553503</c:v>
                </c:pt>
                <c:pt idx="7">
                  <c:v>10991661.787323738</c:v>
                </c:pt>
                <c:pt idx="8">
                  <c:v>3094733.0204010908</c:v>
                </c:pt>
                <c:pt idx="9">
                  <c:v>11110318.341845581</c:v>
                </c:pt>
                <c:pt idx="10">
                  <c:v>2452451.9459120766</c:v>
                </c:pt>
                <c:pt idx="11">
                  <c:v>3266374.1588273793</c:v>
                </c:pt>
                <c:pt idx="12">
                  <c:v>5547867.0403112313</c:v>
                </c:pt>
                <c:pt idx="13">
                  <c:v>2137705.1487845532</c:v>
                </c:pt>
                <c:pt idx="14">
                  <c:v>11012892.603249732</c:v>
                </c:pt>
                <c:pt idx="15">
                  <c:v>4196079.7944883499</c:v>
                </c:pt>
                <c:pt idx="16">
                  <c:v>3800255.1731424001</c:v>
                </c:pt>
                <c:pt idx="17">
                  <c:v>10157293.698831666</c:v>
                </c:pt>
                <c:pt idx="18">
                  <c:v>5116551.8466796167</c:v>
                </c:pt>
                <c:pt idx="19">
                  <c:v>2979764.7541313302</c:v>
                </c:pt>
                <c:pt idx="20">
                  <c:v>3005965.417981877</c:v>
                </c:pt>
                <c:pt idx="21">
                  <c:v>4438242.9806710556</c:v>
                </c:pt>
                <c:pt idx="22">
                  <c:v>1915154.7875208384</c:v>
                </c:pt>
                <c:pt idx="23">
                  <c:v>4129371.2018840145</c:v>
                </c:pt>
                <c:pt idx="24">
                  <c:v>14586679.438189756</c:v>
                </c:pt>
                <c:pt idx="25">
                  <c:v>3189965.2207747442</c:v>
                </c:pt>
                <c:pt idx="26">
                  <c:v>12176981.069805846</c:v>
                </c:pt>
                <c:pt idx="27">
                  <c:v>1817931.4324991375</c:v>
                </c:pt>
                <c:pt idx="28">
                  <c:v>11238417.991560124</c:v>
                </c:pt>
                <c:pt idx="29">
                  <c:v>8549943.909473056</c:v>
                </c:pt>
                <c:pt idx="30">
                  <c:v>9767030.2954719029</c:v>
                </c:pt>
                <c:pt idx="31">
                  <c:v>9861741.0920029636</c:v>
                </c:pt>
                <c:pt idx="32">
                  <c:v>1722204.7508629856</c:v>
                </c:pt>
                <c:pt idx="33">
                  <c:v>14831643.143507522</c:v>
                </c:pt>
                <c:pt idx="34">
                  <c:v>2928965.6939584347</c:v>
                </c:pt>
                <c:pt idx="35">
                  <c:v>3265197.9503913973</c:v>
                </c:pt>
                <c:pt idx="36">
                  <c:v>1516279.2473177514</c:v>
                </c:pt>
                <c:pt idx="37">
                  <c:v>2044584.1068303681</c:v>
                </c:pt>
                <c:pt idx="38">
                  <c:v>2824485.6052170824</c:v>
                </c:pt>
                <c:pt idx="39">
                  <c:v>14304846.577984823</c:v>
                </c:pt>
                <c:pt idx="40">
                  <c:v>12977443.587192133</c:v>
                </c:pt>
                <c:pt idx="41">
                  <c:v>7577188.2070536874</c:v>
                </c:pt>
                <c:pt idx="42">
                  <c:v>14183454.012474736</c:v>
                </c:pt>
                <c:pt idx="43">
                  <c:v>14546978.76573875</c:v>
                </c:pt>
                <c:pt idx="44">
                  <c:v>14508199.636907451</c:v>
                </c:pt>
                <c:pt idx="45">
                  <c:v>15336170.354668915</c:v>
                </c:pt>
                <c:pt idx="46">
                  <c:v>3731818.8241879852</c:v>
                </c:pt>
                <c:pt idx="47">
                  <c:v>1343381.2777449358</c:v>
                </c:pt>
                <c:pt idx="48">
                  <c:v>13040314.004789734</c:v>
                </c:pt>
                <c:pt idx="49">
                  <c:v>1839739.610494276</c:v>
                </c:pt>
                <c:pt idx="50">
                  <c:v>7031933.133966581</c:v>
                </c:pt>
                <c:pt idx="51">
                  <c:v>2626351.9772539721</c:v>
                </c:pt>
                <c:pt idx="52">
                  <c:v>14632137.633014379</c:v>
                </c:pt>
                <c:pt idx="53">
                  <c:v>2496870.0501023941</c:v>
                </c:pt>
                <c:pt idx="54">
                  <c:v>1153563.6041054488</c:v>
                </c:pt>
                <c:pt idx="55">
                  <c:v>11039959.457488783</c:v>
                </c:pt>
                <c:pt idx="56">
                  <c:v>5848657.3274811972</c:v>
                </c:pt>
                <c:pt idx="57">
                  <c:v>1444398.409958048</c:v>
                </c:pt>
                <c:pt idx="58">
                  <c:v>1684403.4256389246</c:v>
                </c:pt>
                <c:pt idx="59">
                  <c:v>14567303.131993547</c:v>
                </c:pt>
                <c:pt idx="60">
                  <c:v>1064165.9754076756</c:v>
                </c:pt>
                <c:pt idx="61">
                  <c:v>1152778.5378746819</c:v>
                </c:pt>
                <c:pt idx="62">
                  <c:v>883544.10685111186</c:v>
                </c:pt>
                <c:pt idx="63">
                  <c:v>12790741.770001197</c:v>
                </c:pt>
                <c:pt idx="64">
                  <c:v>14699089.758682495</c:v>
                </c:pt>
                <c:pt idx="65">
                  <c:v>12843534.949982336</c:v>
                </c:pt>
                <c:pt idx="66">
                  <c:v>802426.9500206667</c:v>
                </c:pt>
                <c:pt idx="67">
                  <c:v>4958286.3071681596</c:v>
                </c:pt>
                <c:pt idx="68">
                  <c:v>14604750.371015372</c:v>
                </c:pt>
                <c:pt idx="69">
                  <c:v>597537.0655148417</c:v>
                </c:pt>
                <c:pt idx="70">
                  <c:v>13869444.82537562</c:v>
                </c:pt>
                <c:pt idx="71">
                  <c:v>15158331.177194247</c:v>
                </c:pt>
                <c:pt idx="72">
                  <c:v>13418069.74812142</c:v>
                </c:pt>
                <c:pt idx="73">
                  <c:v>3242541.3944983268</c:v>
                </c:pt>
                <c:pt idx="74">
                  <c:v>13852165.894587303</c:v>
                </c:pt>
                <c:pt idx="75">
                  <c:v>14853308.554862052</c:v>
                </c:pt>
                <c:pt idx="76">
                  <c:v>13406941.394867815</c:v>
                </c:pt>
                <c:pt idx="77">
                  <c:v>14023197.78881947</c:v>
                </c:pt>
                <c:pt idx="78">
                  <c:v>13810184.127084078</c:v>
                </c:pt>
                <c:pt idx="79">
                  <c:v>1028192.1038604769</c:v>
                </c:pt>
                <c:pt idx="80">
                  <c:v>13477103.828838481</c:v>
                </c:pt>
                <c:pt idx="81">
                  <c:v>339917.63957861403</c:v>
                </c:pt>
                <c:pt idx="82">
                  <c:v>765528.4998237415</c:v>
                </c:pt>
                <c:pt idx="83">
                  <c:v>13696762.270036964</c:v>
                </c:pt>
                <c:pt idx="84">
                  <c:v>590802.03870118828</c:v>
                </c:pt>
                <c:pt idx="85">
                  <c:v>12842450.934026226</c:v>
                </c:pt>
                <c:pt idx="86">
                  <c:v>937432.31510176638</c:v>
                </c:pt>
                <c:pt idx="87">
                  <c:v>453666.54377619771</c:v>
                </c:pt>
                <c:pt idx="88">
                  <c:v>611002.69581979653</c:v>
                </c:pt>
                <c:pt idx="89">
                  <c:v>2494382.1602051761</c:v>
                </c:pt>
                <c:pt idx="90">
                  <c:v>305264.38400313113</c:v>
                </c:pt>
                <c:pt idx="91">
                  <c:v>225177.9774174809</c:v>
                </c:pt>
                <c:pt idx="92">
                  <c:v>415464.51608745294</c:v>
                </c:pt>
                <c:pt idx="93">
                  <c:v>340748.57194876351</c:v>
                </c:pt>
                <c:pt idx="94">
                  <c:v>271855.72803781036</c:v>
                </c:pt>
                <c:pt idx="95">
                  <c:v>187038.81203614679</c:v>
                </c:pt>
                <c:pt idx="96">
                  <c:v>1814842.9143625656</c:v>
                </c:pt>
                <c:pt idx="97">
                  <c:v>140620.13801796647</c:v>
                </c:pt>
                <c:pt idx="98">
                  <c:v>72016.027747924978</c:v>
                </c:pt>
                <c:pt idx="99">
                  <c:v>33924.059670750779</c:v>
                </c:pt>
                <c:pt idx="100">
                  <c:v>169133.91145969465</c:v>
                </c:pt>
                <c:pt idx="101">
                  <c:v>67045.242317194687</c:v>
                </c:pt>
                <c:pt idx="102">
                  <c:v>49383.093216830261</c:v>
                </c:pt>
                <c:pt idx="103">
                  <c:v>263529.71037623344</c:v>
                </c:pt>
                <c:pt idx="104">
                  <c:v>92782.253647588295</c:v>
                </c:pt>
                <c:pt idx="105">
                  <c:v>136861.43683961444</c:v>
                </c:pt>
                <c:pt idx="106">
                  <c:v>40134.653250566436</c:v>
                </c:pt>
                <c:pt idx="107">
                  <c:v>1383258.9637304135</c:v>
                </c:pt>
                <c:pt idx="108">
                  <c:v>34056.588155024547</c:v>
                </c:pt>
                <c:pt idx="109">
                  <c:v>118802.79093423157</c:v>
                </c:pt>
                <c:pt idx="110">
                  <c:v>28860.154487871718</c:v>
                </c:pt>
                <c:pt idx="111">
                  <c:v>988944.18138008378</c:v>
                </c:pt>
                <c:pt idx="112">
                  <c:v>78362.259537198493</c:v>
                </c:pt>
                <c:pt idx="113">
                  <c:v>173295.09377075435</c:v>
                </c:pt>
                <c:pt idx="114">
                  <c:v>109292.23212039386</c:v>
                </c:pt>
                <c:pt idx="115">
                  <c:v>31229.733633313546</c:v>
                </c:pt>
                <c:pt idx="116">
                  <c:v>61941.685025862243</c:v>
                </c:pt>
                <c:pt idx="117">
                  <c:v>459773.74761043739</c:v>
                </c:pt>
                <c:pt idx="118">
                  <c:v>45926.231504742413</c:v>
                </c:pt>
                <c:pt idx="119">
                  <c:v>23894.878176298549</c:v>
                </c:pt>
                <c:pt idx="120">
                  <c:v>91499.057419295437</c:v>
                </c:pt>
                <c:pt idx="121">
                  <c:v>72891.931458289488</c:v>
                </c:pt>
                <c:pt idx="122">
                  <c:v>16779.038635222219</c:v>
                </c:pt>
                <c:pt idx="123">
                  <c:v>35690.127186039179</c:v>
                </c:pt>
                <c:pt idx="124">
                  <c:v>17175.632623188543</c:v>
                </c:pt>
                <c:pt idx="125">
                  <c:v>46004.072937039746</c:v>
                </c:pt>
                <c:pt idx="126">
                  <c:v>34760.118547766484</c:v>
                </c:pt>
                <c:pt idx="127">
                  <c:v>15055.091941397679</c:v>
                </c:pt>
                <c:pt idx="128">
                  <c:v>28488.829674192963</c:v>
                </c:pt>
                <c:pt idx="129">
                  <c:v>16457.186647238235</c:v>
                </c:pt>
                <c:pt idx="130">
                  <c:v>49330.524865948923</c:v>
                </c:pt>
                <c:pt idx="131">
                  <c:v>14065.709304533613</c:v>
                </c:pt>
                <c:pt idx="132">
                  <c:v>22533.018388517001</c:v>
                </c:pt>
                <c:pt idx="133">
                  <c:v>35720.532924477571</c:v>
                </c:pt>
                <c:pt idx="134">
                  <c:v>11626.683269101964</c:v>
                </c:pt>
                <c:pt idx="135">
                  <c:v>9864.232591254884</c:v>
                </c:pt>
                <c:pt idx="136">
                  <c:v>314782.53153476113</c:v>
                </c:pt>
                <c:pt idx="137">
                  <c:v>20134.298905684893</c:v>
                </c:pt>
                <c:pt idx="138">
                  <c:v>203531.23849115227</c:v>
                </c:pt>
                <c:pt idx="139">
                  <c:v>9321.497059553365</c:v>
                </c:pt>
                <c:pt idx="140">
                  <c:v>8136.1934518564021</c:v>
                </c:pt>
                <c:pt idx="141">
                  <c:v>37779.159268145821</c:v>
                </c:pt>
                <c:pt idx="142">
                  <c:v>6636.2964976788517</c:v>
                </c:pt>
                <c:pt idx="143">
                  <c:v>5740.6508099563744</c:v>
                </c:pt>
                <c:pt idx="144">
                  <c:v>16724.859552734888</c:v>
                </c:pt>
                <c:pt idx="145">
                  <c:v>29493.487297793225</c:v>
                </c:pt>
                <c:pt idx="146">
                  <c:v>10943.352321682984</c:v>
                </c:pt>
                <c:pt idx="147">
                  <c:v>4264.8326347236025</c:v>
                </c:pt>
                <c:pt idx="148">
                  <c:v>19844.969133410614</c:v>
                </c:pt>
                <c:pt idx="149">
                  <c:v>9770.6103796841526</c:v>
                </c:pt>
                <c:pt idx="150">
                  <c:v>4637.4970781829952</c:v>
                </c:pt>
                <c:pt idx="151">
                  <c:v>3630.8124210891247</c:v>
                </c:pt>
                <c:pt idx="152">
                  <c:v>1086.5116044516164</c:v>
                </c:pt>
                <c:pt idx="153">
                  <c:v>84583.089179588031</c:v>
                </c:pt>
                <c:pt idx="154">
                  <c:v>1138.2847599384409</c:v>
                </c:pt>
                <c:pt idx="155">
                  <c:v>21214.801116087223</c:v>
                </c:pt>
                <c:pt idx="156">
                  <c:v>15670.705554557306</c:v>
                </c:pt>
                <c:pt idx="157">
                  <c:v>4058.4749575088204</c:v>
                </c:pt>
                <c:pt idx="158">
                  <c:v>7543.5474273912732</c:v>
                </c:pt>
                <c:pt idx="159">
                  <c:v>1399.1035035185485</c:v>
                </c:pt>
                <c:pt idx="160">
                  <c:v>790.5453012710592</c:v>
                </c:pt>
                <c:pt idx="161">
                  <c:v>2538.2483195042741</c:v>
                </c:pt>
                <c:pt idx="162">
                  <c:v>1090.096400907936</c:v>
                </c:pt>
                <c:pt idx="163">
                  <c:v>11032.17403091437</c:v>
                </c:pt>
                <c:pt idx="164">
                  <c:v>723.8080828359175</c:v>
                </c:pt>
                <c:pt idx="165">
                  <c:v>2878.2562918996741</c:v>
                </c:pt>
                <c:pt idx="166">
                  <c:v>5408.6411344892858</c:v>
                </c:pt>
                <c:pt idx="167">
                  <c:v>36256.119388042731</c:v>
                </c:pt>
                <c:pt idx="168">
                  <c:v>756.73151290298017</c:v>
                </c:pt>
                <c:pt idx="169">
                  <c:v>1868.3166990934203</c:v>
                </c:pt>
                <c:pt idx="170">
                  <c:v>361.13051494038797</c:v>
                </c:pt>
                <c:pt idx="171">
                  <c:v>7152.025743820659</c:v>
                </c:pt>
                <c:pt idx="172">
                  <c:v>1027.4665780150274</c:v>
                </c:pt>
                <c:pt idx="173">
                  <c:v>158.59434354213505</c:v>
                </c:pt>
                <c:pt idx="174">
                  <c:v>426.27110067051774</c:v>
                </c:pt>
                <c:pt idx="175">
                  <c:v>3622.231593069846</c:v>
                </c:pt>
                <c:pt idx="176">
                  <c:v>193.42744571787273</c:v>
                </c:pt>
                <c:pt idx="177">
                  <c:v>1081.097446439044</c:v>
                </c:pt>
                <c:pt idx="178">
                  <c:v>559.07658645295271</c:v>
                </c:pt>
                <c:pt idx="179">
                  <c:v>188.99002466513699</c:v>
                </c:pt>
                <c:pt idx="180">
                  <c:v>5844.2973611749167</c:v>
                </c:pt>
                <c:pt idx="181">
                  <c:v>2627.8130504489955</c:v>
                </c:pt>
                <c:pt idx="182">
                  <c:v>125.68406250190428</c:v>
                </c:pt>
                <c:pt idx="183">
                  <c:v>446.71856381497554</c:v>
                </c:pt>
                <c:pt idx="184">
                  <c:v>75.750813144664249</c:v>
                </c:pt>
                <c:pt idx="185">
                  <c:v>33.030704662902771</c:v>
                </c:pt>
                <c:pt idx="186">
                  <c:v>229.49064001440402</c:v>
                </c:pt>
                <c:pt idx="187">
                  <c:v>5891.9837872639309</c:v>
                </c:pt>
                <c:pt idx="188">
                  <c:v>14.047740487980718</c:v>
                </c:pt>
                <c:pt idx="189">
                  <c:v>22987.051062181992</c:v>
                </c:pt>
                <c:pt idx="190">
                  <c:v>159.74350074794469</c:v>
                </c:pt>
                <c:pt idx="191">
                  <c:v>3328.4303187174542</c:v>
                </c:pt>
                <c:pt idx="192">
                  <c:v>2761.5454550182308</c:v>
                </c:pt>
                <c:pt idx="193">
                  <c:v>16.554224108231278</c:v>
                </c:pt>
                <c:pt idx="194">
                  <c:v>10.829513227716989</c:v>
                </c:pt>
                <c:pt idx="195">
                  <c:v>160.90837388981979</c:v>
                </c:pt>
                <c:pt idx="196">
                  <c:v>0.14672220560872687</c:v>
                </c:pt>
                <c:pt idx="197">
                  <c:v>3.4873511152160641E-2</c:v>
                </c:pt>
                <c:pt idx="198">
                  <c:v>1823.3380454415778</c:v>
                </c:pt>
                <c:pt idx="199">
                  <c:v>3111.5084330972481</c:v>
                </c:pt>
                <c:pt idx="200">
                  <c:v>59.360873153168924</c:v>
                </c:pt>
                <c:pt idx="201">
                  <c:v>0.33749793959644991</c:v>
                </c:pt>
                <c:pt idx="202">
                  <c:v>9.0839371589270979</c:v>
                </c:pt>
                <c:pt idx="203">
                  <c:v>44.11869851191409</c:v>
                </c:pt>
                <c:pt idx="204">
                  <c:v>1429.6238207201247</c:v>
                </c:pt>
                <c:pt idx="205">
                  <c:v>36.72891790058501</c:v>
                </c:pt>
                <c:pt idx="206">
                  <c:v>8.7102603965862588</c:v>
                </c:pt>
                <c:pt idx="207">
                  <c:v>1668.2546173278806</c:v>
                </c:pt>
                <c:pt idx="208">
                  <c:v>24.839833168535925</c:v>
                </c:pt>
                <c:pt idx="209">
                  <c:v>34.726002288395648</c:v>
                </c:pt>
                <c:pt idx="210">
                  <c:v>10.933173192475945</c:v>
                </c:pt>
                <c:pt idx="211">
                  <c:v>8092.5778828236034</c:v>
                </c:pt>
                <c:pt idx="212">
                  <c:v>784.82251263495857</c:v>
                </c:pt>
                <c:pt idx="213">
                  <c:v>24.798986773212917</c:v>
                </c:pt>
                <c:pt idx="214">
                  <c:v>9.5016995912351891</c:v>
                </c:pt>
                <c:pt idx="215">
                  <c:v>54.96664987750723</c:v>
                </c:pt>
                <c:pt idx="216">
                  <c:v>1304.2592110186222</c:v>
                </c:pt>
                <c:pt idx="217">
                  <c:v>10.627878003586977</c:v>
                </c:pt>
                <c:pt idx="218">
                  <c:v>42.328267524223847</c:v>
                </c:pt>
                <c:pt idx="219">
                  <c:v>38.128384301246243</c:v>
                </c:pt>
                <c:pt idx="220">
                  <c:v>92.850928489518751</c:v>
                </c:pt>
                <c:pt idx="221">
                  <c:v>1.6934733051269237</c:v>
                </c:pt>
                <c:pt idx="222">
                  <c:v>604.28166829999327</c:v>
                </c:pt>
                <c:pt idx="223">
                  <c:v>830.65393484812546</c:v>
                </c:pt>
                <c:pt idx="224">
                  <c:v>38.897375714433252</c:v>
                </c:pt>
                <c:pt idx="225">
                  <c:v>7.5582244652284167</c:v>
                </c:pt>
                <c:pt idx="226">
                  <c:v>51.174911103240376</c:v>
                </c:pt>
                <c:pt idx="227">
                  <c:v>894.83325118660809</c:v>
                </c:pt>
                <c:pt idx="228">
                  <c:v>390.42617723637562</c:v>
                </c:pt>
                <c:pt idx="229">
                  <c:v>35.298609996830152</c:v>
                </c:pt>
                <c:pt idx="230">
                  <c:v>19.91937218301582</c:v>
                </c:pt>
                <c:pt idx="231">
                  <c:v>3382.5146496513894</c:v>
                </c:pt>
                <c:pt idx="232">
                  <c:v>41.797589337451647</c:v>
                </c:pt>
                <c:pt idx="233">
                  <c:v>24.361985893690683</c:v>
                </c:pt>
                <c:pt idx="234">
                  <c:v>418.01624189495976</c:v>
                </c:pt>
                <c:pt idx="235">
                  <c:v>8.1722486329934778</c:v>
                </c:pt>
                <c:pt idx="236">
                  <c:v>462.36417138954465</c:v>
                </c:pt>
                <c:pt idx="237">
                  <c:v>29.616775753991384</c:v>
                </c:pt>
                <c:pt idx="238">
                  <c:v>4.4524846261648676</c:v>
                </c:pt>
                <c:pt idx="239">
                  <c:v>49.414817768421727</c:v>
                </c:pt>
                <c:pt idx="240">
                  <c:v>31.82593692867254</c:v>
                </c:pt>
                <c:pt idx="241">
                  <c:v>536.04224938743323</c:v>
                </c:pt>
                <c:pt idx="242">
                  <c:v>20.313808304773055</c:v>
                </c:pt>
                <c:pt idx="243">
                  <c:v>30.184775993299542</c:v>
                </c:pt>
                <c:pt idx="244">
                  <c:v>290.62845119548211</c:v>
                </c:pt>
                <c:pt idx="245">
                  <c:v>29.290276274435868</c:v>
                </c:pt>
                <c:pt idx="246">
                  <c:v>9.1459200174707505</c:v>
                </c:pt>
                <c:pt idx="247">
                  <c:v>343.25405208577223</c:v>
                </c:pt>
                <c:pt idx="248">
                  <c:v>12.851903137639209</c:v>
                </c:pt>
                <c:pt idx="249">
                  <c:v>9.7488803151981003</c:v>
                </c:pt>
                <c:pt idx="250">
                  <c:v>18.182930471091574</c:v>
                </c:pt>
                <c:pt idx="251">
                  <c:v>299.38004157925445</c:v>
                </c:pt>
                <c:pt idx="252">
                  <c:v>1140.0265957322877</c:v>
                </c:pt>
                <c:pt idx="253">
                  <c:v>8.7678350218331378</c:v>
                </c:pt>
                <c:pt idx="254">
                  <c:v>1.4699471569860036</c:v>
                </c:pt>
                <c:pt idx="255">
                  <c:v>8.0846896489854689</c:v>
                </c:pt>
                <c:pt idx="256">
                  <c:v>249.04818306798811</c:v>
                </c:pt>
                <c:pt idx="257">
                  <c:v>5.8251601623707572</c:v>
                </c:pt>
                <c:pt idx="258">
                  <c:v>0.43892961751543597</c:v>
                </c:pt>
                <c:pt idx="259">
                  <c:v>312.38459673850912</c:v>
                </c:pt>
                <c:pt idx="260">
                  <c:v>8.466366615544354</c:v>
                </c:pt>
                <c:pt idx="261">
                  <c:v>6.2432372876614401</c:v>
                </c:pt>
                <c:pt idx="262">
                  <c:v>103.85245736126647</c:v>
                </c:pt>
                <c:pt idx="263">
                  <c:v>0.50743227433543714</c:v>
                </c:pt>
                <c:pt idx="264">
                  <c:v>4.1642370681457948</c:v>
                </c:pt>
                <c:pt idx="265">
                  <c:v>0.31691900267119139</c:v>
                </c:pt>
                <c:pt idx="266">
                  <c:v>2.008229705135657</c:v>
                </c:pt>
                <c:pt idx="267">
                  <c:v>191.72653418912586</c:v>
                </c:pt>
                <c:pt idx="268">
                  <c:v>128.52366315543472</c:v>
                </c:pt>
                <c:pt idx="269">
                  <c:v>0.23935191664042765</c:v>
                </c:pt>
                <c:pt idx="270">
                  <c:v>0.14071182752487355</c:v>
                </c:pt>
                <c:pt idx="271">
                  <c:v>269.09232125979366</c:v>
                </c:pt>
                <c:pt idx="272">
                  <c:v>0.23636712677769448</c:v>
                </c:pt>
                <c:pt idx="274" formatCode="0.0000">
                  <c:v>3623010.9586756816</c:v>
                </c:pt>
                <c:pt idx="275" formatCode="0.0000">
                  <c:v>3096523.3447290217</c:v>
                </c:pt>
                <c:pt idx="276" formatCode="0.0000">
                  <c:v>1557281.9632330786</c:v>
                </c:pt>
                <c:pt idx="277" formatCode="0.0000">
                  <c:v>3757962.9281109027</c:v>
                </c:pt>
                <c:pt idx="278" formatCode="0.0000">
                  <c:v>4876029.571335746</c:v>
                </c:pt>
                <c:pt idx="279" formatCode="0.0000">
                  <c:v>5725184.7263098173</c:v>
                </c:pt>
                <c:pt idx="280" formatCode="0.0000">
                  <c:v>4165646.4836423961</c:v>
                </c:pt>
                <c:pt idx="281" formatCode="0.0000">
                  <c:v>1813986.2006175588</c:v>
                </c:pt>
                <c:pt idx="282" formatCode="0.0000">
                  <c:v>6421008.7021483751</c:v>
                </c:pt>
                <c:pt idx="283" formatCode="0.0000">
                  <c:v>7068879.5451962398</c:v>
                </c:pt>
                <c:pt idx="284" formatCode="0.0000">
                  <c:v>1623447.6188243784</c:v>
                </c:pt>
                <c:pt idx="285" formatCode="0.0000">
                  <c:v>1485638.8266480986</c:v>
                </c:pt>
                <c:pt idx="286" formatCode="0.0000">
                  <c:v>3152426.5119394227</c:v>
                </c:pt>
                <c:pt idx="287" formatCode="0.0000">
                  <c:v>2294383.6705443445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68-C149-B931-E91D54A43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51168"/>
        <c:axId val="164881984"/>
      </c:scatterChart>
      <c:valAx>
        <c:axId val="167251168"/>
        <c:scaling>
          <c:orientation val="minMax"/>
          <c:max val="1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81984"/>
        <c:crosses val="autoZero"/>
        <c:crossBetween val="midCat"/>
      </c:valAx>
      <c:valAx>
        <c:axId val="164881984"/>
        <c:scaling>
          <c:logBase val="10"/>
          <c:orientation val="minMax"/>
        </c:scaling>
        <c:delete val="0"/>
        <c:axPos val="l"/>
        <c:numFmt formatCode="0.0000E+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5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summaryC!$H$297:$H$584</c:f>
              <c:numCache>
                <c:formatCode>General</c:formatCode>
                <c:ptCount val="288"/>
                <c:pt idx="0">
                  <c:v>30.051237416729467</c:v>
                </c:pt>
                <c:pt idx="1">
                  <c:v>30.535380813357815</c:v>
                </c:pt>
                <c:pt idx="2">
                  <c:v>30.813040372389281</c:v>
                </c:pt>
                <c:pt idx="3">
                  <c:v>30.87060455548508</c:v>
                </c:pt>
                <c:pt idx="4">
                  <c:v>30.890538051363205</c:v>
                </c:pt>
                <c:pt idx="5">
                  <c:v>30.933543594797897</c:v>
                </c:pt>
                <c:pt idx="6">
                  <c:v>30.982398638055386</c:v>
                </c:pt>
                <c:pt idx="7">
                  <c:v>31.09356268775727</c:v>
                </c:pt>
                <c:pt idx="8">
                  <c:v>31.119001968734477</c:v>
                </c:pt>
                <c:pt idx="9">
                  <c:v>31.224954783123042</c:v>
                </c:pt>
                <c:pt idx="10">
                  <c:v>31.391576892001748</c:v>
                </c:pt>
                <c:pt idx="11">
                  <c:v>31.468438527878856</c:v>
                </c:pt>
                <c:pt idx="12">
                  <c:v>31.50025878050571</c:v>
                </c:pt>
                <c:pt idx="13">
                  <c:v>31.504700078740008</c:v>
                </c:pt>
                <c:pt idx="14">
                  <c:v>31.640228327902054</c:v>
                </c:pt>
                <c:pt idx="15">
                  <c:v>31.71386637799694</c:v>
                </c:pt>
                <c:pt idx="16">
                  <c:v>31.784161632307487</c:v>
                </c:pt>
                <c:pt idx="17">
                  <c:v>31.809181122539709</c:v>
                </c:pt>
                <c:pt idx="18">
                  <c:v>31.855915784202686</c:v>
                </c:pt>
                <c:pt idx="19">
                  <c:v>31.884282575628131</c:v>
                </c:pt>
                <c:pt idx="20">
                  <c:v>31.9111283789609</c:v>
                </c:pt>
                <c:pt idx="21">
                  <c:v>31.911810814174199</c:v>
                </c:pt>
                <c:pt idx="22">
                  <c:v>31.956322283307156</c:v>
                </c:pt>
                <c:pt idx="23">
                  <c:v>31.973339401483695</c:v>
                </c:pt>
                <c:pt idx="24">
                  <c:v>32.083673132087839</c:v>
                </c:pt>
                <c:pt idx="25">
                  <c:v>32.150723912899906</c:v>
                </c:pt>
                <c:pt idx="26">
                  <c:v>32.221270164443425</c:v>
                </c:pt>
                <c:pt idx="27">
                  <c:v>32.262714705906809</c:v>
                </c:pt>
                <c:pt idx="28">
                  <c:v>32.320246987289849</c:v>
                </c:pt>
                <c:pt idx="29">
                  <c:v>32.436893507656983</c:v>
                </c:pt>
                <c:pt idx="30">
                  <c:v>32.55476936251965</c:v>
                </c:pt>
                <c:pt idx="31">
                  <c:v>32.557174733090562</c:v>
                </c:pt>
                <c:pt idx="32">
                  <c:v>32.56776580123941</c:v>
                </c:pt>
                <c:pt idx="33">
                  <c:v>32.79488705111882</c:v>
                </c:pt>
                <c:pt idx="34">
                  <c:v>32.833593401853541</c:v>
                </c:pt>
                <c:pt idx="35">
                  <c:v>32.833818229999387</c:v>
                </c:pt>
                <c:pt idx="36">
                  <c:v>32.975332041834697</c:v>
                </c:pt>
                <c:pt idx="37">
                  <c:v>33.20861067942576</c:v>
                </c:pt>
                <c:pt idx="38">
                  <c:v>33.403605079726908</c:v>
                </c:pt>
                <c:pt idx="39">
                  <c:v>33.425573851699852</c:v>
                </c:pt>
                <c:pt idx="40">
                  <c:v>33.460953261815405</c:v>
                </c:pt>
                <c:pt idx="41">
                  <c:v>33.510974630049162</c:v>
                </c:pt>
                <c:pt idx="42">
                  <c:v>33.709257832955934</c:v>
                </c:pt>
                <c:pt idx="43">
                  <c:v>33.811240160091728</c:v>
                </c:pt>
                <c:pt idx="44">
                  <c:v>33.874244967069146</c:v>
                </c:pt>
                <c:pt idx="45">
                  <c:v>34.054301795806182</c:v>
                </c:pt>
                <c:pt idx="46">
                  <c:v>34.058854636362646</c:v>
                </c:pt>
                <c:pt idx="47">
                  <c:v>34.449012758592204</c:v>
                </c:pt>
                <c:pt idx="48">
                  <c:v>34.515394685549211</c:v>
                </c:pt>
                <c:pt idx="49">
                  <c:v>34.560104279217654</c:v>
                </c:pt>
                <c:pt idx="50">
                  <c:v>34.702990471897785</c:v>
                </c:pt>
                <c:pt idx="51">
                  <c:v>34.793977912226588</c:v>
                </c:pt>
                <c:pt idx="52">
                  <c:v>34.960551121955831</c:v>
                </c:pt>
                <c:pt idx="53">
                  <c:v>35.128493700519961</c:v>
                </c:pt>
                <c:pt idx="54">
                  <c:v>35.183312481073223</c:v>
                </c:pt>
                <c:pt idx="55">
                  <c:v>35.194670234154287</c:v>
                </c:pt>
                <c:pt idx="56">
                  <c:v>35.241900223973907</c:v>
                </c:pt>
                <c:pt idx="57">
                  <c:v>35.284768862724654</c:v>
                </c:pt>
                <c:pt idx="58">
                  <c:v>35.291361956366615</c:v>
                </c:pt>
                <c:pt idx="59">
                  <c:v>35.319061199001766</c:v>
                </c:pt>
                <c:pt idx="60">
                  <c:v>35.520316359990865</c:v>
                </c:pt>
                <c:pt idx="61">
                  <c:v>35.575074607235507</c:v>
                </c:pt>
                <c:pt idx="62">
                  <c:v>35.576807633518399</c:v>
                </c:pt>
                <c:pt idx="63">
                  <c:v>35.592919955808426</c:v>
                </c:pt>
                <c:pt idx="64">
                  <c:v>35.665849246371231</c:v>
                </c:pt>
                <c:pt idx="65">
                  <c:v>35.743806201125999</c:v>
                </c:pt>
                <c:pt idx="66">
                  <c:v>35.784327816085131</c:v>
                </c:pt>
                <c:pt idx="67">
                  <c:v>35.860667598716063</c:v>
                </c:pt>
                <c:pt idx="68">
                  <c:v>36.008160785898681</c:v>
                </c:pt>
                <c:pt idx="69">
                  <c:v>36.230017060306025</c:v>
                </c:pt>
                <c:pt idx="70">
                  <c:v>36.24825404295531</c:v>
                </c:pt>
                <c:pt idx="71">
                  <c:v>36.326247445805016</c:v>
                </c:pt>
                <c:pt idx="72">
                  <c:v>36.467521566123537</c:v>
                </c:pt>
                <c:pt idx="73">
                  <c:v>36.496911897175238</c:v>
                </c:pt>
                <c:pt idx="74">
                  <c:v>36.501836041987879</c:v>
                </c:pt>
                <c:pt idx="75">
                  <c:v>36.650936465261559</c:v>
                </c:pt>
                <c:pt idx="76">
                  <c:v>36.954921776731794</c:v>
                </c:pt>
                <c:pt idx="77">
                  <c:v>37.142833604728281</c:v>
                </c:pt>
                <c:pt idx="78">
                  <c:v>37.180221331329527</c:v>
                </c:pt>
                <c:pt idx="79">
                  <c:v>37.341067673454248</c:v>
                </c:pt>
                <c:pt idx="80">
                  <c:v>37.377909534387207</c:v>
                </c:pt>
                <c:pt idx="81">
                  <c:v>37.587714039560019</c:v>
                </c:pt>
                <c:pt idx="82">
                  <c:v>37.659537200710894</c:v>
                </c:pt>
                <c:pt idx="83">
                  <c:v>37.830471340629224</c:v>
                </c:pt>
                <c:pt idx="84">
                  <c:v>38.146535422659838</c:v>
                </c:pt>
                <c:pt idx="85">
                  <c:v>38.27238951751518</c:v>
                </c:pt>
                <c:pt idx="86">
                  <c:v>38.971814158071659</c:v>
                </c:pt>
                <c:pt idx="87">
                  <c:v>39.025402475681886</c:v>
                </c:pt>
                <c:pt idx="88">
                  <c:v>39.254488514073664</c:v>
                </c:pt>
                <c:pt idx="89">
                  <c:v>39.505058725291136</c:v>
                </c:pt>
                <c:pt idx="90">
                  <c:v>39.772706486346749</c:v>
                </c:pt>
                <c:pt idx="91">
                  <c:v>40.355905147831237</c:v>
                </c:pt>
                <c:pt idx="92">
                  <c:v>40.431971715995985</c:v>
                </c:pt>
                <c:pt idx="93">
                  <c:v>40.703786357440904</c:v>
                </c:pt>
                <c:pt idx="94">
                  <c:v>41.780597687250747</c:v>
                </c:pt>
                <c:pt idx="95">
                  <c:v>41.930197215539977</c:v>
                </c:pt>
                <c:pt idx="96">
                  <c:v>42.408218416649163</c:v>
                </c:pt>
                <c:pt idx="97">
                  <c:v>42.462867692535447</c:v>
                </c:pt>
                <c:pt idx="98">
                  <c:v>42.720000079174348</c:v>
                </c:pt>
                <c:pt idx="99">
                  <c:v>43.112432028732002</c:v>
                </c:pt>
                <c:pt idx="100">
                  <c:v>43.225836345486172</c:v>
                </c:pt>
                <c:pt idx="101">
                  <c:v>43.240292454538647</c:v>
                </c:pt>
                <c:pt idx="102">
                  <c:v>43.287252977903492</c:v>
                </c:pt>
                <c:pt idx="103">
                  <c:v>43.838541742592525</c:v>
                </c:pt>
                <c:pt idx="104">
                  <c:v>44.012031231572728</c:v>
                </c:pt>
                <c:pt idx="105">
                  <c:v>44.396634767819009</c:v>
                </c:pt>
                <c:pt idx="106">
                  <c:v>44.6777921983293</c:v>
                </c:pt>
                <c:pt idx="107">
                  <c:v>44.839973728599922</c:v>
                </c:pt>
                <c:pt idx="108">
                  <c:v>45.535284303058319</c:v>
                </c:pt>
                <c:pt idx="109">
                  <c:v>45.681510703197297</c:v>
                </c:pt>
                <c:pt idx="110">
                  <c:v>45.774411562934617</c:v>
                </c:pt>
                <c:pt idx="111">
                  <c:v>46.229360602535749</c:v>
                </c:pt>
                <c:pt idx="112">
                  <c:v>46.513306820569781</c:v>
                </c:pt>
                <c:pt idx="113">
                  <c:v>47.03545556304821</c:v>
                </c:pt>
                <c:pt idx="114">
                  <c:v>47.38680755255762</c:v>
                </c:pt>
                <c:pt idx="115">
                  <c:v>47.487749687830423</c:v>
                </c:pt>
                <c:pt idx="116">
                  <c:v>48.652470332763876</c:v>
                </c:pt>
                <c:pt idx="117">
                  <c:v>48.718332494155739</c:v>
                </c:pt>
                <c:pt idx="118">
                  <c:v>48.757824582545034</c:v>
                </c:pt>
                <c:pt idx="119">
                  <c:v>49.207759100190756</c:v>
                </c:pt>
                <c:pt idx="120">
                  <c:v>49.600973893866033</c:v>
                </c:pt>
                <c:pt idx="121">
                  <c:v>49.75047792966982</c:v>
                </c:pt>
                <c:pt idx="122">
                  <c:v>50.485603767863374</c:v>
                </c:pt>
                <c:pt idx="123">
                  <c:v>50.659569595399411</c:v>
                </c:pt>
                <c:pt idx="124">
                  <c:v>50.676435008063009</c:v>
                </c:pt>
                <c:pt idx="125">
                  <c:v>50.88634933570475</c:v>
                </c:pt>
                <c:pt idx="126">
                  <c:v>52.403484353428453</c:v>
                </c:pt>
                <c:pt idx="127">
                  <c:v>52.554810989634973</c:v>
                </c:pt>
                <c:pt idx="128">
                  <c:v>53.399577568929764</c:v>
                </c:pt>
                <c:pt idx="129">
                  <c:v>54.816562482959021</c:v>
                </c:pt>
                <c:pt idx="130">
                  <c:v>55.072883747781539</c:v>
                </c:pt>
                <c:pt idx="131">
                  <c:v>55.420411199512728</c:v>
                </c:pt>
                <c:pt idx="132">
                  <c:v>55.465799366573528</c:v>
                </c:pt>
                <c:pt idx="133">
                  <c:v>55.619543159848376</c:v>
                </c:pt>
                <c:pt idx="134">
                  <c:v>56.104039745440303</c:v>
                </c:pt>
                <c:pt idx="135">
                  <c:v>56.861394202633214</c:v>
                </c:pt>
                <c:pt idx="136">
                  <c:v>57.490834413625478</c:v>
                </c:pt>
                <c:pt idx="137">
                  <c:v>57.76329843438932</c:v>
                </c:pt>
                <c:pt idx="138">
                  <c:v>58.456978126747472</c:v>
                </c:pt>
                <c:pt idx="139">
                  <c:v>59.408873074243388</c:v>
                </c:pt>
                <c:pt idx="140">
                  <c:v>60.634072330437824</c:v>
                </c:pt>
                <c:pt idx="141">
                  <c:v>60.946670353730191</c:v>
                </c:pt>
                <c:pt idx="142">
                  <c:v>61.451559062050855</c:v>
                </c:pt>
                <c:pt idx="143">
                  <c:v>62.379560691103798</c:v>
                </c:pt>
                <c:pt idx="144">
                  <c:v>63.086449490157406</c:v>
                </c:pt>
                <c:pt idx="145">
                  <c:v>63.572636779562608</c:v>
                </c:pt>
                <c:pt idx="146">
                  <c:v>63.929256546156871</c:v>
                </c:pt>
                <c:pt idx="147">
                  <c:v>65.197526963118463</c:v>
                </c:pt>
                <c:pt idx="148">
                  <c:v>65.295426906542886</c:v>
                </c:pt>
                <c:pt idx="149">
                  <c:v>66.196697434147154</c:v>
                </c:pt>
                <c:pt idx="150">
                  <c:v>66.819863163399134</c:v>
                </c:pt>
                <c:pt idx="151">
                  <c:v>67.486139295516992</c:v>
                </c:pt>
                <c:pt idx="152">
                  <c:v>67.809079109242447</c:v>
                </c:pt>
                <c:pt idx="153">
                  <c:v>69.269401485991935</c:v>
                </c:pt>
                <c:pt idx="154">
                  <c:v>69.484667301469329</c:v>
                </c:pt>
                <c:pt idx="155">
                  <c:v>69.631916537401011</c:v>
                </c:pt>
                <c:pt idx="156">
                  <c:v>70.856645232067009</c:v>
                </c:pt>
                <c:pt idx="157">
                  <c:v>71.24680526546517</c:v>
                </c:pt>
                <c:pt idx="158">
                  <c:v>71.410001561561742</c:v>
                </c:pt>
                <c:pt idx="159">
                  <c:v>71.555967688769329</c:v>
                </c:pt>
                <c:pt idx="160">
                  <c:v>71.695747643736482</c:v>
                </c:pt>
                <c:pt idx="161">
                  <c:v>72.185709713622302</c:v>
                </c:pt>
                <c:pt idx="162">
                  <c:v>73.223426907390646</c:v>
                </c:pt>
                <c:pt idx="163">
                  <c:v>73.237127193788737</c:v>
                </c:pt>
                <c:pt idx="164">
                  <c:v>73.826385133919615</c:v>
                </c:pt>
                <c:pt idx="165">
                  <c:v>73.94748416445286</c:v>
                </c:pt>
                <c:pt idx="166">
                  <c:v>75.063494278092108</c:v>
                </c:pt>
                <c:pt idx="167">
                  <c:v>75.378046873928298</c:v>
                </c:pt>
                <c:pt idx="168">
                  <c:v>75.583295202286067</c:v>
                </c:pt>
                <c:pt idx="169">
                  <c:v>76.891857906230825</c:v>
                </c:pt>
                <c:pt idx="170">
                  <c:v>78.995876068605128</c:v>
                </c:pt>
                <c:pt idx="171">
                  <c:v>79.272345802470952</c:v>
                </c:pt>
                <c:pt idx="172">
                  <c:v>79.927590889238985</c:v>
                </c:pt>
                <c:pt idx="173">
                  <c:v>79.954242611493612</c:v>
                </c:pt>
                <c:pt idx="174">
                  <c:v>79.989670598840632</c:v>
                </c:pt>
                <c:pt idx="175">
                  <c:v>80.811882813001063</c:v>
                </c:pt>
                <c:pt idx="176">
                  <c:v>81.316775021991532</c:v>
                </c:pt>
                <c:pt idx="177">
                  <c:v>82.441426534798751</c:v>
                </c:pt>
                <c:pt idx="178">
                  <c:v>82.75525903112667</c:v>
                </c:pt>
                <c:pt idx="179">
                  <c:v>83.032546153337805</c:v>
                </c:pt>
                <c:pt idx="180">
                  <c:v>84.779736016412912</c:v>
                </c:pt>
                <c:pt idx="181">
                  <c:v>84.948439538882809</c:v>
                </c:pt>
                <c:pt idx="182">
                  <c:v>87.691219927366078</c:v>
                </c:pt>
                <c:pt idx="183">
                  <c:v>87.746975267537692</c:v>
                </c:pt>
                <c:pt idx="184">
                  <c:v>88.046153220613746</c:v>
                </c:pt>
                <c:pt idx="185">
                  <c:v>90.061700920660513</c:v>
                </c:pt>
                <c:pt idx="186">
                  <c:v>90.31739052372231</c:v>
                </c:pt>
                <c:pt idx="187">
                  <c:v>90.658573014691996</c:v>
                </c:pt>
                <c:pt idx="188">
                  <c:v>91.164641764256771</c:v>
                </c:pt>
                <c:pt idx="189">
                  <c:v>92.158485620004143</c:v>
                </c:pt>
                <c:pt idx="190">
                  <c:v>93.346858124702166</c:v>
                </c:pt>
                <c:pt idx="191">
                  <c:v>94.109313168609759</c:v>
                </c:pt>
                <c:pt idx="192">
                  <c:v>94.93365246152544</c:v>
                </c:pt>
                <c:pt idx="193">
                  <c:v>96.061850870509659</c:v>
                </c:pt>
                <c:pt idx="194">
                  <c:v>97.070759743095849</c:v>
                </c:pt>
                <c:pt idx="195">
                  <c:v>97.3402580348681</c:v>
                </c:pt>
                <c:pt idx="196">
                  <c:v>98.797881297972651</c:v>
                </c:pt>
                <c:pt idx="197">
                  <c:v>99.792912323256189</c:v>
                </c:pt>
                <c:pt idx="198">
                  <c:v>100.13076965004252</c:v>
                </c:pt>
                <c:pt idx="199">
                  <c:v>102.17779816007693</c:v>
                </c:pt>
                <c:pt idx="200">
                  <c:v>103.09236836189991</c:v>
                </c:pt>
                <c:pt idx="201">
                  <c:v>104.37580161477794</c:v>
                </c:pt>
                <c:pt idx="202">
                  <c:v>104.51540842296438</c:v>
                </c:pt>
                <c:pt idx="203">
                  <c:v>107.20125893276601</c:v>
                </c:pt>
                <c:pt idx="204">
                  <c:v>108.2797081284769</c:v>
                </c:pt>
                <c:pt idx="205">
                  <c:v>110.34953613903117</c:v>
                </c:pt>
                <c:pt idx="206">
                  <c:v>112.6872027198812</c:v>
                </c:pt>
                <c:pt idx="207">
                  <c:v>113.46028419754855</c:v>
                </c:pt>
                <c:pt idx="208">
                  <c:v>113.66970377434467</c:v>
                </c:pt>
                <c:pt idx="209">
                  <c:v>114.37315503239044</c:v>
                </c:pt>
                <c:pt idx="210">
                  <c:v>114.7662048775919</c:v>
                </c:pt>
                <c:pt idx="211">
                  <c:v>117.51455042558732</c:v>
                </c:pt>
                <c:pt idx="212">
                  <c:v>117.53201898405977</c:v>
                </c:pt>
                <c:pt idx="213">
                  <c:v>118.67616601558858</c:v>
                </c:pt>
                <c:pt idx="214">
                  <c:v>121.26988593532455</c:v>
                </c:pt>
                <c:pt idx="215">
                  <c:v>121.76387319165391</c:v>
                </c:pt>
                <c:pt idx="216">
                  <c:v>125.75081910446129</c:v>
                </c:pt>
                <c:pt idx="217">
                  <c:v>127.67728604450099</c:v>
                </c:pt>
                <c:pt idx="218">
                  <c:v>129.26287825729113</c:v>
                </c:pt>
                <c:pt idx="219">
                  <c:v>131.19668797977261</c:v>
                </c:pt>
                <c:pt idx="220">
                  <c:v>132.96932045743205</c:v>
                </c:pt>
                <c:pt idx="221">
                  <c:v>133.24628196173109</c:v>
                </c:pt>
                <c:pt idx="222">
                  <c:v>133.77308908279639</c:v>
                </c:pt>
                <c:pt idx="223">
                  <c:v>140.31574948810857</c:v>
                </c:pt>
                <c:pt idx="224">
                  <c:v>142.80587088528642</c:v>
                </c:pt>
                <c:pt idx="225">
                  <c:v>143.25844371304288</c:v>
                </c:pt>
                <c:pt idx="226">
                  <c:v>148.7801111468184</c:v>
                </c:pt>
                <c:pt idx="227">
                  <c:v>149.429530513195</c:v>
                </c:pt>
                <c:pt idx="228">
                  <c:v>149.75050440122283</c:v>
                </c:pt>
                <c:pt idx="229">
                  <c:v>149.8119772306392</c:v>
                </c:pt>
                <c:pt idx="230">
                  <c:v>150.43967373698749</c:v>
                </c:pt>
                <c:pt idx="231">
                  <c:v>155.54975244168625</c:v>
                </c:pt>
                <c:pt idx="232">
                  <c:v>156.59741249865692</c:v>
                </c:pt>
                <c:pt idx="233">
                  <c:v>164.31994174671436</c:v>
                </c:pt>
                <c:pt idx="234">
                  <c:v>166.86961387920712</c:v>
                </c:pt>
                <c:pt idx="235">
                  <c:v>167.33193548260397</c:v>
                </c:pt>
                <c:pt idx="236">
                  <c:v>168.44620473413158</c:v>
                </c:pt>
                <c:pt idx="237">
                  <c:v>174.09085091521578</c:v>
                </c:pt>
                <c:pt idx="238">
                  <c:v>175.98668225044364</c:v>
                </c:pt>
                <c:pt idx="239">
                  <c:v>182.32549450065582</c:v>
                </c:pt>
                <c:pt idx="240">
                  <c:v>186.09400826794331</c:v>
                </c:pt>
                <c:pt idx="241">
                  <c:v>189.96527787314153</c:v>
                </c:pt>
                <c:pt idx="242">
                  <c:v>191.54639180553414</c:v>
                </c:pt>
                <c:pt idx="243">
                  <c:v>192.97449730969342</c:v>
                </c:pt>
                <c:pt idx="244">
                  <c:v>201.80489831506887</c:v>
                </c:pt>
                <c:pt idx="245">
                  <c:v>202.05868411302245</c:v>
                </c:pt>
                <c:pt idx="246">
                  <c:v>211.34094254067043</c:v>
                </c:pt>
                <c:pt idx="247">
                  <c:v>211.57227036709904</c:v>
                </c:pt>
                <c:pt idx="248">
                  <c:v>215.70134992706195</c:v>
                </c:pt>
                <c:pt idx="249">
                  <c:v>222.1287439169399</c:v>
                </c:pt>
                <c:pt idx="250">
                  <c:v>227.08261000715953</c:v>
                </c:pt>
                <c:pt idx="251">
                  <c:v>235.39462166302619</c:v>
                </c:pt>
                <c:pt idx="252">
                  <c:v>236.97214344634804</c:v>
                </c:pt>
                <c:pt idx="253">
                  <c:v>243.57467135030353</c:v>
                </c:pt>
                <c:pt idx="254">
                  <c:v>262.235609956963</c:v>
                </c:pt>
                <c:pt idx="255">
                  <c:v>263.81075569587267</c:v>
                </c:pt>
                <c:pt idx="256">
                  <c:v>270.46355681505719</c:v>
                </c:pt>
                <c:pt idx="257">
                  <c:v>278.12775880587475</c:v>
                </c:pt>
                <c:pt idx="258">
                  <c:v>295.07008507258791</c:v>
                </c:pt>
                <c:pt idx="259">
                  <c:v>299.21739381288944</c:v>
                </c:pt>
                <c:pt idx="260">
                  <c:v>299.29892945343164</c:v>
                </c:pt>
                <c:pt idx="261">
                  <c:v>327.39996600186765</c:v>
                </c:pt>
                <c:pt idx="262">
                  <c:v>331.65768594149364</c:v>
                </c:pt>
                <c:pt idx="263">
                  <c:v>346.83570831707675</c:v>
                </c:pt>
                <c:pt idx="264">
                  <c:v>354.11297023549878</c:v>
                </c:pt>
                <c:pt idx="265">
                  <c:v>388.37436367134529</c:v>
                </c:pt>
                <c:pt idx="266">
                  <c:v>390.70602600420523</c:v>
                </c:pt>
                <c:pt idx="267">
                  <c:v>396.03768817044374</c:v>
                </c:pt>
                <c:pt idx="268">
                  <c:v>434.57692553964154</c:v>
                </c:pt>
                <c:pt idx="269">
                  <c:v>437.89590462001718</c:v>
                </c:pt>
                <c:pt idx="270">
                  <c:v>452.9844197996461</c:v>
                </c:pt>
                <c:pt idx="271">
                  <c:v>474.02264272472883</c:v>
                </c:pt>
                <c:pt idx="272">
                  <c:v>483.26856133100523</c:v>
                </c:pt>
                <c:pt idx="273">
                  <c:v>569.17455909179648</c:v>
                </c:pt>
                <c:pt idx="274">
                  <c:v>575.13923252049051</c:v>
                </c:pt>
                <c:pt idx="275">
                  <c:v>582.9104995268176</c:v>
                </c:pt>
                <c:pt idx="276">
                  <c:v>639.58532497917543</c:v>
                </c:pt>
                <c:pt idx="277">
                  <c:v>644.3702334507318</c:v>
                </c:pt>
                <c:pt idx="278">
                  <c:v>772.56752704396285</c:v>
                </c:pt>
                <c:pt idx="279">
                  <c:v>773.87692439467867</c:v>
                </c:pt>
                <c:pt idx="280">
                  <c:v>961.17209548074754</c:v>
                </c:pt>
                <c:pt idx="281">
                  <c:v>1150.9980903735141</c:v>
                </c:pt>
                <c:pt idx="282">
                  <c:v>1180.4854371795209</c:v>
                </c:pt>
                <c:pt idx="283">
                  <c:v>1302.5434859759434</c:v>
                </c:pt>
                <c:pt idx="284">
                  <c:v>1332.9973672112542</c:v>
                </c:pt>
                <c:pt idx="285">
                  <c:v>1942.0840542623744</c:v>
                </c:pt>
                <c:pt idx="286">
                  <c:v>2234.3633621700815</c:v>
                </c:pt>
                <c:pt idx="287">
                  <c:v>3961.3554056468265</c:v>
                </c:pt>
              </c:numCache>
            </c:numRef>
          </c:xVal>
          <c:yVal>
            <c:numRef>
              <c:f>summaryC!$Q$297:$Q$584</c:f>
              <c:numCache>
                <c:formatCode>0.0000</c:formatCode>
                <c:ptCount val="288"/>
                <c:pt idx="0">
                  <c:v>22225.039804474836</c:v>
                </c:pt>
                <c:pt idx="1">
                  <c:v>1420039.8876066401</c:v>
                </c:pt>
                <c:pt idx="2">
                  <c:v>180410.52806684971</c:v>
                </c:pt>
                <c:pt idx="3">
                  <c:v>190340.19076153671</c:v>
                </c:pt>
                <c:pt idx="4">
                  <c:v>102171.08270304886</c:v>
                </c:pt>
                <c:pt idx="5">
                  <c:v>1616957.616983847</c:v>
                </c:pt>
                <c:pt idx="6">
                  <c:v>503875.87794587511</c:v>
                </c:pt>
                <c:pt idx="7">
                  <c:v>17692.012635707546</c:v>
                </c:pt>
                <c:pt idx="8">
                  <c:v>1211090.2151246164</c:v>
                </c:pt>
                <c:pt idx="9">
                  <c:v>167276.88189779062</c:v>
                </c:pt>
                <c:pt idx="10">
                  <c:v>437974.5024513356</c:v>
                </c:pt>
                <c:pt idx="11">
                  <c:v>216093.19124169709</c:v>
                </c:pt>
                <c:pt idx="12">
                  <c:v>11092.491682775299</c:v>
                </c:pt>
                <c:pt idx="13">
                  <c:v>520698.99724997469</c:v>
                </c:pt>
                <c:pt idx="14">
                  <c:v>1643850.7939561314</c:v>
                </c:pt>
                <c:pt idx="15">
                  <c:v>322100.61147824943</c:v>
                </c:pt>
                <c:pt idx="16">
                  <c:v>29079.050990844971</c:v>
                </c:pt>
                <c:pt idx="17">
                  <c:v>87531.067328143414</c:v>
                </c:pt>
                <c:pt idx="18">
                  <c:v>161345.33289196942</c:v>
                </c:pt>
                <c:pt idx="19">
                  <c:v>277600.59321009472</c:v>
                </c:pt>
                <c:pt idx="20">
                  <c:v>2340482.1373390914</c:v>
                </c:pt>
                <c:pt idx="21">
                  <c:v>2397960.2239469765</c:v>
                </c:pt>
                <c:pt idx="22">
                  <c:v>41373.564350389322</c:v>
                </c:pt>
                <c:pt idx="23">
                  <c:v>64958.627064083339</c:v>
                </c:pt>
                <c:pt idx="24">
                  <c:v>198468.93520995643</c:v>
                </c:pt>
                <c:pt idx="25">
                  <c:v>378715.48871115461</c:v>
                </c:pt>
                <c:pt idx="26">
                  <c:v>2980792.5038922736</c:v>
                </c:pt>
                <c:pt idx="27">
                  <c:v>2894912.1672008135</c:v>
                </c:pt>
                <c:pt idx="28">
                  <c:v>24865.423926935928</c:v>
                </c:pt>
                <c:pt idx="29">
                  <c:v>130932.21277602621</c:v>
                </c:pt>
                <c:pt idx="30">
                  <c:v>173190.70331085954</c:v>
                </c:pt>
                <c:pt idx="31">
                  <c:v>4500549.7904236987</c:v>
                </c:pt>
                <c:pt idx="32">
                  <c:v>106336.55973107733</c:v>
                </c:pt>
                <c:pt idx="33">
                  <c:v>4313165.7716134069</c:v>
                </c:pt>
                <c:pt idx="34">
                  <c:v>189844.24381388017</c:v>
                </c:pt>
                <c:pt idx="35">
                  <c:v>271091.70404599875</c:v>
                </c:pt>
                <c:pt idx="36">
                  <c:v>5048796.0233832868</c:v>
                </c:pt>
                <c:pt idx="37">
                  <c:v>4871911.0267050834</c:v>
                </c:pt>
                <c:pt idx="38">
                  <c:v>4080862.3157691974</c:v>
                </c:pt>
                <c:pt idx="39">
                  <c:v>5378558.4567409167</c:v>
                </c:pt>
                <c:pt idx="40">
                  <c:v>5361824.261224417</c:v>
                </c:pt>
                <c:pt idx="41">
                  <c:v>5377146.0792834554</c:v>
                </c:pt>
                <c:pt idx="42">
                  <c:v>97931.346281593782</c:v>
                </c:pt>
                <c:pt idx="43">
                  <c:v>5408605.9964989321</c:v>
                </c:pt>
                <c:pt idx="44">
                  <c:v>5218065.8428589739</c:v>
                </c:pt>
                <c:pt idx="45">
                  <c:v>259963.54980153704</c:v>
                </c:pt>
                <c:pt idx="46">
                  <c:v>214756.60497956403</c:v>
                </c:pt>
                <c:pt idx="47">
                  <c:v>5456854.0194674749</c:v>
                </c:pt>
                <c:pt idx="48">
                  <c:v>5869453.5000452483</c:v>
                </c:pt>
                <c:pt idx="49">
                  <c:v>96413.816033286304</c:v>
                </c:pt>
                <c:pt idx="50">
                  <c:v>4863983.3406655472</c:v>
                </c:pt>
                <c:pt idx="51">
                  <c:v>242725.84982978721</c:v>
                </c:pt>
                <c:pt idx="52">
                  <c:v>5087080.2444538744</c:v>
                </c:pt>
                <c:pt idx="53">
                  <c:v>5432742.7992650997</c:v>
                </c:pt>
                <c:pt idx="54">
                  <c:v>70574.65232424876</c:v>
                </c:pt>
                <c:pt idx="55">
                  <c:v>371654.07703834708</c:v>
                </c:pt>
                <c:pt idx="56">
                  <c:v>287338.66901677701</c:v>
                </c:pt>
                <c:pt idx="57">
                  <c:v>194107.06090246065</c:v>
                </c:pt>
                <c:pt idx="58">
                  <c:v>235482.88969339826</c:v>
                </c:pt>
                <c:pt idx="59">
                  <c:v>5838502.1931923321</c:v>
                </c:pt>
                <c:pt idx="60">
                  <c:v>5792065.9240503665</c:v>
                </c:pt>
                <c:pt idx="61">
                  <c:v>5181744.283977679</c:v>
                </c:pt>
                <c:pt idx="62">
                  <c:v>5471938.6237342767</c:v>
                </c:pt>
                <c:pt idx="63">
                  <c:v>5107299.2755311234</c:v>
                </c:pt>
                <c:pt idx="64">
                  <c:v>5999028.639109307</c:v>
                </c:pt>
                <c:pt idx="65">
                  <c:v>208250.77094772895</c:v>
                </c:pt>
                <c:pt idx="66">
                  <c:v>5616317.9191046758</c:v>
                </c:pt>
                <c:pt idx="67">
                  <c:v>250130.07201679252</c:v>
                </c:pt>
                <c:pt idx="68">
                  <c:v>5796649.9307523286</c:v>
                </c:pt>
                <c:pt idx="69">
                  <c:v>89049.988688797937</c:v>
                </c:pt>
                <c:pt idx="70">
                  <c:v>274681.05205833743</c:v>
                </c:pt>
                <c:pt idx="71">
                  <c:v>157539.03381916822</c:v>
                </c:pt>
                <c:pt idx="72">
                  <c:v>127863.28424022959</c:v>
                </c:pt>
                <c:pt idx="73">
                  <c:v>288547.14162260963</c:v>
                </c:pt>
                <c:pt idx="74">
                  <c:v>346370.82536011835</c:v>
                </c:pt>
                <c:pt idx="75">
                  <c:v>454058.72706621944</c:v>
                </c:pt>
                <c:pt idx="76">
                  <c:v>130679.06477811586</c:v>
                </c:pt>
                <c:pt idx="77">
                  <c:v>78270.254917020895</c:v>
                </c:pt>
                <c:pt idx="78">
                  <c:v>210965.19942343203</c:v>
                </c:pt>
                <c:pt idx="79">
                  <c:v>322793.81624080875</c:v>
                </c:pt>
                <c:pt idx="80">
                  <c:v>253349.93807757142</c:v>
                </c:pt>
                <c:pt idx="81">
                  <c:v>198679.03756070652</c:v>
                </c:pt>
                <c:pt idx="82">
                  <c:v>244956.32008046928</c:v>
                </c:pt>
                <c:pt idx="83">
                  <c:v>68384.731209355319</c:v>
                </c:pt>
                <c:pt idx="84">
                  <c:v>203554.01231292874</c:v>
                </c:pt>
                <c:pt idx="85">
                  <c:v>236553.68236048208</c:v>
                </c:pt>
                <c:pt idx="86">
                  <c:v>95588.805268367621</c:v>
                </c:pt>
                <c:pt idx="87">
                  <c:v>290358.12115480297</c:v>
                </c:pt>
                <c:pt idx="88">
                  <c:v>283147.08794901829</c:v>
                </c:pt>
                <c:pt idx="89">
                  <c:v>199557.97011662624</c:v>
                </c:pt>
                <c:pt idx="90">
                  <c:v>21766.232961207297</c:v>
                </c:pt>
                <c:pt idx="91">
                  <c:v>241377.77859912172</c:v>
                </c:pt>
                <c:pt idx="92">
                  <c:v>217897.83845213402</c:v>
                </c:pt>
                <c:pt idx="93">
                  <c:v>226152.85241283625</c:v>
                </c:pt>
                <c:pt idx="94">
                  <c:v>126854.23471659527</c:v>
                </c:pt>
                <c:pt idx="95">
                  <c:v>216575.99196303298</c:v>
                </c:pt>
                <c:pt idx="96">
                  <c:v>151842.71133238272</c:v>
                </c:pt>
                <c:pt idx="97">
                  <c:v>230280.82354022772</c:v>
                </c:pt>
                <c:pt idx="98">
                  <c:v>181294.47443477591</c:v>
                </c:pt>
                <c:pt idx="99">
                  <c:v>148638.57731475358</c:v>
                </c:pt>
                <c:pt idx="100">
                  <c:v>173254.44945932686</c:v>
                </c:pt>
                <c:pt idx="101">
                  <c:v>205371.65478778959</c:v>
                </c:pt>
                <c:pt idx="102">
                  <c:v>169773.86719994055</c:v>
                </c:pt>
                <c:pt idx="103">
                  <c:v>158276.5705001115</c:v>
                </c:pt>
                <c:pt idx="104">
                  <c:v>162931.03018423566</c:v>
                </c:pt>
                <c:pt idx="105">
                  <c:v>88522.041682076815</c:v>
                </c:pt>
                <c:pt idx="106">
                  <c:v>123409.41279865606</c:v>
                </c:pt>
                <c:pt idx="107">
                  <c:v>33414.282659511286</c:v>
                </c:pt>
                <c:pt idx="108">
                  <c:v>143074.13948686895</c:v>
                </c:pt>
                <c:pt idx="109">
                  <c:v>2319.9560236538514</c:v>
                </c:pt>
                <c:pt idx="110">
                  <c:v>142302.48630807601</c:v>
                </c:pt>
                <c:pt idx="111">
                  <c:v>131777.29067604701</c:v>
                </c:pt>
                <c:pt idx="112">
                  <c:v>115379.16616939215</c:v>
                </c:pt>
                <c:pt idx="113">
                  <c:v>113272.76774000643</c:v>
                </c:pt>
                <c:pt idx="114">
                  <c:v>100792.75713197156</c:v>
                </c:pt>
                <c:pt idx="115">
                  <c:v>58383.21370838624</c:v>
                </c:pt>
                <c:pt idx="116">
                  <c:v>86549.869113523382</c:v>
                </c:pt>
                <c:pt idx="117">
                  <c:v>109468.35499538155</c:v>
                </c:pt>
                <c:pt idx="118">
                  <c:v>30392.718407612421</c:v>
                </c:pt>
                <c:pt idx="119">
                  <c:v>85490.066100727199</c:v>
                </c:pt>
                <c:pt idx="120">
                  <c:v>48157.668694697357</c:v>
                </c:pt>
                <c:pt idx="121">
                  <c:v>0.3960048296760712</c:v>
                </c:pt>
                <c:pt idx="122">
                  <c:v>85483.836727416856</c:v>
                </c:pt>
                <c:pt idx="123">
                  <c:v>66815.490697889865</c:v>
                </c:pt>
                <c:pt idx="124">
                  <c:v>74816.529550274136</c:v>
                </c:pt>
                <c:pt idx="125">
                  <c:v>28911.703474983689</c:v>
                </c:pt>
                <c:pt idx="126">
                  <c:v>55495.70766373838</c:v>
                </c:pt>
                <c:pt idx="127">
                  <c:v>32066.961213691797</c:v>
                </c:pt>
                <c:pt idx="128">
                  <c:v>49348.962867906877</c:v>
                </c:pt>
                <c:pt idx="129">
                  <c:v>33065.755178586616</c:v>
                </c:pt>
                <c:pt idx="130">
                  <c:v>48781.030336642478</c:v>
                </c:pt>
                <c:pt idx="131">
                  <c:v>45307.197637428988</c:v>
                </c:pt>
                <c:pt idx="132">
                  <c:v>44965.211650842371</c:v>
                </c:pt>
                <c:pt idx="133">
                  <c:v>34824.594215841797</c:v>
                </c:pt>
                <c:pt idx="134">
                  <c:v>49120.559711015543</c:v>
                </c:pt>
                <c:pt idx="135">
                  <c:v>40308.92558827297</c:v>
                </c:pt>
                <c:pt idx="136">
                  <c:v>34481.629925772817</c:v>
                </c:pt>
                <c:pt idx="137">
                  <c:v>60625.287378126413</c:v>
                </c:pt>
                <c:pt idx="138">
                  <c:v>53877.115620836048</c:v>
                </c:pt>
                <c:pt idx="139">
                  <c:v>1169.9623045092301</c:v>
                </c:pt>
                <c:pt idx="140">
                  <c:v>56333.981896481448</c:v>
                </c:pt>
                <c:pt idx="141">
                  <c:v>30718.324106250882</c:v>
                </c:pt>
                <c:pt idx="142">
                  <c:v>28713.329934115871</c:v>
                </c:pt>
                <c:pt idx="143">
                  <c:v>33761.07678795325</c:v>
                </c:pt>
                <c:pt idx="144">
                  <c:v>48677.035519129968</c:v>
                </c:pt>
                <c:pt idx="145">
                  <c:v>50042.167050169199</c:v>
                </c:pt>
                <c:pt idx="146">
                  <c:v>32378.766646071341</c:v>
                </c:pt>
                <c:pt idx="147">
                  <c:v>46277.581825942325</c:v>
                </c:pt>
                <c:pt idx="148">
                  <c:v>30591.676000576655</c:v>
                </c:pt>
                <c:pt idx="149">
                  <c:v>14509.128187438155</c:v>
                </c:pt>
                <c:pt idx="150">
                  <c:v>12887.33736274177</c:v>
                </c:pt>
                <c:pt idx="151">
                  <c:v>15.276454769657892</c:v>
                </c:pt>
                <c:pt idx="152">
                  <c:v>44305.869832785407</c:v>
                </c:pt>
                <c:pt idx="153">
                  <c:v>40565.261963261597</c:v>
                </c:pt>
                <c:pt idx="154">
                  <c:v>21919.419292169183</c:v>
                </c:pt>
                <c:pt idx="155">
                  <c:v>21104.039980130456</c:v>
                </c:pt>
                <c:pt idx="156">
                  <c:v>32827.694934370542</c:v>
                </c:pt>
                <c:pt idx="157">
                  <c:v>9565.7279253030374</c:v>
                </c:pt>
                <c:pt idx="158">
                  <c:v>31933.133370062529</c:v>
                </c:pt>
                <c:pt idx="159">
                  <c:v>20902.100593156905</c:v>
                </c:pt>
                <c:pt idx="160">
                  <c:v>17616.063952553977</c:v>
                </c:pt>
                <c:pt idx="161">
                  <c:v>31290.350727680019</c:v>
                </c:pt>
                <c:pt idx="162">
                  <c:v>9754.3534456707966</c:v>
                </c:pt>
                <c:pt idx="163">
                  <c:v>28344.400588177316</c:v>
                </c:pt>
                <c:pt idx="164">
                  <c:v>19316.211975102444</c:v>
                </c:pt>
                <c:pt idx="165">
                  <c:v>26473.033863210727</c:v>
                </c:pt>
                <c:pt idx="166">
                  <c:v>13626.592969009827</c:v>
                </c:pt>
                <c:pt idx="167">
                  <c:v>25103.451258324811</c:v>
                </c:pt>
                <c:pt idx="168">
                  <c:v>13214.421050393679</c:v>
                </c:pt>
                <c:pt idx="169">
                  <c:v>22554.203680326227</c:v>
                </c:pt>
                <c:pt idx="170">
                  <c:v>13373.294014554696</c:v>
                </c:pt>
                <c:pt idx="171">
                  <c:v>21671.447666256368</c:v>
                </c:pt>
                <c:pt idx="172">
                  <c:v>10905.928279046235</c:v>
                </c:pt>
                <c:pt idx="173">
                  <c:v>13837.03384078041</c:v>
                </c:pt>
                <c:pt idx="174">
                  <c:v>5363.1415300001354</c:v>
                </c:pt>
                <c:pt idx="175">
                  <c:v>18752.660711053977</c:v>
                </c:pt>
                <c:pt idx="176">
                  <c:v>18834.745790246554</c:v>
                </c:pt>
                <c:pt idx="177">
                  <c:v>249.4041302320264</c:v>
                </c:pt>
                <c:pt idx="178">
                  <c:v>6015.4004612862545</c:v>
                </c:pt>
                <c:pt idx="179">
                  <c:v>9801.3738470348071</c:v>
                </c:pt>
                <c:pt idx="180">
                  <c:v>17669.077943141565</c:v>
                </c:pt>
                <c:pt idx="181">
                  <c:v>7212.2762761693257</c:v>
                </c:pt>
                <c:pt idx="182">
                  <c:v>15321.513401233862</c:v>
                </c:pt>
                <c:pt idx="183">
                  <c:v>9220.6712835034086</c:v>
                </c:pt>
                <c:pt idx="184">
                  <c:v>4099.3699150998318</c:v>
                </c:pt>
                <c:pt idx="185">
                  <c:v>14050.268450571384</c:v>
                </c:pt>
                <c:pt idx="186">
                  <c:v>13208.58565174754</c:v>
                </c:pt>
                <c:pt idx="187">
                  <c:v>7940.8418721763783</c:v>
                </c:pt>
                <c:pt idx="188">
                  <c:v>11820.212810518051</c:v>
                </c:pt>
                <c:pt idx="189">
                  <c:v>4744.1722084362009</c:v>
                </c:pt>
                <c:pt idx="190">
                  <c:v>5945.0293094942344</c:v>
                </c:pt>
                <c:pt idx="191">
                  <c:v>9403.8837282407112</c:v>
                </c:pt>
                <c:pt idx="192">
                  <c:v>1.7327855768352549</c:v>
                </c:pt>
                <c:pt idx="193">
                  <c:v>9805.8927632043706</c:v>
                </c:pt>
                <c:pt idx="194">
                  <c:v>5422.0497541629738</c:v>
                </c:pt>
                <c:pt idx="195">
                  <c:v>2717.3444718464134</c:v>
                </c:pt>
                <c:pt idx="196">
                  <c:v>3946.5355793706922</c:v>
                </c:pt>
                <c:pt idx="197">
                  <c:v>8270.3183510862127</c:v>
                </c:pt>
                <c:pt idx="198">
                  <c:v>4970.4989759319196</c:v>
                </c:pt>
                <c:pt idx="199">
                  <c:v>7500.4159779559986</c:v>
                </c:pt>
                <c:pt idx="200">
                  <c:v>2353.9222866542368</c:v>
                </c:pt>
                <c:pt idx="201">
                  <c:v>6745.0043923746352</c:v>
                </c:pt>
                <c:pt idx="202">
                  <c:v>3588.5042068606899</c:v>
                </c:pt>
                <c:pt idx="203">
                  <c:v>6027.3654819679132</c:v>
                </c:pt>
                <c:pt idx="204">
                  <c:v>2187.2165483595313</c:v>
                </c:pt>
                <c:pt idx="205">
                  <c:v>2909.4297489206069</c:v>
                </c:pt>
                <c:pt idx="206">
                  <c:v>5415.2611947692449</c:v>
                </c:pt>
                <c:pt idx="207">
                  <c:v>1387.5716724760034</c:v>
                </c:pt>
                <c:pt idx="208">
                  <c:v>4211.2342502700412</c:v>
                </c:pt>
                <c:pt idx="209">
                  <c:v>2174.6661089079566</c:v>
                </c:pt>
                <c:pt idx="210">
                  <c:v>4143.3015809976396</c:v>
                </c:pt>
                <c:pt idx="211">
                  <c:v>1739.8955945433327</c:v>
                </c:pt>
                <c:pt idx="212">
                  <c:v>3400.3051476335422</c:v>
                </c:pt>
                <c:pt idx="213">
                  <c:v>532.43807863880238</c:v>
                </c:pt>
                <c:pt idx="214">
                  <c:v>103.72554901954135</c:v>
                </c:pt>
                <c:pt idx="215">
                  <c:v>803.86114390757598</c:v>
                </c:pt>
                <c:pt idx="216">
                  <c:v>1466.8357032605022</c:v>
                </c:pt>
                <c:pt idx="217">
                  <c:v>2824.325052079203</c:v>
                </c:pt>
                <c:pt idx="218">
                  <c:v>2208.0423438586686</c:v>
                </c:pt>
                <c:pt idx="219">
                  <c:v>492.82653486429768</c:v>
                </c:pt>
                <c:pt idx="220">
                  <c:v>502.05640663955938</c:v>
                </c:pt>
                <c:pt idx="221">
                  <c:v>2205.5185898163272</c:v>
                </c:pt>
                <c:pt idx="222">
                  <c:v>799.62149923773234</c:v>
                </c:pt>
                <c:pt idx="223">
                  <c:v>1782.1592847295692</c:v>
                </c:pt>
                <c:pt idx="224">
                  <c:v>654.92125616559588</c:v>
                </c:pt>
                <c:pt idx="225">
                  <c:v>1404.3925530146316</c:v>
                </c:pt>
                <c:pt idx="226">
                  <c:v>87.749227506617316</c:v>
                </c:pt>
                <c:pt idx="227">
                  <c:v>1236.5176557402906</c:v>
                </c:pt>
                <c:pt idx="228">
                  <c:v>303.75578789682538</c:v>
                </c:pt>
                <c:pt idx="229">
                  <c:v>282.95876393978364</c:v>
                </c:pt>
                <c:pt idx="230">
                  <c:v>1054.650400043289</c:v>
                </c:pt>
                <c:pt idx="231">
                  <c:v>30.734689237796978</c:v>
                </c:pt>
                <c:pt idx="232">
                  <c:v>842.61832315093056</c:v>
                </c:pt>
                <c:pt idx="233">
                  <c:v>219.16412752765459</c:v>
                </c:pt>
                <c:pt idx="234">
                  <c:v>532.22795309789637</c:v>
                </c:pt>
                <c:pt idx="235">
                  <c:v>676.51832410439818</c:v>
                </c:pt>
                <c:pt idx="236">
                  <c:v>50.529524529766654</c:v>
                </c:pt>
                <c:pt idx="237">
                  <c:v>530.79425641133469</c:v>
                </c:pt>
                <c:pt idx="238">
                  <c:v>128.75037757046604</c:v>
                </c:pt>
                <c:pt idx="239">
                  <c:v>384.64577046462142</c:v>
                </c:pt>
                <c:pt idx="240">
                  <c:v>24.219280227100679</c:v>
                </c:pt>
                <c:pt idx="241">
                  <c:v>70.73932284591082</c:v>
                </c:pt>
                <c:pt idx="242">
                  <c:v>282.37307563688245</c:v>
                </c:pt>
                <c:pt idx="243">
                  <c:v>33.824328968286679</c:v>
                </c:pt>
                <c:pt idx="244">
                  <c:v>220.09632006042614</c:v>
                </c:pt>
                <c:pt idx="245">
                  <c:v>3.3827066733850351</c:v>
                </c:pt>
                <c:pt idx="246">
                  <c:v>129.71921506732761</c:v>
                </c:pt>
                <c:pt idx="247">
                  <c:v>1.6692277525546622</c:v>
                </c:pt>
                <c:pt idx="248">
                  <c:v>3.5533050859364295</c:v>
                </c:pt>
                <c:pt idx="249">
                  <c:v>109.2638076865924</c:v>
                </c:pt>
                <c:pt idx="250">
                  <c:v>74.925499344104196</c:v>
                </c:pt>
                <c:pt idx="251">
                  <c:v>11.259945707600725</c:v>
                </c:pt>
                <c:pt idx="252">
                  <c:v>2.2050781451548316</c:v>
                </c:pt>
                <c:pt idx="253">
                  <c:v>49.000656066709958</c:v>
                </c:pt>
                <c:pt idx="254">
                  <c:v>26.109777553980646</c:v>
                </c:pt>
                <c:pt idx="255">
                  <c:v>166.37257659474767</c:v>
                </c:pt>
                <c:pt idx="256">
                  <c:v>6.8727760500901833E-2</c:v>
                </c:pt>
                <c:pt idx="257">
                  <c:v>23.9461223801976</c:v>
                </c:pt>
                <c:pt idx="259" formatCode="0.000E+00">
                  <c:v>4278788.3578947904</c:v>
                </c:pt>
                <c:pt idx="260" formatCode="0.000E+00">
                  <c:v>1774059.4437725642</c:v>
                </c:pt>
                <c:pt idx="261" formatCode="0.000E+00">
                  <c:v>3345653.4410579414</c:v>
                </c:pt>
                <c:pt idx="262" formatCode="0.000E+00">
                  <c:v>3622253.1400259025</c:v>
                </c:pt>
                <c:pt idx="263" formatCode="0.000E+00">
                  <c:v>803451.24240138358</c:v>
                </c:pt>
                <c:pt idx="264" formatCode="0.000E+00">
                  <c:v>1565551.4069504696</c:v>
                </c:pt>
                <c:pt idx="265" formatCode="0.000E+00">
                  <c:v>2066845.6426747313</c:v>
                </c:pt>
                <c:pt idx="266" formatCode="0.000E+00">
                  <c:v>946715.01263815199</c:v>
                </c:pt>
                <c:pt idx="267" formatCode="0.000E+00">
                  <c:v>2190280.6351444209</c:v>
                </c:pt>
                <c:pt idx="268" formatCode="0.000E+00">
                  <c:v>2821590.584218564</c:v>
                </c:pt>
                <c:pt idx="269" formatCode="0.000E+00">
                  <c:v>2554355.9647959387</c:v>
                </c:pt>
                <c:pt idx="270" formatCode="0.000E+00">
                  <c:v>266776.96451438888</c:v>
                </c:pt>
                <c:pt idx="271" formatCode="0.000E+00">
                  <c:v>169767.25260718999</c:v>
                </c:pt>
                <c:pt idx="272" formatCode="0.000E+00">
                  <c:v>67008.347410144648</c:v>
                </c:pt>
                <c:pt idx="273" formatCode="0.000E+00">
                  <c:v>2463756.5952434265</c:v>
                </c:pt>
                <c:pt idx="274" formatCode="0.000E+00">
                  <c:v>1969270.3066644587</c:v>
                </c:pt>
                <c:pt idx="275" formatCode="0.000E+00">
                  <c:v>369883.80478878453</c:v>
                </c:pt>
                <c:pt idx="276" formatCode="0.000E+00">
                  <c:v>542758.78264065424</c:v>
                </c:pt>
                <c:pt idx="277" formatCode="0.000E+00">
                  <c:v>430404.10654865258</c:v>
                </c:pt>
                <c:pt idx="278" formatCode="0.000E+00">
                  <c:v>389948.58293385</c:v>
                </c:pt>
                <c:pt idx="279" formatCode="0.000E+00">
                  <c:v>1739248.7636837165</c:v>
                </c:pt>
                <c:pt idx="280" formatCode="0.000E+00">
                  <c:v>430118.19231214211</c:v>
                </c:pt>
                <c:pt idx="281" formatCode="0.000E+00">
                  <c:v>1045414.8410656329</c:v>
                </c:pt>
                <c:pt idx="282" formatCode="0.000E+00">
                  <c:v>936787.23668829747</c:v>
                </c:pt>
                <c:pt idx="283" formatCode="0.000E+00">
                  <c:v>805321.85822748975</c:v>
                </c:pt>
                <c:pt idx="284" formatCode="0.000E+00">
                  <c:v>662702.31496765232</c:v>
                </c:pt>
                <c:pt idx="285" formatCode="0.000E+00">
                  <c:v>377387.50059995666</c:v>
                </c:pt>
                <c:pt idx="286" formatCode="0.000E+00">
                  <c:v>603414.60146487085</c:v>
                </c:pt>
                <c:pt idx="287" formatCode="0.000E+00">
                  <c:v>799257.16756923497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0E9-9748-B944-A6B0CCA4D866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summaryC!$H$297:$H$584</c:f>
              <c:numCache>
                <c:formatCode>General</c:formatCode>
                <c:ptCount val="288"/>
                <c:pt idx="0">
                  <c:v>30.051237416729467</c:v>
                </c:pt>
                <c:pt idx="1">
                  <c:v>30.535380813357815</c:v>
                </c:pt>
                <c:pt idx="2">
                  <c:v>30.813040372389281</c:v>
                </c:pt>
                <c:pt idx="3">
                  <c:v>30.87060455548508</c:v>
                </c:pt>
                <c:pt idx="4">
                  <c:v>30.890538051363205</c:v>
                </c:pt>
                <c:pt idx="5">
                  <c:v>30.933543594797897</c:v>
                </c:pt>
                <c:pt idx="6">
                  <c:v>30.982398638055386</c:v>
                </c:pt>
                <c:pt idx="7">
                  <c:v>31.09356268775727</c:v>
                </c:pt>
                <c:pt idx="8">
                  <c:v>31.119001968734477</c:v>
                </c:pt>
                <c:pt idx="9">
                  <c:v>31.224954783123042</c:v>
                </c:pt>
                <c:pt idx="10">
                  <c:v>31.391576892001748</c:v>
                </c:pt>
                <c:pt idx="11">
                  <c:v>31.468438527878856</c:v>
                </c:pt>
                <c:pt idx="12">
                  <c:v>31.50025878050571</c:v>
                </c:pt>
                <c:pt idx="13">
                  <c:v>31.504700078740008</c:v>
                </c:pt>
                <c:pt idx="14">
                  <c:v>31.640228327902054</c:v>
                </c:pt>
                <c:pt idx="15">
                  <c:v>31.71386637799694</c:v>
                </c:pt>
                <c:pt idx="16">
                  <c:v>31.784161632307487</c:v>
                </c:pt>
                <c:pt idx="17">
                  <c:v>31.809181122539709</c:v>
                </c:pt>
                <c:pt idx="18">
                  <c:v>31.855915784202686</c:v>
                </c:pt>
                <c:pt idx="19">
                  <c:v>31.884282575628131</c:v>
                </c:pt>
                <c:pt idx="20">
                  <c:v>31.9111283789609</c:v>
                </c:pt>
                <c:pt idx="21">
                  <c:v>31.911810814174199</c:v>
                </c:pt>
                <c:pt idx="22">
                  <c:v>31.956322283307156</c:v>
                </c:pt>
                <c:pt idx="23">
                  <c:v>31.973339401483695</c:v>
                </c:pt>
                <c:pt idx="24">
                  <c:v>32.083673132087839</c:v>
                </c:pt>
                <c:pt idx="25">
                  <c:v>32.150723912899906</c:v>
                </c:pt>
                <c:pt idx="26">
                  <c:v>32.221270164443425</c:v>
                </c:pt>
                <c:pt idx="27">
                  <c:v>32.262714705906809</c:v>
                </c:pt>
                <c:pt idx="28">
                  <c:v>32.320246987289849</c:v>
                </c:pt>
                <c:pt idx="29">
                  <c:v>32.436893507656983</c:v>
                </c:pt>
                <c:pt idx="30">
                  <c:v>32.55476936251965</c:v>
                </c:pt>
                <c:pt idx="31">
                  <c:v>32.557174733090562</c:v>
                </c:pt>
                <c:pt idx="32">
                  <c:v>32.56776580123941</c:v>
                </c:pt>
                <c:pt idx="33">
                  <c:v>32.79488705111882</c:v>
                </c:pt>
                <c:pt idx="34">
                  <c:v>32.833593401853541</c:v>
                </c:pt>
                <c:pt idx="35">
                  <c:v>32.833818229999387</c:v>
                </c:pt>
                <c:pt idx="36">
                  <c:v>32.975332041834697</c:v>
                </c:pt>
                <c:pt idx="37">
                  <c:v>33.20861067942576</c:v>
                </c:pt>
                <c:pt idx="38">
                  <c:v>33.403605079726908</c:v>
                </c:pt>
                <c:pt idx="39">
                  <c:v>33.425573851699852</c:v>
                </c:pt>
                <c:pt idx="40">
                  <c:v>33.460953261815405</c:v>
                </c:pt>
                <c:pt idx="41">
                  <c:v>33.510974630049162</c:v>
                </c:pt>
                <c:pt idx="42">
                  <c:v>33.709257832955934</c:v>
                </c:pt>
                <c:pt idx="43">
                  <c:v>33.811240160091728</c:v>
                </c:pt>
                <c:pt idx="44">
                  <c:v>33.874244967069146</c:v>
                </c:pt>
                <c:pt idx="45">
                  <c:v>34.054301795806182</c:v>
                </c:pt>
                <c:pt idx="46">
                  <c:v>34.058854636362646</c:v>
                </c:pt>
                <c:pt idx="47">
                  <c:v>34.449012758592204</c:v>
                </c:pt>
                <c:pt idx="48">
                  <c:v>34.515394685549211</c:v>
                </c:pt>
                <c:pt idx="49">
                  <c:v>34.560104279217654</c:v>
                </c:pt>
                <c:pt idx="50">
                  <c:v>34.702990471897785</c:v>
                </c:pt>
                <c:pt idx="51">
                  <c:v>34.793977912226588</c:v>
                </c:pt>
                <c:pt idx="52">
                  <c:v>34.960551121955831</c:v>
                </c:pt>
                <c:pt idx="53">
                  <c:v>35.128493700519961</c:v>
                </c:pt>
                <c:pt idx="54">
                  <c:v>35.183312481073223</c:v>
                </c:pt>
                <c:pt idx="55">
                  <c:v>35.194670234154287</c:v>
                </c:pt>
                <c:pt idx="56">
                  <c:v>35.241900223973907</c:v>
                </c:pt>
                <c:pt idx="57">
                  <c:v>35.284768862724654</c:v>
                </c:pt>
                <c:pt idx="58">
                  <c:v>35.291361956366615</c:v>
                </c:pt>
                <c:pt idx="59">
                  <c:v>35.319061199001766</c:v>
                </c:pt>
                <c:pt idx="60">
                  <c:v>35.520316359990865</c:v>
                </c:pt>
                <c:pt idx="61">
                  <c:v>35.575074607235507</c:v>
                </c:pt>
                <c:pt idx="62">
                  <c:v>35.576807633518399</c:v>
                </c:pt>
                <c:pt idx="63">
                  <c:v>35.592919955808426</c:v>
                </c:pt>
                <c:pt idx="64">
                  <c:v>35.665849246371231</c:v>
                </c:pt>
                <c:pt idx="65">
                  <c:v>35.743806201125999</c:v>
                </c:pt>
                <c:pt idx="66">
                  <c:v>35.784327816085131</c:v>
                </c:pt>
                <c:pt idx="67">
                  <c:v>35.860667598716063</c:v>
                </c:pt>
                <c:pt idx="68">
                  <c:v>36.008160785898681</c:v>
                </c:pt>
                <c:pt idx="69">
                  <c:v>36.230017060306025</c:v>
                </c:pt>
                <c:pt idx="70">
                  <c:v>36.24825404295531</c:v>
                </c:pt>
                <c:pt idx="71">
                  <c:v>36.326247445805016</c:v>
                </c:pt>
                <c:pt idx="72">
                  <c:v>36.467521566123537</c:v>
                </c:pt>
                <c:pt idx="73">
                  <c:v>36.496911897175238</c:v>
                </c:pt>
                <c:pt idx="74">
                  <c:v>36.501836041987879</c:v>
                </c:pt>
                <c:pt idx="75">
                  <c:v>36.650936465261559</c:v>
                </c:pt>
                <c:pt idx="76">
                  <c:v>36.954921776731794</c:v>
                </c:pt>
                <c:pt idx="77">
                  <c:v>37.142833604728281</c:v>
                </c:pt>
                <c:pt idx="78">
                  <c:v>37.180221331329527</c:v>
                </c:pt>
                <c:pt idx="79">
                  <c:v>37.341067673454248</c:v>
                </c:pt>
                <c:pt idx="80">
                  <c:v>37.377909534387207</c:v>
                </c:pt>
                <c:pt idx="81">
                  <c:v>37.587714039560019</c:v>
                </c:pt>
                <c:pt idx="82">
                  <c:v>37.659537200710894</c:v>
                </c:pt>
                <c:pt idx="83">
                  <c:v>37.830471340629224</c:v>
                </c:pt>
                <c:pt idx="84">
                  <c:v>38.146535422659838</c:v>
                </c:pt>
                <c:pt idx="85">
                  <c:v>38.27238951751518</c:v>
                </c:pt>
                <c:pt idx="86">
                  <c:v>38.971814158071659</c:v>
                </c:pt>
                <c:pt idx="87">
                  <c:v>39.025402475681886</c:v>
                </c:pt>
                <c:pt idx="88">
                  <c:v>39.254488514073664</c:v>
                </c:pt>
                <c:pt idx="89">
                  <c:v>39.505058725291136</c:v>
                </c:pt>
                <c:pt idx="90">
                  <c:v>39.772706486346749</c:v>
                </c:pt>
                <c:pt idx="91">
                  <c:v>40.355905147831237</c:v>
                </c:pt>
                <c:pt idx="92">
                  <c:v>40.431971715995985</c:v>
                </c:pt>
                <c:pt idx="93">
                  <c:v>40.703786357440904</c:v>
                </c:pt>
                <c:pt idx="94">
                  <c:v>41.780597687250747</c:v>
                </c:pt>
                <c:pt idx="95">
                  <c:v>41.930197215539977</c:v>
                </c:pt>
                <c:pt idx="96">
                  <c:v>42.408218416649163</c:v>
                </c:pt>
                <c:pt idx="97">
                  <c:v>42.462867692535447</c:v>
                </c:pt>
                <c:pt idx="98">
                  <c:v>42.720000079174348</c:v>
                </c:pt>
                <c:pt idx="99">
                  <c:v>43.112432028732002</c:v>
                </c:pt>
                <c:pt idx="100">
                  <c:v>43.225836345486172</c:v>
                </c:pt>
                <c:pt idx="101">
                  <c:v>43.240292454538647</c:v>
                </c:pt>
                <c:pt idx="102">
                  <c:v>43.287252977903492</c:v>
                </c:pt>
                <c:pt idx="103">
                  <c:v>43.838541742592525</c:v>
                </c:pt>
                <c:pt idx="104">
                  <c:v>44.012031231572728</c:v>
                </c:pt>
                <c:pt idx="105">
                  <c:v>44.396634767819009</c:v>
                </c:pt>
                <c:pt idx="106">
                  <c:v>44.6777921983293</c:v>
                </c:pt>
                <c:pt idx="107">
                  <c:v>44.839973728599922</c:v>
                </c:pt>
                <c:pt idx="108">
                  <c:v>45.535284303058319</c:v>
                </c:pt>
                <c:pt idx="109">
                  <c:v>45.681510703197297</c:v>
                </c:pt>
                <c:pt idx="110">
                  <c:v>45.774411562934617</c:v>
                </c:pt>
                <c:pt idx="111">
                  <c:v>46.229360602535749</c:v>
                </c:pt>
                <c:pt idx="112">
                  <c:v>46.513306820569781</c:v>
                </c:pt>
                <c:pt idx="113">
                  <c:v>47.03545556304821</c:v>
                </c:pt>
                <c:pt idx="114">
                  <c:v>47.38680755255762</c:v>
                </c:pt>
                <c:pt idx="115">
                  <c:v>47.487749687830423</c:v>
                </c:pt>
                <c:pt idx="116">
                  <c:v>48.652470332763876</c:v>
                </c:pt>
                <c:pt idx="117">
                  <c:v>48.718332494155739</c:v>
                </c:pt>
                <c:pt idx="118">
                  <c:v>48.757824582545034</c:v>
                </c:pt>
                <c:pt idx="119">
                  <c:v>49.207759100190756</c:v>
                </c:pt>
                <c:pt idx="120">
                  <c:v>49.600973893866033</c:v>
                </c:pt>
                <c:pt idx="121">
                  <c:v>49.75047792966982</c:v>
                </c:pt>
                <c:pt idx="122">
                  <c:v>50.485603767863374</c:v>
                </c:pt>
                <c:pt idx="123">
                  <c:v>50.659569595399411</c:v>
                </c:pt>
                <c:pt idx="124">
                  <c:v>50.676435008063009</c:v>
                </c:pt>
                <c:pt idx="125">
                  <c:v>50.88634933570475</c:v>
                </c:pt>
                <c:pt idx="126">
                  <c:v>52.403484353428453</c:v>
                </c:pt>
                <c:pt idx="127">
                  <c:v>52.554810989634973</c:v>
                </c:pt>
                <c:pt idx="128">
                  <c:v>53.399577568929764</c:v>
                </c:pt>
                <c:pt idx="129">
                  <c:v>54.816562482959021</c:v>
                </c:pt>
                <c:pt idx="130">
                  <c:v>55.072883747781539</c:v>
                </c:pt>
                <c:pt idx="131">
                  <c:v>55.420411199512728</c:v>
                </c:pt>
                <c:pt idx="132">
                  <c:v>55.465799366573528</c:v>
                </c:pt>
                <c:pt idx="133">
                  <c:v>55.619543159848376</c:v>
                </c:pt>
                <c:pt idx="134">
                  <c:v>56.104039745440303</c:v>
                </c:pt>
                <c:pt idx="135">
                  <c:v>56.861394202633214</c:v>
                </c:pt>
                <c:pt idx="136">
                  <c:v>57.490834413625478</c:v>
                </c:pt>
                <c:pt idx="137">
                  <c:v>57.76329843438932</c:v>
                </c:pt>
                <c:pt idx="138">
                  <c:v>58.456978126747472</c:v>
                </c:pt>
                <c:pt idx="139">
                  <c:v>59.408873074243388</c:v>
                </c:pt>
                <c:pt idx="140">
                  <c:v>60.634072330437824</c:v>
                </c:pt>
                <c:pt idx="141">
                  <c:v>60.946670353730191</c:v>
                </c:pt>
                <c:pt idx="142">
                  <c:v>61.451559062050855</c:v>
                </c:pt>
                <c:pt idx="143">
                  <c:v>62.379560691103798</c:v>
                </c:pt>
                <c:pt idx="144">
                  <c:v>63.086449490157406</c:v>
                </c:pt>
                <c:pt idx="145">
                  <c:v>63.572636779562608</c:v>
                </c:pt>
                <c:pt idx="146">
                  <c:v>63.929256546156871</c:v>
                </c:pt>
                <c:pt idx="147">
                  <c:v>65.197526963118463</c:v>
                </c:pt>
                <c:pt idx="148">
                  <c:v>65.295426906542886</c:v>
                </c:pt>
                <c:pt idx="149">
                  <c:v>66.196697434147154</c:v>
                </c:pt>
                <c:pt idx="150">
                  <c:v>66.819863163399134</c:v>
                </c:pt>
                <c:pt idx="151">
                  <c:v>67.486139295516992</c:v>
                </c:pt>
                <c:pt idx="152">
                  <c:v>67.809079109242447</c:v>
                </c:pt>
                <c:pt idx="153">
                  <c:v>69.269401485991935</c:v>
                </c:pt>
                <c:pt idx="154">
                  <c:v>69.484667301469329</c:v>
                </c:pt>
                <c:pt idx="155">
                  <c:v>69.631916537401011</c:v>
                </c:pt>
                <c:pt idx="156">
                  <c:v>70.856645232067009</c:v>
                </c:pt>
                <c:pt idx="157">
                  <c:v>71.24680526546517</c:v>
                </c:pt>
                <c:pt idx="158">
                  <c:v>71.410001561561742</c:v>
                </c:pt>
                <c:pt idx="159">
                  <c:v>71.555967688769329</c:v>
                </c:pt>
                <c:pt idx="160">
                  <c:v>71.695747643736482</c:v>
                </c:pt>
                <c:pt idx="161">
                  <c:v>72.185709713622302</c:v>
                </c:pt>
                <c:pt idx="162">
                  <c:v>73.223426907390646</c:v>
                </c:pt>
                <c:pt idx="163">
                  <c:v>73.237127193788737</c:v>
                </c:pt>
                <c:pt idx="164">
                  <c:v>73.826385133919615</c:v>
                </c:pt>
                <c:pt idx="165">
                  <c:v>73.94748416445286</c:v>
                </c:pt>
                <c:pt idx="166">
                  <c:v>75.063494278092108</c:v>
                </c:pt>
                <c:pt idx="167">
                  <c:v>75.378046873928298</c:v>
                </c:pt>
                <c:pt idx="168">
                  <c:v>75.583295202286067</c:v>
                </c:pt>
                <c:pt idx="169">
                  <c:v>76.891857906230825</c:v>
                </c:pt>
                <c:pt idx="170">
                  <c:v>78.995876068605128</c:v>
                </c:pt>
                <c:pt idx="171">
                  <c:v>79.272345802470952</c:v>
                </c:pt>
                <c:pt idx="172">
                  <c:v>79.927590889238985</c:v>
                </c:pt>
                <c:pt idx="173">
                  <c:v>79.954242611493612</c:v>
                </c:pt>
                <c:pt idx="174">
                  <c:v>79.989670598840632</c:v>
                </c:pt>
                <c:pt idx="175">
                  <c:v>80.811882813001063</c:v>
                </c:pt>
                <c:pt idx="176">
                  <c:v>81.316775021991532</c:v>
                </c:pt>
                <c:pt idx="177">
                  <c:v>82.441426534798751</c:v>
                </c:pt>
                <c:pt idx="178">
                  <c:v>82.75525903112667</c:v>
                </c:pt>
                <c:pt idx="179">
                  <c:v>83.032546153337805</c:v>
                </c:pt>
                <c:pt idx="180">
                  <c:v>84.779736016412912</c:v>
                </c:pt>
                <c:pt idx="181">
                  <c:v>84.948439538882809</c:v>
                </c:pt>
                <c:pt idx="182">
                  <c:v>87.691219927366078</c:v>
                </c:pt>
                <c:pt idx="183">
                  <c:v>87.746975267537692</c:v>
                </c:pt>
                <c:pt idx="184">
                  <c:v>88.046153220613746</c:v>
                </c:pt>
                <c:pt idx="185">
                  <c:v>90.061700920660513</c:v>
                </c:pt>
                <c:pt idx="186">
                  <c:v>90.31739052372231</c:v>
                </c:pt>
                <c:pt idx="187">
                  <c:v>90.658573014691996</c:v>
                </c:pt>
                <c:pt idx="188">
                  <c:v>91.164641764256771</c:v>
                </c:pt>
                <c:pt idx="189">
                  <c:v>92.158485620004143</c:v>
                </c:pt>
                <c:pt idx="190">
                  <c:v>93.346858124702166</c:v>
                </c:pt>
                <c:pt idx="191">
                  <c:v>94.109313168609759</c:v>
                </c:pt>
                <c:pt idx="192">
                  <c:v>94.93365246152544</c:v>
                </c:pt>
                <c:pt idx="193">
                  <c:v>96.061850870509659</c:v>
                </c:pt>
                <c:pt idx="194">
                  <c:v>97.070759743095849</c:v>
                </c:pt>
                <c:pt idx="195">
                  <c:v>97.3402580348681</c:v>
                </c:pt>
                <c:pt idx="196">
                  <c:v>98.797881297972651</c:v>
                </c:pt>
                <c:pt idx="197">
                  <c:v>99.792912323256189</c:v>
                </c:pt>
                <c:pt idx="198">
                  <c:v>100.13076965004252</c:v>
                </c:pt>
                <c:pt idx="199">
                  <c:v>102.17779816007693</c:v>
                </c:pt>
                <c:pt idx="200">
                  <c:v>103.09236836189991</c:v>
                </c:pt>
                <c:pt idx="201">
                  <c:v>104.37580161477794</c:v>
                </c:pt>
                <c:pt idx="202">
                  <c:v>104.51540842296438</c:v>
                </c:pt>
                <c:pt idx="203">
                  <c:v>107.20125893276601</c:v>
                </c:pt>
                <c:pt idx="204">
                  <c:v>108.2797081284769</c:v>
                </c:pt>
                <c:pt idx="205">
                  <c:v>110.34953613903117</c:v>
                </c:pt>
                <c:pt idx="206">
                  <c:v>112.6872027198812</c:v>
                </c:pt>
                <c:pt idx="207">
                  <c:v>113.46028419754855</c:v>
                </c:pt>
                <c:pt idx="208">
                  <c:v>113.66970377434467</c:v>
                </c:pt>
                <c:pt idx="209">
                  <c:v>114.37315503239044</c:v>
                </c:pt>
                <c:pt idx="210">
                  <c:v>114.7662048775919</c:v>
                </c:pt>
                <c:pt idx="211">
                  <c:v>117.51455042558732</c:v>
                </c:pt>
                <c:pt idx="212">
                  <c:v>117.53201898405977</c:v>
                </c:pt>
                <c:pt idx="213">
                  <c:v>118.67616601558858</c:v>
                </c:pt>
                <c:pt idx="214">
                  <c:v>121.26988593532455</c:v>
                </c:pt>
                <c:pt idx="215">
                  <c:v>121.76387319165391</c:v>
                </c:pt>
                <c:pt idx="216">
                  <c:v>125.75081910446129</c:v>
                </c:pt>
                <c:pt idx="217">
                  <c:v>127.67728604450099</c:v>
                </c:pt>
                <c:pt idx="218">
                  <c:v>129.26287825729113</c:v>
                </c:pt>
                <c:pt idx="219">
                  <c:v>131.19668797977261</c:v>
                </c:pt>
                <c:pt idx="220">
                  <c:v>132.96932045743205</c:v>
                </c:pt>
                <c:pt idx="221">
                  <c:v>133.24628196173109</c:v>
                </c:pt>
                <c:pt idx="222">
                  <c:v>133.77308908279639</c:v>
                </c:pt>
                <c:pt idx="223">
                  <c:v>140.31574948810857</c:v>
                </c:pt>
                <c:pt idx="224">
                  <c:v>142.80587088528642</c:v>
                </c:pt>
                <c:pt idx="225">
                  <c:v>143.25844371304288</c:v>
                </c:pt>
                <c:pt idx="226">
                  <c:v>148.7801111468184</c:v>
                </c:pt>
                <c:pt idx="227">
                  <c:v>149.429530513195</c:v>
                </c:pt>
                <c:pt idx="228">
                  <c:v>149.75050440122283</c:v>
                </c:pt>
                <c:pt idx="229">
                  <c:v>149.8119772306392</c:v>
                </c:pt>
                <c:pt idx="230">
                  <c:v>150.43967373698749</c:v>
                </c:pt>
                <c:pt idx="231">
                  <c:v>155.54975244168625</c:v>
                </c:pt>
                <c:pt idx="232">
                  <c:v>156.59741249865692</c:v>
                </c:pt>
                <c:pt idx="233">
                  <c:v>164.31994174671436</c:v>
                </c:pt>
                <c:pt idx="234">
                  <c:v>166.86961387920712</c:v>
                </c:pt>
                <c:pt idx="235">
                  <c:v>167.33193548260397</c:v>
                </c:pt>
                <c:pt idx="236">
                  <c:v>168.44620473413158</c:v>
                </c:pt>
                <c:pt idx="237">
                  <c:v>174.09085091521578</c:v>
                </c:pt>
                <c:pt idx="238">
                  <c:v>175.98668225044364</c:v>
                </c:pt>
                <c:pt idx="239">
                  <c:v>182.32549450065582</c:v>
                </c:pt>
                <c:pt idx="240">
                  <c:v>186.09400826794331</c:v>
                </c:pt>
                <c:pt idx="241">
                  <c:v>189.96527787314153</c:v>
                </c:pt>
                <c:pt idx="242">
                  <c:v>191.54639180553414</c:v>
                </c:pt>
                <c:pt idx="243">
                  <c:v>192.97449730969342</c:v>
                </c:pt>
                <c:pt idx="244">
                  <c:v>201.80489831506887</c:v>
                </c:pt>
                <c:pt idx="245">
                  <c:v>202.05868411302245</c:v>
                </c:pt>
                <c:pt idx="246">
                  <c:v>211.34094254067043</c:v>
                </c:pt>
                <c:pt idx="247">
                  <c:v>211.57227036709904</c:v>
                </c:pt>
                <c:pt idx="248">
                  <c:v>215.70134992706195</c:v>
                </c:pt>
                <c:pt idx="249">
                  <c:v>222.1287439169399</c:v>
                </c:pt>
                <c:pt idx="250">
                  <c:v>227.08261000715953</c:v>
                </c:pt>
                <c:pt idx="251">
                  <c:v>235.39462166302619</c:v>
                </c:pt>
                <c:pt idx="252">
                  <c:v>236.97214344634804</c:v>
                </c:pt>
                <c:pt idx="253">
                  <c:v>243.57467135030353</c:v>
                </c:pt>
                <c:pt idx="254">
                  <c:v>262.235609956963</c:v>
                </c:pt>
                <c:pt idx="255">
                  <c:v>263.81075569587267</c:v>
                </c:pt>
                <c:pt idx="256">
                  <c:v>270.46355681505719</c:v>
                </c:pt>
                <c:pt idx="257">
                  <c:v>278.12775880587475</c:v>
                </c:pt>
                <c:pt idx="258">
                  <c:v>295.07008507258791</c:v>
                </c:pt>
                <c:pt idx="259">
                  <c:v>299.21739381288944</c:v>
                </c:pt>
                <c:pt idx="260">
                  <c:v>299.29892945343164</c:v>
                </c:pt>
                <c:pt idx="261">
                  <c:v>327.39996600186765</c:v>
                </c:pt>
                <c:pt idx="262">
                  <c:v>331.65768594149364</c:v>
                </c:pt>
                <c:pt idx="263">
                  <c:v>346.83570831707675</c:v>
                </c:pt>
                <c:pt idx="264">
                  <c:v>354.11297023549878</c:v>
                </c:pt>
                <c:pt idx="265">
                  <c:v>388.37436367134529</c:v>
                </c:pt>
                <c:pt idx="266">
                  <c:v>390.70602600420523</c:v>
                </c:pt>
                <c:pt idx="267">
                  <c:v>396.03768817044374</c:v>
                </c:pt>
                <c:pt idx="268">
                  <c:v>434.57692553964154</c:v>
                </c:pt>
                <c:pt idx="269">
                  <c:v>437.89590462001718</c:v>
                </c:pt>
                <c:pt idx="270">
                  <c:v>452.9844197996461</c:v>
                </c:pt>
                <c:pt idx="271">
                  <c:v>474.02264272472883</c:v>
                </c:pt>
                <c:pt idx="272">
                  <c:v>483.26856133100523</c:v>
                </c:pt>
                <c:pt idx="273">
                  <c:v>569.17455909179648</c:v>
                </c:pt>
                <c:pt idx="274">
                  <c:v>575.13923252049051</c:v>
                </c:pt>
                <c:pt idx="275">
                  <c:v>582.9104995268176</c:v>
                </c:pt>
                <c:pt idx="276">
                  <c:v>639.58532497917543</c:v>
                </c:pt>
                <c:pt idx="277">
                  <c:v>644.3702334507318</c:v>
                </c:pt>
                <c:pt idx="278">
                  <c:v>772.56752704396285</c:v>
                </c:pt>
                <c:pt idx="279">
                  <c:v>773.87692439467867</c:v>
                </c:pt>
                <c:pt idx="280">
                  <c:v>961.17209548074754</c:v>
                </c:pt>
                <c:pt idx="281">
                  <c:v>1150.9980903735141</c:v>
                </c:pt>
                <c:pt idx="282">
                  <c:v>1180.4854371795209</c:v>
                </c:pt>
                <c:pt idx="283">
                  <c:v>1302.5434859759434</c:v>
                </c:pt>
                <c:pt idx="284">
                  <c:v>1332.9973672112542</c:v>
                </c:pt>
                <c:pt idx="285">
                  <c:v>1942.0840542623744</c:v>
                </c:pt>
                <c:pt idx="286">
                  <c:v>2234.3633621700815</c:v>
                </c:pt>
                <c:pt idx="287">
                  <c:v>3961.3554056468265</c:v>
                </c:pt>
              </c:numCache>
            </c:numRef>
          </c:xVal>
          <c:yVal>
            <c:numRef>
              <c:f>summaryC!$T$297:$T$584</c:f>
              <c:numCache>
                <c:formatCode>0.0000</c:formatCode>
                <c:ptCount val="288"/>
                <c:pt idx="0">
                  <c:v>2115957.3535448532</c:v>
                </c:pt>
                <c:pt idx="1">
                  <c:v>7757904.6391055658</c:v>
                </c:pt>
                <c:pt idx="2">
                  <c:v>1358017.8312812564</c:v>
                </c:pt>
                <c:pt idx="3">
                  <c:v>4079396.5666530658</c:v>
                </c:pt>
                <c:pt idx="4">
                  <c:v>3606651.2182824202</c:v>
                </c:pt>
                <c:pt idx="5">
                  <c:v>8107152.1738971118</c:v>
                </c:pt>
                <c:pt idx="6">
                  <c:v>5223310.1271438142</c:v>
                </c:pt>
                <c:pt idx="7">
                  <c:v>2898202.6664261329</c:v>
                </c:pt>
                <c:pt idx="8">
                  <c:v>7115711.1017248863</c:v>
                </c:pt>
                <c:pt idx="9">
                  <c:v>1306062.2028435247</c:v>
                </c:pt>
                <c:pt idx="10">
                  <c:v>4859779.5446026335</c:v>
                </c:pt>
                <c:pt idx="11">
                  <c:v>1141302.3440560228</c:v>
                </c:pt>
                <c:pt idx="12">
                  <c:v>2022951.3576145312</c:v>
                </c:pt>
                <c:pt idx="13">
                  <c:v>637407.20335547521</c:v>
                </c:pt>
                <c:pt idx="14">
                  <c:v>7766048.0174406162</c:v>
                </c:pt>
                <c:pt idx="15">
                  <c:v>849785.71409015963</c:v>
                </c:pt>
                <c:pt idx="16">
                  <c:v>1738554.6512841589</c:v>
                </c:pt>
                <c:pt idx="17">
                  <c:v>1420513.7820566336</c:v>
                </c:pt>
                <c:pt idx="18">
                  <c:v>3462207.5268594166</c:v>
                </c:pt>
                <c:pt idx="19">
                  <c:v>859960.55408353615</c:v>
                </c:pt>
                <c:pt idx="20">
                  <c:v>8904580.3280949201</c:v>
                </c:pt>
                <c:pt idx="21">
                  <c:v>8912423.5184743535</c:v>
                </c:pt>
                <c:pt idx="22">
                  <c:v>1453238.1835344147</c:v>
                </c:pt>
                <c:pt idx="23">
                  <c:v>1279911.7482438472</c:v>
                </c:pt>
                <c:pt idx="24">
                  <c:v>880182.26753539999</c:v>
                </c:pt>
                <c:pt idx="25">
                  <c:v>584050.71382255317</c:v>
                </c:pt>
                <c:pt idx="26">
                  <c:v>9612700.758756265</c:v>
                </c:pt>
                <c:pt idx="27">
                  <c:v>9321848.243519064</c:v>
                </c:pt>
                <c:pt idx="28">
                  <c:v>1399083.2832848702</c:v>
                </c:pt>
                <c:pt idx="29">
                  <c:v>2874746.5298500494</c:v>
                </c:pt>
                <c:pt idx="30">
                  <c:v>806776.28377194167</c:v>
                </c:pt>
                <c:pt idx="31">
                  <c:v>11801538.959040537</c:v>
                </c:pt>
                <c:pt idx="32">
                  <c:v>897675.55327530613</c:v>
                </c:pt>
                <c:pt idx="33">
                  <c:v>11180287.179531867</c:v>
                </c:pt>
                <c:pt idx="34">
                  <c:v>683436.43672819575</c:v>
                </c:pt>
                <c:pt idx="35">
                  <c:v>529464.83787965961</c:v>
                </c:pt>
                <c:pt idx="36">
                  <c:v>12155017.441476621</c:v>
                </c:pt>
                <c:pt idx="37">
                  <c:v>11769897.664651761</c:v>
                </c:pt>
                <c:pt idx="38">
                  <c:v>10418854.819893852</c:v>
                </c:pt>
                <c:pt idx="39">
                  <c:v>12403078.336819952</c:v>
                </c:pt>
                <c:pt idx="40">
                  <c:v>12370280.769016035</c:v>
                </c:pt>
                <c:pt idx="41">
                  <c:v>12362963.836548872</c:v>
                </c:pt>
                <c:pt idx="42">
                  <c:v>775050.02960621205</c:v>
                </c:pt>
                <c:pt idx="43">
                  <c:v>12378774.911278393</c:v>
                </c:pt>
                <c:pt idx="44">
                  <c:v>12072100.72301303</c:v>
                </c:pt>
                <c:pt idx="45">
                  <c:v>438548.90893163683</c:v>
                </c:pt>
                <c:pt idx="46">
                  <c:v>495376.47527319274</c:v>
                </c:pt>
                <c:pt idx="47">
                  <c:v>12271613.853068626</c:v>
                </c:pt>
                <c:pt idx="48">
                  <c:v>12876402.302032616</c:v>
                </c:pt>
                <c:pt idx="49">
                  <c:v>2160266.9798576492</c:v>
                </c:pt>
                <c:pt idx="50">
                  <c:v>11275798.413022786</c:v>
                </c:pt>
                <c:pt idx="51">
                  <c:v>430769.85098435992</c:v>
                </c:pt>
                <c:pt idx="52">
                  <c:v>11545800.470759425</c:v>
                </c:pt>
                <c:pt idx="53">
                  <c:v>11977080.716587905</c:v>
                </c:pt>
                <c:pt idx="54">
                  <c:v>715573.87352253718</c:v>
                </c:pt>
                <c:pt idx="55">
                  <c:v>250449.34391501368</c:v>
                </c:pt>
                <c:pt idx="56">
                  <c:v>2688877.8461147086</c:v>
                </c:pt>
                <c:pt idx="57">
                  <c:v>424862.70005243755</c:v>
                </c:pt>
                <c:pt idx="58">
                  <c:v>365766.65462594456</c:v>
                </c:pt>
                <c:pt idx="59">
                  <c:v>12291758.854157496</c:v>
                </c:pt>
                <c:pt idx="60">
                  <c:v>12142388.765910253</c:v>
                </c:pt>
                <c:pt idx="61">
                  <c:v>11095074.702040978</c:v>
                </c:pt>
                <c:pt idx="62">
                  <c:v>11422770.415304251</c:v>
                </c:pt>
                <c:pt idx="63">
                  <c:v>10874927.47044445</c:v>
                </c:pt>
                <c:pt idx="64">
                  <c:v>12077916.400116868</c:v>
                </c:pt>
                <c:pt idx="65">
                  <c:v>321525.35023141489</c:v>
                </c:pt>
                <c:pt idx="66">
                  <c:v>11412910.737742487</c:v>
                </c:pt>
                <c:pt idx="67">
                  <c:v>253261.02498656893</c:v>
                </c:pt>
                <c:pt idx="68">
                  <c:v>11554276.923941961</c:v>
                </c:pt>
                <c:pt idx="69">
                  <c:v>1609354.0606364973</c:v>
                </c:pt>
                <c:pt idx="70">
                  <c:v>191657.84360881054</c:v>
                </c:pt>
                <c:pt idx="71">
                  <c:v>271191.00938138238</c:v>
                </c:pt>
                <c:pt idx="72">
                  <c:v>310063.85587607644</c:v>
                </c:pt>
                <c:pt idx="73">
                  <c:v>132144.40590644095</c:v>
                </c:pt>
                <c:pt idx="74">
                  <c:v>88500.457223499136</c:v>
                </c:pt>
                <c:pt idx="75">
                  <c:v>38779.948297257528</c:v>
                </c:pt>
                <c:pt idx="76">
                  <c:v>227898.40303017726</c:v>
                </c:pt>
                <c:pt idx="77">
                  <c:v>1242388.3600625601</c:v>
                </c:pt>
                <c:pt idx="78">
                  <c:v>130609.74552308029</c:v>
                </c:pt>
                <c:pt idx="79">
                  <c:v>39989.560327994521</c:v>
                </c:pt>
                <c:pt idx="80">
                  <c:v>66506.701808683705</c:v>
                </c:pt>
                <c:pt idx="81">
                  <c:v>86485.074666510438</c:v>
                </c:pt>
                <c:pt idx="82">
                  <c:v>58805.410617426503</c:v>
                </c:pt>
                <c:pt idx="83">
                  <c:v>975849.15995212644</c:v>
                </c:pt>
                <c:pt idx="84">
                  <c:v>66949.894577549523</c:v>
                </c:pt>
                <c:pt idx="85">
                  <c:v>47920.063535973983</c:v>
                </c:pt>
                <c:pt idx="86">
                  <c:v>156429.40440555403</c:v>
                </c:pt>
                <c:pt idx="87">
                  <c:v>26873.322496680001</c:v>
                </c:pt>
                <c:pt idx="88">
                  <c:v>22160.300904457687</c:v>
                </c:pt>
                <c:pt idx="89">
                  <c:v>51807.591249421421</c:v>
                </c:pt>
                <c:pt idx="90">
                  <c:v>652022.33189584385</c:v>
                </c:pt>
                <c:pt idx="91">
                  <c:v>25097.051907593472</c:v>
                </c:pt>
                <c:pt idx="92">
                  <c:v>31378.663249649217</c:v>
                </c:pt>
                <c:pt idx="93">
                  <c:v>20863.01433984757</c:v>
                </c:pt>
                <c:pt idx="94">
                  <c:v>67064.457244501522</c:v>
                </c:pt>
                <c:pt idx="95">
                  <c:v>21520.399611927747</c:v>
                </c:pt>
                <c:pt idx="96">
                  <c:v>43163.229346097505</c:v>
                </c:pt>
                <c:pt idx="97">
                  <c:v>11811.126264026507</c:v>
                </c:pt>
                <c:pt idx="98">
                  <c:v>21599.636606946089</c:v>
                </c:pt>
                <c:pt idx="99">
                  <c:v>31310.546816900165</c:v>
                </c:pt>
                <c:pt idx="100">
                  <c:v>20548.474496425315</c:v>
                </c:pt>
                <c:pt idx="101">
                  <c:v>5556.673863297352</c:v>
                </c:pt>
                <c:pt idx="102">
                  <c:v>12988.643933016692</c:v>
                </c:pt>
                <c:pt idx="103">
                  <c:v>16163.98688435521</c:v>
                </c:pt>
                <c:pt idx="104">
                  <c:v>12066.695811017145</c:v>
                </c:pt>
                <c:pt idx="105">
                  <c:v>42536.960735701716</c:v>
                </c:pt>
                <c:pt idx="106">
                  <c:v>22156.58335524267</c:v>
                </c:pt>
                <c:pt idx="107">
                  <c:v>443141.92430305801</c:v>
                </c:pt>
                <c:pt idx="108">
                  <c:v>10138.730311441328</c:v>
                </c:pt>
                <c:pt idx="109">
                  <c:v>185241.04434412924</c:v>
                </c:pt>
                <c:pt idx="110">
                  <c:v>9338.531241220533</c:v>
                </c:pt>
                <c:pt idx="111">
                  <c:v>6225.8640486541408</c:v>
                </c:pt>
                <c:pt idx="112">
                  <c:v>9847.4621406596198</c:v>
                </c:pt>
                <c:pt idx="113">
                  <c:v>7417.5581212045763</c:v>
                </c:pt>
                <c:pt idx="114">
                  <c:v>6394.7547569997496</c:v>
                </c:pt>
                <c:pt idx="115">
                  <c:v>22952.002954029296</c:v>
                </c:pt>
                <c:pt idx="116">
                  <c:v>8683.77017383985</c:v>
                </c:pt>
                <c:pt idx="117">
                  <c:v>3111.3434051718641</c:v>
                </c:pt>
                <c:pt idx="118">
                  <c:v>44020.499079724548</c:v>
                </c:pt>
                <c:pt idx="119">
                  <c:v>7065.7375455398706</c:v>
                </c:pt>
                <c:pt idx="120">
                  <c:v>21146.773057764276</c:v>
                </c:pt>
                <c:pt idx="121">
                  <c:v>126041.24833447006</c:v>
                </c:pt>
                <c:pt idx="122">
                  <c:v>3527.8769814150755</c:v>
                </c:pt>
                <c:pt idx="123">
                  <c:v>7004.2932675652955</c:v>
                </c:pt>
                <c:pt idx="124">
                  <c:v>3149.4697122959556</c:v>
                </c:pt>
                <c:pt idx="125">
                  <c:v>20874.198349231148</c:v>
                </c:pt>
                <c:pt idx="126">
                  <c:v>5661.9098341081299</c:v>
                </c:pt>
                <c:pt idx="127">
                  <c:v>15856.258329814043</c:v>
                </c:pt>
                <c:pt idx="128">
                  <c:v>5265.0812602288161</c:v>
                </c:pt>
                <c:pt idx="129">
                  <c:v>11104.861983600456</c:v>
                </c:pt>
                <c:pt idx="130">
                  <c:v>3766.4279865084177</c:v>
                </c:pt>
                <c:pt idx="131">
                  <c:v>4330.6379565699281</c:v>
                </c:pt>
                <c:pt idx="132">
                  <c:v>2964.2095019876856</c:v>
                </c:pt>
                <c:pt idx="133">
                  <c:v>6237.1152422941741</c:v>
                </c:pt>
                <c:pt idx="134">
                  <c:v>1284.0682503440269</c:v>
                </c:pt>
                <c:pt idx="135">
                  <c:v>2631.2364843952473</c:v>
                </c:pt>
                <c:pt idx="136">
                  <c:v>3695.265314394685</c:v>
                </c:pt>
                <c:pt idx="137">
                  <c:v>5.6699769827763316</c:v>
                </c:pt>
                <c:pt idx="138">
                  <c:v>9.3289534974772673E-2</c:v>
                </c:pt>
                <c:pt idx="139">
                  <c:v>70230.089587921204</c:v>
                </c:pt>
                <c:pt idx="140">
                  <c:v>58.337171269697912</c:v>
                </c:pt>
                <c:pt idx="141">
                  <c:v>2082.3455427576387</c:v>
                </c:pt>
                <c:pt idx="142">
                  <c:v>2376.4907235914898</c:v>
                </c:pt>
                <c:pt idx="143">
                  <c:v>1111.7523996741002</c:v>
                </c:pt>
                <c:pt idx="144">
                  <c:v>20.552447566045711</c:v>
                </c:pt>
                <c:pt idx="145">
                  <c:v>73.052703572400972</c:v>
                </c:pt>
                <c:pt idx="146">
                  <c:v>1021.5713186659776</c:v>
                </c:pt>
                <c:pt idx="147">
                  <c:v>97.302891055888296</c:v>
                </c:pt>
                <c:pt idx="148">
                  <c:v>916.13052854014609</c:v>
                </c:pt>
                <c:pt idx="149">
                  <c:v>6575.0433006120847</c:v>
                </c:pt>
                <c:pt idx="150">
                  <c:v>7618.4445962706041</c:v>
                </c:pt>
                <c:pt idx="151">
                  <c:v>39256.655477090651</c:v>
                </c:pt>
                <c:pt idx="152">
                  <c:v>326.21744922336694</c:v>
                </c:pt>
                <c:pt idx="153">
                  <c:v>102.79355384966463</c:v>
                </c:pt>
                <c:pt idx="154">
                  <c:v>1301.1962694786439</c:v>
                </c:pt>
                <c:pt idx="155">
                  <c:v>794.0773721821779</c:v>
                </c:pt>
                <c:pt idx="156">
                  <c:v>82.177286709535181</c:v>
                </c:pt>
                <c:pt idx="157">
                  <c:v>5071.8463491398834</c:v>
                </c:pt>
                <c:pt idx="158">
                  <c:v>96.063788049191558</c:v>
                </c:pt>
                <c:pt idx="159">
                  <c:v>583.54840198210138</c:v>
                </c:pt>
                <c:pt idx="160">
                  <c:v>1039.8772454535483</c:v>
                </c:pt>
                <c:pt idx="161">
                  <c:v>200.63509817128238</c:v>
                </c:pt>
                <c:pt idx="162">
                  <c:v>3495.289778079908</c:v>
                </c:pt>
                <c:pt idx="163">
                  <c:v>138.88688587702097</c:v>
                </c:pt>
                <c:pt idx="164">
                  <c:v>270.41838884496684</c:v>
                </c:pt>
                <c:pt idx="165">
                  <c:v>202.07358233363288</c:v>
                </c:pt>
                <c:pt idx="166">
                  <c:v>967.96249201575654</c:v>
                </c:pt>
                <c:pt idx="167">
                  <c:v>420.91685204457593</c:v>
                </c:pt>
                <c:pt idx="168">
                  <c:v>518.89542657921675</c:v>
                </c:pt>
                <c:pt idx="169">
                  <c:v>181.33973231749781</c:v>
                </c:pt>
                <c:pt idx="170">
                  <c:v>210.06112816358058</c:v>
                </c:pt>
                <c:pt idx="171">
                  <c:v>319.55351915930055</c:v>
                </c:pt>
                <c:pt idx="172">
                  <c:v>568.74662642319458</c:v>
                </c:pt>
                <c:pt idx="173">
                  <c:v>82.916975258823996</c:v>
                </c:pt>
                <c:pt idx="174">
                  <c:v>2555.6282341071214</c:v>
                </c:pt>
                <c:pt idx="175">
                  <c:v>273.81719710480718</c:v>
                </c:pt>
                <c:pt idx="176">
                  <c:v>359.13958099509739</c:v>
                </c:pt>
                <c:pt idx="177">
                  <c:v>17389.177945723335</c:v>
                </c:pt>
                <c:pt idx="178">
                  <c:v>1266.4381163788844</c:v>
                </c:pt>
                <c:pt idx="179">
                  <c:v>134.97165595668363</c:v>
                </c:pt>
                <c:pt idx="180">
                  <c:v>527.4352244358563</c:v>
                </c:pt>
                <c:pt idx="181">
                  <c:v>464.93831251521738</c:v>
                </c:pt>
                <c:pt idx="182">
                  <c:v>382.92640314107609</c:v>
                </c:pt>
                <c:pt idx="183">
                  <c:v>55.221384075200064</c:v>
                </c:pt>
                <c:pt idx="184">
                  <c:v>1226.3559056901436</c:v>
                </c:pt>
                <c:pt idx="185">
                  <c:v>456.56687480777367</c:v>
                </c:pt>
                <c:pt idx="186">
                  <c:v>412.50738533668806</c:v>
                </c:pt>
                <c:pt idx="187">
                  <c:v>27.414027441756978</c:v>
                </c:pt>
                <c:pt idx="188">
                  <c:v>375.17809270113878</c:v>
                </c:pt>
                <c:pt idx="189">
                  <c:v>345.16774176216421</c:v>
                </c:pt>
                <c:pt idx="190">
                  <c:v>47.357285895208193</c:v>
                </c:pt>
                <c:pt idx="191">
                  <c:v>277.70983007970943</c:v>
                </c:pt>
                <c:pt idx="192">
                  <c:v>6057.4895566083642</c:v>
                </c:pt>
                <c:pt idx="193">
                  <c:v>407.59988249128514</c:v>
                </c:pt>
                <c:pt idx="194">
                  <c:v>17.396793298142885</c:v>
                </c:pt>
                <c:pt idx="195">
                  <c:v>630.5419228864381</c:v>
                </c:pt>
                <c:pt idx="196">
                  <c:v>112.83087966527506</c:v>
                </c:pt>
                <c:pt idx="197">
                  <c:v>306.98062113229349</c:v>
                </c:pt>
                <c:pt idx="198">
                  <c:v>2.0211154570607479</c:v>
                </c:pt>
                <c:pt idx="199">
                  <c:v>320.76010995483875</c:v>
                </c:pt>
                <c:pt idx="200">
                  <c:v>383.68301824883724</c:v>
                </c:pt>
                <c:pt idx="201">
                  <c:v>342.94134545374493</c:v>
                </c:pt>
                <c:pt idx="202">
                  <c:v>2.8597032623295626</c:v>
                </c:pt>
                <c:pt idx="203">
                  <c:v>310.73223400914361</c:v>
                </c:pt>
                <c:pt idx="204">
                  <c:v>129.67427360850425</c:v>
                </c:pt>
                <c:pt idx="205">
                  <c:v>6.7167297066035347</c:v>
                </c:pt>
                <c:pt idx="206">
                  <c:v>299.47296902765828</c:v>
                </c:pt>
                <c:pt idx="207">
                  <c:v>344.71565254767273</c:v>
                </c:pt>
                <c:pt idx="208">
                  <c:v>207.87626679585682</c:v>
                </c:pt>
                <c:pt idx="209">
                  <c:v>4.0411091584718468</c:v>
                </c:pt>
                <c:pt idx="210">
                  <c:v>257.5133990420909</c:v>
                </c:pt>
                <c:pt idx="211">
                  <c:v>8.5391185179791158</c:v>
                </c:pt>
                <c:pt idx="212">
                  <c:v>198.34715054710867</c:v>
                </c:pt>
                <c:pt idx="213">
                  <c:v>439.13201222541744</c:v>
                </c:pt>
                <c:pt idx="214">
                  <c:v>2935.1271903397223</c:v>
                </c:pt>
                <c:pt idx="215">
                  <c:v>232.74630002527124</c:v>
                </c:pt>
                <c:pt idx="216">
                  <c:v>5.5873828401890089</c:v>
                </c:pt>
                <c:pt idx="217">
                  <c:v>170.25551337407862</c:v>
                </c:pt>
                <c:pt idx="218">
                  <c:v>115.10886682357693</c:v>
                </c:pt>
                <c:pt idx="219">
                  <c:v>166.80656994022459</c:v>
                </c:pt>
                <c:pt idx="220">
                  <c:v>156.41252660224706</c:v>
                </c:pt>
                <c:pt idx="221">
                  <c:v>156.98695949619969</c:v>
                </c:pt>
                <c:pt idx="222">
                  <c:v>14.991460459920326</c:v>
                </c:pt>
                <c:pt idx="223">
                  <c:v>116.26125555657575</c:v>
                </c:pt>
                <c:pt idx="224">
                  <c:v>13.054706586346729</c:v>
                </c:pt>
                <c:pt idx="225">
                  <c:v>89.964643069908647</c:v>
                </c:pt>
                <c:pt idx="226">
                  <c:v>304.59490713277876</c:v>
                </c:pt>
                <c:pt idx="227">
                  <c:v>77.45647761469364</c:v>
                </c:pt>
                <c:pt idx="228">
                  <c:v>72.793698993884732</c:v>
                </c:pt>
                <c:pt idx="229">
                  <c:v>46.818912613384128</c:v>
                </c:pt>
                <c:pt idx="230">
                  <c:v>78.730233973894713</c:v>
                </c:pt>
                <c:pt idx="231">
                  <c:v>254.91823525735762</c:v>
                </c:pt>
                <c:pt idx="232">
                  <c:v>57.250127654002881</c:v>
                </c:pt>
                <c:pt idx="233">
                  <c:v>33.847452462553811</c:v>
                </c:pt>
                <c:pt idx="234">
                  <c:v>1804.5694123487228</c:v>
                </c:pt>
                <c:pt idx="235">
                  <c:v>55.687147146407924</c:v>
                </c:pt>
                <c:pt idx="236">
                  <c:v>102.33044045904713</c:v>
                </c:pt>
                <c:pt idx="237">
                  <c:v>36.600240091022457</c:v>
                </c:pt>
                <c:pt idx="238">
                  <c:v>22.172674091228519</c:v>
                </c:pt>
                <c:pt idx="239">
                  <c:v>33.816773617260139</c:v>
                </c:pt>
                <c:pt idx="240">
                  <c:v>75.818915369126302</c:v>
                </c:pt>
                <c:pt idx="241">
                  <c:v>20.607406788196229</c:v>
                </c:pt>
                <c:pt idx="242">
                  <c:v>20.925251014786973</c:v>
                </c:pt>
                <c:pt idx="243">
                  <c:v>25.196149399501913</c:v>
                </c:pt>
                <c:pt idx="244">
                  <c:v>18.533904666916005</c:v>
                </c:pt>
                <c:pt idx="245">
                  <c:v>75.437267935970567</c:v>
                </c:pt>
                <c:pt idx="246">
                  <c:v>6.9034932053230458</c:v>
                </c:pt>
                <c:pt idx="247">
                  <c:v>96.550328592955807</c:v>
                </c:pt>
                <c:pt idx="248">
                  <c:v>34.866447973504748</c:v>
                </c:pt>
                <c:pt idx="249">
                  <c:v>8.9153986437296044</c:v>
                </c:pt>
                <c:pt idx="250">
                  <c:v>6.0939040505778852</c:v>
                </c:pt>
                <c:pt idx="251">
                  <c:v>89.644680671698126</c:v>
                </c:pt>
                <c:pt idx="252">
                  <c:v>19.903980252201389</c:v>
                </c:pt>
                <c:pt idx="253">
                  <c:v>4.3101331142801929</c:v>
                </c:pt>
                <c:pt idx="254">
                  <c:v>99.167132380789795</c:v>
                </c:pt>
                <c:pt idx="255">
                  <c:v>303.62809677925702</c:v>
                </c:pt>
                <c:pt idx="256">
                  <c:v>14.946532758843274</c:v>
                </c:pt>
                <c:pt idx="257">
                  <c:v>0.8533731242352901</c:v>
                </c:pt>
                <c:pt idx="259" formatCode="0.000E+00">
                  <c:v>114541.81662868701</c:v>
                </c:pt>
                <c:pt idx="260" formatCode="0.000E+00">
                  <c:v>782221.73862419219</c:v>
                </c:pt>
                <c:pt idx="261" formatCode="0.000E+00">
                  <c:v>136796.63974134906</c:v>
                </c:pt>
                <c:pt idx="262" formatCode="0.000E+00">
                  <c:v>82887.310208410738</c:v>
                </c:pt>
                <c:pt idx="263" formatCode="0.000E+00">
                  <c:v>1588553.4070019135</c:v>
                </c:pt>
                <c:pt idx="264" formatCode="0.000E+00">
                  <c:v>814353.57730152365</c:v>
                </c:pt>
                <c:pt idx="265" formatCode="0.000E+00">
                  <c:v>491310.8858731332</c:v>
                </c:pt>
                <c:pt idx="266" formatCode="0.000E+00">
                  <c:v>1309517.0494058221</c:v>
                </c:pt>
                <c:pt idx="267" formatCode="0.000E+00">
                  <c:v>399249.60190825548</c:v>
                </c:pt>
                <c:pt idx="268" formatCode="0.000E+00">
                  <c:v>142213.85240926369</c:v>
                </c:pt>
                <c:pt idx="269" formatCode="0.000E+00">
                  <c:v>138762.94110476261</c:v>
                </c:pt>
                <c:pt idx="270" formatCode="0.000E+00">
                  <c:v>2092472.7230180674</c:v>
                </c:pt>
                <c:pt idx="271" formatCode="0.000E+00">
                  <c:v>5489451.2634215439</c:v>
                </c:pt>
                <c:pt idx="272" formatCode="0.000E+00">
                  <c:v>2693411.6411873265</c:v>
                </c:pt>
                <c:pt idx="273" formatCode="0.000E+00">
                  <c:v>89866.246337126649</c:v>
                </c:pt>
                <c:pt idx="274" formatCode="0.000E+00">
                  <c:v>194287.7083434051</c:v>
                </c:pt>
                <c:pt idx="275" formatCode="0.000E+00">
                  <c:v>5885630.5302098477</c:v>
                </c:pt>
                <c:pt idx="276" formatCode="0.000E+00">
                  <c:v>1094402.6648618383</c:v>
                </c:pt>
                <c:pt idx="277" formatCode="0.000E+00">
                  <c:v>1260273.0503554328</c:v>
                </c:pt>
                <c:pt idx="278" formatCode="0.000E+00">
                  <c:v>5557448.7359159896</c:v>
                </c:pt>
                <c:pt idx="279" formatCode="0.000E+00">
                  <c:v>156615.57716618941</c:v>
                </c:pt>
                <c:pt idx="280" formatCode="0.000E+00">
                  <c:v>1054586.0449504815</c:v>
                </c:pt>
                <c:pt idx="281" formatCode="0.000E+00">
                  <c:v>431877.9841506182</c:v>
                </c:pt>
                <c:pt idx="282" formatCode="0.000E+00">
                  <c:v>6928373.8090130687</c:v>
                </c:pt>
                <c:pt idx="283" formatCode="0.000E+00">
                  <c:v>6418454.1677966239</c:v>
                </c:pt>
                <c:pt idx="284" formatCode="0.000E+00">
                  <c:v>645434.69365298783</c:v>
                </c:pt>
                <c:pt idx="285" formatCode="0.000E+00">
                  <c:v>4964979.348669135</c:v>
                </c:pt>
                <c:pt idx="286" formatCode="0.000E+00">
                  <c:v>5689207.609973684</c:v>
                </c:pt>
                <c:pt idx="287" formatCode="0.000E+00">
                  <c:v>496879.18952082138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0E9-9748-B944-A6B0CCA4D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51168"/>
        <c:axId val="164881984"/>
      </c:scatterChart>
      <c:valAx>
        <c:axId val="16725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81984"/>
        <c:crossesAt val="1.0000000000000003E-4"/>
        <c:crossBetween val="midCat"/>
      </c:valAx>
      <c:valAx>
        <c:axId val="164881984"/>
        <c:scaling>
          <c:logBase val="10"/>
          <c:orientation val="minMax"/>
          <c:min val="1.0000000000000003E-4"/>
        </c:scaling>
        <c:delete val="0"/>
        <c:axPos val="l"/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5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summaryC!$H$586:$H$872</c:f>
              <c:numCache>
                <c:formatCode>General</c:formatCode>
                <c:ptCount val="287"/>
                <c:pt idx="0">
                  <c:v>29.15354571160632</c:v>
                </c:pt>
                <c:pt idx="1">
                  <c:v>29.973241713549339</c:v>
                </c:pt>
                <c:pt idx="2">
                  <c:v>30.053394288390855</c:v>
                </c:pt>
                <c:pt idx="3">
                  <c:v>30.089874046263482</c:v>
                </c:pt>
                <c:pt idx="4">
                  <c:v>30.252072755102063</c:v>
                </c:pt>
                <c:pt idx="5">
                  <c:v>30.266874165557322</c:v>
                </c:pt>
                <c:pt idx="6">
                  <c:v>30.339243982879406</c:v>
                </c:pt>
                <c:pt idx="7">
                  <c:v>30.44280302432017</c:v>
                </c:pt>
                <c:pt idx="8">
                  <c:v>30.469920867154375</c:v>
                </c:pt>
                <c:pt idx="9">
                  <c:v>30.7462785554332</c:v>
                </c:pt>
                <c:pt idx="10">
                  <c:v>31.202915365589519</c:v>
                </c:pt>
                <c:pt idx="11">
                  <c:v>31.245234666340377</c:v>
                </c:pt>
                <c:pt idx="12">
                  <c:v>31.424472082595837</c:v>
                </c:pt>
                <c:pt idx="13">
                  <c:v>31.601349670152143</c:v>
                </c:pt>
                <c:pt idx="14">
                  <c:v>31.78091266777313</c:v>
                </c:pt>
                <c:pt idx="15">
                  <c:v>31.93292345412182</c:v>
                </c:pt>
                <c:pt idx="16">
                  <c:v>32.093819858700854</c:v>
                </c:pt>
                <c:pt idx="17">
                  <c:v>32.314042490286674</c:v>
                </c:pt>
                <c:pt idx="18">
                  <c:v>32.340843602937724</c:v>
                </c:pt>
                <c:pt idx="19">
                  <c:v>32.639776818746817</c:v>
                </c:pt>
                <c:pt idx="20">
                  <c:v>32.763650824225955</c:v>
                </c:pt>
                <c:pt idx="21">
                  <c:v>32.982390854427486</c:v>
                </c:pt>
                <c:pt idx="22">
                  <c:v>33.004305971070224</c:v>
                </c:pt>
                <c:pt idx="23">
                  <c:v>33.11236523001471</c:v>
                </c:pt>
                <c:pt idx="24">
                  <c:v>33.315476975365627</c:v>
                </c:pt>
                <c:pt idx="25">
                  <c:v>33.452364280525323</c:v>
                </c:pt>
                <c:pt idx="26">
                  <c:v>33.478746372979927</c:v>
                </c:pt>
                <c:pt idx="27">
                  <c:v>33.519767000623553</c:v>
                </c:pt>
                <c:pt idx="28">
                  <c:v>33.591178284877145</c:v>
                </c:pt>
                <c:pt idx="29">
                  <c:v>33.676255743902388</c:v>
                </c:pt>
                <c:pt idx="30">
                  <c:v>33.942490089140989</c:v>
                </c:pt>
                <c:pt idx="31">
                  <c:v>34.048148006251729</c:v>
                </c:pt>
                <c:pt idx="32">
                  <c:v>34.11195773142196</c:v>
                </c:pt>
                <c:pt idx="33">
                  <c:v>34.118562430577114</c:v>
                </c:pt>
                <c:pt idx="34">
                  <c:v>34.120411201252125</c:v>
                </c:pt>
                <c:pt idx="35">
                  <c:v>34.244214408014706</c:v>
                </c:pt>
                <c:pt idx="36">
                  <c:v>34.289164044864066</c:v>
                </c:pt>
                <c:pt idx="37">
                  <c:v>34.313386186589156</c:v>
                </c:pt>
                <c:pt idx="38">
                  <c:v>34.335915721114873</c:v>
                </c:pt>
                <c:pt idx="39">
                  <c:v>34.411226606090402</c:v>
                </c:pt>
                <c:pt idx="40">
                  <c:v>34.440506045396504</c:v>
                </c:pt>
                <c:pt idx="41">
                  <c:v>34.481709374147272</c:v>
                </c:pt>
                <c:pt idx="42">
                  <c:v>34.578830554071196</c:v>
                </c:pt>
                <c:pt idx="43">
                  <c:v>34.633035815659134</c:v>
                </c:pt>
                <c:pt idx="44">
                  <c:v>34.806258474466816</c:v>
                </c:pt>
                <c:pt idx="45">
                  <c:v>35.311674701465769</c:v>
                </c:pt>
                <c:pt idx="46">
                  <c:v>35.418733025419435</c:v>
                </c:pt>
                <c:pt idx="47">
                  <c:v>35.499263491098652</c:v>
                </c:pt>
                <c:pt idx="48">
                  <c:v>35.513234756075306</c:v>
                </c:pt>
                <c:pt idx="49">
                  <c:v>35.514491507079015</c:v>
                </c:pt>
                <c:pt idx="50">
                  <c:v>35.548791428959348</c:v>
                </c:pt>
                <c:pt idx="51">
                  <c:v>35.559676256839687</c:v>
                </c:pt>
                <c:pt idx="52">
                  <c:v>35.579467465627829</c:v>
                </c:pt>
                <c:pt idx="53">
                  <c:v>35.666294648262948</c:v>
                </c:pt>
                <c:pt idx="54">
                  <c:v>35.666787590015993</c:v>
                </c:pt>
                <c:pt idx="55">
                  <c:v>35.709533398227514</c:v>
                </c:pt>
                <c:pt idx="56">
                  <c:v>35.727455679837291</c:v>
                </c:pt>
                <c:pt idx="57">
                  <c:v>35.759751098265937</c:v>
                </c:pt>
                <c:pt idx="58">
                  <c:v>35.780051414267263</c:v>
                </c:pt>
                <c:pt idx="59">
                  <c:v>35.789345352612308</c:v>
                </c:pt>
                <c:pt idx="60">
                  <c:v>35.907748106974154</c:v>
                </c:pt>
                <c:pt idx="61">
                  <c:v>35.919457673338115</c:v>
                </c:pt>
                <c:pt idx="62">
                  <c:v>35.950995952888434</c:v>
                </c:pt>
                <c:pt idx="63">
                  <c:v>35.989629038120931</c:v>
                </c:pt>
                <c:pt idx="64">
                  <c:v>36.062788375394121</c:v>
                </c:pt>
                <c:pt idx="65">
                  <c:v>36.082292393487847</c:v>
                </c:pt>
                <c:pt idx="66">
                  <c:v>36.093451943024036</c:v>
                </c:pt>
                <c:pt idx="67">
                  <c:v>36.114499643042556</c:v>
                </c:pt>
                <c:pt idx="68">
                  <c:v>36.19355794380656</c:v>
                </c:pt>
                <c:pt idx="69">
                  <c:v>36.431617940947483</c:v>
                </c:pt>
                <c:pt idx="70">
                  <c:v>36.484679394240999</c:v>
                </c:pt>
                <c:pt idx="71">
                  <c:v>36.564494358781168</c:v>
                </c:pt>
                <c:pt idx="72">
                  <c:v>36.58715719015202</c:v>
                </c:pt>
                <c:pt idx="73">
                  <c:v>36.698334823803052</c:v>
                </c:pt>
                <c:pt idx="74">
                  <c:v>36.777246788606298</c:v>
                </c:pt>
                <c:pt idx="75">
                  <c:v>36.800062731718079</c:v>
                </c:pt>
                <c:pt idx="76">
                  <c:v>36.851306863339751</c:v>
                </c:pt>
                <c:pt idx="77">
                  <c:v>36.88251643680902</c:v>
                </c:pt>
                <c:pt idx="78">
                  <c:v>36.891247333893389</c:v>
                </c:pt>
                <c:pt idx="79">
                  <c:v>37.142874560806462</c:v>
                </c:pt>
                <c:pt idx="80">
                  <c:v>37.182782637025774</c:v>
                </c:pt>
                <c:pt idx="81">
                  <c:v>37.499235184865519</c:v>
                </c:pt>
                <c:pt idx="82">
                  <c:v>37.809814177716831</c:v>
                </c:pt>
                <c:pt idx="83">
                  <c:v>37.83043694327408</c:v>
                </c:pt>
                <c:pt idx="84">
                  <c:v>38.126557723157575</c:v>
                </c:pt>
                <c:pt idx="85">
                  <c:v>38.68316763834391</c:v>
                </c:pt>
                <c:pt idx="86">
                  <c:v>39.112700296135181</c:v>
                </c:pt>
                <c:pt idx="87">
                  <c:v>39.351036464790518</c:v>
                </c:pt>
                <c:pt idx="88">
                  <c:v>39.489157234807379</c:v>
                </c:pt>
                <c:pt idx="89">
                  <c:v>39.615121220053254</c:v>
                </c:pt>
                <c:pt idx="90">
                  <c:v>39.798655009857875</c:v>
                </c:pt>
                <c:pt idx="91">
                  <c:v>40.023399980149854</c:v>
                </c:pt>
                <c:pt idx="92">
                  <c:v>40.432005224273894</c:v>
                </c:pt>
                <c:pt idx="93">
                  <c:v>40.80743918076557</c:v>
                </c:pt>
                <c:pt idx="94">
                  <c:v>41.123565600434219</c:v>
                </c:pt>
                <c:pt idx="95">
                  <c:v>41.793220109804096</c:v>
                </c:pt>
                <c:pt idx="96">
                  <c:v>41.967480055172167</c:v>
                </c:pt>
                <c:pt idx="97">
                  <c:v>42.383362377640516</c:v>
                </c:pt>
                <c:pt idx="98">
                  <c:v>42.409372240751338</c:v>
                </c:pt>
                <c:pt idx="99">
                  <c:v>42.781007749817931</c:v>
                </c:pt>
                <c:pt idx="100">
                  <c:v>42.82940762529423</c:v>
                </c:pt>
                <c:pt idx="101">
                  <c:v>43.081295564651526</c:v>
                </c:pt>
                <c:pt idx="102">
                  <c:v>44.211447533492269</c:v>
                </c:pt>
                <c:pt idx="103">
                  <c:v>44.348355109418094</c:v>
                </c:pt>
                <c:pt idx="104">
                  <c:v>44.492301119228706</c:v>
                </c:pt>
                <c:pt idx="105">
                  <c:v>44.564138051617867</c:v>
                </c:pt>
                <c:pt idx="106">
                  <c:v>44.641107160894308</c:v>
                </c:pt>
                <c:pt idx="107">
                  <c:v>44.861574778090336</c:v>
                </c:pt>
                <c:pt idx="108">
                  <c:v>45.301727511676695</c:v>
                </c:pt>
                <c:pt idx="109">
                  <c:v>45.737082921820338</c:v>
                </c:pt>
                <c:pt idx="110">
                  <c:v>46.246822784639811</c:v>
                </c:pt>
                <c:pt idx="111">
                  <c:v>46.588671947492962</c:v>
                </c:pt>
                <c:pt idx="112">
                  <c:v>47.165799795636929</c:v>
                </c:pt>
                <c:pt idx="113">
                  <c:v>47.46463928575001</c:v>
                </c:pt>
                <c:pt idx="114">
                  <c:v>47.661770498695752</c:v>
                </c:pt>
                <c:pt idx="115">
                  <c:v>47.874941045539238</c:v>
                </c:pt>
                <c:pt idx="116">
                  <c:v>47.96190358889568</c:v>
                </c:pt>
                <c:pt idx="117">
                  <c:v>48.371603288526593</c:v>
                </c:pt>
                <c:pt idx="118">
                  <c:v>48.487129687800639</c:v>
                </c:pt>
                <c:pt idx="119">
                  <c:v>49.067161975028739</c:v>
                </c:pt>
                <c:pt idx="120">
                  <c:v>49.575876984906152</c:v>
                </c:pt>
                <c:pt idx="121">
                  <c:v>50.260670686923675</c:v>
                </c:pt>
                <c:pt idx="122">
                  <c:v>50.346486986250888</c:v>
                </c:pt>
                <c:pt idx="123">
                  <c:v>50.574801214213061</c:v>
                </c:pt>
                <c:pt idx="124">
                  <c:v>51.799845263733637</c:v>
                </c:pt>
                <c:pt idx="125">
                  <c:v>51.886655355061023</c:v>
                </c:pt>
                <c:pt idx="126">
                  <c:v>52.030151071082592</c:v>
                </c:pt>
                <c:pt idx="127">
                  <c:v>53.331315432090193</c:v>
                </c:pt>
                <c:pt idx="128">
                  <c:v>53.94469373363691</c:v>
                </c:pt>
                <c:pt idx="129">
                  <c:v>54.318604535676336</c:v>
                </c:pt>
                <c:pt idx="130">
                  <c:v>54.753121671915068</c:v>
                </c:pt>
                <c:pt idx="131">
                  <c:v>55.263682717518968</c:v>
                </c:pt>
                <c:pt idx="132">
                  <c:v>55.310886744157251</c:v>
                </c:pt>
                <c:pt idx="133">
                  <c:v>55.507531733360672</c:v>
                </c:pt>
                <c:pt idx="134">
                  <c:v>56.32448105846256</c:v>
                </c:pt>
                <c:pt idx="135">
                  <c:v>57.491871290051229</c:v>
                </c:pt>
                <c:pt idx="136">
                  <c:v>57.506396133904808</c:v>
                </c:pt>
                <c:pt idx="137">
                  <c:v>57.67055359966443</c:v>
                </c:pt>
                <c:pt idx="138">
                  <c:v>58.985899869538095</c:v>
                </c:pt>
                <c:pt idx="139">
                  <c:v>59.079564396319604</c:v>
                </c:pt>
                <c:pt idx="140">
                  <c:v>59.452400460058392</c:v>
                </c:pt>
                <c:pt idx="141">
                  <c:v>59.972389417364944</c:v>
                </c:pt>
                <c:pt idx="142">
                  <c:v>61.269192882605957</c:v>
                </c:pt>
                <c:pt idx="143">
                  <c:v>62.153090226373912</c:v>
                </c:pt>
                <c:pt idx="144">
                  <c:v>62.41570497359664</c:v>
                </c:pt>
                <c:pt idx="145">
                  <c:v>63.752215540143382</c:v>
                </c:pt>
                <c:pt idx="146">
                  <c:v>64.355873181673971</c:v>
                </c:pt>
                <c:pt idx="147">
                  <c:v>65.546114727392165</c:v>
                </c:pt>
                <c:pt idx="148">
                  <c:v>66.093818207419346</c:v>
                </c:pt>
                <c:pt idx="149">
                  <c:v>66.913028655640701</c:v>
                </c:pt>
                <c:pt idx="150">
                  <c:v>67.109223032281093</c:v>
                </c:pt>
                <c:pt idx="151">
                  <c:v>67.351612078369982</c:v>
                </c:pt>
                <c:pt idx="152">
                  <c:v>68.532320217741372</c:v>
                </c:pt>
                <c:pt idx="153">
                  <c:v>68.717149955031061</c:v>
                </c:pt>
                <c:pt idx="154">
                  <c:v>68.765973585015956</c:v>
                </c:pt>
                <c:pt idx="155">
                  <c:v>68.795132405494442</c:v>
                </c:pt>
                <c:pt idx="156">
                  <c:v>68.919046869595761</c:v>
                </c:pt>
                <c:pt idx="157">
                  <c:v>69.762468884960342</c:v>
                </c:pt>
                <c:pt idx="158">
                  <c:v>71.096331280386522</c:v>
                </c:pt>
                <c:pt idx="159">
                  <c:v>71.18529027599935</c:v>
                </c:pt>
                <c:pt idx="160">
                  <c:v>71.498061689210559</c:v>
                </c:pt>
                <c:pt idx="161">
                  <c:v>71.79325710649033</c:v>
                </c:pt>
                <c:pt idx="162">
                  <c:v>71.949156139374026</c:v>
                </c:pt>
                <c:pt idx="163">
                  <c:v>72.932548033739494</c:v>
                </c:pt>
                <c:pt idx="164">
                  <c:v>74.002674384776839</c:v>
                </c:pt>
                <c:pt idx="165">
                  <c:v>74.485074871340004</c:v>
                </c:pt>
                <c:pt idx="166">
                  <c:v>74.888737219359328</c:v>
                </c:pt>
                <c:pt idx="167">
                  <c:v>75.525543281946099</c:v>
                </c:pt>
                <c:pt idx="168">
                  <c:v>77.442500205913447</c:v>
                </c:pt>
                <c:pt idx="169">
                  <c:v>78.826259158491567</c:v>
                </c:pt>
                <c:pt idx="170">
                  <c:v>78.991491870143491</c:v>
                </c:pt>
                <c:pt idx="171">
                  <c:v>79.011148467824654</c:v>
                </c:pt>
                <c:pt idx="172">
                  <c:v>79.461495681542402</c:v>
                </c:pt>
                <c:pt idx="173">
                  <c:v>80.624338943352484</c:v>
                </c:pt>
                <c:pt idx="174">
                  <c:v>81.310367068731011</c:v>
                </c:pt>
                <c:pt idx="175">
                  <c:v>81.721463139085557</c:v>
                </c:pt>
                <c:pt idx="176">
                  <c:v>82.089674972727281</c:v>
                </c:pt>
                <c:pt idx="177">
                  <c:v>83.558481507335244</c:v>
                </c:pt>
                <c:pt idx="178">
                  <c:v>84.543808491713691</c:v>
                </c:pt>
                <c:pt idx="179">
                  <c:v>84.906070044814172</c:v>
                </c:pt>
                <c:pt idx="180">
                  <c:v>85.46513195596394</c:v>
                </c:pt>
                <c:pt idx="181">
                  <c:v>86.582799225692128</c:v>
                </c:pt>
                <c:pt idx="182">
                  <c:v>86.888180492327223</c:v>
                </c:pt>
                <c:pt idx="183">
                  <c:v>87.080314654633014</c:v>
                </c:pt>
                <c:pt idx="184">
                  <c:v>87.83349450594875</c:v>
                </c:pt>
                <c:pt idx="185">
                  <c:v>88.840390934953618</c:v>
                </c:pt>
                <c:pt idx="186">
                  <c:v>89.011785033502107</c:v>
                </c:pt>
                <c:pt idx="187">
                  <c:v>91.025160990138858</c:v>
                </c:pt>
                <c:pt idx="188">
                  <c:v>91.47808387359332</c:v>
                </c:pt>
                <c:pt idx="189">
                  <c:v>92.160243594574084</c:v>
                </c:pt>
                <c:pt idx="190">
                  <c:v>93.058134745765827</c:v>
                </c:pt>
                <c:pt idx="191">
                  <c:v>93.229930962089071</c:v>
                </c:pt>
                <c:pt idx="192">
                  <c:v>94.91766387829712</c:v>
                </c:pt>
                <c:pt idx="193">
                  <c:v>95.896998876670509</c:v>
                </c:pt>
                <c:pt idx="194">
                  <c:v>96.207448749021921</c:v>
                </c:pt>
                <c:pt idx="195">
                  <c:v>97.651927859729511</c:v>
                </c:pt>
                <c:pt idx="196">
                  <c:v>98.310047363750897</c:v>
                </c:pt>
                <c:pt idx="197">
                  <c:v>99.191177616855768</c:v>
                </c:pt>
                <c:pt idx="198">
                  <c:v>101.48062617381768</c:v>
                </c:pt>
                <c:pt idx="199">
                  <c:v>101.74148159720197</c:v>
                </c:pt>
                <c:pt idx="200">
                  <c:v>102.48003316349082</c:v>
                </c:pt>
                <c:pt idx="201">
                  <c:v>104.68896203347389</c:v>
                </c:pt>
                <c:pt idx="202">
                  <c:v>105.64805240055897</c:v>
                </c:pt>
                <c:pt idx="203">
                  <c:v>108.55445623921885</c:v>
                </c:pt>
                <c:pt idx="204">
                  <c:v>111.16891897850992</c:v>
                </c:pt>
                <c:pt idx="205">
                  <c:v>111.31171898395269</c:v>
                </c:pt>
                <c:pt idx="206">
                  <c:v>111.44009576305373</c:v>
                </c:pt>
                <c:pt idx="207">
                  <c:v>111.53040875415127</c:v>
                </c:pt>
                <c:pt idx="208">
                  <c:v>112.80488806702881</c:v>
                </c:pt>
                <c:pt idx="209">
                  <c:v>114.53217051815932</c:v>
                </c:pt>
                <c:pt idx="210">
                  <c:v>114.6069175730575</c:v>
                </c:pt>
                <c:pt idx="211">
                  <c:v>118.85102658975616</c:v>
                </c:pt>
                <c:pt idx="212">
                  <c:v>120.47534112919205</c:v>
                </c:pt>
                <c:pt idx="213">
                  <c:v>121.22889703539516</c:v>
                </c:pt>
                <c:pt idx="214">
                  <c:v>123.13552459449656</c:v>
                </c:pt>
                <c:pt idx="215">
                  <c:v>123.33798468017382</c:v>
                </c:pt>
                <c:pt idx="216">
                  <c:v>125.21978596178029</c:v>
                </c:pt>
                <c:pt idx="217">
                  <c:v>126.04157631344765</c:v>
                </c:pt>
                <c:pt idx="218">
                  <c:v>127.65960868134117</c:v>
                </c:pt>
                <c:pt idx="219">
                  <c:v>134.65710783210258</c:v>
                </c:pt>
                <c:pt idx="220">
                  <c:v>135.33221258560508</c:v>
                </c:pt>
                <c:pt idx="221">
                  <c:v>135.4996485118366</c:v>
                </c:pt>
                <c:pt idx="222">
                  <c:v>136.06477247510267</c:v>
                </c:pt>
                <c:pt idx="223">
                  <c:v>141.42991165777443</c:v>
                </c:pt>
                <c:pt idx="224">
                  <c:v>143.30093032321216</c:v>
                </c:pt>
                <c:pt idx="225">
                  <c:v>147.26407355159415</c:v>
                </c:pt>
                <c:pt idx="226">
                  <c:v>148.77643442342352</c:v>
                </c:pt>
                <c:pt idx="227">
                  <c:v>149.49981175105205</c:v>
                </c:pt>
                <c:pt idx="228">
                  <c:v>149.84409697002002</c:v>
                </c:pt>
                <c:pt idx="229">
                  <c:v>150.29350431676542</c:v>
                </c:pt>
                <c:pt idx="230">
                  <c:v>154.78800458123911</c:v>
                </c:pt>
                <c:pt idx="231">
                  <c:v>155.58098343386649</c:v>
                </c:pt>
                <c:pt idx="232">
                  <c:v>163.37135479868212</c:v>
                </c:pt>
                <c:pt idx="233">
                  <c:v>164.26509921904307</c:v>
                </c:pt>
                <c:pt idx="234">
                  <c:v>167.07522985505838</c:v>
                </c:pt>
                <c:pt idx="235">
                  <c:v>167.49744530792134</c:v>
                </c:pt>
                <c:pt idx="236">
                  <c:v>168.00491034728552</c:v>
                </c:pt>
                <c:pt idx="237">
                  <c:v>175.07217284836696</c:v>
                </c:pt>
                <c:pt idx="238">
                  <c:v>175.23991596697303</c:v>
                </c:pt>
                <c:pt idx="239">
                  <c:v>183.42969265581033</c:v>
                </c:pt>
                <c:pt idx="240">
                  <c:v>185.14219582770457</c:v>
                </c:pt>
                <c:pt idx="241">
                  <c:v>194.97966314861924</c:v>
                </c:pt>
                <c:pt idx="242">
                  <c:v>195.08375428551886</c:v>
                </c:pt>
                <c:pt idx="243">
                  <c:v>202.84919166236722</c:v>
                </c:pt>
                <c:pt idx="244">
                  <c:v>202.85404097267758</c:v>
                </c:pt>
                <c:pt idx="245">
                  <c:v>207.22385456265008</c:v>
                </c:pt>
                <c:pt idx="246">
                  <c:v>218.72228918841031</c:v>
                </c:pt>
                <c:pt idx="247">
                  <c:v>221.05518406117616</c:v>
                </c:pt>
                <c:pt idx="248">
                  <c:v>223.93821187697924</c:v>
                </c:pt>
                <c:pt idx="249">
                  <c:v>225.26782661910389</c:v>
                </c:pt>
                <c:pt idx="250">
                  <c:v>225.53697625560829</c:v>
                </c:pt>
                <c:pt idx="251">
                  <c:v>241.49060148151352</c:v>
                </c:pt>
                <c:pt idx="252">
                  <c:v>248.38679815806168</c:v>
                </c:pt>
                <c:pt idx="253">
                  <c:v>257.47722022027972</c:v>
                </c:pt>
                <c:pt idx="254">
                  <c:v>261.78845547839438</c:v>
                </c:pt>
                <c:pt idx="255">
                  <c:v>268.54088816342892</c:v>
                </c:pt>
                <c:pt idx="256">
                  <c:v>281.58759658747556</c:v>
                </c:pt>
                <c:pt idx="257">
                  <c:v>282.63661283092887</c:v>
                </c:pt>
                <c:pt idx="258">
                  <c:v>297.82057131612703</c:v>
                </c:pt>
                <c:pt idx="259">
                  <c:v>302.20155560938963</c:v>
                </c:pt>
                <c:pt idx="260">
                  <c:v>322.08405014326792</c:v>
                </c:pt>
                <c:pt idx="261">
                  <c:v>323.53349679129798</c:v>
                </c:pt>
                <c:pt idx="262">
                  <c:v>335.32838340451303</c:v>
                </c:pt>
                <c:pt idx="263">
                  <c:v>355.97204142765742</c:v>
                </c:pt>
                <c:pt idx="264">
                  <c:v>386.57389824722344</c:v>
                </c:pt>
                <c:pt idx="265">
                  <c:v>396.80953832659185</c:v>
                </c:pt>
                <c:pt idx="266">
                  <c:v>406.29376139406645</c:v>
                </c:pt>
                <c:pt idx="267">
                  <c:v>428.24253818815384</c:v>
                </c:pt>
                <c:pt idx="268">
                  <c:v>429.3309363139922</c:v>
                </c:pt>
                <c:pt idx="269">
                  <c:v>446.42861609687048</c:v>
                </c:pt>
                <c:pt idx="270">
                  <c:v>463.23389604307977</c:v>
                </c:pt>
                <c:pt idx="271">
                  <c:v>494.53842912525118</c:v>
                </c:pt>
                <c:pt idx="272">
                  <c:v>564.62653392516506</c:v>
                </c:pt>
                <c:pt idx="273">
                  <c:v>587.36172699924407</c:v>
                </c:pt>
                <c:pt idx="274">
                  <c:v>593.69405899532808</c:v>
                </c:pt>
                <c:pt idx="275">
                  <c:v>634.51411899875427</c:v>
                </c:pt>
                <c:pt idx="276">
                  <c:v>661.82725696923899</c:v>
                </c:pt>
                <c:pt idx="277">
                  <c:v>752.7592723555714</c:v>
                </c:pt>
                <c:pt idx="278">
                  <c:v>765.55077320438386</c:v>
                </c:pt>
                <c:pt idx="279">
                  <c:v>981.8687872255947</c:v>
                </c:pt>
                <c:pt idx="280">
                  <c:v>1131.7831900811602</c:v>
                </c:pt>
                <c:pt idx="281">
                  <c:v>1205.3491795721102</c:v>
                </c:pt>
                <c:pt idx="282">
                  <c:v>1307.2648201253483</c:v>
                </c:pt>
                <c:pt idx="283">
                  <c:v>1333.9176581056181</c:v>
                </c:pt>
                <c:pt idx="284">
                  <c:v>1969.7996890855627</c:v>
                </c:pt>
                <c:pt idx="285">
                  <c:v>2348.1837434671002</c:v>
                </c:pt>
                <c:pt idx="286">
                  <c:v>3904.5654055162918</c:v>
                </c:pt>
              </c:numCache>
            </c:numRef>
          </c:xVal>
          <c:yVal>
            <c:numRef>
              <c:f>summaryC!$Q$586:$Q$872</c:f>
              <c:numCache>
                <c:formatCode>0.000E+00</c:formatCode>
                <c:ptCount val="287"/>
                <c:pt idx="0">
                  <c:v>1397028.9488403096</c:v>
                </c:pt>
                <c:pt idx="1">
                  <c:v>656755.75742599054</c:v>
                </c:pt>
                <c:pt idx="2">
                  <c:v>1957510.6805772181</c:v>
                </c:pt>
                <c:pt idx="3">
                  <c:v>163661.04217703542</c:v>
                </c:pt>
                <c:pt idx="4">
                  <c:v>171043.06162971951</c:v>
                </c:pt>
                <c:pt idx="5">
                  <c:v>1422505.693229347</c:v>
                </c:pt>
                <c:pt idx="6">
                  <c:v>669196.49857129005</c:v>
                </c:pt>
                <c:pt idx="7">
                  <c:v>2860326.4275789903</c:v>
                </c:pt>
                <c:pt idx="8">
                  <c:v>842563.43463183613</c:v>
                </c:pt>
                <c:pt idx="9">
                  <c:v>2062774.8143113563</c:v>
                </c:pt>
                <c:pt idx="10">
                  <c:v>875442.59393953159</c:v>
                </c:pt>
                <c:pt idx="11">
                  <c:v>196964.5666345346</c:v>
                </c:pt>
                <c:pt idx="12">
                  <c:v>1257140.765679586</c:v>
                </c:pt>
                <c:pt idx="13">
                  <c:v>1729127.7528259903</c:v>
                </c:pt>
                <c:pt idx="14">
                  <c:v>1756354.1081389883</c:v>
                </c:pt>
                <c:pt idx="15">
                  <c:v>3046081.7756925276</c:v>
                </c:pt>
                <c:pt idx="16">
                  <c:v>3057359.3708977359</c:v>
                </c:pt>
                <c:pt idx="17">
                  <c:v>568354.75237210002</c:v>
                </c:pt>
                <c:pt idx="18">
                  <c:v>2800506.676978576</c:v>
                </c:pt>
                <c:pt idx="19">
                  <c:v>884491.47541206621</c:v>
                </c:pt>
                <c:pt idx="20">
                  <c:v>2887025.3335964992</c:v>
                </c:pt>
                <c:pt idx="21">
                  <c:v>1863300.8037716369</c:v>
                </c:pt>
                <c:pt idx="22">
                  <c:v>3529698.0431196853</c:v>
                </c:pt>
                <c:pt idx="23">
                  <c:v>1522165.812178226</c:v>
                </c:pt>
                <c:pt idx="24">
                  <c:v>3020241.494133112</c:v>
                </c:pt>
                <c:pt idx="25">
                  <c:v>2613833.1850291877</c:v>
                </c:pt>
                <c:pt idx="26">
                  <c:v>2701175.8901929609</c:v>
                </c:pt>
                <c:pt idx="27">
                  <c:v>2422083.2101792824</c:v>
                </c:pt>
                <c:pt idx="28">
                  <c:v>2938093.697663784</c:v>
                </c:pt>
                <c:pt idx="29">
                  <c:v>2116618.2918747058</c:v>
                </c:pt>
                <c:pt idx="30">
                  <c:v>3175697.7712476123</c:v>
                </c:pt>
                <c:pt idx="31">
                  <c:v>655739.73759725527</c:v>
                </c:pt>
                <c:pt idx="32">
                  <c:v>2474295.9566366947</c:v>
                </c:pt>
                <c:pt idx="33">
                  <c:v>3123254.9647899722</c:v>
                </c:pt>
                <c:pt idx="34">
                  <c:v>3361845.2220902201</c:v>
                </c:pt>
                <c:pt idx="35">
                  <c:v>248273.83955117589</c:v>
                </c:pt>
                <c:pt idx="36">
                  <c:v>347168.09008669772</c:v>
                </c:pt>
                <c:pt idx="37">
                  <c:v>54255.675135918143</c:v>
                </c:pt>
                <c:pt idx="38">
                  <c:v>1054806.888125062</c:v>
                </c:pt>
                <c:pt idx="39">
                  <c:v>848672.97995511838</c:v>
                </c:pt>
                <c:pt idx="40">
                  <c:v>3891911.8015953391</c:v>
                </c:pt>
                <c:pt idx="41">
                  <c:v>3721071.0156780728</c:v>
                </c:pt>
                <c:pt idx="42">
                  <c:v>1390528.7470340314</c:v>
                </c:pt>
                <c:pt idx="43">
                  <c:v>1235074.7011792229</c:v>
                </c:pt>
                <c:pt idx="44">
                  <c:v>1204582.3058366943</c:v>
                </c:pt>
                <c:pt idx="45">
                  <c:v>3314766.8751085196</c:v>
                </c:pt>
                <c:pt idx="46">
                  <c:v>931359.86714240676</c:v>
                </c:pt>
                <c:pt idx="47">
                  <c:v>2970067.9422053136</c:v>
                </c:pt>
                <c:pt idx="48">
                  <c:v>728340.69500184665</c:v>
                </c:pt>
                <c:pt idx="49">
                  <c:v>883170.02925393672</c:v>
                </c:pt>
                <c:pt idx="50">
                  <c:v>36894.959808278058</c:v>
                </c:pt>
                <c:pt idx="51">
                  <c:v>565673.27627580706</c:v>
                </c:pt>
                <c:pt idx="52">
                  <c:v>2974677.3839353896</c:v>
                </c:pt>
                <c:pt idx="53">
                  <c:v>394564.82061372767</c:v>
                </c:pt>
                <c:pt idx="54">
                  <c:v>4061958.1552506564</c:v>
                </c:pt>
                <c:pt idx="55">
                  <c:v>1058898.481787174</c:v>
                </c:pt>
                <c:pt idx="56">
                  <c:v>1150261.5431173365</c:v>
                </c:pt>
                <c:pt idx="57">
                  <c:v>612422.34083973418</c:v>
                </c:pt>
                <c:pt idx="58">
                  <c:v>34387.154560588635</c:v>
                </c:pt>
                <c:pt idx="59">
                  <c:v>502648.50543602376</c:v>
                </c:pt>
                <c:pt idx="60">
                  <c:v>661319.42750342935</c:v>
                </c:pt>
                <c:pt idx="61">
                  <c:v>821318.51613759832</c:v>
                </c:pt>
                <c:pt idx="62">
                  <c:v>878627.34612326138</c:v>
                </c:pt>
                <c:pt idx="63">
                  <c:v>1276527.047272475</c:v>
                </c:pt>
                <c:pt idx="64">
                  <c:v>626197.99307519849</c:v>
                </c:pt>
                <c:pt idx="65">
                  <c:v>360114.77168141137</c:v>
                </c:pt>
                <c:pt idx="66">
                  <c:v>608504.40099756001</c:v>
                </c:pt>
                <c:pt idx="67">
                  <c:v>131796.24376485177</c:v>
                </c:pt>
                <c:pt idx="68">
                  <c:v>839460.10235612257</c:v>
                </c:pt>
                <c:pt idx="69">
                  <c:v>576802.62352943781</c:v>
                </c:pt>
                <c:pt idx="70">
                  <c:v>640682.47194761282</c:v>
                </c:pt>
                <c:pt idx="71">
                  <c:v>899362.82165740058</c:v>
                </c:pt>
                <c:pt idx="72">
                  <c:v>56693.478069377757</c:v>
                </c:pt>
                <c:pt idx="73">
                  <c:v>467842.35092949757</c:v>
                </c:pt>
                <c:pt idx="74">
                  <c:v>773356.90644860745</c:v>
                </c:pt>
                <c:pt idx="75">
                  <c:v>533569.26936994446</c:v>
                </c:pt>
                <c:pt idx="76">
                  <c:v>590706.4881312775</c:v>
                </c:pt>
                <c:pt idx="77">
                  <c:v>836518.86511242623</c:v>
                </c:pt>
                <c:pt idx="78">
                  <c:v>599082.31378863449</c:v>
                </c:pt>
                <c:pt idx="79">
                  <c:v>255961.72679396631</c:v>
                </c:pt>
                <c:pt idx="80">
                  <c:v>341597.52170444332</c:v>
                </c:pt>
                <c:pt idx="81">
                  <c:v>412377.90545140835</c:v>
                </c:pt>
                <c:pt idx="82">
                  <c:v>491658.18436216214</c:v>
                </c:pt>
                <c:pt idx="83">
                  <c:v>533300.6734631859</c:v>
                </c:pt>
                <c:pt idx="84">
                  <c:v>146.82923689088233</c:v>
                </c:pt>
                <c:pt idx="85">
                  <c:v>67707.028466135671</c:v>
                </c:pt>
                <c:pt idx="86">
                  <c:v>306407.09575621726</c:v>
                </c:pt>
                <c:pt idx="87">
                  <c:v>340742.16058480641</c:v>
                </c:pt>
                <c:pt idx="88">
                  <c:v>405424.90818534658</c:v>
                </c:pt>
                <c:pt idx="89">
                  <c:v>189759.00046826736</c:v>
                </c:pt>
                <c:pt idx="90">
                  <c:v>403189.60946130636</c:v>
                </c:pt>
                <c:pt idx="91">
                  <c:v>415245.18140386388</c:v>
                </c:pt>
                <c:pt idx="92">
                  <c:v>2602.502259682602</c:v>
                </c:pt>
                <c:pt idx="93">
                  <c:v>370294.34068103501</c:v>
                </c:pt>
                <c:pt idx="94">
                  <c:v>258399.77159987454</c:v>
                </c:pt>
                <c:pt idx="95">
                  <c:v>152343.8397242146</c:v>
                </c:pt>
                <c:pt idx="96">
                  <c:v>339196.57463192468</c:v>
                </c:pt>
                <c:pt idx="97">
                  <c:v>234543.07805433101</c:v>
                </c:pt>
                <c:pt idx="98">
                  <c:v>166426.18105352204</c:v>
                </c:pt>
                <c:pt idx="99">
                  <c:v>248127.36347020033</c:v>
                </c:pt>
                <c:pt idx="100">
                  <c:v>170719.65112019726</c:v>
                </c:pt>
                <c:pt idx="101">
                  <c:v>5905.912506166017</c:v>
                </c:pt>
                <c:pt idx="102">
                  <c:v>240724.32287433106</c:v>
                </c:pt>
                <c:pt idx="103">
                  <c:v>96810.635520483469</c:v>
                </c:pt>
                <c:pt idx="104">
                  <c:v>168838.57999055201</c:v>
                </c:pt>
                <c:pt idx="105">
                  <c:v>132303.49034619069</c:v>
                </c:pt>
                <c:pt idx="106">
                  <c:v>180231.1225635692</c:v>
                </c:pt>
                <c:pt idx="107">
                  <c:v>192402.34826703477</c:v>
                </c:pt>
                <c:pt idx="108">
                  <c:v>137385.43602525041</c:v>
                </c:pt>
                <c:pt idx="109">
                  <c:v>192815.80880940848</c:v>
                </c:pt>
                <c:pt idx="110">
                  <c:v>155030.61585151209</c:v>
                </c:pt>
                <c:pt idx="111">
                  <c:v>158808.82238543089</c:v>
                </c:pt>
                <c:pt idx="112">
                  <c:v>157120.35244788235</c:v>
                </c:pt>
                <c:pt idx="113">
                  <c:v>76617.489986228538</c:v>
                </c:pt>
                <c:pt idx="114">
                  <c:v>2547.5611624362241</c:v>
                </c:pt>
                <c:pt idx="115">
                  <c:v>125712.81823782761</c:v>
                </c:pt>
                <c:pt idx="116">
                  <c:v>98467.046650115211</c:v>
                </c:pt>
                <c:pt idx="117">
                  <c:v>54836.002228902609</c:v>
                </c:pt>
                <c:pt idx="118">
                  <c:v>4687.9627849207027</c:v>
                </c:pt>
                <c:pt idx="119">
                  <c:v>58500.620663740709</c:v>
                </c:pt>
                <c:pt idx="120">
                  <c:v>118052.26971395365</c:v>
                </c:pt>
                <c:pt idx="121">
                  <c:v>86657.850256995996</c:v>
                </c:pt>
                <c:pt idx="122">
                  <c:v>95223.467388921476</c:v>
                </c:pt>
                <c:pt idx="123">
                  <c:v>65870.938765517145</c:v>
                </c:pt>
                <c:pt idx="124">
                  <c:v>86242.314992965868</c:v>
                </c:pt>
                <c:pt idx="125">
                  <c:v>110697.95820225087</c:v>
                </c:pt>
                <c:pt idx="126">
                  <c:v>103212.26216206646</c:v>
                </c:pt>
                <c:pt idx="127">
                  <c:v>49235.183660438328</c:v>
                </c:pt>
                <c:pt idx="128">
                  <c:v>90849.722031682773</c:v>
                </c:pt>
                <c:pt idx="129">
                  <c:v>52358.04676005699</c:v>
                </c:pt>
                <c:pt idx="130">
                  <c:v>91840.807229727856</c:v>
                </c:pt>
                <c:pt idx="131">
                  <c:v>75184.75612045388</c:v>
                </c:pt>
                <c:pt idx="132">
                  <c:v>79699.170043597551</c:v>
                </c:pt>
                <c:pt idx="133">
                  <c:v>84691.47754794413</c:v>
                </c:pt>
                <c:pt idx="134">
                  <c:v>73465.861514673365</c:v>
                </c:pt>
                <c:pt idx="135">
                  <c:v>77699.780973722358</c:v>
                </c:pt>
                <c:pt idx="136">
                  <c:v>77742.505276346637</c:v>
                </c:pt>
                <c:pt idx="137">
                  <c:v>36093.262764813284</c:v>
                </c:pt>
                <c:pt idx="138">
                  <c:v>28870.623609229864</c:v>
                </c:pt>
                <c:pt idx="139">
                  <c:v>49886.203907448595</c:v>
                </c:pt>
                <c:pt idx="140">
                  <c:v>33533.069522467791</c:v>
                </c:pt>
                <c:pt idx="141">
                  <c:v>57866.301993833054</c:v>
                </c:pt>
                <c:pt idx="142">
                  <c:v>52825.888014068129</c:v>
                </c:pt>
                <c:pt idx="143">
                  <c:v>338.9354022493809</c:v>
                </c:pt>
                <c:pt idx="144">
                  <c:v>51938.286844825801</c:v>
                </c:pt>
                <c:pt idx="145">
                  <c:v>54543.790935954974</c:v>
                </c:pt>
                <c:pt idx="146">
                  <c:v>50209.910120372617</c:v>
                </c:pt>
                <c:pt idx="147">
                  <c:v>41890.759401107622</c:v>
                </c:pt>
                <c:pt idx="148">
                  <c:v>24870.565221950885</c:v>
                </c:pt>
                <c:pt idx="149">
                  <c:v>41569.705478690172</c:v>
                </c:pt>
                <c:pt idx="150">
                  <c:v>19754.739389562972</c:v>
                </c:pt>
                <c:pt idx="151">
                  <c:v>21768.371886537821</c:v>
                </c:pt>
                <c:pt idx="152">
                  <c:v>41604.212768985744</c:v>
                </c:pt>
                <c:pt idx="153">
                  <c:v>38254.325384560878</c:v>
                </c:pt>
                <c:pt idx="154">
                  <c:v>22816.713072051378</c:v>
                </c:pt>
                <c:pt idx="155">
                  <c:v>35294.424745284741</c:v>
                </c:pt>
                <c:pt idx="156">
                  <c:v>38496.697217735717</c:v>
                </c:pt>
                <c:pt idx="157">
                  <c:v>36011.756604947746</c:v>
                </c:pt>
                <c:pt idx="158">
                  <c:v>2038.7984160960441</c:v>
                </c:pt>
                <c:pt idx="159">
                  <c:v>19732.862196684251</c:v>
                </c:pt>
                <c:pt idx="160">
                  <c:v>31518.26885262521</c:v>
                </c:pt>
                <c:pt idx="161">
                  <c:v>34176.008578414774</c:v>
                </c:pt>
                <c:pt idx="162">
                  <c:v>25443.38401895923</c:v>
                </c:pt>
                <c:pt idx="163">
                  <c:v>13152.640255942872</c:v>
                </c:pt>
                <c:pt idx="164">
                  <c:v>25557.966772521271</c:v>
                </c:pt>
                <c:pt idx="165">
                  <c:v>27018.547177383938</c:v>
                </c:pt>
                <c:pt idx="166">
                  <c:v>26495.964060600116</c:v>
                </c:pt>
                <c:pt idx="167">
                  <c:v>27334.008416444278</c:v>
                </c:pt>
                <c:pt idx="168">
                  <c:v>23422.216009859629</c:v>
                </c:pt>
                <c:pt idx="169">
                  <c:v>10470.29930937059</c:v>
                </c:pt>
                <c:pt idx="170">
                  <c:v>22738.764509936558</c:v>
                </c:pt>
                <c:pt idx="171">
                  <c:v>10296.776344475382</c:v>
                </c:pt>
                <c:pt idx="172">
                  <c:v>20443.633562648087</c:v>
                </c:pt>
                <c:pt idx="173">
                  <c:v>19401.131685714507</c:v>
                </c:pt>
                <c:pt idx="174">
                  <c:v>7167.0621281400008</c:v>
                </c:pt>
                <c:pt idx="175">
                  <c:v>9246.4786654108484</c:v>
                </c:pt>
                <c:pt idx="176">
                  <c:v>16961.866356199567</c:v>
                </c:pt>
                <c:pt idx="177">
                  <c:v>14128.176254460115</c:v>
                </c:pt>
                <c:pt idx="178">
                  <c:v>16382.146880233084</c:v>
                </c:pt>
                <c:pt idx="179">
                  <c:v>14346.643151592496</c:v>
                </c:pt>
                <c:pt idx="180">
                  <c:v>6700.951845658964</c:v>
                </c:pt>
                <c:pt idx="181">
                  <c:v>13225.285305917894</c:v>
                </c:pt>
                <c:pt idx="182">
                  <c:v>12716.566653291176</c:v>
                </c:pt>
                <c:pt idx="183">
                  <c:v>11170.599728042649</c:v>
                </c:pt>
                <c:pt idx="184">
                  <c:v>4968.8583785399278</c:v>
                </c:pt>
                <c:pt idx="185">
                  <c:v>5.089080135136439</c:v>
                </c:pt>
                <c:pt idx="186">
                  <c:v>10414.011972170338</c:v>
                </c:pt>
                <c:pt idx="187">
                  <c:v>9601.7231472885433</c:v>
                </c:pt>
                <c:pt idx="188">
                  <c:v>10213.313179881168</c:v>
                </c:pt>
                <c:pt idx="189">
                  <c:v>2465.5117974528775</c:v>
                </c:pt>
                <c:pt idx="190">
                  <c:v>3682.8066723958814</c:v>
                </c:pt>
                <c:pt idx="191">
                  <c:v>7545.3912521813963</c:v>
                </c:pt>
                <c:pt idx="192">
                  <c:v>7849.982408319248</c:v>
                </c:pt>
                <c:pt idx="193">
                  <c:v>6477.3682056156777</c:v>
                </c:pt>
                <c:pt idx="194">
                  <c:v>6305.6511143347543</c:v>
                </c:pt>
                <c:pt idx="195">
                  <c:v>5779.1861303633668</c:v>
                </c:pt>
                <c:pt idx="196">
                  <c:v>3160.7651074747364</c:v>
                </c:pt>
                <c:pt idx="197">
                  <c:v>1115.2014790771627</c:v>
                </c:pt>
                <c:pt idx="198">
                  <c:v>4573.7598997440682</c:v>
                </c:pt>
                <c:pt idx="199">
                  <c:v>3.9857487730678551</c:v>
                </c:pt>
                <c:pt idx="200">
                  <c:v>4135.6671064017073</c:v>
                </c:pt>
                <c:pt idx="201">
                  <c:v>4546.7163925675368</c:v>
                </c:pt>
                <c:pt idx="202">
                  <c:v>3543.2315466706013</c:v>
                </c:pt>
                <c:pt idx="203">
                  <c:v>1062.9127444390278</c:v>
                </c:pt>
                <c:pt idx="204">
                  <c:v>3643.5050451470738</c:v>
                </c:pt>
                <c:pt idx="205">
                  <c:v>3154.4171729341551</c:v>
                </c:pt>
                <c:pt idx="206">
                  <c:v>1632.0299869794521</c:v>
                </c:pt>
                <c:pt idx="207">
                  <c:v>2948.478113352277</c:v>
                </c:pt>
                <c:pt idx="208">
                  <c:v>2621.8285733051312</c:v>
                </c:pt>
                <c:pt idx="209">
                  <c:v>2308.9823823875245</c:v>
                </c:pt>
                <c:pt idx="210">
                  <c:v>281.95288848427487</c:v>
                </c:pt>
                <c:pt idx="211">
                  <c:v>1773.8854939296323</c:v>
                </c:pt>
                <c:pt idx="212">
                  <c:v>1577.0795517341644</c:v>
                </c:pt>
                <c:pt idx="213">
                  <c:v>1630.9139493513537</c:v>
                </c:pt>
                <c:pt idx="214">
                  <c:v>557.73822313238679</c:v>
                </c:pt>
                <c:pt idx="215">
                  <c:v>1394.9724372074845</c:v>
                </c:pt>
                <c:pt idx="216">
                  <c:v>1165.5779076357687</c:v>
                </c:pt>
                <c:pt idx="217">
                  <c:v>139.95088619231944</c:v>
                </c:pt>
                <c:pt idx="218">
                  <c:v>1061.0257158156794</c:v>
                </c:pt>
                <c:pt idx="219">
                  <c:v>6.3050439855373064</c:v>
                </c:pt>
                <c:pt idx="220">
                  <c:v>948.71244232112269</c:v>
                </c:pt>
                <c:pt idx="221">
                  <c:v>204.47847859070276</c:v>
                </c:pt>
                <c:pt idx="222">
                  <c:v>677.22057511433377</c:v>
                </c:pt>
                <c:pt idx="223">
                  <c:v>454.03684990838849</c:v>
                </c:pt>
                <c:pt idx="224">
                  <c:v>588.24930908220267</c:v>
                </c:pt>
                <c:pt idx="225">
                  <c:v>29.254127464250029</c:v>
                </c:pt>
                <c:pt idx="226">
                  <c:v>392.22112666237172</c:v>
                </c:pt>
                <c:pt idx="227">
                  <c:v>349.52821423262782</c:v>
                </c:pt>
                <c:pt idx="228">
                  <c:v>56.990316620618792</c:v>
                </c:pt>
                <c:pt idx="229">
                  <c:v>282.20615018164261</c:v>
                </c:pt>
                <c:pt idx="230">
                  <c:v>199.96917981884778</c:v>
                </c:pt>
                <c:pt idx="231">
                  <c:v>212.75563026721591</c:v>
                </c:pt>
                <c:pt idx="232">
                  <c:v>1.7298277882613342</c:v>
                </c:pt>
                <c:pt idx="233">
                  <c:v>165.48620544417801</c:v>
                </c:pt>
                <c:pt idx="234">
                  <c:v>101.17607275520712</c:v>
                </c:pt>
                <c:pt idx="235">
                  <c:v>87.893095707659327</c:v>
                </c:pt>
                <c:pt idx="236">
                  <c:v>1.4055806363719816</c:v>
                </c:pt>
                <c:pt idx="237">
                  <c:v>1.0334676373822036</c:v>
                </c:pt>
                <c:pt idx="238">
                  <c:v>66.35805497233882</c:v>
                </c:pt>
                <c:pt idx="239">
                  <c:v>136.41702620471449</c:v>
                </c:pt>
                <c:pt idx="240">
                  <c:v>39.14654586742644</c:v>
                </c:pt>
                <c:pt idx="241">
                  <c:v>30.338316386268342</c:v>
                </c:pt>
                <c:pt idx="243" formatCode="0.0000E+00">
                  <c:v>3772743.2243268434</c:v>
                </c:pt>
                <c:pt idx="244" formatCode="0.0000E+00">
                  <c:v>4280556.0918048527</c:v>
                </c:pt>
                <c:pt idx="245" formatCode="0.0000E+00">
                  <c:v>3121485.3762118961</c:v>
                </c:pt>
                <c:pt idx="246" formatCode="0.0000E+00">
                  <c:v>2471433.0841217693</c:v>
                </c:pt>
                <c:pt idx="247" formatCode="0.0000E+00">
                  <c:v>2445581.4266069666</c:v>
                </c:pt>
                <c:pt idx="248" formatCode="0.0000E+00">
                  <c:v>4058240.2119527771</c:v>
                </c:pt>
                <c:pt idx="249" formatCode="0.0000E+00">
                  <c:v>3195194.129500824</c:v>
                </c:pt>
                <c:pt idx="250" formatCode="0.0000E+00">
                  <c:v>2397983.4779257672</c:v>
                </c:pt>
                <c:pt idx="251" formatCode="0.0000E+00">
                  <c:v>2485791.6560341013</c:v>
                </c:pt>
                <c:pt idx="252" formatCode="0.0000E+00">
                  <c:v>442802.10273461789</c:v>
                </c:pt>
                <c:pt idx="253" formatCode="0.0000E+00">
                  <c:v>3839944.7766255233</c:v>
                </c:pt>
                <c:pt idx="254" formatCode="0.0000E+00">
                  <c:v>28930.508445420215</c:v>
                </c:pt>
                <c:pt idx="255" formatCode="0.0000E+00">
                  <c:v>3040408.6694008517</c:v>
                </c:pt>
                <c:pt idx="256" formatCode="0.0000E+00">
                  <c:v>2052.5966518021291</c:v>
                </c:pt>
                <c:pt idx="257" formatCode="0.0000E+00">
                  <c:v>2587622.7597606378</c:v>
                </c:pt>
                <c:pt idx="258" formatCode="0.0000E+00">
                  <c:v>789764.93598717405</c:v>
                </c:pt>
                <c:pt idx="259" formatCode="0.0000E+00">
                  <c:v>894.15668587782443</c:v>
                </c:pt>
                <c:pt idx="260" formatCode="0.0000E+00">
                  <c:v>5320060.4804785242</c:v>
                </c:pt>
                <c:pt idx="261" formatCode="0.0000E+00">
                  <c:v>112619.16741561212</c:v>
                </c:pt>
                <c:pt idx="262" formatCode="0.0000E+00">
                  <c:v>5611297.2099716924</c:v>
                </c:pt>
                <c:pt idx="263" formatCode="0.0000E+00">
                  <c:v>115472.34242619136</c:v>
                </c:pt>
                <c:pt idx="264" formatCode="0.0000E+00">
                  <c:v>1559082.8419585302</c:v>
                </c:pt>
                <c:pt idx="265" formatCode="0.0000E+00">
                  <c:v>3396649.5083929948</c:v>
                </c:pt>
                <c:pt idx="266" formatCode="0.0000E+00">
                  <c:v>2249599.5799309169</c:v>
                </c:pt>
                <c:pt idx="267" formatCode="0.0000E+00">
                  <c:v>2938945.4999702303</c:v>
                </c:pt>
                <c:pt idx="268" formatCode="0.0000E+00">
                  <c:v>2792188.8554636319</c:v>
                </c:pt>
                <c:pt idx="269" formatCode="0.0000E+00">
                  <c:v>111736.77747180879</c:v>
                </c:pt>
                <c:pt idx="270" formatCode="0.0000E+00">
                  <c:v>1565909.8053940113</c:v>
                </c:pt>
                <c:pt idx="271" formatCode="0.0000E+00">
                  <c:v>2157050.2105163606</c:v>
                </c:pt>
                <c:pt idx="272" formatCode="0.0000E+00">
                  <c:v>387.2832126541831</c:v>
                </c:pt>
                <c:pt idx="273" formatCode="0.0000E+00">
                  <c:v>3101871.3960649059</c:v>
                </c:pt>
                <c:pt idx="274" formatCode="0.0000E+00">
                  <c:v>1710801.1604405784</c:v>
                </c:pt>
                <c:pt idx="275" formatCode="0.0000E+00">
                  <c:v>2710699.6502768993</c:v>
                </c:pt>
                <c:pt idx="276" formatCode="0.0000E+00">
                  <c:v>134478.69172599798</c:v>
                </c:pt>
                <c:pt idx="277" formatCode="0.0000E+00">
                  <c:v>2995701.944942439</c:v>
                </c:pt>
                <c:pt idx="278" formatCode="0.0000E+00">
                  <c:v>210893.25246972637</c:v>
                </c:pt>
                <c:pt idx="279" formatCode="0.0000E+00">
                  <c:v>187632.59991186773</c:v>
                </c:pt>
                <c:pt idx="280" formatCode="0.0000E+00">
                  <c:v>359.70547001622128</c:v>
                </c:pt>
                <c:pt idx="281" formatCode="0.0000E+00">
                  <c:v>237630.02430087043</c:v>
                </c:pt>
                <c:pt idx="282" formatCode="0.0000E+00">
                  <c:v>115363.45065088852</c:v>
                </c:pt>
                <c:pt idx="283" formatCode="0.0000E+00">
                  <c:v>1520.2755841794169</c:v>
                </c:pt>
                <c:pt idx="284" formatCode="0.0000E+00">
                  <c:v>290038.14606047177</c:v>
                </c:pt>
                <c:pt idx="285" formatCode="0.0000E+00">
                  <c:v>19944.482736326714</c:v>
                </c:pt>
                <c:pt idx="286" formatCode="0.0000E+00">
                  <c:v>2814165.5344599229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26-E440-9C30-811C44D211FF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summaryC!$H$586:$H$872</c:f>
              <c:numCache>
                <c:formatCode>General</c:formatCode>
                <c:ptCount val="287"/>
                <c:pt idx="0">
                  <c:v>29.15354571160632</c:v>
                </c:pt>
                <c:pt idx="1">
                  <c:v>29.973241713549339</c:v>
                </c:pt>
                <c:pt idx="2">
                  <c:v>30.053394288390855</c:v>
                </c:pt>
                <c:pt idx="3">
                  <c:v>30.089874046263482</c:v>
                </c:pt>
                <c:pt idx="4">
                  <c:v>30.252072755102063</c:v>
                </c:pt>
                <c:pt idx="5">
                  <c:v>30.266874165557322</c:v>
                </c:pt>
                <c:pt idx="6">
                  <c:v>30.339243982879406</c:v>
                </c:pt>
                <c:pt idx="7">
                  <c:v>30.44280302432017</c:v>
                </c:pt>
                <c:pt idx="8">
                  <c:v>30.469920867154375</c:v>
                </c:pt>
                <c:pt idx="9">
                  <c:v>30.7462785554332</c:v>
                </c:pt>
                <c:pt idx="10">
                  <c:v>31.202915365589519</c:v>
                </c:pt>
                <c:pt idx="11">
                  <c:v>31.245234666340377</c:v>
                </c:pt>
                <c:pt idx="12">
                  <c:v>31.424472082595837</c:v>
                </c:pt>
                <c:pt idx="13">
                  <c:v>31.601349670152143</c:v>
                </c:pt>
                <c:pt idx="14">
                  <c:v>31.78091266777313</c:v>
                </c:pt>
                <c:pt idx="15">
                  <c:v>31.93292345412182</c:v>
                </c:pt>
                <c:pt idx="16">
                  <c:v>32.093819858700854</c:v>
                </c:pt>
                <c:pt idx="17">
                  <c:v>32.314042490286674</c:v>
                </c:pt>
                <c:pt idx="18">
                  <c:v>32.340843602937724</c:v>
                </c:pt>
                <c:pt idx="19">
                  <c:v>32.639776818746817</c:v>
                </c:pt>
                <c:pt idx="20">
                  <c:v>32.763650824225955</c:v>
                </c:pt>
                <c:pt idx="21">
                  <c:v>32.982390854427486</c:v>
                </c:pt>
                <c:pt idx="22">
                  <c:v>33.004305971070224</c:v>
                </c:pt>
                <c:pt idx="23">
                  <c:v>33.11236523001471</c:v>
                </c:pt>
                <c:pt idx="24">
                  <c:v>33.315476975365627</c:v>
                </c:pt>
                <c:pt idx="25">
                  <c:v>33.452364280525323</c:v>
                </c:pt>
                <c:pt idx="26">
                  <c:v>33.478746372979927</c:v>
                </c:pt>
                <c:pt idx="27">
                  <c:v>33.519767000623553</c:v>
                </c:pt>
                <c:pt idx="28">
                  <c:v>33.591178284877145</c:v>
                </c:pt>
                <c:pt idx="29">
                  <c:v>33.676255743902388</c:v>
                </c:pt>
                <c:pt idx="30">
                  <c:v>33.942490089140989</c:v>
                </c:pt>
                <c:pt idx="31">
                  <c:v>34.048148006251729</c:v>
                </c:pt>
                <c:pt idx="32">
                  <c:v>34.11195773142196</c:v>
                </c:pt>
                <c:pt idx="33">
                  <c:v>34.118562430577114</c:v>
                </c:pt>
                <c:pt idx="34">
                  <c:v>34.120411201252125</c:v>
                </c:pt>
                <c:pt idx="35">
                  <c:v>34.244214408014706</c:v>
                </c:pt>
                <c:pt idx="36">
                  <c:v>34.289164044864066</c:v>
                </c:pt>
                <c:pt idx="37">
                  <c:v>34.313386186589156</c:v>
                </c:pt>
                <c:pt idx="38">
                  <c:v>34.335915721114873</c:v>
                </c:pt>
                <c:pt idx="39">
                  <c:v>34.411226606090402</c:v>
                </c:pt>
                <c:pt idx="40">
                  <c:v>34.440506045396504</c:v>
                </c:pt>
                <c:pt idx="41">
                  <c:v>34.481709374147272</c:v>
                </c:pt>
                <c:pt idx="42">
                  <c:v>34.578830554071196</c:v>
                </c:pt>
                <c:pt idx="43">
                  <c:v>34.633035815659134</c:v>
                </c:pt>
                <c:pt idx="44">
                  <c:v>34.806258474466816</c:v>
                </c:pt>
                <c:pt idx="45">
                  <c:v>35.311674701465769</c:v>
                </c:pt>
                <c:pt idx="46">
                  <c:v>35.418733025419435</c:v>
                </c:pt>
                <c:pt idx="47">
                  <c:v>35.499263491098652</c:v>
                </c:pt>
                <c:pt idx="48">
                  <c:v>35.513234756075306</c:v>
                </c:pt>
                <c:pt idx="49">
                  <c:v>35.514491507079015</c:v>
                </c:pt>
                <c:pt idx="50">
                  <c:v>35.548791428959348</c:v>
                </c:pt>
                <c:pt idx="51">
                  <c:v>35.559676256839687</c:v>
                </c:pt>
                <c:pt idx="52">
                  <c:v>35.579467465627829</c:v>
                </c:pt>
                <c:pt idx="53">
                  <c:v>35.666294648262948</c:v>
                </c:pt>
                <c:pt idx="54">
                  <c:v>35.666787590015993</c:v>
                </c:pt>
                <c:pt idx="55">
                  <c:v>35.709533398227514</c:v>
                </c:pt>
                <c:pt idx="56">
                  <c:v>35.727455679837291</c:v>
                </c:pt>
                <c:pt idx="57">
                  <c:v>35.759751098265937</c:v>
                </c:pt>
                <c:pt idx="58">
                  <c:v>35.780051414267263</c:v>
                </c:pt>
                <c:pt idx="59">
                  <c:v>35.789345352612308</c:v>
                </c:pt>
                <c:pt idx="60">
                  <c:v>35.907748106974154</c:v>
                </c:pt>
                <c:pt idx="61">
                  <c:v>35.919457673338115</c:v>
                </c:pt>
                <c:pt idx="62">
                  <c:v>35.950995952888434</c:v>
                </c:pt>
                <c:pt idx="63">
                  <c:v>35.989629038120931</c:v>
                </c:pt>
                <c:pt idx="64">
                  <c:v>36.062788375394121</c:v>
                </c:pt>
                <c:pt idx="65">
                  <c:v>36.082292393487847</c:v>
                </c:pt>
                <c:pt idx="66">
                  <c:v>36.093451943024036</c:v>
                </c:pt>
                <c:pt idx="67">
                  <c:v>36.114499643042556</c:v>
                </c:pt>
                <c:pt idx="68">
                  <c:v>36.19355794380656</c:v>
                </c:pt>
                <c:pt idx="69">
                  <c:v>36.431617940947483</c:v>
                </c:pt>
                <c:pt idx="70">
                  <c:v>36.484679394240999</c:v>
                </c:pt>
                <c:pt idx="71">
                  <c:v>36.564494358781168</c:v>
                </c:pt>
                <c:pt idx="72">
                  <c:v>36.58715719015202</c:v>
                </c:pt>
                <c:pt idx="73">
                  <c:v>36.698334823803052</c:v>
                </c:pt>
                <c:pt idx="74">
                  <c:v>36.777246788606298</c:v>
                </c:pt>
                <c:pt idx="75">
                  <c:v>36.800062731718079</c:v>
                </c:pt>
                <c:pt idx="76">
                  <c:v>36.851306863339751</c:v>
                </c:pt>
                <c:pt idx="77">
                  <c:v>36.88251643680902</c:v>
                </c:pt>
                <c:pt idx="78">
                  <c:v>36.891247333893389</c:v>
                </c:pt>
                <c:pt idx="79">
                  <c:v>37.142874560806462</c:v>
                </c:pt>
                <c:pt idx="80">
                  <c:v>37.182782637025774</c:v>
                </c:pt>
                <c:pt idx="81">
                  <c:v>37.499235184865519</c:v>
                </c:pt>
                <c:pt idx="82">
                  <c:v>37.809814177716831</c:v>
                </c:pt>
                <c:pt idx="83">
                  <c:v>37.83043694327408</c:v>
                </c:pt>
                <c:pt idx="84">
                  <c:v>38.126557723157575</c:v>
                </c:pt>
                <c:pt idx="85">
                  <c:v>38.68316763834391</c:v>
                </c:pt>
                <c:pt idx="86">
                  <c:v>39.112700296135181</c:v>
                </c:pt>
                <c:pt idx="87">
                  <c:v>39.351036464790518</c:v>
                </c:pt>
                <c:pt idx="88">
                  <c:v>39.489157234807379</c:v>
                </c:pt>
                <c:pt idx="89">
                  <c:v>39.615121220053254</c:v>
                </c:pt>
                <c:pt idx="90">
                  <c:v>39.798655009857875</c:v>
                </c:pt>
                <c:pt idx="91">
                  <c:v>40.023399980149854</c:v>
                </c:pt>
                <c:pt idx="92">
                  <c:v>40.432005224273894</c:v>
                </c:pt>
                <c:pt idx="93">
                  <c:v>40.80743918076557</c:v>
                </c:pt>
                <c:pt idx="94">
                  <c:v>41.123565600434219</c:v>
                </c:pt>
                <c:pt idx="95">
                  <c:v>41.793220109804096</c:v>
                </c:pt>
                <c:pt idx="96">
                  <c:v>41.967480055172167</c:v>
                </c:pt>
                <c:pt idx="97">
                  <c:v>42.383362377640516</c:v>
                </c:pt>
                <c:pt idx="98">
                  <c:v>42.409372240751338</c:v>
                </c:pt>
                <c:pt idx="99">
                  <c:v>42.781007749817931</c:v>
                </c:pt>
                <c:pt idx="100">
                  <c:v>42.82940762529423</c:v>
                </c:pt>
                <c:pt idx="101">
                  <c:v>43.081295564651526</c:v>
                </c:pt>
                <c:pt idx="102">
                  <c:v>44.211447533492269</c:v>
                </c:pt>
                <c:pt idx="103">
                  <c:v>44.348355109418094</c:v>
                </c:pt>
                <c:pt idx="104">
                  <c:v>44.492301119228706</c:v>
                </c:pt>
                <c:pt idx="105">
                  <c:v>44.564138051617867</c:v>
                </c:pt>
                <c:pt idx="106">
                  <c:v>44.641107160894308</c:v>
                </c:pt>
                <c:pt idx="107">
                  <c:v>44.861574778090336</c:v>
                </c:pt>
                <c:pt idx="108">
                  <c:v>45.301727511676695</c:v>
                </c:pt>
                <c:pt idx="109">
                  <c:v>45.737082921820338</c:v>
                </c:pt>
                <c:pt idx="110">
                  <c:v>46.246822784639811</c:v>
                </c:pt>
                <c:pt idx="111">
                  <c:v>46.588671947492962</c:v>
                </c:pt>
                <c:pt idx="112">
                  <c:v>47.165799795636929</c:v>
                </c:pt>
                <c:pt idx="113">
                  <c:v>47.46463928575001</c:v>
                </c:pt>
                <c:pt idx="114">
                  <c:v>47.661770498695752</c:v>
                </c:pt>
                <c:pt idx="115">
                  <c:v>47.874941045539238</c:v>
                </c:pt>
                <c:pt idx="116">
                  <c:v>47.96190358889568</c:v>
                </c:pt>
                <c:pt idx="117">
                  <c:v>48.371603288526593</c:v>
                </c:pt>
                <c:pt idx="118">
                  <c:v>48.487129687800639</c:v>
                </c:pt>
                <c:pt idx="119">
                  <c:v>49.067161975028739</c:v>
                </c:pt>
                <c:pt idx="120">
                  <c:v>49.575876984906152</c:v>
                </c:pt>
                <c:pt idx="121">
                  <c:v>50.260670686923675</c:v>
                </c:pt>
                <c:pt idx="122">
                  <c:v>50.346486986250888</c:v>
                </c:pt>
                <c:pt idx="123">
                  <c:v>50.574801214213061</c:v>
                </c:pt>
                <c:pt idx="124">
                  <c:v>51.799845263733637</c:v>
                </c:pt>
                <c:pt idx="125">
                  <c:v>51.886655355061023</c:v>
                </c:pt>
                <c:pt idx="126">
                  <c:v>52.030151071082592</c:v>
                </c:pt>
                <c:pt idx="127">
                  <c:v>53.331315432090193</c:v>
                </c:pt>
                <c:pt idx="128">
                  <c:v>53.94469373363691</c:v>
                </c:pt>
                <c:pt idx="129">
                  <c:v>54.318604535676336</c:v>
                </c:pt>
                <c:pt idx="130">
                  <c:v>54.753121671915068</c:v>
                </c:pt>
                <c:pt idx="131">
                  <c:v>55.263682717518968</c:v>
                </c:pt>
                <c:pt idx="132">
                  <c:v>55.310886744157251</c:v>
                </c:pt>
                <c:pt idx="133">
                  <c:v>55.507531733360672</c:v>
                </c:pt>
                <c:pt idx="134">
                  <c:v>56.32448105846256</c:v>
                </c:pt>
                <c:pt idx="135">
                  <c:v>57.491871290051229</c:v>
                </c:pt>
                <c:pt idx="136">
                  <c:v>57.506396133904808</c:v>
                </c:pt>
                <c:pt idx="137">
                  <c:v>57.67055359966443</c:v>
                </c:pt>
                <c:pt idx="138">
                  <c:v>58.985899869538095</c:v>
                </c:pt>
                <c:pt idx="139">
                  <c:v>59.079564396319604</c:v>
                </c:pt>
                <c:pt idx="140">
                  <c:v>59.452400460058392</c:v>
                </c:pt>
                <c:pt idx="141">
                  <c:v>59.972389417364944</c:v>
                </c:pt>
                <c:pt idx="142">
                  <c:v>61.269192882605957</c:v>
                </c:pt>
                <c:pt idx="143">
                  <c:v>62.153090226373912</c:v>
                </c:pt>
                <c:pt idx="144">
                  <c:v>62.41570497359664</c:v>
                </c:pt>
                <c:pt idx="145">
                  <c:v>63.752215540143382</c:v>
                </c:pt>
                <c:pt idx="146">
                  <c:v>64.355873181673971</c:v>
                </c:pt>
                <c:pt idx="147">
                  <c:v>65.546114727392165</c:v>
                </c:pt>
                <c:pt idx="148">
                  <c:v>66.093818207419346</c:v>
                </c:pt>
                <c:pt idx="149">
                  <c:v>66.913028655640701</c:v>
                </c:pt>
                <c:pt idx="150">
                  <c:v>67.109223032281093</c:v>
                </c:pt>
                <c:pt idx="151">
                  <c:v>67.351612078369982</c:v>
                </c:pt>
                <c:pt idx="152">
                  <c:v>68.532320217741372</c:v>
                </c:pt>
                <c:pt idx="153">
                  <c:v>68.717149955031061</c:v>
                </c:pt>
                <c:pt idx="154">
                  <c:v>68.765973585015956</c:v>
                </c:pt>
                <c:pt idx="155">
                  <c:v>68.795132405494442</c:v>
                </c:pt>
                <c:pt idx="156">
                  <c:v>68.919046869595761</c:v>
                </c:pt>
                <c:pt idx="157">
                  <c:v>69.762468884960342</c:v>
                </c:pt>
                <c:pt idx="158">
                  <c:v>71.096331280386522</c:v>
                </c:pt>
                <c:pt idx="159">
                  <c:v>71.18529027599935</c:v>
                </c:pt>
                <c:pt idx="160">
                  <c:v>71.498061689210559</c:v>
                </c:pt>
                <c:pt idx="161">
                  <c:v>71.79325710649033</c:v>
                </c:pt>
                <c:pt idx="162">
                  <c:v>71.949156139374026</c:v>
                </c:pt>
                <c:pt idx="163">
                  <c:v>72.932548033739494</c:v>
                </c:pt>
                <c:pt idx="164">
                  <c:v>74.002674384776839</c:v>
                </c:pt>
                <c:pt idx="165">
                  <c:v>74.485074871340004</c:v>
                </c:pt>
                <c:pt idx="166">
                  <c:v>74.888737219359328</c:v>
                </c:pt>
                <c:pt idx="167">
                  <c:v>75.525543281946099</c:v>
                </c:pt>
                <c:pt idx="168">
                  <c:v>77.442500205913447</c:v>
                </c:pt>
                <c:pt idx="169">
                  <c:v>78.826259158491567</c:v>
                </c:pt>
                <c:pt idx="170">
                  <c:v>78.991491870143491</c:v>
                </c:pt>
                <c:pt idx="171">
                  <c:v>79.011148467824654</c:v>
                </c:pt>
                <c:pt idx="172">
                  <c:v>79.461495681542402</c:v>
                </c:pt>
                <c:pt idx="173">
                  <c:v>80.624338943352484</c:v>
                </c:pt>
                <c:pt idx="174">
                  <c:v>81.310367068731011</c:v>
                </c:pt>
                <c:pt idx="175">
                  <c:v>81.721463139085557</c:v>
                </c:pt>
                <c:pt idx="176">
                  <c:v>82.089674972727281</c:v>
                </c:pt>
                <c:pt idx="177">
                  <c:v>83.558481507335244</c:v>
                </c:pt>
                <c:pt idx="178">
                  <c:v>84.543808491713691</c:v>
                </c:pt>
                <c:pt idx="179">
                  <c:v>84.906070044814172</c:v>
                </c:pt>
                <c:pt idx="180">
                  <c:v>85.46513195596394</c:v>
                </c:pt>
                <c:pt idx="181">
                  <c:v>86.582799225692128</c:v>
                </c:pt>
                <c:pt idx="182">
                  <c:v>86.888180492327223</c:v>
                </c:pt>
                <c:pt idx="183">
                  <c:v>87.080314654633014</c:v>
                </c:pt>
                <c:pt idx="184">
                  <c:v>87.83349450594875</c:v>
                </c:pt>
                <c:pt idx="185">
                  <c:v>88.840390934953618</c:v>
                </c:pt>
                <c:pt idx="186">
                  <c:v>89.011785033502107</c:v>
                </c:pt>
                <c:pt idx="187">
                  <c:v>91.025160990138858</c:v>
                </c:pt>
                <c:pt idx="188">
                  <c:v>91.47808387359332</c:v>
                </c:pt>
                <c:pt idx="189">
                  <c:v>92.160243594574084</c:v>
                </c:pt>
                <c:pt idx="190">
                  <c:v>93.058134745765827</c:v>
                </c:pt>
                <c:pt idx="191">
                  <c:v>93.229930962089071</c:v>
                </c:pt>
                <c:pt idx="192">
                  <c:v>94.91766387829712</c:v>
                </c:pt>
                <c:pt idx="193">
                  <c:v>95.896998876670509</c:v>
                </c:pt>
                <c:pt idx="194">
                  <c:v>96.207448749021921</c:v>
                </c:pt>
                <c:pt idx="195">
                  <c:v>97.651927859729511</c:v>
                </c:pt>
                <c:pt idx="196">
                  <c:v>98.310047363750897</c:v>
                </c:pt>
                <c:pt idx="197">
                  <c:v>99.191177616855768</c:v>
                </c:pt>
                <c:pt idx="198">
                  <c:v>101.48062617381768</c:v>
                </c:pt>
                <c:pt idx="199">
                  <c:v>101.74148159720197</c:v>
                </c:pt>
                <c:pt idx="200">
                  <c:v>102.48003316349082</c:v>
                </c:pt>
                <c:pt idx="201">
                  <c:v>104.68896203347389</c:v>
                </c:pt>
                <c:pt idx="202">
                  <c:v>105.64805240055897</c:v>
                </c:pt>
                <c:pt idx="203">
                  <c:v>108.55445623921885</c:v>
                </c:pt>
                <c:pt idx="204">
                  <c:v>111.16891897850992</c:v>
                </c:pt>
                <c:pt idx="205">
                  <c:v>111.31171898395269</c:v>
                </c:pt>
                <c:pt idx="206">
                  <c:v>111.44009576305373</c:v>
                </c:pt>
                <c:pt idx="207">
                  <c:v>111.53040875415127</c:v>
                </c:pt>
                <c:pt idx="208">
                  <c:v>112.80488806702881</c:v>
                </c:pt>
                <c:pt idx="209">
                  <c:v>114.53217051815932</c:v>
                </c:pt>
                <c:pt idx="210">
                  <c:v>114.6069175730575</c:v>
                </c:pt>
                <c:pt idx="211">
                  <c:v>118.85102658975616</c:v>
                </c:pt>
                <c:pt idx="212">
                  <c:v>120.47534112919205</c:v>
                </c:pt>
                <c:pt idx="213">
                  <c:v>121.22889703539516</c:v>
                </c:pt>
                <c:pt idx="214">
                  <c:v>123.13552459449656</c:v>
                </c:pt>
                <c:pt idx="215">
                  <c:v>123.33798468017382</c:v>
                </c:pt>
                <c:pt idx="216">
                  <c:v>125.21978596178029</c:v>
                </c:pt>
                <c:pt idx="217">
                  <c:v>126.04157631344765</c:v>
                </c:pt>
                <c:pt idx="218">
                  <c:v>127.65960868134117</c:v>
                </c:pt>
                <c:pt idx="219">
                  <c:v>134.65710783210258</c:v>
                </c:pt>
                <c:pt idx="220">
                  <c:v>135.33221258560508</c:v>
                </c:pt>
                <c:pt idx="221">
                  <c:v>135.4996485118366</c:v>
                </c:pt>
                <c:pt idx="222">
                  <c:v>136.06477247510267</c:v>
                </c:pt>
                <c:pt idx="223">
                  <c:v>141.42991165777443</c:v>
                </c:pt>
                <c:pt idx="224">
                  <c:v>143.30093032321216</c:v>
                </c:pt>
                <c:pt idx="225">
                  <c:v>147.26407355159415</c:v>
                </c:pt>
                <c:pt idx="226">
                  <c:v>148.77643442342352</c:v>
                </c:pt>
                <c:pt idx="227">
                  <c:v>149.49981175105205</c:v>
                </c:pt>
                <c:pt idx="228">
                  <c:v>149.84409697002002</c:v>
                </c:pt>
                <c:pt idx="229">
                  <c:v>150.29350431676542</c:v>
                </c:pt>
                <c:pt idx="230">
                  <c:v>154.78800458123911</c:v>
                </c:pt>
                <c:pt idx="231">
                  <c:v>155.58098343386649</c:v>
                </c:pt>
                <c:pt idx="232">
                  <c:v>163.37135479868212</c:v>
                </c:pt>
                <c:pt idx="233">
                  <c:v>164.26509921904307</c:v>
                </c:pt>
                <c:pt idx="234">
                  <c:v>167.07522985505838</c:v>
                </c:pt>
                <c:pt idx="235">
                  <c:v>167.49744530792134</c:v>
                </c:pt>
                <c:pt idx="236">
                  <c:v>168.00491034728552</c:v>
                </c:pt>
                <c:pt idx="237">
                  <c:v>175.07217284836696</c:v>
                </c:pt>
                <c:pt idx="238">
                  <c:v>175.23991596697303</c:v>
                </c:pt>
                <c:pt idx="239">
                  <c:v>183.42969265581033</c:v>
                </c:pt>
                <c:pt idx="240">
                  <c:v>185.14219582770457</c:v>
                </c:pt>
                <c:pt idx="241">
                  <c:v>194.97966314861924</c:v>
                </c:pt>
                <c:pt idx="242">
                  <c:v>195.08375428551886</c:v>
                </c:pt>
                <c:pt idx="243">
                  <c:v>202.84919166236722</c:v>
                </c:pt>
                <c:pt idx="244">
                  <c:v>202.85404097267758</c:v>
                </c:pt>
                <c:pt idx="245">
                  <c:v>207.22385456265008</c:v>
                </c:pt>
                <c:pt idx="246">
                  <c:v>218.72228918841031</c:v>
                </c:pt>
                <c:pt idx="247">
                  <c:v>221.05518406117616</c:v>
                </c:pt>
                <c:pt idx="248">
                  <c:v>223.93821187697924</c:v>
                </c:pt>
                <c:pt idx="249">
                  <c:v>225.26782661910389</c:v>
                </c:pt>
                <c:pt idx="250">
                  <c:v>225.53697625560829</c:v>
                </c:pt>
                <c:pt idx="251">
                  <c:v>241.49060148151352</c:v>
                </c:pt>
                <c:pt idx="252">
                  <c:v>248.38679815806168</c:v>
                </c:pt>
                <c:pt idx="253">
                  <c:v>257.47722022027972</c:v>
                </c:pt>
                <c:pt idx="254">
                  <c:v>261.78845547839438</c:v>
                </c:pt>
                <c:pt idx="255">
                  <c:v>268.54088816342892</c:v>
                </c:pt>
                <c:pt idx="256">
                  <c:v>281.58759658747556</c:v>
                </c:pt>
                <c:pt idx="257">
                  <c:v>282.63661283092887</c:v>
                </c:pt>
                <c:pt idx="258">
                  <c:v>297.82057131612703</c:v>
                </c:pt>
                <c:pt idx="259">
                  <c:v>302.20155560938963</c:v>
                </c:pt>
                <c:pt idx="260">
                  <c:v>322.08405014326792</c:v>
                </c:pt>
                <c:pt idx="261">
                  <c:v>323.53349679129798</c:v>
                </c:pt>
                <c:pt idx="262">
                  <c:v>335.32838340451303</c:v>
                </c:pt>
                <c:pt idx="263">
                  <c:v>355.97204142765742</c:v>
                </c:pt>
                <c:pt idx="264">
                  <c:v>386.57389824722344</c:v>
                </c:pt>
                <c:pt idx="265">
                  <c:v>396.80953832659185</c:v>
                </c:pt>
                <c:pt idx="266">
                  <c:v>406.29376139406645</c:v>
                </c:pt>
                <c:pt idx="267">
                  <c:v>428.24253818815384</c:v>
                </c:pt>
                <c:pt idx="268">
                  <c:v>429.3309363139922</c:v>
                </c:pt>
                <c:pt idx="269">
                  <c:v>446.42861609687048</c:v>
                </c:pt>
                <c:pt idx="270">
                  <c:v>463.23389604307977</c:v>
                </c:pt>
                <c:pt idx="271">
                  <c:v>494.53842912525118</c:v>
                </c:pt>
                <c:pt idx="272">
                  <c:v>564.62653392516506</c:v>
                </c:pt>
                <c:pt idx="273">
                  <c:v>587.36172699924407</c:v>
                </c:pt>
                <c:pt idx="274">
                  <c:v>593.69405899532808</c:v>
                </c:pt>
                <c:pt idx="275">
                  <c:v>634.51411899875427</c:v>
                </c:pt>
                <c:pt idx="276">
                  <c:v>661.82725696923899</c:v>
                </c:pt>
                <c:pt idx="277">
                  <c:v>752.7592723555714</c:v>
                </c:pt>
                <c:pt idx="278">
                  <c:v>765.55077320438386</c:v>
                </c:pt>
                <c:pt idx="279">
                  <c:v>981.8687872255947</c:v>
                </c:pt>
                <c:pt idx="280">
                  <c:v>1131.7831900811602</c:v>
                </c:pt>
                <c:pt idx="281">
                  <c:v>1205.3491795721102</c:v>
                </c:pt>
                <c:pt idx="282">
                  <c:v>1307.2648201253483</c:v>
                </c:pt>
                <c:pt idx="283">
                  <c:v>1333.9176581056181</c:v>
                </c:pt>
                <c:pt idx="284">
                  <c:v>1969.7996890855627</c:v>
                </c:pt>
                <c:pt idx="285">
                  <c:v>2348.1837434671002</c:v>
                </c:pt>
                <c:pt idx="286">
                  <c:v>3904.5654055162918</c:v>
                </c:pt>
              </c:numCache>
            </c:numRef>
          </c:xVal>
          <c:yVal>
            <c:numRef>
              <c:f>summaryC!$T$586:$T$872</c:f>
              <c:numCache>
                <c:formatCode>0.000E+00</c:formatCode>
                <c:ptCount val="287"/>
                <c:pt idx="0">
                  <c:v>137971.76391878922</c:v>
                </c:pt>
                <c:pt idx="1">
                  <c:v>5524914.2325744722</c:v>
                </c:pt>
                <c:pt idx="2">
                  <c:v>17703.035039155326</c:v>
                </c:pt>
                <c:pt idx="3">
                  <c:v>1269665.1710343156</c:v>
                </c:pt>
                <c:pt idx="4">
                  <c:v>1248900.1586239163</c:v>
                </c:pt>
                <c:pt idx="5">
                  <c:v>7336420.8214301597</c:v>
                </c:pt>
                <c:pt idx="6">
                  <c:v>479391.69026895321</c:v>
                </c:pt>
                <c:pt idx="7">
                  <c:v>10231943.851003133</c:v>
                </c:pt>
                <c:pt idx="8">
                  <c:v>5869388.1165108066</c:v>
                </c:pt>
                <c:pt idx="9">
                  <c:v>8596406.5590233002</c:v>
                </c:pt>
                <c:pt idx="10">
                  <c:v>309784.11052664876</c:v>
                </c:pt>
                <c:pt idx="11">
                  <c:v>1088959.0158910886</c:v>
                </c:pt>
                <c:pt idx="12">
                  <c:v>125795.20905947471</c:v>
                </c:pt>
                <c:pt idx="13">
                  <c:v>7753641.0138016315</c:v>
                </c:pt>
                <c:pt idx="14">
                  <c:v>7700120.4568010978</c:v>
                </c:pt>
                <c:pt idx="15">
                  <c:v>9853813.7641972005</c:v>
                </c:pt>
                <c:pt idx="16">
                  <c:v>9802529.5120538566</c:v>
                </c:pt>
                <c:pt idx="17">
                  <c:v>384386.53017783415</c:v>
                </c:pt>
                <c:pt idx="18">
                  <c:v>9277442.8751296122</c:v>
                </c:pt>
                <c:pt idx="19">
                  <c:v>186461.9527898957</c:v>
                </c:pt>
                <c:pt idx="20">
                  <c:v>9411565.6551116519</c:v>
                </c:pt>
                <c:pt idx="21">
                  <c:v>7467081.5077865859</c:v>
                </c:pt>
                <c:pt idx="22">
                  <c:v>10525214.421630144</c:v>
                </c:pt>
                <c:pt idx="23">
                  <c:v>15073.183049594978</c:v>
                </c:pt>
                <c:pt idx="24">
                  <c:v>9575108.5783512667</c:v>
                </c:pt>
                <c:pt idx="25">
                  <c:v>8813969.3495553248</c:v>
                </c:pt>
                <c:pt idx="26">
                  <c:v>8962783.8737533092</c:v>
                </c:pt>
                <c:pt idx="27">
                  <c:v>8429022.1286316533</c:v>
                </c:pt>
                <c:pt idx="28">
                  <c:v>9357464.8807133231</c:v>
                </c:pt>
                <c:pt idx="29">
                  <c:v>7833437.6588223903</c:v>
                </c:pt>
                <c:pt idx="30">
                  <c:v>9697576.0776359886</c:v>
                </c:pt>
                <c:pt idx="31">
                  <c:v>271541.53207643138</c:v>
                </c:pt>
                <c:pt idx="32">
                  <c:v>8414172.2957432121</c:v>
                </c:pt>
                <c:pt idx="33">
                  <c:v>9555313.4730306398</c:v>
                </c:pt>
                <c:pt idx="34">
                  <c:v>9923819.0803503301</c:v>
                </c:pt>
                <c:pt idx="35">
                  <c:v>666657.45586853835</c:v>
                </c:pt>
                <c:pt idx="36">
                  <c:v>524840.61449572444</c:v>
                </c:pt>
                <c:pt idx="37">
                  <c:v>2385600.4846651102</c:v>
                </c:pt>
                <c:pt idx="38">
                  <c:v>5433383.2920560827</c:v>
                </c:pt>
                <c:pt idx="39">
                  <c:v>129569.28047615271</c:v>
                </c:pt>
                <c:pt idx="40">
                  <c:v>10556006.926702017</c:v>
                </c:pt>
                <c:pt idx="41">
                  <c:v>10225765.475356659</c:v>
                </c:pt>
                <c:pt idx="42">
                  <c:v>5982297.3998287525</c:v>
                </c:pt>
                <c:pt idx="43">
                  <c:v>21053.909875642112</c:v>
                </c:pt>
                <c:pt idx="44">
                  <c:v>23019.364076016067</c:v>
                </c:pt>
                <c:pt idx="45">
                  <c:v>9411648.9169306215</c:v>
                </c:pt>
                <c:pt idx="46">
                  <c:v>77007.44190952678</c:v>
                </c:pt>
                <c:pt idx="47">
                  <c:v>8780318.9064668715</c:v>
                </c:pt>
                <c:pt idx="48">
                  <c:v>148657.56499587322</c:v>
                </c:pt>
                <c:pt idx="49">
                  <c:v>4650732.6924979463</c:v>
                </c:pt>
                <c:pt idx="50">
                  <c:v>1975147.6957080993</c:v>
                </c:pt>
                <c:pt idx="51">
                  <c:v>3757702.2398180966</c:v>
                </c:pt>
                <c:pt idx="52">
                  <c:v>8326248.2166135069</c:v>
                </c:pt>
                <c:pt idx="53">
                  <c:v>281947.10666505818</c:v>
                </c:pt>
                <c:pt idx="54">
                  <c:v>9928889.0767403077</c:v>
                </c:pt>
                <c:pt idx="55">
                  <c:v>4126.4191586291863</c:v>
                </c:pt>
                <c:pt idx="56">
                  <c:v>4557121.1129208775</c:v>
                </c:pt>
                <c:pt idx="57">
                  <c:v>69183.755076424015</c:v>
                </c:pt>
                <c:pt idx="58">
                  <c:v>1492259.5866892715</c:v>
                </c:pt>
                <c:pt idx="59">
                  <c:v>101539.87102091765</c:v>
                </c:pt>
                <c:pt idx="60">
                  <c:v>40885.666963889373</c:v>
                </c:pt>
                <c:pt idx="61">
                  <c:v>8929.6387551413445</c:v>
                </c:pt>
                <c:pt idx="62">
                  <c:v>1412.7022221044936</c:v>
                </c:pt>
                <c:pt idx="63">
                  <c:v>31590.781479485006</c:v>
                </c:pt>
                <c:pt idx="64">
                  <c:v>20211.589871753898</c:v>
                </c:pt>
                <c:pt idx="65">
                  <c:v>87488.3176482524</c:v>
                </c:pt>
                <c:pt idx="66">
                  <c:v>11321.988920397309</c:v>
                </c:pt>
                <c:pt idx="67">
                  <c:v>1507143.3506801375</c:v>
                </c:pt>
                <c:pt idx="68">
                  <c:v>2802.5996757866055</c:v>
                </c:pt>
                <c:pt idx="69">
                  <c:v>7227.1432024237974</c:v>
                </c:pt>
                <c:pt idx="70">
                  <c:v>1735.5551845293971</c:v>
                </c:pt>
                <c:pt idx="71">
                  <c:v>14063.99927253665</c:v>
                </c:pt>
                <c:pt idx="72">
                  <c:v>1031833.211737625</c:v>
                </c:pt>
                <c:pt idx="73">
                  <c:v>7696.7341807562852</c:v>
                </c:pt>
                <c:pt idx="74">
                  <c:v>12969.724246086564</c:v>
                </c:pt>
                <c:pt idx="75">
                  <c:v>1023.9438810442597</c:v>
                </c:pt>
                <c:pt idx="76">
                  <c:v>87.988517862614856</c:v>
                </c:pt>
                <c:pt idx="77">
                  <c:v>27109.643807246572</c:v>
                </c:pt>
                <c:pt idx="78">
                  <c:v>1760.8604841980978</c:v>
                </c:pt>
                <c:pt idx="79">
                  <c:v>43690.532385760896</c:v>
                </c:pt>
                <c:pt idx="80">
                  <c:v>12373.414326581957</c:v>
                </c:pt>
                <c:pt idx="81">
                  <c:v>1686.1057096579382</c:v>
                </c:pt>
                <c:pt idx="82">
                  <c:v>1462.924835663164</c:v>
                </c:pt>
                <c:pt idx="83">
                  <c:v>6004.4387395474278</c:v>
                </c:pt>
                <c:pt idx="84">
                  <c:v>402086.41913305089</c:v>
                </c:pt>
                <c:pt idx="85">
                  <c:v>808989.3292517612</c:v>
                </c:pt>
                <c:pt idx="86">
                  <c:v>6868.1895244723428</c:v>
                </c:pt>
                <c:pt idx="87">
                  <c:v>1572.9815595462558</c:v>
                </c:pt>
                <c:pt idx="88">
                  <c:v>286.8507991351313</c:v>
                </c:pt>
                <c:pt idx="89">
                  <c:v>27748.870693829143</c:v>
                </c:pt>
                <c:pt idx="90">
                  <c:v>2265.4017345080156</c:v>
                </c:pt>
                <c:pt idx="91">
                  <c:v>5792.0163175360512</c:v>
                </c:pt>
                <c:pt idx="92">
                  <c:v>265173.57992308616</c:v>
                </c:pt>
                <c:pt idx="93">
                  <c:v>2368.7016875816494</c:v>
                </c:pt>
                <c:pt idx="94">
                  <c:v>414.38399076757827</c:v>
                </c:pt>
                <c:pt idx="95">
                  <c:v>18568.631632500936</c:v>
                </c:pt>
                <c:pt idx="96">
                  <c:v>3514.4077110076319</c:v>
                </c:pt>
                <c:pt idx="97">
                  <c:v>81.069514204914029</c:v>
                </c:pt>
                <c:pt idx="98">
                  <c:v>5209.3011418350734</c:v>
                </c:pt>
                <c:pt idx="99">
                  <c:v>663.76100822026399</c:v>
                </c:pt>
                <c:pt idx="100">
                  <c:v>2538.8663309089102</c:v>
                </c:pt>
                <c:pt idx="101">
                  <c:v>141905.84112340314</c:v>
                </c:pt>
                <c:pt idx="102">
                  <c:v>1443.4056617683616</c:v>
                </c:pt>
                <c:pt idx="103">
                  <c:v>18972.765745679841</c:v>
                </c:pt>
                <c:pt idx="104">
                  <c:v>522.8832601394098</c:v>
                </c:pt>
                <c:pt idx="105">
                  <c:v>2473.1419373842959</c:v>
                </c:pt>
                <c:pt idx="106">
                  <c:v>127.99843249081812</c:v>
                </c:pt>
                <c:pt idx="107">
                  <c:v>792.44884423129326</c:v>
                </c:pt>
                <c:pt idx="108">
                  <c:v>355.86026548305239</c:v>
                </c:pt>
                <c:pt idx="109">
                  <c:v>2602.9441789900438</c:v>
                </c:pt>
                <c:pt idx="110">
                  <c:v>126.95366879635588</c:v>
                </c:pt>
                <c:pt idx="111">
                  <c:v>560.1242976103124</c:v>
                </c:pt>
                <c:pt idx="112">
                  <c:v>1568.0029622118677</c:v>
                </c:pt>
                <c:pt idx="113">
                  <c:v>4681.9754771226326</c:v>
                </c:pt>
                <c:pt idx="114">
                  <c:v>84927.988118377776</c:v>
                </c:pt>
                <c:pt idx="115">
                  <c:v>833.00746299300556</c:v>
                </c:pt>
                <c:pt idx="116">
                  <c:v>24.651751955308171</c:v>
                </c:pt>
                <c:pt idx="117">
                  <c:v>5118.9776301794627</c:v>
                </c:pt>
                <c:pt idx="118">
                  <c:v>53600.291493582648</c:v>
                </c:pt>
                <c:pt idx="119">
                  <c:v>2484.2574466487013</c:v>
                </c:pt>
                <c:pt idx="120">
                  <c:v>2895.1425393396948</c:v>
                </c:pt>
                <c:pt idx="121">
                  <c:v>48.368463008111853</c:v>
                </c:pt>
                <c:pt idx="122">
                  <c:v>1039.7249633204412</c:v>
                </c:pt>
                <c:pt idx="123">
                  <c:v>324.30158495259656</c:v>
                </c:pt>
                <c:pt idx="124">
                  <c:v>378.26333279127971</c:v>
                </c:pt>
                <c:pt idx="125">
                  <c:v>3452.038116571995</c:v>
                </c:pt>
                <c:pt idx="126">
                  <c:v>2344.3758607717023</c:v>
                </c:pt>
                <c:pt idx="127">
                  <c:v>1898.6052024298112</c:v>
                </c:pt>
                <c:pt idx="128">
                  <c:v>2211.5740840987896</c:v>
                </c:pt>
                <c:pt idx="129">
                  <c:v>617.66468016716158</c:v>
                </c:pt>
                <c:pt idx="130">
                  <c:v>2690.156039912993</c:v>
                </c:pt>
                <c:pt idx="131">
                  <c:v>641.36766043996909</c:v>
                </c:pt>
                <c:pt idx="132">
                  <c:v>1200.321513812007</c:v>
                </c:pt>
                <c:pt idx="133">
                  <c:v>2578.1444275184053</c:v>
                </c:pt>
                <c:pt idx="134">
                  <c:v>1482.6347258372152</c:v>
                </c:pt>
                <c:pt idx="135">
                  <c:v>2455.8416969948007</c:v>
                </c:pt>
                <c:pt idx="136">
                  <c:v>2743.7738154598883</c:v>
                </c:pt>
                <c:pt idx="137">
                  <c:v>1038.4514653677118</c:v>
                </c:pt>
                <c:pt idx="138">
                  <c:v>1619.4149378663706</c:v>
                </c:pt>
                <c:pt idx="139">
                  <c:v>453.4328077050003</c:v>
                </c:pt>
                <c:pt idx="140">
                  <c:v>324.09114652221007</c:v>
                </c:pt>
                <c:pt idx="141">
                  <c:v>1563.5769591242286</c:v>
                </c:pt>
                <c:pt idx="142">
                  <c:v>982.26264031465314</c:v>
                </c:pt>
                <c:pt idx="143">
                  <c:v>30210.075675987246</c:v>
                </c:pt>
                <c:pt idx="144">
                  <c:v>1540.0087999760772</c:v>
                </c:pt>
                <c:pt idx="145">
                  <c:v>2206.8791000573078</c:v>
                </c:pt>
                <c:pt idx="146">
                  <c:v>1548.251210612857</c:v>
                </c:pt>
                <c:pt idx="147">
                  <c:v>730.17590167315291</c:v>
                </c:pt>
                <c:pt idx="148">
                  <c:v>237.94179369433451</c:v>
                </c:pt>
                <c:pt idx="149">
                  <c:v>1048.1936763650929</c:v>
                </c:pt>
                <c:pt idx="150">
                  <c:v>812.55905692225599</c:v>
                </c:pt>
                <c:pt idx="151">
                  <c:v>281.11312087144699</c:v>
                </c:pt>
                <c:pt idx="152">
                  <c:v>1674.9654504057848</c:v>
                </c:pt>
                <c:pt idx="153">
                  <c:v>1110.8460965464249</c:v>
                </c:pt>
                <c:pt idx="154">
                  <c:v>66.834184732456009</c:v>
                </c:pt>
                <c:pt idx="155">
                  <c:v>1060.2105132859629</c:v>
                </c:pt>
                <c:pt idx="156">
                  <c:v>1726.5096201670344</c:v>
                </c:pt>
                <c:pt idx="157">
                  <c:v>1804.6873843027752</c:v>
                </c:pt>
                <c:pt idx="158">
                  <c:v>10109.958828864452</c:v>
                </c:pt>
                <c:pt idx="159">
                  <c:v>8.3459173529321209</c:v>
                </c:pt>
                <c:pt idx="160">
                  <c:v>1381.1889167581653</c:v>
                </c:pt>
                <c:pt idx="161">
                  <c:v>2030.4030234009206</c:v>
                </c:pt>
                <c:pt idx="162">
                  <c:v>627.36981038328088</c:v>
                </c:pt>
                <c:pt idx="163">
                  <c:v>282.77117084586524</c:v>
                </c:pt>
                <c:pt idx="164">
                  <c:v>857.68244041502203</c:v>
                </c:pt>
                <c:pt idx="165">
                  <c:v>1439.4085436272992</c:v>
                </c:pt>
                <c:pt idx="166">
                  <c:v>1456.7088248109474</c:v>
                </c:pt>
                <c:pt idx="167">
                  <c:v>1857.8392500711248</c:v>
                </c:pt>
                <c:pt idx="168">
                  <c:v>1346.3883481941932</c:v>
                </c:pt>
                <c:pt idx="169">
                  <c:v>179.10451024067791</c:v>
                </c:pt>
                <c:pt idx="170">
                  <c:v>1359.901270498742</c:v>
                </c:pt>
                <c:pt idx="171">
                  <c:v>53.736713826062164</c:v>
                </c:pt>
                <c:pt idx="172">
                  <c:v>1317.030859199228</c:v>
                </c:pt>
                <c:pt idx="173">
                  <c:v>1492.8738715060349</c:v>
                </c:pt>
                <c:pt idx="174">
                  <c:v>120.71737956203394</c:v>
                </c:pt>
                <c:pt idx="175">
                  <c:v>0.60133758578135088</c:v>
                </c:pt>
                <c:pt idx="176">
                  <c:v>1231.2826773117117</c:v>
                </c:pt>
                <c:pt idx="177">
                  <c:v>570.1949715142855</c:v>
                </c:pt>
                <c:pt idx="178">
                  <c:v>1245.4316579769516</c:v>
                </c:pt>
                <c:pt idx="179">
                  <c:v>902.27090312372616</c:v>
                </c:pt>
                <c:pt idx="180">
                  <c:v>60.145253670258015</c:v>
                </c:pt>
                <c:pt idx="181">
                  <c:v>1028.7813923770552</c:v>
                </c:pt>
                <c:pt idx="182">
                  <c:v>1037.0687682094244</c:v>
                </c:pt>
                <c:pt idx="183">
                  <c:v>685.84363244823408</c:v>
                </c:pt>
                <c:pt idx="184">
                  <c:v>41.190144674667202</c:v>
                </c:pt>
                <c:pt idx="185">
                  <c:v>5533.0084301675779</c:v>
                </c:pt>
                <c:pt idx="186">
                  <c:v>774.73682828250026</c:v>
                </c:pt>
                <c:pt idx="187">
                  <c:v>614.86301280980922</c:v>
                </c:pt>
                <c:pt idx="188">
                  <c:v>889.36626009634369</c:v>
                </c:pt>
                <c:pt idx="189">
                  <c:v>195.38465460868591</c:v>
                </c:pt>
                <c:pt idx="190">
                  <c:v>5.1856296038664667</c:v>
                </c:pt>
                <c:pt idx="191">
                  <c:v>579.1275653063874</c:v>
                </c:pt>
                <c:pt idx="192">
                  <c:v>694.34473328789022</c:v>
                </c:pt>
                <c:pt idx="193">
                  <c:v>533.94973715979961</c:v>
                </c:pt>
                <c:pt idx="194">
                  <c:v>556.92483502473772</c:v>
                </c:pt>
                <c:pt idx="195">
                  <c:v>544.00275854508459</c:v>
                </c:pt>
                <c:pt idx="196">
                  <c:v>21.554602125202937</c:v>
                </c:pt>
                <c:pt idx="197">
                  <c:v>311.89885964137125</c:v>
                </c:pt>
                <c:pt idx="198">
                  <c:v>282.9215069865599</c:v>
                </c:pt>
                <c:pt idx="199">
                  <c:v>2351.711971223147</c:v>
                </c:pt>
                <c:pt idx="200">
                  <c:v>283.7330399587824</c:v>
                </c:pt>
                <c:pt idx="201">
                  <c:v>419.02576718116171</c:v>
                </c:pt>
                <c:pt idx="202">
                  <c:v>293.43716638518691</c:v>
                </c:pt>
                <c:pt idx="203">
                  <c:v>86.714531118819423</c:v>
                </c:pt>
                <c:pt idx="204">
                  <c:v>396.2530231568565</c:v>
                </c:pt>
                <c:pt idx="205">
                  <c:v>253.49302252076058</c:v>
                </c:pt>
                <c:pt idx="206">
                  <c:v>0.16727020313237798</c:v>
                </c:pt>
                <c:pt idx="207">
                  <c:v>309.87259013825553</c:v>
                </c:pt>
                <c:pt idx="208">
                  <c:v>212.58358406067387</c:v>
                </c:pt>
                <c:pt idx="209">
                  <c:v>217.54617047529013</c:v>
                </c:pt>
                <c:pt idx="210">
                  <c:v>251.97847941261483</c:v>
                </c:pt>
                <c:pt idx="211">
                  <c:v>163.35770607473739</c:v>
                </c:pt>
                <c:pt idx="212">
                  <c:v>108.33774576166095</c:v>
                </c:pt>
                <c:pt idx="213">
                  <c:v>178.43034259639438</c:v>
                </c:pt>
                <c:pt idx="214">
                  <c:v>11.621101022131926</c:v>
                </c:pt>
                <c:pt idx="215">
                  <c:v>132.0259645970097</c:v>
                </c:pt>
                <c:pt idx="216">
                  <c:v>121.28462467745831</c:v>
                </c:pt>
                <c:pt idx="217">
                  <c:v>116.56235939297218</c:v>
                </c:pt>
                <c:pt idx="218">
                  <c:v>111.17636494854229</c:v>
                </c:pt>
                <c:pt idx="219">
                  <c:v>589.17415592140287</c:v>
                </c:pt>
                <c:pt idx="220">
                  <c:v>82.678925962900067</c:v>
                </c:pt>
                <c:pt idx="221">
                  <c:v>20.76458080327571</c:v>
                </c:pt>
                <c:pt idx="222">
                  <c:v>67.707779922476234</c:v>
                </c:pt>
                <c:pt idx="223">
                  <c:v>22.854229248888199</c:v>
                </c:pt>
                <c:pt idx="224">
                  <c:v>68.567713499583576</c:v>
                </c:pt>
                <c:pt idx="225">
                  <c:v>95.081003398414509</c:v>
                </c:pt>
                <c:pt idx="226">
                  <c:v>36.607127680945652</c:v>
                </c:pt>
                <c:pt idx="227">
                  <c:v>25.461144590276753</c:v>
                </c:pt>
                <c:pt idx="228">
                  <c:v>22.215841393161192</c:v>
                </c:pt>
                <c:pt idx="229">
                  <c:v>23.984999412522541</c:v>
                </c:pt>
                <c:pt idx="230">
                  <c:v>13.639469607508007</c:v>
                </c:pt>
                <c:pt idx="231">
                  <c:v>17.923887657579527</c:v>
                </c:pt>
                <c:pt idx="232">
                  <c:v>119.63493860128463</c:v>
                </c:pt>
                <c:pt idx="233">
                  <c:v>18.884471091315071</c:v>
                </c:pt>
                <c:pt idx="234">
                  <c:v>8.1648695524618145</c:v>
                </c:pt>
                <c:pt idx="235">
                  <c:v>6.4865849342484818</c:v>
                </c:pt>
                <c:pt idx="236">
                  <c:v>59.190332662138722</c:v>
                </c:pt>
                <c:pt idx="237">
                  <c:v>47.120919490404049</c:v>
                </c:pt>
                <c:pt idx="238">
                  <c:v>5.4207716713263387</c:v>
                </c:pt>
                <c:pt idx="239">
                  <c:v>290.83675508442235</c:v>
                </c:pt>
                <c:pt idx="240">
                  <c:v>1.6152322647969695</c:v>
                </c:pt>
                <c:pt idx="241">
                  <c:v>1.3031288657362823</c:v>
                </c:pt>
                <c:pt idx="243" formatCode="0.0000E+00">
                  <c:v>393562.81024306116</c:v>
                </c:pt>
                <c:pt idx="244" formatCode="0.0000E+00">
                  <c:v>224215.11664721405</c:v>
                </c:pt>
                <c:pt idx="245" formatCode="0.0000E+00">
                  <c:v>581258.68366265623</c:v>
                </c:pt>
                <c:pt idx="246" formatCode="0.0000E+00">
                  <c:v>747966.83077684895</c:v>
                </c:pt>
                <c:pt idx="247" formatCode="0.0000E+00">
                  <c:v>677628.49432348623</c:v>
                </c:pt>
                <c:pt idx="248" formatCode="0.0000E+00">
                  <c:v>108118.70680389959</c:v>
                </c:pt>
                <c:pt idx="249" formatCode="0.0000E+00">
                  <c:v>281167.30300490715</c:v>
                </c:pt>
                <c:pt idx="250" formatCode="0.0000E+00">
                  <c:v>568353.60113897035</c:v>
                </c:pt>
                <c:pt idx="251" formatCode="0.0000E+00">
                  <c:v>468116.96204423578</c:v>
                </c:pt>
                <c:pt idx="252" formatCode="0.0000E+00">
                  <c:v>2370640.9855869198</c:v>
                </c:pt>
                <c:pt idx="253" formatCode="0.0000E+00">
                  <c:v>40774.056176751117</c:v>
                </c:pt>
                <c:pt idx="254" formatCode="0.0000E+00">
                  <c:v>3937860.2956263693</c:v>
                </c:pt>
                <c:pt idx="255" formatCode="0.0000E+00">
                  <c:v>154284.04334664487</c:v>
                </c:pt>
                <c:pt idx="256" formatCode="0.0000E+00">
                  <c:v>4309970.6466297274</c:v>
                </c:pt>
                <c:pt idx="257" formatCode="0.0000E+00">
                  <c:v>254949.06010107999</c:v>
                </c:pt>
                <c:pt idx="258" formatCode="0.0000E+00">
                  <c:v>1462051.2609721376</c:v>
                </c:pt>
                <c:pt idx="259" formatCode="0.0000E+00">
                  <c:v>4510645.0053885253</c:v>
                </c:pt>
                <c:pt idx="260" formatCode="0.0000E+00">
                  <c:v>52381.550287072416</c:v>
                </c:pt>
                <c:pt idx="261" formatCode="0.0000E+00">
                  <c:v>3026023.3552537686</c:v>
                </c:pt>
                <c:pt idx="262" formatCode="0.0000E+00">
                  <c:v>107902.73660645369</c:v>
                </c:pt>
                <c:pt idx="263" formatCode="0.0000E+00">
                  <c:v>2874280.8192300522</c:v>
                </c:pt>
                <c:pt idx="264" formatCode="0.0000E+00">
                  <c:v>591150.66973685287</c:v>
                </c:pt>
                <c:pt idx="265" formatCode="0.0000E+00">
                  <c:v>30362.640485847551</c:v>
                </c:pt>
                <c:pt idx="266" formatCode="0.0000E+00">
                  <c:v>263148.64249105903</c:v>
                </c:pt>
                <c:pt idx="267" formatCode="0.0000E+00">
                  <c:v>86711.982006241044</c:v>
                </c:pt>
                <c:pt idx="268" formatCode="0.0000E+00">
                  <c:v>109909.52987149058</c:v>
                </c:pt>
                <c:pt idx="269" formatCode="0.0000E+00">
                  <c:v>5404195.5225074403</c:v>
                </c:pt>
                <c:pt idx="270" formatCode="0.0000E+00">
                  <c:v>520600.36257596692</c:v>
                </c:pt>
                <c:pt idx="271" formatCode="0.0000E+00">
                  <c:v>254133.68342390758</c:v>
                </c:pt>
                <c:pt idx="272" formatCode="0.0000E+00">
                  <c:v>3814131.1728796307</c:v>
                </c:pt>
                <c:pt idx="273" formatCode="0.0000E+00">
                  <c:v>43814.308231630035</c:v>
                </c:pt>
                <c:pt idx="274" formatCode="0.0000E+00">
                  <c:v>421367.88057373237</c:v>
                </c:pt>
                <c:pt idx="275" formatCode="0.0000E+00">
                  <c:v>91586.703641755084</c:v>
                </c:pt>
                <c:pt idx="276" formatCode="0.0000E+00">
                  <c:v>5341406.1833864572</c:v>
                </c:pt>
                <c:pt idx="277" formatCode="0.0000E+00">
                  <c:v>39381.40837909613</c:v>
                </c:pt>
                <c:pt idx="278" formatCode="0.0000E+00">
                  <c:v>5696454.2170243161</c:v>
                </c:pt>
                <c:pt idx="279" formatCode="0.0000E+00">
                  <c:v>5531679.0615677685</c:v>
                </c:pt>
                <c:pt idx="280" formatCode="0.0000E+00">
                  <c:v>3589157.9055849276</c:v>
                </c:pt>
                <c:pt idx="281" formatCode="0.0000E+00">
                  <c:v>5756365.1026340043</c:v>
                </c:pt>
                <c:pt idx="282" formatCode="0.0000E+00">
                  <c:v>5065033.4333342137</c:v>
                </c:pt>
                <c:pt idx="283" formatCode="0.0000E+00">
                  <c:v>3776668.3168591536</c:v>
                </c:pt>
                <c:pt idx="284" formatCode="0.0000E+00">
                  <c:v>5935420.5561313843</c:v>
                </c:pt>
                <c:pt idx="285" formatCode="0.0000E+00">
                  <c:v>3072620.5642947862</c:v>
                </c:pt>
                <c:pt idx="286" formatCode="0.0000E+00">
                  <c:v>35430.957567864789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26-E440-9C30-811C44D21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51168"/>
        <c:axId val="164881984"/>
      </c:scatterChart>
      <c:valAx>
        <c:axId val="16725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81984"/>
        <c:crossesAt val="1.0000000000000003E-4"/>
        <c:crossBetween val="midCat"/>
      </c:valAx>
      <c:valAx>
        <c:axId val="164881984"/>
        <c:scaling>
          <c:logBase val="10"/>
          <c:orientation val="minMax"/>
          <c:min val="1.0000000000000003E-4"/>
        </c:scaling>
        <c:delete val="0"/>
        <c:axPos val="l"/>
        <c:numFmt formatCode="0.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5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summaryC!$H$874:$H$1174</c:f>
              <c:numCache>
                <c:formatCode>General</c:formatCode>
                <c:ptCount val="301"/>
                <c:pt idx="0">
                  <c:v>29.875929907093962</c:v>
                </c:pt>
                <c:pt idx="1">
                  <c:v>29.983286002364622</c:v>
                </c:pt>
                <c:pt idx="2">
                  <c:v>30.036298547818529</c:v>
                </c:pt>
                <c:pt idx="3">
                  <c:v>30.416341520239435</c:v>
                </c:pt>
                <c:pt idx="4">
                  <c:v>30.63123781230783</c:v>
                </c:pt>
                <c:pt idx="5">
                  <c:v>30.825070527906366</c:v>
                </c:pt>
                <c:pt idx="6">
                  <c:v>30.941024336010315</c:v>
                </c:pt>
                <c:pt idx="7">
                  <c:v>31.011504536357009</c:v>
                </c:pt>
                <c:pt idx="8">
                  <c:v>31.206474343663032</c:v>
                </c:pt>
                <c:pt idx="9">
                  <c:v>31.476292719949814</c:v>
                </c:pt>
                <c:pt idx="10">
                  <c:v>31.69494650326067</c:v>
                </c:pt>
                <c:pt idx="11">
                  <c:v>31.730715042625125</c:v>
                </c:pt>
                <c:pt idx="12">
                  <c:v>31.823527748438135</c:v>
                </c:pt>
                <c:pt idx="13">
                  <c:v>31.90227329951756</c:v>
                </c:pt>
                <c:pt idx="14">
                  <c:v>31.943346735632801</c:v>
                </c:pt>
                <c:pt idx="15">
                  <c:v>32.026494555420236</c:v>
                </c:pt>
                <c:pt idx="16">
                  <c:v>32.047385101856314</c:v>
                </c:pt>
                <c:pt idx="17">
                  <c:v>32.134850766556013</c:v>
                </c:pt>
                <c:pt idx="18">
                  <c:v>32.148496217505993</c:v>
                </c:pt>
                <c:pt idx="19">
                  <c:v>32.339521461399976</c:v>
                </c:pt>
                <c:pt idx="20">
                  <c:v>32.368210976460432</c:v>
                </c:pt>
                <c:pt idx="21">
                  <c:v>32.467603948492965</c:v>
                </c:pt>
                <c:pt idx="22">
                  <c:v>32.468999698462213</c:v>
                </c:pt>
                <c:pt idx="23">
                  <c:v>32.49395093304998</c:v>
                </c:pt>
                <c:pt idx="24">
                  <c:v>32.516936429146149</c:v>
                </c:pt>
                <c:pt idx="25">
                  <c:v>32.552865247646523</c:v>
                </c:pt>
                <c:pt idx="26">
                  <c:v>32.62236113450237</c:v>
                </c:pt>
                <c:pt idx="27">
                  <c:v>32.724313111466479</c:v>
                </c:pt>
                <c:pt idx="28">
                  <c:v>32.724798421530451</c:v>
                </c:pt>
                <c:pt idx="29">
                  <c:v>32.725659818693067</c:v>
                </c:pt>
                <c:pt idx="30">
                  <c:v>32.738130262868808</c:v>
                </c:pt>
                <c:pt idx="31">
                  <c:v>32.817300089550272</c:v>
                </c:pt>
                <c:pt idx="32">
                  <c:v>32.865173415514846</c:v>
                </c:pt>
                <c:pt idx="33">
                  <c:v>32.892771252499351</c:v>
                </c:pt>
                <c:pt idx="34">
                  <c:v>32.984182222178397</c:v>
                </c:pt>
                <c:pt idx="35">
                  <c:v>32.994875966194272</c:v>
                </c:pt>
                <c:pt idx="36">
                  <c:v>33.04788997496275</c:v>
                </c:pt>
                <c:pt idx="37">
                  <c:v>33.080421828480418</c:v>
                </c:pt>
                <c:pt idx="38">
                  <c:v>33.090882644780379</c:v>
                </c:pt>
                <c:pt idx="39">
                  <c:v>33.0961596341266</c:v>
                </c:pt>
                <c:pt idx="40">
                  <c:v>33.136455024997552</c:v>
                </c:pt>
                <c:pt idx="41">
                  <c:v>33.177696903653434</c:v>
                </c:pt>
                <c:pt idx="42">
                  <c:v>33.200137018584392</c:v>
                </c:pt>
                <c:pt idx="43">
                  <c:v>33.378788892546766</c:v>
                </c:pt>
                <c:pt idx="44">
                  <c:v>33.385262592161141</c:v>
                </c:pt>
                <c:pt idx="45">
                  <c:v>33.387072212316561</c:v>
                </c:pt>
                <c:pt idx="46">
                  <c:v>33.454381000539591</c:v>
                </c:pt>
                <c:pt idx="47">
                  <c:v>33.583197517639746</c:v>
                </c:pt>
                <c:pt idx="48">
                  <c:v>33.601566461787428</c:v>
                </c:pt>
                <c:pt idx="49">
                  <c:v>33.610788390686636</c:v>
                </c:pt>
                <c:pt idx="50">
                  <c:v>33.692104472496425</c:v>
                </c:pt>
                <c:pt idx="51">
                  <c:v>33.714679826732166</c:v>
                </c:pt>
                <c:pt idx="52">
                  <c:v>33.786789280521852</c:v>
                </c:pt>
                <c:pt idx="53">
                  <c:v>33.838491995835717</c:v>
                </c:pt>
                <c:pt idx="54">
                  <c:v>33.899055672206295</c:v>
                </c:pt>
                <c:pt idx="55">
                  <c:v>34.032843702437312</c:v>
                </c:pt>
                <c:pt idx="56">
                  <c:v>34.107974341132277</c:v>
                </c:pt>
                <c:pt idx="57">
                  <c:v>34.189998684984047</c:v>
                </c:pt>
                <c:pt idx="58">
                  <c:v>34.368524659574646</c:v>
                </c:pt>
                <c:pt idx="59">
                  <c:v>34.533191916717136</c:v>
                </c:pt>
                <c:pt idx="60">
                  <c:v>34.60296826459146</c:v>
                </c:pt>
                <c:pt idx="61">
                  <c:v>34.626091413387762</c:v>
                </c:pt>
                <c:pt idx="62">
                  <c:v>34.628259914085078</c:v>
                </c:pt>
                <c:pt idx="63">
                  <c:v>34.665606723596213</c:v>
                </c:pt>
                <c:pt idx="64">
                  <c:v>34.771375340008042</c:v>
                </c:pt>
                <c:pt idx="65">
                  <c:v>34.782040981782174</c:v>
                </c:pt>
                <c:pt idx="66">
                  <c:v>34.794766783163702</c:v>
                </c:pt>
                <c:pt idx="67">
                  <c:v>34.828175491203375</c:v>
                </c:pt>
                <c:pt idx="68">
                  <c:v>34.925399051131443</c:v>
                </c:pt>
                <c:pt idx="69">
                  <c:v>34.939351491844725</c:v>
                </c:pt>
                <c:pt idx="70">
                  <c:v>35.223000908018854</c:v>
                </c:pt>
                <c:pt idx="71">
                  <c:v>35.2533446333425</c:v>
                </c:pt>
                <c:pt idx="72">
                  <c:v>35.374513122413099</c:v>
                </c:pt>
                <c:pt idx="73">
                  <c:v>35.484768173430972</c:v>
                </c:pt>
                <c:pt idx="74">
                  <c:v>35.491213353213659</c:v>
                </c:pt>
                <c:pt idx="75">
                  <c:v>35.528577188408747</c:v>
                </c:pt>
                <c:pt idx="76">
                  <c:v>35.764631530009524</c:v>
                </c:pt>
                <c:pt idx="77">
                  <c:v>35.779384852186752</c:v>
                </c:pt>
                <c:pt idx="78">
                  <c:v>36.239229338121561</c:v>
                </c:pt>
                <c:pt idx="79">
                  <c:v>36.290270402340361</c:v>
                </c:pt>
                <c:pt idx="80">
                  <c:v>36.301526784716316</c:v>
                </c:pt>
                <c:pt idx="81">
                  <c:v>36.471249223625506</c:v>
                </c:pt>
                <c:pt idx="82">
                  <c:v>36.563514183335734</c:v>
                </c:pt>
                <c:pt idx="83">
                  <c:v>37.357394258605488</c:v>
                </c:pt>
                <c:pt idx="84">
                  <c:v>37.381669722837046</c:v>
                </c:pt>
                <c:pt idx="85">
                  <c:v>37.603222690641985</c:v>
                </c:pt>
                <c:pt idx="86">
                  <c:v>37.804474861893411</c:v>
                </c:pt>
                <c:pt idx="87">
                  <c:v>37.856240174277282</c:v>
                </c:pt>
                <c:pt idx="88">
                  <c:v>38.898331566871413</c:v>
                </c:pt>
                <c:pt idx="89">
                  <c:v>38.960286603134875</c:v>
                </c:pt>
                <c:pt idx="90">
                  <c:v>39.190620693944346</c:v>
                </c:pt>
                <c:pt idx="91">
                  <c:v>39.516230392900347</c:v>
                </c:pt>
                <c:pt idx="92">
                  <c:v>40.185289237505287</c:v>
                </c:pt>
                <c:pt idx="93">
                  <c:v>40.954316656528867</c:v>
                </c:pt>
                <c:pt idx="94">
                  <c:v>41.01756668043619</c:v>
                </c:pt>
                <c:pt idx="95">
                  <c:v>41.518702546607798</c:v>
                </c:pt>
                <c:pt idx="96">
                  <c:v>42.300236777482432</c:v>
                </c:pt>
                <c:pt idx="97">
                  <c:v>42.335942414412905</c:v>
                </c:pt>
                <c:pt idx="98">
                  <c:v>42.816085406475295</c:v>
                </c:pt>
                <c:pt idx="99">
                  <c:v>42.902120670541144</c:v>
                </c:pt>
                <c:pt idx="100">
                  <c:v>42.930399114331145</c:v>
                </c:pt>
                <c:pt idx="101">
                  <c:v>43.82656923380214</c:v>
                </c:pt>
                <c:pt idx="102">
                  <c:v>44.806813519298132</c:v>
                </c:pt>
                <c:pt idx="103">
                  <c:v>45.303066881411986</c:v>
                </c:pt>
                <c:pt idx="104">
                  <c:v>45.311691358125579</c:v>
                </c:pt>
                <c:pt idx="105">
                  <c:v>45.37732238828044</c:v>
                </c:pt>
                <c:pt idx="106">
                  <c:v>46.078561139735911</c:v>
                </c:pt>
                <c:pt idx="107">
                  <c:v>46.509465203003145</c:v>
                </c:pt>
                <c:pt idx="108">
                  <c:v>46.662831574263315</c:v>
                </c:pt>
                <c:pt idx="109">
                  <c:v>47.3331075213585</c:v>
                </c:pt>
                <c:pt idx="110">
                  <c:v>47.340114675931495</c:v>
                </c:pt>
                <c:pt idx="111">
                  <c:v>47.641429003861319</c:v>
                </c:pt>
                <c:pt idx="112">
                  <c:v>48.154322981244043</c:v>
                </c:pt>
                <c:pt idx="113">
                  <c:v>48.571682126075835</c:v>
                </c:pt>
                <c:pt idx="114">
                  <c:v>48.687072613219087</c:v>
                </c:pt>
                <c:pt idx="115">
                  <c:v>48.698346473638566</c:v>
                </c:pt>
                <c:pt idx="116">
                  <c:v>50.491473448035066</c:v>
                </c:pt>
                <c:pt idx="117">
                  <c:v>51.684286272676502</c:v>
                </c:pt>
                <c:pt idx="118">
                  <c:v>51.727624263515239</c:v>
                </c:pt>
                <c:pt idx="119">
                  <c:v>52.131916769390685</c:v>
                </c:pt>
                <c:pt idx="120">
                  <c:v>52.273124410026433</c:v>
                </c:pt>
                <c:pt idx="121">
                  <c:v>53.18972274660198</c:v>
                </c:pt>
                <c:pt idx="122">
                  <c:v>53.4475163382332</c:v>
                </c:pt>
                <c:pt idx="123">
                  <c:v>53.804686005597652</c:v>
                </c:pt>
                <c:pt idx="124">
                  <c:v>54.031482601368353</c:v>
                </c:pt>
                <c:pt idx="125">
                  <c:v>54.340270556276096</c:v>
                </c:pt>
                <c:pt idx="126">
                  <c:v>54.785437107534314</c:v>
                </c:pt>
                <c:pt idx="127">
                  <c:v>55.410149519819598</c:v>
                </c:pt>
                <c:pt idx="128">
                  <c:v>55.659139547256174</c:v>
                </c:pt>
                <c:pt idx="129">
                  <c:v>55.82215128270343</c:v>
                </c:pt>
                <c:pt idx="130">
                  <c:v>56.323790978083338</c:v>
                </c:pt>
                <c:pt idx="131">
                  <c:v>56.876048234261773</c:v>
                </c:pt>
                <c:pt idx="132">
                  <c:v>56.947902415286073</c:v>
                </c:pt>
                <c:pt idx="133">
                  <c:v>57.286172846837836</c:v>
                </c:pt>
                <c:pt idx="134">
                  <c:v>57.438730879970372</c:v>
                </c:pt>
                <c:pt idx="135">
                  <c:v>58.067335543813932</c:v>
                </c:pt>
                <c:pt idx="136">
                  <c:v>58.32951042613675</c:v>
                </c:pt>
                <c:pt idx="137">
                  <c:v>58.429436402571056</c:v>
                </c:pt>
                <c:pt idx="138">
                  <c:v>59.300457022119687</c:v>
                </c:pt>
                <c:pt idx="139">
                  <c:v>59.392449706813679</c:v>
                </c:pt>
                <c:pt idx="140">
                  <c:v>59.676866995713326</c:v>
                </c:pt>
                <c:pt idx="141">
                  <c:v>59.98048789144169</c:v>
                </c:pt>
                <c:pt idx="142">
                  <c:v>60.31299379654223</c:v>
                </c:pt>
                <c:pt idx="143">
                  <c:v>61.000364493086728</c:v>
                </c:pt>
                <c:pt idx="144">
                  <c:v>61.624949396420547</c:v>
                </c:pt>
                <c:pt idx="145">
                  <c:v>61.816704583082981</c:v>
                </c:pt>
                <c:pt idx="146">
                  <c:v>61.868890350424444</c:v>
                </c:pt>
                <c:pt idx="147">
                  <c:v>61.894782738853884</c:v>
                </c:pt>
                <c:pt idx="148">
                  <c:v>62.232678157338945</c:v>
                </c:pt>
                <c:pt idx="149">
                  <c:v>62.800549758339407</c:v>
                </c:pt>
                <c:pt idx="150">
                  <c:v>63.04603512354155</c:v>
                </c:pt>
                <c:pt idx="151">
                  <c:v>63.245501327000859</c:v>
                </c:pt>
                <c:pt idx="152">
                  <c:v>63.27586266469973</c:v>
                </c:pt>
                <c:pt idx="153">
                  <c:v>63.659748017763448</c:v>
                </c:pt>
                <c:pt idx="154">
                  <c:v>64.403157838695535</c:v>
                </c:pt>
                <c:pt idx="155">
                  <c:v>64.750310396956095</c:v>
                </c:pt>
                <c:pt idx="156">
                  <c:v>65.09647475488849</c:v>
                </c:pt>
                <c:pt idx="157">
                  <c:v>65.32146485641448</c:v>
                </c:pt>
                <c:pt idx="158">
                  <c:v>65.991406364586226</c:v>
                </c:pt>
                <c:pt idx="159">
                  <c:v>66.199281231415696</c:v>
                </c:pt>
                <c:pt idx="160">
                  <c:v>66.636204751973935</c:v>
                </c:pt>
                <c:pt idx="161">
                  <c:v>66.644562194801196</c:v>
                </c:pt>
                <c:pt idx="162">
                  <c:v>67.090846936772635</c:v>
                </c:pt>
                <c:pt idx="163">
                  <c:v>67.543275823313735</c:v>
                </c:pt>
                <c:pt idx="164">
                  <c:v>67.700622691653166</c:v>
                </c:pt>
                <c:pt idx="165">
                  <c:v>68.55877953777825</c:v>
                </c:pt>
                <c:pt idx="166">
                  <c:v>70.084587039670467</c:v>
                </c:pt>
                <c:pt idx="167">
                  <c:v>70.286153118584465</c:v>
                </c:pt>
                <c:pt idx="168">
                  <c:v>70.578069365924648</c:v>
                </c:pt>
                <c:pt idx="169">
                  <c:v>71.050950692017182</c:v>
                </c:pt>
                <c:pt idx="170">
                  <c:v>71.132221953886372</c:v>
                </c:pt>
                <c:pt idx="171">
                  <c:v>72.122413085602275</c:v>
                </c:pt>
                <c:pt idx="172">
                  <c:v>72.253680162137002</c:v>
                </c:pt>
                <c:pt idx="173">
                  <c:v>72.772851501855996</c:v>
                </c:pt>
                <c:pt idx="174">
                  <c:v>73.392428429569136</c:v>
                </c:pt>
                <c:pt idx="175">
                  <c:v>74.509257384607722</c:v>
                </c:pt>
                <c:pt idx="176">
                  <c:v>74.972641885620604</c:v>
                </c:pt>
                <c:pt idx="177">
                  <c:v>75.769634238624718</c:v>
                </c:pt>
                <c:pt idx="178">
                  <c:v>75.895145308214808</c:v>
                </c:pt>
                <c:pt idx="179">
                  <c:v>76.922716559114036</c:v>
                </c:pt>
                <c:pt idx="180">
                  <c:v>76.992794728243993</c:v>
                </c:pt>
                <c:pt idx="181">
                  <c:v>77.55964194196558</c:v>
                </c:pt>
                <c:pt idx="182">
                  <c:v>77.613696663434155</c:v>
                </c:pt>
                <c:pt idx="183">
                  <c:v>79.434567327377451</c:v>
                </c:pt>
                <c:pt idx="184">
                  <c:v>79.544656595806103</c:v>
                </c:pt>
                <c:pt idx="185">
                  <c:v>79.711771273030806</c:v>
                </c:pt>
                <c:pt idx="186">
                  <c:v>82.078442870536662</c:v>
                </c:pt>
                <c:pt idx="187">
                  <c:v>82.326707417802552</c:v>
                </c:pt>
                <c:pt idx="188">
                  <c:v>82.466715295914113</c:v>
                </c:pt>
                <c:pt idx="189">
                  <c:v>82.789658007163098</c:v>
                </c:pt>
                <c:pt idx="190">
                  <c:v>83.234713641183319</c:v>
                </c:pt>
                <c:pt idx="191">
                  <c:v>84.466375453075401</c:v>
                </c:pt>
                <c:pt idx="192">
                  <c:v>84.488754531262018</c:v>
                </c:pt>
                <c:pt idx="193">
                  <c:v>85.102721770055979</c:v>
                </c:pt>
                <c:pt idx="194">
                  <c:v>87.232170495181023</c:v>
                </c:pt>
                <c:pt idx="195">
                  <c:v>88.265948635564314</c:v>
                </c:pt>
                <c:pt idx="196">
                  <c:v>88.332888492783923</c:v>
                </c:pt>
                <c:pt idx="197">
                  <c:v>89.592986339561079</c:v>
                </c:pt>
                <c:pt idx="198">
                  <c:v>91.195906890705572</c:v>
                </c:pt>
                <c:pt idx="199">
                  <c:v>92.014723219921422</c:v>
                </c:pt>
                <c:pt idx="200">
                  <c:v>92.811877976127249</c:v>
                </c:pt>
                <c:pt idx="201">
                  <c:v>93.09395735211497</c:v>
                </c:pt>
                <c:pt idx="202">
                  <c:v>93.158677818435095</c:v>
                </c:pt>
                <c:pt idx="203">
                  <c:v>95.344419476832456</c:v>
                </c:pt>
                <c:pt idx="204">
                  <c:v>95.825053359833973</c:v>
                </c:pt>
                <c:pt idx="205">
                  <c:v>97.249696712099919</c:v>
                </c:pt>
                <c:pt idx="206">
                  <c:v>97.287463598701677</c:v>
                </c:pt>
                <c:pt idx="207">
                  <c:v>99.189767320011384</c:v>
                </c:pt>
                <c:pt idx="208">
                  <c:v>100.61425930538928</c:v>
                </c:pt>
                <c:pt idx="209">
                  <c:v>100.70378357700093</c:v>
                </c:pt>
                <c:pt idx="210">
                  <c:v>101.25206692567291</c:v>
                </c:pt>
                <c:pt idx="211">
                  <c:v>102.31665513028004</c:v>
                </c:pt>
                <c:pt idx="212">
                  <c:v>102.93914704133761</c:v>
                </c:pt>
                <c:pt idx="213">
                  <c:v>104.11352907558984</c:v>
                </c:pt>
                <c:pt idx="214">
                  <c:v>104.798160033404</c:v>
                </c:pt>
                <c:pt idx="215">
                  <c:v>108.51456271274543</c:v>
                </c:pt>
                <c:pt idx="216">
                  <c:v>109.12144096442107</c:v>
                </c:pt>
                <c:pt idx="217">
                  <c:v>109.31550831475617</c:v>
                </c:pt>
                <c:pt idx="218">
                  <c:v>109.53146568837802</c:v>
                </c:pt>
                <c:pt idx="219">
                  <c:v>111.69284426876588</c:v>
                </c:pt>
                <c:pt idx="220">
                  <c:v>112.93512913315467</c:v>
                </c:pt>
                <c:pt idx="221">
                  <c:v>113.06091303701317</c:v>
                </c:pt>
                <c:pt idx="222">
                  <c:v>113.97668897189794</c:v>
                </c:pt>
                <c:pt idx="223">
                  <c:v>118.43429270709409</c:v>
                </c:pt>
                <c:pt idx="224">
                  <c:v>119.06361243597816</c:v>
                </c:pt>
                <c:pt idx="225">
                  <c:v>121.77051975174804</c:v>
                </c:pt>
                <c:pt idx="226">
                  <c:v>122.09215655605406</c:v>
                </c:pt>
                <c:pt idx="227">
                  <c:v>122.36616274567902</c:v>
                </c:pt>
                <c:pt idx="228">
                  <c:v>122.57976524043677</c:v>
                </c:pt>
                <c:pt idx="229">
                  <c:v>124.05511247076578</c:v>
                </c:pt>
                <c:pt idx="230">
                  <c:v>127.45398286953153</c:v>
                </c:pt>
                <c:pt idx="231">
                  <c:v>129.33788682548089</c:v>
                </c:pt>
                <c:pt idx="232">
                  <c:v>131.24384314767951</c:v>
                </c:pt>
                <c:pt idx="233">
                  <c:v>131.98449322298114</c:v>
                </c:pt>
                <c:pt idx="234">
                  <c:v>132.90432859176923</c:v>
                </c:pt>
                <c:pt idx="235">
                  <c:v>133.47927825928821</c:v>
                </c:pt>
                <c:pt idx="236">
                  <c:v>135.75943867791679</c:v>
                </c:pt>
                <c:pt idx="237">
                  <c:v>141.16434824096228</c:v>
                </c:pt>
                <c:pt idx="238">
                  <c:v>144.3714194272446</c:v>
                </c:pt>
                <c:pt idx="239">
                  <c:v>145.56859437832904</c:v>
                </c:pt>
                <c:pt idx="240">
                  <c:v>146.45008363573939</c:v>
                </c:pt>
                <c:pt idx="241">
                  <c:v>149.67788401126532</c:v>
                </c:pt>
                <c:pt idx="242">
                  <c:v>150.64803878119702</c:v>
                </c:pt>
                <c:pt idx="243">
                  <c:v>151.15604417067075</c:v>
                </c:pt>
                <c:pt idx="244">
                  <c:v>153.46570746578544</c:v>
                </c:pt>
                <c:pt idx="245">
                  <c:v>160.65904714199206</c:v>
                </c:pt>
                <c:pt idx="246">
                  <c:v>161.77302259566497</c:v>
                </c:pt>
                <c:pt idx="247">
                  <c:v>166.89925115000182</c:v>
                </c:pt>
                <c:pt idx="248">
                  <c:v>169.24173633489599</c:v>
                </c:pt>
                <c:pt idx="249">
                  <c:v>169.25997611867894</c:v>
                </c:pt>
                <c:pt idx="250">
                  <c:v>174.05183505235638</c:v>
                </c:pt>
                <c:pt idx="251">
                  <c:v>176.67324925282563</c:v>
                </c:pt>
                <c:pt idx="252">
                  <c:v>181.1926639300199</c:v>
                </c:pt>
                <c:pt idx="253">
                  <c:v>186.77025223491623</c:v>
                </c:pt>
                <c:pt idx="254">
                  <c:v>187.28353349469893</c:v>
                </c:pt>
                <c:pt idx="255">
                  <c:v>195.82248482780346</c:v>
                </c:pt>
                <c:pt idx="256">
                  <c:v>198.72562286780547</c:v>
                </c:pt>
                <c:pt idx="257">
                  <c:v>201.58512351463617</c:v>
                </c:pt>
                <c:pt idx="258">
                  <c:v>203.00768364754782</c:v>
                </c:pt>
                <c:pt idx="259">
                  <c:v>216.01114911734297</c:v>
                </c:pt>
                <c:pt idx="260">
                  <c:v>216.78139283830743</c:v>
                </c:pt>
                <c:pt idx="261">
                  <c:v>218.73116495689248</c:v>
                </c:pt>
                <c:pt idx="262">
                  <c:v>228.53004919410785</c:v>
                </c:pt>
                <c:pt idx="263">
                  <c:v>228.68915945635695</c:v>
                </c:pt>
                <c:pt idx="264">
                  <c:v>231.18358253208615</c:v>
                </c:pt>
                <c:pt idx="265">
                  <c:v>234.84894961200555</c:v>
                </c:pt>
                <c:pt idx="266">
                  <c:v>243.81039754942179</c:v>
                </c:pt>
                <c:pt idx="267">
                  <c:v>257.5682152922725</c:v>
                </c:pt>
                <c:pt idx="268">
                  <c:v>259.59413774928015</c:v>
                </c:pt>
                <c:pt idx="269">
                  <c:v>267.30381842031142</c:v>
                </c:pt>
                <c:pt idx="270">
                  <c:v>281.23213693927738</c:v>
                </c:pt>
                <c:pt idx="271">
                  <c:v>297.55042298119156</c:v>
                </c:pt>
                <c:pt idx="272">
                  <c:v>298.78843806245516</c:v>
                </c:pt>
                <c:pt idx="273">
                  <c:v>299.97243935441782</c:v>
                </c:pt>
                <c:pt idx="274">
                  <c:v>322.92016187072829</c:v>
                </c:pt>
                <c:pt idx="275">
                  <c:v>334.57427701964457</c:v>
                </c:pt>
                <c:pt idx="276">
                  <c:v>334.85378072274591</c:v>
                </c:pt>
                <c:pt idx="277">
                  <c:v>353.33279933291738</c:v>
                </c:pt>
                <c:pt idx="278">
                  <c:v>385.93543986099337</c:v>
                </c:pt>
                <c:pt idx="279">
                  <c:v>390.4069287581919</c:v>
                </c:pt>
                <c:pt idx="280">
                  <c:v>394.71786793760282</c:v>
                </c:pt>
                <c:pt idx="281">
                  <c:v>437.73633605002414</c:v>
                </c:pt>
                <c:pt idx="282">
                  <c:v>442.77651761000465</c:v>
                </c:pt>
                <c:pt idx="283">
                  <c:v>470.07450976995858</c:v>
                </c:pt>
                <c:pt idx="284">
                  <c:v>471.4777519874134</c:v>
                </c:pt>
                <c:pt idx="285">
                  <c:v>490.46207559291673</c:v>
                </c:pt>
                <c:pt idx="286">
                  <c:v>555.66594924243464</c:v>
                </c:pt>
                <c:pt idx="287">
                  <c:v>585.86500351980067</c:v>
                </c:pt>
                <c:pt idx="288">
                  <c:v>592.57756015388281</c:v>
                </c:pt>
                <c:pt idx="289">
                  <c:v>640.7297239180989</c:v>
                </c:pt>
                <c:pt idx="290">
                  <c:v>655.52228406358972</c:v>
                </c:pt>
                <c:pt idx="291">
                  <c:v>769.92819543690905</c:v>
                </c:pt>
                <c:pt idx="292">
                  <c:v>775.9693666754481</c:v>
                </c:pt>
                <c:pt idx="293">
                  <c:v>971.58643106877685</c:v>
                </c:pt>
                <c:pt idx="294">
                  <c:v>1150.3267526506468</c:v>
                </c:pt>
                <c:pt idx="295">
                  <c:v>1219.8173752524617</c:v>
                </c:pt>
                <c:pt idx="296">
                  <c:v>1281.5990614973539</c:v>
                </c:pt>
                <c:pt idx="297">
                  <c:v>1320.5288352228474</c:v>
                </c:pt>
                <c:pt idx="298">
                  <c:v>1958.4107343490261</c:v>
                </c:pt>
                <c:pt idx="299">
                  <c:v>2268.9684484855493</c:v>
                </c:pt>
                <c:pt idx="300">
                  <c:v>3907.7954389480424</c:v>
                </c:pt>
              </c:numCache>
            </c:numRef>
          </c:xVal>
          <c:yVal>
            <c:numRef>
              <c:f>summaryC!$Q$874:$Q$1174</c:f>
              <c:numCache>
                <c:formatCode>0.0000E+00</c:formatCode>
                <c:ptCount val="301"/>
                <c:pt idx="0">
                  <c:v>502366.56906818302</c:v>
                </c:pt>
                <c:pt idx="1">
                  <c:v>291868.03059884347</c:v>
                </c:pt>
                <c:pt idx="2">
                  <c:v>290872.75129264453</c:v>
                </c:pt>
                <c:pt idx="3">
                  <c:v>201.46682310777189</c:v>
                </c:pt>
                <c:pt idx="4">
                  <c:v>2528405.4578398555</c:v>
                </c:pt>
                <c:pt idx="5">
                  <c:v>2288116.5803073961</c:v>
                </c:pt>
                <c:pt idx="6">
                  <c:v>20397.510654665421</c:v>
                </c:pt>
                <c:pt idx="7">
                  <c:v>3497420.4501327276</c:v>
                </c:pt>
                <c:pt idx="8">
                  <c:v>334032.22892819246</c:v>
                </c:pt>
                <c:pt idx="9">
                  <c:v>69418.175335438194</c:v>
                </c:pt>
                <c:pt idx="10">
                  <c:v>182732.78091883112</c:v>
                </c:pt>
                <c:pt idx="11">
                  <c:v>470666.21863787621</c:v>
                </c:pt>
                <c:pt idx="12">
                  <c:v>522418.97207622469</c:v>
                </c:pt>
                <c:pt idx="13">
                  <c:v>201094.20312822721</c:v>
                </c:pt>
                <c:pt idx="14">
                  <c:v>458262.70717407926</c:v>
                </c:pt>
                <c:pt idx="15">
                  <c:v>836652.38858160842</c:v>
                </c:pt>
                <c:pt idx="16">
                  <c:v>499102.15811195801</c:v>
                </c:pt>
                <c:pt idx="17">
                  <c:v>384239.01297329483</c:v>
                </c:pt>
                <c:pt idx="18">
                  <c:v>373797.56380871823</c:v>
                </c:pt>
                <c:pt idx="19">
                  <c:v>787299.27970027085</c:v>
                </c:pt>
                <c:pt idx="20">
                  <c:v>544378.34225639375</c:v>
                </c:pt>
                <c:pt idx="21">
                  <c:v>50342.968497450558</c:v>
                </c:pt>
                <c:pt idx="22">
                  <c:v>481411.47547430941</c:v>
                </c:pt>
                <c:pt idx="23">
                  <c:v>3474966.2860705866</c:v>
                </c:pt>
                <c:pt idx="24">
                  <c:v>3880150.9495001086</c:v>
                </c:pt>
                <c:pt idx="25">
                  <c:v>572494.31465405156</c:v>
                </c:pt>
                <c:pt idx="26">
                  <c:v>435670.8253974304</c:v>
                </c:pt>
                <c:pt idx="27">
                  <c:v>1646742.2505556142</c:v>
                </c:pt>
                <c:pt idx="28">
                  <c:v>1850096.9476248983</c:v>
                </c:pt>
                <c:pt idx="29">
                  <c:v>3094391.0673427447</c:v>
                </c:pt>
                <c:pt idx="30">
                  <c:v>1229412.6936752745</c:v>
                </c:pt>
                <c:pt idx="31">
                  <c:v>1263004.2597279155</c:v>
                </c:pt>
                <c:pt idx="32">
                  <c:v>2265178.2832269627</c:v>
                </c:pt>
                <c:pt idx="33">
                  <c:v>416363.31544509862</c:v>
                </c:pt>
                <c:pt idx="34">
                  <c:v>1576906.8327279591</c:v>
                </c:pt>
                <c:pt idx="35">
                  <c:v>1015624.6986830243</c:v>
                </c:pt>
                <c:pt idx="36">
                  <c:v>1522315.0703484491</c:v>
                </c:pt>
                <c:pt idx="37">
                  <c:v>2717006.6196463783</c:v>
                </c:pt>
                <c:pt idx="38">
                  <c:v>2478479.9881467423</c:v>
                </c:pt>
                <c:pt idx="39">
                  <c:v>1327540.1684692244</c:v>
                </c:pt>
                <c:pt idx="40">
                  <c:v>1074252.7264003057</c:v>
                </c:pt>
                <c:pt idx="41">
                  <c:v>2166374.6878179689</c:v>
                </c:pt>
                <c:pt idx="42">
                  <c:v>372617.21755602089</c:v>
                </c:pt>
                <c:pt idx="43">
                  <c:v>1167568.2890366509</c:v>
                </c:pt>
                <c:pt idx="44">
                  <c:v>1797612.0199817661</c:v>
                </c:pt>
                <c:pt idx="45">
                  <c:v>1256068.9531832903</c:v>
                </c:pt>
                <c:pt idx="46">
                  <c:v>1606273.1707086537</c:v>
                </c:pt>
                <c:pt idx="47">
                  <c:v>178634.36173471663</c:v>
                </c:pt>
                <c:pt idx="48">
                  <c:v>991238.0032639862</c:v>
                </c:pt>
                <c:pt idx="49">
                  <c:v>1209731.6339309369</c:v>
                </c:pt>
                <c:pt idx="50">
                  <c:v>1192308.5828980529</c:v>
                </c:pt>
                <c:pt idx="51">
                  <c:v>1044801.1250237761</c:v>
                </c:pt>
                <c:pt idx="52">
                  <c:v>1199863.8376496141</c:v>
                </c:pt>
                <c:pt idx="53">
                  <c:v>889123.73853558523</c:v>
                </c:pt>
                <c:pt idx="54">
                  <c:v>160080.902779836</c:v>
                </c:pt>
                <c:pt idx="55">
                  <c:v>1061180.3881282753</c:v>
                </c:pt>
                <c:pt idx="56">
                  <c:v>1007512.8657211021</c:v>
                </c:pt>
                <c:pt idx="57">
                  <c:v>928964.12802769663</c:v>
                </c:pt>
                <c:pt idx="58">
                  <c:v>795986.99560551601</c:v>
                </c:pt>
                <c:pt idx="59">
                  <c:v>699539.32635796024</c:v>
                </c:pt>
                <c:pt idx="60">
                  <c:v>746591.80415430584</c:v>
                </c:pt>
                <c:pt idx="61">
                  <c:v>571291.63086725282</c:v>
                </c:pt>
                <c:pt idx="62">
                  <c:v>640684.99446347298</c:v>
                </c:pt>
                <c:pt idx="63">
                  <c:v>660984.12110994221</c:v>
                </c:pt>
                <c:pt idx="64">
                  <c:v>45940.594421022593</c:v>
                </c:pt>
                <c:pt idx="65">
                  <c:v>646944.19962901971</c:v>
                </c:pt>
                <c:pt idx="66">
                  <c:v>608288.95896554121</c:v>
                </c:pt>
                <c:pt idx="67">
                  <c:v>137517.25220915119</c:v>
                </c:pt>
                <c:pt idx="68">
                  <c:v>537491.31094447442</c:v>
                </c:pt>
                <c:pt idx="69">
                  <c:v>489539.20111681812</c:v>
                </c:pt>
                <c:pt idx="70">
                  <c:v>441403.73400785972</c:v>
                </c:pt>
                <c:pt idx="71">
                  <c:v>400617.87047351414</c:v>
                </c:pt>
                <c:pt idx="72">
                  <c:v>354736.64747211745</c:v>
                </c:pt>
                <c:pt idx="73">
                  <c:v>344543.3546370673</c:v>
                </c:pt>
                <c:pt idx="74">
                  <c:v>337088.05025604769</c:v>
                </c:pt>
                <c:pt idx="75">
                  <c:v>366258.99701376114</c:v>
                </c:pt>
                <c:pt idx="76">
                  <c:v>309280.93251840887</c:v>
                </c:pt>
                <c:pt idx="77">
                  <c:v>316135.05489052134</c:v>
                </c:pt>
                <c:pt idx="78">
                  <c:v>333054.99161996564</c:v>
                </c:pt>
                <c:pt idx="79">
                  <c:v>532761.39466046705</c:v>
                </c:pt>
                <c:pt idx="80">
                  <c:v>319259.05212106265</c:v>
                </c:pt>
                <c:pt idx="81">
                  <c:v>231198.66349385196</c:v>
                </c:pt>
                <c:pt idx="82">
                  <c:v>239395.80218118386</c:v>
                </c:pt>
                <c:pt idx="83">
                  <c:v>225596.53142803162</c:v>
                </c:pt>
                <c:pt idx="84">
                  <c:v>277145.05637527897</c:v>
                </c:pt>
                <c:pt idx="85">
                  <c:v>22736.608037605001</c:v>
                </c:pt>
                <c:pt idx="86">
                  <c:v>260141.23439284056</c:v>
                </c:pt>
                <c:pt idx="87">
                  <c:v>374803.11600572668</c:v>
                </c:pt>
                <c:pt idx="88">
                  <c:v>370230.09698362404</c:v>
                </c:pt>
                <c:pt idx="89">
                  <c:v>229747.83661380736</c:v>
                </c:pt>
                <c:pt idx="90">
                  <c:v>368031.35935985739</c:v>
                </c:pt>
                <c:pt idx="91">
                  <c:v>177418.82107255826</c:v>
                </c:pt>
                <c:pt idx="92">
                  <c:v>337291.09926434723</c:v>
                </c:pt>
                <c:pt idx="93">
                  <c:v>342154.04556501389</c:v>
                </c:pt>
                <c:pt idx="94">
                  <c:v>198414.84618533048</c:v>
                </c:pt>
                <c:pt idx="95">
                  <c:v>40003.531689901436</c:v>
                </c:pt>
                <c:pt idx="96">
                  <c:v>160141.46615509255</c:v>
                </c:pt>
                <c:pt idx="97">
                  <c:v>291932.40042659693</c:v>
                </c:pt>
                <c:pt idx="98">
                  <c:v>172020.1456862214</c:v>
                </c:pt>
                <c:pt idx="99">
                  <c:v>267287.51704342291</c:v>
                </c:pt>
                <c:pt idx="100">
                  <c:v>183238.37469979774</c:v>
                </c:pt>
                <c:pt idx="101">
                  <c:v>271391.13308786001</c:v>
                </c:pt>
                <c:pt idx="102">
                  <c:v>126339.58834099139</c:v>
                </c:pt>
                <c:pt idx="103">
                  <c:v>163261.50992969843</c:v>
                </c:pt>
                <c:pt idx="104">
                  <c:v>129517.71214570283</c:v>
                </c:pt>
                <c:pt idx="105">
                  <c:v>249996.92578798829</c:v>
                </c:pt>
                <c:pt idx="106">
                  <c:v>120623.81114029326</c:v>
                </c:pt>
                <c:pt idx="107">
                  <c:v>159803.29722899769</c:v>
                </c:pt>
                <c:pt idx="108">
                  <c:v>161010.52603322433</c:v>
                </c:pt>
                <c:pt idx="109">
                  <c:v>222933.47594053528</c:v>
                </c:pt>
                <c:pt idx="110">
                  <c:v>127819.39243260813</c:v>
                </c:pt>
                <c:pt idx="111">
                  <c:v>213787.92454503756</c:v>
                </c:pt>
                <c:pt idx="112">
                  <c:v>143158.65520663853</c:v>
                </c:pt>
                <c:pt idx="113">
                  <c:v>128346.85899459188</c:v>
                </c:pt>
                <c:pt idx="114">
                  <c:v>23455.201744178248</c:v>
                </c:pt>
                <c:pt idx="115">
                  <c:v>111456.1645156578</c:v>
                </c:pt>
                <c:pt idx="116">
                  <c:v>192489.77117776763</c:v>
                </c:pt>
                <c:pt idx="117">
                  <c:v>138565.24297431071</c:v>
                </c:pt>
                <c:pt idx="118">
                  <c:v>180527.2966344684</c:v>
                </c:pt>
                <c:pt idx="119">
                  <c:v>121142.36314591226</c:v>
                </c:pt>
                <c:pt idx="120">
                  <c:v>173133.17556935243</c:v>
                </c:pt>
                <c:pt idx="121">
                  <c:v>108820.75181960923</c:v>
                </c:pt>
                <c:pt idx="122">
                  <c:v>98235.954679069124</c:v>
                </c:pt>
                <c:pt idx="123">
                  <c:v>144766.98501636539</c:v>
                </c:pt>
                <c:pt idx="124">
                  <c:v>151863.38390654948</c:v>
                </c:pt>
                <c:pt idx="125">
                  <c:v>99190.035490354509</c:v>
                </c:pt>
                <c:pt idx="126">
                  <c:v>70867.999377738655</c:v>
                </c:pt>
                <c:pt idx="127">
                  <c:v>132208.40315539425</c:v>
                </c:pt>
                <c:pt idx="128">
                  <c:v>76546.097799304815</c:v>
                </c:pt>
                <c:pt idx="129">
                  <c:v>131915.8146585096</c:v>
                </c:pt>
                <c:pt idx="130">
                  <c:v>89065.21005608319</c:v>
                </c:pt>
                <c:pt idx="131">
                  <c:v>118964.7136732194</c:v>
                </c:pt>
                <c:pt idx="132">
                  <c:v>116481.91290535624</c:v>
                </c:pt>
                <c:pt idx="133">
                  <c:v>72231.395767442315</c:v>
                </c:pt>
                <c:pt idx="134">
                  <c:v>59686.029800964221</c:v>
                </c:pt>
                <c:pt idx="135">
                  <c:v>72589.053335647099</c:v>
                </c:pt>
                <c:pt idx="136">
                  <c:v>101783.61458474482</c:v>
                </c:pt>
                <c:pt idx="137">
                  <c:v>13108.452001339207</c:v>
                </c:pt>
                <c:pt idx="138">
                  <c:v>93335.951040005893</c:v>
                </c:pt>
                <c:pt idx="139">
                  <c:v>62280.579836265271</c:v>
                </c:pt>
                <c:pt idx="140">
                  <c:v>43858.79255470512</c:v>
                </c:pt>
                <c:pt idx="141">
                  <c:v>79404.453159667755</c:v>
                </c:pt>
                <c:pt idx="142">
                  <c:v>41256.438095919948</c:v>
                </c:pt>
                <c:pt idx="143">
                  <c:v>53499.917299030851</c:v>
                </c:pt>
                <c:pt idx="144">
                  <c:v>47190.53245028753</c:v>
                </c:pt>
                <c:pt idx="145">
                  <c:v>77289.760657768362</c:v>
                </c:pt>
                <c:pt idx="146">
                  <c:v>54727.163655470082</c:v>
                </c:pt>
                <c:pt idx="147">
                  <c:v>72929.224937940642</c:v>
                </c:pt>
                <c:pt idx="148">
                  <c:v>47736.812298440331</c:v>
                </c:pt>
                <c:pt idx="149">
                  <c:v>63493.010339857261</c:v>
                </c:pt>
                <c:pt idx="150">
                  <c:v>41508.666638217743</c:v>
                </c:pt>
                <c:pt idx="151">
                  <c:v>62291.491588365774</c:v>
                </c:pt>
                <c:pt idx="152">
                  <c:v>29058.528082038611</c:v>
                </c:pt>
                <c:pt idx="153">
                  <c:v>38130.787005470556</c:v>
                </c:pt>
                <c:pt idx="154">
                  <c:v>32832.11878897628</c:v>
                </c:pt>
                <c:pt idx="155">
                  <c:v>48217.113556768163</c:v>
                </c:pt>
                <c:pt idx="156">
                  <c:v>36438.897729756842</c:v>
                </c:pt>
                <c:pt idx="157">
                  <c:v>49759.055851452868</c:v>
                </c:pt>
                <c:pt idx="158">
                  <c:v>25055.226096274604</c:v>
                </c:pt>
                <c:pt idx="159">
                  <c:v>43689.046404380817</c:v>
                </c:pt>
                <c:pt idx="160">
                  <c:v>481.74714608730119</c:v>
                </c:pt>
                <c:pt idx="161">
                  <c:v>42555.398818235961</c:v>
                </c:pt>
                <c:pt idx="162">
                  <c:v>27346.77291967981</c:v>
                </c:pt>
                <c:pt idx="163">
                  <c:v>16180.871884277984</c:v>
                </c:pt>
                <c:pt idx="164">
                  <c:v>36441.122436163016</c:v>
                </c:pt>
                <c:pt idx="165">
                  <c:v>25488.486722570062</c:v>
                </c:pt>
                <c:pt idx="166">
                  <c:v>19700.121082654805</c:v>
                </c:pt>
                <c:pt idx="167">
                  <c:v>34148.875519462053</c:v>
                </c:pt>
                <c:pt idx="168">
                  <c:v>32509.32175526171</c:v>
                </c:pt>
                <c:pt idx="169">
                  <c:v>22245.941029469974</c:v>
                </c:pt>
                <c:pt idx="170">
                  <c:v>20868.770837020857</c:v>
                </c:pt>
                <c:pt idx="171">
                  <c:v>26980.906605209315</c:v>
                </c:pt>
                <c:pt idx="172">
                  <c:v>14456.823685185884</c:v>
                </c:pt>
                <c:pt idx="173">
                  <c:v>27254.267410853663</c:v>
                </c:pt>
                <c:pt idx="174">
                  <c:v>2494.349246053866</c:v>
                </c:pt>
                <c:pt idx="175">
                  <c:v>24403.646167457387</c:v>
                </c:pt>
                <c:pt idx="176">
                  <c:v>9992.0160674239105</c:v>
                </c:pt>
                <c:pt idx="177">
                  <c:v>16838.950527133573</c:v>
                </c:pt>
                <c:pt idx="178">
                  <c:v>19550.65841863626</c:v>
                </c:pt>
                <c:pt idx="179">
                  <c:v>16559.506149181885</c:v>
                </c:pt>
                <c:pt idx="180">
                  <c:v>8832.2188055162787</c:v>
                </c:pt>
                <c:pt idx="181">
                  <c:v>12445.633184562916</c:v>
                </c:pt>
                <c:pt idx="182">
                  <c:v>8297.4393300655265</c:v>
                </c:pt>
                <c:pt idx="183">
                  <c:v>17277.793280603419</c:v>
                </c:pt>
                <c:pt idx="184">
                  <c:v>16914.601799389278</c:v>
                </c:pt>
                <c:pt idx="185">
                  <c:v>15510.423051803811</c:v>
                </c:pt>
                <c:pt idx="186">
                  <c:v>11363.239410483871</c:v>
                </c:pt>
                <c:pt idx="187">
                  <c:v>13964.417364405524</c:v>
                </c:pt>
                <c:pt idx="188">
                  <c:v>6164.9872137638222</c:v>
                </c:pt>
                <c:pt idx="189">
                  <c:v>10715.382646913678</c:v>
                </c:pt>
                <c:pt idx="190">
                  <c:v>6323.9539958360556</c:v>
                </c:pt>
                <c:pt idx="191">
                  <c:v>11537.047001055244</c:v>
                </c:pt>
                <c:pt idx="192">
                  <c:v>4888.2790412823933</c:v>
                </c:pt>
                <c:pt idx="193">
                  <c:v>9256.1675380376128</c:v>
                </c:pt>
                <c:pt idx="194">
                  <c:v>7259.4405741196224</c:v>
                </c:pt>
                <c:pt idx="195">
                  <c:v>3620.6999426734442</c:v>
                </c:pt>
                <c:pt idx="196">
                  <c:v>6802.8218284244467</c:v>
                </c:pt>
                <c:pt idx="197">
                  <c:v>7680.7705176800509</c:v>
                </c:pt>
                <c:pt idx="198">
                  <c:v>1424.0670181361795</c:v>
                </c:pt>
                <c:pt idx="199">
                  <c:v>7243.1927678629309</c:v>
                </c:pt>
                <c:pt idx="200">
                  <c:v>5072.5865448069635</c:v>
                </c:pt>
                <c:pt idx="201">
                  <c:v>5837.3627220207363</c:v>
                </c:pt>
                <c:pt idx="202">
                  <c:v>1791.6304621708955</c:v>
                </c:pt>
                <c:pt idx="203">
                  <c:v>4457.1178405263108</c:v>
                </c:pt>
                <c:pt idx="204">
                  <c:v>4698.6979819116204</c:v>
                </c:pt>
                <c:pt idx="205">
                  <c:v>1395.3788482213511</c:v>
                </c:pt>
                <c:pt idx="206">
                  <c:v>4043.8503843650574</c:v>
                </c:pt>
                <c:pt idx="207">
                  <c:v>3327.5597545219439</c:v>
                </c:pt>
                <c:pt idx="208">
                  <c:v>1065.4325350480358</c:v>
                </c:pt>
                <c:pt idx="209">
                  <c:v>3232.2956607790693</c:v>
                </c:pt>
                <c:pt idx="210">
                  <c:v>2496.1108403933349</c:v>
                </c:pt>
                <c:pt idx="211">
                  <c:v>599.01681193830973</c:v>
                </c:pt>
                <c:pt idx="212">
                  <c:v>1937.2700542362843</c:v>
                </c:pt>
                <c:pt idx="213">
                  <c:v>2231.2241733089168</c:v>
                </c:pt>
                <c:pt idx="214">
                  <c:v>510.13130206537306</c:v>
                </c:pt>
                <c:pt idx="215">
                  <c:v>1672.7786525522647</c:v>
                </c:pt>
                <c:pt idx="216">
                  <c:v>1539.0109503303231</c:v>
                </c:pt>
                <c:pt idx="217">
                  <c:v>54.889645076833801</c:v>
                </c:pt>
                <c:pt idx="218">
                  <c:v>1293.9933716814401</c:v>
                </c:pt>
                <c:pt idx="219">
                  <c:v>1177.8149182651227</c:v>
                </c:pt>
                <c:pt idx="220">
                  <c:v>101.2597272917795</c:v>
                </c:pt>
                <c:pt idx="221">
                  <c:v>1117.6290830861115</c:v>
                </c:pt>
                <c:pt idx="222">
                  <c:v>185.63481010088194</c:v>
                </c:pt>
                <c:pt idx="223">
                  <c:v>813.09117434963684</c:v>
                </c:pt>
                <c:pt idx="224">
                  <c:v>646.60384652520668</c:v>
                </c:pt>
                <c:pt idx="225">
                  <c:v>587.40888198050948</c:v>
                </c:pt>
                <c:pt idx="226">
                  <c:v>519.51650677201576</c:v>
                </c:pt>
                <c:pt idx="227">
                  <c:v>1.6201215920010112</c:v>
                </c:pt>
                <c:pt idx="228">
                  <c:v>393.51254883086898</c:v>
                </c:pt>
                <c:pt idx="229">
                  <c:v>313.67921176486681</c:v>
                </c:pt>
                <c:pt idx="230">
                  <c:v>26.424190491426053</c:v>
                </c:pt>
                <c:pt idx="231">
                  <c:v>245.02891281386985</c:v>
                </c:pt>
                <c:pt idx="232">
                  <c:v>231.4874562570609</c:v>
                </c:pt>
                <c:pt idx="233">
                  <c:v>135.36649199803171</c:v>
                </c:pt>
                <c:pt idx="234">
                  <c:v>120.88992541336559</c:v>
                </c:pt>
                <c:pt idx="235">
                  <c:v>2.8829653800490256</c:v>
                </c:pt>
                <c:pt idx="236">
                  <c:v>77.910994427064665</c:v>
                </c:pt>
                <c:pt idx="237">
                  <c:v>35.270164345440044</c:v>
                </c:pt>
                <c:pt idx="239" formatCode="0.000">
                  <c:v>830.24619419300711</c:v>
                </c:pt>
                <c:pt idx="240" formatCode="0.000">
                  <c:v>0.13576726403724612</c:v>
                </c:pt>
                <c:pt idx="243" formatCode="General">
                  <c:v>13.193369110184626</c:v>
                </c:pt>
                <c:pt idx="244" formatCode="General">
                  <c:v>7467.2634234022335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BC-6447-AE7C-B74516057F98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summaryC!$H$874:$H$1174</c:f>
              <c:numCache>
                <c:formatCode>General</c:formatCode>
                <c:ptCount val="301"/>
                <c:pt idx="0">
                  <c:v>29.875929907093962</c:v>
                </c:pt>
                <c:pt idx="1">
                  <c:v>29.983286002364622</c:v>
                </c:pt>
                <c:pt idx="2">
                  <c:v>30.036298547818529</c:v>
                </c:pt>
                <c:pt idx="3">
                  <c:v>30.416341520239435</c:v>
                </c:pt>
                <c:pt idx="4">
                  <c:v>30.63123781230783</c:v>
                </c:pt>
                <c:pt idx="5">
                  <c:v>30.825070527906366</c:v>
                </c:pt>
                <c:pt idx="6">
                  <c:v>30.941024336010315</c:v>
                </c:pt>
                <c:pt idx="7">
                  <c:v>31.011504536357009</c:v>
                </c:pt>
                <c:pt idx="8">
                  <c:v>31.206474343663032</c:v>
                </c:pt>
                <c:pt idx="9">
                  <c:v>31.476292719949814</c:v>
                </c:pt>
                <c:pt idx="10">
                  <c:v>31.69494650326067</c:v>
                </c:pt>
                <c:pt idx="11">
                  <c:v>31.730715042625125</c:v>
                </c:pt>
                <c:pt idx="12">
                  <c:v>31.823527748438135</c:v>
                </c:pt>
                <c:pt idx="13">
                  <c:v>31.90227329951756</c:v>
                </c:pt>
                <c:pt idx="14">
                  <c:v>31.943346735632801</c:v>
                </c:pt>
                <c:pt idx="15">
                  <c:v>32.026494555420236</c:v>
                </c:pt>
                <c:pt idx="16">
                  <c:v>32.047385101856314</c:v>
                </c:pt>
                <c:pt idx="17">
                  <c:v>32.134850766556013</c:v>
                </c:pt>
                <c:pt idx="18">
                  <c:v>32.148496217505993</c:v>
                </c:pt>
                <c:pt idx="19">
                  <c:v>32.339521461399976</c:v>
                </c:pt>
                <c:pt idx="20">
                  <c:v>32.368210976460432</c:v>
                </c:pt>
                <c:pt idx="21">
                  <c:v>32.467603948492965</c:v>
                </c:pt>
                <c:pt idx="22">
                  <c:v>32.468999698462213</c:v>
                </c:pt>
                <c:pt idx="23">
                  <c:v>32.49395093304998</c:v>
                </c:pt>
                <c:pt idx="24">
                  <c:v>32.516936429146149</c:v>
                </c:pt>
                <c:pt idx="25">
                  <c:v>32.552865247646523</c:v>
                </c:pt>
                <c:pt idx="26">
                  <c:v>32.62236113450237</c:v>
                </c:pt>
                <c:pt idx="27">
                  <c:v>32.724313111466479</c:v>
                </c:pt>
                <c:pt idx="28">
                  <c:v>32.724798421530451</c:v>
                </c:pt>
                <c:pt idx="29">
                  <c:v>32.725659818693067</c:v>
                </c:pt>
                <c:pt idx="30">
                  <c:v>32.738130262868808</c:v>
                </c:pt>
                <c:pt idx="31">
                  <c:v>32.817300089550272</c:v>
                </c:pt>
                <c:pt idx="32">
                  <c:v>32.865173415514846</c:v>
                </c:pt>
                <c:pt idx="33">
                  <c:v>32.892771252499351</c:v>
                </c:pt>
                <c:pt idx="34">
                  <c:v>32.984182222178397</c:v>
                </c:pt>
                <c:pt idx="35">
                  <c:v>32.994875966194272</c:v>
                </c:pt>
                <c:pt idx="36">
                  <c:v>33.04788997496275</c:v>
                </c:pt>
                <c:pt idx="37">
                  <c:v>33.080421828480418</c:v>
                </c:pt>
                <c:pt idx="38">
                  <c:v>33.090882644780379</c:v>
                </c:pt>
                <c:pt idx="39">
                  <c:v>33.0961596341266</c:v>
                </c:pt>
                <c:pt idx="40">
                  <c:v>33.136455024997552</c:v>
                </c:pt>
                <c:pt idx="41">
                  <c:v>33.177696903653434</c:v>
                </c:pt>
                <c:pt idx="42">
                  <c:v>33.200137018584392</c:v>
                </c:pt>
                <c:pt idx="43">
                  <c:v>33.378788892546766</c:v>
                </c:pt>
                <c:pt idx="44">
                  <c:v>33.385262592161141</c:v>
                </c:pt>
                <c:pt idx="45">
                  <c:v>33.387072212316561</c:v>
                </c:pt>
                <c:pt idx="46">
                  <c:v>33.454381000539591</c:v>
                </c:pt>
                <c:pt idx="47">
                  <c:v>33.583197517639746</c:v>
                </c:pt>
                <c:pt idx="48">
                  <c:v>33.601566461787428</c:v>
                </c:pt>
                <c:pt idx="49">
                  <c:v>33.610788390686636</c:v>
                </c:pt>
                <c:pt idx="50">
                  <c:v>33.692104472496425</c:v>
                </c:pt>
                <c:pt idx="51">
                  <c:v>33.714679826732166</c:v>
                </c:pt>
                <c:pt idx="52">
                  <c:v>33.786789280521852</c:v>
                </c:pt>
                <c:pt idx="53">
                  <c:v>33.838491995835717</c:v>
                </c:pt>
                <c:pt idx="54">
                  <c:v>33.899055672206295</c:v>
                </c:pt>
                <c:pt idx="55">
                  <c:v>34.032843702437312</c:v>
                </c:pt>
                <c:pt idx="56">
                  <c:v>34.107974341132277</c:v>
                </c:pt>
                <c:pt idx="57">
                  <c:v>34.189998684984047</c:v>
                </c:pt>
                <c:pt idx="58">
                  <c:v>34.368524659574646</c:v>
                </c:pt>
                <c:pt idx="59">
                  <c:v>34.533191916717136</c:v>
                </c:pt>
                <c:pt idx="60">
                  <c:v>34.60296826459146</c:v>
                </c:pt>
                <c:pt idx="61">
                  <c:v>34.626091413387762</c:v>
                </c:pt>
                <c:pt idx="62">
                  <c:v>34.628259914085078</c:v>
                </c:pt>
                <c:pt idx="63">
                  <c:v>34.665606723596213</c:v>
                </c:pt>
                <c:pt idx="64">
                  <c:v>34.771375340008042</c:v>
                </c:pt>
                <c:pt idx="65">
                  <c:v>34.782040981782174</c:v>
                </c:pt>
                <c:pt idx="66">
                  <c:v>34.794766783163702</c:v>
                </c:pt>
                <c:pt idx="67">
                  <c:v>34.828175491203375</c:v>
                </c:pt>
                <c:pt idx="68">
                  <c:v>34.925399051131443</c:v>
                </c:pt>
                <c:pt idx="69">
                  <c:v>34.939351491844725</c:v>
                </c:pt>
                <c:pt idx="70">
                  <c:v>35.223000908018854</c:v>
                </c:pt>
                <c:pt idx="71">
                  <c:v>35.2533446333425</c:v>
                </c:pt>
                <c:pt idx="72">
                  <c:v>35.374513122413099</c:v>
                </c:pt>
                <c:pt idx="73">
                  <c:v>35.484768173430972</c:v>
                </c:pt>
                <c:pt idx="74">
                  <c:v>35.491213353213659</c:v>
                </c:pt>
                <c:pt idx="75">
                  <c:v>35.528577188408747</c:v>
                </c:pt>
                <c:pt idx="76">
                  <c:v>35.764631530009524</c:v>
                </c:pt>
                <c:pt idx="77">
                  <c:v>35.779384852186752</c:v>
                </c:pt>
                <c:pt idx="78">
                  <c:v>36.239229338121561</c:v>
                </c:pt>
                <c:pt idx="79">
                  <c:v>36.290270402340361</c:v>
                </c:pt>
                <c:pt idx="80">
                  <c:v>36.301526784716316</c:v>
                </c:pt>
                <c:pt idx="81">
                  <c:v>36.471249223625506</c:v>
                </c:pt>
                <c:pt idx="82">
                  <c:v>36.563514183335734</c:v>
                </c:pt>
                <c:pt idx="83">
                  <c:v>37.357394258605488</c:v>
                </c:pt>
                <c:pt idx="84">
                  <c:v>37.381669722837046</c:v>
                </c:pt>
                <c:pt idx="85">
                  <c:v>37.603222690641985</c:v>
                </c:pt>
                <c:pt idx="86">
                  <c:v>37.804474861893411</c:v>
                </c:pt>
                <c:pt idx="87">
                  <c:v>37.856240174277282</c:v>
                </c:pt>
                <c:pt idx="88">
                  <c:v>38.898331566871413</c:v>
                </c:pt>
                <c:pt idx="89">
                  <c:v>38.960286603134875</c:v>
                </c:pt>
                <c:pt idx="90">
                  <c:v>39.190620693944346</c:v>
                </c:pt>
                <c:pt idx="91">
                  <c:v>39.516230392900347</c:v>
                </c:pt>
                <c:pt idx="92">
                  <c:v>40.185289237505287</c:v>
                </c:pt>
                <c:pt idx="93">
                  <c:v>40.954316656528867</c:v>
                </c:pt>
                <c:pt idx="94">
                  <c:v>41.01756668043619</c:v>
                </c:pt>
                <c:pt idx="95">
                  <c:v>41.518702546607798</c:v>
                </c:pt>
                <c:pt idx="96">
                  <c:v>42.300236777482432</c:v>
                </c:pt>
                <c:pt idx="97">
                  <c:v>42.335942414412905</c:v>
                </c:pt>
                <c:pt idx="98">
                  <c:v>42.816085406475295</c:v>
                </c:pt>
                <c:pt idx="99">
                  <c:v>42.902120670541144</c:v>
                </c:pt>
                <c:pt idx="100">
                  <c:v>42.930399114331145</c:v>
                </c:pt>
                <c:pt idx="101">
                  <c:v>43.82656923380214</c:v>
                </c:pt>
                <c:pt idx="102">
                  <c:v>44.806813519298132</c:v>
                </c:pt>
                <c:pt idx="103">
                  <c:v>45.303066881411986</c:v>
                </c:pt>
                <c:pt idx="104">
                  <c:v>45.311691358125579</c:v>
                </c:pt>
                <c:pt idx="105">
                  <c:v>45.37732238828044</c:v>
                </c:pt>
                <c:pt idx="106">
                  <c:v>46.078561139735911</c:v>
                </c:pt>
                <c:pt idx="107">
                  <c:v>46.509465203003145</c:v>
                </c:pt>
                <c:pt idx="108">
                  <c:v>46.662831574263315</c:v>
                </c:pt>
                <c:pt idx="109">
                  <c:v>47.3331075213585</c:v>
                </c:pt>
                <c:pt idx="110">
                  <c:v>47.340114675931495</c:v>
                </c:pt>
                <c:pt idx="111">
                  <c:v>47.641429003861319</c:v>
                </c:pt>
                <c:pt idx="112">
                  <c:v>48.154322981244043</c:v>
                </c:pt>
                <c:pt idx="113">
                  <c:v>48.571682126075835</c:v>
                </c:pt>
                <c:pt idx="114">
                  <c:v>48.687072613219087</c:v>
                </c:pt>
                <c:pt idx="115">
                  <c:v>48.698346473638566</c:v>
                </c:pt>
                <c:pt idx="116">
                  <c:v>50.491473448035066</c:v>
                </c:pt>
                <c:pt idx="117">
                  <c:v>51.684286272676502</c:v>
                </c:pt>
                <c:pt idx="118">
                  <c:v>51.727624263515239</c:v>
                </c:pt>
                <c:pt idx="119">
                  <c:v>52.131916769390685</c:v>
                </c:pt>
                <c:pt idx="120">
                  <c:v>52.273124410026433</c:v>
                </c:pt>
                <c:pt idx="121">
                  <c:v>53.18972274660198</c:v>
                </c:pt>
                <c:pt idx="122">
                  <c:v>53.4475163382332</c:v>
                </c:pt>
                <c:pt idx="123">
                  <c:v>53.804686005597652</c:v>
                </c:pt>
                <c:pt idx="124">
                  <c:v>54.031482601368353</c:v>
                </c:pt>
                <c:pt idx="125">
                  <c:v>54.340270556276096</c:v>
                </c:pt>
                <c:pt idx="126">
                  <c:v>54.785437107534314</c:v>
                </c:pt>
                <c:pt idx="127">
                  <c:v>55.410149519819598</c:v>
                </c:pt>
                <c:pt idx="128">
                  <c:v>55.659139547256174</c:v>
                </c:pt>
                <c:pt idx="129">
                  <c:v>55.82215128270343</c:v>
                </c:pt>
                <c:pt idx="130">
                  <c:v>56.323790978083338</c:v>
                </c:pt>
                <c:pt idx="131">
                  <c:v>56.876048234261773</c:v>
                </c:pt>
                <c:pt idx="132">
                  <c:v>56.947902415286073</c:v>
                </c:pt>
                <c:pt idx="133">
                  <c:v>57.286172846837836</c:v>
                </c:pt>
                <c:pt idx="134">
                  <c:v>57.438730879970372</c:v>
                </c:pt>
                <c:pt idx="135">
                  <c:v>58.067335543813932</c:v>
                </c:pt>
                <c:pt idx="136">
                  <c:v>58.32951042613675</c:v>
                </c:pt>
                <c:pt idx="137">
                  <c:v>58.429436402571056</c:v>
                </c:pt>
                <c:pt idx="138">
                  <c:v>59.300457022119687</c:v>
                </c:pt>
                <c:pt idx="139">
                  <c:v>59.392449706813679</c:v>
                </c:pt>
                <c:pt idx="140">
                  <c:v>59.676866995713326</c:v>
                </c:pt>
                <c:pt idx="141">
                  <c:v>59.98048789144169</c:v>
                </c:pt>
                <c:pt idx="142">
                  <c:v>60.31299379654223</c:v>
                </c:pt>
                <c:pt idx="143">
                  <c:v>61.000364493086728</c:v>
                </c:pt>
                <c:pt idx="144">
                  <c:v>61.624949396420547</c:v>
                </c:pt>
                <c:pt idx="145">
                  <c:v>61.816704583082981</c:v>
                </c:pt>
                <c:pt idx="146">
                  <c:v>61.868890350424444</c:v>
                </c:pt>
                <c:pt idx="147">
                  <c:v>61.894782738853884</c:v>
                </c:pt>
                <c:pt idx="148">
                  <c:v>62.232678157338945</c:v>
                </c:pt>
                <c:pt idx="149">
                  <c:v>62.800549758339407</c:v>
                </c:pt>
                <c:pt idx="150">
                  <c:v>63.04603512354155</c:v>
                </c:pt>
                <c:pt idx="151">
                  <c:v>63.245501327000859</c:v>
                </c:pt>
                <c:pt idx="152">
                  <c:v>63.27586266469973</c:v>
                </c:pt>
                <c:pt idx="153">
                  <c:v>63.659748017763448</c:v>
                </c:pt>
                <c:pt idx="154">
                  <c:v>64.403157838695535</c:v>
                </c:pt>
                <c:pt idx="155">
                  <c:v>64.750310396956095</c:v>
                </c:pt>
                <c:pt idx="156">
                  <c:v>65.09647475488849</c:v>
                </c:pt>
                <c:pt idx="157">
                  <c:v>65.32146485641448</c:v>
                </c:pt>
                <c:pt idx="158">
                  <c:v>65.991406364586226</c:v>
                </c:pt>
                <c:pt idx="159">
                  <c:v>66.199281231415696</c:v>
                </c:pt>
                <c:pt idx="160">
                  <c:v>66.636204751973935</c:v>
                </c:pt>
                <c:pt idx="161">
                  <c:v>66.644562194801196</c:v>
                </c:pt>
                <c:pt idx="162">
                  <c:v>67.090846936772635</c:v>
                </c:pt>
                <c:pt idx="163">
                  <c:v>67.543275823313735</c:v>
                </c:pt>
                <c:pt idx="164">
                  <c:v>67.700622691653166</c:v>
                </c:pt>
                <c:pt idx="165">
                  <c:v>68.55877953777825</c:v>
                </c:pt>
                <c:pt idx="166">
                  <c:v>70.084587039670467</c:v>
                </c:pt>
                <c:pt idx="167">
                  <c:v>70.286153118584465</c:v>
                </c:pt>
                <c:pt idx="168">
                  <c:v>70.578069365924648</c:v>
                </c:pt>
                <c:pt idx="169">
                  <c:v>71.050950692017182</c:v>
                </c:pt>
                <c:pt idx="170">
                  <c:v>71.132221953886372</c:v>
                </c:pt>
                <c:pt idx="171">
                  <c:v>72.122413085602275</c:v>
                </c:pt>
                <c:pt idx="172">
                  <c:v>72.253680162137002</c:v>
                </c:pt>
                <c:pt idx="173">
                  <c:v>72.772851501855996</c:v>
                </c:pt>
                <c:pt idx="174">
                  <c:v>73.392428429569136</c:v>
                </c:pt>
                <c:pt idx="175">
                  <c:v>74.509257384607722</c:v>
                </c:pt>
                <c:pt idx="176">
                  <c:v>74.972641885620604</c:v>
                </c:pt>
                <c:pt idx="177">
                  <c:v>75.769634238624718</c:v>
                </c:pt>
                <c:pt idx="178">
                  <c:v>75.895145308214808</c:v>
                </c:pt>
                <c:pt idx="179">
                  <c:v>76.922716559114036</c:v>
                </c:pt>
                <c:pt idx="180">
                  <c:v>76.992794728243993</c:v>
                </c:pt>
                <c:pt idx="181">
                  <c:v>77.55964194196558</c:v>
                </c:pt>
                <c:pt idx="182">
                  <c:v>77.613696663434155</c:v>
                </c:pt>
                <c:pt idx="183">
                  <c:v>79.434567327377451</c:v>
                </c:pt>
                <c:pt idx="184">
                  <c:v>79.544656595806103</c:v>
                </c:pt>
                <c:pt idx="185">
                  <c:v>79.711771273030806</c:v>
                </c:pt>
                <c:pt idx="186">
                  <c:v>82.078442870536662</c:v>
                </c:pt>
                <c:pt idx="187">
                  <c:v>82.326707417802552</c:v>
                </c:pt>
                <c:pt idx="188">
                  <c:v>82.466715295914113</c:v>
                </c:pt>
                <c:pt idx="189">
                  <c:v>82.789658007163098</c:v>
                </c:pt>
                <c:pt idx="190">
                  <c:v>83.234713641183319</c:v>
                </c:pt>
                <c:pt idx="191">
                  <c:v>84.466375453075401</c:v>
                </c:pt>
                <c:pt idx="192">
                  <c:v>84.488754531262018</c:v>
                </c:pt>
                <c:pt idx="193">
                  <c:v>85.102721770055979</c:v>
                </c:pt>
                <c:pt idx="194">
                  <c:v>87.232170495181023</c:v>
                </c:pt>
                <c:pt idx="195">
                  <c:v>88.265948635564314</c:v>
                </c:pt>
                <c:pt idx="196">
                  <c:v>88.332888492783923</c:v>
                </c:pt>
                <c:pt idx="197">
                  <c:v>89.592986339561079</c:v>
                </c:pt>
                <c:pt idx="198">
                  <c:v>91.195906890705572</c:v>
                </c:pt>
                <c:pt idx="199">
                  <c:v>92.014723219921422</c:v>
                </c:pt>
                <c:pt idx="200">
                  <c:v>92.811877976127249</c:v>
                </c:pt>
                <c:pt idx="201">
                  <c:v>93.09395735211497</c:v>
                </c:pt>
                <c:pt idx="202">
                  <c:v>93.158677818435095</c:v>
                </c:pt>
                <c:pt idx="203">
                  <c:v>95.344419476832456</c:v>
                </c:pt>
                <c:pt idx="204">
                  <c:v>95.825053359833973</c:v>
                </c:pt>
                <c:pt idx="205">
                  <c:v>97.249696712099919</c:v>
                </c:pt>
                <c:pt idx="206">
                  <c:v>97.287463598701677</c:v>
                </c:pt>
                <c:pt idx="207">
                  <c:v>99.189767320011384</c:v>
                </c:pt>
                <c:pt idx="208">
                  <c:v>100.61425930538928</c:v>
                </c:pt>
                <c:pt idx="209">
                  <c:v>100.70378357700093</c:v>
                </c:pt>
                <c:pt idx="210">
                  <c:v>101.25206692567291</c:v>
                </c:pt>
                <c:pt idx="211">
                  <c:v>102.31665513028004</c:v>
                </c:pt>
                <c:pt idx="212">
                  <c:v>102.93914704133761</c:v>
                </c:pt>
                <c:pt idx="213">
                  <c:v>104.11352907558984</c:v>
                </c:pt>
                <c:pt idx="214">
                  <c:v>104.798160033404</c:v>
                </c:pt>
                <c:pt idx="215">
                  <c:v>108.51456271274543</c:v>
                </c:pt>
                <c:pt idx="216">
                  <c:v>109.12144096442107</c:v>
                </c:pt>
                <c:pt idx="217">
                  <c:v>109.31550831475617</c:v>
                </c:pt>
                <c:pt idx="218">
                  <c:v>109.53146568837802</c:v>
                </c:pt>
                <c:pt idx="219">
                  <c:v>111.69284426876588</c:v>
                </c:pt>
                <c:pt idx="220">
                  <c:v>112.93512913315467</c:v>
                </c:pt>
                <c:pt idx="221">
                  <c:v>113.06091303701317</c:v>
                </c:pt>
                <c:pt idx="222">
                  <c:v>113.97668897189794</c:v>
                </c:pt>
                <c:pt idx="223">
                  <c:v>118.43429270709409</c:v>
                </c:pt>
                <c:pt idx="224">
                  <c:v>119.06361243597816</c:v>
                </c:pt>
                <c:pt idx="225">
                  <c:v>121.77051975174804</c:v>
                </c:pt>
                <c:pt idx="226">
                  <c:v>122.09215655605406</c:v>
                </c:pt>
                <c:pt idx="227">
                  <c:v>122.36616274567902</c:v>
                </c:pt>
                <c:pt idx="228">
                  <c:v>122.57976524043677</c:v>
                </c:pt>
                <c:pt idx="229">
                  <c:v>124.05511247076578</c:v>
                </c:pt>
                <c:pt idx="230">
                  <c:v>127.45398286953153</c:v>
                </c:pt>
                <c:pt idx="231">
                  <c:v>129.33788682548089</c:v>
                </c:pt>
                <c:pt idx="232">
                  <c:v>131.24384314767951</c:v>
                </c:pt>
                <c:pt idx="233">
                  <c:v>131.98449322298114</c:v>
                </c:pt>
                <c:pt idx="234">
                  <c:v>132.90432859176923</c:v>
                </c:pt>
                <c:pt idx="235">
                  <c:v>133.47927825928821</c:v>
                </c:pt>
                <c:pt idx="236">
                  <c:v>135.75943867791679</c:v>
                </c:pt>
                <c:pt idx="237">
                  <c:v>141.16434824096228</c:v>
                </c:pt>
                <c:pt idx="238">
                  <c:v>144.3714194272446</c:v>
                </c:pt>
                <c:pt idx="239">
                  <c:v>145.56859437832904</c:v>
                </c:pt>
                <c:pt idx="240">
                  <c:v>146.45008363573939</c:v>
                </c:pt>
                <c:pt idx="241">
                  <c:v>149.67788401126532</c:v>
                </c:pt>
                <c:pt idx="242">
                  <c:v>150.64803878119702</c:v>
                </c:pt>
                <c:pt idx="243">
                  <c:v>151.15604417067075</c:v>
                </c:pt>
                <c:pt idx="244">
                  <c:v>153.46570746578544</c:v>
                </c:pt>
                <c:pt idx="245">
                  <c:v>160.65904714199206</c:v>
                </c:pt>
                <c:pt idx="246">
                  <c:v>161.77302259566497</c:v>
                </c:pt>
                <c:pt idx="247">
                  <c:v>166.89925115000182</c:v>
                </c:pt>
                <c:pt idx="248">
                  <c:v>169.24173633489599</c:v>
                </c:pt>
                <c:pt idx="249">
                  <c:v>169.25997611867894</c:v>
                </c:pt>
                <c:pt idx="250">
                  <c:v>174.05183505235638</c:v>
                </c:pt>
                <c:pt idx="251">
                  <c:v>176.67324925282563</c:v>
                </c:pt>
                <c:pt idx="252">
                  <c:v>181.1926639300199</c:v>
                </c:pt>
                <c:pt idx="253">
                  <c:v>186.77025223491623</c:v>
                </c:pt>
                <c:pt idx="254">
                  <c:v>187.28353349469893</c:v>
                </c:pt>
                <c:pt idx="255">
                  <c:v>195.82248482780346</c:v>
                </c:pt>
                <c:pt idx="256">
                  <c:v>198.72562286780547</c:v>
                </c:pt>
                <c:pt idx="257">
                  <c:v>201.58512351463617</c:v>
                </c:pt>
                <c:pt idx="258">
                  <c:v>203.00768364754782</c:v>
                </c:pt>
                <c:pt idx="259">
                  <c:v>216.01114911734297</c:v>
                </c:pt>
                <c:pt idx="260">
                  <c:v>216.78139283830743</c:v>
                </c:pt>
                <c:pt idx="261">
                  <c:v>218.73116495689248</c:v>
                </c:pt>
                <c:pt idx="262">
                  <c:v>228.53004919410785</c:v>
                </c:pt>
                <c:pt idx="263">
                  <c:v>228.68915945635695</c:v>
                </c:pt>
                <c:pt idx="264">
                  <c:v>231.18358253208615</c:v>
                </c:pt>
                <c:pt idx="265">
                  <c:v>234.84894961200555</c:v>
                </c:pt>
                <c:pt idx="266">
                  <c:v>243.81039754942179</c:v>
                </c:pt>
                <c:pt idx="267">
                  <c:v>257.5682152922725</c:v>
                </c:pt>
                <c:pt idx="268">
                  <c:v>259.59413774928015</c:v>
                </c:pt>
                <c:pt idx="269">
                  <c:v>267.30381842031142</c:v>
                </c:pt>
                <c:pt idx="270">
                  <c:v>281.23213693927738</c:v>
                </c:pt>
                <c:pt idx="271">
                  <c:v>297.55042298119156</c:v>
                </c:pt>
                <c:pt idx="272">
                  <c:v>298.78843806245516</c:v>
                </c:pt>
                <c:pt idx="273">
                  <c:v>299.97243935441782</c:v>
                </c:pt>
                <c:pt idx="274">
                  <c:v>322.92016187072829</c:v>
                </c:pt>
                <c:pt idx="275">
                  <c:v>334.57427701964457</c:v>
                </c:pt>
                <c:pt idx="276">
                  <c:v>334.85378072274591</c:v>
                </c:pt>
                <c:pt idx="277">
                  <c:v>353.33279933291738</c:v>
                </c:pt>
                <c:pt idx="278">
                  <c:v>385.93543986099337</c:v>
                </c:pt>
                <c:pt idx="279">
                  <c:v>390.4069287581919</c:v>
                </c:pt>
                <c:pt idx="280">
                  <c:v>394.71786793760282</c:v>
                </c:pt>
                <c:pt idx="281">
                  <c:v>437.73633605002414</c:v>
                </c:pt>
                <c:pt idx="282">
                  <c:v>442.77651761000465</c:v>
                </c:pt>
                <c:pt idx="283">
                  <c:v>470.07450976995858</c:v>
                </c:pt>
                <c:pt idx="284">
                  <c:v>471.4777519874134</c:v>
                </c:pt>
                <c:pt idx="285">
                  <c:v>490.46207559291673</c:v>
                </c:pt>
                <c:pt idx="286">
                  <c:v>555.66594924243464</c:v>
                </c:pt>
                <c:pt idx="287">
                  <c:v>585.86500351980067</c:v>
                </c:pt>
                <c:pt idx="288">
                  <c:v>592.57756015388281</c:v>
                </c:pt>
                <c:pt idx="289">
                  <c:v>640.7297239180989</c:v>
                </c:pt>
                <c:pt idx="290">
                  <c:v>655.52228406358972</c:v>
                </c:pt>
                <c:pt idx="291">
                  <c:v>769.92819543690905</c:v>
                </c:pt>
                <c:pt idx="292">
                  <c:v>775.9693666754481</c:v>
                </c:pt>
                <c:pt idx="293">
                  <c:v>971.58643106877685</c:v>
                </c:pt>
                <c:pt idx="294">
                  <c:v>1150.3267526506468</c:v>
                </c:pt>
                <c:pt idx="295">
                  <c:v>1219.8173752524617</c:v>
                </c:pt>
                <c:pt idx="296">
                  <c:v>1281.5990614973539</c:v>
                </c:pt>
                <c:pt idx="297">
                  <c:v>1320.5288352228474</c:v>
                </c:pt>
                <c:pt idx="298">
                  <c:v>1958.4107343490261</c:v>
                </c:pt>
                <c:pt idx="299">
                  <c:v>2268.9684484855493</c:v>
                </c:pt>
                <c:pt idx="300">
                  <c:v>3907.7954389480424</c:v>
                </c:pt>
              </c:numCache>
            </c:numRef>
          </c:xVal>
          <c:yVal>
            <c:numRef>
              <c:f>summaryC!$T$874:$T$1174</c:f>
              <c:numCache>
                <c:formatCode>0.0000E+00</c:formatCode>
                <c:ptCount val="301"/>
                <c:pt idx="0">
                  <c:v>1335648.0310221869</c:v>
                </c:pt>
                <c:pt idx="1">
                  <c:v>5732350.4688870301</c:v>
                </c:pt>
                <c:pt idx="2">
                  <c:v>5633382.2823784966</c:v>
                </c:pt>
                <c:pt idx="3">
                  <c:v>3302043.5762273734</c:v>
                </c:pt>
                <c:pt idx="4">
                  <c:v>57526.199901656735</c:v>
                </c:pt>
                <c:pt idx="5">
                  <c:v>93012.247652062215</c:v>
                </c:pt>
                <c:pt idx="6">
                  <c:v>2793631.8412195039</c:v>
                </c:pt>
                <c:pt idx="7">
                  <c:v>4446.6652363969652</c:v>
                </c:pt>
                <c:pt idx="8">
                  <c:v>5634651.4081776524</c:v>
                </c:pt>
                <c:pt idx="9">
                  <c:v>4203895.5248868633</c:v>
                </c:pt>
                <c:pt idx="10">
                  <c:v>1795411.7151891764</c:v>
                </c:pt>
                <c:pt idx="11">
                  <c:v>5966613.0241802605</c:v>
                </c:pt>
                <c:pt idx="12">
                  <c:v>6089722.7631937601</c:v>
                </c:pt>
                <c:pt idx="13">
                  <c:v>4701995.9961853614</c:v>
                </c:pt>
                <c:pt idx="14">
                  <c:v>1041353.4530845289</c:v>
                </c:pt>
                <c:pt idx="15">
                  <c:v>598009.18079487036</c:v>
                </c:pt>
                <c:pt idx="16">
                  <c:v>5718626.4586445233</c:v>
                </c:pt>
                <c:pt idx="17">
                  <c:v>5310595.0904330853</c:v>
                </c:pt>
                <c:pt idx="18">
                  <c:v>5248674.7566177063</c:v>
                </c:pt>
                <c:pt idx="19">
                  <c:v>6517233.4313142346</c:v>
                </c:pt>
                <c:pt idx="20">
                  <c:v>5769625.9894106789</c:v>
                </c:pt>
                <c:pt idx="21">
                  <c:v>3560332.6104673482</c:v>
                </c:pt>
                <c:pt idx="22">
                  <c:v>5531769.5336753717</c:v>
                </c:pt>
                <c:pt idx="23">
                  <c:v>47801.474623490103</c:v>
                </c:pt>
                <c:pt idx="24">
                  <c:v>106355.1531153892</c:v>
                </c:pt>
                <c:pt idx="25">
                  <c:v>5590065.2324679047</c:v>
                </c:pt>
                <c:pt idx="26">
                  <c:v>890883.74202941824</c:v>
                </c:pt>
                <c:pt idx="27">
                  <c:v>93460.483921720879</c:v>
                </c:pt>
                <c:pt idx="28">
                  <c:v>46381.850376323629</c:v>
                </c:pt>
                <c:pt idx="29">
                  <c:v>33973.905755466214</c:v>
                </c:pt>
                <c:pt idx="30">
                  <c:v>212958.30169503955</c:v>
                </c:pt>
                <c:pt idx="31">
                  <c:v>175073.77128261703</c:v>
                </c:pt>
                <c:pt idx="32">
                  <c:v>1258.6018323383896</c:v>
                </c:pt>
                <c:pt idx="33">
                  <c:v>710559.15710319835</c:v>
                </c:pt>
                <c:pt idx="34">
                  <c:v>51447.703945717665</c:v>
                </c:pt>
                <c:pt idx="35">
                  <c:v>6195685.2966718636</c:v>
                </c:pt>
                <c:pt idx="36">
                  <c:v>52449.335639675512</c:v>
                </c:pt>
                <c:pt idx="37">
                  <c:v>38180.865488462499</c:v>
                </c:pt>
                <c:pt idx="38">
                  <c:v>41010.96080606617</c:v>
                </c:pt>
                <c:pt idx="39">
                  <c:v>47196.512082056623</c:v>
                </c:pt>
                <c:pt idx="40">
                  <c:v>97112.581907540967</c:v>
                </c:pt>
                <c:pt idx="41">
                  <c:v>20369.452883149494</c:v>
                </c:pt>
                <c:pt idx="42">
                  <c:v>509663.29898576863</c:v>
                </c:pt>
                <c:pt idx="43">
                  <c:v>23224.077170591278</c:v>
                </c:pt>
                <c:pt idx="44">
                  <c:v>12755.905152983187</c:v>
                </c:pt>
                <c:pt idx="45">
                  <c:v>7794.6680841616726</c:v>
                </c:pt>
                <c:pt idx="46">
                  <c:v>7082.5160282920051</c:v>
                </c:pt>
                <c:pt idx="47">
                  <c:v>504298.75789090345</c:v>
                </c:pt>
                <c:pt idx="48">
                  <c:v>6916.5744156123483</c:v>
                </c:pt>
                <c:pt idx="49">
                  <c:v>643.58953686883967</c:v>
                </c:pt>
                <c:pt idx="50">
                  <c:v>2532.9989047007216</c:v>
                </c:pt>
                <c:pt idx="51">
                  <c:v>834.34629710036177</c:v>
                </c:pt>
                <c:pt idx="52">
                  <c:v>10865.669791075619</c:v>
                </c:pt>
                <c:pt idx="53">
                  <c:v>411.65414818912058</c:v>
                </c:pt>
                <c:pt idx="54">
                  <c:v>311638.21861832036</c:v>
                </c:pt>
                <c:pt idx="55">
                  <c:v>5385.1789502652027</c:v>
                </c:pt>
                <c:pt idx="56">
                  <c:v>9120.3593130741847</c:v>
                </c:pt>
                <c:pt idx="57">
                  <c:v>10911.695131947947</c:v>
                </c:pt>
                <c:pt idx="58">
                  <c:v>3140.7940026664646</c:v>
                </c:pt>
                <c:pt idx="59">
                  <c:v>0.41172224335062696</c:v>
                </c:pt>
                <c:pt idx="60">
                  <c:v>980.36103952913913</c:v>
                </c:pt>
                <c:pt idx="61">
                  <c:v>2103.9805288769721</c:v>
                </c:pt>
                <c:pt idx="62">
                  <c:v>286.49437608086663</c:v>
                </c:pt>
                <c:pt idx="63">
                  <c:v>1284.1762207733443</c:v>
                </c:pt>
                <c:pt idx="64">
                  <c:v>287375.20747038169</c:v>
                </c:pt>
                <c:pt idx="65">
                  <c:v>2936.4786446497928</c:v>
                </c:pt>
                <c:pt idx="66">
                  <c:v>1710.5635271602252</c:v>
                </c:pt>
                <c:pt idx="67">
                  <c:v>121563.07487189648</c:v>
                </c:pt>
                <c:pt idx="68">
                  <c:v>819.21704522453581</c:v>
                </c:pt>
                <c:pt idx="69">
                  <c:v>0.62149875666411902</c:v>
                </c:pt>
                <c:pt idx="70">
                  <c:v>1273.2375828578465</c:v>
                </c:pt>
                <c:pt idx="71">
                  <c:v>71.15819441191806</c:v>
                </c:pt>
                <c:pt idx="72">
                  <c:v>116.36589220448963</c:v>
                </c:pt>
                <c:pt idx="73">
                  <c:v>330.89338977215112</c:v>
                </c:pt>
                <c:pt idx="74">
                  <c:v>179.68517165643217</c:v>
                </c:pt>
                <c:pt idx="75">
                  <c:v>225.71686728585018</c:v>
                </c:pt>
                <c:pt idx="76">
                  <c:v>101.5560834957074</c:v>
                </c:pt>
                <c:pt idx="77">
                  <c:v>6.372758050467505</c:v>
                </c:pt>
                <c:pt idx="78">
                  <c:v>684.31719183009</c:v>
                </c:pt>
                <c:pt idx="79">
                  <c:v>34012.703176179777</c:v>
                </c:pt>
                <c:pt idx="80">
                  <c:v>721.80280850261136</c:v>
                </c:pt>
                <c:pt idx="81">
                  <c:v>2213.1949559073828</c:v>
                </c:pt>
                <c:pt idx="82">
                  <c:v>607.78651244615617</c:v>
                </c:pt>
                <c:pt idx="83">
                  <c:v>1126.4585860666436</c:v>
                </c:pt>
                <c:pt idx="84">
                  <c:v>458.07449269917771</c:v>
                </c:pt>
                <c:pt idx="85">
                  <c:v>118158.60833324054</c:v>
                </c:pt>
                <c:pt idx="86">
                  <c:v>713.30514338731871</c:v>
                </c:pt>
                <c:pt idx="87">
                  <c:v>16980.025419122932</c:v>
                </c:pt>
                <c:pt idx="88">
                  <c:v>17742.382095486366</c:v>
                </c:pt>
                <c:pt idx="89">
                  <c:v>49.061766403294435</c:v>
                </c:pt>
                <c:pt idx="90">
                  <c:v>21375.504131908405</c:v>
                </c:pt>
                <c:pt idx="91">
                  <c:v>1185.1610644264526</c:v>
                </c:pt>
                <c:pt idx="92">
                  <c:v>16115.15876094691</c:v>
                </c:pt>
                <c:pt idx="93">
                  <c:v>21457.979315512956</c:v>
                </c:pt>
                <c:pt idx="94">
                  <c:v>73.287864427277654</c:v>
                </c:pt>
                <c:pt idx="95">
                  <c:v>53845.625107826796</c:v>
                </c:pt>
                <c:pt idx="96">
                  <c:v>719.30823257322913</c:v>
                </c:pt>
                <c:pt idx="97">
                  <c:v>14101.265686290621</c:v>
                </c:pt>
                <c:pt idx="98">
                  <c:v>16.876800050487642</c:v>
                </c:pt>
                <c:pt idx="99">
                  <c:v>13433.746889088159</c:v>
                </c:pt>
                <c:pt idx="100">
                  <c:v>890.05083083703698</c:v>
                </c:pt>
                <c:pt idx="101">
                  <c:v>15251.413508489008</c:v>
                </c:pt>
                <c:pt idx="102">
                  <c:v>1733.0074921023033</c:v>
                </c:pt>
                <c:pt idx="103">
                  <c:v>142.45622840841042</c:v>
                </c:pt>
                <c:pt idx="104">
                  <c:v>581.85454233825169</c:v>
                </c:pt>
                <c:pt idx="105">
                  <c:v>14260.78297198459</c:v>
                </c:pt>
                <c:pt idx="106">
                  <c:v>931.27860548983995</c:v>
                </c:pt>
                <c:pt idx="107">
                  <c:v>499.25759924391508</c:v>
                </c:pt>
                <c:pt idx="108">
                  <c:v>844.20539982929699</c:v>
                </c:pt>
                <c:pt idx="109">
                  <c:v>12039.873403681964</c:v>
                </c:pt>
                <c:pt idx="110">
                  <c:v>0.2321338022554944</c:v>
                </c:pt>
                <c:pt idx="111">
                  <c:v>11817.853975032373</c:v>
                </c:pt>
                <c:pt idx="112">
                  <c:v>755.04488534344478</c:v>
                </c:pt>
                <c:pt idx="113">
                  <c:v>238.60768826048692</c:v>
                </c:pt>
                <c:pt idx="114">
                  <c:v>35046.995512848684</c:v>
                </c:pt>
                <c:pt idx="115">
                  <c:v>2.0931130688958892</c:v>
                </c:pt>
                <c:pt idx="116">
                  <c:v>10719.497454693617</c:v>
                </c:pt>
                <c:pt idx="117">
                  <c:v>1771.8849886495389</c:v>
                </c:pt>
                <c:pt idx="118">
                  <c:v>9948.0858643961164</c:v>
                </c:pt>
                <c:pt idx="119">
                  <c:v>606.33714728650295</c:v>
                </c:pt>
                <c:pt idx="120">
                  <c:v>10357.613157935544</c:v>
                </c:pt>
                <c:pt idx="121">
                  <c:v>950.38393582659853</c:v>
                </c:pt>
                <c:pt idx="122">
                  <c:v>265.935949440863</c:v>
                </c:pt>
                <c:pt idx="123">
                  <c:v>7418.3981409122716</c:v>
                </c:pt>
                <c:pt idx="124">
                  <c:v>9948.7139347131924</c:v>
                </c:pt>
                <c:pt idx="125">
                  <c:v>662.4065725799486</c:v>
                </c:pt>
                <c:pt idx="126">
                  <c:v>199.80110499408516</c:v>
                </c:pt>
                <c:pt idx="127">
                  <c:v>7123.886229241235</c:v>
                </c:pt>
                <c:pt idx="128">
                  <c:v>3.7018049734917167</c:v>
                </c:pt>
                <c:pt idx="129">
                  <c:v>8767.5481458973591</c:v>
                </c:pt>
                <c:pt idx="130">
                  <c:v>1431.9395513956454</c:v>
                </c:pt>
                <c:pt idx="131">
                  <c:v>7727.4103562464952</c:v>
                </c:pt>
                <c:pt idx="132">
                  <c:v>8152.2850440208276</c:v>
                </c:pt>
                <c:pt idx="133">
                  <c:v>348.96112834546858</c:v>
                </c:pt>
                <c:pt idx="134">
                  <c:v>2.6234793570519579</c:v>
                </c:pt>
                <c:pt idx="135">
                  <c:v>741.36573916154612</c:v>
                </c:pt>
                <c:pt idx="136">
                  <c:v>6522.9711579211507</c:v>
                </c:pt>
                <c:pt idx="137">
                  <c:v>15229.809187790865</c:v>
                </c:pt>
                <c:pt idx="138">
                  <c:v>6329.7902100189585</c:v>
                </c:pt>
                <c:pt idx="139">
                  <c:v>590.72431003580277</c:v>
                </c:pt>
                <c:pt idx="140">
                  <c:v>218.58397697070242</c:v>
                </c:pt>
                <c:pt idx="141">
                  <c:v>5132.9098680976031</c:v>
                </c:pt>
                <c:pt idx="142">
                  <c:v>31.684067556812746</c:v>
                </c:pt>
                <c:pt idx="143">
                  <c:v>544.61667420640424</c:v>
                </c:pt>
                <c:pt idx="144">
                  <c:v>122.27541308214799</c:v>
                </c:pt>
                <c:pt idx="145">
                  <c:v>5514.5509260450945</c:v>
                </c:pt>
                <c:pt idx="146">
                  <c:v>1345.5013826458405</c:v>
                </c:pt>
                <c:pt idx="147">
                  <c:v>5316.1443845569738</c:v>
                </c:pt>
                <c:pt idx="148">
                  <c:v>598.46139651454143</c:v>
                </c:pt>
                <c:pt idx="149">
                  <c:v>4652.9007591340396</c:v>
                </c:pt>
                <c:pt idx="150">
                  <c:v>608.04543421431026</c:v>
                </c:pt>
                <c:pt idx="151">
                  <c:v>5012.8913107004755</c:v>
                </c:pt>
                <c:pt idx="152">
                  <c:v>8.1469566698946903</c:v>
                </c:pt>
                <c:pt idx="153">
                  <c:v>814.66107395745564</c:v>
                </c:pt>
                <c:pt idx="154">
                  <c:v>312.92943821865822</c:v>
                </c:pt>
                <c:pt idx="155">
                  <c:v>3495.7871261441719</c:v>
                </c:pt>
                <c:pt idx="156">
                  <c:v>991.55674824280516</c:v>
                </c:pt>
                <c:pt idx="157">
                  <c:v>4084.2185318571173</c:v>
                </c:pt>
                <c:pt idx="158">
                  <c:v>48.510528251540983</c:v>
                </c:pt>
                <c:pt idx="159">
                  <c:v>3521.3430409039629</c:v>
                </c:pt>
                <c:pt idx="160">
                  <c:v>15131.056928622385</c:v>
                </c:pt>
                <c:pt idx="161">
                  <c:v>3776.6671028879255</c:v>
                </c:pt>
                <c:pt idx="162">
                  <c:v>701.65327329117542</c:v>
                </c:pt>
                <c:pt idx="163">
                  <c:v>55.568412180253837</c:v>
                </c:pt>
                <c:pt idx="164">
                  <c:v>3191.7898075800158</c:v>
                </c:pt>
                <c:pt idx="165">
                  <c:v>719.33574751335539</c:v>
                </c:pt>
                <c:pt idx="166">
                  <c:v>110.1476976920226</c:v>
                </c:pt>
                <c:pt idx="167">
                  <c:v>3206.052508732248</c:v>
                </c:pt>
                <c:pt idx="168">
                  <c:v>3050.4126238991335</c:v>
                </c:pt>
                <c:pt idx="169">
                  <c:v>667.33841385571202</c:v>
                </c:pt>
                <c:pt idx="170">
                  <c:v>903.18980453018423</c:v>
                </c:pt>
                <c:pt idx="171">
                  <c:v>2622.895947086427</c:v>
                </c:pt>
                <c:pt idx="172">
                  <c:v>58.105730999017631</c:v>
                </c:pt>
                <c:pt idx="173">
                  <c:v>2803.8236257930539</c:v>
                </c:pt>
                <c:pt idx="174">
                  <c:v>3316.5490642169161</c:v>
                </c:pt>
                <c:pt idx="175">
                  <c:v>2621.7199866251594</c:v>
                </c:pt>
                <c:pt idx="176">
                  <c:v>23.076114129485902</c:v>
                </c:pt>
                <c:pt idx="177">
                  <c:v>717.98792310113231</c:v>
                </c:pt>
                <c:pt idx="178">
                  <c:v>2021.463889432946</c:v>
                </c:pt>
                <c:pt idx="179">
                  <c:v>1217.138982992409</c:v>
                </c:pt>
                <c:pt idx="180">
                  <c:v>20.908634780819526</c:v>
                </c:pt>
                <c:pt idx="181">
                  <c:v>513.18566701423765</c:v>
                </c:pt>
                <c:pt idx="182">
                  <c:v>6.7979148344703875</c:v>
                </c:pt>
                <c:pt idx="183">
                  <c:v>1874.0224886655983</c:v>
                </c:pt>
                <c:pt idx="184">
                  <c:v>1946.3317616241391</c:v>
                </c:pt>
                <c:pt idx="185">
                  <c:v>1883.5130859260235</c:v>
                </c:pt>
                <c:pt idx="186">
                  <c:v>780.91278868424649</c:v>
                </c:pt>
                <c:pt idx="187">
                  <c:v>1757.240161805822</c:v>
                </c:pt>
                <c:pt idx="188">
                  <c:v>10.045715399496229</c:v>
                </c:pt>
                <c:pt idx="189">
                  <c:v>856.57848370359511</c:v>
                </c:pt>
                <c:pt idx="190">
                  <c:v>35.414084727602855</c:v>
                </c:pt>
                <c:pt idx="191">
                  <c:v>1327.010884177178</c:v>
                </c:pt>
                <c:pt idx="192">
                  <c:v>20.717765946174556</c:v>
                </c:pt>
                <c:pt idx="193">
                  <c:v>1147.0257495382784</c:v>
                </c:pt>
                <c:pt idx="194">
                  <c:v>572.93640948624443</c:v>
                </c:pt>
                <c:pt idx="195">
                  <c:v>0.10253676522910328</c:v>
                </c:pt>
                <c:pt idx="196">
                  <c:v>610.01204038250785</c:v>
                </c:pt>
                <c:pt idx="197">
                  <c:v>938.72375114682393</c:v>
                </c:pt>
                <c:pt idx="198">
                  <c:v>355.80376607126857</c:v>
                </c:pt>
                <c:pt idx="199">
                  <c:v>916.98367713260905</c:v>
                </c:pt>
                <c:pt idx="200">
                  <c:v>458.74051377989082</c:v>
                </c:pt>
                <c:pt idx="201">
                  <c:v>746.06838934883183</c:v>
                </c:pt>
                <c:pt idx="202">
                  <c:v>13.38982533640627</c:v>
                </c:pt>
                <c:pt idx="203">
                  <c:v>488.18651190717213</c:v>
                </c:pt>
                <c:pt idx="204">
                  <c:v>570.75112506860148</c:v>
                </c:pt>
                <c:pt idx="205">
                  <c:v>22.786433992800987</c:v>
                </c:pt>
                <c:pt idx="206">
                  <c:v>517.84486674299865</c:v>
                </c:pt>
                <c:pt idx="207">
                  <c:v>358.86146556467628</c:v>
                </c:pt>
                <c:pt idx="208">
                  <c:v>13.923338012617169</c:v>
                </c:pt>
                <c:pt idx="209">
                  <c:v>427.9903683481233</c:v>
                </c:pt>
                <c:pt idx="210">
                  <c:v>288.84177126363409</c:v>
                </c:pt>
                <c:pt idx="211">
                  <c:v>56.241012003677426</c:v>
                </c:pt>
                <c:pt idx="212">
                  <c:v>168.31706793609681</c:v>
                </c:pt>
                <c:pt idx="213">
                  <c:v>277.03432870627506</c:v>
                </c:pt>
                <c:pt idx="214">
                  <c:v>18.622129397786754</c:v>
                </c:pt>
                <c:pt idx="215">
                  <c:v>201.51148789407677</c:v>
                </c:pt>
                <c:pt idx="216">
                  <c:v>169.41310431354754</c:v>
                </c:pt>
                <c:pt idx="217">
                  <c:v>273.46930032999057</c:v>
                </c:pt>
                <c:pt idx="218">
                  <c:v>145.46363012002686</c:v>
                </c:pt>
                <c:pt idx="219">
                  <c:v>119.62572259513209</c:v>
                </c:pt>
                <c:pt idx="220">
                  <c:v>158.07250143201094</c:v>
                </c:pt>
                <c:pt idx="221">
                  <c:v>155.66746849396768</c:v>
                </c:pt>
                <c:pt idx="222">
                  <c:v>25.920267642481431</c:v>
                </c:pt>
                <c:pt idx="223">
                  <c:v>101.96624937666948</c:v>
                </c:pt>
                <c:pt idx="224">
                  <c:v>65.389910400138064</c:v>
                </c:pt>
                <c:pt idx="225">
                  <c:v>74.157936174891603</c:v>
                </c:pt>
                <c:pt idx="226">
                  <c:v>78.742812430278263</c:v>
                </c:pt>
                <c:pt idx="227">
                  <c:v>156.9630519053288</c:v>
                </c:pt>
                <c:pt idx="228">
                  <c:v>37.787380897700224</c:v>
                </c:pt>
                <c:pt idx="229">
                  <c:v>35.253426617042216</c:v>
                </c:pt>
                <c:pt idx="230">
                  <c:v>33.760036028652252</c:v>
                </c:pt>
                <c:pt idx="231">
                  <c:v>22.290443208496356</c:v>
                </c:pt>
                <c:pt idx="232">
                  <c:v>29.353764724142909</c:v>
                </c:pt>
                <c:pt idx="233">
                  <c:v>11.908813136314862</c:v>
                </c:pt>
                <c:pt idx="234">
                  <c:v>9.0056214784431869</c:v>
                </c:pt>
                <c:pt idx="235">
                  <c:v>90.539869321245263</c:v>
                </c:pt>
                <c:pt idx="236">
                  <c:v>6.2130590710207017</c:v>
                </c:pt>
                <c:pt idx="237">
                  <c:v>147.07259548327198</c:v>
                </c:pt>
                <c:pt idx="239" formatCode="0.000">
                  <c:v>1226.5723268884076</c:v>
                </c:pt>
                <c:pt idx="240" formatCode="0.000">
                  <c:v>0.20057709403570595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BC-6447-AE7C-B74516057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251168"/>
        <c:axId val="164881984"/>
      </c:scatterChart>
      <c:valAx>
        <c:axId val="16725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881984"/>
        <c:crossesAt val="1.0000000000000003E-4"/>
        <c:crossBetween val="midCat"/>
      </c:valAx>
      <c:valAx>
        <c:axId val="164881984"/>
        <c:scaling>
          <c:logBase val="10"/>
          <c:orientation val="minMax"/>
          <c:min val="1.0000000000000003E-4"/>
        </c:scaling>
        <c:delete val="0"/>
        <c:axPos val="l"/>
        <c:numFmt formatCode="0.00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5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EOS 400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summaryC!$AB$8:$AB$21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summaryC!$AG$8:$AG$21</c:f>
              <c:numCache>
                <c:formatCode>General</c:formatCode>
                <c:ptCount val="14"/>
                <c:pt idx="0">
                  <c:v>8064.370395051571</c:v>
                </c:pt>
                <c:pt idx="1">
                  <c:v>4689.3831299164813</c:v>
                </c:pt>
                <c:pt idx="2">
                  <c:v>2092.90496812426</c:v>
                </c:pt>
                <c:pt idx="3">
                  <c:v>1252.5219839782039</c:v>
                </c:pt>
                <c:pt idx="4">
                  <c:v>627.67445110972085</c:v>
                </c:pt>
                <c:pt idx="5">
                  <c:v>230.5939029595817</c:v>
                </c:pt>
                <c:pt idx="6">
                  <c:v>126.10164243829645</c:v>
                </c:pt>
                <c:pt idx="7">
                  <c:v>59.183722584395376</c:v>
                </c:pt>
                <c:pt idx="8">
                  <c:v>36.420898367655695</c:v>
                </c:pt>
                <c:pt idx="9">
                  <c:v>19.466788269339744</c:v>
                </c:pt>
                <c:pt idx="10">
                  <c:v>12.919444164250642</c:v>
                </c:pt>
                <c:pt idx="11">
                  <c:v>9.5582350855598772</c:v>
                </c:pt>
                <c:pt idx="12">
                  <c:v>5.7028946433631447</c:v>
                </c:pt>
                <c:pt idx="13">
                  <c:v>4.032903914870408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F5-2348-8FBA-4AB49FEB1D11}"/>
            </c:ext>
          </c:extLst>
        </c:ser>
        <c:ser>
          <c:idx val="4"/>
          <c:order val="1"/>
          <c:tx>
            <c:v>MD 400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8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summaryC!$M$8:$M$280</c:f>
              <c:numCache>
                <c:formatCode>0.0000</c:formatCode>
                <c:ptCount val="273"/>
                <c:pt idx="0">
                  <c:v>29.841336999999999</c:v>
                </c:pt>
                <c:pt idx="1">
                  <c:v>29.892986100000002</c:v>
                </c:pt>
                <c:pt idx="2">
                  <c:v>30.080318500000001</c:v>
                </c:pt>
                <c:pt idx="3">
                  <c:v>30.758316000000001</c:v>
                </c:pt>
                <c:pt idx="4">
                  <c:v>30.866825800000001</c:v>
                </c:pt>
                <c:pt idx="5">
                  <c:v>31.0558953</c:v>
                </c:pt>
                <c:pt idx="6">
                  <c:v>31.122929200000002</c:v>
                </c:pt>
                <c:pt idx="7">
                  <c:v>31.184288899999999</c:v>
                </c:pt>
                <c:pt idx="8">
                  <c:v>31.4039754</c:v>
                </c:pt>
                <c:pt idx="9">
                  <c:v>31.460986200000001</c:v>
                </c:pt>
                <c:pt idx="10">
                  <c:v>31.503319600000001</c:v>
                </c:pt>
                <c:pt idx="11">
                  <c:v>31.507441199999999</c:v>
                </c:pt>
                <c:pt idx="12">
                  <c:v>31.529291300000001</c:v>
                </c:pt>
                <c:pt idx="13">
                  <c:v>31.6450779</c:v>
                </c:pt>
                <c:pt idx="14">
                  <c:v>31.7080752</c:v>
                </c:pt>
                <c:pt idx="15">
                  <c:v>31.723072899999998</c:v>
                </c:pt>
                <c:pt idx="16">
                  <c:v>31.7847185</c:v>
                </c:pt>
                <c:pt idx="17">
                  <c:v>31.880195100000002</c:v>
                </c:pt>
                <c:pt idx="18">
                  <c:v>31.978756300000001</c:v>
                </c:pt>
                <c:pt idx="19">
                  <c:v>31.980208600000001</c:v>
                </c:pt>
                <c:pt idx="20">
                  <c:v>32.031395000000003</c:v>
                </c:pt>
                <c:pt idx="21">
                  <c:v>32.063436600000003</c:v>
                </c:pt>
                <c:pt idx="22">
                  <c:v>32.0832549</c:v>
                </c:pt>
                <c:pt idx="23">
                  <c:v>32.1341787</c:v>
                </c:pt>
                <c:pt idx="24">
                  <c:v>32.245352799999999</c:v>
                </c:pt>
                <c:pt idx="25">
                  <c:v>32.254960199999999</c:v>
                </c:pt>
                <c:pt idx="26">
                  <c:v>32.530065899999997</c:v>
                </c:pt>
                <c:pt idx="27">
                  <c:v>32.652597800000002</c:v>
                </c:pt>
                <c:pt idx="28">
                  <c:v>32.691338799999997</c:v>
                </c:pt>
                <c:pt idx="29">
                  <c:v>32.799222499999999</c:v>
                </c:pt>
                <c:pt idx="30">
                  <c:v>32.893197399999998</c:v>
                </c:pt>
                <c:pt idx="31">
                  <c:v>32.929770300000001</c:v>
                </c:pt>
                <c:pt idx="32">
                  <c:v>33.082335899999997</c:v>
                </c:pt>
                <c:pt idx="33">
                  <c:v>33.314773899999999</c:v>
                </c:pt>
                <c:pt idx="34">
                  <c:v>33.349982900000001</c:v>
                </c:pt>
                <c:pt idx="35">
                  <c:v>33.369436299999997</c:v>
                </c:pt>
                <c:pt idx="36">
                  <c:v>33.382326599999999</c:v>
                </c:pt>
                <c:pt idx="37">
                  <c:v>33.396482399999996</c:v>
                </c:pt>
                <c:pt idx="38">
                  <c:v>33.513444700000001</c:v>
                </c:pt>
                <c:pt idx="39">
                  <c:v>33.648952999999999</c:v>
                </c:pt>
                <c:pt idx="40">
                  <c:v>33.736683599999999</c:v>
                </c:pt>
                <c:pt idx="41">
                  <c:v>33.754520599999999</c:v>
                </c:pt>
                <c:pt idx="42">
                  <c:v>33.767816600000003</c:v>
                </c:pt>
                <c:pt idx="43">
                  <c:v>33.858307500000002</c:v>
                </c:pt>
                <c:pt idx="44">
                  <c:v>33.8992152</c:v>
                </c:pt>
                <c:pt idx="45">
                  <c:v>33.926917600000003</c:v>
                </c:pt>
                <c:pt idx="46">
                  <c:v>33.935468399999998</c:v>
                </c:pt>
                <c:pt idx="47">
                  <c:v>33.937733999999999</c:v>
                </c:pt>
                <c:pt idx="48">
                  <c:v>33.980057600000002</c:v>
                </c:pt>
                <c:pt idx="49">
                  <c:v>34.017926299999999</c:v>
                </c:pt>
                <c:pt idx="50">
                  <c:v>34.019821200000003</c:v>
                </c:pt>
                <c:pt idx="51">
                  <c:v>34.051648999999998</c:v>
                </c:pt>
                <c:pt idx="52">
                  <c:v>34.053300499999999</c:v>
                </c:pt>
                <c:pt idx="53">
                  <c:v>34.067191999999999</c:v>
                </c:pt>
                <c:pt idx="54">
                  <c:v>34.0844959</c:v>
                </c:pt>
                <c:pt idx="55">
                  <c:v>34.157427900000002</c:v>
                </c:pt>
                <c:pt idx="56">
                  <c:v>34.215401200000002</c:v>
                </c:pt>
                <c:pt idx="57">
                  <c:v>34.282770900000003</c:v>
                </c:pt>
                <c:pt idx="58">
                  <c:v>34.398352899999999</c:v>
                </c:pt>
                <c:pt idx="59">
                  <c:v>34.401274200000003</c:v>
                </c:pt>
                <c:pt idx="60">
                  <c:v>34.465277999999998</c:v>
                </c:pt>
                <c:pt idx="61">
                  <c:v>34.485602200000002</c:v>
                </c:pt>
                <c:pt idx="62">
                  <c:v>34.685539300000002</c:v>
                </c:pt>
                <c:pt idx="63">
                  <c:v>34.720449000000002</c:v>
                </c:pt>
                <c:pt idx="64">
                  <c:v>34.9934358</c:v>
                </c:pt>
                <c:pt idx="65">
                  <c:v>35.1860438</c:v>
                </c:pt>
                <c:pt idx="66">
                  <c:v>35.332639499999999</c:v>
                </c:pt>
                <c:pt idx="67">
                  <c:v>35.391046199999998</c:v>
                </c:pt>
                <c:pt idx="68">
                  <c:v>35.433445200000001</c:v>
                </c:pt>
                <c:pt idx="69">
                  <c:v>35.513941500000001</c:v>
                </c:pt>
                <c:pt idx="70">
                  <c:v>35.6408816</c:v>
                </c:pt>
                <c:pt idx="71">
                  <c:v>35.674598500000002</c:v>
                </c:pt>
                <c:pt idx="72">
                  <c:v>35.795838099999997</c:v>
                </c:pt>
                <c:pt idx="73">
                  <c:v>35.871776199999999</c:v>
                </c:pt>
                <c:pt idx="74">
                  <c:v>36.144365899999997</c:v>
                </c:pt>
                <c:pt idx="75">
                  <c:v>36.246870600000001</c:v>
                </c:pt>
                <c:pt idx="76">
                  <c:v>36.278476499999996</c:v>
                </c:pt>
                <c:pt idx="77">
                  <c:v>36.314703600000001</c:v>
                </c:pt>
                <c:pt idx="78">
                  <c:v>36.555985399999997</c:v>
                </c:pt>
                <c:pt idx="79">
                  <c:v>36.649095299999999</c:v>
                </c:pt>
                <c:pt idx="80">
                  <c:v>36.665013600000002</c:v>
                </c:pt>
                <c:pt idx="81">
                  <c:v>37.124474399999997</c:v>
                </c:pt>
                <c:pt idx="82">
                  <c:v>37.177193899999999</c:v>
                </c:pt>
                <c:pt idx="83">
                  <c:v>37.246657399999997</c:v>
                </c:pt>
                <c:pt idx="84">
                  <c:v>37.417184200000001</c:v>
                </c:pt>
                <c:pt idx="85">
                  <c:v>37.524233700000003</c:v>
                </c:pt>
                <c:pt idx="86">
                  <c:v>37.541646999999998</c:v>
                </c:pt>
                <c:pt idx="87">
                  <c:v>37.569282700000002</c:v>
                </c:pt>
                <c:pt idx="88">
                  <c:v>37.590907199999997</c:v>
                </c:pt>
                <c:pt idx="89">
                  <c:v>37.955190600000002</c:v>
                </c:pt>
                <c:pt idx="90">
                  <c:v>38.392814000000001</c:v>
                </c:pt>
                <c:pt idx="91">
                  <c:v>39.067330200000001</c:v>
                </c:pt>
                <c:pt idx="92">
                  <c:v>39.749023600000001</c:v>
                </c:pt>
                <c:pt idx="93">
                  <c:v>40.459411699999997</c:v>
                </c:pt>
                <c:pt idx="94">
                  <c:v>40.580518900000001</c:v>
                </c:pt>
                <c:pt idx="95">
                  <c:v>40.6099435</c:v>
                </c:pt>
                <c:pt idx="96">
                  <c:v>41.433775699999998</c:v>
                </c:pt>
                <c:pt idx="97">
                  <c:v>41.449914900000003</c:v>
                </c:pt>
                <c:pt idx="98">
                  <c:v>41.705373000000002</c:v>
                </c:pt>
                <c:pt idx="99">
                  <c:v>42.294107599999997</c:v>
                </c:pt>
                <c:pt idx="100">
                  <c:v>42.392369700000003</c:v>
                </c:pt>
                <c:pt idx="101">
                  <c:v>42.5727878</c:v>
                </c:pt>
                <c:pt idx="102">
                  <c:v>42.5977599</c:v>
                </c:pt>
                <c:pt idx="103">
                  <c:v>43.011879999999998</c:v>
                </c:pt>
                <c:pt idx="104">
                  <c:v>43.5538357</c:v>
                </c:pt>
                <c:pt idx="105">
                  <c:v>43.715229200000003</c:v>
                </c:pt>
                <c:pt idx="106">
                  <c:v>43.9013846</c:v>
                </c:pt>
                <c:pt idx="107">
                  <c:v>44.236251799999998</c:v>
                </c:pt>
                <c:pt idx="108">
                  <c:v>44.725065299999997</c:v>
                </c:pt>
                <c:pt idx="109">
                  <c:v>45.147289200000003</c:v>
                </c:pt>
                <c:pt idx="110">
                  <c:v>45.320998199999998</c:v>
                </c:pt>
                <c:pt idx="111">
                  <c:v>45.537126100000002</c:v>
                </c:pt>
                <c:pt idx="112">
                  <c:v>45.893074499999997</c:v>
                </c:pt>
                <c:pt idx="113">
                  <c:v>46.192205000000001</c:v>
                </c:pt>
                <c:pt idx="114">
                  <c:v>47.023890700000003</c:v>
                </c:pt>
                <c:pt idx="115">
                  <c:v>47.139274700000001</c:v>
                </c:pt>
                <c:pt idx="116">
                  <c:v>47.425470300000001</c:v>
                </c:pt>
                <c:pt idx="117">
                  <c:v>47.574457899999999</c:v>
                </c:pt>
                <c:pt idx="118">
                  <c:v>48.137686000000002</c:v>
                </c:pt>
                <c:pt idx="119">
                  <c:v>48.5552554</c:v>
                </c:pt>
                <c:pt idx="120">
                  <c:v>49.037702799999998</c:v>
                </c:pt>
                <c:pt idx="121">
                  <c:v>49.118666599999997</c:v>
                </c:pt>
                <c:pt idx="122">
                  <c:v>49.184488100000003</c:v>
                </c:pt>
                <c:pt idx="123">
                  <c:v>49.350706500000001</c:v>
                </c:pt>
                <c:pt idx="124">
                  <c:v>49.697486300000001</c:v>
                </c:pt>
                <c:pt idx="125">
                  <c:v>50.468873600000002</c:v>
                </c:pt>
                <c:pt idx="126">
                  <c:v>50.7609043</c:v>
                </c:pt>
                <c:pt idx="127">
                  <c:v>50.762810199999997</c:v>
                </c:pt>
                <c:pt idx="128">
                  <c:v>52.2124296</c:v>
                </c:pt>
                <c:pt idx="129">
                  <c:v>53.188389200000003</c:v>
                </c:pt>
                <c:pt idx="130">
                  <c:v>53.376759399999997</c:v>
                </c:pt>
                <c:pt idx="131">
                  <c:v>54.1097179</c:v>
                </c:pt>
                <c:pt idx="132">
                  <c:v>54.5453203</c:v>
                </c:pt>
                <c:pt idx="133">
                  <c:v>54.930802900000003</c:v>
                </c:pt>
                <c:pt idx="134">
                  <c:v>55.290911600000001</c:v>
                </c:pt>
                <c:pt idx="135">
                  <c:v>55.708677299999998</c:v>
                </c:pt>
                <c:pt idx="136">
                  <c:v>56.980878699999998</c:v>
                </c:pt>
                <c:pt idx="137">
                  <c:v>57.162386300000001</c:v>
                </c:pt>
                <c:pt idx="138">
                  <c:v>57.877656100000003</c:v>
                </c:pt>
                <c:pt idx="139">
                  <c:v>58.386690999999999</c:v>
                </c:pt>
                <c:pt idx="140">
                  <c:v>58.969571899999998</c:v>
                </c:pt>
                <c:pt idx="141">
                  <c:v>59.391179600000001</c:v>
                </c:pt>
                <c:pt idx="142">
                  <c:v>59.478056000000002</c:v>
                </c:pt>
                <c:pt idx="143">
                  <c:v>60.751135699999999</c:v>
                </c:pt>
                <c:pt idx="144">
                  <c:v>60.9023398</c:v>
                </c:pt>
                <c:pt idx="145">
                  <c:v>61.295780800000003</c:v>
                </c:pt>
                <c:pt idx="146">
                  <c:v>62.544817700000003</c:v>
                </c:pt>
                <c:pt idx="147">
                  <c:v>62.619890400000003</c:v>
                </c:pt>
                <c:pt idx="148">
                  <c:v>62.7849504</c:v>
                </c:pt>
                <c:pt idx="149">
                  <c:v>65.334899899999996</c:v>
                </c:pt>
                <c:pt idx="150">
                  <c:v>65.642384100000001</c:v>
                </c:pt>
                <c:pt idx="151">
                  <c:v>66.721852600000005</c:v>
                </c:pt>
                <c:pt idx="152">
                  <c:v>66.986832300000003</c:v>
                </c:pt>
                <c:pt idx="153">
                  <c:v>67.604664999999997</c:v>
                </c:pt>
                <c:pt idx="154">
                  <c:v>67.772578100000004</c:v>
                </c:pt>
                <c:pt idx="155">
                  <c:v>69.2220485</c:v>
                </c:pt>
                <c:pt idx="156">
                  <c:v>69.590177499999996</c:v>
                </c:pt>
                <c:pt idx="157">
                  <c:v>69.659099600000005</c:v>
                </c:pt>
                <c:pt idx="158">
                  <c:v>69.687112099999993</c:v>
                </c:pt>
                <c:pt idx="159">
                  <c:v>70.093586200000004</c:v>
                </c:pt>
                <c:pt idx="160">
                  <c:v>70.435175299999997</c:v>
                </c:pt>
                <c:pt idx="161">
                  <c:v>71.502672099999998</c:v>
                </c:pt>
                <c:pt idx="162">
                  <c:v>71.626693200000005</c:v>
                </c:pt>
                <c:pt idx="163">
                  <c:v>71.973421700000003</c:v>
                </c:pt>
                <c:pt idx="164">
                  <c:v>73.414153900000002</c:v>
                </c:pt>
                <c:pt idx="165">
                  <c:v>73.9669557</c:v>
                </c:pt>
                <c:pt idx="166">
                  <c:v>74.581321000000003</c:v>
                </c:pt>
                <c:pt idx="167">
                  <c:v>74.641523199999995</c:v>
                </c:pt>
                <c:pt idx="168">
                  <c:v>75.042882599999999</c:v>
                </c:pt>
                <c:pt idx="169">
                  <c:v>76.145850999999993</c:v>
                </c:pt>
                <c:pt idx="170">
                  <c:v>76.209572399999999</c:v>
                </c:pt>
                <c:pt idx="171">
                  <c:v>76.407120899999995</c:v>
                </c:pt>
                <c:pt idx="172">
                  <c:v>77.331831399999999</c:v>
                </c:pt>
                <c:pt idx="173">
                  <c:v>77.780014100000002</c:v>
                </c:pt>
                <c:pt idx="174">
                  <c:v>78.230449899999996</c:v>
                </c:pt>
                <c:pt idx="175">
                  <c:v>79.479864199999994</c:v>
                </c:pt>
                <c:pt idx="176">
                  <c:v>80.192063000000005</c:v>
                </c:pt>
                <c:pt idx="177">
                  <c:v>80.480638299999995</c:v>
                </c:pt>
                <c:pt idx="178">
                  <c:v>82.479432900000006</c:v>
                </c:pt>
                <c:pt idx="179">
                  <c:v>82.893850999999998</c:v>
                </c:pt>
                <c:pt idx="180">
                  <c:v>84.144643400000007</c:v>
                </c:pt>
                <c:pt idx="181">
                  <c:v>84.446015599999996</c:v>
                </c:pt>
                <c:pt idx="182">
                  <c:v>84.565012999999993</c:v>
                </c:pt>
                <c:pt idx="183">
                  <c:v>85.485466500000001</c:v>
                </c:pt>
                <c:pt idx="184">
                  <c:v>85.639868699999994</c:v>
                </c:pt>
                <c:pt idx="185">
                  <c:v>87.714769200000006</c:v>
                </c:pt>
                <c:pt idx="186">
                  <c:v>87.938437300000004</c:v>
                </c:pt>
                <c:pt idx="187">
                  <c:v>89.186929500000005</c:v>
                </c:pt>
                <c:pt idx="188">
                  <c:v>90.414542400000002</c:v>
                </c:pt>
                <c:pt idx="189">
                  <c:v>91.190847300000001</c:v>
                </c:pt>
                <c:pt idx="190">
                  <c:v>92.274758700000007</c:v>
                </c:pt>
                <c:pt idx="191">
                  <c:v>92.409627499999999</c:v>
                </c:pt>
                <c:pt idx="192">
                  <c:v>92.456289100000006</c:v>
                </c:pt>
                <c:pt idx="193">
                  <c:v>92.507908099999995</c:v>
                </c:pt>
                <c:pt idx="194">
                  <c:v>94.709091700000002</c:v>
                </c:pt>
                <c:pt idx="195">
                  <c:v>96.610171800000003</c:v>
                </c:pt>
                <c:pt idx="196">
                  <c:v>97.093933199999995</c:v>
                </c:pt>
                <c:pt idx="197">
                  <c:v>99.212538800000004</c:v>
                </c:pt>
                <c:pt idx="198">
                  <c:v>100.189695</c:v>
                </c:pt>
                <c:pt idx="199">
                  <c:v>100.635019</c:v>
                </c:pt>
                <c:pt idx="200">
                  <c:v>101.031525</c:v>
                </c:pt>
                <c:pt idx="201">
                  <c:v>103.75153299999999</c:v>
                </c:pt>
                <c:pt idx="202">
                  <c:v>104.349628</c:v>
                </c:pt>
                <c:pt idx="203">
                  <c:v>106.18520599999999</c:v>
                </c:pt>
                <c:pt idx="204">
                  <c:v>106.40784499999999</c:v>
                </c:pt>
                <c:pt idx="205">
                  <c:v>106.993089</c:v>
                </c:pt>
                <c:pt idx="206">
                  <c:v>108.34347699999999</c:v>
                </c:pt>
                <c:pt idx="207">
                  <c:v>110.430774</c:v>
                </c:pt>
                <c:pt idx="208">
                  <c:v>110.549554</c:v>
                </c:pt>
                <c:pt idx="209">
                  <c:v>113.425428</c:v>
                </c:pt>
                <c:pt idx="210">
                  <c:v>113.498666</c:v>
                </c:pt>
                <c:pt idx="211">
                  <c:v>114.800269</c:v>
                </c:pt>
                <c:pt idx="212">
                  <c:v>116.17926799999999</c:v>
                </c:pt>
                <c:pt idx="213">
                  <c:v>117.099295</c:v>
                </c:pt>
                <c:pt idx="214">
                  <c:v>119.281296</c:v>
                </c:pt>
                <c:pt idx="215">
                  <c:v>119.460587</c:v>
                </c:pt>
                <c:pt idx="216">
                  <c:v>120.01186800000001</c:v>
                </c:pt>
                <c:pt idx="217">
                  <c:v>122.749447</c:v>
                </c:pt>
                <c:pt idx="218">
                  <c:v>124.957256</c:v>
                </c:pt>
                <c:pt idx="219">
                  <c:v>130.004749</c:v>
                </c:pt>
                <c:pt idx="220">
                  <c:v>130.35194999999999</c:v>
                </c:pt>
                <c:pt idx="221">
                  <c:v>132.88869299999999</c:v>
                </c:pt>
                <c:pt idx="222">
                  <c:v>133.11757399999999</c:v>
                </c:pt>
                <c:pt idx="223">
                  <c:v>133.40088</c:v>
                </c:pt>
                <c:pt idx="224">
                  <c:v>138.29086699999999</c:v>
                </c:pt>
                <c:pt idx="225">
                  <c:v>140.50958399999999</c:v>
                </c:pt>
                <c:pt idx="226">
                  <c:v>142.11699200000001</c:v>
                </c:pt>
                <c:pt idx="227">
                  <c:v>144.72486699999999</c:v>
                </c:pt>
                <c:pt idx="228">
                  <c:v>149.58230800000001</c:v>
                </c:pt>
                <c:pt idx="229">
                  <c:v>150.71530899999999</c:v>
                </c:pt>
                <c:pt idx="230">
                  <c:v>151.84965</c:v>
                </c:pt>
                <c:pt idx="231">
                  <c:v>153.268563</c:v>
                </c:pt>
                <c:pt idx="232">
                  <c:v>154.504561</c:v>
                </c:pt>
                <c:pt idx="233">
                  <c:v>161.81922900000001</c:v>
                </c:pt>
                <c:pt idx="234">
                  <c:v>162.028479</c:v>
                </c:pt>
                <c:pt idx="235">
                  <c:v>162.901028</c:v>
                </c:pt>
                <c:pt idx="236">
                  <c:v>168.03843000000001</c:v>
                </c:pt>
                <c:pt idx="237">
                  <c:v>168.53774999999999</c:v>
                </c:pt>
                <c:pt idx="238">
                  <c:v>170.080119</c:v>
                </c:pt>
                <c:pt idx="239">
                  <c:v>175.30747199999999</c:v>
                </c:pt>
                <c:pt idx="240">
                  <c:v>186.771806</c:v>
                </c:pt>
                <c:pt idx="241">
                  <c:v>189.34749400000001</c:v>
                </c:pt>
                <c:pt idx="242">
                  <c:v>190.35701</c:v>
                </c:pt>
                <c:pt idx="243">
                  <c:v>195.713731</c:v>
                </c:pt>
                <c:pt idx="244">
                  <c:v>198.52110099999999</c:v>
                </c:pt>
                <c:pt idx="245">
                  <c:v>204.35351700000001</c:v>
                </c:pt>
                <c:pt idx="246">
                  <c:v>206.050725</c:v>
                </c:pt>
                <c:pt idx="247">
                  <c:v>220.006674</c:v>
                </c:pt>
                <c:pt idx="248">
                  <c:v>221.56779900000001</c:v>
                </c:pt>
                <c:pt idx="249">
                  <c:v>230.734308</c:v>
                </c:pt>
                <c:pt idx="250">
                  <c:v>232.033174</c:v>
                </c:pt>
                <c:pt idx="251">
                  <c:v>234.301658</c:v>
                </c:pt>
                <c:pt idx="252">
                  <c:v>234.74409299999999</c:v>
                </c:pt>
                <c:pt idx="253">
                  <c:v>242.414919</c:v>
                </c:pt>
                <c:pt idx="254">
                  <c:v>258.85334399999999</c:v>
                </c:pt>
                <c:pt idx="255">
                  <c:v>259.76974300000001</c:v>
                </c:pt>
                <c:pt idx="256">
                  <c:v>262.83137799999997</c:v>
                </c:pt>
                <c:pt idx="257">
                  <c:v>281.11371700000001</c:v>
                </c:pt>
                <c:pt idx="258">
                  <c:v>296.10163899999998</c:v>
                </c:pt>
                <c:pt idx="259">
                  <c:v>298.06974100000002</c:v>
                </c:pt>
                <c:pt idx="260">
                  <c:v>298.46101499999997</c:v>
                </c:pt>
                <c:pt idx="261">
                  <c:v>317.77753200000001</c:v>
                </c:pt>
                <c:pt idx="262">
                  <c:v>333.267562</c:v>
                </c:pt>
                <c:pt idx="263">
                  <c:v>333.522875</c:v>
                </c:pt>
                <c:pt idx="264">
                  <c:v>355.64298300000002</c:v>
                </c:pt>
                <c:pt idx="265">
                  <c:v>383.49858999999998</c:v>
                </c:pt>
                <c:pt idx="266">
                  <c:v>389.339088</c:v>
                </c:pt>
                <c:pt idx="267">
                  <c:v>391.93325499999997</c:v>
                </c:pt>
                <c:pt idx="268">
                  <c:v>431.98355700000002</c:v>
                </c:pt>
                <c:pt idx="269">
                  <c:v>435.46865500000001</c:v>
                </c:pt>
                <c:pt idx="270">
                  <c:v>447.06591400000002</c:v>
                </c:pt>
                <c:pt idx="271">
                  <c:v>468.02224200000001</c:v>
                </c:pt>
                <c:pt idx="272">
                  <c:v>485.68363799999997</c:v>
                </c:pt>
              </c:numCache>
            </c:numRef>
          </c:xVal>
          <c:yVal>
            <c:numRef>
              <c:f>summaryC!$L$8:$L$280</c:f>
              <c:numCache>
                <c:formatCode>0.0000</c:formatCode>
                <c:ptCount val="273"/>
                <c:pt idx="0">
                  <c:v>5094.5805099999998</c:v>
                </c:pt>
                <c:pt idx="1">
                  <c:v>5147.3642599999994</c:v>
                </c:pt>
                <c:pt idx="2">
                  <c:v>4863.7101899999998</c:v>
                </c:pt>
                <c:pt idx="3">
                  <c:v>4827.0849099999996</c:v>
                </c:pt>
                <c:pt idx="4">
                  <c:v>4194.3624099999997</c:v>
                </c:pt>
                <c:pt idx="5">
                  <c:v>6124.5933800000003</c:v>
                </c:pt>
                <c:pt idx="6">
                  <c:v>4352.6040800000001</c:v>
                </c:pt>
                <c:pt idx="7">
                  <c:v>5596.91302</c:v>
                </c:pt>
                <c:pt idx="8">
                  <c:v>3983.9254899999996</c:v>
                </c:pt>
                <c:pt idx="9">
                  <c:v>5543.58266</c:v>
                </c:pt>
                <c:pt idx="10">
                  <c:v>3765.8229099999999</c:v>
                </c:pt>
                <c:pt idx="11">
                  <c:v>4006.0782300000001</c:v>
                </c:pt>
                <c:pt idx="12">
                  <c:v>4548.7349699999995</c:v>
                </c:pt>
                <c:pt idx="13">
                  <c:v>3627.0499500000001</c:v>
                </c:pt>
                <c:pt idx="14">
                  <c:v>5468.3317299999999</c:v>
                </c:pt>
                <c:pt idx="15">
                  <c:v>4194.6046399999996</c:v>
                </c:pt>
                <c:pt idx="16">
                  <c:v>4080.9285099999997</c:v>
                </c:pt>
                <c:pt idx="17">
                  <c:v>5296.1532699999998</c:v>
                </c:pt>
                <c:pt idx="18">
                  <c:v>4348.34872</c:v>
                </c:pt>
                <c:pt idx="19">
                  <c:v>3812.2365600000003</c:v>
                </c:pt>
                <c:pt idx="20">
                  <c:v>3808.1599799999999</c:v>
                </c:pt>
                <c:pt idx="21">
                  <c:v>4173.8624900000004</c:v>
                </c:pt>
                <c:pt idx="22">
                  <c:v>3446.5824600000001</c:v>
                </c:pt>
                <c:pt idx="23">
                  <c:v>4083.3934100000001</c:v>
                </c:pt>
                <c:pt idx="24">
                  <c:v>5846.0537400000003</c:v>
                </c:pt>
                <c:pt idx="25">
                  <c:v>3810.75423</c:v>
                </c:pt>
                <c:pt idx="26">
                  <c:v>5455.6871499999997</c:v>
                </c:pt>
                <c:pt idx="27">
                  <c:v>3289.2187700000004</c:v>
                </c:pt>
                <c:pt idx="28">
                  <c:v>5285.4197100000001</c:v>
                </c:pt>
                <c:pt idx="29">
                  <c:v>4835.4315799999995</c:v>
                </c:pt>
                <c:pt idx="30">
                  <c:v>5018.0893299999998</c:v>
                </c:pt>
                <c:pt idx="31">
                  <c:v>5026.0681299999997</c:v>
                </c:pt>
                <c:pt idx="32">
                  <c:v>3168.73974</c:v>
                </c:pt>
                <c:pt idx="33">
                  <c:v>5664.3122999999996</c:v>
                </c:pt>
                <c:pt idx="34">
                  <c:v>3518.1306800000002</c:v>
                </c:pt>
                <c:pt idx="35">
                  <c:v>3610.1647400000002</c:v>
                </c:pt>
                <c:pt idx="36">
                  <c:v>3032.2189700000004</c:v>
                </c:pt>
                <c:pt idx="37">
                  <c:v>3228.17931</c:v>
                </c:pt>
                <c:pt idx="38">
                  <c:v>3458.00848</c:v>
                </c:pt>
                <c:pt idx="39">
                  <c:v>5535.8267100000003</c:v>
                </c:pt>
                <c:pt idx="40">
                  <c:v>5340.9747600000001</c:v>
                </c:pt>
                <c:pt idx="41">
                  <c:v>4488.1776099999997</c:v>
                </c:pt>
                <c:pt idx="42">
                  <c:v>5499.3370700000005</c:v>
                </c:pt>
                <c:pt idx="43">
                  <c:v>5532.0107699999999</c:v>
                </c:pt>
                <c:pt idx="44">
                  <c:v>5520.0847299999996</c:v>
                </c:pt>
                <c:pt idx="45">
                  <c:v>5622.6572600000009</c:v>
                </c:pt>
                <c:pt idx="46">
                  <c:v>3636.8886499999999</c:v>
                </c:pt>
                <c:pt idx="47">
                  <c:v>2863.7649200000001</c:v>
                </c:pt>
                <c:pt idx="48">
                  <c:v>5308.8708200000001</c:v>
                </c:pt>
                <c:pt idx="49">
                  <c:v>3047.8891699999999</c:v>
                </c:pt>
                <c:pt idx="50">
                  <c:v>4342.9884000000002</c:v>
                </c:pt>
                <c:pt idx="51">
                  <c:v>3306.6181200000001</c:v>
                </c:pt>
                <c:pt idx="52">
                  <c:v>5510.9447100000007</c:v>
                </c:pt>
                <c:pt idx="53">
                  <c:v>3263.6375599999997</c:v>
                </c:pt>
                <c:pt idx="54">
                  <c:v>2754.7234500000004</c:v>
                </c:pt>
                <c:pt idx="55">
                  <c:v>4991.5802700000004</c:v>
                </c:pt>
                <c:pt idx="56">
                  <c:v>4078.0928000000004</c:v>
                </c:pt>
                <c:pt idx="57">
                  <c:v>2850.8843000000002</c:v>
                </c:pt>
                <c:pt idx="58">
                  <c:v>2928.8954100000001</c:v>
                </c:pt>
                <c:pt idx="59">
                  <c:v>5447.3124100000005</c:v>
                </c:pt>
                <c:pt idx="60">
                  <c:v>2652.3520899999999</c:v>
                </c:pt>
                <c:pt idx="61">
                  <c:v>2691.3410899999999</c:v>
                </c:pt>
                <c:pt idx="62">
                  <c:v>2527.6170200000001</c:v>
                </c:pt>
                <c:pt idx="63">
                  <c:v>5158.9108699999997</c:v>
                </c:pt>
                <c:pt idx="64">
                  <c:v>5377.0596100000002</c:v>
                </c:pt>
                <c:pt idx="65">
                  <c:v>5100.0551300000006</c:v>
                </c:pt>
                <c:pt idx="66">
                  <c:v>2392.10646</c:v>
                </c:pt>
                <c:pt idx="67">
                  <c:v>3715.21452</c:v>
                </c:pt>
                <c:pt idx="68">
                  <c:v>5304.4664199999997</c:v>
                </c:pt>
                <c:pt idx="69">
                  <c:v>2245.2344900000003</c:v>
                </c:pt>
                <c:pt idx="70">
                  <c:v>5179.8946499999993</c:v>
                </c:pt>
                <c:pt idx="71">
                  <c:v>5344.7599200000004</c:v>
                </c:pt>
                <c:pt idx="72">
                  <c:v>5099.0401900000006</c:v>
                </c:pt>
                <c:pt idx="73">
                  <c:v>3227.1527799999999</c:v>
                </c:pt>
                <c:pt idx="74">
                  <c:v>5114.9196000000002</c:v>
                </c:pt>
                <c:pt idx="75">
                  <c:v>5234.8376699999999</c:v>
                </c:pt>
                <c:pt idx="76">
                  <c:v>5038.6507500000007</c:v>
                </c:pt>
                <c:pt idx="77">
                  <c:v>5117.5941500000008</c:v>
                </c:pt>
                <c:pt idx="78">
                  <c:v>5061.17425</c:v>
                </c:pt>
                <c:pt idx="79">
                  <c:v>2348.45156</c:v>
                </c:pt>
                <c:pt idx="80">
                  <c:v>5003.7863699999998</c:v>
                </c:pt>
                <c:pt idx="81">
                  <c:v>1865.77151</c:v>
                </c:pt>
                <c:pt idx="82">
                  <c:v>2152.1539399999997</c:v>
                </c:pt>
                <c:pt idx="83">
                  <c:v>4970.88382</c:v>
                </c:pt>
                <c:pt idx="84">
                  <c:v>2021.1092100000001</c:v>
                </c:pt>
                <c:pt idx="85">
                  <c:v>4825.3198299999995</c:v>
                </c:pt>
                <c:pt idx="86">
                  <c:v>2208.1530400000001</c:v>
                </c:pt>
                <c:pt idx="87">
                  <c:v>1910.7345899999998</c:v>
                </c:pt>
                <c:pt idx="88">
                  <c:v>2016.70427</c:v>
                </c:pt>
                <c:pt idx="89">
                  <c:v>2779.0661600000003</c:v>
                </c:pt>
                <c:pt idx="90">
                  <c:v>1711.84347</c:v>
                </c:pt>
                <c:pt idx="91">
                  <c:v>1575.7307499999999</c:v>
                </c:pt>
                <c:pt idx="92">
                  <c:v>1691.5767599999999</c:v>
                </c:pt>
                <c:pt idx="93">
                  <c:v>1578.6456600000001</c:v>
                </c:pt>
                <c:pt idx="94">
                  <c:v>1507.8350700000001</c:v>
                </c:pt>
                <c:pt idx="95">
                  <c:v>1416.87601</c:v>
                </c:pt>
                <c:pt idx="96">
                  <c:v>2277.02297</c:v>
                </c:pt>
                <c:pt idx="97">
                  <c:v>1303.83529</c:v>
                </c:pt>
                <c:pt idx="98">
                  <c:v>1181.2862</c:v>
                </c:pt>
                <c:pt idx="99">
                  <c:v>1062.0435</c:v>
                </c:pt>
                <c:pt idx="100">
                  <c:v>1283.4726800000001</c:v>
                </c:pt>
                <c:pt idx="101">
                  <c:v>1120.9290100000001</c:v>
                </c:pt>
                <c:pt idx="102">
                  <c:v>1082.8221099999998</c:v>
                </c:pt>
                <c:pt idx="103">
                  <c:v>1351.26577</c:v>
                </c:pt>
                <c:pt idx="104">
                  <c:v>1114.2327400000001</c:v>
                </c:pt>
                <c:pt idx="105">
                  <c:v>1171.44823</c:v>
                </c:pt>
                <c:pt idx="106">
                  <c:v>992.61855000000003</c:v>
                </c:pt>
                <c:pt idx="107">
                  <c:v>1952.23858</c:v>
                </c:pt>
                <c:pt idx="108">
                  <c:v>937.99063999999998</c:v>
                </c:pt>
                <c:pt idx="109">
                  <c:v>1079.3757500000002</c:v>
                </c:pt>
                <c:pt idx="110">
                  <c:v>897.08169999999996</c:v>
                </c:pt>
                <c:pt idx="111">
                  <c:v>1712.4939299999999</c:v>
                </c:pt>
                <c:pt idx="112">
                  <c:v>983.27563999999995</c:v>
                </c:pt>
                <c:pt idx="113">
                  <c:v>1107.6478</c:v>
                </c:pt>
                <c:pt idx="114">
                  <c:v>990.29155000000003</c:v>
                </c:pt>
                <c:pt idx="115">
                  <c:v>832.20691999999997</c:v>
                </c:pt>
                <c:pt idx="116">
                  <c:v>894.1080300000001</c:v>
                </c:pt>
                <c:pt idx="117">
                  <c:v>1318.05276</c:v>
                </c:pt>
                <c:pt idx="118">
                  <c:v>835.07865000000004</c:v>
                </c:pt>
                <c:pt idx="119">
                  <c:v>761.69633999999996</c:v>
                </c:pt>
                <c:pt idx="120">
                  <c:v>894.41152</c:v>
                </c:pt>
                <c:pt idx="121">
                  <c:v>859.41811999999993</c:v>
                </c:pt>
                <c:pt idx="122">
                  <c:v>716.95467999999994</c:v>
                </c:pt>
                <c:pt idx="123">
                  <c:v>771.30583000000001</c:v>
                </c:pt>
                <c:pt idx="124">
                  <c:v>703.16122999999993</c:v>
                </c:pt>
                <c:pt idx="125">
                  <c:v>764.73026000000004</c:v>
                </c:pt>
                <c:pt idx="126">
                  <c:v>728.75504000000001</c:v>
                </c:pt>
                <c:pt idx="127">
                  <c:v>664.96242000000007</c:v>
                </c:pt>
                <c:pt idx="128">
                  <c:v>674.25954999999999</c:v>
                </c:pt>
                <c:pt idx="129">
                  <c:v>611.18164999999999</c:v>
                </c:pt>
                <c:pt idx="130">
                  <c:v>700.82871</c:v>
                </c:pt>
                <c:pt idx="131">
                  <c:v>581.62473999999997</c:v>
                </c:pt>
                <c:pt idx="132">
                  <c:v>604.19255999999996</c:v>
                </c:pt>
                <c:pt idx="133">
                  <c:v>635.39531999999997</c:v>
                </c:pt>
                <c:pt idx="134">
                  <c:v>547.23</c:v>
                </c:pt>
                <c:pt idx="135">
                  <c:v>530.82574</c:v>
                </c:pt>
                <c:pt idx="136">
                  <c:v>969.86568999999997</c:v>
                </c:pt>
                <c:pt idx="137">
                  <c:v>547.62438999999995</c:v>
                </c:pt>
                <c:pt idx="138">
                  <c:v>845.08415000000002</c:v>
                </c:pt>
                <c:pt idx="139">
                  <c:v>482.42878000000002</c:v>
                </c:pt>
                <c:pt idx="140">
                  <c:v>467.17420999999996</c:v>
                </c:pt>
                <c:pt idx="141">
                  <c:v>565.10302999999999</c:v>
                </c:pt>
                <c:pt idx="142">
                  <c:v>450.93290000000002</c:v>
                </c:pt>
                <c:pt idx="143">
                  <c:v>427.46768000000003</c:v>
                </c:pt>
                <c:pt idx="144">
                  <c:v>479.00636000000003</c:v>
                </c:pt>
                <c:pt idx="145">
                  <c:v>516.25175999999999</c:v>
                </c:pt>
                <c:pt idx="146">
                  <c:v>433.51219000000003</c:v>
                </c:pt>
                <c:pt idx="147">
                  <c:v>393.30544000000003</c:v>
                </c:pt>
                <c:pt idx="148">
                  <c:v>466.90279000000004</c:v>
                </c:pt>
                <c:pt idx="149">
                  <c:v>396.72573</c:v>
                </c:pt>
                <c:pt idx="150">
                  <c:v>362.85014999999999</c:v>
                </c:pt>
                <c:pt idx="151">
                  <c:v>344.43472000000003</c:v>
                </c:pt>
                <c:pt idx="152">
                  <c:v>314.63915999999995</c:v>
                </c:pt>
                <c:pt idx="153">
                  <c:v>566.81236999999999</c:v>
                </c:pt>
                <c:pt idx="154">
                  <c:v>308.20321999999999</c:v>
                </c:pt>
                <c:pt idx="155">
                  <c:v>407.57441</c:v>
                </c:pt>
                <c:pt idx="156">
                  <c:v>384.06605000000002</c:v>
                </c:pt>
                <c:pt idx="157">
                  <c:v>322.02709000000004</c:v>
                </c:pt>
                <c:pt idx="158">
                  <c:v>344.94650000000001</c:v>
                </c:pt>
                <c:pt idx="159">
                  <c:v>292.22515999999996</c:v>
                </c:pt>
                <c:pt idx="160">
                  <c:v>280.23901000000001</c:v>
                </c:pt>
                <c:pt idx="161">
                  <c:v>294.36369999999999</c:v>
                </c:pt>
                <c:pt idx="162">
                  <c:v>276.08134999999999</c:v>
                </c:pt>
                <c:pt idx="163">
                  <c:v>345.56221999999997</c:v>
                </c:pt>
                <c:pt idx="164">
                  <c:v>257.33880999999997</c:v>
                </c:pt>
                <c:pt idx="165">
                  <c:v>280.39378999999997</c:v>
                </c:pt>
                <c:pt idx="166">
                  <c:v>296.29791999999998</c:v>
                </c:pt>
                <c:pt idx="167">
                  <c:v>412.78004000000004</c:v>
                </c:pt>
                <c:pt idx="168">
                  <c:v>247.34038999999999</c:v>
                </c:pt>
                <c:pt idx="169">
                  <c:v>256.31923</c:v>
                </c:pt>
                <c:pt idx="170">
                  <c:v>231.71977999999999</c:v>
                </c:pt>
                <c:pt idx="171">
                  <c:v>296.11843999999996</c:v>
                </c:pt>
                <c:pt idx="172">
                  <c:v>238.27437</c:v>
                </c:pt>
                <c:pt idx="173">
                  <c:v>216.30956</c:v>
                </c:pt>
                <c:pt idx="174">
                  <c:v>221.89551</c:v>
                </c:pt>
                <c:pt idx="175">
                  <c:v>254.84134000000003</c:v>
                </c:pt>
                <c:pt idx="176">
                  <c:v>204.96286999999998</c:v>
                </c:pt>
                <c:pt idx="177">
                  <c:v>222.50688</c:v>
                </c:pt>
                <c:pt idx="178">
                  <c:v>203.84237999999999</c:v>
                </c:pt>
                <c:pt idx="179">
                  <c:v>192.08616000000001</c:v>
                </c:pt>
                <c:pt idx="180">
                  <c:v>249.36363</c:v>
                </c:pt>
                <c:pt idx="181">
                  <c:v>222.91163</c:v>
                </c:pt>
                <c:pt idx="182">
                  <c:v>182.36456000000001</c:v>
                </c:pt>
                <c:pt idx="183">
                  <c:v>188.53300000000002</c:v>
                </c:pt>
                <c:pt idx="184">
                  <c:v>175.48396</c:v>
                </c:pt>
                <c:pt idx="185">
                  <c:v>164.58923000000001</c:v>
                </c:pt>
                <c:pt idx="186">
                  <c:v>173.17250000000001</c:v>
                </c:pt>
                <c:pt idx="187">
                  <c:v>230.33964</c:v>
                </c:pt>
                <c:pt idx="188">
                  <c:v>153.15741</c:v>
                </c:pt>
                <c:pt idx="189">
                  <c:v>298.48237999999998</c:v>
                </c:pt>
                <c:pt idx="190">
                  <c:v>156.07545999999999</c:v>
                </c:pt>
                <c:pt idx="191">
                  <c:v>200.71142</c:v>
                </c:pt>
                <c:pt idx="192">
                  <c:v>195.42525999999998</c:v>
                </c:pt>
                <c:pt idx="193">
                  <c:v>146.78450000000001</c:v>
                </c:pt>
                <c:pt idx="194">
                  <c:v>139.48845</c:v>
                </c:pt>
                <c:pt idx="195">
                  <c:v>143.64129</c:v>
                </c:pt>
                <c:pt idx="196">
                  <c:v>129.29293000000001</c:v>
                </c:pt>
                <c:pt idx="197">
                  <c:v>124.49346</c:v>
                </c:pt>
                <c:pt idx="198">
                  <c:v>164.65448999999998</c:v>
                </c:pt>
                <c:pt idx="199">
                  <c:v>176.68711999999999</c:v>
                </c:pt>
                <c:pt idx="200">
                  <c:v>127.69056</c:v>
                </c:pt>
                <c:pt idx="201">
                  <c:v>113.39558</c:v>
                </c:pt>
                <c:pt idx="202">
                  <c:v>109.70850999999999</c:v>
                </c:pt>
                <c:pt idx="203">
                  <c:v>115.65670999999999</c:v>
                </c:pt>
                <c:pt idx="204">
                  <c:v>146.38906</c:v>
                </c:pt>
                <c:pt idx="205">
                  <c:v>101.38645</c:v>
                </c:pt>
                <c:pt idx="206">
                  <c:v>107.86095</c:v>
                </c:pt>
                <c:pt idx="207">
                  <c:v>142.02513999999999</c:v>
                </c:pt>
                <c:pt idx="208">
                  <c:v>95.991439999999997</c:v>
                </c:pt>
                <c:pt idx="209">
                  <c:v>90.31429</c:v>
                </c:pt>
                <c:pt idx="210">
                  <c:v>92.784179999999992</c:v>
                </c:pt>
                <c:pt idx="211">
                  <c:v>184.01888</c:v>
                </c:pt>
                <c:pt idx="212">
                  <c:v>120.00133000000001</c:v>
                </c:pt>
                <c:pt idx="213">
                  <c:v>85.666000000000011</c:v>
                </c:pt>
                <c:pt idx="214">
                  <c:v>84.512360000000001</c:v>
                </c:pt>
                <c:pt idx="215">
                  <c:v>79.937939999999998</c:v>
                </c:pt>
                <c:pt idx="216">
                  <c:v>122.7265</c:v>
                </c:pt>
                <c:pt idx="217">
                  <c:v>79.830109999999991</c:v>
                </c:pt>
                <c:pt idx="218">
                  <c:v>73.91722</c:v>
                </c:pt>
                <c:pt idx="219">
                  <c:v>68.669910000000002</c:v>
                </c:pt>
                <c:pt idx="220">
                  <c:v>64.849420000000009</c:v>
                </c:pt>
                <c:pt idx="221">
                  <c:v>70.645269999999996</c:v>
                </c:pt>
                <c:pt idx="222">
                  <c:v>96.306970000000007</c:v>
                </c:pt>
                <c:pt idx="223">
                  <c:v>100.273</c:v>
                </c:pt>
                <c:pt idx="224">
                  <c:v>60.771129999999999</c:v>
                </c:pt>
                <c:pt idx="225">
                  <c:v>62.396140000000003</c:v>
                </c:pt>
                <c:pt idx="226">
                  <c:v>56.697180000000003</c:v>
                </c:pt>
                <c:pt idx="227">
                  <c:v>91.756340000000009</c:v>
                </c:pt>
                <c:pt idx="228">
                  <c:v>78.139139999999998</c:v>
                </c:pt>
                <c:pt idx="229">
                  <c:v>51.678930000000001</c:v>
                </c:pt>
                <c:pt idx="230">
                  <c:v>52.413420000000002</c:v>
                </c:pt>
                <c:pt idx="231">
                  <c:v>114.12882</c:v>
                </c:pt>
                <c:pt idx="232">
                  <c:v>48.734390000000005</c:v>
                </c:pt>
                <c:pt idx="233">
                  <c:v>46.060400000000001</c:v>
                </c:pt>
                <c:pt idx="234">
                  <c:v>71.329619999999991</c:v>
                </c:pt>
                <c:pt idx="235">
                  <c:v>47.56297</c:v>
                </c:pt>
                <c:pt idx="236">
                  <c:v>69.343739999999997</c:v>
                </c:pt>
                <c:pt idx="237">
                  <c:v>42.160440000000001</c:v>
                </c:pt>
                <c:pt idx="238">
                  <c:v>44.768689999999999</c:v>
                </c:pt>
                <c:pt idx="239">
                  <c:v>37.533740000000002</c:v>
                </c:pt>
                <c:pt idx="240">
                  <c:v>34.490769999999998</c:v>
                </c:pt>
                <c:pt idx="241">
                  <c:v>62.394940000000005</c:v>
                </c:pt>
                <c:pt idx="242">
                  <c:v>34.395949999999999</c:v>
                </c:pt>
                <c:pt idx="243">
                  <c:v>31.6921</c:v>
                </c:pt>
                <c:pt idx="244">
                  <c:v>53.386959999999995</c:v>
                </c:pt>
                <c:pt idx="245">
                  <c:v>29.272759999999998</c:v>
                </c:pt>
                <c:pt idx="246">
                  <c:v>31.204139999999999</c:v>
                </c:pt>
                <c:pt idx="247">
                  <c:v>49.374200000000002</c:v>
                </c:pt>
                <c:pt idx="248">
                  <c:v>26.920940000000002</c:v>
                </c:pt>
                <c:pt idx="249">
                  <c:v>25.509599999999999</c:v>
                </c:pt>
                <c:pt idx="250">
                  <c:v>24.11891</c:v>
                </c:pt>
                <c:pt idx="251">
                  <c:v>45.26023</c:v>
                </c:pt>
                <c:pt idx="252">
                  <c:v>61.640269999999994</c:v>
                </c:pt>
                <c:pt idx="253">
                  <c:v>23.564959999999999</c:v>
                </c:pt>
                <c:pt idx="254">
                  <c:v>22.786560000000001</c:v>
                </c:pt>
                <c:pt idx="255">
                  <c:v>21.0276</c:v>
                </c:pt>
                <c:pt idx="256">
                  <c:v>39.23339</c:v>
                </c:pt>
                <c:pt idx="257">
                  <c:v>18.792809999999999</c:v>
                </c:pt>
                <c:pt idx="258">
                  <c:v>18.978280000000002</c:v>
                </c:pt>
                <c:pt idx="259">
                  <c:v>37.125300000000003</c:v>
                </c:pt>
                <c:pt idx="260">
                  <c:v>16.50384</c:v>
                </c:pt>
                <c:pt idx="261">
                  <c:v>15.222160000000001</c:v>
                </c:pt>
                <c:pt idx="262">
                  <c:v>26.740169999999999</c:v>
                </c:pt>
                <c:pt idx="263">
                  <c:v>15.81892</c:v>
                </c:pt>
                <c:pt idx="264">
                  <c:v>13.050600000000001</c:v>
                </c:pt>
                <c:pt idx="265">
                  <c:v>14.144119999999999</c:v>
                </c:pt>
                <c:pt idx="266">
                  <c:v>11.882729999999999</c:v>
                </c:pt>
                <c:pt idx="267">
                  <c:v>27.024909999999998</c:v>
                </c:pt>
                <c:pt idx="268">
                  <c:v>22.874009999999998</c:v>
                </c:pt>
                <c:pt idx="269">
                  <c:v>10.923250000000001</c:v>
                </c:pt>
                <c:pt idx="270">
                  <c:v>10.640169999999999</c:v>
                </c:pt>
                <c:pt idx="271">
                  <c:v>26.764330000000001</c:v>
                </c:pt>
                <c:pt idx="272">
                  <c:v>9.3770199999999999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F5-2348-8FBA-4AB49FEB1D11}"/>
            </c:ext>
          </c:extLst>
        </c:ser>
        <c:ser>
          <c:idx val="1"/>
          <c:order val="2"/>
          <c:tx>
            <c:v>EOS 500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summaryC!$AB$22:$AB$35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summaryC!$AG$22:$AG$35</c:f>
              <c:numCache>
                <c:formatCode>General</c:formatCode>
                <c:ptCount val="14"/>
                <c:pt idx="0">
                  <c:v>10093.21809968181</c:v>
                </c:pt>
                <c:pt idx="1">
                  <c:v>5872.8400268400464</c:v>
                </c:pt>
                <c:pt idx="2">
                  <c:v>2624.2944779104268</c:v>
                </c:pt>
                <c:pt idx="3">
                  <c:v>1571.9024818477549</c:v>
                </c:pt>
                <c:pt idx="4">
                  <c:v>788.59306508715099</c:v>
                </c:pt>
                <c:pt idx="5">
                  <c:v>290.02015701058826</c:v>
                </c:pt>
                <c:pt idx="6">
                  <c:v>158.62705334787057</c:v>
                </c:pt>
                <c:pt idx="7">
                  <c:v>74.424097808272009</c:v>
                </c:pt>
                <c:pt idx="8">
                  <c:v>45.776123034569622</c:v>
                </c:pt>
                <c:pt idx="9">
                  <c:v>24.444596481119127</c:v>
                </c:pt>
                <c:pt idx="10">
                  <c:v>16.211805224063305</c:v>
                </c:pt>
                <c:pt idx="11">
                  <c:v>11.987793868949847</c:v>
                </c:pt>
                <c:pt idx="12">
                  <c:v>7.1463960873150416</c:v>
                </c:pt>
                <c:pt idx="13">
                  <c:v>5.0511298965880105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F5-2348-8FBA-4AB49FEB1D11}"/>
            </c:ext>
          </c:extLst>
        </c:ser>
        <c:ser>
          <c:idx val="5"/>
          <c:order val="3"/>
          <c:tx>
            <c:v>MD 500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summaryC!$M$282:$M$554</c:f>
              <c:numCache>
                <c:formatCode>0.0000</c:formatCode>
                <c:ptCount val="273"/>
                <c:pt idx="0">
                  <c:v>30.051237416729467</c:v>
                </c:pt>
                <c:pt idx="1">
                  <c:v>30.535380813357815</c:v>
                </c:pt>
                <c:pt idx="2">
                  <c:v>30.813040372389281</c:v>
                </c:pt>
                <c:pt idx="3">
                  <c:v>30.87060455548508</c:v>
                </c:pt>
                <c:pt idx="4">
                  <c:v>30.890538051363205</c:v>
                </c:pt>
                <c:pt idx="5">
                  <c:v>30.933543594797897</c:v>
                </c:pt>
                <c:pt idx="6">
                  <c:v>30.982398638055386</c:v>
                </c:pt>
                <c:pt idx="7">
                  <c:v>31.09356268775727</c:v>
                </c:pt>
                <c:pt idx="8">
                  <c:v>31.119001968734477</c:v>
                </c:pt>
                <c:pt idx="9">
                  <c:v>31.224954783123042</c:v>
                </c:pt>
                <c:pt idx="10">
                  <c:v>31.391576892001748</c:v>
                </c:pt>
                <c:pt idx="11">
                  <c:v>31.468438527878856</c:v>
                </c:pt>
                <c:pt idx="12">
                  <c:v>31.50025878050571</c:v>
                </c:pt>
                <c:pt idx="13">
                  <c:v>31.504700078740008</c:v>
                </c:pt>
                <c:pt idx="14">
                  <c:v>31.640228327902054</c:v>
                </c:pt>
                <c:pt idx="15">
                  <c:v>31.71386637799694</c:v>
                </c:pt>
                <c:pt idx="16">
                  <c:v>31.784161632307487</c:v>
                </c:pt>
                <c:pt idx="17">
                  <c:v>31.809181122539709</c:v>
                </c:pt>
                <c:pt idx="18">
                  <c:v>31.855915784202686</c:v>
                </c:pt>
                <c:pt idx="19">
                  <c:v>31.884282575628131</c:v>
                </c:pt>
                <c:pt idx="20">
                  <c:v>31.9111283789609</c:v>
                </c:pt>
                <c:pt idx="21">
                  <c:v>31.911810814174199</c:v>
                </c:pt>
                <c:pt idx="22">
                  <c:v>31.956322283307156</c:v>
                </c:pt>
                <c:pt idx="23">
                  <c:v>31.973339401483695</c:v>
                </c:pt>
                <c:pt idx="24">
                  <c:v>32.083673132087839</c:v>
                </c:pt>
                <c:pt idx="25">
                  <c:v>32.150723912899906</c:v>
                </c:pt>
                <c:pt idx="26">
                  <c:v>32.221270164443425</c:v>
                </c:pt>
                <c:pt idx="27">
                  <c:v>32.262714705906809</c:v>
                </c:pt>
                <c:pt idx="28">
                  <c:v>32.320246987289849</c:v>
                </c:pt>
                <c:pt idx="29">
                  <c:v>32.436893507656983</c:v>
                </c:pt>
                <c:pt idx="30">
                  <c:v>32.55476936251965</c:v>
                </c:pt>
                <c:pt idx="31">
                  <c:v>32.557174733090562</c:v>
                </c:pt>
                <c:pt idx="32">
                  <c:v>32.56776580123941</c:v>
                </c:pt>
                <c:pt idx="33">
                  <c:v>32.79488705111882</c:v>
                </c:pt>
                <c:pt idx="34">
                  <c:v>32.833593401853541</c:v>
                </c:pt>
                <c:pt idx="35">
                  <c:v>32.833818229999387</c:v>
                </c:pt>
                <c:pt idx="36">
                  <c:v>32.975332041834697</c:v>
                </c:pt>
                <c:pt idx="37">
                  <c:v>33.20861067942576</c:v>
                </c:pt>
                <c:pt idx="38">
                  <c:v>33.403605079726908</c:v>
                </c:pt>
                <c:pt idx="39">
                  <c:v>33.425573851699852</c:v>
                </c:pt>
                <c:pt idx="40">
                  <c:v>33.460953261815405</c:v>
                </c:pt>
                <c:pt idx="41">
                  <c:v>33.510974630049162</c:v>
                </c:pt>
                <c:pt idx="42">
                  <c:v>33.709257832955934</c:v>
                </c:pt>
                <c:pt idx="43">
                  <c:v>33.811240160091728</c:v>
                </c:pt>
                <c:pt idx="44">
                  <c:v>33.874244967069146</c:v>
                </c:pt>
                <c:pt idx="45">
                  <c:v>34.054301795806182</c:v>
                </c:pt>
                <c:pt idx="46">
                  <c:v>34.058854636362646</c:v>
                </c:pt>
                <c:pt idx="47">
                  <c:v>34.449012758592204</c:v>
                </c:pt>
                <c:pt idx="48">
                  <c:v>34.515394685549211</c:v>
                </c:pt>
                <c:pt idx="49">
                  <c:v>34.560104279217654</c:v>
                </c:pt>
                <c:pt idx="50">
                  <c:v>34.702990471897785</c:v>
                </c:pt>
                <c:pt idx="51">
                  <c:v>34.793977912226588</c:v>
                </c:pt>
                <c:pt idx="52">
                  <c:v>34.960551121955831</c:v>
                </c:pt>
                <c:pt idx="53">
                  <c:v>35.128493700519961</c:v>
                </c:pt>
                <c:pt idx="54">
                  <c:v>35.183312481073223</c:v>
                </c:pt>
                <c:pt idx="55">
                  <c:v>35.194670234154287</c:v>
                </c:pt>
                <c:pt idx="56">
                  <c:v>35.241900223973907</c:v>
                </c:pt>
                <c:pt idx="57">
                  <c:v>35.284768862724654</c:v>
                </c:pt>
                <c:pt idx="58">
                  <c:v>35.291361956366615</c:v>
                </c:pt>
                <c:pt idx="59">
                  <c:v>35.319061199001766</c:v>
                </c:pt>
                <c:pt idx="60">
                  <c:v>35.520316359990865</c:v>
                </c:pt>
                <c:pt idx="61">
                  <c:v>35.575074607235507</c:v>
                </c:pt>
                <c:pt idx="62">
                  <c:v>35.576807633518399</c:v>
                </c:pt>
                <c:pt idx="63">
                  <c:v>35.592919955808426</c:v>
                </c:pt>
                <c:pt idx="64">
                  <c:v>35.665849246371231</c:v>
                </c:pt>
                <c:pt idx="65">
                  <c:v>35.743806201125999</c:v>
                </c:pt>
                <c:pt idx="66">
                  <c:v>35.784327816085131</c:v>
                </c:pt>
                <c:pt idx="67">
                  <c:v>35.860667598716063</c:v>
                </c:pt>
                <c:pt idx="68">
                  <c:v>36.008160785898681</c:v>
                </c:pt>
                <c:pt idx="69">
                  <c:v>36.230017060306025</c:v>
                </c:pt>
                <c:pt idx="70">
                  <c:v>36.24825404295531</c:v>
                </c:pt>
                <c:pt idx="71">
                  <c:v>36.326247445805016</c:v>
                </c:pt>
                <c:pt idx="72">
                  <c:v>36.467521566123537</c:v>
                </c:pt>
                <c:pt idx="73">
                  <c:v>36.496911897175238</c:v>
                </c:pt>
                <c:pt idx="74">
                  <c:v>36.501836041987879</c:v>
                </c:pt>
                <c:pt idx="75">
                  <c:v>36.650936465261559</c:v>
                </c:pt>
                <c:pt idx="76">
                  <c:v>36.954921776731794</c:v>
                </c:pt>
                <c:pt idx="77">
                  <c:v>37.142833604728281</c:v>
                </c:pt>
                <c:pt idx="78">
                  <c:v>37.180221331329527</c:v>
                </c:pt>
                <c:pt idx="79">
                  <c:v>37.341067673454248</c:v>
                </c:pt>
                <c:pt idx="80">
                  <c:v>37.377909534387207</c:v>
                </c:pt>
                <c:pt idx="81">
                  <c:v>37.587714039560019</c:v>
                </c:pt>
                <c:pt idx="82">
                  <c:v>37.659537200710894</c:v>
                </c:pt>
                <c:pt idx="83">
                  <c:v>37.830471340629224</c:v>
                </c:pt>
                <c:pt idx="84">
                  <c:v>38.146535422659838</c:v>
                </c:pt>
                <c:pt idx="85">
                  <c:v>38.27238951751518</c:v>
                </c:pt>
                <c:pt idx="86">
                  <c:v>38.971814158071659</c:v>
                </c:pt>
                <c:pt idx="87">
                  <c:v>39.025402475681886</c:v>
                </c:pt>
                <c:pt idx="88">
                  <c:v>39.254488514073664</c:v>
                </c:pt>
                <c:pt idx="89">
                  <c:v>39.505058725291136</c:v>
                </c:pt>
                <c:pt idx="90">
                  <c:v>39.772706486346749</c:v>
                </c:pt>
                <c:pt idx="91">
                  <c:v>40.355905147831237</c:v>
                </c:pt>
                <c:pt idx="92">
                  <c:v>40.431971715995985</c:v>
                </c:pt>
                <c:pt idx="93">
                  <c:v>40.703786357440904</c:v>
                </c:pt>
                <c:pt idx="94">
                  <c:v>41.780597687250747</c:v>
                </c:pt>
                <c:pt idx="95">
                  <c:v>41.930197215539977</c:v>
                </c:pt>
                <c:pt idx="96">
                  <c:v>42.408218416649163</c:v>
                </c:pt>
                <c:pt idx="97">
                  <c:v>42.462867692535447</c:v>
                </c:pt>
                <c:pt idx="98">
                  <c:v>42.720000079174348</c:v>
                </c:pt>
                <c:pt idx="99">
                  <c:v>43.112432028732002</c:v>
                </c:pt>
                <c:pt idx="100">
                  <c:v>43.225836345486172</c:v>
                </c:pt>
                <c:pt idx="101">
                  <c:v>43.240292454538647</c:v>
                </c:pt>
                <c:pt idx="102">
                  <c:v>43.287252977903492</c:v>
                </c:pt>
                <c:pt idx="103">
                  <c:v>43.838541742592525</c:v>
                </c:pt>
                <c:pt idx="104">
                  <c:v>44.012031231572728</c:v>
                </c:pt>
                <c:pt idx="105">
                  <c:v>44.396634767819009</c:v>
                </c:pt>
                <c:pt idx="106">
                  <c:v>44.6777921983293</c:v>
                </c:pt>
                <c:pt idx="107">
                  <c:v>44.839973728599922</c:v>
                </c:pt>
                <c:pt idx="108">
                  <c:v>45.535284303058319</c:v>
                </c:pt>
                <c:pt idx="109">
                  <c:v>45.681510703197297</c:v>
                </c:pt>
                <c:pt idx="110">
                  <c:v>45.774411562934617</c:v>
                </c:pt>
                <c:pt idx="111">
                  <c:v>46.229360602535749</c:v>
                </c:pt>
                <c:pt idx="112">
                  <c:v>46.513306820569781</c:v>
                </c:pt>
                <c:pt idx="113">
                  <c:v>47.03545556304821</c:v>
                </c:pt>
                <c:pt idx="114">
                  <c:v>47.38680755255762</c:v>
                </c:pt>
                <c:pt idx="115">
                  <c:v>47.487749687830423</c:v>
                </c:pt>
                <c:pt idx="116">
                  <c:v>48.652470332763876</c:v>
                </c:pt>
                <c:pt idx="117">
                  <c:v>48.718332494155739</c:v>
                </c:pt>
                <c:pt idx="118">
                  <c:v>48.757824582545034</c:v>
                </c:pt>
                <c:pt idx="119">
                  <c:v>49.207759100190756</c:v>
                </c:pt>
                <c:pt idx="120">
                  <c:v>49.600973893866033</c:v>
                </c:pt>
                <c:pt idx="121">
                  <c:v>49.75047792966982</c:v>
                </c:pt>
                <c:pt idx="122">
                  <c:v>50.485603767863374</c:v>
                </c:pt>
                <c:pt idx="123">
                  <c:v>50.659569595399411</c:v>
                </c:pt>
                <c:pt idx="124">
                  <c:v>50.676435008063009</c:v>
                </c:pt>
                <c:pt idx="125">
                  <c:v>50.88634933570475</c:v>
                </c:pt>
                <c:pt idx="126">
                  <c:v>52.403484353428453</c:v>
                </c:pt>
                <c:pt idx="127">
                  <c:v>52.554810989634973</c:v>
                </c:pt>
                <c:pt idx="128">
                  <c:v>53.399577568929764</c:v>
                </c:pt>
                <c:pt idx="129">
                  <c:v>54.816562482959021</c:v>
                </c:pt>
                <c:pt idx="130">
                  <c:v>55.072883747781539</c:v>
                </c:pt>
                <c:pt idx="131">
                  <c:v>55.420411199512728</c:v>
                </c:pt>
                <c:pt idx="132">
                  <c:v>55.465799366573528</c:v>
                </c:pt>
                <c:pt idx="133">
                  <c:v>55.619543159848376</c:v>
                </c:pt>
                <c:pt idx="134">
                  <c:v>56.104039745440303</c:v>
                </c:pt>
                <c:pt idx="135">
                  <c:v>56.861394202633214</c:v>
                </c:pt>
                <c:pt idx="136">
                  <c:v>57.490834413625478</c:v>
                </c:pt>
                <c:pt idx="137">
                  <c:v>57.76329843438932</c:v>
                </c:pt>
                <c:pt idx="138">
                  <c:v>58.456978126747472</c:v>
                </c:pt>
                <c:pt idx="139">
                  <c:v>59.408873074243388</c:v>
                </c:pt>
                <c:pt idx="140">
                  <c:v>60.634072330437824</c:v>
                </c:pt>
                <c:pt idx="141">
                  <c:v>60.946670353730191</c:v>
                </c:pt>
                <c:pt idx="142">
                  <c:v>61.451559062050855</c:v>
                </c:pt>
                <c:pt idx="143">
                  <c:v>62.379560691103798</c:v>
                </c:pt>
                <c:pt idx="144">
                  <c:v>63.086449490157406</c:v>
                </c:pt>
                <c:pt idx="145">
                  <c:v>63.572636779562608</c:v>
                </c:pt>
                <c:pt idx="146">
                  <c:v>63.929256546156871</c:v>
                </c:pt>
                <c:pt idx="147">
                  <c:v>65.197526963118463</c:v>
                </c:pt>
                <c:pt idx="148">
                  <c:v>65.295426906542886</c:v>
                </c:pt>
                <c:pt idx="149">
                  <c:v>66.196697434147154</c:v>
                </c:pt>
                <c:pt idx="150">
                  <c:v>66.819863163399134</c:v>
                </c:pt>
                <c:pt idx="151">
                  <c:v>67.486139295516992</c:v>
                </c:pt>
                <c:pt idx="152">
                  <c:v>67.809079109242447</c:v>
                </c:pt>
                <c:pt idx="153">
                  <c:v>69.269401485991935</c:v>
                </c:pt>
                <c:pt idx="154">
                  <c:v>69.484667301469329</c:v>
                </c:pt>
                <c:pt idx="155">
                  <c:v>69.631916537401011</c:v>
                </c:pt>
                <c:pt idx="156">
                  <c:v>70.856645232067009</c:v>
                </c:pt>
                <c:pt idx="157">
                  <c:v>71.24680526546517</c:v>
                </c:pt>
                <c:pt idx="158">
                  <c:v>71.410001561561742</c:v>
                </c:pt>
                <c:pt idx="159">
                  <c:v>71.555967688769329</c:v>
                </c:pt>
                <c:pt idx="160">
                  <c:v>71.695747643736482</c:v>
                </c:pt>
                <c:pt idx="161">
                  <c:v>72.185709713622302</c:v>
                </c:pt>
                <c:pt idx="162">
                  <c:v>73.223426907390646</c:v>
                </c:pt>
                <c:pt idx="163">
                  <c:v>73.237127193788737</c:v>
                </c:pt>
                <c:pt idx="164">
                  <c:v>73.826385133919615</c:v>
                </c:pt>
                <c:pt idx="165">
                  <c:v>73.94748416445286</c:v>
                </c:pt>
                <c:pt idx="166">
                  <c:v>75.063494278092108</c:v>
                </c:pt>
                <c:pt idx="167">
                  <c:v>75.378046873928298</c:v>
                </c:pt>
                <c:pt idx="168">
                  <c:v>75.583295202286067</c:v>
                </c:pt>
                <c:pt idx="169">
                  <c:v>76.891857906230825</c:v>
                </c:pt>
                <c:pt idx="170">
                  <c:v>78.995876068605128</c:v>
                </c:pt>
                <c:pt idx="171">
                  <c:v>79.272345802470952</c:v>
                </c:pt>
                <c:pt idx="172">
                  <c:v>79.927590889238985</c:v>
                </c:pt>
                <c:pt idx="173">
                  <c:v>79.954242611493612</c:v>
                </c:pt>
                <c:pt idx="174">
                  <c:v>79.989670598840632</c:v>
                </c:pt>
                <c:pt idx="175">
                  <c:v>80.811882813001063</c:v>
                </c:pt>
                <c:pt idx="176">
                  <c:v>81.316775021991532</c:v>
                </c:pt>
                <c:pt idx="177">
                  <c:v>82.441426534798751</c:v>
                </c:pt>
                <c:pt idx="178">
                  <c:v>82.75525903112667</c:v>
                </c:pt>
                <c:pt idx="179">
                  <c:v>83.032546153337805</c:v>
                </c:pt>
                <c:pt idx="180">
                  <c:v>84.779736016412912</c:v>
                </c:pt>
                <c:pt idx="181">
                  <c:v>84.948439538882809</c:v>
                </c:pt>
                <c:pt idx="182">
                  <c:v>87.691219927366078</c:v>
                </c:pt>
                <c:pt idx="183">
                  <c:v>87.746975267537692</c:v>
                </c:pt>
                <c:pt idx="184">
                  <c:v>88.046153220613746</c:v>
                </c:pt>
                <c:pt idx="185">
                  <c:v>90.061700920660513</c:v>
                </c:pt>
                <c:pt idx="186">
                  <c:v>90.31739052372231</c:v>
                </c:pt>
                <c:pt idx="187">
                  <c:v>90.658573014691996</c:v>
                </c:pt>
                <c:pt idx="188">
                  <c:v>91.164641764256771</c:v>
                </c:pt>
                <c:pt idx="189">
                  <c:v>92.158485620004143</c:v>
                </c:pt>
                <c:pt idx="190">
                  <c:v>93.346858124702166</c:v>
                </c:pt>
                <c:pt idx="191">
                  <c:v>94.109313168609759</c:v>
                </c:pt>
                <c:pt idx="192">
                  <c:v>94.93365246152544</c:v>
                </c:pt>
                <c:pt idx="193">
                  <c:v>96.061850870509659</c:v>
                </c:pt>
                <c:pt idx="194">
                  <c:v>97.070759743095849</c:v>
                </c:pt>
                <c:pt idx="195">
                  <c:v>97.3402580348681</c:v>
                </c:pt>
                <c:pt idx="196">
                  <c:v>98.797881297972651</c:v>
                </c:pt>
                <c:pt idx="197">
                  <c:v>99.792912323256189</c:v>
                </c:pt>
                <c:pt idx="198">
                  <c:v>100.13076965004252</c:v>
                </c:pt>
                <c:pt idx="199">
                  <c:v>102.17779816007693</c:v>
                </c:pt>
                <c:pt idx="200">
                  <c:v>103.09236836189991</c:v>
                </c:pt>
                <c:pt idx="201">
                  <c:v>104.37580161477794</c:v>
                </c:pt>
                <c:pt idx="202">
                  <c:v>104.51540842296438</c:v>
                </c:pt>
                <c:pt idx="203">
                  <c:v>107.20125893276601</c:v>
                </c:pt>
                <c:pt idx="204">
                  <c:v>108.2797081284769</c:v>
                </c:pt>
                <c:pt idx="205">
                  <c:v>110.34953613903117</c:v>
                </c:pt>
                <c:pt idx="206">
                  <c:v>112.6872027198812</c:v>
                </c:pt>
                <c:pt idx="207">
                  <c:v>113.46028419754855</c:v>
                </c:pt>
                <c:pt idx="208">
                  <c:v>113.66970377434467</c:v>
                </c:pt>
                <c:pt idx="209">
                  <c:v>114.37315503239044</c:v>
                </c:pt>
                <c:pt idx="210">
                  <c:v>114.7662048775919</c:v>
                </c:pt>
                <c:pt idx="211">
                  <c:v>117.51455042558732</c:v>
                </c:pt>
                <c:pt idx="212">
                  <c:v>117.53201898405977</c:v>
                </c:pt>
                <c:pt idx="213">
                  <c:v>118.67616601558858</c:v>
                </c:pt>
                <c:pt idx="214">
                  <c:v>121.26988593532455</c:v>
                </c:pt>
                <c:pt idx="215">
                  <c:v>121.76387319165391</c:v>
                </c:pt>
                <c:pt idx="216">
                  <c:v>125.75081910446129</c:v>
                </c:pt>
                <c:pt idx="217">
                  <c:v>127.67728604450099</c:v>
                </c:pt>
                <c:pt idx="218">
                  <c:v>129.26287825729113</c:v>
                </c:pt>
                <c:pt idx="219">
                  <c:v>131.19668797977261</c:v>
                </c:pt>
                <c:pt idx="220">
                  <c:v>132.96932045743205</c:v>
                </c:pt>
                <c:pt idx="221">
                  <c:v>133.24628196173109</c:v>
                </c:pt>
                <c:pt idx="222">
                  <c:v>133.77308908279639</c:v>
                </c:pt>
                <c:pt idx="223">
                  <c:v>140.31574948810857</c:v>
                </c:pt>
                <c:pt idx="224">
                  <c:v>142.80587088528642</c:v>
                </c:pt>
                <c:pt idx="225">
                  <c:v>143.25844371304288</c:v>
                </c:pt>
                <c:pt idx="226">
                  <c:v>148.7801111468184</c:v>
                </c:pt>
                <c:pt idx="227">
                  <c:v>149.429530513195</c:v>
                </c:pt>
                <c:pt idx="228">
                  <c:v>149.75050440122283</c:v>
                </c:pt>
                <c:pt idx="229">
                  <c:v>149.8119772306392</c:v>
                </c:pt>
                <c:pt idx="230">
                  <c:v>150.43967373698749</c:v>
                </c:pt>
                <c:pt idx="231">
                  <c:v>155.54975244168625</c:v>
                </c:pt>
                <c:pt idx="232">
                  <c:v>156.59741249865692</c:v>
                </c:pt>
                <c:pt idx="233">
                  <c:v>164.31994174671436</c:v>
                </c:pt>
                <c:pt idx="234">
                  <c:v>166.86961387920712</c:v>
                </c:pt>
                <c:pt idx="235">
                  <c:v>167.33193548260397</c:v>
                </c:pt>
                <c:pt idx="236">
                  <c:v>168.44620473413158</c:v>
                </c:pt>
                <c:pt idx="237">
                  <c:v>174.09085091521578</c:v>
                </c:pt>
                <c:pt idx="238">
                  <c:v>175.98668225044364</c:v>
                </c:pt>
                <c:pt idx="239">
                  <c:v>182.32549450065582</c:v>
                </c:pt>
                <c:pt idx="240">
                  <c:v>186.09400826794331</c:v>
                </c:pt>
                <c:pt idx="241">
                  <c:v>189.96527787314153</c:v>
                </c:pt>
                <c:pt idx="242">
                  <c:v>191.54639180553414</c:v>
                </c:pt>
                <c:pt idx="243">
                  <c:v>192.97449730969342</c:v>
                </c:pt>
                <c:pt idx="244">
                  <c:v>201.80489831506887</c:v>
                </c:pt>
                <c:pt idx="245">
                  <c:v>202.05868411302245</c:v>
                </c:pt>
                <c:pt idx="246">
                  <c:v>211.34094254067043</c:v>
                </c:pt>
                <c:pt idx="247">
                  <c:v>211.57227036709904</c:v>
                </c:pt>
                <c:pt idx="248">
                  <c:v>215.70134992706195</c:v>
                </c:pt>
                <c:pt idx="249">
                  <c:v>222.1287439169399</c:v>
                </c:pt>
                <c:pt idx="250">
                  <c:v>227.08261000715953</c:v>
                </c:pt>
                <c:pt idx="251">
                  <c:v>235.39462166302619</c:v>
                </c:pt>
                <c:pt idx="252">
                  <c:v>236.97214344634804</c:v>
                </c:pt>
                <c:pt idx="253">
                  <c:v>243.57467135030353</c:v>
                </c:pt>
                <c:pt idx="254">
                  <c:v>262.235609956963</c:v>
                </c:pt>
                <c:pt idx="255">
                  <c:v>263.81075569587267</c:v>
                </c:pt>
                <c:pt idx="256">
                  <c:v>270.46355681505719</c:v>
                </c:pt>
                <c:pt idx="257">
                  <c:v>278.12775880587475</c:v>
                </c:pt>
                <c:pt idx="258">
                  <c:v>295.07008507258791</c:v>
                </c:pt>
                <c:pt idx="259">
                  <c:v>299.21739381288944</c:v>
                </c:pt>
                <c:pt idx="260">
                  <c:v>299.29892945343164</c:v>
                </c:pt>
                <c:pt idx="261">
                  <c:v>327.39996600186765</c:v>
                </c:pt>
                <c:pt idx="262">
                  <c:v>331.65768594149364</c:v>
                </c:pt>
                <c:pt idx="263">
                  <c:v>346.83570831707675</c:v>
                </c:pt>
                <c:pt idx="264">
                  <c:v>354.11297023549878</c:v>
                </c:pt>
                <c:pt idx="265">
                  <c:v>388.37436367134529</c:v>
                </c:pt>
                <c:pt idx="266">
                  <c:v>390.70602600420523</c:v>
                </c:pt>
                <c:pt idx="267">
                  <c:v>396.03768817044374</c:v>
                </c:pt>
                <c:pt idx="268">
                  <c:v>434.57692553964154</c:v>
                </c:pt>
                <c:pt idx="269">
                  <c:v>437.89590462001718</c:v>
                </c:pt>
                <c:pt idx="270">
                  <c:v>452.9844197996461</c:v>
                </c:pt>
                <c:pt idx="271">
                  <c:v>474.02264272472883</c:v>
                </c:pt>
                <c:pt idx="272">
                  <c:v>483.26856133100523</c:v>
                </c:pt>
              </c:numCache>
            </c:numRef>
          </c:xVal>
          <c:yVal>
            <c:numRef>
              <c:f>summaryC!$L$282:$L$554</c:f>
              <c:numCache>
                <c:formatCode>0.0000</c:formatCode>
                <c:ptCount val="273"/>
                <c:pt idx="0">
                  <c:v>5244.399317286091</c:v>
                </c:pt>
                <c:pt idx="1">
                  <c:v>4908.9169617256548</c:v>
                </c:pt>
                <c:pt idx="2">
                  <c:v>4295.0358787936311</c:v>
                </c:pt>
                <c:pt idx="3">
                  <c:v>4965.171467949509</c:v>
                </c:pt>
                <c:pt idx="4">
                  <c:v>5227.7511602318282</c:v>
                </c:pt>
                <c:pt idx="5">
                  <c:v>5397.1996209952868</c:v>
                </c:pt>
                <c:pt idx="6">
                  <c:v>5028.432820095928</c:v>
                </c:pt>
                <c:pt idx="7">
                  <c:v>4296.1249865031305</c:v>
                </c:pt>
                <c:pt idx="8">
                  <c:v>5474.6305586127419</c:v>
                </c:pt>
                <c:pt idx="9">
                  <c:v>5563.9172408634631</c:v>
                </c:pt>
                <c:pt idx="10">
                  <c:v>4124.9079123306965</c:v>
                </c:pt>
                <c:pt idx="11">
                  <c:v>4045.0771660038258</c:v>
                </c:pt>
                <c:pt idx="12">
                  <c:v>4591.6513605157597</c:v>
                </c:pt>
                <c:pt idx="13">
                  <c:v>4329.4659875635643</c:v>
                </c:pt>
                <c:pt idx="14">
                  <c:v>3967.0315678683251</c:v>
                </c:pt>
                <c:pt idx="15">
                  <c:v>4204.6748334702261</c:v>
                </c:pt>
                <c:pt idx="16">
                  <c:v>5514.1336453400527</c:v>
                </c:pt>
                <c:pt idx="17">
                  <c:v>3886.6867112840036</c:v>
                </c:pt>
                <c:pt idx="18">
                  <c:v>4727.2034958845234</c:v>
                </c:pt>
                <c:pt idx="19">
                  <c:v>4598.1921978491155</c:v>
                </c:pt>
                <c:pt idx="20">
                  <c:v>5538.4890562798964</c:v>
                </c:pt>
                <c:pt idx="21">
                  <c:v>4976.4390451609588</c:v>
                </c:pt>
                <c:pt idx="22">
                  <c:v>4380.3933911880213</c:v>
                </c:pt>
                <c:pt idx="23">
                  <c:v>5340.5680770733834</c:v>
                </c:pt>
                <c:pt idx="24">
                  <c:v>3784.1699872574768</c:v>
                </c:pt>
                <c:pt idx="25">
                  <c:v>4826.8592587149915</c:v>
                </c:pt>
                <c:pt idx="26">
                  <c:v>3670.9612107618395</c:v>
                </c:pt>
                <c:pt idx="27">
                  <c:v>4013.4714022831777</c:v>
                </c:pt>
                <c:pt idx="28">
                  <c:v>3373.7459342703032</c:v>
                </c:pt>
                <c:pt idx="29">
                  <c:v>5330.5700199271014</c:v>
                </c:pt>
                <c:pt idx="30">
                  <c:v>3434.3767343739451</c:v>
                </c:pt>
                <c:pt idx="31">
                  <c:v>3830.4494912784012</c:v>
                </c:pt>
                <c:pt idx="32">
                  <c:v>3700.9818034705013</c:v>
                </c:pt>
                <c:pt idx="33">
                  <c:v>4311.4178034549859</c:v>
                </c:pt>
                <c:pt idx="34">
                  <c:v>3368.3202359395736</c:v>
                </c:pt>
                <c:pt idx="35">
                  <c:v>5424.9776196869061</c:v>
                </c:pt>
                <c:pt idx="36">
                  <c:v>5391.2143064429565</c:v>
                </c:pt>
                <c:pt idx="37">
                  <c:v>3555.2609786375797</c:v>
                </c:pt>
                <c:pt idx="38">
                  <c:v>3435.7938297818491</c:v>
                </c:pt>
                <c:pt idx="39">
                  <c:v>3237.6267390270709</c:v>
                </c:pt>
                <c:pt idx="40">
                  <c:v>3055.6379375025708</c:v>
                </c:pt>
                <c:pt idx="41">
                  <c:v>5380.5496352690052</c:v>
                </c:pt>
                <c:pt idx="42">
                  <c:v>5289.3876448057481</c:v>
                </c:pt>
                <c:pt idx="43">
                  <c:v>3396.9924648015426</c:v>
                </c:pt>
                <c:pt idx="44">
                  <c:v>3896.2202101614839</c:v>
                </c:pt>
                <c:pt idx="45">
                  <c:v>3061.189101688366</c:v>
                </c:pt>
                <c:pt idx="46">
                  <c:v>5597.3780291434105</c:v>
                </c:pt>
                <c:pt idx="47">
                  <c:v>3031.254768973582</c:v>
                </c:pt>
                <c:pt idx="48">
                  <c:v>5414.6287978981854</c:v>
                </c:pt>
                <c:pt idx="49">
                  <c:v>2889.0456176511311</c:v>
                </c:pt>
                <c:pt idx="50">
                  <c:v>2762.9069209486747</c:v>
                </c:pt>
                <c:pt idx="51">
                  <c:v>5504.7187021856498</c:v>
                </c:pt>
                <c:pt idx="52">
                  <c:v>5418.5903666491049</c:v>
                </c:pt>
                <c:pt idx="53">
                  <c:v>5185.7199645445189</c:v>
                </c:pt>
                <c:pt idx="54">
                  <c:v>5470.0694092372023</c:v>
                </c:pt>
                <c:pt idx="55">
                  <c:v>5463.4250374273561</c:v>
                </c:pt>
                <c:pt idx="56">
                  <c:v>5454.165092731314</c:v>
                </c:pt>
                <c:pt idx="57">
                  <c:v>2811.0209281097414</c:v>
                </c:pt>
                <c:pt idx="58">
                  <c:v>5447.8639388538359</c:v>
                </c:pt>
                <c:pt idx="59">
                  <c:v>5399.2472726307133</c:v>
                </c:pt>
                <c:pt idx="60">
                  <c:v>2552.9463996478303</c:v>
                </c:pt>
                <c:pt idx="61">
                  <c:v>2585.4506569145587</c:v>
                </c:pt>
                <c:pt idx="62">
                  <c:v>5384.4204104354658</c:v>
                </c:pt>
                <c:pt idx="63">
                  <c:v>5467.0421665956264</c:v>
                </c:pt>
                <c:pt idx="64">
                  <c:v>3336.4806489278208</c:v>
                </c:pt>
                <c:pt idx="65">
                  <c:v>5211.9741902829019</c:v>
                </c:pt>
                <c:pt idx="66">
                  <c:v>2503.828827542201</c:v>
                </c:pt>
                <c:pt idx="67">
                  <c:v>5233.2057901581948</c:v>
                </c:pt>
                <c:pt idx="68">
                  <c:v>5272.8691714501956</c:v>
                </c:pt>
                <c:pt idx="69">
                  <c:v>2623.9409817633746</c:v>
                </c:pt>
                <c:pt idx="70">
                  <c:v>2275.7203803339594</c:v>
                </c:pt>
                <c:pt idx="71">
                  <c:v>3403.3505163386976</c:v>
                </c:pt>
                <c:pt idx="72">
                  <c:v>2394.5020831125507</c:v>
                </c:pt>
                <c:pt idx="73">
                  <c:v>2343.1785311362446</c:v>
                </c:pt>
                <c:pt idx="74">
                  <c:v>5243.6345913636733</c:v>
                </c:pt>
                <c:pt idx="75">
                  <c:v>5200.7493168200117</c:v>
                </c:pt>
                <c:pt idx="76">
                  <c:v>5004.5054943537662</c:v>
                </c:pt>
                <c:pt idx="77">
                  <c:v>5027.8521390899032</c:v>
                </c:pt>
                <c:pt idx="78">
                  <c:v>4940.8117213678233</c:v>
                </c:pt>
                <c:pt idx="79">
                  <c:v>5097.2008779989555</c:v>
                </c:pt>
                <c:pt idx="80">
                  <c:v>2184.1030552561592</c:v>
                </c:pt>
                <c:pt idx="81">
                  <c:v>4968.461099465434</c:v>
                </c:pt>
                <c:pt idx="82">
                  <c:v>2084.3628494990526</c:v>
                </c:pt>
                <c:pt idx="83">
                  <c:v>4959.0618690901847</c:v>
                </c:pt>
                <c:pt idx="84">
                  <c:v>2790.4640769111234</c:v>
                </c:pt>
                <c:pt idx="85">
                  <c:v>1944.9093687488489</c:v>
                </c:pt>
                <c:pt idx="86">
                  <c:v>1949.9572152413314</c:v>
                </c:pt>
                <c:pt idx="87">
                  <c:v>1980.3259467161915</c:v>
                </c:pt>
                <c:pt idx="88">
                  <c:v>1763.0238763325442</c:v>
                </c:pt>
                <c:pt idx="89">
                  <c:v>1671.4907697062904</c:v>
                </c:pt>
                <c:pt idx="90">
                  <c:v>1544.4886743728191</c:v>
                </c:pt>
                <c:pt idx="91">
                  <c:v>1770.0665238729935</c:v>
                </c:pt>
                <c:pt idx="92">
                  <c:v>2400.4082613349697</c:v>
                </c:pt>
                <c:pt idx="93">
                  <c:v>1623.0129409092801</c:v>
                </c:pt>
                <c:pt idx="94">
                  <c:v>1372.5840506653374</c:v>
                </c:pt>
                <c:pt idx="95">
                  <c:v>1418.9257459442297</c:v>
                </c:pt>
                <c:pt idx="96">
                  <c:v>1419.3308017545532</c:v>
                </c:pt>
                <c:pt idx="97">
                  <c:v>1363.7659206015742</c:v>
                </c:pt>
                <c:pt idx="98">
                  <c:v>2090.6902339861454</c:v>
                </c:pt>
                <c:pt idx="99">
                  <c:v>1334.3748862279667</c:v>
                </c:pt>
                <c:pt idx="100">
                  <c:v>1286.8695717689734</c:v>
                </c:pt>
                <c:pt idx="101">
                  <c:v>1462.5037735131343</c:v>
                </c:pt>
                <c:pt idx="102">
                  <c:v>1227.7789022633201</c:v>
                </c:pt>
                <c:pt idx="103">
                  <c:v>1176.8758654057849</c:v>
                </c:pt>
                <c:pt idx="104">
                  <c:v>1244.7437482623179</c:v>
                </c:pt>
                <c:pt idx="105">
                  <c:v>1801.1299478667611</c:v>
                </c:pt>
                <c:pt idx="106">
                  <c:v>1135.4472683840197</c:v>
                </c:pt>
                <c:pt idx="107">
                  <c:v>1144.777822914137</c:v>
                </c:pt>
                <c:pt idx="108">
                  <c:v>1073.4054846978324</c:v>
                </c:pt>
                <c:pt idx="109">
                  <c:v>1180.112945448883</c:v>
                </c:pt>
                <c:pt idx="110">
                  <c:v>1062.9290924796819</c:v>
                </c:pt>
                <c:pt idx="111">
                  <c:v>1100.5147113221221</c:v>
                </c:pt>
                <c:pt idx="112">
                  <c:v>987.26664428619597</c:v>
                </c:pt>
                <c:pt idx="113">
                  <c:v>1000.4163551525795</c:v>
                </c:pt>
                <c:pt idx="114">
                  <c:v>1014.1178782881699</c:v>
                </c:pt>
                <c:pt idx="115">
                  <c:v>975.93202184605138</c:v>
                </c:pt>
                <c:pt idx="116">
                  <c:v>856.98699708737468</c:v>
                </c:pt>
                <c:pt idx="117">
                  <c:v>893.72081677042968</c:v>
                </c:pt>
                <c:pt idx="118">
                  <c:v>905.28436031954436</c:v>
                </c:pt>
                <c:pt idx="119">
                  <c:v>870.05963741482435</c:v>
                </c:pt>
                <c:pt idx="120">
                  <c:v>951.31479117751746</c:v>
                </c:pt>
                <c:pt idx="121">
                  <c:v>888.28969793200486</c:v>
                </c:pt>
                <c:pt idx="122">
                  <c:v>1378.401415572351</c:v>
                </c:pt>
                <c:pt idx="123">
                  <c:v>807.303992754202</c:v>
                </c:pt>
                <c:pt idx="124">
                  <c:v>1136.4222025294241</c:v>
                </c:pt>
                <c:pt idx="125">
                  <c:v>795.42157414612893</c:v>
                </c:pt>
                <c:pt idx="126">
                  <c:v>728.70686763530102</c:v>
                </c:pt>
                <c:pt idx="127">
                  <c:v>744.45332427314997</c:v>
                </c:pt>
                <c:pt idx="128">
                  <c:v>706.67895132782132</c:v>
                </c:pt>
                <c:pt idx="129">
                  <c:v>662.39619772902699</c:v>
                </c:pt>
                <c:pt idx="130">
                  <c:v>727.43189942610047</c:v>
                </c:pt>
                <c:pt idx="131">
                  <c:v>660.49505208568451</c:v>
                </c:pt>
                <c:pt idx="132">
                  <c:v>621.97661496382671</c:v>
                </c:pt>
                <c:pt idx="133">
                  <c:v>772.26993038136652</c:v>
                </c:pt>
                <c:pt idx="134">
                  <c:v>634.99268061994781</c:v>
                </c:pt>
                <c:pt idx="135">
                  <c:v>679.08127788731542</c:v>
                </c:pt>
                <c:pt idx="136">
                  <c:v>874.97991901856483</c:v>
                </c:pt>
                <c:pt idx="137">
                  <c:v>573.59469283581382</c:v>
                </c:pt>
                <c:pt idx="138">
                  <c:v>583.68303750709697</c:v>
                </c:pt>
                <c:pt idx="139">
                  <c:v>537.61648179372594</c:v>
                </c:pt>
                <c:pt idx="140">
                  <c:v>603.73967313491858</c:v>
                </c:pt>
                <c:pt idx="141">
                  <c:v>529.09657261346479</c:v>
                </c:pt>
                <c:pt idx="142">
                  <c:v>571.24883367532846</c:v>
                </c:pt>
                <c:pt idx="143">
                  <c:v>502.87772720894333</c:v>
                </c:pt>
                <c:pt idx="144">
                  <c:v>524.80116512863185</c:v>
                </c:pt>
                <c:pt idx="145">
                  <c:v>473.55460288698049</c:v>
                </c:pt>
                <c:pt idx="146">
                  <c:v>472.80878400823207</c:v>
                </c:pt>
                <c:pt idx="147">
                  <c:v>443.84109598521235</c:v>
                </c:pt>
                <c:pt idx="148">
                  <c:v>467.06424788585844</c:v>
                </c:pt>
                <c:pt idx="149">
                  <c:v>412.20965528961437</c:v>
                </c:pt>
                <c:pt idx="150">
                  <c:v>419.90255808116768</c:v>
                </c:pt>
                <c:pt idx="151">
                  <c:v>421.3721927656278</c:v>
                </c:pt>
                <c:pt idx="152">
                  <c:v>354.41448038267561</c:v>
                </c:pt>
                <c:pt idx="153">
                  <c:v>340.74979214772009</c:v>
                </c:pt>
                <c:pt idx="154">
                  <c:v>603.14629506436938</c:v>
                </c:pt>
                <c:pt idx="155">
                  <c:v>328.93484602883444</c:v>
                </c:pt>
                <c:pt idx="156">
                  <c:v>369.63906328314391</c:v>
                </c:pt>
                <c:pt idx="157">
                  <c:v>368.91144884801747</c:v>
                </c:pt>
                <c:pt idx="158">
                  <c:v>351.91909826617797</c:v>
                </c:pt>
                <c:pt idx="159">
                  <c:v>312.63485199896309</c:v>
                </c:pt>
                <c:pt idx="160">
                  <c:v>307.28253308311173</c:v>
                </c:pt>
                <c:pt idx="161">
                  <c:v>343.17080110158628</c:v>
                </c:pt>
                <c:pt idx="162">
                  <c:v>291.91268589073479</c:v>
                </c:pt>
                <c:pt idx="163">
                  <c:v>331.92315121045522</c:v>
                </c:pt>
                <c:pt idx="164">
                  <c:v>377.59458355709143</c:v>
                </c:pt>
                <c:pt idx="165">
                  <c:v>382.75144418915897</c:v>
                </c:pt>
                <c:pt idx="166">
                  <c:v>484.28739660665337</c:v>
                </c:pt>
                <c:pt idx="167">
                  <c:v>265.55405389161012</c:v>
                </c:pt>
                <c:pt idx="168">
                  <c:v>271.83986488951587</c:v>
                </c:pt>
                <c:pt idx="169">
                  <c:v>307.96652578827121</c:v>
                </c:pt>
                <c:pt idx="170">
                  <c:v>285.04624449012647</c:v>
                </c:pt>
                <c:pt idx="171">
                  <c:v>245.92798200021724</c:v>
                </c:pt>
                <c:pt idx="172">
                  <c:v>321.85736766647915</c:v>
                </c:pt>
                <c:pt idx="173">
                  <c:v>240.66478867505998</c:v>
                </c:pt>
                <c:pt idx="174">
                  <c:v>274.39113541771439</c:v>
                </c:pt>
                <c:pt idx="175">
                  <c:v>277.20304541441129</c:v>
                </c:pt>
                <c:pt idx="176">
                  <c:v>227.63962333553687</c:v>
                </c:pt>
                <c:pt idx="177">
                  <c:v>294.13855756114549</c:v>
                </c:pt>
                <c:pt idx="178">
                  <c:v>221.39428700967323</c:v>
                </c:pt>
                <c:pt idx="179">
                  <c:v>248.0190350888648</c:v>
                </c:pt>
                <c:pt idx="180">
                  <c:v>207.65174351009392</c:v>
                </c:pt>
                <c:pt idx="181">
                  <c:v>252.07717320943257</c:v>
                </c:pt>
                <c:pt idx="182">
                  <c:v>186.5901173808999</c:v>
                </c:pt>
                <c:pt idx="183">
                  <c:v>229.61885040497296</c:v>
                </c:pt>
                <c:pt idx="184">
                  <c:v>191.95130893127796</c:v>
                </c:pt>
                <c:pt idx="185">
                  <c:v>210.73645441610253</c:v>
                </c:pt>
                <c:pt idx="186">
                  <c:v>177.25134235821676</c:v>
                </c:pt>
                <c:pt idx="187">
                  <c:v>217.50344578006076</c:v>
                </c:pt>
                <c:pt idx="188">
                  <c:v>200.61047716142343</c:v>
                </c:pt>
                <c:pt idx="189">
                  <c:v>237.9476380072833</c:v>
                </c:pt>
                <c:pt idx="190">
                  <c:v>166.12033122527714</c:v>
                </c:pt>
                <c:pt idx="191">
                  <c:v>160.78696673460703</c:v>
                </c:pt>
                <c:pt idx="192">
                  <c:v>308.52482897151634</c:v>
                </c:pt>
                <c:pt idx="193">
                  <c:v>208.16642898062784</c:v>
                </c:pt>
                <c:pt idx="194">
                  <c:v>180.68114167956466</c:v>
                </c:pt>
                <c:pt idx="195">
                  <c:v>145.17833206571385</c:v>
                </c:pt>
                <c:pt idx="196">
                  <c:v>184.876066984256</c:v>
                </c:pt>
                <c:pt idx="197">
                  <c:v>140.578305539328</c:v>
                </c:pt>
                <c:pt idx="198">
                  <c:v>166.52577590440814</c:v>
                </c:pt>
                <c:pt idx="199">
                  <c:v>187.97784792327795</c:v>
                </c:pt>
                <c:pt idx="200">
                  <c:v>128.97569909978205</c:v>
                </c:pt>
                <c:pt idx="201">
                  <c:v>126.48623666528758</c:v>
                </c:pt>
                <c:pt idx="202">
                  <c:v>151.65498549757589</c:v>
                </c:pt>
                <c:pt idx="203">
                  <c:v>120.09309741850618</c:v>
                </c:pt>
                <c:pt idx="204">
                  <c:v>155.40192161014224</c:v>
                </c:pt>
                <c:pt idx="205">
                  <c:v>138.86732075704936</c:v>
                </c:pt>
                <c:pt idx="206">
                  <c:v>110.19280247053673</c:v>
                </c:pt>
                <c:pt idx="207">
                  <c:v>203.06448169796306</c:v>
                </c:pt>
                <c:pt idx="208">
                  <c:v>104.61188802548998</c:v>
                </c:pt>
                <c:pt idx="209">
                  <c:v>127.5337020721913</c:v>
                </c:pt>
                <c:pt idx="210">
                  <c:v>147.68182235442188</c:v>
                </c:pt>
                <c:pt idx="211">
                  <c:v>127.88940246820837</c:v>
                </c:pt>
                <c:pt idx="212">
                  <c:v>99.713880230671208</c:v>
                </c:pt>
                <c:pt idx="213">
                  <c:v>116.56210399834896</c:v>
                </c:pt>
                <c:pt idx="214">
                  <c:v>92.70972541788592</c:v>
                </c:pt>
                <c:pt idx="215">
                  <c:v>129.38019293887601</c:v>
                </c:pt>
                <c:pt idx="216">
                  <c:v>84.963340682728855</c:v>
                </c:pt>
                <c:pt idx="217">
                  <c:v>102.34046457628979</c:v>
                </c:pt>
                <c:pt idx="218">
                  <c:v>80.787559381424174</c:v>
                </c:pt>
                <c:pt idx="219">
                  <c:v>107.1895101273545</c:v>
                </c:pt>
                <c:pt idx="220">
                  <c:v>96.100284022757805</c:v>
                </c:pt>
                <c:pt idx="221">
                  <c:v>75.85343037904093</c:v>
                </c:pt>
                <c:pt idx="222">
                  <c:v>111.06581103346937</c:v>
                </c:pt>
                <c:pt idx="223">
                  <c:v>70.511355765415942</c:v>
                </c:pt>
                <c:pt idx="224">
                  <c:v>84.3317701847146</c:v>
                </c:pt>
                <c:pt idx="225">
                  <c:v>65.815038895550913</c:v>
                </c:pt>
                <c:pt idx="226">
                  <c:v>79.516646812259594</c:v>
                </c:pt>
                <c:pt idx="227">
                  <c:v>61.929582186661321</c:v>
                </c:pt>
                <c:pt idx="228">
                  <c:v>96.68411939461113</c:v>
                </c:pt>
                <c:pt idx="229">
                  <c:v>129.8511748918703</c:v>
                </c:pt>
                <c:pt idx="230">
                  <c:v>90.379924829317289</c:v>
                </c:pt>
                <c:pt idx="231">
                  <c:v>73.251211298037489</c:v>
                </c:pt>
                <c:pt idx="232">
                  <c:v>57.021360097590517</c:v>
                </c:pt>
                <c:pt idx="233">
                  <c:v>53.782728643289339</c:v>
                </c:pt>
                <c:pt idx="234">
                  <c:v>75.757259270908762</c:v>
                </c:pt>
                <c:pt idx="235">
                  <c:v>75.053655141464645</c:v>
                </c:pt>
                <c:pt idx="236">
                  <c:v>49.317116628470387</c:v>
                </c:pt>
                <c:pt idx="237">
                  <c:v>62.369826154561352</c:v>
                </c:pt>
                <c:pt idx="238">
                  <c:v>46.660925728175179</c:v>
                </c:pt>
                <c:pt idx="239">
                  <c:v>57.760319692179806</c:v>
                </c:pt>
                <c:pt idx="240">
                  <c:v>42.855783577165653</c:v>
                </c:pt>
                <c:pt idx="241">
                  <c:v>68.044943012306561</c:v>
                </c:pt>
                <c:pt idx="242">
                  <c:v>41.106489461511245</c:v>
                </c:pt>
                <c:pt idx="243">
                  <c:v>57.834633401652624</c:v>
                </c:pt>
                <c:pt idx="244">
                  <c:v>52.675776013532669</c:v>
                </c:pt>
                <c:pt idx="245">
                  <c:v>36.867015516820643</c:v>
                </c:pt>
                <c:pt idx="246">
                  <c:v>58.510203203324011</c:v>
                </c:pt>
                <c:pt idx="247">
                  <c:v>34.903084373355199</c:v>
                </c:pt>
                <c:pt idx="248">
                  <c:v>46.994151015697049</c:v>
                </c:pt>
                <c:pt idx="249">
                  <c:v>81.777649363177829</c:v>
                </c:pt>
                <c:pt idx="250">
                  <c:v>30.488374327984936</c:v>
                </c:pt>
                <c:pt idx="251">
                  <c:v>45.983833604498081</c:v>
                </c:pt>
                <c:pt idx="252">
                  <c:v>29.445847692213974</c:v>
                </c:pt>
                <c:pt idx="253">
                  <c:v>38.718631727591806</c:v>
                </c:pt>
                <c:pt idx="254">
                  <c:v>24.544918786200853</c:v>
                </c:pt>
                <c:pt idx="255">
                  <c:v>38.791776486668773</c:v>
                </c:pt>
                <c:pt idx="256">
                  <c:v>33.507554358633776</c:v>
                </c:pt>
                <c:pt idx="257">
                  <c:v>23.197401056498418</c:v>
                </c:pt>
                <c:pt idx="258">
                  <c:v>30.442624405107498</c:v>
                </c:pt>
                <c:pt idx="259">
                  <c:v>20.597422881301402</c:v>
                </c:pt>
                <c:pt idx="260">
                  <c:v>33.577949852325411</c:v>
                </c:pt>
                <c:pt idx="261">
                  <c:v>19.198185776498704</c:v>
                </c:pt>
                <c:pt idx="262">
                  <c:v>31.246900657274978</c:v>
                </c:pt>
                <c:pt idx="263">
                  <c:v>25.989215713683414</c:v>
                </c:pt>
                <c:pt idx="264">
                  <c:v>16.511140247789402</c:v>
                </c:pt>
                <c:pt idx="265">
                  <c:v>14.643939385833741</c:v>
                </c:pt>
                <c:pt idx="266">
                  <c:v>26.438010980969366</c:v>
                </c:pt>
                <c:pt idx="267">
                  <c:v>21.113425874510614</c:v>
                </c:pt>
                <c:pt idx="268">
                  <c:v>12.572984625957844</c:v>
                </c:pt>
                <c:pt idx="269">
                  <c:v>24.455877076196913</c:v>
                </c:pt>
                <c:pt idx="270">
                  <c:v>31.26956057187294</c:v>
                </c:pt>
                <c:pt idx="271">
                  <c:v>16.887814079680876</c:v>
                </c:pt>
                <c:pt idx="272">
                  <c:v>11.764892553451274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7F5-2348-8FBA-4AB49FEB1D11}"/>
            </c:ext>
          </c:extLst>
        </c:ser>
        <c:ser>
          <c:idx val="2"/>
          <c:order val="4"/>
          <c:tx>
            <c:v>EOS 600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summaryC!$AB$36:$AB$49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summaryC!$AG$36:$AG$49</c:f>
              <c:numCache>
                <c:formatCode>General</c:formatCode>
                <c:ptCount val="14"/>
                <c:pt idx="0">
                  <c:v>12122.065804312047</c:v>
                </c:pt>
                <c:pt idx="1">
                  <c:v>7056.2969237636116</c:v>
                </c:pt>
                <c:pt idx="2">
                  <c:v>3155.6839876965937</c:v>
                </c:pt>
                <c:pt idx="3">
                  <c:v>1891.2829797173058</c:v>
                </c:pt>
                <c:pt idx="4">
                  <c:v>949.51167906458113</c:v>
                </c:pt>
                <c:pt idx="5">
                  <c:v>349.4464110615948</c:v>
                </c:pt>
                <c:pt idx="6">
                  <c:v>191.15246425744465</c:v>
                </c:pt>
                <c:pt idx="7">
                  <c:v>89.664473032148635</c:v>
                </c:pt>
                <c:pt idx="8">
                  <c:v>55.131347701483534</c:v>
                </c:pt>
                <c:pt idx="9">
                  <c:v>29.422404692898507</c:v>
                </c:pt>
                <c:pt idx="10">
                  <c:v>19.504166283875961</c:v>
                </c:pt>
                <c:pt idx="11">
                  <c:v>14.417352652339815</c:v>
                </c:pt>
                <c:pt idx="12">
                  <c:v>8.5898975312669386</c:v>
                </c:pt>
                <c:pt idx="13">
                  <c:v>6.0693558783056121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F5-2348-8FBA-4AB49FEB1D11}"/>
            </c:ext>
          </c:extLst>
        </c:ser>
        <c:ser>
          <c:idx val="6"/>
          <c:order val="5"/>
          <c:tx>
            <c:v>MD 600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8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summaryC!$M$556:$M$827</c:f>
              <c:numCache>
                <c:formatCode>0.0000</c:formatCode>
                <c:ptCount val="272"/>
                <c:pt idx="0">
                  <c:v>29.15354571160632</c:v>
                </c:pt>
                <c:pt idx="1">
                  <c:v>29.973241713549339</c:v>
                </c:pt>
                <c:pt idx="2">
                  <c:v>30.053394288390855</c:v>
                </c:pt>
                <c:pt idx="3">
                  <c:v>30.089874046263482</c:v>
                </c:pt>
                <c:pt idx="4">
                  <c:v>30.252072755102063</c:v>
                </c:pt>
                <c:pt idx="5">
                  <c:v>30.266874165557322</c:v>
                </c:pt>
                <c:pt idx="6">
                  <c:v>30.339243982879406</c:v>
                </c:pt>
                <c:pt idx="7">
                  <c:v>30.44280302432017</c:v>
                </c:pt>
                <c:pt idx="8">
                  <c:v>30.469920867154375</c:v>
                </c:pt>
                <c:pt idx="9">
                  <c:v>30.7462785554332</c:v>
                </c:pt>
                <c:pt idx="10">
                  <c:v>31.202915365589519</c:v>
                </c:pt>
                <c:pt idx="11">
                  <c:v>31.245234666340377</c:v>
                </c:pt>
                <c:pt idx="12">
                  <c:v>31.424472082595837</c:v>
                </c:pt>
                <c:pt idx="13">
                  <c:v>31.601349670152143</c:v>
                </c:pt>
                <c:pt idx="14">
                  <c:v>31.78091266777313</c:v>
                </c:pt>
                <c:pt idx="15">
                  <c:v>31.93292345412182</c:v>
                </c:pt>
                <c:pt idx="16">
                  <c:v>32.093819858700854</c:v>
                </c:pt>
                <c:pt idx="17">
                  <c:v>32.314042490286674</c:v>
                </c:pt>
                <c:pt idx="18">
                  <c:v>32.340843602937724</c:v>
                </c:pt>
                <c:pt idx="19">
                  <c:v>32.639776818746817</c:v>
                </c:pt>
                <c:pt idx="20">
                  <c:v>32.763650824225955</c:v>
                </c:pt>
                <c:pt idx="21">
                  <c:v>32.982390854427486</c:v>
                </c:pt>
                <c:pt idx="22">
                  <c:v>33.004305971070224</c:v>
                </c:pt>
                <c:pt idx="23">
                  <c:v>33.11236523001471</c:v>
                </c:pt>
                <c:pt idx="24">
                  <c:v>33.315476975365627</c:v>
                </c:pt>
                <c:pt idx="25">
                  <c:v>33.452364280525323</c:v>
                </c:pt>
                <c:pt idx="26">
                  <c:v>33.478746372979927</c:v>
                </c:pt>
                <c:pt idx="27">
                  <c:v>33.519767000623553</c:v>
                </c:pt>
                <c:pt idx="28">
                  <c:v>33.591178284877145</c:v>
                </c:pt>
                <c:pt idx="29">
                  <c:v>33.676255743902388</c:v>
                </c:pt>
                <c:pt idx="30">
                  <c:v>33.942490089140989</c:v>
                </c:pt>
                <c:pt idx="31">
                  <c:v>34.048148006251729</c:v>
                </c:pt>
                <c:pt idx="32">
                  <c:v>34.11195773142196</c:v>
                </c:pt>
                <c:pt idx="33">
                  <c:v>34.118562430577114</c:v>
                </c:pt>
                <c:pt idx="34">
                  <c:v>34.120411201252125</c:v>
                </c:pt>
                <c:pt idx="35">
                  <c:v>34.244214408014706</c:v>
                </c:pt>
                <c:pt idx="36">
                  <c:v>34.289164044864066</c:v>
                </c:pt>
                <c:pt idx="37">
                  <c:v>34.313386186589156</c:v>
                </c:pt>
                <c:pt idx="38">
                  <c:v>34.335915721114873</c:v>
                </c:pt>
                <c:pt idx="39">
                  <c:v>34.411226606090402</c:v>
                </c:pt>
                <c:pt idx="40">
                  <c:v>34.440506045396504</c:v>
                </c:pt>
                <c:pt idx="41">
                  <c:v>34.481709374147272</c:v>
                </c:pt>
                <c:pt idx="42">
                  <c:v>34.578830554071196</c:v>
                </c:pt>
                <c:pt idx="43">
                  <c:v>34.633035815659134</c:v>
                </c:pt>
                <c:pt idx="44">
                  <c:v>34.806258474466816</c:v>
                </c:pt>
                <c:pt idx="45">
                  <c:v>35.311674701465769</c:v>
                </c:pt>
                <c:pt idx="46">
                  <c:v>35.418733025419435</c:v>
                </c:pt>
                <c:pt idx="47">
                  <c:v>35.499263491098652</c:v>
                </c:pt>
                <c:pt idx="48">
                  <c:v>35.513234756075306</c:v>
                </c:pt>
                <c:pt idx="49">
                  <c:v>35.514491507079015</c:v>
                </c:pt>
                <c:pt idx="50">
                  <c:v>35.548791428959348</c:v>
                </c:pt>
                <c:pt idx="51">
                  <c:v>35.559676256839687</c:v>
                </c:pt>
                <c:pt idx="52">
                  <c:v>35.579467465627829</c:v>
                </c:pt>
                <c:pt idx="53">
                  <c:v>35.666294648262948</c:v>
                </c:pt>
                <c:pt idx="54">
                  <c:v>35.666787590015993</c:v>
                </c:pt>
                <c:pt idx="55">
                  <c:v>35.709533398227514</c:v>
                </c:pt>
                <c:pt idx="56">
                  <c:v>35.727455679837291</c:v>
                </c:pt>
                <c:pt idx="57">
                  <c:v>35.759751098265937</c:v>
                </c:pt>
                <c:pt idx="58">
                  <c:v>35.780051414267263</c:v>
                </c:pt>
                <c:pt idx="59">
                  <c:v>35.789345352612308</c:v>
                </c:pt>
                <c:pt idx="60">
                  <c:v>35.907748106974154</c:v>
                </c:pt>
                <c:pt idx="61">
                  <c:v>35.919457673338115</c:v>
                </c:pt>
                <c:pt idx="62">
                  <c:v>35.950995952888434</c:v>
                </c:pt>
                <c:pt idx="63">
                  <c:v>35.989629038120931</c:v>
                </c:pt>
                <c:pt idx="64">
                  <c:v>36.062788375394121</c:v>
                </c:pt>
                <c:pt idx="65">
                  <c:v>36.082292393487847</c:v>
                </c:pt>
                <c:pt idx="66">
                  <c:v>36.093451943024036</c:v>
                </c:pt>
                <c:pt idx="67">
                  <c:v>36.114499643042556</c:v>
                </c:pt>
                <c:pt idx="68">
                  <c:v>36.19355794380656</c:v>
                </c:pt>
                <c:pt idx="69">
                  <c:v>36.431617940947483</c:v>
                </c:pt>
                <c:pt idx="70">
                  <c:v>36.484679394240999</c:v>
                </c:pt>
                <c:pt idx="71">
                  <c:v>36.564494358781168</c:v>
                </c:pt>
                <c:pt idx="72">
                  <c:v>36.58715719015202</c:v>
                </c:pt>
                <c:pt idx="73">
                  <c:v>36.698334823803052</c:v>
                </c:pt>
                <c:pt idx="74">
                  <c:v>36.777246788606298</c:v>
                </c:pt>
                <c:pt idx="75">
                  <c:v>36.800062731718079</c:v>
                </c:pt>
                <c:pt idx="76">
                  <c:v>36.851306863339751</c:v>
                </c:pt>
                <c:pt idx="77">
                  <c:v>36.88251643680902</c:v>
                </c:pt>
                <c:pt idx="78">
                  <c:v>36.891247333893389</c:v>
                </c:pt>
                <c:pt idx="79">
                  <c:v>37.142874560806462</c:v>
                </c:pt>
                <c:pt idx="80">
                  <c:v>37.182782637025774</c:v>
                </c:pt>
                <c:pt idx="81">
                  <c:v>37.499235184865519</c:v>
                </c:pt>
                <c:pt idx="82">
                  <c:v>37.809814177716831</c:v>
                </c:pt>
                <c:pt idx="83">
                  <c:v>37.83043694327408</c:v>
                </c:pt>
                <c:pt idx="84">
                  <c:v>38.126557723157575</c:v>
                </c:pt>
                <c:pt idx="85">
                  <c:v>38.68316763834391</c:v>
                </c:pt>
                <c:pt idx="86">
                  <c:v>39.112700296135181</c:v>
                </c:pt>
                <c:pt idx="87">
                  <c:v>39.351036464790518</c:v>
                </c:pt>
                <c:pt idx="88">
                  <c:v>39.489157234807379</c:v>
                </c:pt>
                <c:pt idx="89">
                  <c:v>39.615121220053254</c:v>
                </c:pt>
                <c:pt idx="90">
                  <c:v>39.798655009857875</c:v>
                </c:pt>
                <c:pt idx="91">
                  <c:v>40.023399980149854</c:v>
                </c:pt>
                <c:pt idx="92">
                  <c:v>40.432005224273894</c:v>
                </c:pt>
                <c:pt idx="93">
                  <c:v>40.80743918076557</c:v>
                </c:pt>
                <c:pt idx="94">
                  <c:v>41.123565600434219</c:v>
                </c:pt>
                <c:pt idx="95">
                  <c:v>41.793220109804096</c:v>
                </c:pt>
                <c:pt idx="96">
                  <c:v>41.967480055172167</c:v>
                </c:pt>
                <c:pt idx="97">
                  <c:v>42.383362377640516</c:v>
                </c:pt>
                <c:pt idx="98">
                  <c:v>42.409372240751338</c:v>
                </c:pt>
                <c:pt idx="99">
                  <c:v>42.781007749817931</c:v>
                </c:pt>
                <c:pt idx="100">
                  <c:v>42.82940762529423</c:v>
                </c:pt>
                <c:pt idx="101">
                  <c:v>43.081295564651526</c:v>
                </c:pt>
                <c:pt idx="102">
                  <c:v>44.211447533492269</c:v>
                </c:pt>
                <c:pt idx="103">
                  <c:v>44.348355109418094</c:v>
                </c:pt>
                <c:pt idx="104">
                  <c:v>44.492301119228706</c:v>
                </c:pt>
                <c:pt idx="105">
                  <c:v>44.564138051617867</c:v>
                </c:pt>
                <c:pt idx="106">
                  <c:v>44.641107160894308</c:v>
                </c:pt>
                <c:pt idx="107">
                  <c:v>44.861574778090336</c:v>
                </c:pt>
                <c:pt idx="108">
                  <c:v>45.301727511676695</c:v>
                </c:pt>
                <c:pt idx="109">
                  <c:v>45.737082921820338</c:v>
                </c:pt>
                <c:pt idx="110">
                  <c:v>46.246822784639811</c:v>
                </c:pt>
                <c:pt idx="111">
                  <c:v>46.588671947492962</c:v>
                </c:pt>
                <c:pt idx="112">
                  <c:v>47.165799795636929</c:v>
                </c:pt>
                <c:pt idx="113">
                  <c:v>47.46463928575001</c:v>
                </c:pt>
                <c:pt idx="114">
                  <c:v>47.661770498695752</c:v>
                </c:pt>
                <c:pt idx="115">
                  <c:v>47.874941045539238</c:v>
                </c:pt>
                <c:pt idx="116">
                  <c:v>47.96190358889568</c:v>
                </c:pt>
                <c:pt idx="117">
                  <c:v>48.371603288526593</c:v>
                </c:pt>
                <c:pt idx="118">
                  <c:v>48.487129687800639</c:v>
                </c:pt>
                <c:pt idx="119">
                  <c:v>49.067161975028739</c:v>
                </c:pt>
                <c:pt idx="120">
                  <c:v>49.575876984906152</c:v>
                </c:pt>
                <c:pt idx="121">
                  <c:v>50.260670686923675</c:v>
                </c:pt>
                <c:pt idx="122">
                  <c:v>50.346486986250888</c:v>
                </c:pt>
                <c:pt idx="123">
                  <c:v>50.574801214213061</c:v>
                </c:pt>
                <c:pt idx="124">
                  <c:v>51.799845263733637</c:v>
                </c:pt>
                <c:pt idx="125">
                  <c:v>51.886655355061023</c:v>
                </c:pt>
                <c:pt idx="126">
                  <c:v>52.030151071082592</c:v>
                </c:pt>
                <c:pt idx="127">
                  <c:v>53.331315432090193</c:v>
                </c:pt>
                <c:pt idx="128">
                  <c:v>53.94469373363691</c:v>
                </c:pt>
                <c:pt idx="129">
                  <c:v>54.318604535676336</c:v>
                </c:pt>
                <c:pt idx="130">
                  <c:v>54.753121671915068</c:v>
                </c:pt>
                <c:pt idx="131">
                  <c:v>55.263682717518968</c:v>
                </c:pt>
                <c:pt idx="132">
                  <c:v>55.310886744157251</c:v>
                </c:pt>
                <c:pt idx="133">
                  <c:v>55.507531733360672</c:v>
                </c:pt>
                <c:pt idx="134">
                  <c:v>56.32448105846256</c:v>
                </c:pt>
                <c:pt idx="135">
                  <c:v>57.491871290051229</c:v>
                </c:pt>
                <c:pt idx="136">
                  <c:v>57.506396133904808</c:v>
                </c:pt>
                <c:pt idx="137">
                  <c:v>57.67055359966443</c:v>
                </c:pt>
                <c:pt idx="138">
                  <c:v>58.985899869538095</c:v>
                </c:pt>
                <c:pt idx="139">
                  <c:v>59.079564396319604</c:v>
                </c:pt>
                <c:pt idx="140">
                  <c:v>59.452400460058392</c:v>
                </c:pt>
                <c:pt idx="141">
                  <c:v>59.972389417364944</c:v>
                </c:pt>
                <c:pt idx="142">
                  <c:v>61.269192882605957</c:v>
                </c:pt>
                <c:pt idx="143">
                  <c:v>62.153090226373912</c:v>
                </c:pt>
                <c:pt idx="144">
                  <c:v>62.41570497359664</c:v>
                </c:pt>
                <c:pt idx="145">
                  <c:v>63.752215540143382</c:v>
                </c:pt>
                <c:pt idx="146">
                  <c:v>64.355873181673971</c:v>
                </c:pt>
                <c:pt idx="147">
                  <c:v>65.546114727392165</c:v>
                </c:pt>
                <c:pt idx="148">
                  <c:v>66.093818207419346</c:v>
                </c:pt>
                <c:pt idx="149">
                  <c:v>66.913028655640701</c:v>
                </c:pt>
                <c:pt idx="150">
                  <c:v>67.109223032281093</c:v>
                </c:pt>
                <c:pt idx="151">
                  <c:v>67.351612078369982</c:v>
                </c:pt>
                <c:pt idx="152">
                  <c:v>68.532320217741372</c:v>
                </c:pt>
                <c:pt idx="153">
                  <c:v>68.717149955031061</c:v>
                </c:pt>
                <c:pt idx="154">
                  <c:v>68.765973585015956</c:v>
                </c:pt>
                <c:pt idx="155">
                  <c:v>68.795132405494442</c:v>
                </c:pt>
                <c:pt idx="156">
                  <c:v>68.919046869595761</c:v>
                </c:pt>
                <c:pt idx="157">
                  <c:v>69.762468884960342</c:v>
                </c:pt>
                <c:pt idx="158">
                  <c:v>71.096331280386522</c:v>
                </c:pt>
                <c:pt idx="159">
                  <c:v>71.18529027599935</c:v>
                </c:pt>
                <c:pt idx="160">
                  <c:v>71.498061689210559</c:v>
                </c:pt>
                <c:pt idx="161">
                  <c:v>71.79325710649033</c:v>
                </c:pt>
                <c:pt idx="162">
                  <c:v>71.949156139374026</c:v>
                </c:pt>
                <c:pt idx="163">
                  <c:v>72.932548033739494</c:v>
                </c:pt>
                <c:pt idx="164">
                  <c:v>74.002674384776839</c:v>
                </c:pt>
                <c:pt idx="165">
                  <c:v>74.485074871340004</c:v>
                </c:pt>
                <c:pt idx="166">
                  <c:v>74.888737219359328</c:v>
                </c:pt>
                <c:pt idx="167">
                  <c:v>75.525543281946099</c:v>
                </c:pt>
                <c:pt idx="168">
                  <c:v>77.442500205913447</c:v>
                </c:pt>
                <c:pt idx="169">
                  <c:v>78.826259158491567</c:v>
                </c:pt>
                <c:pt idx="170">
                  <c:v>78.991491870143491</c:v>
                </c:pt>
                <c:pt idx="171">
                  <c:v>79.011148467824654</c:v>
                </c:pt>
                <c:pt idx="172">
                  <c:v>79.461495681542402</c:v>
                </c:pt>
                <c:pt idx="173">
                  <c:v>80.624338943352484</c:v>
                </c:pt>
                <c:pt idx="174">
                  <c:v>81.310367068731011</c:v>
                </c:pt>
                <c:pt idx="175">
                  <c:v>81.721463139085557</c:v>
                </c:pt>
                <c:pt idx="176">
                  <c:v>82.089674972727281</c:v>
                </c:pt>
                <c:pt idx="177">
                  <c:v>83.558481507335244</c:v>
                </c:pt>
                <c:pt idx="178">
                  <c:v>84.543808491713691</c:v>
                </c:pt>
                <c:pt idx="179">
                  <c:v>84.906070044814172</c:v>
                </c:pt>
                <c:pt idx="180">
                  <c:v>85.46513195596394</c:v>
                </c:pt>
                <c:pt idx="181">
                  <c:v>86.582799225692128</c:v>
                </c:pt>
                <c:pt idx="182">
                  <c:v>86.888180492327223</c:v>
                </c:pt>
                <c:pt idx="183">
                  <c:v>87.080314654633014</c:v>
                </c:pt>
                <c:pt idx="184">
                  <c:v>87.83349450594875</c:v>
                </c:pt>
                <c:pt idx="185">
                  <c:v>88.840390934953618</c:v>
                </c:pt>
                <c:pt idx="186">
                  <c:v>89.011785033502107</c:v>
                </c:pt>
                <c:pt idx="187">
                  <c:v>91.025160990138858</c:v>
                </c:pt>
                <c:pt idx="188">
                  <c:v>91.47808387359332</c:v>
                </c:pt>
                <c:pt idx="189">
                  <c:v>92.160243594574084</c:v>
                </c:pt>
                <c:pt idx="190">
                  <c:v>93.058134745765827</c:v>
                </c:pt>
                <c:pt idx="191">
                  <c:v>93.229930962089071</c:v>
                </c:pt>
                <c:pt idx="192">
                  <c:v>94.91766387829712</c:v>
                </c:pt>
                <c:pt idx="193">
                  <c:v>95.896998876670509</c:v>
                </c:pt>
                <c:pt idx="194">
                  <c:v>96.207448749021921</c:v>
                </c:pt>
                <c:pt idx="195">
                  <c:v>97.651927859729511</c:v>
                </c:pt>
                <c:pt idx="196">
                  <c:v>98.310047363750897</c:v>
                </c:pt>
                <c:pt idx="197">
                  <c:v>99.191177616855768</c:v>
                </c:pt>
                <c:pt idx="198">
                  <c:v>101.48062617381768</c:v>
                </c:pt>
                <c:pt idx="199">
                  <c:v>101.74148159720197</c:v>
                </c:pt>
                <c:pt idx="200">
                  <c:v>102.48003316349082</c:v>
                </c:pt>
                <c:pt idx="201">
                  <c:v>104.68896203347389</c:v>
                </c:pt>
                <c:pt idx="202">
                  <c:v>105.64805240055897</c:v>
                </c:pt>
                <c:pt idx="203">
                  <c:v>108.55445623921885</c:v>
                </c:pt>
                <c:pt idx="204">
                  <c:v>111.16891897850992</c:v>
                </c:pt>
                <c:pt idx="205">
                  <c:v>111.31171898395269</c:v>
                </c:pt>
                <c:pt idx="206">
                  <c:v>111.44009576305373</c:v>
                </c:pt>
                <c:pt idx="207">
                  <c:v>111.53040875415127</c:v>
                </c:pt>
                <c:pt idx="208">
                  <c:v>112.80488806702881</c:v>
                </c:pt>
                <c:pt idx="209">
                  <c:v>114.53217051815932</c:v>
                </c:pt>
                <c:pt idx="210">
                  <c:v>114.6069175730575</c:v>
                </c:pt>
                <c:pt idx="211">
                  <c:v>118.85102658975616</c:v>
                </c:pt>
                <c:pt idx="212">
                  <c:v>120.47534112919205</c:v>
                </c:pt>
                <c:pt idx="213">
                  <c:v>121.22889703539516</c:v>
                </c:pt>
                <c:pt idx="214">
                  <c:v>123.13552459449656</c:v>
                </c:pt>
                <c:pt idx="215">
                  <c:v>123.33798468017382</c:v>
                </c:pt>
                <c:pt idx="216">
                  <c:v>125.21978596178029</c:v>
                </c:pt>
                <c:pt idx="217">
                  <c:v>126.04157631344765</c:v>
                </c:pt>
                <c:pt idx="218">
                  <c:v>127.65960868134117</c:v>
                </c:pt>
                <c:pt idx="219">
                  <c:v>134.65710783210258</c:v>
                </c:pt>
                <c:pt idx="220">
                  <c:v>135.33221258560508</c:v>
                </c:pt>
                <c:pt idx="221">
                  <c:v>135.4996485118366</c:v>
                </c:pt>
                <c:pt idx="222">
                  <c:v>136.06477247510267</c:v>
                </c:pt>
                <c:pt idx="223">
                  <c:v>141.42991165777443</c:v>
                </c:pt>
                <c:pt idx="224">
                  <c:v>143.30093032321216</c:v>
                </c:pt>
                <c:pt idx="225">
                  <c:v>147.26407355159415</c:v>
                </c:pt>
                <c:pt idx="226">
                  <c:v>148.77643442342352</c:v>
                </c:pt>
                <c:pt idx="227">
                  <c:v>149.49981175105205</c:v>
                </c:pt>
                <c:pt idx="228">
                  <c:v>149.84409697002002</c:v>
                </c:pt>
                <c:pt idx="229">
                  <c:v>150.29350431676542</c:v>
                </c:pt>
                <c:pt idx="230">
                  <c:v>154.78800458123911</c:v>
                </c:pt>
                <c:pt idx="231">
                  <c:v>155.58098343386649</c:v>
                </c:pt>
                <c:pt idx="232">
                  <c:v>163.37135479868212</c:v>
                </c:pt>
                <c:pt idx="233">
                  <c:v>164.26509921904307</c:v>
                </c:pt>
                <c:pt idx="234">
                  <c:v>167.07522985505838</c:v>
                </c:pt>
                <c:pt idx="235">
                  <c:v>167.49744530792134</c:v>
                </c:pt>
                <c:pt idx="236">
                  <c:v>168.00491034728552</c:v>
                </c:pt>
                <c:pt idx="237">
                  <c:v>175.07217284836696</c:v>
                </c:pt>
                <c:pt idx="238">
                  <c:v>175.23991596697303</c:v>
                </c:pt>
                <c:pt idx="239">
                  <c:v>183.42969265581033</c:v>
                </c:pt>
                <c:pt idx="240">
                  <c:v>185.14219582770457</c:v>
                </c:pt>
                <c:pt idx="241">
                  <c:v>194.97966314861924</c:v>
                </c:pt>
                <c:pt idx="242">
                  <c:v>195.08375428551886</c:v>
                </c:pt>
                <c:pt idx="243">
                  <c:v>202.84919166236722</c:v>
                </c:pt>
                <c:pt idx="244">
                  <c:v>202.85404097267758</c:v>
                </c:pt>
                <c:pt idx="245">
                  <c:v>207.22385456265008</c:v>
                </c:pt>
                <c:pt idx="246">
                  <c:v>218.72228918841031</c:v>
                </c:pt>
                <c:pt idx="247">
                  <c:v>221.05518406117616</c:v>
                </c:pt>
                <c:pt idx="248">
                  <c:v>223.93821187697924</c:v>
                </c:pt>
                <c:pt idx="249">
                  <c:v>225.26782661910389</c:v>
                </c:pt>
                <c:pt idx="250">
                  <c:v>225.53697625560829</c:v>
                </c:pt>
                <c:pt idx="251">
                  <c:v>241.49060148151352</c:v>
                </c:pt>
                <c:pt idx="252">
                  <c:v>248.38679815806168</c:v>
                </c:pt>
                <c:pt idx="253">
                  <c:v>257.47722022027972</c:v>
                </c:pt>
                <c:pt idx="254">
                  <c:v>261.78845547839438</c:v>
                </c:pt>
                <c:pt idx="255">
                  <c:v>268.54088816342892</c:v>
                </c:pt>
                <c:pt idx="256">
                  <c:v>281.58759658747556</c:v>
                </c:pt>
                <c:pt idx="257">
                  <c:v>282.63661283092887</c:v>
                </c:pt>
                <c:pt idx="258">
                  <c:v>297.82057131612703</c:v>
                </c:pt>
                <c:pt idx="259">
                  <c:v>302.20155560938963</c:v>
                </c:pt>
                <c:pt idx="260">
                  <c:v>322.08405014326792</c:v>
                </c:pt>
                <c:pt idx="261">
                  <c:v>323.53349679129798</c:v>
                </c:pt>
                <c:pt idx="262">
                  <c:v>335.32838340451303</c:v>
                </c:pt>
                <c:pt idx="263">
                  <c:v>355.97204142765742</c:v>
                </c:pt>
                <c:pt idx="264">
                  <c:v>386.57389824722344</c:v>
                </c:pt>
                <c:pt idx="265">
                  <c:v>396.80953832659185</c:v>
                </c:pt>
                <c:pt idx="266">
                  <c:v>406.29376139406645</c:v>
                </c:pt>
                <c:pt idx="267">
                  <c:v>428.24253818815384</c:v>
                </c:pt>
                <c:pt idx="268">
                  <c:v>429.3309363139922</c:v>
                </c:pt>
                <c:pt idx="269">
                  <c:v>446.42861609687048</c:v>
                </c:pt>
                <c:pt idx="270">
                  <c:v>463.23389604307977</c:v>
                </c:pt>
                <c:pt idx="271">
                  <c:v>494.53842912525118</c:v>
                </c:pt>
              </c:numCache>
            </c:numRef>
          </c:xVal>
          <c:yVal>
            <c:numRef>
              <c:f>summaryC!$L$556:$L$827</c:f>
              <c:numCache>
                <c:formatCode>0.0000</c:formatCode>
                <c:ptCount val="272"/>
                <c:pt idx="0">
                  <c:v>4900.2530645164388</c:v>
                </c:pt>
                <c:pt idx="1">
                  <c:v>4990.6241976032361</c:v>
                </c:pt>
                <c:pt idx="2">
                  <c:v>4435.4834970428628</c:v>
                </c:pt>
                <c:pt idx="3">
                  <c:v>4335.2756379708726</c:v>
                </c:pt>
                <c:pt idx="4">
                  <c:v>5228.1951976737855</c:v>
                </c:pt>
                <c:pt idx="5">
                  <c:v>4863.0985537208498</c:v>
                </c:pt>
                <c:pt idx="6">
                  <c:v>4627.0360219273807</c:v>
                </c:pt>
                <c:pt idx="7">
                  <c:v>5021.7973984679893</c:v>
                </c:pt>
                <c:pt idx="8">
                  <c:v>4496.7410968359764</c:v>
                </c:pt>
                <c:pt idx="9">
                  <c:v>4117.4911787341953</c:v>
                </c:pt>
                <c:pt idx="10">
                  <c:v>3920.8772644354367</c:v>
                </c:pt>
                <c:pt idx="11">
                  <c:v>4977.9195168848655</c:v>
                </c:pt>
                <c:pt idx="12">
                  <c:v>5803.8262422723865</c:v>
                </c:pt>
                <c:pt idx="13">
                  <c:v>5034.643603533671</c:v>
                </c:pt>
                <c:pt idx="14">
                  <c:v>3626.9851519556573</c:v>
                </c:pt>
                <c:pt idx="15">
                  <c:v>3713.4971932540284</c:v>
                </c:pt>
                <c:pt idx="16">
                  <c:v>5642.6190411631624</c:v>
                </c:pt>
                <c:pt idx="17">
                  <c:v>4188.3711701440043</c:v>
                </c:pt>
                <c:pt idx="18">
                  <c:v>4255.9929878045159</c:v>
                </c:pt>
                <c:pt idx="19">
                  <c:v>5394.6360506503997</c:v>
                </c:pt>
                <c:pt idx="20">
                  <c:v>3394.4921156329278</c:v>
                </c:pt>
                <c:pt idx="21">
                  <c:v>3959.6322476986879</c:v>
                </c:pt>
                <c:pt idx="22">
                  <c:v>3583.3881539828344</c:v>
                </c:pt>
                <c:pt idx="23">
                  <c:v>5526.7377000809711</c:v>
                </c:pt>
                <c:pt idx="24">
                  <c:v>5369.9880406658858</c:v>
                </c:pt>
                <c:pt idx="25">
                  <c:v>3601.842160255188</c:v>
                </c:pt>
                <c:pt idx="26">
                  <c:v>5019.4332460022752</c:v>
                </c:pt>
                <c:pt idx="27">
                  <c:v>5165.2138522420992</c:v>
                </c:pt>
                <c:pt idx="28">
                  <c:v>3465.5743717245291</c:v>
                </c:pt>
                <c:pt idx="29">
                  <c:v>4049.3531785198352</c:v>
                </c:pt>
                <c:pt idx="30">
                  <c:v>3040.0892780014406</c:v>
                </c:pt>
                <c:pt idx="31">
                  <c:v>4992.4363250889055</c:v>
                </c:pt>
                <c:pt idx="32">
                  <c:v>2759.0447196719897</c:v>
                </c:pt>
                <c:pt idx="33">
                  <c:v>3751.1460229914292</c:v>
                </c:pt>
                <c:pt idx="34">
                  <c:v>3741.4350272533156</c:v>
                </c:pt>
                <c:pt idx="35">
                  <c:v>5302.041148624402</c:v>
                </c:pt>
                <c:pt idx="36">
                  <c:v>3274.9290962081832</c:v>
                </c:pt>
                <c:pt idx="37">
                  <c:v>5775.4399943839808</c:v>
                </c:pt>
                <c:pt idx="38">
                  <c:v>4993.9598345842869</c:v>
                </c:pt>
                <c:pt idx="39">
                  <c:v>5485.2508248106342</c:v>
                </c:pt>
                <c:pt idx="40">
                  <c:v>3102.9306060407662</c:v>
                </c:pt>
                <c:pt idx="41">
                  <c:v>3580.1650254099422</c:v>
                </c:pt>
                <c:pt idx="42">
                  <c:v>2868.6429050707443</c:v>
                </c:pt>
                <c:pt idx="43">
                  <c:v>5285.9927415447019</c:v>
                </c:pt>
                <c:pt idx="44">
                  <c:v>5237.0479834667804</c:v>
                </c:pt>
                <c:pt idx="45">
                  <c:v>5491.9728225340305</c:v>
                </c:pt>
                <c:pt idx="46">
                  <c:v>5461.6463516118638</c:v>
                </c:pt>
                <c:pt idx="47">
                  <c:v>2934.2956254297583</c:v>
                </c:pt>
                <c:pt idx="48">
                  <c:v>5357.3625454471321</c:v>
                </c:pt>
                <c:pt idx="49">
                  <c:v>2743.0308411310148</c:v>
                </c:pt>
                <c:pt idx="50">
                  <c:v>5372.1144129119648</c:v>
                </c:pt>
                <c:pt idx="51">
                  <c:v>5034.6902762539103</c:v>
                </c:pt>
                <c:pt idx="52">
                  <c:v>5542.3744671323666</c:v>
                </c:pt>
                <c:pt idx="53">
                  <c:v>2403.5639430461238</c:v>
                </c:pt>
                <c:pt idx="54">
                  <c:v>5375.0605235844887</c:v>
                </c:pt>
                <c:pt idx="55">
                  <c:v>5241.0742285731267</c:v>
                </c:pt>
                <c:pt idx="56">
                  <c:v>5262.5032514754885</c:v>
                </c:pt>
                <c:pt idx="57">
                  <c:v>5165.653324597346</c:v>
                </c:pt>
                <c:pt idx="58">
                  <c:v>5317.4040793322256</c:v>
                </c:pt>
                <c:pt idx="59">
                  <c:v>5055.4213318969796</c:v>
                </c:pt>
                <c:pt idx="60">
                  <c:v>5347.7875976367995</c:v>
                </c:pt>
                <c:pt idx="61">
                  <c:v>2752.5464838674834</c:v>
                </c:pt>
                <c:pt idx="62">
                  <c:v>5126.1420202693198</c:v>
                </c:pt>
                <c:pt idx="63">
                  <c:v>5309.2419507406639</c:v>
                </c:pt>
                <c:pt idx="64">
                  <c:v>5354.4754719824323</c:v>
                </c:pt>
                <c:pt idx="65">
                  <c:v>3017.0988132767325</c:v>
                </c:pt>
                <c:pt idx="66">
                  <c:v>2922.9779554291931</c:v>
                </c:pt>
                <c:pt idx="67">
                  <c:v>3739.1270894018057</c:v>
                </c:pt>
                <c:pt idx="68">
                  <c:v>4510.8845629968264</c:v>
                </c:pt>
                <c:pt idx="69">
                  <c:v>2496.6510260991249</c:v>
                </c:pt>
                <c:pt idx="70">
                  <c:v>5376.245567341175</c:v>
                </c:pt>
                <c:pt idx="71">
                  <c:v>5310.9315316821794</c:v>
                </c:pt>
                <c:pt idx="72">
                  <c:v>4555.0568791553196</c:v>
                </c:pt>
                <c:pt idx="73">
                  <c:v>2234.9634813414923</c:v>
                </c:pt>
                <c:pt idx="74">
                  <c:v>2228.0431881458994</c:v>
                </c:pt>
                <c:pt idx="75">
                  <c:v>5140.2735927118792</c:v>
                </c:pt>
                <c:pt idx="76">
                  <c:v>2341.2415106536132</c:v>
                </c:pt>
                <c:pt idx="77">
                  <c:v>5021.6336640692025</c:v>
                </c:pt>
                <c:pt idx="78">
                  <c:v>2442.5654087314679</c:v>
                </c:pt>
                <c:pt idx="79">
                  <c:v>4171.9213945335514</c:v>
                </c:pt>
                <c:pt idx="80">
                  <c:v>3414.284802455918</c:v>
                </c:pt>
                <c:pt idx="81">
                  <c:v>3897.1337893039863</c:v>
                </c:pt>
                <c:pt idx="82">
                  <c:v>4796.7984405697007</c:v>
                </c:pt>
                <c:pt idx="83">
                  <c:v>2439.1801826927485</c:v>
                </c:pt>
                <c:pt idx="84">
                  <c:v>5015.8220144446168</c:v>
                </c:pt>
                <c:pt idx="85">
                  <c:v>1851.6319543112679</c:v>
                </c:pt>
                <c:pt idx="86">
                  <c:v>3865.8347916883131</c:v>
                </c:pt>
                <c:pt idx="87">
                  <c:v>1964.0892009162385</c:v>
                </c:pt>
                <c:pt idx="88">
                  <c:v>2905.6154352850831</c:v>
                </c:pt>
                <c:pt idx="89">
                  <c:v>1987.3952846663917</c:v>
                </c:pt>
                <c:pt idx="90">
                  <c:v>1849.0547054823621</c:v>
                </c:pt>
                <c:pt idx="91">
                  <c:v>1715.1613126754085</c:v>
                </c:pt>
                <c:pt idx="92">
                  <c:v>1612.3047876580006</c:v>
                </c:pt>
                <c:pt idx="93">
                  <c:v>1356.5653642669556</c:v>
                </c:pt>
                <c:pt idx="94">
                  <c:v>1643.7043765030944</c:v>
                </c:pt>
                <c:pt idx="95">
                  <c:v>1731.4818327232058</c:v>
                </c:pt>
                <c:pt idx="96">
                  <c:v>1525.7209538374286</c:v>
                </c:pt>
                <c:pt idx="97">
                  <c:v>2609.0586138191911</c:v>
                </c:pt>
                <c:pt idx="98">
                  <c:v>1326.1437682935673</c:v>
                </c:pt>
                <c:pt idx="99">
                  <c:v>1431.6458652632666</c:v>
                </c:pt>
                <c:pt idx="100">
                  <c:v>1384.1566227545313</c:v>
                </c:pt>
                <c:pt idx="101">
                  <c:v>1202.6993690472625</c:v>
                </c:pt>
                <c:pt idx="102">
                  <c:v>2248.1899478615524</c:v>
                </c:pt>
                <c:pt idx="103">
                  <c:v>1310.0088902493922</c:v>
                </c:pt>
                <c:pt idx="104">
                  <c:v>1097.8945894315016</c:v>
                </c:pt>
                <c:pt idx="105">
                  <c:v>1238.5926219670639</c:v>
                </c:pt>
                <c:pt idx="106">
                  <c:v>1191.6960922283797</c:v>
                </c:pt>
                <c:pt idx="107">
                  <c:v>1020.8432430335968</c:v>
                </c:pt>
                <c:pt idx="108">
                  <c:v>1113.3662628143982</c:v>
                </c:pt>
                <c:pt idx="109">
                  <c:v>1335.7001311016231</c:v>
                </c:pt>
                <c:pt idx="110">
                  <c:v>1205.7786085648431</c:v>
                </c:pt>
                <c:pt idx="111">
                  <c:v>1114.8637049454023</c:v>
                </c:pt>
                <c:pt idx="112">
                  <c:v>1001.928080493897</c:v>
                </c:pt>
                <c:pt idx="113">
                  <c:v>945.93068604881819</c:v>
                </c:pt>
                <c:pt idx="114">
                  <c:v>1646.7018793047675</c:v>
                </c:pt>
                <c:pt idx="115">
                  <c:v>1900.5407095692278</c:v>
                </c:pt>
                <c:pt idx="116">
                  <c:v>1079.3464720390878</c:v>
                </c:pt>
                <c:pt idx="117">
                  <c:v>1014.7699012456668</c:v>
                </c:pt>
                <c:pt idx="118">
                  <c:v>952.28023446639827</c:v>
                </c:pt>
                <c:pt idx="119">
                  <c:v>1107.0532360665086</c:v>
                </c:pt>
                <c:pt idx="120">
                  <c:v>868.76950591839488</c:v>
                </c:pt>
                <c:pt idx="121">
                  <c:v>809.33133863427884</c:v>
                </c:pt>
                <c:pt idx="122">
                  <c:v>1396.628326330218</c:v>
                </c:pt>
                <c:pt idx="123">
                  <c:v>823.13271691426655</c:v>
                </c:pt>
                <c:pt idx="124">
                  <c:v>842.05793039121136</c:v>
                </c:pt>
                <c:pt idx="125">
                  <c:v>954.59319744313223</c:v>
                </c:pt>
                <c:pt idx="126">
                  <c:v>753.51335448171551</c:v>
                </c:pt>
                <c:pt idx="127">
                  <c:v>774.25954100133936</c:v>
                </c:pt>
                <c:pt idx="128">
                  <c:v>816.54228921135234</c:v>
                </c:pt>
                <c:pt idx="129">
                  <c:v>706.31285762812252</c:v>
                </c:pt>
                <c:pt idx="130">
                  <c:v>768.58388567981808</c:v>
                </c:pt>
                <c:pt idx="131">
                  <c:v>1079.1223281553998</c:v>
                </c:pt>
                <c:pt idx="132">
                  <c:v>662.99548852732221</c:v>
                </c:pt>
                <c:pt idx="133">
                  <c:v>832.81893609752592</c:v>
                </c:pt>
                <c:pt idx="134">
                  <c:v>694.22289122324116</c:v>
                </c:pt>
                <c:pt idx="135">
                  <c:v>689.37152908429152</c:v>
                </c:pt>
                <c:pt idx="136">
                  <c:v>627.94779378637941</c:v>
                </c:pt>
                <c:pt idx="137">
                  <c:v>606.84797140835121</c:v>
                </c:pt>
                <c:pt idx="138">
                  <c:v>621.2889993520655</c:v>
                </c:pt>
                <c:pt idx="139">
                  <c:v>549.18876355519683</c:v>
                </c:pt>
                <c:pt idx="140">
                  <c:v>580.24430898789399</c:v>
                </c:pt>
                <c:pt idx="141">
                  <c:v>556.04965318779102</c:v>
                </c:pt>
                <c:pt idx="142">
                  <c:v>512.29372418565367</c:v>
                </c:pt>
                <c:pt idx="143">
                  <c:v>602.55949645295368</c:v>
                </c:pt>
                <c:pt idx="144">
                  <c:v>820.4592535961051</c:v>
                </c:pt>
                <c:pt idx="145">
                  <c:v>475.39426370749322</c:v>
                </c:pt>
                <c:pt idx="146">
                  <c:v>498.6359781497377</c:v>
                </c:pt>
                <c:pt idx="147">
                  <c:v>545.36710815806396</c:v>
                </c:pt>
                <c:pt idx="148">
                  <c:v>696.6314847354912</c:v>
                </c:pt>
                <c:pt idx="149">
                  <c:v>502.40784940726934</c:v>
                </c:pt>
                <c:pt idx="150">
                  <c:v>395.83469297243209</c:v>
                </c:pt>
                <c:pt idx="151">
                  <c:v>439.11554773244404</c:v>
                </c:pt>
                <c:pt idx="152">
                  <c:v>397.06830306422751</c:v>
                </c:pt>
                <c:pt idx="153">
                  <c:v>444.7903620719697</c:v>
                </c:pt>
                <c:pt idx="154">
                  <c:v>406.66842191686715</c:v>
                </c:pt>
                <c:pt idx="155">
                  <c:v>366.96726428361518</c:v>
                </c:pt>
                <c:pt idx="156">
                  <c:v>375.62588233737722</c:v>
                </c:pt>
                <c:pt idx="157">
                  <c:v>456.48362727220069</c:v>
                </c:pt>
                <c:pt idx="158">
                  <c:v>349.21455325686674</c:v>
                </c:pt>
                <c:pt idx="159">
                  <c:v>420.02198150914825</c:v>
                </c:pt>
                <c:pt idx="160">
                  <c:v>339.56761386542706</c:v>
                </c:pt>
                <c:pt idx="161">
                  <c:v>362.6363432120819</c:v>
                </c:pt>
                <c:pt idx="162">
                  <c:v>351.50199000296169</c:v>
                </c:pt>
                <c:pt idx="163">
                  <c:v>324.24036500115358</c:v>
                </c:pt>
                <c:pt idx="164">
                  <c:v>324.97703787021163</c:v>
                </c:pt>
                <c:pt idx="165">
                  <c:v>308.9133635553153</c:v>
                </c:pt>
                <c:pt idx="166">
                  <c:v>301.98031900104127</c:v>
                </c:pt>
                <c:pt idx="167">
                  <c:v>380.25868584045236</c:v>
                </c:pt>
                <c:pt idx="168">
                  <c:v>370.29576263414833</c:v>
                </c:pt>
                <c:pt idx="169">
                  <c:v>296.70080496309134</c:v>
                </c:pt>
                <c:pt idx="170">
                  <c:v>334.60538500274032</c:v>
                </c:pt>
                <c:pt idx="171">
                  <c:v>276.89583710805891</c:v>
                </c:pt>
                <c:pt idx="172">
                  <c:v>281.35632487640646</c:v>
                </c:pt>
                <c:pt idx="173">
                  <c:v>477.17588779159149</c:v>
                </c:pt>
                <c:pt idx="174">
                  <c:v>258.82816583548907</c:v>
                </c:pt>
                <c:pt idx="175">
                  <c:v>247.99299668903907</c:v>
                </c:pt>
                <c:pt idx="176">
                  <c:v>252.88985582961331</c:v>
                </c:pt>
                <c:pt idx="177">
                  <c:v>254.71596479691149</c:v>
                </c:pt>
                <c:pt idx="178">
                  <c:v>290.46051137191728</c:v>
                </c:pt>
                <c:pt idx="179">
                  <c:v>240.26047485315269</c:v>
                </c:pt>
                <c:pt idx="180">
                  <c:v>297.5063192354703</c:v>
                </c:pt>
                <c:pt idx="181">
                  <c:v>278.73332672602038</c:v>
                </c:pt>
                <c:pt idx="182">
                  <c:v>219.17099521657943</c:v>
                </c:pt>
                <c:pt idx="183">
                  <c:v>225.6029124333968</c:v>
                </c:pt>
                <c:pt idx="184">
                  <c:v>262.62188791884836</c:v>
                </c:pt>
                <c:pt idx="185">
                  <c:v>216.08541704782618</c:v>
                </c:pt>
                <c:pt idx="186">
                  <c:v>206.12929003883232</c:v>
                </c:pt>
                <c:pt idx="187">
                  <c:v>194.30105973557957</c:v>
                </c:pt>
                <c:pt idx="188">
                  <c:v>334.98785445039533</c:v>
                </c:pt>
                <c:pt idx="189">
                  <c:v>233.87080124532423</c:v>
                </c:pt>
                <c:pt idx="190">
                  <c:v>189.39276180327499</c:v>
                </c:pt>
                <c:pt idx="191">
                  <c:v>180.66643055783337</c:v>
                </c:pt>
                <c:pt idx="192">
                  <c:v>192.77840737203186</c:v>
                </c:pt>
                <c:pt idx="193">
                  <c:v>230.26397917698063</c:v>
                </c:pt>
                <c:pt idx="194">
                  <c:v>182.8045266655578</c:v>
                </c:pt>
                <c:pt idx="195">
                  <c:v>168.01888551067401</c:v>
                </c:pt>
                <c:pt idx="196">
                  <c:v>165.09422193197764</c:v>
                </c:pt>
                <c:pt idx="197">
                  <c:v>156.63752313504904</c:v>
                </c:pt>
                <c:pt idx="198">
                  <c:v>154.35608826300117</c:v>
                </c:pt>
                <c:pt idx="199">
                  <c:v>203.48186478236008</c:v>
                </c:pt>
                <c:pt idx="200">
                  <c:v>150.57337356710465</c:v>
                </c:pt>
                <c:pt idx="201">
                  <c:v>187.21385752001601</c:v>
                </c:pt>
                <c:pt idx="202">
                  <c:v>140.46367806740082</c:v>
                </c:pt>
                <c:pt idx="203">
                  <c:v>129.16825097788765</c:v>
                </c:pt>
                <c:pt idx="204">
                  <c:v>171.37023117546531</c:v>
                </c:pt>
                <c:pt idx="205">
                  <c:v>159.21803550169778</c:v>
                </c:pt>
                <c:pt idx="206">
                  <c:v>124.55496532573396</c:v>
                </c:pt>
                <c:pt idx="207">
                  <c:v>135.52116336258149</c:v>
                </c:pt>
                <c:pt idx="208">
                  <c:v>120.72207344589573</c:v>
                </c:pt>
                <c:pt idx="209">
                  <c:v>121.57275223185408</c:v>
                </c:pt>
                <c:pt idx="210">
                  <c:v>159.18011806009952</c:v>
                </c:pt>
                <c:pt idx="211">
                  <c:v>109.39463958599066</c:v>
                </c:pt>
                <c:pt idx="212">
                  <c:v>105.74268265247194</c:v>
                </c:pt>
                <c:pt idx="213">
                  <c:v>110.17298885022623</c:v>
                </c:pt>
                <c:pt idx="214">
                  <c:v>138.90411005134217</c:v>
                </c:pt>
                <c:pt idx="215">
                  <c:v>206.46972871409608</c:v>
                </c:pt>
                <c:pt idx="216">
                  <c:v>100.62341320905006</c:v>
                </c:pt>
                <c:pt idx="217">
                  <c:v>102.12909565067453</c:v>
                </c:pt>
                <c:pt idx="218">
                  <c:v>94.175581991217953</c:v>
                </c:pt>
                <c:pt idx="219">
                  <c:v>126.53587055088892</c:v>
                </c:pt>
                <c:pt idx="220">
                  <c:v>113.82624100953335</c:v>
                </c:pt>
                <c:pt idx="221">
                  <c:v>87.23614575826754</c:v>
                </c:pt>
                <c:pt idx="222">
                  <c:v>84.121199016144757</c:v>
                </c:pt>
                <c:pt idx="223">
                  <c:v>79.984437549041132</c:v>
                </c:pt>
                <c:pt idx="224">
                  <c:v>77.114094112590237</c:v>
                </c:pt>
                <c:pt idx="225">
                  <c:v>72.64987285831252</c:v>
                </c:pt>
                <c:pt idx="226">
                  <c:v>89.62193937652188</c:v>
                </c:pt>
                <c:pt idx="227">
                  <c:v>111.12613638946567</c:v>
                </c:pt>
                <c:pt idx="228">
                  <c:v>76.268922372846774</c:v>
                </c:pt>
                <c:pt idx="229">
                  <c:v>141.09635906041731</c:v>
                </c:pt>
                <c:pt idx="230">
                  <c:v>71.115169097784914</c:v>
                </c:pt>
                <c:pt idx="231">
                  <c:v>66.711733454508547</c:v>
                </c:pt>
                <c:pt idx="232">
                  <c:v>62.999701087507852</c:v>
                </c:pt>
                <c:pt idx="233">
                  <c:v>88.695611632162411</c:v>
                </c:pt>
                <c:pt idx="234">
                  <c:v>57.207792196588173</c:v>
                </c:pt>
                <c:pt idx="235">
                  <c:v>60.861109887317951</c:v>
                </c:pt>
                <c:pt idx="236">
                  <c:v>75.97861312442744</c:v>
                </c:pt>
                <c:pt idx="237">
                  <c:v>53.629410410518148</c:v>
                </c:pt>
                <c:pt idx="238">
                  <c:v>56.537374734159513</c:v>
                </c:pt>
                <c:pt idx="239">
                  <c:v>51.122779690450976</c:v>
                </c:pt>
                <c:pt idx="240">
                  <c:v>80.733899284580119</c:v>
                </c:pt>
                <c:pt idx="241">
                  <c:v>46.755638510737512</c:v>
                </c:pt>
                <c:pt idx="242">
                  <c:v>49.076032357963804</c:v>
                </c:pt>
                <c:pt idx="243">
                  <c:v>42.446664717413306</c:v>
                </c:pt>
                <c:pt idx="244">
                  <c:v>59.211247936514006</c:v>
                </c:pt>
                <c:pt idx="245">
                  <c:v>42.413144632377325</c:v>
                </c:pt>
                <c:pt idx="246">
                  <c:v>38.401618456094809</c:v>
                </c:pt>
                <c:pt idx="247">
                  <c:v>59.380293557699957</c:v>
                </c:pt>
                <c:pt idx="248">
                  <c:v>37.046980462348102</c:v>
                </c:pt>
                <c:pt idx="249">
                  <c:v>71.418059060322307</c:v>
                </c:pt>
                <c:pt idx="250">
                  <c:v>37.963003381044757</c:v>
                </c:pt>
                <c:pt idx="251">
                  <c:v>46.807670254968627</c:v>
                </c:pt>
                <c:pt idx="252">
                  <c:v>32.208434695187329</c:v>
                </c:pt>
                <c:pt idx="253">
                  <c:v>33.469027390215331</c:v>
                </c:pt>
                <c:pt idx="254">
                  <c:v>29.004660134420792</c:v>
                </c:pt>
                <c:pt idx="255">
                  <c:v>45.610837963731733</c:v>
                </c:pt>
                <c:pt idx="256">
                  <c:v>27.317808571988934</c:v>
                </c:pt>
                <c:pt idx="257">
                  <c:v>28.135535203283084</c:v>
                </c:pt>
                <c:pt idx="258">
                  <c:v>35.38991651867272</c:v>
                </c:pt>
                <c:pt idx="259">
                  <c:v>25.119324904007822</c:v>
                </c:pt>
                <c:pt idx="260">
                  <c:v>23.629011553732795</c:v>
                </c:pt>
                <c:pt idx="261">
                  <c:v>22.909356304291236</c:v>
                </c:pt>
                <c:pt idx="262">
                  <c:v>36.699325220247822</c:v>
                </c:pt>
                <c:pt idx="263">
                  <c:v>19.286806232201734</c:v>
                </c:pt>
                <c:pt idx="264">
                  <c:v>18.159255198039624</c:v>
                </c:pt>
                <c:pt idx="265">
                  <c:v>17.71141567733056</c:v>
                </c:pt>
                <c:pt idx="266">
                  <c:v>27.293271025185131</c:v>
                </c:pt>
                <c:pt idx="267">
                  <c:v>25.083623860046437</c:v>
                </c:pt>
                <c:pt idx="268">
                  <c:v>15.827167003748189</c:v>
                </c:pt>
                <c:pt idx="269">
                  <c:v>34.260320944159893</c:v>
                </c:pt>
                <c:pt idx="270">
                  <c:v>15.089419885870564</c:v>
                </c:pt>
                <c:pt idx="271">
                  <c:v>13.835570341238352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7F5-2348-8FBA-4AB49FEB1D11}"/>
            </c:ext>
          </c:extLst>
        </c:ser>
        <c:ser>
          <c:idx val="3"/>
          <c:order val="6"/>
          <c:tx>
            <c:v>EOS 700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summaryC!$AB$50:$AB$63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summaryC!$AG$50:$AG$63</c:f>
              <c:numCache>
                <c:formatCode>General</c:formatCode>
                <c:ptCount val="14"/>
                <c:pt idx="0">
                  <c:v>14150.913508942289</c:v>
                </c:pt>
                <c:pt idx="1">
                  <c:v>8239.7538206871777</c:v>
                </c:pt>
                <c:pt idx="2">
                  <c:v>3687.073497482761</c:v>
                </c:pt>
                <c:pt idx="3">
                  <c:v>2210.663477586857</c:v>
                </c:pt>
                <c:pt idx="4">
                  <c:v>1110.4302930420115</c:v>
                </c:pt>
                <c:pt idx="5">
                  <c:v>408.8726651126014</c:v>
                </c:pt>
                <c:pt idx="6">
                  <c:v>223.67787516701878</c:v>
                </c:pt>
                <c:pt idx="7">
                  <c:v>104.90484825602526</c:v>
                </c:pt>
                <c:pt idx="8">
                  <c:v>64.486572368397475</c:v>
                </c:pt>
                <c:pt idx="9">
                  <c:v>34.400212904677886</c:v>
                </c:pt>
                <c:pt idx="10">
                  <c:v>22.796527343688624</c:v>
                </c:pt>
                <c:pt idx="11">
                  <c:v>16.846911435729787</c:v>
                </c:pt>
                <c:pt idx="12">
                  <c:v>10.033398975218837</c:v>
                </c:pt>
                <c:pt idx="13">
                  <c:v>7.0875818600232146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F5-2348-8FBA-4AB49FEB1D11}"/>
            </c:ext>
          </c:extLst>
        </c:ser>
        <c:ser>
          <c:idx val="7"/>
          <c:order val="7"/>
          <c:tx>
            <c:v>MD 700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summaryC!$M$829:$M$1114</c:f>
              <c:numCache>
                <c:formatCode>0.0000</c:formatCode>
                <c:ptCount val="286"/>
                <c:pt idx="0">
                  <c:v>29.875929907093962</c:v>
                </c:pt>
                <c:pt idx="1">
                  <c:v>29.983286002364622</c:v>
                </c:pt>
                <c:pt idx="2">
                  <c:v>30.036298547818529</c:v>
                </c:pt>
                <c:pt idx="3">
                  <c:v>30.416341520239435</c:v>
                </c:pt>
                <c:pt idx="4">
                  <c:v>30.63123781230783</c:v>
                </c:pt>
                <c:pt idx="5">
                  <c:v>30.825070527906366</c:v>
                </c:pt>
                <c:pt idx="6">
                  <c:v>30.941024336010315</c:v>
                </c:pt>
                <c:pt idx="7">
                  <c:v>31.011504536357009</c:v>
                </c:pt>
                <c:pt idx="8">
                  <c:v>31.206474343663032</c:v>
                </c:pt>
                <c:pt idx="9">
                  <c:v>31.476292719949814</c:v>
                </c:pt>
                <c:pt idx="10">
                  <c:v>31.69494650326067</c:v>
                </c:pt>
                <c:pt idx="11">
                  <c:v>31.730715042625125</c:v>
                </c:pt>
                <c:pt idx="12">
                  <c:v>31.823527748438135</c:v>
                </c:pt>
                <c:pt idx="13">
                  <c:v>31.90227329951756</c:v>
                </c:pt>
                <c:pt idx="14">
                  <c:v>31.943346735632801</c:v>
                </c:pt>
                <c:pt idx="15">
                  <c:v>32.026494555420236</c:v>
                </c:pt>
                <c:pt idx="16">
                  <c:v>32.047385101856314</c:v>
                </c:pt>
                <c:pt idx="17">
                  <c:v>32.134850766556013</c:v>
                </c:pt>
                <c:pt idx="18">
                  <c:v>32.148496217505993</c:v>
                </c:pt>
                <c:pt idx="19">
                  <c:v>32.339521461399976</c:v>
                </c:pt>
                <c:pt idx="20">
                  <c:v>32.368210976460432</c:v>
                </c:pt>
                <c:pt idx="21">
                  <c:v>32.467603948492965</c:v>
                </c:pt>
                <c:pt idx="22">
                  <c:v>32.468999698462213</c:v>
                </c:pt>
                <c:pt idx="23">
                  <c:v>32.49395093304998</c:v>
                </c:pt>
                <c:pt idx="24">
                  <c:v>32.516936429146149</c:v>
                </c:pt>
                <c:pt idx="25">
                  <c:v>32.552865247646523</c:v>
                </c:pt>
                <c:pt idx="26">
                  <c:v>32.62236113450237</c:v>
                </c:pt>
                <c:pt idx="27">
                  <c:v>32.724313111466479</c:v>
                </c:pt>
                <c:pt idx="28">
                  <c:v>32.724798421530451</c:v>
                </c:pt>
                <c:pt idx="29">
                  <c:v>32.725659818693067</c:v>
                </c:pt>
                <c:pt idx="30">
                  <c:v>32.738130262868808</c:v>
                </c:pt>
                <c:pt idx="31">
                  <c:v>32.817300089550272</c:v>
                </c:pt>
                <c:pt idx="32">
                  <c:v>32.865173415514846</c:v>
                </c:pt>
                <c:pt idx="33">
                  <c:v>32.892771252499351</c:v>
                </c:pt>
                <c:pt idx="34">
                  <c:v>32.984182222178397</c:v>
                </c:pt>
                <c:pt idx="35">
                  <c:v>32.994875966194272</c:v>
                </c:pt>
                <c:pt idx="36">
                  <c:v>33.04788997496275</c:v>
                </c:pt>
                <c:pt idx="37">
                  <c:v>33.080421828480418</c:v>
                </c:pt>
                <c:pt idx="38">
                  <c:v>33.090882644780379</c:v>
                </c:pt>
                <c:pt idx="39">
                  <c:v>33.0961596341266</c:v>
                </c:pt>
                <c:pt idx="40">
                  <c:v>33.136455024997552</c:v>
                </c:pt>
                <c:pt idx="41">
                  <c:v>33.177696903653434</c:v>
                </c:pt>
                <c:pt idx="42">
                  <c:v>33.200137018584392</c:v>
                </c:pt>
                <c:pt idx="43">
                  <c:v>33.378788892546766</c:v>
                </c:pt>
                <c:pt idx="44">
                  <c:v>33.385262592161141</c:v>
                </c:pt>
                <c:pt idx="45">
                  <c:v>33.387072212316561</c:v>
                </c:pt>
                <c:pt idx="46">
                  <c:v>33.454381000539591</c:v>
                </c:pt>
                <c:pt idx="47">
                  <c:v>33.583197517639746</c:v>
                </c:pt>
                <c:pt idx="48">
                  <c:v>33.601566461787428</c:v>
                </c:pt>
                <c:pt idx="49">
                  <c:v>33.610788390686636</c:v>
                </c:pt>
                <c:pt idx="50">
                  <c:v>33.692104472496425</c:v>
                </c:pt>
                <c:pt idx="51">
                  <c:v>33.714679826732166</c:v>
                </c:pt>
                <c:pt idx="52">
                  <c:v>33.786789280521852</c:v>
                </c:pt>
                <c:pt idx="53">
                  <c:v>33.838491995835717</c:v>
                </c:pt>
                <c:pt idx="54">
                  <c:v>33.899055672206295</c:v>
                </c:pt>
                <c:pt idx="55">
                  <c:v>34.032843702437312</c:v>
                </c:pt>
                <c:pt idx="56">
                  <c:v>34.107974341132277</c:v>
                </c:pt>
                <c:pt idx="57">
                  <c:v>34.189998684984047</c:v>
                </c:pt>
                <c:pt idx="58">
                  <c:v>34.368524659574646</c:v>
                </c:pt>
                <c:pt idx="59">
                  <c:v>34.533191916717136</c:v>
                </c:pt>
                <c:pt idx="60">
                  <c:v>34.60296826459146</c:v>
                </c:pt>
                <c:pt idx="61">
                  <c:v>34.626091413387762</c:v>
                </c:pt>
                <c:pt idx="62">
                  <c:v>34.628259914085078</c:v>
                </c:pt>
                <c:pt idx="63">
                  <c:v>34.665606723596213</c:v>
                </c:pt>
                <c:pt idx="64">
                  <c:v>34.771375340008042</c:v>
                </c:pt>
                <c:pt idx="65">
                  <c:v>34.782040981782174</c:v>
                </c:pt>
                <c:pt idx="66">
                  <c:v>34.794766783163702</c:v>
                </c:pt>
                <c:pt idx="67">
                  <c:v>34.828175491203375</c:v>
                </c:pt>
                <c:pt idx="68">
                  <c:v>34.925399051131443</c:v>
                </c:pt>
                <c:pt idx="69">
                  <c:v>34.939351491844725</c:v>
                </c:pt>
                <c:pt idx="70">
                  <c:v>35.223000908018854</c:v>
                </c:pt>
                <c:pt idx="71">
                  <c:v>35.2533446333425</c:v>
                </c:pt>
                <c:pt idx="72">
                  <c:v>35.374513122413099</c:v>
                </c:pt>
                <c:pt idx="73">
                  <c:v>35.484768173430972</c:v>
                </c:pt>
                <c:pt idx="74">
                  <c:v>35.491213353213659</c:v>
                </c:pt>
                <c:pt idx="75">
                  <c:v>35.528577188408747</c:v>
                </c:pt>
                <c:pt idx="76">
                  <c:v>35.764631530009524</c:v>
                </c:pt>
                <c:pt idx="77">
                  <c:v>35.779384852186752</c:v>
                </c:pt>
                <c:pt idx="78">
                  <c:v>36.239229338121561</c:v>
                </c:pt>
                <c:pt idx="79">
                  <c:v>36.290270402340361</c:v>
                </c:pt>
                <c:pt idx="80">
                  <c:v>36.301526784716316</c:v>
                </c:pt>
                <c:pt idx="81">
                  <c:v>36.471249223625506</c:v>
                </c:pt>
                <c:pt idx="82">
                  <c:v>36.563514183335734</c:v>
                </c:pt>
                <c:pt idx="83">
                  <c:v>37.357394258605488</c:v>
                </c:pt>
                <c:pt idx="84">
                  <c:v>37.381669722837046</c:v>
                </c:pt>
                <c:pt idx="85">
                  <c:v>37.603222690641985</c:v>
                </c:pt>
                <c:pt idx="86">
                  <c:v>37.804474861893411</c:v>
                </c:pt>
                <c:pt idx="87">
                  <c:v>37.856240174277282</c:v>
                </c:pt>
                <c:pt idx="88">
                  <c:v>38.898331566871413</c:v>
                </c:pt>
                <c:pt idx="89">
                  <c:v>38.960286603134875</c:v>
                </c:pt>
                <c:pt idx="90">
                  <c:v>39.190620693944346</c:v>
                </c:pt>
                <c:pt idx="91">
                  <c:v>39.516230392900347</c:v>
                </c:pt>
                <c:pt idx="92">
                  <c:v>40.185289237505287</c:v>
                </c:pt>
                <c:pt idx="93">
                  <c:v>40.954316656528867</c:v>
                </c:pt>
                <c:pt idx="94">
                  <c:v>41.01756668043619</c:v>
                </c:pt>
                <c:pt idx="95">
                  <c:v>41.518702546607798</c:v>
                </c:pt>
                <c:pt idx="96">
                  <c:v>42.300236777482432</c:v>
                </c:pt>
                <c:pt idx="97">
                  <c:v>42.335942414412905</c:v>
                </c:pt>
                <c:pt idx="98">
                  <c:v>42.816085406475295</c:v>
                </c:pt>
                <c:pt idx="99">
                  <c:v>42.902120670541144</c:v>
                </c:pt>
                <c:pt idx="100">
                  <c:v>42.930399114331145</c:v>
                </c:pt>
                <c:pt idx="101">
                  <c:v>43.82656923380214</c:v>
                </c:pt>
                <c:pt idx="102">
                  <c:v>44.806813519298132</c:v>
                </c:pt>
                <c:pt idx="103">
                  <c:v>45.303066881411986</c:v>
                </c:pt>
                <c:pt idx="104">
                  <c:v>45.311691358125579</c:v>
                </c:pt>
                <c:pt idx="105">
                  <c:v>45.37732238828044</c:v>
                </c:pt>
                <c:pt idx="106">
                  <c:v>46.078561139735911</c:v>
                </c:pt>
                <c:pt idx="107">
                  <c:v>46.509465203003145</c:v>
                </c:pt>
                <c:pt idx="108">
                  <c:v>46.662831574263315</c:v>
                </c:pt>
                <c:pt idx="109">
                  <c:v>47.3331075213585</c:v>
                </c:pt>
                <c:pt idx="110">
                  <c:v>47.340114675931495</c:v>
                </c:pt>
                <c:pt idx="111">
                  <c:v>47.641429003861319</c:v>
                </c:pt>
                <c:pt idx="112">
                  <c:v>48.154322981244043</c:v>
                </c:pt>
                <c:pt idx="113">
                  <c:v>48.571682126075835</c:v>
                </c:pt>
                <c:pt idx="114">
                  <c:v>48.687072613219087</c:v>
                </c:pt>
                <c:pt idx="115">
                  <c:v>48.698346473638566</c:v>
                </c:pt>
                <c:pt idx="116">
                  <c:v>50.491473448035066</c:v>
                </c:pt>
                <c:pt idx="117">
                  <c:v>51.684286272676502</c:v>
                </c:pt>
                <c:pt idx="118">
                  <c:v>51.727624263515239</c:v>
                </c:pt>
                <c:pt idx="119">
                  <c:v>52.131916769390685</c:v>
                </c:pt>
                <c:pt idx="120">
                  <c:v>52.273124410026433</c:v>
                </c:pt>
                <c:pt idx="121">
                  <c:v>53.18972274660198</c:v>
                </c:pt>
                <c:pt idx="122">
                  <c:v>53.4475163382332</c:v>
                </c:pt>
                <c:pt idx="123">
                  <c:v>53.804686005597652</c:v>
                </c:pt>
                <c:pt idx="124">
                  <c:v>54.031482601368353</c:v>
                </c:pt>
                <c:pt idx="125">
                  <c:v>54.340270556276096</c:v>
                </c:pt>
                <c:pt idx="126">
                  <c:v>54.785437107534314</c:v>
                </c:pt>
                <c:pt idx="127">
                  <c:v>55.410149519819598</c:v>
                </c:pt>
                <c:pt idx="128">
                  <c:v>55.659139547256174</c:v>
                </c:pt>
                <c:pt idx="129">
                  <c:v>55.82215128270343</c:v>
                </c:pt>
                <c:pt idx="130">
                  <c:v>56.323790978083338</c:v>
                </c:pt>
                <c:pt idx="131">
                  <c:v>56.876048234261773</c:v>
                </c:pt>
                <c:pt idx="132">
                  <c:v>56.947902415286073</c:v>
                </c:pt>
                <c:pt idx="133">
                  <c:v>57.286172846837836</c:v>
                </c:pt>
                <c:pt idx="134">
                  <c:v>57.438730879970372</c:v>
                </c:pt>
                <c:pt idx="135">
                  <c:v>58.067335543813932</c:v>
                </c:pt>
                <c:pt idx="136">
                  <c:v>58.32951042613675</c:v>
                </c:pt>
                <c:pt idx="137">
                  <c:v>58.429436402571056</c:v>
                </c:pt>
                <c:pt idx="138">
                  <c:v>59.300457022119687</c:v>
                </c:pt>
                <c:pt idx="139">
                  <c:v>59.392449706813679</c:v>
                </c:pt>
                <c:pt idx="140">
                  <c:v>59.676866995713326</c:v>
                </c:pt>
                <c:pt idx="141">
                  <c:v>59.98048789144169</c:v>
                </c:pt>
                <c:pt idx="142">
                  <c:v>60.31299379654223</c:v>
                </c:pt>
                <c:pt idx="143">
                  <c:v>61.000364493086728</c:v>
                </c:pt>
                <c:pt idx="144">
                  <c:v>61.624949396420547</c:v>
                </c:pt>
                <c:pt idx="145">
                  <c:v>61.816704583082981</c:v>
                </c:pt>
                <c:pt idx="146">
                  <c:v>61.868890350424444</c:v>
                </c:pt>
                <c:pt idx="147">
                  <c:v>61.894782738853884</c:v>
                </c:pt>
                <c:pt idx="148">
                  <c:v>62.232678157338945</c:v>
                </c:pt>
                <c:pt idx="149">
                  <c:v>62.800549758339407</c:v>
                </c:pt>
                <c:pt idx="150">
                  <c:v>63.04603512354155</c:v>
                </c:pt>
                <c:pt idx="151">
                  <c:v>63.245501327000859</c:v>
                </c:pt>
                <c:pt idx="152">
                  <c:v>63.27586266469973</c:v>
                </c:pt>
                <c:pt idx="153">
                  <c:v>63.659748017763448</c:v>
                </c:pt>
                <c:pt idx="154">
                  <c:v>64.403157838695535</c:v>
                </c:pt>
                <c:pt idx="155">
                  <c:v>64.750310396956095</c:v>
                </c:pt>
                <c:pt idx="156">
                  <c:v>65.09647475488849</c:v>
                </c:pt>
                <c:pt idx="157">
                  <c:v>65.32146485641448</c:v>
                </c:pt>
                <c:pt idx="158">
                  <c:v>65.991406364586226</c:v>
                </c:pt>
                <c:pt idx="159">
                  <c:v>66.199281231415696</c:v>
                </c:pt>
                <c:pt idx="160">
                  <c:v>66.636204751973935</c:v>
                </c:pt>
                <c:pt idx="161">
                  <c:v>66.644562194801196</c:v>
                </c:pt>
                <c:pt idx="162">
                  <c:v>67.090846936772635</c:v>
                </c:pt>
                <c:pt idx="163">
                  <c:v>67.543275823313735</c:v>
                </c:pt>
                <c:pt idx="164">
                  <c:v>67.700622691653166</c:v>
                </c:pt>
                <c:pt idx="165">
                  <c:v>68.55877953777825</c:v>
                </c:pt>
                <c:pt idx="166">
                  <c:v>70.084587039670467</c:v>
                </c:pt>
                <c:pt idx="167">
                  <c:v>70.286153118584465</c:v>
                </c:pt>
                <c:pt idx="168">
                  <c:v>70.578069365924648</c:v>
                </c:pt>
                <c:pt idx="169">
                  <c:v>71.050950692017182</c:v>
                </c:pt>
                <c:pt idx="170">
                  <c:v>71.132221953886372</c:v>
                </c:pt>
                <c:pt idx="171">
                  <c:v>72.122413085602275</c:v>
                </c:pt>
                <c:pt idx="172">
                  <c:v>72.253680162137002</c:v>
                </c:pt>
                <c:pt idx="173">
                  <c:v>72.772851501855996</c:v>
                </c:pt>
                <c:pt idx="174">
                  <c:v>73.392428429569136</c:v>
                </c:pt>
                <c:pt idx="175">
                  <c:v>74.509257384607722</c:v>
                </c:pt>
                <c:pt idx="176">
                  <c:v>74.972641885620604</c:v>
                </c:pt>
                <c:pt idx="177">
                  <c:v>75.769634238624718</c:v>
                </c:pt>
                <c:pt idx="178">
                  <c:v>75.895145308214808</c:v>
                </c:pt>
                <c:pt idx="179">
                  <c:v>76.922716559114036</c:v>
                </c:pt>
                <c:pt idx="180">
                  <c:v>76.992794728243993</c:v>
                </c:pt>
                <c:pt idx="181">
                  <c:v>77.55964194196558</c:v>
                </c:pt>
                <c:pt idx="182">
                  <c:v>77.613696663434155</c:v>
                </c:pt>
                <c:pt idx="183">
                  <c:v>79.434567327377451</c:v>
                </c:pt>
                <c:pt idx="184">
                  <c:v>79.544656595806103</c:v>
                </c:pt>
                <c:pt idx="185">
                  <c:v>79.711771273030806</c:v>
                </c:pt>
                <c:pt idx="186">
                  <c:v>82.078442870536662</c:v>
                </c:pt>
                <c:pt idx="187">
                  <c:v>82.326707417802552</c:v>
                </c:pt>
                <c:pt idx="188">
                  <c:v>82.466715295914113</c:v>
                </c:pt>
                <c:pt idx="189">
                  <c:v>82.789658007163098</c:v>
                </c:pt>
                <c:pt idx="190">
                  <c:v>83.234713641183319</c:v>
                </c:pt>
                <c:pt idx="191">
                  <c:v>84.466375453075401</c:v>
                </c:pt>
                <c:pt idx="192">
                  <c:v>84.488754531262018</c:v>
                </c:pt>
                <c:pt idx="193">
                  <c:v>85.102721770055979</c:v>
                </c:pt>
                <c:pt idx="194">
                  <c:v>87.232170495181023</c:v>
                </c:pt>
                <c:pt idx="195">
                  <c:v>88.265948635564314</c:v>
                </c:pt>
                <c:pt idx="196">
                  <c:v>88.332888492783923</c:v>
                </c:pt>
                <c:pt idx="197">
                  <c:v>89.592986339561079</c:v>
                </c:pt>
                <c:pt idx="198">
                  <c:v>91.195906890705572</c:v>
                </c:pt>
                <c:pt idx="199">
                  <c:v>92.014723219921422</c:v>
                </c:pt>
                <c:pt idx="200">
                  <c:v>92.811877976127249</c:v>
                </c:pt>
                <c:pt idx="201">
                  <c:v>93.09395735211497</c:v>
                </c:pt>
                <c:pt idx="202">
                  <c:v>93.158677818435095</c:v>
                </c:pt>
                <c:pt idx="203">
                  <c:v>95.344419476832456</c:v>
                </c:pt>
                <c:pt idx="204">
                  <c:v>95.825053359833973</c:v>
                </c:pt>
                <c:pt idx="205">
                  <c:v>97.249696712099919</c:v>
                </c:pt>
                <c:pt idx="206">
                  <c:v>97.287463598701677</c:v>
                </c:pt>
                <c:pt idx="207">
                  <c:v>99.189767320011384</c:v>
                </c:pt>
                <c:pt idx="208">
                  <c:v>100.61425930538928</c:v>
                </c:pt>
                <c:pt idx="209">
                  <c:v>100.70378357700093</c:v>
                </c:pt>
                <c:pt idx="210">
                  <c:v>101.25206692567291</c:v>
                </c:pt>
                <c:pt idx="211">
                  <c:v>102.31665513028004</c:v>
                </c:pt>
                <c:pt idx="212">
                  <c:v>102.93914704133761</c:v>
                </c:pt>
                <c:pt idx="213">
                  <c:v>104.11352907558984</c:v>
                </c:pt>
                <c:pt idx="214">
                  <c:v>104.798160033404</c:v>
                </c:pt>
                <c:pt idx="215">
                  <c:v>108.51456271274543</c:v>
                </c:pt>
                <c:pt idx="216">
                  <c:v>109.12144096442107</c:v>
                </c:pt>
                <c:pt idx="217">
                  <c:v>109.31550831475617</c:v>
                </c:pt>
                <c:pt idx="218">
                  <c:v>109.53146568837802</c:v>
                </c:pt>
                <c:pt idx="219">
                  <c:v>111.69284426876588</c:v>
                </c:pt>
                <c:pt idx="220">
                  <c:v>112.93512913315467</c:v>
                </c:pt>
                <c:pt idx="221">
                  <c:v>113.06091303701317</c:v>
                </c:pt>
                <c:pt idx="222">
                  <c:v>113.97668897189794</c:v>
                </c:pt>
                <c:pt idx="223">
                  <c:v>118.43429270709409</c:v>
                </c:pt>
                <c:pt idx="224">
                  <c:v>119.06361243597816</c:v>
                </c:pt>
                <c:pt idx="225">
                  <c:v>121.77051975174804</c:v>
                </c:pt>
                <c:pt idx="226">
                  <c:v>122.09215655605406</c:v>
                </c:pt>
                <c:pt idx="227">
                  <c:v>122.36616274567902</c:v>
                </c:pt>
                <c:pt idx="228">
                  <c:v>122.57976524043677</c:v>
                </c:pt>
                <c:pt idx="229">
                  <c:v>124.05511247076578</c:v>
                </c:pt>
                <c:pt idx="230">
                  <c:v>127.45398286953153</c:v>
                </c:pt>
                <c:pt idx="231">
                  <c:v>129.33788682548089</c:v>
                </c:pt>
                <c:pt idx="232">
                  <c:v>131.24384314767951</c:v>
                </c:pt>
                <c:pt idx="233">
                  <c:v>131.98449322298114</c:v>
                </c:pt>
                <c:pt idx="234">
                  <c:v>132.90432859176923</c:v>
                </c:pt>
                <c:pt idx="235">
                  <c:v>133.47927825928821</c:v>
                </c:pt>
                <c:pt idx="236">
                  <c:v>135.75943867791679</c:v>
                </c:pt>
                <c:pt idx="237">
                  <c:v>141.16434824096228</c:v>
                </c:pt>
                <c:pt idx="238">
                  <c:v>144.3714194272446</c:v>
                </c:pt>
                <c:pt idx="239">
                  <c:v>145.56859437832904</c:v>
                </c:pt>
                <c:pt idx="240">
                  <c:v>146.45008363573939</c:v>
                </c:pt>
                <c:pt idx="241">
                  <c:v>149.67788401126532</c:v>
                </c:pt>
                <c:pt idx="242">
                  <c:v>150.64803878119702</c:v>
                </c:pt>
                <c:pt idx="243">
                  <c:v>151.15604417067075</c:v>
                </c:pt>
                <c:pt idx="244">
                  <c:v>153.46570746578544</c:v>
                </c:pt>
                <c:pt idx="245">
                  <c:v>160.65904714199206</c:v>
                </c:pt>
                <c:pt idx="246">
                  <c:v>161.77302259566497</c:v>
                </c:pt>
                <c:pt idx="247">
                  <c:v>166.89925115000182</c:v>
                </c:pt>
                <c:pt idx="248">
                  <c:v>169.24173633489599</c:v>
                </c:pt>
                <c:pt idx="249">
                  <c:v>169.25997611867894</c:v>
                </c:pt>
                <c:pt idx="250">
                  <c:v>174.05183505235638</c:v>
                </c:pt>
                <c:pt idx="251">
                  <c:v>176.67324925282563</c:v>
                </c:pt>
                <c:pt idx="252">
                  <c:v>181.1926639300199</c:v>
                </c:pt>
                <c:pt idx="253">
                  <c:v>186.77025223491623</c:v>
                </c:pt>
                <c:pt idx="254">
                  <c:v>187.28353349469893</c:v>
                </c:pt>
                <c:pt idx="255">
                  <c:v>195.82248482780346</c:v>
                </c:pt>
                <c:pt idx="256">
                  <c:v>198.72562286780547</c:v>
                </c:pt>
                <c:pt idx="257">
                  <c:v>201.58512351463617</c:v>
                </c:pt>
                <c:pt idx="258">
                  <c:v>203.00768364754782</c:v>
                </c:pt>
                <c:pt idx="259">
                  <c:v>216.01114911734297</c:v>
                </c:pt>
                <c:pt idx="260">
                  <c:v>216.78139283830743</c:v>
                </c:pt>
                <c:pt idx="261">
                  <c:v>218.73116495689248</c:v>
                </c:pt>
                <c:pt idx="262">
                  <c:v>228.53004919410785</c:v>
                </c:pt>
                <c:pt idx="263">
                  <c:v>228.68915945635695</c:v>
                </c:pt>
                <c:pt idx="264">
                  <c:v>231.18358253208615</c:v>
                </c:pt>
                <c:pt idx="265">
                  <c:v>234.84894961200555</c:v>
                </c:pt>
                <c:pt idx="266">
                  <c:v>243.81039754942179</c:v>
                </c:pt>
                <c:pt idx="267">
                  <c:v>257.5682152922725</c:v>
                </c:pt>
                <c:pt idx="268">
                  <c:v>259.59413774928015</c:v>
                </c:pt>
                <c:pt idx="269">
                  <c:v>267.30381842031142</c:v>
                </c:pt>
                <c:pt idx="270">
                  <c:v>281.23213693927738</c:v>
                </c:pt>
                <c:pt idx="271">
                  <c:v>297.55042298119156</c:v>
                </c:pt>
                <c:pt idx="272">
                  <c:v>298.78843806245516</c:v>
                </c:pt>
                <c:pt idx="273">
                  <c:v>299.97243935441782</c:v>
                </c:pt>
                <c:pt idx="274">
                  <c:v>322.92016187072829</c:v>
                </c:pt>
                <c:pt idx="275">
                  <c:v>334.57427701964457</c:v>
                </c:pt>
                <c:pt idx="276">
                  <c:v>334.85378072274591</c:v>
                </c:pt>
                <c:pt idx="277">
                  <c:v>353.33279933291738</c:v>
                </c:pt>
                <c:pt idx="278">
                  <c:v>385.93543986099337</c:v>
                </c:pt>
                <c:pt idx="279">
                  <c:v>390.4069287581919</c:v>
                </c:pt>
                <c:pt idx="280">
                  <c:v>394.71786793760282</c:v>
                </c:pt>
                <c:pt idx="281">
                  <c:v>437.73633605002414</c:v>
                </c:pt>
                <c:pt idx="282">
                  <c:v>442.77651761000465</c:v>
                </c:pt>
                <c:pt idx="283">
                  <c:v>470.07450976995858</c:v>
                </c:pt>
                <c:pt idx="284">
                  <c:v>471.4777519874134</c:v>
                </c:pt>
                <c:pt idx="285">
                  <c:v>490.46207559291673</c:v>
                </c:pt>
              </c:numCache>
            </c:numRef>
          </c:xVal>
          <c:yVal>
            <c:numRef>
              <c:f>summaryC!$L$829:$L$1114</c:f>
              <c:numCache>
                <c:formatCode>0.0000</c:formatCode>
                <c:ptCount val="286"/>
                <c:pt idx="0">
                  <c:v>5524.908351761921</c:v>
                </c:pt>
                <c:pt idx="1">
                  <c:v>5306.2581368383499</c:v>
                </c:pt>
                <c:pt idx="2">
                  <c:v>5563.6526324293427</c:v>
                </c:pt>
                <c:pt idx="3">
                  <c:v>5449.7415538444848</c:v>
                </c:pt>
                <c:pt idx="4">
                  <c:v>5292.634313548414</c:v>
                </c:pt>
                <c:pt idx="5">
                  <c:v>4698.1248832114825</c:v>
                </c:pt>
                <c:pt idx="6">
                  <c:v>4841.3797884713722</c:v>
                </c:pt>
                <c:pt idx="7">
                  <c:v>5030.2641684456303</c:v>
                </c:pt>
                <c:pt idx="8">
                  <c:v>4866.7406976388511</c:v>
                </c:pt>
                <c:pt idx="9">
                  <c:v>5597.7773467760526</c:v>
                </c:pt>
                <c:pt idx="10">
                  <c:v>4163.4789756295522</c:v>
                </c:pt>
                <c:pt idx="11">
                  <c:v>5930.51822945393</c:v>
                </c:pt>
                <c:pt idx="12">
                  <c:v>4299.2917498297893</c:v>
                </c:pt>
                <c:pt idx="13">
                  <c:v>5949.4403267972048</c:v>
                </c:pt>
                <c:pt idx="14">
                  <c:v>4361.2282083015116</c:v>
                </c:pt>
                <c:pt idx="15">
                  <c:v>5031.2297288227819</c:v>
                </c:pt>
                <c:pt idx="16">
                  <c:v>5937.382091980362</c:v>
                </c:pt>
                <c:pt idx="17">
                  <c:v>3549.3320910995435</c:v>
                </c:pt>
                <c:pt idx="18">
                  <c:v>5512.2815181006054</c:v>
                </c:pt>
                <c:pt idx="19">
                  <c:v>3369.025238181569</c:v>
                </c:pt>
                <c:pt idx="20">
                  <c:v>5381.7921794851063</c:v>
                </c:pt>
                <c:pt idx="21">
                  <c:v>4417.278899941588</c:v>
                </c:pt>
                <c:pt idx="22">
                  <c:v>3822.1352425578484</c:v>
                </c:pt>
                <c:pt idx="23">
                  <c:v>4151.4268739272375</c:v>
                </c:pt>
                <c:pt idx="24">
                  <c:v>3924.2543898855324</c:v>
                </c:pt>
                <c:pt idx="25">
                  <c:v>3947.8392017633469</c:v>
                </c:pt>
                <c:pt idx="26">
                  <c:v>5915.1739639871694</c:v>
                </c:pt>
                <c:pt idx="27">
                  <c:v>4274.6455604117336</c:v>
                </c:pt>
                <c:pt idx="28">
                  <c:v>4057.0595309668161</c:v>
                </c:pt>
                <c:pt idx="29">
                  <c:v>5505.6098868616336</c:v>
                </c:pt>
                <c:pt idx="30">
                  <c:v>3757.4223958789321</c:v>
                </c:pt>
                <c:pt idx="31">
                  <c:v>4168.7129836383656</c:v>
                </c:pt>
                <c:pt idx="32">
                  <c:v>3805.1503769819265</c:v>
                </c:pt>
                <c:pt idx="33">
                  <c:v>5803.8873126723011</c:v>
                </c:pt>
                <c:pt idx="34">
                  <c:v>3659.1095843106214</c:v>
                </c:pt>
                <c:pt idx="35">
                  <c:v>5843.6650790322137</c:v>
                </c:pt>
                <c:pt idx="36">
                  <c:v>5790.5375993287944</c:v>
                </c:pt>
                <c:pt idx="37">
                  <c:v>5321.9065934343171</c:v>
                </c:pt>
                <c:pt idx="38">
                  <c:v>5823.057357701864</c:v>
                </c:pt>
                <c:pt idx="39">
                  <c:v>5672.5717121440121</c:v>
                </c:pt>
                <c:pt idx="40">
                  <c:v>5351.6339813764171</c:v>
                </c:pt>
                <c:pt idx="41">
                  <c:v>5830.5694263768519</c:v>
                </c:pt>
                <c:pt idx="42">
                  <c:v>5139.6235083417714</c:v>
                </c:pt>
                <c:pt idx="43">
                  <c:v>3515.7055331033671</c:v>
                </c:pt>
                <c:pt idx="44">
                  <c:v>5823.1469076611183</c:v>
                </c:pt>
                <c:pt idx="45">
                  <c:v>4480.4696366495509</c:v>
                </c:pt>
                <c:pt idx="46">
                  <c:v>5697.1325334603334</c:v>
                </c:pt>
                <c:pt idx="47">
                  <c:v>5635.1626421347337</c:v>
                </c:pt>
                <c:pt idx="48">
                  <c:v>5073.0310566298185</c:v>
                </c:pt>
                <c:pt idx="49">
                  <c:v>3492.8143384929385</c:v>
                </c:pt>
                <c:pt idx="50">
                  <c:v>3532.4646376582091</c:v>
                </c:pt>
                <c:pt idx="51">
                  <c:v>4891.883839563553</c:v>
                </c:pt>
                <c:pt idx="52">
                  <c:v>3131.5315069039721</c:v>
                </c:pt>
                <c:pt idx="53">
                  <c:v>5556.1529229451371</c:v>
                </c:pt>
                <c:pt idx="54">
                  <c:v>5214.3974309030718</c:v>
                </c:pt>
                <c:pt idx="55">
                  <c:v>4464.0390528507633</c:v>
                </c:pt>
                <c:pt idx="56">
                  <c:v>5544.6945357340774</c:v>
                </c:pt>
                <c:pt idx="57">
                  <c:v>5545.9441725923953</c:v>
                </c:pt>
                <c:pt idx="58">
                  <c:v>5195.7710421635447</c:v>
                </c:pt>
                <c:pt idx="59">
                  <c:v>4002.1138041322024</c:v>
                </c:pt>
                <c:pt idx="60">
                  <c:v>3735.9180563554464</c:v>
                </c:pt>
                <c:pt idx="61">
                  <c:v>5347.7061004431171</c:v>
                </c:pt>
                <c:pt idx="62">
                  <c:v>5260.2273893353122</c:v>
                </c:pt>
                <c:pt idx="63">
                  <c:v>5236.6800832409481</c:v>
                </c:pt>
                <c:pt idx="64">
                  <c:v>5470.3373897746606</c:v>
                </c:pt>
                <c:pt idx="65">
                  <c:v>5316.6319251265668</c:v>
                </c:pt>
                <c:pt idx="66">
                  <c:v>4798.1494211571653</c:v>
                </c:pt>
                <c:pt idx="67">
                  <c:v>5254.4390239552877</c:v>
                </c:pt>
                <c:pt idx="68">
                  <c:v>2658.4711474412297</c:v>
                </c:pt>
                <c:pt idx="69">
                  <c:v>2547.3748431784779</c:v>
                </c:pt>
                <c:pt idx="70">
                  <c:v>5165.9729674131222</c:v>
                </c:pt>
                <c:pt idx="71">
                  <c:v>3737.9911685395714</c:v>
                </c:pt>
                <c:pt idx="72">
                  <c:v>3070.1430286469854</c:v>
                </c:pt>
                <c:pt idx="73">
                  <c:v>2953.2103432113877</c:v>
                </c:pt>
                <c:pt idx="74">
                  <c:v>2551.9844023936348</c:v>
                </c:pt>
                <c:pt idx="75">
                  <c:v>3188.87029827592</c:v>
                </c:pt>
                <c:pt idx="76">
                  <c:v>3090.5909954122467</c:v>
                </c:pt>
                <c:pt idx="77">
                  <c:v>2704.2576178277354</c:v>
                </c:pt>
                <c:pt idx="78">
                  <c:v>3409.3569713114148</c:v>
                </c:pt>
                <c:pt idx="79">
                  <c:v>2782.256080049071</c:v>
                </c:pt>
                <c:pt idx="80">
                  <c:v>5042.1382732430693</c:v>
                </c:pt>
                <c:pt idx="81">
                  <c:v>2746.136642089205</c:v>
                </c:pt>
                <c:pt idx="82">
                  <c:v>2302.5368337403861</c:v>
                </c:pt>
                <c:pt idx="83">
                  <c:v>2139.5842244824821</c:v>
                </c:pt>
                <c:pt idx="84">
                  <c:v>2554.8244032573566</c:v>
                </c:pt>
                <c:pt idx="85">
                  <c:v>2608.5971651130585</c:v>
                </c:pt>
                <c:pt idx="86">
                  <c:v>2118.3257129754711</c:v>
                </c:pt>
                <c:pt idx="87">
                  <c:v>2965.8596985761251</c:v>
                </c:pt>
                <c:pt idx="88">
                  <c:v>2232.9815291380155</c:v>
                </c:pt>
                <c:pt idx="89">
                  <c:v>1958.1163425459251</c:v>
                </c:pt>
                <c:pt idx="90">
                  <c:v>2124.5233369120378</c:v>
                </c:pt>
                <c:pt idx="91">
                  <c:v>1904.4199517418965</c:v>
                </c:pt>
                <c:pt idx="92">
                  <c:v>2606.1949903633526</c:v>
                </c:pt>
                <c:pt idx="93">
                  <c:v>1881.0759516402024</c:v>
                </c:pt>
                <c:pt idx="94">
                  <c:v>1764.8303570114326</c:v>
                </c:pt>
                <c:pt idx="95">
                  <c:v>1680.5962348854293</c:v>
                </c:pt>
                <c:pt idx="96">
                  <c:v>1615.6367734392782</c:v>
                </c:pt>
                <c:pt idx="97">
                  <c:v>1536.5007122315844</c:v>
                </c:pt>
                <c:pt idx="98">
                  <c:v>1611.4792235915922</c:v>
                </c:pt>
                <c:pt idx="99">
                  <c:v>2140.8087676002115</c:v>
                </c:pt>
                <c:pt idx="100">
                  <c:v>1506.3600648533477</c:v>
                </c:pt>
                <c:pt idx="101">
                  <c:v>1398.8769809409821</c:v>
                </c:pt>
                <c:pt idx="102">
                  <c:v>1304.6628350533686</c:v>
                </c:pt>
                <c:pt idx="103">
                  <c:v>1312.8319485961351</c:v>
                </c:pt>
                <c:pt idx="104">
                  <c:v>1367.5498556518103</c:v>
                </c:pt>
                <c:pt idx="105">
                  <c:v>1331.6992943076389</c:v>
                </c:pt>
                <c:pt idx="106">
                  <c:v>1355.4126122102082</c:v>
                </c:pt>
                <c:pt idx="107">
                  <c:v>1261.3993726370834</c:v>
                </c:pt>
                <c:pt idx="108">
                  <c:v>1231.6642553232416</c:v>
                </c:pt>
                <c:pt idx="109">
                  <c:v>1757.9305159468638</c:v>
                </c:pt>
                <c:pt idx="110">
                  <c:v>1167.2040828168019</c:v>
                </c:pt>
                <c:pt idx="111">
                  <c:v>1160.3751828543411</c:v>
                </c:pt>
                <c:pt idx="112">
                  <c:v>1518.0685470566864</c:v>
                </c:pt>
                <c:pt idx="113">
                  <c:v>1115.4939954318124</c:v>
                </c:pt>
                <c:pt idx="114">
                  <c:v>1138.064825891023</c:v>
                </c:pt>
                <c:pt idx="115">
                  <c:v>1172.2941939133602</c:v>
                </c:pt>
                <c:pt idx="116">
                  <c:v>1046.7023622138781</c:v>
                </c:pt>
                <c:pt idx="117">
                  <c:v>990.92931871449832</c:v>
                </c:pt>
                <c:pt idx="118">
                  <c:v>996.31902312553859</c:v>
                </c:pt>
                <c:pt idx="119">
                  <c:v>973.06368012551889</c:v>
                </c:pt>
                <c:pt idx="120">
                  <c:v>938.31514121399834</c:v>
                </c:pt>
                <c:pt idx="121">
                  <c:v>923.96066088104067</c:v>
                </c:pt>
                <c:pt idx="122">
                  <c:v>900.73028498126348</c:v>
                </c:pt>
                <c:pt idx="123">
                  <c:v>862.69272000657259</c:v>
                </c:pt>
                <c:pt idx="124">
                  <c:v>695.47095892053449</c:v>
                </c:pt>
                <c:pt idx="125">
                  <c:v>841.06612841277547</c:v>
                </c:pt>
                <c:pt idx="126">
                  <c:v>898.18141546221671</c:v>
                </c:pt>
                <c:pt idx="127">
                  <c:v>853.08173635813853</c:v>
                </c:pt>
                <c:pt idx="128">
                  <c:v>853.20926380343451</c:v>
                </c:pt>
                <c:pt idx="129">
                  <c:v>792.5747613828554</c:v>
                </c:pt>
                <c:pt idx="130">
                  <c:v>1140.6618145001678</c:v>
                </c:pt>
                <c:pt idx="131">
                  <c:v>752.08544167403397</c:v>
                </c:pt>
                <c:pt idx="132">
                  <c:v>646.17591052386467</c:v>
                </c:pt>
                <c:pt idx="133">
                  <c:v>632.55444849802939</c:v>
                </c:pt>
                <c:pt idx="134">
                  <c:v>753.98959630088189</c:v>
                </c:pt>
                <c:pt idx="135">
                  <c:v>595.66441350963214</c:v>
                </c:pt>
                <c:pt idx="136">
                  <c:v>768.54386586652117</c:v>
                </c:pt>
                <c:pt idx="137">
                  <c:v>604.252311014356</c:v>
                </c:pt>
                <c:pt idx="138">
                  <c:v>560.0298001821219</c:v>
                </c:pt>
                <c:pt idx="139">
                  <c:v>695.42568407067597</c:v>
                </c:pt>
                <c:pt idx="140">
                  <c:v>928.30613241692902</c:v>
                </c:pt>
                <c:pt idx="141">
                  <c:v>714.97980614873882</c:v>
                </c:pt>
                <c:pt idx="142">
                  <c:v>560.71300100474775</c:v>
                </c:pt>
                <c:pt idx="143">
                  <c:v>657.92216656530752</c:v>
                </c:pt>
                <c:pt idx="144">
                  <c:v>530.9011585942136</c:v>
                </c:pt>
                <c:pt idx="145">
                  <c:v>612.40977074397949</c:v>
                </c:pt>
                <c:pt idx="146">
                  <c:v>517.51435958370087</c:v>
                </c:pt>
                <c:pt idx="147">
                  <c:v>682.03026579882976</c:v>
                </c:pt>
                <c:pt idx="148">
                  <c:v>620.58814707858903</c:v>
                </c:pt>
                <c:pt idx="149">
                  <c:v>643.75279044229057</c:v>
                </c:pt>
                <c:pt idx="150">
                  <c:v>494.76957502231761</c:v>
                </c:pt>
                <c:pt idx="151">
                  <c:v>640.33866081448377</c:v>
                </c:pt>
                <c:pt idx="152">
                  <c:v>586.81750162982075</c:v>
                </c:pt>
                <c:pt idx="153">
                  <c:v>571.85669184843914</c:v>
                </c:pt>
                <c:pt idx="154">
                  <c:v>475.71193146130861</c:v>
                </c:pt>
                <c:pt idx="155">
                  <c:v>578.91276216883682</c:v>
                </c:pt>
                <c:pt idx="156">
                  <c:v>462.86711164812101</c:v>
                </c:pt>
                <c:pt idx="157">
                  <c:v>539.71411865145524</c:v>
                </c:pt>
                <c:pt idx="158">
                  <c:v>539.00453985766683</c:v>
                </c:pt>
                <c:pt idx="159">
                  <c:v>737.80013693387286</c:v>
                </c:pt>
                <c:pt idx="160">
                  <c:v>544.0655860240355</c:v>
                </c:pt>
                <c:pt idx="161">
                  <c:v>438.93313300069997</c:v>
                </c:pt>
                <c:pt idx="162">
                  <c:v>492.42465189815056</c:v>
                </c:pt>
                <c:pt idx="163">
                  <c:v>426.9092181601485</c:v>
                </c:pt>
                <c:pt idx="164">
                  <c:v>499.3323776276909</c:v>
                </c:pt>
                <c:pt idx="165">
                  <c:v>407.87988420622867</c:v>
                </c:pt>
                <c:pt idx="166">
                  <c:v>454.8995242272315</c:v>
                </c:pt>
                <c:pt idx="167">
                  <c:v>466.39567042311211</c:v>
                </c:pt>
                <c:pt idx="168">
                  <c:v>392.24639769606699</c:v>
                </c:pt>
                <c:pt idx="169">
                  <c:v>371.75620505871649</c:v>
                </c:pt>
                <c:pt idx="170">
                  <c:v>444.59636809368993</c:v>
                </c:pt>
                <c:pt idx="171">
                  <c:v>470.63121253648501</c:v>
                </c:pt>
                <c:pt idx="172">
                  <c:v>370.30810620763265</c:v>
                </c:pt>
                <c:pt idx="173">
                  <c:v>445.83739190755011</c:v>
                </c:pt>
                <c:pt idx="174">
                  <c:v>346.05494413593055</c:v>
                </c:pt>
                <c:pt idx="175">
                  <c:v>387.88303012077284</c:v>
                </c:pt>
                <c:pt idx="176">
                  <c:v>332.23359733461348</c:v>
                </c:pt>
                <c:pt idx="177">
                  <c:v>320.51785252771288</c:v>
                </c:pt>
                <c:pt idx="178">
                  <c:v>390.68850813505532</c:v>
                </c:pt>
                <c:pt idx="179">
                  <c:v>396.27081592585</c:v>
                </c:pt>
                <c:pt idx="180">
                  <c:v>369.8987811156083</c:v>
                </c:pt>
                <c:pt idx="181">
                  <c:v>310.27095446132472</c:v>
                </c:pt>
                <c:pt idx="182">
                  <c:v>513.87208553291691</c:v>
                </c:pt>
                <c:pt idx="183">
                  <c:v>292.37397821489088</c:v>
                </c:pt>
                <c:pt idx="184">
                  <c:v>346.55493645964128</c:v>
                </c:pt>
                <c:pt idx="185">
                  <c:v>384.0233446702693</c:v>
                </c:pt>
                <c:pt idx="186">
                  <c:v>275.82299169594182</c:v>
                </c:pt>
                <c:pt idx="187">
                  <c:v>350.93401534867638</c:v>
                </c:pt>
                <c:pt idx="188">
                  <c:v>320.7584523374843</c:v>
                </c:pt>
                <c:pt idx="189">
                  <c:v>330.27363830162591</c:v>
                </c:pt>
                <c:pt idx="190">
                  <c:v>263.32125012170565</c:v>
                </c:pt>
                <c:pt idx="191">
                  <c:v>290.86528424239361</c:v>
                </c:pt>
                <c:pt idx="192">
                  <c:v>254.45665822222381</c:v>
                </c:pt>
                <c:pt idx="193">
                  <c:v>298.08782681164064</c:v>
                </c:pt>
                <c:pt idx="194">
                  <c:v>238.49808374861595</c:v>
                </c:pt>
                <c:pt idx="195">
                  <c:v>274.81536576793991</c:v>
                </c:pt>
                <c:pt idx="196">
                  <c:v>228.21326299862514</c:v>
                </c:pt>
                <c:pt idx="197">
                  <c:v>293.44140013934765</c:v>
                </c:pt>
                <c:pt idx="198">
                  <c:v>251.87437619484638</c:v>
                </c:pt>
                <c:pt idx="199">
                  <c:v>257.7550742354743</c:v>
                </c:pt>
                <c:pt idx="200">
                  <c:v>211.61721024848094</c:v>
                </c:pt>
                <c:pt idx="201">
                  <c:v>237.62094347504964</c:v>
                </c:pt>
                <c:pt idx="202">
                  <c:v>204.82977924558702</c:v>
                </c:pt>
                <c:pt idx="203">
                  <c:v>249.68133909599794</c:v>
                </c:pt>
                <c:pt idx="204">
                  <c:v>194.7665294501345</c:v>
                </c:pt>
                <c:pt idx="205">
                  <c:v>369.82872712422022</c:v>
                </c:pt>
                <c:pt idx="206">
                  <c:v>185.17729996302884</c:v>
                </c:pt>
                <c:pt idx="207">
                  <c:v>210.94864407186628</c:v>
                </c:pt>
                <c:pt idx="208">
                  <c:v>238.37152854851311</c:v>
                </c:pt>
                <c:pt idx="209">
                  <c:v>174.02131584876273</c:v>
                </c:pt>
                <c:pt idx="210">
                  <c:v>201.27269287020658</c:v>
                </c:pt>
                <c:pt idx="211">
                  <c:v>213.01000154419637</c:v>
                </c:pt>
                <c:pt idx="212">
                  <c:v>164.2707700873336</c:v>
                </c:pt>
                <c:pt idx="213">
                  <c:v>160.86957315308209</c:v>
                </c:pt>
                <c:pt idx="214">
                  <c:v>187.55226362358073</c:v>
                </c:pt>
                <c:pt idx="215">
                  <c:v>169.53469482746743</c:v>
                </c:pt>
                <c:pt idx="216">
                  <c:v>146.26135927002119</c:v>
                </c:pt>
                <c:pt idx="217">
                  <c:v>189.18525753828359</c:v>
                </c:pt>
                <c:pt idx="218">
                  <c:v>143.11832349879211</c:v>
                </c:pt>
                <c:pt idx="219">
                  <c:v>246.51505795367453</c:v>
                </c:pt>
                <c:pt idx="220">
                  <c:v>133.81088289173425</c:v>
                </c:pt>
                <c:pt idx="221">
                  <c:v>189.42882817428105</c:v>
                </c:pt>
                <c:pt idx="222">
                  <c:v>155.04152742708084</c:v>
                </c:pt>
                <c:pt idx="223">
                  <c:v>124.25653507989497</c:v>
                </c:pt>
                <c:pt idx="224">
                  <c:v>132.66623162178271</c:v>
                </c:pt>
                <c:pt idx="225">
                  <c:v>156.1290283924198</c:v>
                </c:pt>
                <c:pt idx="226">
                  <c:v>137.26513911469527</c:v>
                </c:pt>
                <c:pt idx="227">
                  <c:v>156.64955293583472</c:v>
                </c:pt>
                <c:pt idx="228">
                  <c:v>115.45404774006832</c:v>
                </c:pt>
                <c:pt idx="229">
                  <c:v>111.15937311685232</c:v>
                </c:pt>
                <c:pt idx="230">
                  <c:v>104.35663664718884</c:v>
                </c:pt>
                <c:pt idx="231">
                  <c:v>115.90310930218966</c:v>
                </c:pt>
                <c:pt idx="232">
                  <c:v>98.148924049823762</c:v>
                </c:pt>
                <c:pt idx="233">
                  <c:v>135.47518172142301</c:v>
                </c:pt>
                <c:pt idx="234">
                  <c:v>107.64295429676925</c:v>
                </c:pt>
                <c:pt idx="235">
                  <c:v>129.89381753436663</c:v>
                </c:pt>
                <c:pt idx="236">
                  <c:v>95.32596883513456</c:v>
                </c:pt>
                <c:pt idx="237">
                  <c:v>118.29770997181649</c:v>
                </c:pt>
                <c:pt idx="238">
                  <c:v>84.169523546874345</c:v>
                </c:pt>
                <c:pt idx="239">
                  <c:v>92.386527495142204</c:v>
                </c:pt>
                <c:pt idx="240">
                  <c:v>115.40725452674184</c:v>
                </c:pt>
                <c:pt idx="241">
                  <c:v>86.049784156672246</c:v>
                </c:pt>
                <c:pt idx="242">
                  <c:v>78.859836041570489</c:v>
                </c:pt>
                <c:pt idx="243">
                  <c:v>127.71635884014334</c:v>
                </c:pt>
                <c:pt idx="244">
                  <c:v>75.720318707469801</c:v>
                </c:pt>
                <c:pt idx="245">
                  <c:v>76.474128744693274</c:v>
                </c:pt>
                <c:pt idx="246">
                  <c:v>69.417289706070193</c:v>
                </c:pt>
                <c:pt idx="247">
                  <c:v>95.34172708724779</c:v>
                </c:pt>
                <c:pt idx="248">
                  <c:v>67.429451972776761</c:v>
                </c:pt>
                <c:pt idx="249">
                  <c:v>65.617537517301557</c:v>
                </c:pt>
                <c:pt idx="250">
                  <c:v>90.131630417994458</c:v>
                </c:pt>
                <c:pt idx="251">
                  <c:v>60.470336478386464</c:v>
                </c:pt>
                <c:pt idx="252">
                  <c:v>60.817781221062518</c:v>
                </c:pt>
                <c:pt idx="253">
                  <c:v>79.549103917191317</c:v>
                </c:pt>
                <c:pt idx="254">
                  <c:v>54.783919297711783</c:v>
                </c:pt>
                <c:pt idx="255">
                  <c:v>53.102800986511639</c:v>
                </c:pt>
                <c:pt idx="256">
                  <c:v>75.920779885191749</c:v>
                </c:pt>
                <c:pt idx="257">
                  <c:v>53.863597048740573</c:v>
                </c:pt>
                <c:pt idx="258">
                  <c:v>49.428672294999529</c:v>
                </c:pt>
                <c:pt idx="259">
                  <c:v>64.057227442344058</c:v>
                </c:pt>
                <c:pt idx="260">
                  <c:v>45.205026838618906</c:v>
                </c:pt>
                <c:pt idx="261">
                  <c:v>45.535652649475949</c:v>
                </c:pt>
                <c:pt idx="262">
                  <c:v>71.128383153523544</c:v>
                </c:pt>
                <c:pt idx="263">
                  <c:v>42.470274477424447</c:v>
                </c:pt>
                <c:pt idx="264">
                  <c:v>42.662553005966764</c:v>
                </c:pt>
                <c:pt idx="265">
                  <c:v>64.854483911974398</c:v>
                </c:pt>
                <c:pt idx="266">
                  <c:v>36.813811947166265</c:v>
                </c:pt>
                <c:pt idx="267">
                  <c:v>50.344118868697464</c:v>
                </c:pt>
                <c:pt idx="268">
                  <c:v>34.610298749552342</c:v>
                </c:pt>
                <c:pt idx="269">
                  <c:v>34.652098771881377</c:v>
                </c:pt>
                <c:pt idx="270">
                  <c:v>30.939812991489816</c:v>
                </c:pt>
                <c:pt idx="271">
                  <c:v>27.453091497082934</c:v>
                </c:pt>
                <c:pt idx="272">
                  <c:v>48.630090601020271</c:v>
                </c:pt>
                <c:pt idx="273">
                  <c:v>29.74143563201315</c:v>
                </c:pt>
                <c:pt idx="274">
                  <c:v>26.232740269677542</c:v>
                </c:pt>
                <c:pt idx="275">
                  <c:v>36.350780644952664</c:v>
                </c:pt>
                <c:pt idx="276">
                  <c:v>25.781937599143422</c:v>
                </c:pt>
                <c:pt idx="277">
                  <c:v>22.796260289845186</c:v>
                </c:pt>
                <c:pt idx="278">
                  <c:v>21.416458887267073</c:v>
                </c:pt>
                <c:pt idx="279">
                  <c:v>21.464150153678847</c:v>
                </c:pt>
                <c:pt idx="280">
                  <c:v>33.603756802009492</c:v>
                </c:pt>
                <c:pt idx="281">
                  <c:v>18.356451232604254</c:v>
                </c:pt>
                <c:pt idx="282">
                  <c:v>32.64958872665548</c:v>
                </c:pt>
                <c:pt idx="283">
                  <c:v>27.007383868954381</c:v>
                </c:pt>
                <c:pt idx="284">
                  <c:v>17.866060872046706</c:v>
                </c:pt>
                <c:pt idx="285">
                  <c:v>15.673025444135531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7F5-2348-8FBA-4AB49FEB1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773696"/>
        <c:axId val="1474775376"/>
      </c:scatterChart>
      <c:valAx>
        <c:axId val="1474773696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5376"/>
        <c:crosses val="autoZero"/>
        <c:crossBetween val="midCat"/>
      </c:valAx>
      <c:valAx>
        <c:axId val="1474775376"/>
        <c:scaling>
          <c:orientation val="minMax"/>
          <c:max val="5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3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545634920634916"/>
          <c:y val="5.2456984543598741E-2"/>
          <c:w val="0.34700396825396823"/>
          <c:h val="0.226104549431321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summaryC!$AB$8:$AB$21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summaryC!$AG$8:$AG$21</c:f>
              <c:numCache>
                <c:formatCode>General</c:formatCode>
                <c:ptCount val="14"/>
                <c:pt idx="0">
                  <c:v>8064.370395051571</c:v>
                </c:pt>
                <c:pt idx="1">
                  <c:v>4689.3831299164813</c:v>
                </c:pt>
                <c:pt idx="2">
                  <c:v>2092.90496812426</c:v>
                </c:pt>
                <c:pt idx="3">
                  <c:v>1252.5219839782039</c:v>
                </c:pt>
                <c:pt idx="4">
                  <c:v>627.67445110972085</c:v>
                </c:pt>
                <c:pt idx="5">
                  <c:v>230.5939029595817</c:v>
                </c:pt>
                <c:pt idx="6">
                  <c:v>126.10164243829645</c:v>
                </c:pt>
                <c:pt idx="7">
                  <c:v>59.183722584395376</c:v>
                </c:pt>
                <c:pt idx="8">
                  <c:v>36.420898367655695</c:v>
                </c:pt>
                <c:pt idx="9">
                  <c:v>19.466788269339744</c:v>
                </c:pt>
                <c:pt idx="10">
                  <c:v>12.919444164250642</c:v>
                </c:pt>
                <c:pt idx="11">
                  <c:v>9.5582350855598772</c:v>
                </c:pt>
                <c:pt idx="12">
                  <c:v>5.7028946433631447</c:v>
                </c:pt>
                <c:pt idx="13">
                  <c:v>4.032903914870408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C2-BB4E-8033-FF7DF5C70DA5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summaryC!$AB$22:$AB$35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summaryC!$AG$22:$AG$35</c:f>
              <c:numCache>
                <c:formatCode>General</c:formatCode>
                <c:ptCount val="14"/>
                <c:pt idx="0">
                  <c:v>10093.21809968181</c:v>
                </c:pt>
                <c:pt idx="1">
                  <c:v>5872.8400268400464</c:v>
                </c:pt>
                <c:pt idx="2">
                  <c:v>2624.2944779104268</c:v>
                </c:pt>
                <c:pt idx="3">
                  <c:v>1571.9024818477549</c:v>
                </c:pt>
                <c:pt idx="4">
                  <c:v>788.59306508715099</c:v>
                </c:pt>
                <c:pt idx="5">
                  <c:v>290.02015701058826</c:v>
                </c:pt>
                <c:pt idx="6">
                  <c:v>158.62705334787057</c:v>
                </c:pt>
                <c:pt idx="7">
                  <c:v>74.424097808272009</c:v>
                </c:pt>
                <c:pt idx="8">
                  <c:v>45.776123034569622</c:v>
                </c:pt>
                <c:pt idx="9">
                  <c:v>24.444596481119127</c:v>
                </c:pt>
                <c:pt idx="10">
                  <c:v>16.211805224063305</c:v>
                </c:pt>
                <c:pt idx="11">
                  <c:v>11.987793868949847</c:v>
                </c:pt>
                <c:pt idx="12">
                  <c:v>7.1463960873150416</c:v>
                </c:pt>
                <c:pt idx="13">
                  <c:v>5.0511298965880105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C2-BB4E-8033-FF7DF5C70DA5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summaryC!$AB$36:$AB$49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summaryC!$AG$36:$AG$49</c:f>
              <c:numCache>
                <c:formatCode>General</c:formatCode>
                <c:ptCount val="14"/>
                <c:pt idx="0">
                  <c:v>12122.065804312047</c:v>
                </c:pt>
                <c:pt idx="1">
                  <c:v>7056.2969237636116</c:v>
                </c:pt>
                <c:pt idx="2">
                  <c:v>3155.6839876965937</c:v>
                </c:pt>
                <c:pt idx="3">
                  <c:v>1891.2829797173058</c:v>
                </c:pt>
                <c:pt idx="4">
                  <c:v>949.51167906458113</c:v>
                </c:pt>
                <c:pt idx="5">
                  <c:v>349.4464110615948</c:v>
                </c:pt>
                <c:pt idx="6">
                  <c:v>191.15246425744465</c:v>
                </c:pt>
                <c:pt idx="7">
                  <c:v>89.664473032148635</c:v>
                </c:pt>
                <c:pt idx="8">
                  <c:v>55.131347701483534</c:v>
                </c:pt>
                <c:pt idx="9">
                  <c:v>29.422404692898507</c:v>
                </c:pt>
                <c:pt idx="10">
                  <c:v>19.504166283875961</c:v>
                </c:pt>
                <c:pt idx="11">
                  <c:v>14.417352652339815</c:v>
                </c:pt>
                <c:pt idx="12">
                  <c:v>8.5898975312669386</c:v>
                </c:pt>
                <c:pt idx="13">
                  <c:v>6.0693558783056121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4C2-BB4E-8033-FF7DF5C70DA5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summaryC!$AB$50:$AB$63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summaryC!$AG$50:$AG$63</c:f>
              <c:numCache>
                <c:formatCode>General</c:formatCode>
                <c:ptCount val="14"/>
                <c:pt idx="0">
                  <c:v>14150.913508942289</c:v>
                </c:pt>
                <c:pt idx="1">
                  <c:v>8239.7538206871777</c:v>
                </c:pt>
                <c:pt idx="2">
                  <c:v>3687.073497482761</c:v>
                </c:pt>
                <c:pt idx="3">
                  <c:v>2210.663477586857</c:v>
                </c:pt>
                <c:pt idx="4">
                  <c:v>1110.4302930420115</c:v>
                </c:pt>
                <c:pt idx="5">
                  <c:v>408.8726651126014</c:v>
                </c:pt>
                <c:pt idx="6">
                  <c:v>223.67787516701878</c:v>
                </c:pt>
                <c:pt idx="7">
                  <c:v>104.90484825602526</c:v>
                </c:pt>
                <c:pt idx="8">
                  <c:v>64.486572368397475</c:v>
                </c:pt>
                <c:pt idx="9">
                  <c:v>34.400212904677886</c:v>
                </c:pt>
                <c:pt idx="10">
                  <c:v>22.796527343688624</c:v>
                </c:pt>
                <c:pt idx="11">
                  <c:v>16.846911435729787</c:v>
                </c:pt>
                <c:pt idx="12">
                  <c:v>10.033398975218837</c:v>
                </c:pt>
                <c:pt idx="13">
                  <c:v>7.0875818600232146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4C2-BB4E-8033-FF7DF5C70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773696"/>
        <c:axId val="1474775376"/>
      </c:scatterChart>
      <c:valAx>
        <c:axId val="1474773696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5376"/>
        <c:crosses val="autoZero"/>
        <c:crossBetween val="midCat"/>
      </c:valAx>
      <c:valAx>
        <c:axId val="1474775376"/>
        <c:scaling>
          <c:logBase val="10"/>
          <c:orientation val="minMax"/>
          <c:max val="10000"/>
          <c:min val="1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36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21230158730159"/>
          <c:y val="5.2456984543598741E-2"/>
          <c:w val="0.18033730158730157"/>
          <c:h val="0.23073417906095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EOS 400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summaryC!$AB$8:$AB$21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summaryC!$AG$8:$AG$21</c:f>
              <c:numCache>
                <c:formatCode>General</c:formatCode>
                <c:ptCount val="14"/>
                <c:pt idx="0">
                  <c:v>8064.370395051571</c:v>
                </c:pt>
                <c:pt idx="1">
                  <c:v>4689.3831299164813</c:v>
                </c:pt>
                <c:pt idx="2">
                  <c:v>2092.90496812426</c:v>
                </c:pt>
                <c:pt idx="3">
                  <c:v>1252.5219839782039</c:v>
                </c:pt>
                <c:pt idx="4">
                  <c:v>627.67445110972085</c:v>
                </c:pt>
                <c:pt idx="5">
                  <c:v>230.5939029595817</c:v>
                </c:pt>
                <c:pt idx="6">
                  <c:v>126.10164243829645</c:v>
                </c:pt>
                <c:pt idx="7">
                  <c:v>59.183722584395376</c:v>
                </c:pt>
                <c:pt idx="8">
                  <c:v>36.420898367655695</c:v>
                </c:pt>
                <c:pt idx="9">
                  <c:v>19.466788269339744</c:v>
                </c:pt>
                <c:pt idx="10">
                  <c:v>12.919444164250642</c:v>
                </c:pt>
                <c:pt idx="11">
                  <c:v>9.5582350855598772</c:v>
                </c:pt>
                <c:pt idx="12">
                  <c:v>5.7028946433631447</c:v>
                </c:pt>
                <c:pt idx="13">
                  <c:v>4.032903914870408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F37-8B43-83AB-8A844A2D42D1}"/>
            </c:ext>
          </c:extLst>
        </c:ser>
        <c:ser>
          <c:idx val="4"/>
          <c:order val="1"/>
          <c:tx>
            <c:v>MD 400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8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summaryC!$M$8:$M$280</c:f>
              <c:numCache>
                <c:formatCode>0.0000</c:formatCode>
                <c:ptCount val="273"/>
                <c:pt idx="0">
                  <c:v>29.841336999999999</c:v>
                </c:pt>
                <c:pt idx="1">
                  <c:v>29.892986100000002</c:v>
                </c:pt>
                <c:pt idx="2">
                  <c:v>30.080318500000001</c:v>
                </c:pt>
                <c:pt idx="3">
                  <c:v>30.758316000000001</c:v>
                </c:pt>
                <c:pt idx="4">
                  <c:v>30.866825800000001</c:v>
                </c:pt>
                <c:pt idx="5">
                  <c:v>31.0558953</c:v>
                </c:pt>
                <c:pt idx="6">
                  <c:v>31.122929200000002</c:v>
                </c:pt>
                <c:pt idx="7">
                  <c:v>31.184288899999999</c:v>
                </c:pt>
                <c:pt idx="8">
                  <c:v>31.4039754</c:v>
                </c:pt>
                <c:pt idx="9">
                  <c:v>31.460986200000001</c:v>
                </c:pt>
                <c:pt idx="10">
                  <c:v>31.503319600000001</c:v>
                </c:pt>
                <c:pt idx="11">
                  <c:v>31.507441199999999</c:v>
                </c:pt>
                <c:pt idx="12">
                  <c:v>31.529291300000001</c:v>
                </c:pt>
                <c:pt idx="13">
                  <c:v>31.6450779</c:v>
                </c:pt>
                <c:pt idx="14">
                  <c:v>31.7080752</c:v>
                </c:pt>
                <c:pt idx="15">
                  <c:v>31.723072899999998</c:v>
                </c:pt>
                <c:pt idx="16">
                  <c:v>31.7847185</c:v>
                </c:pt>
                <c:pt idx="17">
                  <c:v>31.880195100000002</c:v>
                </c:pt>
                <c:pt idx="18">
                  <c:v>31.978756300000001</c:v>
                </c:pt>
                <c:pt idx="19">
                  <c:v>31.980208600000001</c:v>
                </c:pt>
                <c:pt idx="20">
                  <c:v>32.031395000000003</c:v>
                </c:pt>
                <c:pt idx="21">
                  <c:v>32.063436600000003</c:v>
                </c:pt>
                <c:pt idx="22">
                  <c:v>32.0832549</c:v>
                </c:pt>
                <c:pt idx="23">
                  <c:v>32.1341787</c:v>
                </c:pt>
                <c:pt idx="24">
                  <c:v>32.245352799999999</c:v>
                </c:pt>
                <c:pt idx="25">
                  <c:v>32.254960199999999</c:v>
                </c:pt>
                <c:pt idx="26">
                  <c:v>32.530065899999997</c:v>
                </c:pt>
                <c:pt idx="27">
                  <c:v>32.652597800000002</c:v>
                </c:pt>
                <c:pt idx="28">
                  <c:v>32.691338799999997</c:v>
                </c:pt>
                <c:pt idx="29">
                  <c:v>32.799222499999999</c:v>
                </c:pt>
                <c:pt idx="30">
                  <c:v>32.893197399999998</c:v>
                </c:pt>
                <c:pt idx="31">
                  <c:v>32.929770300000001</c:v>
                </c:pt>
                <c:pt idx="32">
                  <c:v>33.082335899999997</c:v>
                </c:pt>
                <c:pt idx="33">
                  <c:v>33.314773899999999</c:v>
                </c:pt>
                <c:pt idx="34">
                  <c:v>33.349982900000001</c:v>
                </c:pt>
                <c:pt idx="35">
                  <c:v>33.369436299999997</c:v>
                </c:pt>
                <c:pt idx="36">
                  <c:v>33.382326599999999</c:v>
                </c:pt>
                <c:pt idx="37">
                  <c:v>33.396482399999996</c:v>
                </c:pt>
                <c:pt idx="38">
                  <c:v>33.513444700000001</c:v>
                </c:pt>
                <c:pt idx="39">
                  <c:v>33.648952999999999</c:v>
                </c:pt>
                <c:pt idx="40">
                  <c:v>33.736683599999999</c:v>
                </c:pt>
                <c:pt idx="41">
                  <c:v>33.754520599999999</c:v>
                </c:pt>
                <c:pt idx="42">
                  <c:v>33.767816600000003</c:v>
                </c:pt>
                <c:pt idx="43">
                  <c:v>33.858307500000002</c:v>
                </c:pt>
                <c:pt idx="44">
                  <c:v>33.8992152</c:v>
                </c:pt>
                <c:pt idx="45">
                  <c:v>33.926917600000003</c:v>
                </c:pt>
                <c:pt idx="46">
                  <c:v>33.935468399999998</c:v>
                </c:pt>
                <c:pt idx="47">
                  <c:v>33.937733999999999</c:v>
                </c:pt>
                <c:pt idx="48">
                  <c:v>33.980057600000002</c:v>
                </c:pt>
                <c:pt idx="49">
                  <c:v>34.017926299999999</c:v>
                </c:pt>
                <c:pt idx="50">
                  <c:v>34.019821200000003</c:v>
                </c:pt>
                <c:pt idx="51">
                  <c:v>34.051648999999998</c:v>
                </c:pt>
                <c:pt idx="52">
                  <c:v>34.053300499999999</c:v>
                </c:pt>
                <c:pt idx="53">
                  <c:v>34.067191999999999</c:v>
                </c:pt>
                <c:pt idx="54">
                  <c:v>34.0844959</c:v>
                </c:pt>
                <c:pt idx="55">
                  <c:v>34.157427900000002</c:v>
                </c:pt>
                <c:pt idx="56">
                  <c:v>34.215401200000002</c:v>
                </c:pt>
                <c:pt idx="57">
                  <c:v>34.282770900000003</c:v>
                </c:pt>
                <c:pt idx="58">
                  <c:v>34.398352899999999</c:v>
                </c:pt>
                <c:pt idx="59">
                  <c:v>34.401274200000003</c:v>
                </c:pt>
                <c:pt idx="60">
                  <c:v>34.465277999999998</c:v>
                </c:pt>
                <c:pt idx="61">
                  <c:v>34.485602200000002</c:v>
                </c:pt>
                <c:pt idx="62">
                  <c:v>34.685539300000002</c:v>
                </c:pt>
                <c:pt idx="63">
                  <c:v>34.720449000000002</c:v>
                </c:pt>
                <c:pt idx="64">
                  <c:v>34.9934358</c:v>
                </c:pt>
                <c:pt idx="65">
                  <c:v>35.1860438</c:v>
                </c:pt>
                <c:pt idx="66">
                  <c:v>35.332639499999999</c:v>
                </c:pt>
                <c:pt idx="67">
                  <c:v>35.391046199999998</c:v>
                </c:pt>
                <c:pt idx="68">
                  <c:v>35.433445200000001</c:v>
                </c:pt>
                <c:pt idx="69">
                  <c:v>35.513941500000001</c:v>
                </c:pt>
                <c:pt idx="70">
                  <c:v>35.6408816</c:v>
                </c:pt>
                <c:pt idx="71">
                  <c:v>35.674598500000002</c:v>
                </c:pt>
                <c:pt idx="72">
                  <c:v>35.795838099999997</c:v>
                </c:pt>
                <c:pt idx="73">
                  <c:v>35.871776199999999</c:v>
                </c:pt>
                <c:pt idx="74">
                  <c:v>36.144365899999997</c:v>
                </c:pt>
                <c:pt idx="75">
                  <c:v>36.246870600000001</c:v>
                </c:pt>
                <c:pt idx="76">
                  <c:v>36.278476499999996</c:v>
                </c:pt>
                <c:pt idx="77">
                  <c:v>36.314703600000001</c:v>
                </c:pt>
                <c:pt idx="78">
                  <c:v>36.555985399999997</c:v>
                </c:pt>
                <c:pt idx="79">
                  <c:v>36.649095299999999</c:v>
                </c:pt>
                <c:pt idx="80">
                  <c:v>36.665013600000002</c:v>
                </c:pt>
                <c:pt idx="81">
                  <c:v>37.124474399999997</c:v>
                </c:pt>
                <c:pt idx="82">
                  <c:v>37.177193899999999</c:v>
                </c:pt>
                <c:pt idx="83">
                  <c:v>37.246657399999997</c:v>
                </c:pt>
                <c:pt idx="84">
                  <c:v>37.417184200000001</c:v>
                </c:pt>
                <c:pt idx="85">
                  <c:v>37.524233700000003</c:v>
                </c:pt>
                <c:pt idx="86">
                  <c:v>37.541646999999998</c:v>
                </c:pt>
                <c:pt idx="87">
                  <c:v>37.569282700000002</c:v>
                </c:pt>
                <c:pt idx="88">
                  <c:v>37.590907199999997</c:v>
                </c:pt>
                <c:pt idx="89">
                  <c:v>37.955190600000002</c:v>
                </c:pt>
                <c:pt idx="90">
                  <c:v>38.392814000000001</c:v>
                </c:pt>
                <c:pt idx="91">
                  <c:v>39.067330200000001</c:v>
                </c:pt>
                <c:pt idx="92">
                  <c:v>39.749023600000001</c:v>
                </c:pt>
                <c:pt idx="93">
                  <c:v>40.459411699999997</c:v>
                </c:pt>
                <c:pt idx="94">
                  <c:v>40.580518900000001</c:v>
                </c:pt>
                <c:pt idx="95">
                  <c:v>40.6099435</c:v>
                </c:pt>
                <c:pt idx="96">
                  <c:v>41.433775699999998</c:v>
                </c:pt>
                <c:pt idx="97">
                  <c:v>41.449914900000003</c:v>
                </c:pt>
                <c:pt idx="98">
                  <c:v>41.705373000000002</c:v>
                </c:pt>
                <c:pt idx="99">
                  <c:v>42.294107599999997</c:v>
                </c:pt>
                <c:pt idx="100">
                  <c:v>42.392369700000003</c:v>
                </c:pt>
                <c:pt idx="101">
                  <c:v>42.5727878</c:v>
                </c:pt>
                <c:pt idx="102">
                  <c:v>42.5977599</c:v>
                </c:pt>
                <c:pt idx="103">
                  <c:v>43.011879999999998</c:v>
                </c:pt>
                <c:pt idx="104">
                  <c:v>43.5538357</c:v>
                </c:pt>
                <c:pt idx="105">
                  <c:v>43.715229200000003</c:v>
                </c:pt>
                <c:pt idx="106">
                  <c:v>43.9013846</c:v>
                </c:pt>
                <c:pt idx="107">
                  <c:v>44.236251799999998</c:v>
                </c:pt>
                <c:pt idx="108">
                  <c:v>44.725065299999997</c:v>
                </c:pt>
                <c:pt idx="109">
                  <c:v>45.147289200000003</c:v>
                </c:pt>
                <c:pt idx="110">
                  <c:v>45.320998199999998</c:v>
                </c:pt>
                <c:pt idx="111">
                  <c:v>45.537126100000002</c:v>
                </c:pt>
                <c:pt idx="112">
                  <c:v>45.893074499999997</c:v>
                </c:pt>
                <c:pt idx="113">
                  <c:v>46.192205000000001</c:v>
                </c:pt>
                <c:pt idx="114">
                  <c:v>47.023890700000003</c:v>
                </c:pt>
                <c:pt idx="115">
                  <c:v>47.139274700000001</c:v>
                </c:pt>
                <c:pt idx="116">
                  <c:v>47.425470300000001</c:v>
                </c:pt>
                <c:pt idx="117">
                  <c:v>47.574457899999999</c:v>
                </c:pt>
                <c:pt idx="118">
                  <c:v>48.137686000000002</c:v>
                </c:pt>
                <c:pt idx="119">
                  <c:v>48.5552554</c:v>
                </c:pt>
                <c:pt idx="120">
                  <c:v>49.037702799999998</c:v>
                </c:pt>
                <c:pt idx="121">
                  <c:v>49.118666599999997</c:v>
                </c:pt>
                <c:pt idx="122">
                  <c:v>49.184488100000003</c:v>
                </c:pt>
                <c:pt idx="123">
                  <c:v>49.350706500000001</c:v>
                </c:pt>
                <c:pt idx="124">
                  <c:v>49.697486300000001</c:v>
                </c:pt>
                <c:pt idx="125">
                  <c:v>50.468873600000002</c:v>
                </c:pt>
                <c:pt idx="126">
                  <c:v>50.7609043</c:v>
                </c:pt>
                <c:pt idx="127">
                  <c:v>50.762810199999997</c:v>
                </c:pt>
                <c:pt idx="128">
                  <c:v>52.2124296</c:v>
                </c:pt>
                <c:pt idx="129">
                  <c:v>53.188389200000003</c:v>
                </c:pt>
                <c:pt idx="130">
                  <c:v>53.376759399999997</c:v>
                </c:pt>
                <c:pt idx="131">
                  <c:v>54.1097179</c:v>
                </c:pt>
                <c:pt idx="132">
                  <c:v>54.5453203</c:v>
                </c:pt>
                <c:pt idx="133">
                  <c:v>54.930802900000003</c:v>
                </c:pt>
                <c:pt idx="134">
                  <c:v>55.290911600000001</c:v>
                </c:pt>
                <c:pt idx="135">
                  <c:v>55.708677299999998</c:v>
                </c:pt>
                <c:pt idx="136">
                  <c:v>56.980878699999998</c:v>
                </c:pt>
                <c:pt idx="137">
                  <c:v>57.162386300000001</c:v>
                </c:pt>
                <c:pt idx="138">
                  <c:v>57.877656100000003</c:v>
                </c:pt>
                <c:pt idx="139">
                  <c:v>58.386690999999999</c:v>
                </c:pt>
                <c:pt idx="140">
                  <c:v>58.969571899999998</c:v>
                </c:pt>
                <c:pt idx="141">
                  <c:v>59.391179600000001</c:v>
                </c:pt>
                <c:pt idx="142">
                  <c:v>59.478056000000002</c:v>
                </c:pt>
                <c:pt idx="143">
                  <c:v>60.751135699999999</c:v>
                </c:pt>
                <c:pt idx="144">
                  <c:v>60.9023398</c:v>
                </c:pt>
                <c:pt idx="145">
                  <c:v>61.295780800000003</c:v>
                </c:pt>
                <c:pt idx="146">
                  <c:v>62.544817700000003</c:v>
                </c:pt>
                <c:pt idx="147">
                  <c:v>62.619890400000003</c:v>
                </c:pt>
                <c:pt idx="148">
                  <c:v>62.7849504</c:v>
                </c:pt>
                <c:pt idx="149">
                  <c:v>65.334899899999996</c:v>
                </c:pt>
                <c:pt idx="150">
                  <c:v>65.642384100000001</c:v>
                </c:pt>
                <c:pt idx="151">
                  <c:v>66.721852600000005</c:v>
                </c:pt>
                <c:pt idx="152">
                  <c:v>66.986832300000003</c:v>
                </c:pt>
                <c:pt idx="153">
                  <c:v>67.604664999999997</c:v>
                </c:pt>
                <c:pt idx="154">
                  <c:v>67.772578100000004</c:v>
                </c:pt>
                <c:pt idx="155">
                  <c:v>69.2220485</c:v>
                </c:pt>
                <c:pt idx="156">
                  <c:v>69.590177499999996</c:v>
                </c:pt>
                <c:pt idx="157">
                  <c:v>69.659099600000005</c:v>
                </c:pt>
                <c:pt idx="158">
                  <c:v>69.687112099999993</c:v>
                </c:pt>
                <c:pt idx="159">
                  <c:v>70.093586200000004</c:v>
                </c:pt>
                <c:pt idx="160">
                  <c:v>70.435175299999997</c:v>
                </c:pt>
                <c:pt idx="161">
                  <c:v>71.502672099999998</c:v>
                </c:pt>
                <c:pt idx="162">
                  <c:v>71.626693200000005</c:v>
                </c:pt>
                <c:pt idx="163">
                  <c:v>71.973421700000003</c:v>
                </c:pt>
                <c:pt idx="164">
                  <c:v>73.414153900000002</c:v>
                </c:pt>
                <c:pt idx="165">
                  <c:v>73.9669557</c:v>
                </c:pt>
                <c:pt idx="166">
                  <c:v>74.581321000000003</c:v>
                </c:pt>
                <c:pt idx="167">
                  <c:v>74.641523199999995</c:v>
                </c:pt>
                <c:pt idx="168">
                  <c:v>75.042882599999999</c:v>
                </c:pt>
                <c:pt idx="169">
                  <c:v>76.145850999999993</c:v>
                </c:pt>
                <c:pt idx="170">
                  <c:v>76.209572399999999</c:v>
                </c:pt>
                <c:pt idx="171">
                  <c:v>76.407120899999995</c:v>
                </c:pt>
                <c:pt idx="172">
                  <c:v>77.331831399999999</c:v>
                </c:pt>
                <c:pt idx="173">
                  <c:v>77.780014100000002</c:v>
                </c:pt>
                <c:pt idx="174">
                  <c:v>78.230449899999996</c:v>
                </c:pt>
                <c:pt idx="175">
                  <c:v>79.479864199999994</c:v>
                </c:pt>
                <c:pt idx="176">
                  <c:v>80.192063000000005</c:v>
                </c:pt>
                <c:pt idx="177">
                  <c:v>80.480638299999995</c:v>
                </c:pt>
                <c:pt idx="178">
                  <c:v>82.479432900000006</c:v>
                </c:pt>
                <c:pt idx="179">
                  <c:v>82.893850999999998</c:v>
                </c:pt>
                <c:pt idx="180">
                  <c:v>84.144643400000007</c:v>
                </c:pt>
                <c:pt idx="181">
                  <c:v>84.446015599999996</c:v>
                </c:pt>
                <c:pt idx="182">
                  <c:v>84.565012999999993</c:v>
                </c:pt>
                <c:pt idx="183">
                  <c:v>85.485466500000001</c:v>
                </c:pt>
                <c:pt idx="184">
                  <c:v>85.639868699999994</c:v>
                </c:pt>
                <c:pt idx="185">
                  <c:v>87.714769200000006</c:v>
                </c:pt>
                <c:pt idx="186">
                  <c:v>87.938437300000004</c:v>
                </c:pt>
                <c:pt idx="187">
                  <c:v>89.186929500000005</c:v>
                </c:pt>
                <c:pt idx="188">
                  <c:v>90.414542400000002</c:v>
                </c:pt>
                <c:pt idx="189">
                  <c:v>91.190847300000001</c:v>
                </c:pt>
                <c:pt idx="190">
                  <c:v>92.274758700000007</c:v>
                </c:pt>
                <c:pt idx="191">
                  <c:v>92.409627499999999</c:v>
                </c:pt>
                <c:pt idx="192">
                  <c:v>92.456289100000006</c:v>
                </c:pt>
                <c:pt idx="193">
                  <c:v>92.507908099999995</c:v>
                </c:pt>
                <c:pt idx="194">
                  <c:v>94.709091700000002</c:v>
                </c:pt>
                <c:pt idx="195">
                  <c:v>96.610171800000003</c:v>
                </c:pt>
                <c:pt idx="196">
                  <c:v>97.093933199999995</c:v>
                </c:pt>
                <c:pt idx="197">
                  <c:v>99.212538800000004</c:v>
                </c:pt>
                <c:pt idx="198">
                  <c:v>100.189695</c:v>
                </c:pt>
                <c:pt idx="199">
                  <c:v>100.635019</c:v>
                </c:pt>
                <c:pt idx="200">
                  <c:v>101.031525</c:v>
                </c:pt>
                <c:pt idx="201">
                  <c:v>103.75153299999999</c:v>
                </c:pt>
                <c:pt idx="202">
                  <c:v>104.349628</c:v>
                </c:pt>
                <c:pt idx="203">
                  <c:v>106.18520599999999</c:v>
                </c:pt>
                <c:pt idx="204">
                  <c:v>106.40784499999999</c:v>
                </c:pt>
                <c:pt idx="205">
                  <c:v>106.993089</c:v>
                </c:pt>
                <c:pt idx="206">
                  <c:v>108.34347699999999</c:v>
                </c:pt>
                <c:pt idx="207">
                  <c:v>110.430774</c:v>
                </c:pt>
                <c:pt idx="208">
                  <c:v>110.549554</c:v>
                </c:pt>
                <c:pt idx="209">
                  <c:v>113.425428</c:v>
                </c:pt>
                <c:pt idx="210">
                  <c:v>113.498666</c:v>
                </c:pt>
                <c:pt idx="211">
                  <c:v>114.800269</c:v>
                </c:pt>
                <c:pt idx="212">
                  <c:v>116.17926799999999</c:v>
                </c:pt>
                <c:pt idx="213">
                  <c:v>117.099295</c:v>
                </c:pt>
                <c:pt idx="214">
                  <c:v>119.281296</c:v>
                </c:pt>
                <c:pt idx="215">
                  <c:v>119.460587</c:v>
                </c:pt>
                <c:pt idx="216">
                  <c:v>120.01186800000001</c:v>
                </c:pt>
                <c:pt idx="217">
                  <c:v>122.749447</c:v>
                </c:pt>
                <c:pt idx="218">
                  <c:v>124.957256</c:v>
                </c:pt>
                <c:pt idx="219">
                  <c:v>130.004749</c:v>
                </c:pt>
                <c:pt idx="220">
                  <c:v>130.35194999999999</c:v>
                </c:pt>
                <c:pt idx="221">
                  <c:v>132.88869299999999</c:v>
                </c:pt>
                <c:pt idx="222">
                  <c:v>133.11757399999999</c:v>
                </c:pt>
                <c:pt idx="223">
                  <c:v>133.40088</c:v>
                </c:pt>
                <c:pt idx="224">
                  <c:v>138.29086699999999</c:v>
                </c:pt>
                <c:pt idx="225">
                  <c:v>140.50958399999999</c:v>
                </c:pt>
                <c:pt idx="226">
                  <c:v>142.11699200000001</c:v>
                </c:pt>
                <c:pt idx="227">
                  <c:v>144.72486699999999</c:v>
                </c:pt>
                <c:pt idx="228">
                  <c:v>149.58230800000001</c:v>
                </c:pt>
                <c:pt idx="229">
                  <c:v>150.71530899999999</c:v>
                </c:pt>
                <c:pt idx="230">
                  <c:v>151.84965</c:v>
                </c:pt>
                <c:pt idx="231">
                  <c:v>153.268563</c:v>
                </c:pt>
                <c:pt idx="232">
                  <c:v>154.504561</c:v>
                </c:pt>
                <c:pt idx="233">
                  <c:v>161.81922900000001</c:v>
                </c:pt>
                <c:pt idx="234">
                  <c:v>162.028479</c:v>
                </c:pt>
                <c:pt idx="235">
                  <c:v>162.901028</c:v>
                </c:pt>
                <c:pt idx="236">
                  <c:v>168.03843000000001</c:v>
                </c:pt>
                <c:pt idx="237">
                  <c:v>168.53774999999999</c:v>
                </c:pt>
                <c:pt idx="238">
                  <c:v>170.080119</c:v>
                </c:pt>
                <c:pt idx="239">
                  <c:v>175.30747199999999</c:v>
                </c:pt>
                <c:pt idx="240">
                  <c:v>186.771806</c:v>
                </c:pt>
                <c:pt idx="241">
                  <c:v>189.34749400000001</c:v>
                </c:pt>
                <c:pt idx="242">
                  <c:v>190.35701</c:v>
                </c:pt>
                <c:pt idx="243">
                  <c:v>195.713731</c:v>
                </c:pt>
                <c:pt idx="244">
                  <c:v>198.52110099999999</c:v>
                </c:pt>
                <c:pt idx="245">
                  <c:v>204.35351700000001</c:v>
                </c:pt>
                <c:pt idx="246">
                  <c:v>206.050725</c:v>
                </c:pt>
                <c:pt idx="247">
                  <c:v>220.006674</c:v>
                </c:pt>
                <c:pt idx="248">
                  <c:v>221.56779900000001</c:v>
                </c:pt>
                <c:pt idx="249">
                  <c:v>230.734308</c:v>
                </c:pt>
                <c:pt idx="250">
                  <c:v>232.033174</c:v>
                </c:pt>
                <c:pt idx="251">
                  <c:v>234.301658</c:v>
                </c:pt>
                <c:pt idx="252">
                  <c:v>234.74409299999999</c:v>
                </c:pt>
                <c:pt idx="253">
                  <c:v>242.414919</c:v>
                </c:pt>
                <c:pt idx="254">
                  <c:v>258.85334399999999</c:v>
                </c:pt>
                <c:pt idx="255">
                  <c:v>259.76974300000001</c:v>
                </c:pt>
                <c:pt idx="256">
                  <c:v>262.83137799999997</c:v>
                </c:pt>
                <c:pt idx="257">
                  <c:v>281.11371700000001</c:v>
                </c:pt>
                <c:pt idx="258">
                  <c:v>296.10163899999998</c:v>
                </c:pt>
                <c:pt idx="259">
                  <c:v>298.06974100000002</c:v>
                </c:pt>
                <c:pt idx="260">
                  <c:v>298.46101499999997</c:v>
                </c:pt>
                <c:pt idx="261">
                  <c:v>317.77753200000001</c:v>
                </c:pt>
                <c:pt idx="262">
                  <c:v>333.267562</c:v>
                </c:pt>
                <c:pt idx="263">
                  <c:v>333.522875</c:v>
                </c:pt>
                <c:pt idx="264">
                  <c:v>355.64298300000002</c:v>
                </c:pt>
                <c:pt idx="265">
                  <c:v>383.49858999999998</c:v>
                </c:pt>
                <c:pt idx="266">
                  <c:v>389.339088</c:v>
                </c:pt>
                <c:pt idx="267">
                  <c:v>391.93325499999997</c:v>
                </c:pt>
                <c:pt idx="268">
                  <c:v>431.98355700000002</c:v>
                </c:pt>
                <c:pt idx="269">
                  <c:v>435.46865500000001</c:v>
                </c:pt>
                <c:pt idx="270">
                  <c:v>447.06591400000002</c:v>
                </c:pt>
                <c:pt idx="271">
                  <c:v>468.02224200000001</c:v>
                </c:pt>
                <c:pt idx="272">
                  <c:v>485.68363799999997</c:v>
                </c:pt>
              </c:numCache>
            </c:numRef>
          </c:xVal>
          <c:yVal>
            <c:numRef>
              <c:f>summaryC!$L$8:$L$280</c:f>
              <c:numCache>
                <c:formatCode>0.0000</c:formatCode>
                <c:ptCount val="273"/>
                <c:pt idx="0">
                  <c:v>5094.5805099999998</c:v>
                </c:pt>
                <c:pt idx="1">
                  <c:v>5147.3642599999994</c:v>
                </c:pt>
                <c:pt idx="2">
                  <c:v>4863.7101899999998</c:v>
                </c:pt>
                <c:pt idx="3">
                  <c:v>4827.0849099999996</c:v>
                </c:pt>
                <c:pt idx="4">
                  <c:v>4194.3624099999997</c:v>
                </c:pt>
                <c:pt idx="5">
                  <c:v>6124.5933800000003</c:v>
                </c:pt>
                <c:pt idx="6">
                  <c:v>4352.6040800000001</c:v>
                </c:pt>
                <c:pt idx="7">
                  <c:v>5596.91302</c:v>
                </c:pt>
                <c:pt idx="8">
                  <c:v>3983.9254899999996</c:v>
                </c:pt>
                <c:pt idx="9">
                  <c:v>5543.58266</c:v>
                </c:pt>
                <c:pt idx="10">
                  <c:v>3765.8229099999999</c:v>
                </c:pt>
                <c:pt idx="11">
                  <c:v>4006.0782300000001</c:v>
                </c:pt>
                <c:pt idx="12">
                  <c:v>4548.7349699999995</c:v>
                </c:pt>
                <c:pt idx="13">
                  <c:v>3627.0499500000001</c:v>
                </c:pt>
                <c:pt idx="14">
                  <c:v>5468.3317299999999</c:v>
                </c:pt>
                <c:pt idx="15">
                  <c:v>4194.6046399999996</c:v>
                </c:pt>
                <c:pt idx="16">
                  <c:v>4080.9285099999997</c:v>
                </c:pt>
                <c:pt idx="17">
                  <c:v>5296.1532699999998</c:v>
                </c:pt>
                <c:pt idx="18">
                  <c:v>4348.34872</c:v>
                </c:pt>
                <c:pt idx="19">
                  <c:v>3812.2365600000003</c:v>
                </c:pt>
                <c:pt idx="20">
                  <c:v>3808.1599799999999</c:v>
                </c:pt>
                <c:pt idx="21">
                  <c:v>4173.8624900000004</c:v>
                </c:pt>
                <c:pt idx="22">
                  <c:v>3446.5824600000001</c:v>
                </c:pt>
                <c:pt idx="23">
                  <c:v>4083.3934100000001</c:v>
                </c:pt>
                <c:pt idx="24">
                  <c:v>5846.0537400000003</c:v>
                </c:pt>
                <c:pt idx="25">
                  <c:v>3810.75423</c:v>
                </c:pt>
                <c:pt idx="26">
                  <c:v>5455.6871499999997</c:v>
                </c:pt>
                <c:pt idx="27">
                  <c:v>3289.2187700000004</c:v>
                </c:pt>
                <c:pt idx="28">
                  <c:v>5285.4197100000001</c:v>
                </c:pt>
                <c:pt idx="29">
                  <c:v>4835.4315799999995</c:v>
                </c:pt>
                <c:pt idx="30">
                  <c:v>5018.0893299999998</c:v>
                </c:pt>
                <c:pt idx="31">
                  <c:v>5026.0681299999997</c:v>
                </c:pt>
                <c:pt idx="32">
                  <c:v>3168.73974</c:v>
                </c:pt>
                <c:pt idx="33">
                  <c:v>5664.3122999999996</c:v>
                </c:pt>
                <c:pt idx="34">
                  <c:v>3518.1306800000002</c:v>
                </c:pt>
                <c:pt idx="35">
                  <c:v>3610.1647400000002</c:v>
                </c:pt>
                <c:pt idx="36">
                  <c:v>3032.2189700000004</c:v>
                </c:pt>
                <c:pt idx="37">
                  <c:v>3228.17931</c:v>
                </c:pt>
                <c:pt idx="38">
                  <c:v>3458.00848</c:v>
                </c:pt>
                <c:pt idx="39">
                  <c:v>5535.8267100000003</c:v>
                </c:pt>
                <c:pt idx="40">
                  <c:v>5340.9747600000001</c:v>
                </c:pt>
                <c:pt idx="41">
                  <c:v>4488.1776099999997</c:v>
                </c:pt>
                <c:pt idx="42">
                  <c:v>5499.3370700000005</c:v>
                </c:pt>
                <c:pt idx="43">
                  <c:v>5532.0107699999999</c:v>
                </c:pt>
                <c:pt idx="44">
                  <c:v>5520.0847299999996</c:v>
                </c:pt>
                <c:pt idx="45">
                  <c:v>5622.6572600000009</c:v>
                </c:pt>
                <c:pt idx="46">
                  <c:v>3636.8886499999999</c:v>
                </c:pt>
                <c:pt idx="47">
                  <c:v>2863.7649200000001</c:v>
                </c:pt>
                <c:pt idx="48">
                  <c:v>5308.8708200000001</c:v>
                </c:pt>
                <c:pt idx="49">
                  <c:v>3047.8891699999999</c:v>
                </c:pt>
                <c:pt idx="50">
                  <c:v>4342.9884000000002</c:v>
                </c:pt>
                <c:pt idx="51">
                  <c:v>3306.6181200000001</c:v>
                </c:pt>
                <c:pt idx="52">
                  <c:v>5510.9447100000007</c:v>
                </c:pt>
                <c:pt idx="53">
                  <c:v>3263.6375599999997</c:v>
                </c:pt>
                <c:pt idx="54">
                  <c:v>2754.7234500000004</c:v>
                </c:pt>
                <c:pt idx="55">
                  <c:v>4991.5802700000004</c:v>
                </c:pt>
                <c:pt idx="56">
                  <c:v>4078.0928000000004</c:v>
                </c:pt>
                <c:pt idx="57">
                  <c:v>2850.8843000000002</c:v>
                </c:pt>
                <c:pt idx="58">
                  <c:v>2928.8954100000001</c:v>
                </c:pt>
                <c:pt idx="59">
                  <c:v>5447.3124100000005</c:v>
                </c:pt>
                <c:pt idx="60">
                  <c:v>2652.3520899999999</c:v>
                </c:pt>
                <c:pt idx="61">
                  <c:v>2691.3410899999999</c:v>
                </c:pt>
                <c:pt idx="62">
                  <c:v>2527.6170200000001</c:v>
                </c:pt>
                <c:pt idx="63">
                  <c:v>5158.9108699999997</c:v>
                </c:pt>
                <c:pt idx="64">
                  <c:v>5377.0596100000002</c:v>
                </c:pt>
                <c:pt idx="65">
                  <c:v>5100.0551300000006</c:v>
                </c:pt>
                <c:pt idx="66">
                  <c:v>2392.10646</c:v>
                </c:pt>
                <c:pt idx="67">
                  <c:v>3715.21452</c:v>
                </c:pt>
                <c:pt idx="68">
                  <c:v>5304.4664199999997</c:v>
                </c:pt>
                <c:pt idx="69">
                  <c:v>2245.2344900000003</c:v>
                </c:pt>
                <c:pt idx="70">
                  <c:v>5179.8946499999993</c:v>
                </c:pt>
                <c:pt idx="71">
                  <c:v>5344.7599200000004</c:v>
                </c:pt>
                <c:pt idx="72">
                  <c:v>5099.0401900000006</c:v>
                </c:pt>
                <c:pt idx="73">
                  <c:v>3227.1527799999999</c:v>
                </c:pt>
                <c:pt idx="74">
                  <c:v>5114.9196000000002</c:v>
                </c:pt>
                <c:pt idx="75">
                  <c:v>5234.8376699999999</c:v>
                </c:pt>
                <c:pt idx="76">
                  <c:v>5038.6507500000007</c:v>
                </c:pt>
                <c:pt idx="77">
                  <c:v>5117.5941500000008</c:v>
                </c:pt>
                <c:pt idx="78">
                  <c:v>5061.17425</c:v>
                </c:pt>
                <c:pt idx="79">
                  <c:v>2348.45156</c:v>
                </c:pt>
                <c:pt idx="80">
                  <c:v>5003.7863699999998</c:v>
                </c:pt>
                <c:pt idx="81">
                  <c:v>1865.77151</c:v>
                </c:pt>
                <c:pt idx="82">
                  <c:v>2152.1539399999997</c:v>
                </c:pt>
                <c:pt idx="83">
                  <c:v>4970.88382</c:v>
                </c:pt>
                <c:pt idx="84">
                  <c:v>2021.1092100000001</c:v>
                </c:pt>
                <c:pt idx="85">
                  <c:v>4825.3198299999995</c:v>
                </c:pt>
                <c:pt idx="86">
                  <c:v>2208.1530400000001</c:v>
                </c:pt>
                <c:pt idx="87">
                  <c:v>1910.7345899999998</c:v>
                </c:pt>
                <c:pt idx="88">
                  <c:v>2016.70427</c:v>
                </c:pt>
                <c:pt idx="89">
                  <c:v>2779.0661600000003</c:v>
                </c:pt>
                <c:pt idx="90">
                  <c:v>1711.84347</c:v>
                </c:pt>
                <c:pt idx="91">
                  <c:v>1575.7307499999999</c:v>
                </c:pt>
                <c:pt idx="92">
                  <c:v>1691.5767599999999</c:v>
                </c:pt>
                <c:pt idx="93">
                  <c:v>1578.6456600000001</c:v>
                </c:pt>
                <c:pt idx="94">
                  <c:v>1507.8350700000001</c:v>
                </c:pt>
                <c:pt idx="95">
                  <c:v>1416.87601</c:v>
                </c:pt>
                <c:pt idx="96">
                  <c:v>2277.02297</c:v>
                </c:pt>
                <c:pt idx="97">
                  <c:v>1303.83529</c:v>
                </c:pt>
                <c:pt idx="98">
                  <c:v>1181.2862</c:v>
                </c:pt>
                <c:pt idx="99">
                  <c:v>1062.0435</c:v>
                </c:pt>
                <c:pt idx="100">
                  <c:v>1283.4726800000001</c:v>
                </c:pt>
                <c:pt idx="101">
                  <c:v>1120.9290100000001</c:v>
                </c:pt>
                <c:pt idx="102">
                  <c:v>1082.8221099999998</c:v>
                </c:pt>
                <c:pt idx="103">
                  <c:v>1351.26577</c:v>
                </c:pt>
                <c:pt idx="104">
                  <c:v>1114.2327400000001</c:v>
                </c:pt>
                <c:pt idx="105">
                  <c:v>1171.44823</c:v>
                </c:pt>
                <c:pt idx="106">
                  <c:v>992.61855000000003</c:v>
                </c:pt>
                <c:pt idx="107">
                  <c:v>1952.23858</c:v>
                </c:pt>
                <c:pt idx="108">
                  <c:v>937.99063999999998</c:v>
                </c:pt>
                <c:pt idx="109">
                  <c:v>1079.3757500000002</c:v>
                </c:pt>
                <c:pt idx="110">
                  <c:v>897.08169999999996</c:v>
                </c:pt>
                <c:pt idx="111">
                  <c:v>1712.4939299999999</c:v>
                </c:pt>
                <c:pt idx="112">
                  <c:v>983.27563999999995</c:v>
                </c:pt>
                <c:pt idx="113">
                  <c:v>1107.6478</c:v>
                </c:pt>
                <c:pt idx="114">
                  <c:v>990.29155000000003</c:v>
                </c:pt>
                <c:pt idx="115">
                  <c:v>832.20691999999997</c:v>
                </c:pt>
                <c:pt idx="116">
                  <c:v>894.1080300000001</c:v>
                </c:pt>
                <c:pt idx="117">
                  <c:v>1318.05276</c:v>
                </c:pt>
                <c:pt idx="118">
                  <c:v>835.07865000000004</c:v>
                </c:pt>
                <c:pt idx="119">
                  <c:v>761.69633999999996</c:v>
                </c:pt>
                <c:pt idx="120">
                  <c:v>894.41152</c:v>
                </c:pt>
                <c:pt idx="121">
                  <c:v>859.41811999999993</c:v>
                </c:pt>
                <c:pt idx="122">
                  <c:v>716.95467999999994</c:v>
                </c:pt>
                <c:pt idx="123">
                  <c:v>771.30583000000001</c:v>
                </c:pt>
                <c:pt idx="124">
                  <c:v>703.16122999999993</c:v>
                </c:pt>
                <c:pt idx="125">
                  <c:v>764.73026000000004</c:v>
                </c:pt>
                <c:pt idx="126">
                  <c:v>728.75504000000001</c:v>
                </c:pt>
                <c:pt idx="127">
                  <c:v>664.96242000000007</c:v>
                </c:pt>
                <c:pt idx="128">
                  <c:v>674.25954999999999</c:v>
                </c:pt>
                <c:pt idx="129">
                  <c:v>611.18164999999999</c:v>
                </c:pt>
                <c:pt idx="130">
                  <c:v>700.82871</c:v>
                </c:pt>
                <c:pt idx="131">
                  <c:v>581.62473999999997</c:v>
                </c:pt>
                <c:pt idx="132">
                  <c:v>604.19255999999996</c:v>
                </c:pt>
                <c:pt idx="133">
                  <c:v>635.39531999999997</c:v>
                </c:pt>
                <c:pt idx="134">
                  <c:v>547.23</c:v>
                </c:pt>
                <c:pt idx="135">
                  <c:v>530.82574</c:v>
                </c:pt>
                <c:pt idx="136">
                  <c:v>969.86568999999997</c:v>
                </c:pt>
                <c:pt idx="137">
                  <c:v>547.62438999999995</c:v>
                </c:pt>
                <c:pt idx="138">
                  <c:v>845.08415000000002</c:v>
                </c:pt>
                <c:pt idx="139">
                  <c:v>482.42878000000002</c:v>
                </c:pt>
                <c:pt idx="140">
                  <c:v>467.17420999999996</c:v>
                </c:pt>
                <c:pt idx="141">
                  <c:v>565.10302999999999</c:v>
                </c:pt>
                <c:pt idx="142">
                  <c:v>450.93290000000002</c:v>
                </c:pt>
                <c:pt idx="143">
                  <c:v>427.46768000000003</c:v>
                </c:pt>
                <c:pt idx="144">
                  <c:v>479.00636000000003</c:v>
                </c:pt>
                <c:pt idx="145">
                  <c:v>516.25175999999999</c:v>
                </c:pt>
                <c:pt idx="146">
                  <c:v>433.51219000000003</c:v>
                </c:pt>
                <c:pt idx="147">
                  <c:v>393.30544000000003</c:v>
                </c:pt>
                <c:pt idx="148">
                  <c:v>466.90279000000004</c:v>
                </c:pt>
                <c:pt idx="149">
                  <c:v>396.72573</c:v>
                </c:pt>
                <c:pt idx="150">
                  <c:v>362.85014999999999</c:v>
                </c:pt>
                <c:pt idx="151">
                  <c:v>344.43472000000003</c:v>
                </c:pt>
                <c:pt idx="152">
                  <c:v>314.63915999999995</c:v>
                </c:pt>
                <c:pt idx="153">
                  <c:v>566.81236999999999</c:v>
                </c:pt>
                <c:pt idx="154">
                  <c:v>308.20321999999999</c:v>
                </c:pt>
                <c:pt idx="155">
                  <c:v>407.57441</c:v>
                </c:pt>
                <c:pt idx="156">
                  <c:v>384.06605000000002</c:v>
                </c:pt>
                <c:pt idx="157">
                  <c:v>322.02709000000004</c:v>
                </c:pt>
                <c:pt idx="158">
                  <c:v>344.94650000000001</c:v>
                </c:pt>
                <c:pt idx="159">
                  <c:v>292.22515999999996</c:v>
                </c:pt>
                <c:pt idx="160">
                  <c:v>280.23901000000001</c:v>
                </c:pt>
                <c:pt idx="161">
                  <c:v>294.36369999999999</c:v>
                </c:pt>
                <c:pt idx="162">
                  <c:v>276.08134999999999</c:v>
                </c:pt>
                <c:pt idx="163">
                  <c:v>345.56221999999997</c:v>
                </c:pt>
                <c:pt idx="164">
                  <c:v>257.33880999999997</c:v>
                </c:pt>
                <c:pt idx="165">
                  <c:v>280.39378999999997</c:v>
                </c:pt>
                <c:pt idx="166">
                  <c:v>296.29791999999998</c:v>
                </c:pt>
                <c:pt idx="167">
                  <c:v>412.78004000000004</c:v>
                </c:pt>
                <c:pt idx="168">
                  <c:v>247.34038999999999</c:v>
                </c:pt>
                <c:pt idx="169">
                  <c:v>256.31923</c:v>
                </c:pt>
                <c:pt idx="170">
                  <c:v>231.71977999999999</c:v>
                </c:pt>
                <c:pt idx="171">
                  <c:v>296.11843999999996</c:v>
                </c:pt>
                <c:pt idx="172">
                  <c:v>238.27437</c:v>
                </c:pt>
                <c:pt idx="173">
                  <c:v>216.30956</c:v>
                </c:pt>
                <c:pt idx="174">
                  <c:v>221.89551</c:v>
                </c:pt>
                <c:pt idx="175">
                  <c:v>254.84134000000003</c:v>
                </c:pt>
                <c:pt idx="176">
                  <c:v>204.96286999999998</c:v>
                </c:pt>
                <c:pt idx="177">
                  <c:v>222.50688</c:v>
                </c:pt>
                <c:pt idx="178">
                  <c:v>203.84237999999999</c:v>
                </c:pt>
                <c:pt idx="179">
                  <c:v>192.08616000000001</c:v>
                </c:pt>
                <c:pt idx="180">
                  <c:v>249.36363</c:v>
                </c:pt>
                <c:pt idx="181">
                  <c:v>222.91163</c:v>
                </c:pt>
                <c:pt idx="182">
                  <c:v>182.36456000000001</c:v>
                </c:pt>
                <c:pt idx="183">
                  <c:v>188.53300000000002</c:v>
                </c:pt>
                <c:pt idx="184">
                  <c:v>175.48396</c:v>
                </c:pt>
                <c:pt idx="185">
                  <c:v>164.58923000000001</c:v>
                </c:pt>
                <c:pt idx="186">
                  <c:v>173.17250000000001</c:v>
                </c:pt>
                <c:pt idx="187">
                  <c:v>230.33964</c:v>
                </c:pt>
                <c:pt idx="188">
                  <c:v>153.15741</c:v>
                </c:pt>
                <c:pt idx="189">
                  <c:v>298.48237999999998</c:v>
                </c:pt>
                <c:pt idx="190">
                  <c:v>156.07545999999999</c:v>
                </c:pt>
                <c:pt idx="191">
                  <c:v>200.71142</c:v>
                </c:pt>
                <c:pt idx="192">
                  <c:v>195.42525999999998</c:v>
                </c:pt>
                <c:pt idx="193">
                  <c:v>146.78450000000001</c:v>
                </c:pt>
                <c:pt idx="194">
                  <c:v>139.48845</c:v>
                </c:pt>
                <c:pt idx="195">
                  <c:v>143.64129</c:v>
                </c:pt>
                <c:pt idx="196">
                  <c:v>129.29293000000001</c:v>
                </c:pt>
                <c:pt idx="197">
                  <c:v>124.49346</c:v>
                </c:pt>
                <c:pt idx="198">
                  <c:v>164.65448999999998</c:v>
                </c:pt>
                <c:pt idx="199">
                  <c:v>176.68711999999999</c:v>
                </c:pt>
                <c:pt idx="200">
                  <c:v>127.69056</c:v>
                </c:pt>
                <c:pt idx="201">
                  <c:v>113.39558</c:v>
                </c:pt>
                <c:pt idx="202">
                  <c:v>109.70850999999999</c:v>
                </c:pt>
                <c:pt idx="203">
                  <c:v>115.65670999999999</c:v>
                </c:pt>
                <c:pt idx="204">
                  <c:v>146.38906</c:v>
                </c:pt>
                <c:pt idx="205">
                  <c:v>101.38645</c:v>
                </c:pt>
                <c:pt idx="206">
                  <c:v>107.86095</c:v>
                </c:pt>
                <c:pt idx="207">
                  <c:v>142.02513999999999</c:v>
                </c:pt>
                <c:pt idx="208">
                  <c:v>95.991439999999997</c:v>
                </c:pt>
                <c:pt idx="209">
                  <c:v>90.31429</c:v>
                </c:pt>
                <c:pt idx="210">
                  <c:v>92.784179999999992</c:v>
                </c:pt>
                <c:pt idx="211">
                  <c:v>184.01888</c:v>
                </c:pt>
                <c:pt idx="212">
                  <c:v>120.00133000000001</c:v>
                </c:pt>
                <c:pt idx="213">
                  <c:v>85.666000000000011</c:v>
                </c:pt>
                <c:pt idx="214">
                  <c:v>84.512360000000001</c:v>
                </c:pt>
                <c:pt idx="215">
                  <c:v>79.937939999999998</c:v>
                </c:pt>
                <c:pt idx="216">
                  <c:v>122.7265</c:v>
                </c:pt>
                <c:pt idx="217">
                  <c:v>79.830109999999991</c:v>
                </c:pt>
                <c:pt idx="218">
                  <c:v>73.91722</c:v>
                </c:pt>
                <c:pt idx="219">
                  <c:v>68.669910000000002</c:v>
                </c:pt>
                <c:pt idx="220">
                  <c:v>64.849420000000009</c:v>
                </c:pt>
                <c:pt idx="221">
                  <c:v>70.645269999999996</c:v>
                </c:pt>
                <c:pt idx="222">
                  <c:v>96.306970000000007</c:v>
                </c:pt>
                <c:pt idx="223">
                  <c:v>100.273</c:v>
                </c:pt>
                <c:pt idx="224">
                  <c:v>60.771129999999999</c:v>
                </c:pt>
                <c:pt idx="225">
                  <c:v>62.396140000000003</c:v>
                </c:pt>
                <c:pt idx="226">
                  <c:v>56.697180000000003</c:v>
                </c:pt>
                <c:pt idx="227">
                  <c:v>91.756340000000009</c:v>
                </c:pt>
                <c:pt idx="228">
                  <c:v>78.139139999999998</c:v>
                </c:pt>
                <c:pt idx="229">
                  <c:v>51.678930000000001</c:v>
                </c:pt>
                <c:pt idx="230">
                  <c:v>52.413420000000002</c:v>
                </c:pt>
                <c:pt idx="231">
                  <c:v>114.12882</c:v>
                </c:pt>
                <c:pt idx="232">
                  <c:v>48.734390000000005</c:v>
                </c:pt>
                <c:pt idx="233">
                  <c:v>46.060400000000001</c:v>
                </c:pt>
                <c:pt idx="234">
                  <c:v>71.329619999999991</c:v>
                </c:pt>
                <c:pt idx="235">
                  <c:v>47.56297</c:v>
                </c:pt>
                <c:pt idx="236">
                  <c:v>69.343739999999997</c:v>
                </c:pt>
                <c:pt idx="237">
                  <c:v>42.160440000000001</c:v>
                </c:pt>
                <c:pt idx="238">
                  <c:v>44.768689999999999</c:v>
                </c:pt>
                <c:pt idx="239">
                  <c:v>37.533740000000002</c:v>
                </c:pt>
                <c:pt idx="240">
                  <c:v>34.490769999999998</c:v>
                </c:pt>
                <c:pt idx="241">
                  <c:v>62.394940000000005</c:v>
                </c:pt>
                <c:pt idx="242">
                  <c:v>34.395949999999999</c:v>
                </c:pt>
                <c:pt idx="243">
                  <c:v>31.6921</c:v>
                </c:pt>
                <c:pt idx="244">
                  <c:v>53.386959999999995</c:v>
                </c:pt>
                <c:pt idx="245">
                  <c:v>29.272759999999998</c:v>
                </c:pt>
                <c:pt idx="246">
                  <c:v>31.204139999999999</c:v>
                </c:pt>
                <c:pt idx="247">
                  <c:v>49.374200000000002</c:v>
                </c:pt>
                <c:pt idx="248">
                  <c:v>26.920940000000002</c:v>
                </c:pt>
                <c:pt idx="249">
                  <c:v>25.509599999999999</c:v>
                </c:pt>
                <c:pt idx="250">
                  <c:v>24.11891</c:v>
                </c:pt>
                <c:pt idx="251">
                  <c:v>45.26023</c:v>
                </c:pt>
                <c:pt idx="252">
                  <c:v>61.640269999999994</c:v>
                </c:pt>
                <c:pt idx="253">
                  <c:v>23.564959999999999</c:v>
                </c:pt>
                <c:pt idx="254">
                  <c:v>22.786560000000001</c:v>
                </c:pt>
                <c:pt idx="255">
                  <c:v>21.0276</c:v>
                </c:pt>
                <c:pt idx="256">
                  <c:v>39.23339</c:v>
                </c:pt>
                <c:pt idx="257">
                  <c:v>18.792809999999999</c:v>
                </c:pt>
                <c:pt idx="258">
                  <c:v>18.978280000000002</c:v>
                </c:pt>
                <c:pt idx="259">
                  <c:v>37.125300000000003</c:v>
                </c:pt>
                <c:pt idx="260">
                  <c:v>16.50384</c:v>
                </c:pt>
                <c:pt idx="261">
                  <c:v>15.222160000000001</c:v>
                </c:pt>
                <c:pt idx="262">
                  <c:v>26.740169999999999</c:v>
                </c:pt>
                <c:pt idx="263">
                  <c:v>15.81892</c:v>
                </c:pt>
                <c:pt idx="264">
                  <c:v>13.050600000000001</c:v>
                </c:pt>
                <c:pt idx="265">
                  <c:v>14.144119999999999</c:v>
                </c:pt>
                <c:pt idx="266">
                  <c:v>11.882729999999999</c:v>
                </c:pt>
                <c:pt idx="267">
                  <c:v>27.024909999999998</c:v>
                </c:pt>
                <c:pt idx="268">
                  <c:v>22.874009999999998</c:v>
                </c:pt>
                <c:pt idx="269">
                  <c:v>10.923250000000001</c:v>
                </c:pt>
                <c:pt idx="270">
                  <c:v>10.640169999999999</c:v>
                </c:pt>
                <c:pt idx="271">
                  <c:v>26.764330000000001</c:v>
                </c:pt>
                <c:pt idx="272">
                  <c:v>9.3770199999999999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F37-8B43-83AB-8A844A2D42D1}"/>
            </c:ext>
          </c:extLst>
        </c:ser>
        <c:ser>
          <c:idx val="1"/>
          <c:order val="2"/>
          <c:tx>
            <c:v>EOS 500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summaryC!$AB$22:$AB$35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summaryC!$AG$22:$AG$35</c:f>
              <c:numCache>
                <c:formatCode>General</c:formatCode>
                <c:ptCount val="14"/>
                <c:pt idx="0">
                  <c:v>10093.21809968181</c:v>
                </c:pt>
                <c:pt idx="1">
                  <c:v>5872.8400268400464</c:v>
                </c:pt>
                <c:pt idx="2">
                  <c:v>2624.2944779104268</c:v>
                </c:pt>
                <c:pt idx="3">
                  <c:v>1571.9024818477549</c:v>
                </c:pt>
                <c:pt idx="4">
                  <c:v>788.59306508715099</c:v>
                </c:pt>
                <c:pt idx="5">
                  <c:v>290.02015701058826</c:v>
                </c:pt>
                <c:pt idx="6">
                  <c:v>158.62705334787057</c:v>
                </c:pt>
                <c:pt idx="7">
                  <c:v>74.424097808272009</c:v>
                </c:pt>
                <c:pt idx="8">
                  <c:v>45.776123034569622</c:v>
                </c:pt>
                <c:pt idx="9">
                  <c:v>24.444596481119127</c:v>
                </c:pt>
                <c:pt idx="10">
                  <c:v>16.211805224063305</c:v>
                </c:pt>
                <c:pt idx="11">
                  <c:v>11.987793868949847</c:v>
                </c:pt>
                <c:pt idx="12">
                  <c:v>7.1463960873150416</c:v>
                </c:pt>
                <c:pt idx="13">
                  <c:v>5.0511298965880105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F37-8B43-83AB-8A844A2D42D1}"/>
            </c:ext>
          </c:extLst>
        </c:ser>
        <c:ser>
          <c:idx val="5"/>
          <c:order val="3"/>
          <c:tx>
            <c:v>MD 500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summaryC!$M$282:$M$554</c:f>
              <c:numCache>
                <c:formatCode>0.0000</c:formatCode>
                <c:ptCount val="273"/>
                <c:pt idx="0">
                  <c:v>30.051237416729467</c:v>
                </c:pt>
                <c:pt idx="1">
                  <c:v>30.535380813357815</c:v>
                </c:pt>
                <c:pt idx="2">
                  <c:v>30.813040372389281</c:v>
                </c:pt>
                <c:pt idx="3">
                  <c:v>30.87060455548508</c:v>
                </c:pt>
                <c:pt idx="4">
                  <c:v>30.890538051363205</c:v>
                </c:pt>
                <c:pt idx="5">
                  <c:v>30.933543594797897</c:v>
                </c:pt>
                <c:pt idx="6">
                  <c:v>30.982398638055386</c:v>
                </c:pt>
                <c:pt idx="7">
                  <c:v>31.09356268775727</c:v>
                </c:pt>
                <c:pt idx="8">
                  <c:v>31.119001968734477</c:v>
                </c:pt>
                <c:pt idx="9">
                  <c:v>31.224954783123042</c:v>
                </c:pt>
                <c:pt idx="10">
                  <c:v>31.391576892001748</c:v>
                </c:pt>
                <c:pt idx="11">
                  <c:v>31.468438527878856</c:v>
                </c:pt>
                <c:pt idx="12">
                  <c:v>31.50025878050571</c:v>
                </c:pt>
                <c:pt idx="13">
                  <c:v>31.504700078740008</c:v>
                </c:pt>
                <c:pt idx="14">
                  <c:v>31.640228327902054</c:v>
                </c:pt>
                <c:pt idx="15">
                  <c:v>31.71386637799694</c:v>
                </c:pt>
                <c:pt idx="16">
                  <c:v>31.784161632307487</c:v>
                </c:pt>
                <c:pt idx="17">
                  <c:v>31.809181122539709</c:v>
                </c:pt>
                <c:pt idx="18">
                  <c:v>31.855915784202686</c:v>
                </c:pt>
                <c:pt idx="19">
                  <c:v>31.884282575628131</c:v>
                </c:pt>
                <c:pt idx="20">
                  <c:v>31.9111283789609</c:v>
                </c:pt>
                <c:pt idx="21">
                  <c:v>31.911810814174199</c:v>
                </c:pt>
                <c:pt idx="22">
                  <c:v>31.956322283307156</c:v>
                </c:pt>
                <c:pt idx="23">
                  <c:v>31.973339401483695</c:v>
                </c:pt>
                <c:pt idx="24">
                  <c:v>32.083673132087839</c:v>
                </c:pt>
                <c:pt idx="25">
                  <c:v>32.150723912899906</c:v>
                </c:pt>
                <c:pt idx="26">
                  <c:v>32.221270164443425</c:v>
                </c:pt>
                <c:pt idx="27">
                  <c:v>32.262714705906809</c:v>
                </c:pt>
                <c:pt idx="28">
                  <c:v>32.320246987289849</c:v>
                </c:pt>
                <c:pt idx="29">
                  <c:v>32.436893507656983</c:v>
                </c:pt>
                <c:pt idx="30">
                  <c:v>32.55476936251965</c:v>
                </c:pt>
                <c:pt idx="31">
                  <c:v>32.557174733090562</c:v>
                </c:pt>
                <c:pt idx="32">
                  <c:v>32.56776580123941</c:v>
                </c:pt>
                <c:pt idx="33">
                  <c:v>32.79488705111882</c:v>
                </c:pt>
                <c:pt idx="34">
                  <c:v>32.833593401853541</c:v>
                </c:pt>
                <c:pt idx="35">
                  <c:v>32.833818229999387</c:v>
                </c:pt>
                <c:pt idx="36">
                  <c:v>32.975332041834697</c:v>
                </c:pt>
                <c:pt idx="37">
                  <c:v>33.20861067942576</c:v>
                </c:pt>
                <c:pt idx="38">
                  <c:v>33.403605079726908</c:v>
                </c:pt>
                <c:pt idx="39">
                  <c:v>33.425573851699852</c:v>
                </c:pt>
                <c:pt idx="40">
                  <c:v>33.460953261815405</c:v>
                </c:pt>
                <c:pt idx="41">
                  <c:v>33.510974630049162</c:v>
                </c:pt>
                <c:pt idx="42">
                  <c:v>33.709257832955934</c:v>
                </c:pt>
                <c:pt idx="43">
                  <c:v>33.811240160091728</c:v>
                </c:pt>
                <c:pt idx="44">
                  <c:v>33.874244967069146</c:v>
                </c:pt>
                <c:pt idx="45">
                  <c:v>34.054301795806182</c:v>
                </c:pt>
                <c:pt idx="46">
                  <c:v>34.058854636362646</c:v>
                </c:pt>
                <c:pt idx="47">
                  <c:v>34.449012758592204</c:v>
                </c:pt>
                <c:pt idx="48">
                  <c:v>34.515394685549211</c:v>
                </c:pt>
                <c:pt idx="49">
                  <c:v>34.560104279217654</c:v>
                </c:pt>
                <c:pt idx="50">
                  <c:v>34.702990471897785</c:v>
                </c:pt>
                <c:pt idx="51">
                  <c:v>34.793977912226588</c:v>
                </c:pt>
                <c:pt idx="52">
                  <c:v>34.960551121955831</c:v>
                </c:pt>
                <c:pt idx="53">
                  <c:v>35.128493700519961</c:v>
                </c:pt>
                <c:pt idx="54">
                  <c:v>35.183312481073223</c:v>
                </c:pt>
                <c:pt idx="55">
                  <c:v>35.194670234154287</c:v>
                </c:pt>
                <c:pt idx="56">
                  <c:v>35.241900223973907</c:v>
                </c:pt>
                <c:pt idx="57">
                  <c:v>35.284768862724654</c:v>
                </c:pt>
                <c:pt idx="58">
                  <c:v>35.291361956366615</c:v>
                </c:pt>
                <c:pt idx="59">
                  <c:v>35.319061199001766</c:v>
                </c:pt>
                <c:pt idx="60">
                  <c:v>35.520316359990865</c:v>
                </c:pt>
                <c:pt idx="61">
                  <c:v>35.575074607235507</c:v>
                </c:pt>
                <c:pt idx="62">
                  <c:v>35.576807633518399</c:v>
                </c:pt>
                <c:pt idx="63">
                  <c:v>35.592919955808426</c:v>
                </c:pt>
                <c:pt idx="64">
                  <c:v>35.665849246371231</c:v>
                </c:pt>
                <c:pt idx="65">
                  <c:v>35.743806201125999</c:v>
                </c:pt>
                <c:pt idx="66">
                  <c:v>35.784327816085131</c:v>
                </c:pt>
                <c:pt idx="67">
                  <c:v>35.860667598716063</c:v>
                </c:pt>
                <c:pt idx="68">
                  <c:v>36.008160785898681</c:v>
                </c:pt>
                <c:pt idx="69">
                  <c:v>36.230017060306025</c:v>
                </c:pt>
                <c:pt idx="70">
                  <c:v>36.24825404295531</c:v>
                </c:pt>
                <c:pt idx="71">
                  <c:v>36.326247445805016</c:v>
                </c:pt>
                <c:pt idx="72">
                  <c:v>36.467521566123537</c:v>
                </c:pt>
                <c:pt idx="73">
                  <c:v>36.496911897175238</c:v>
                </c:pt>
                <c:pt idx="74">
                  <c:v>36.501836041987879</c:v>
                </c:pt>
                <c:pt idx="75">
                  <c:v>36.650936465261559</c:v>
                </c:pt>
                <c:pt idx="76">
                  <c:v>36.954921776731794</c:v>
                </c:pt>
                <c:pt idx="77">
                  <c:v>37.142833604728281</c:v>
                </c:pt>
                <c:pt idx="78">
                  <c:v>37.180221331329527</c:v>
                </c:pt>
                <c:pt idx="79">
                  <c:v>37.341067673454248</c:v>
                </c:pt>
                <c:pt idx="80">
                  <c:v>37.377909534387207</c:v>
                </c:pt>
                <c:pt idx="81">
                  <c:v>37.587714039560019</c:v>
                </c:pt>
                <c:pt idx="82">
                  <c:v>37.659537200710894</c:v>
                </c:pt>
                <c:pt idx="83">
                  <c:v>37.830471340629224</c:v>
                </c:pt>
                <c:pt idx="84">
                  <c:v>38.146535422659838</c:v>
                </c:pt>
                <c:pt idx="85">
                  <c:v>38.27238951751518</c:v>
                </c:pt>
                <c:pt idx="86">
                  <c:v>38.971814158071659</c:v>
                </c:pt>
                <c:pt idx="87">
                  <c:v>39.025402475681886</c:v>
                </c:pt>
                <c:pt idx="88">
                  <c:v>39.254488514073664</c:v>
                </c:pt>
                <c:pt idx="89">
                  <c:v>39.505058725291136</c:v>
                </c:pt>
                <c:pt idx="90">
                  <c:v>39.772706486346749</c:v>
                </c:pt>
                <c:pt idx="91">
                  <c:v>40.355905147831237</c:v>
                </c:pt>
                <c:pt idx="92">
                  <c:v>40.431971715995985</c:v>
                </c:pt>
                <c:pt idx="93">
                  <c:v>40.703786357440904</c:v>
                </c:pt>
                <c:pt idx="94">
                  <c:v>41.780597687250747</c:v>
                </c:pt>
                <c:pt idx="95">
                  <c:v>41.930197215539977</c:v>
                </c:pt>
                <c:pt idx="96">
                  <c:v>42.408218416649163</c:v>
                </c:pt>
                <c:pt idx="97">
                  <c:v>42.462867692535447</c:v>
                </c:pt>
                <c:pt idx="98">
                  <c:v>42.720000079174348</c:v>
                </c:pt>
                <c:pt idx="99">
                  <c:v>43.112432028732002</c:v>
                </c:pt>
                <c:pt idx="100">
                  <c:v>43.225836345486172</c:v>
                </c:pt>
                <c:pt idx="101">
                  <c:v>43.240292454538647</c:v>
                </c:pt>
                <c:pt idx="102">
                  <c:v>43.287252977903492</c:v>
                </c:pt>
                <c:pt idx="103">
                  <c:v>43.838541742592525</c:v>
                </c:pt>
                <c:pt idx="104">
                  <c:v>44.012031231572728</c:v>
                </c:pt>
                <c:pt idx="105">
                  <c:v>44.396634767819009</c:v>
                </c:pt>
                <c:pt idx="106">
                  <c:v>44.6777921983293</c:v>
                </c:pt>
                <c:pt idx="107">
                  <c:v>44.839973728599922</c:v>
                </c:pt>
                <c:pt idx="108">
                  <c:v>45.535284303058319</c:v>
                </c:pt>
                <c:pt idx="109">
                  <c:v>45.681510703197297</c:v>
                </c:pt>
                <c:pt idx="110">
                  <c:v>45.774411562934617</c:v>
                </c:pt>
                <c:pt idx="111">
                  <c:v>46.229360602535749</c:v>
                </c:pt>
                <c:pt idx="112">
                  <c:v>46.513306820569781</c:v>
                </c:pt>
                <c:pt idx="113">
                  <c:v>47.03545556304821</c:v>
                </c:pt>
                <c:pt idx="114">
                  <c:v>47.38680755255762</c:v>
                </c:pt>
                <c:pt idx="115">
                  <c:v>47.487749687830423</c:v>
                </c:pt>
                <c:pt idx="116">
                  <c:v>48.652470332763876</c:v>
                </c:pt>
                <c:pt idx="117">
                  <c:v>48.718332494155739</c:v>
                </c:pt>
                <c:pt idx="118">
                  <c:v>48.757824582545034</c:v>
                </c:pt>
                <c:pt idx="119">
                  <c:v>49.207759100190756</c:v>
                </c:pt>
                <c:pt idx="120">
                  <c:v>49.600973893866033</c:v>
                </c:pt>
                <c:pt idx="121">
                  <c:v>49.75047792966982</c:v>
                </c:pt>
                <c:pt idx="122">
                  <c:v>50.485603767863374</c:v>
                </c:pt>
                <c:pt idx="123">
                  <c:v>50.659569595399411</c:v>
                </c:pt>
                <c:pt idx="124">
                  <c:v>50.676435008063009</c:v>
                </c:pt>
                <c:pt idx="125">
                  <c:v>50.88634933570475</c:v>
                </c:pt>
                <c:pt idx="126">
                  <c:v>52.403484353428453</c:v>
                </c:pt>
                <c:pt idx="127">
                  <c:v>52.554810989634973</c:v>
                </c:pt>
                <c:pt idx="128">
                  <c:v>53.399577568929764</c:v>
                </c:pt>
                <c:pt idx="129">
                  <c:v>54.816562482959021</c:v>
                </c:pt>
                <c:pt idx="130">
                  <c:v>55.072883747781539</c:v>
                </c:pt>
                <c:pt idx="131">
                  <c:v>55.420411199512728</c:v>
                </c:pt>
                <c:pt idx="132">
                  <c:v>55.465799366573528</c:v>
                </c:pt>
                <c:pt idx="133">
                  <c:v>55.619543159848376</c:v>
                </c:pt>
                <c:pt idx="134">
                  <c:v>56.104039745440303</c:v>
                </c:pt>
                <c:pt idx="135">
                  <c:v>56.861394202633214</c:v>
                </c:pt>
                <c:pt idx="136">
                  <c:v>57.490834413625478</c:v>
                </c:pt>
                <c:pt idx="137">
                  <c:v>57.76329843438932</c:v>
                </c:pt>
                <c:pt idx="138">
                  <c:v>58.456978126747472</c:v>
                </c:pt>
                <c:pt idx="139">
                  <c:v>59.408873074243388</c:v>
                </c:pt>
                <c:pt idx="140">
                  <c:v>60.634072330437824</c:v>
                </c:pt>
                <c:pt idx="141">
                  <c:v>60.946670353730191</c:v>
                </c:pt>
                <c:pt idx="142">
                  <c:v>61.451559062050855</c:v>
                </c:pt>
                <c:pt idx="143">
                  <c:v>62.379560691103798</c:v>
                </c:pt>
                <c:pt idx="144">
                  <c:v>63.086449490157406</c:v>
                </c:pt>
                <c:pt idx="145">
                  <c:v>63.572636779562608</c:v>
                </c:pt>
                <c:pt idx="146">
                  <c:v>63.929256546156871</c:v>
                </c:pt>
                <c:pt idx="147">
                  <c:v>65.197526963118463</c:v>
                </c:pt>
                <c:pt idx="148">
                  <c:v>65.295426906542886</c:v>
                </c:pt>
                <c:pt idx="149">
                  <c:v>66.196697434147154</c:v>
                </c:pt>
                <c:pt idx="150">
                  <c:v>66.819863163399134</c:v>
                </c:pt>
                <c:pt idx="151">
                  <c:v>67.486139295516992</c:v>
                </c:pt>
                <c:pt idx="152">
                  <c:v>67.809079109242447</c:v>
                </c:pt>
                <c:pt idx="153">
                  <c:v>69.269401485991935</c:v>
                </c:pt>
                <c:pt idx="154">
                  <c:v>69.484667301469329</c:v>
                </c:pt>
                <c:pt idx="155">
                  <c:v>69.631916537401011</c:v>
                </c:pt>
                <c:pt idx="156">
                  <c:v>70.856645232067009</c:v>
                </c:pt>
                <c:pt idx="157">
                  <c:v>71.24680526546517</c:v>
                </c:pt>
                <c:pt idx="158">
                  <c:v>71.410001561561742</c:v>
                </c:pt>
                <c:pt idx="159">
                  <c:v>71.555967688769329</c:v>
                </c:pt>
                <c:pt idx="160">
                  <c:v>71.695747643736482</c:v>
                </c:pt>
                <c:pt idx="161">
                  <c:v>72.185709713622302</c:v>
                </c:pt>
                <c:pt idx="162">
                  <c:v>73.223426907390646</c:v>
                </c:pt>
                <c:pt idx="163">
                  <c:v>73.237127193788737</c:v>
                </c:pt>
                <c:pt idx="164">
                  <c:v>73.826385133919615</c:v>
                </c:pt>
                <c:pt idx="165">
                  <c:v>73.94748416445286</c:v>
                </c:pt>
                <c:pt idx="166">
                  <c:v>75.063494278092108</c:v>
                </c:pt>
                <c:pt idx="167">
                  <c:v>75.378046873928298</c:v>
                </c:pt>
                <c:pt idx="168">
                  <c:v>75.583295202286067</c:v>
                </c:pt>
                <c:pt idx="169">
                  <c:v>76.891857906230825</c:v>
                </c:pt>
                <c:pt idx="170">
                  <c:v>78.995876068605128</c:v>
                </c:pt>
                <c:pt idx="171">
                  <c:v>79.272345802470952</c:v>
                </c:pt>
                <c:pt idx="172">
                  <c:v>79.927590889238985</c:v>
                </c:pt>
                <c:pt idx="173">
                  <c:v>79.954242611493612</c:v>
                </c:pt>
                <c:pt idx="174">
                  <c:v>79.989670598840632</c:v>
                </c:pt>
                <c:pt idx="175">
                  <c:v>80.811882813001063</c:v>
                </c:pt>
                <c:pt idx="176">
                  <c:v>81.316775021991532</c:v>
                </c:pt>
                <c:pt idx="177">
                  <c:v>82.441426534798751</c:v>
                </c:pt>
                <c:pt idx="178">
                  <c:v>82.75525903112667</c:v>
                </c:pt>
                <c:pt idx="179">
                  <c:v>83.032546153337805</c:v>
                </c:pt>
                <c:pt idx="180">
                  <c:v>84.779736016412912</c:v>
                </c:pt>
                <c:pt idx="181">
                  <c:v>84.948439538882809</c:v>
                </c:pt>
                <c:pt idx="182">
                  <c:v>87.691219927366078</c:v>
                </c:pt>
                <c:pt idx="183">
                  <c:v>87.746975267537692</c:v>
                </c:pt>
                <c:pt idx="184">
                  <c:v>88.046153220613746</c:v>
                </c:pt>
                <c:pt idx="185">
                  <c:v>90.061700920660513</c:v>
                </c:pt>
                <c:pt idx="186">
                  <c:v>90.31739052372231</c:v>
                </c:pt>
                <c:pt idx="187">
                  <c:v>90.658573014691996</c:v>
                </c:pt>
                <c:pt idx="188">
                  <c:v>91.164641764256771</c:v>
                </c:pt>
                <c:pt idx="189">
                  <c:v>92.158485620004143</c:v>
                </c:pt>
                <c:pt idx="190">
                  <c:v>93.346858124702166</c:v>
                </c:pt>
                <c:pt idx="191">
                  <c:v>94.109313168609759</c:v>
                </c:pt>
                <c:pt idx="192">
                  <c:v>94.93365246152544</c:v>
                </c:pt>
                <c:pt idx="193">
                  <c:v>96.061850870509659</c:v>
                </c:pt>
                <c:pt idx="194">
                  <c:v>97.070759743095849</c:v>
                </c:pt>
                <c:pt idx="195">
                  <c:v>97.3402580348681</c:v>
                </c:pt>
                <c:pt idx="196">
                  <c:v>98.797881297972651</c:v>
                </c:pt>
                <c:pt idx="197">
                  <c:v>99.792912323256189</c:v>
                </c:pt>
                <c:pt idx="198">
                  <c:v>100.13076965004252</c:v>
                </c:pt>
                <c:pt idx="199">
                  <c:v>102.17779816007693</c:v>
                </c:pt>
                <c:pt idx="200">
                  <c:v>103.09236836189991</c:v>
                </c:pt>
                <c:pt idx="201">
                  <c:v>104.37580161477794</c:v>
                </c:pt>
                <c:pt idx="202">
                  <c:v>104.51540842296438</c:v>
                </c:pt>
                <c:pt idx="203">
                  <c:v>107.20125893276601</c:v>
                </c:pt>
                <c:pt idx="204">
                  <c:v>108.2797081284769</c:v>
                </c:pt>
                <c:pt idx="205">
                  <c:v>110.34953613903117</c:v>
                </c:pt>
                <c:pt idx="206">
                  <c:v>112.6872027198812</c:v>
                </c:pt>
                <c:pt idx="207">
                  <c:v>113.46028419754855</c:v>
                </c:pt>
                <c:pt idx="208">
                  <c:v>113.66970377434467</c:v>
                </c:pt>
                <c:pt idx="209">
                  <c:v>114.37315503239044</c:v>
                </c:pt>
                <c:pt idx="210">
                  <c:v>114.7662048775919</c:v>
                </c:pt>
                <c:pt idx="211">
                  <c:v>117.51455042558732</c:v>
                </c:pt>
                <c:pt idx="212">
                  <c:v>117.53201898405977</c:v>
                </c:pt>
                <c:pt idx="213">
                  <c:v>118.67616601558858</c:v>
                </c:pt>
                <c:pt idx="214">
                  <c:v>121.26988593532455</c:v>
                </c:pt>
                <c:pt idx="215">
                  <c:v>121.76387319165391</c:v>
                </c:pt>
                <c:pt idx="216">
                  <c:v>125.75081910446129</c:v>
                </c:pt>
                <c:pt idx="217">
                  <c:v>127.67728604450099</c:v>
                </c:pt>
                <c:pt idx="218">
                  <c:v>129.26287825729113</c:v>
                </c:pt>
                <c:pt idx="219">
                  <c:v>131.19668797977261</c:v>
                </c:pt>
                <c:pt idx="220">
                  <c:v>132.96932045743205</c:v>
                </c:pt>
                <c:pt idx="221">
                  <c:v>133.24628196173109</c:v>
                </c:pt>
                <c:pt idx="222">
                  <c:v>133.77308908279639</c:v>
                </c:pt>
                <c:pt idx="223">
                  <c:v>140.31574948810857</c:v>
                </c:pt>
                <c:pt idx="224">
                  <c:v>142.80587088528642</c:v>
                </c:pt>
                <c:pt idx="225">
                  <c:v>143.25844371304288</c:v>
                </c:pt>
                <c:pt idx="226">
                  <c:v>148.7801111468184</c:v>
                </c:pt>
                <c:pt idx="227">
                  <c:v>149.429530513195</c:v>
                </c:pt>
                <c:pt idx="228">
                  <c:v>149.75050440122283</c:v>
                </c:pt>
                <c:pt idx="229">
                  <c:v>149.8119772306392</c:v>
                </c:pt>
                <c:pt idx="230">
                  <c:v>150.43967373698749</c:v>
                </c:pt>
                <c:pt idx="231">
                  <c:v>155.54975244168625</c:v>
                </c:pt>
                <c:pt idx="232">
                  <c:v>156.59741249865692</c:v>
                </c:pt>
                <c:pt idx="233">
                  <c:v>164.31994174671436</c:v>
                </c:pt>
                <c:pt idx="234">
                  <c:v>166.86961387920712</c:v>
                </c:pt>
                <c:pt idx="235">
                  <c:v>167.33193548260397</c:v>
                </c:pt>
                <c:pt idx="236">
                  <c:v>168.44620473413158</c:v>
                </c:pt>
                <c:pt idx="237">
                  <c:v>174.09085091521578</c:v>
                </c:pt>
                <c:pt idx="238">
                  <c:v>175.98668225044364</c:v>
                </c:pt>
                <c:pt idx="239">
                  <c:v>182.32549450065582</c:v>
                </c:pt>
                <c:pt idx="240">
                  <c:v>186.09400826794331</c:v>
                </c:pt>
                <c:pt idx="241">
                  <c:v>189.96527787314153</c:v>
                </c:pt>
                <c:pt idx="242">
                  <c:v>191.54639180553414</c:v>
                </c:pt>
                <c:pt idx="243">
                  <c:v>192.97449730969342</c:v>
                </c:pt>
                <c:pt idx="244">
                  <c:v>201.80489831506887</c:v>
                </c:pt>
                <c:pt idx="245">
                  <c:v>202.05868411302245</c:v>
                </c:pt>
                <c:pt idx="246">
                  <c:v>211.34094254067043</c:v>
                </c:pt>
                <c:pt idx="247">
                  <c:v>211.57227036709904</c:v>
                </c:pt>
                <c:pt idx="248">
                  <c:v>215.70134992706195</c:v>
                </c:pt>
                <c:pt idx="249">
                  <c:v>222.1287439169399</c:v>
                </c:pt>
                <c:pt idx="250">
                  <c:v>227.08261000715953</c:v>
                </c:pt>
                <c:pt idx="251">
                  <c:v>235.39462166302619</c:v>
                </c:pt>
                <c:pt idx="252">
                  <c:v>236.97214344634804</c:v>
                </c:pt>
                <c:pt idx="253">
                  <c:v>243.57467135030353</c:v>
                </c:pt>
                <c:pt idx="254">
                  <c:v>262.235609956963</c:v>
                </c:pt>
                <c:pt idx="255">
                  <c:v>263.81075569587267</c:v>
                </c:pt>
                <c:pt idx="256">
                  <c:v>270.46355681505719</c:v>
                </c:pt>
                <c:pt idx="257">
                  <c:v>278.12775880587475</c:v>
                </c:pt>
                <c:pt idx="258">
                  <c:v>295.07008507258791</c:v>
                </c:pt>
                <c:pt idx="259">
                  <c:v>299.21739381288944</c:v>
                </c:pt>
                <c:pt idx="260">
                  <c:v>299.29892945343164</c:v>
                </c:pt>
                <c:pt idx="261">
                  <c:v>327.39996600186765</c:v>
                </c:pt>
                <c:pt idx="262">
                  <c:v>331.65768594149364</c:v>
                </c:pt>
                <c:pt idx="263">
                  <c:v>346.83570831707675</c:v>
                </c:pt>
                <c:pt idx="264">
                  <c:v>354.11297023549878</c:v>
                </c:pt>
                <c:pt idx="265">
                  <c:v>388.37436367134529</c:v>
                </c:pt>
                <c:pt idx="266">
                  <c:v>390.70602600420523</c:v>
                </c:pt>
                <c:pt idx="267">
                  <c:v>396.03768817044374</c:v>
                </c:pt>
                <c:pt idx="268">
                  <c:v>434.57692553964154</c:v>
                </c:pt>
                <c:pt idx="269">
                  <c:v>437.89590462001718</c:v>
                </c:pt>
                <c:pt idx="270">
                  <c:v>452.9844197996461</c:v>
                </c:pt>
                <c:pt idx="271">
                  <c:v>474.02264272472883</c:v>
                </c:pt>
                <c:pt idx="272">
                  <c:v>483.26856133100523</c:v>
                </c:pt>
              </c:numCache>
            </c:numRef>
          </c:xVal>
          <c:yVal>
            <c:numRef>
              <c:f>summaryC!$L$282:$L$554</c:f>
              <c:numCache>
                <c:formatCode>0.0000</c:formatCode>
                <c:ptCount val="273"/>
                <c:pt idx="0">
                  <c:v>5244.399317286091</c:v>
                </c:pt>
                <c:pt idx="1">
                  <c:v>4908.9169617256548</c:v>
                </c:pt>
                <c:pt idx="2">
                  <c:v>4295.0358787936311</c:v>
                </c:pt>
                <c:pt idx="3">
                  <c:v>4965.171467949509</c:v>
                </c:pt>
                <c:pt idx="4">
                  <c:v>5227.7511602318282</c:v>
                </c:pt>
                <c:pt idx="5">
                  <c:v>5397.1996209952868</c:v>
                </c:pt>
                <c:pt idx="6">
                  <c:v>5028.432820095928</c:v>
                </c:pt>
                <c:pt idx="7">
                  <c:v>4296.1249865031305</c:v>
                </c:pt>
                <c:pt idx="8">
                  <c:v>5474.6305586127419</c:v>
                </c:pt>
                <c:pt idx="9">
                  <c:v>5563.9172408634631</c:v>
                </c:pt>
                <c:pt idx="10">
                  <c:v>4124.9079123306965</c:v>
                </c:pt>
                <c:pt idx="11">
                  <c:v>4045.0771660038258</c:v>
                </c:pt>
                <c:pt idx="12">
                  <c:v>4591.6513605157597</c:v>
                </c:pt>
                <c:pt idx="13">
                  <c:v>4329.4659875635643</c:v>
                </c:pt>
                <c:pt idx="14">
                  <c:v>3967.0315678683251</c:v>
                </c:pt>
                <c:pt idx="15">
                  <c:v>4204.6748334702261</c:v>
                </c:pt>
                <c:pt idx="16">
                  <c:v>5514.1336453400527</c:v>
                </c:pt>
                <c:pt idx="17">
                  <c:v>3886.6867112840036</c:v>
                </c:pt>
                <c:pt idx="18">
                  <c:v>4727.2034958845234</c:v>
                </c:pt>
                <c:pt idx="19">
                  <c:v>4598.1921978491155</c:v>
                </c:pt>
                <c:pt idx="20">
                  <c:v>5538.4890562798964</c:v>
                </c:pt>
                <c:pt idx="21">
                  <c:v>4976.4390451609588</c:v>
                </c:pt>
                <c:pt idx="22">
                  <c:v>4380.3933911880213</c:v>
                </c:pt>
                <c:pt idx="23">
                  <c:v>5340.5680770733834</c:v>
                </c:pt>
                <c:pt idx="24">
                  <c:v>3784.1699872574768</c:v>
                </c:pt>
                <c:pt idx="25">
                  <c:v>4826.8592587149915</c:v>
                </c:pt>
                <c:pt idx="26">
                  <c:v>3670.9612107618395</c:v>
                </c:pt>
                <c:pt idx="27">
                  <c:v>4013.4714022831777</c:v>
                </c:pt>
                <c:pt idx="28">
                  <c:v>3373.7459342703032</c:v>
                </c:pt>
                <c:pt idx="29">
                  <c:v>5330.5700199271014</c:v>
                </c:pt>
                <c:pt idx="30">
                  <c:v>3434.3767343739451</c:v>
                </c:pt>
                <c:pt idx="31">
                  <c:v>3830.4494912784012</c:v>
                </c:pt>
                <c:pt idx="32">
                  <c:v>3700.9818034705013</c:v>
                </c:pt>
                <c:pt idx="33">
                  <c:v>4311.4178034549859</c:v>
                </c:pt>
                <c:pt idx="34">
                  <c:v>3368.3202359395736</c:v>
                </c:pt>
                <c:pt idx="35">
                  <c:v>5424.9776196869061</c:v>
                </c:pt>
                <c:pt idx="36">
                  <c:v>5391.2143064429565</c:v>
                </c:pt>
                <c:pt idx="37">
                  <c:v>3555.2609786375797</c:v>
                </c:pt>
                <c:pt idx="38">
                  <c:v>3435.7938297818491</c:v>
                </c:pt>
                <c:pt idx="39">
                  <c:v>3237.6267390270709</c:v>
                </c:pt>
                <c:pt idx="40">
                  <c:v>3055.6379375025708</c:v>
                </c:pt>
                <c:pt idx="41">
                  <c:v>5380.5496352690052</c:v>
                </c:pt>
                <c:pt idx="42">
                  <c:v>5289.3876448057481</c:v>
                </c:pt>
                <c:pt idx="43">
                  <c:v>3396.9924648015426</c:v>
                </c:pt>
                <c:pt idx="44">
                  <c:v>3896.2202101614839</c:v>
                </c:pt>
                <c:pt idx="45">
                  <c:v>3061.189101688366</c:v>
                </c:pt>
                <c:pt idx="46">
                  <c:v>5597.3780291434105</c:v>
                </c:pt>
                <c:pt idx="47">
                  <c:v>3031.254768973582</c:v>
                </c:pt>
                <c:pt idx="48">
                  <c:v>5414.6287978981854</c:v>
                </c:pt>
                <c:pt idx="49">
                  <c:v>2889.0456176511311</c:v>
                </c:pt>
                <c:pt idx="50">
                  <c:v>2762.9069209486747</c:v>
                </c:pt>
                <c:pt idx="51">
                  <c:v>5504.7187021856498</c:v>
                </c:pt>
                <c:pt idx="52">
                  <c:v>5418.5903666491049</c:v>
                </c:pt>
                <c:pt idx="53">
                  <c:v>5185.7199645445189</c:v>
                </c:pt>
                <c:pt idx="54">
                  <c:v>5470.0694092372023</c:v>
                </c:pt>
                <c:pt idx="55">
                  <c:v>5463.4250374273561</c:v>
                </c:pt>
                <c:pt idx="56">
                  <c:v>5454.165092731314</c:v>
                </c:pt>
                <c:pt idx="57">
                  <c:v>2811.0209281097414</c:v>
                </c:pt>
                <c:pt idx="58">
                  <c:v>5447.8639388538359</c:v>
                </c:pt>
                <c:pt idx="59">
                  <c:v>5399.2472726307133</c:v>
                </c:pt>
                <c:pt idx="60">
                  <c:v>2552.9463996478303</c:v>
                </c:pt>
                <c:pt idx="61">
                  <c:v>2585.4506569145587</c:v>
                </c:pt>
                <c:pt idx="62">
                  <c:v>5384.4204104354658</c:v>
                </c:pt>
                <c:pt idx="63">
                  <c:v>5467.0421665956264</c:v>
                </c:pt>
                <c:pt idx="64">
                  <c:v>3336.4806489278208</c:v>
                </c:pt>
                <c:pt idx="65">
                  <c:v>5211.9741902829019</c:v>
                </c:pt>
                <c:pt idx="66">
                  <c:v>2503.828827542201</c:v>
                </c:pt>
                <c:pt idx="67">
                  <c:v>5233.2057901581948</c:v>
                </c:pt>
                <c:pt idx="68">
                  <c:v>5272.8691714501956</c:v>
                </c:pt>
                <c:pt idx="69">
                  <c:v>2623.9409817633746</c:v>
                </c:pt>
                <c:pt idx="70">
                  <c:v>2275.7203803339594</c:v>
                </c:pt>
                <c:pt idx="71">
                  <c:v>3403.3505163386976</c:v>
                </c:pt>
                <c:pt idx="72">
                  <c:v>2394.5020831125507</c:v>
                </c:pt>
                <c:pt idx="73">
                  <c:v>2343.1785311362446</c:v>
                </c:pt>
                <c:pt idx="74">
                  <c:v>5243.6345913636733</c:v>
                </c:pt>
                <c:pt idx="75">
                  <c:v>5200.7493168200117</c:v>
                </c:pt>
                <c:pt idx="76">
                  <c:v>5004.5054943537662</c:v>
                </c:pt>
                <c:pt idx="77">
                  <c:v>5027.8521390899032</c:v>
                </c:pt>
                <c:pt idx="78">
                  <c:v>4940.8117213678233</c:v>
                </c:pt>
                <c:pt idx="79">
                  <c:v>5097.2008779989555</c:v>
                </c:pt>
                <c:pt idx="80">
                  <c:v>2184.1030552561592</c:v>
                </c:pt>
                <c:pt idx="81">
                  <c:v>4968.461099465434</c:v>
                </c:pt>
                <c:pt idx="82">
                  <c:v>2084.3628494990526</c:v>
                </c:pt>
                <c:pt idx="83">
                  <c:v>4959.0618690901847</c:v>
                </c:pt>
                <c:pt idx="84">
                  <c:v>2790.4640769111234</c:v>
                </c:pt>
                <c:pt idx="85">
                  <c:v>1944.9093687488489</c:v>
                </c:pt>
                <c:pt idx="86">
                  <c:v>1949.9572152413314</c:v>
                </c:pt>
                <c:pt idx="87">
                  <c:v>1980.3259467161915</c:v>
                </c:pt>
                <c:pt idx="88">
                  <c:v>1763.0238763325442</c:v>
                </c:pt>
                <c:pt idx="89">
                  <c:v>1671.4907697062904</c:v>
                </c:pt>
                <c:pt idx="90">
                  <c:v>1544.4886743728191</c:v>
                </c:pt>
                <c:pt idx="91">
                  <c:v>1770.0665238729935</c:v>
                </c:pt>
                <c:pt idx="92">
                  <c:v>2400.4082613349697</c:v>
                </c:pt>
                <c:pt idx="93">
                  <c:v>1623.0129409092801</c:v>
                </c:pt>
                <c:pt idx="94">
                  <c:v>1372.5840506653374</c:v>
                </c:pt>
                <c:pt idx="95">
                  <c:v>1418.9257459442297</c:v>
                </c:pt>
                <c:pt idx="96">
                  <c:v>1419.3308017545532</c:v>
                </c:pt>
                <c:pt idx="97">
                  <c:v>1363.7659206015742</c:v>
                </c:pt>
                <c:pt idx="98">
                  <c:v>2090.6902339861454</c:v>
                </c:pt>
                <c:pt idx="99">
                  <c:v>1334.3748862279667</c:v>
                </c:pt>
                <c:pt idx="100">
                  <c:v>1286.8695717689734</c:v>
                </c:pt>
                <c:pt idx="101">
                  <c:v>1462.5037735131343</c:v>
                </c:pt>
                <c:pt idx="102">
                  <c:v>1227.7789022633201</c:v>
                </c:pt>
                <c:pt idx="103">
                  <c:v>1176.8758654057849</c:v>
                </c:pt>
                <c:pt idx="104">
                  <c:v>1244.7437482623179</c:v>
                </c:pt>
                <c:pt idx="105">
                  <c:v>1801.1299478667611</c:v>
                </c:pt>
                <c:pt idx="106">
                  <c:v>1135.4472683840197</c:v>
                </c:pt>
                <c:pt idx="107">
                  <c:v>1144.777822914137</c:v>
                </c:pt>
                <c:pt idx="108">
                  <c:v>1073.4054846978324</c:v>
                </c:pt>
                <c:pt idx="109">
                  <c:v>1180.112945448883</c:v>
                </c:pt>
                <c:pt idx="110">
                  <c:v>1062.9290924796819</c:v>
                </c:pt>
                <c:pt idx="111">
                  <c:v>1100.5147113221221</c:v>
                </c:pt>
                <c:pt idx="112">
                  <c:v>987.26664428619597</c:v>
                </c:pt>
                <c:pt idx="113">
                  <c:v>1000.4163551525795</c:v>
                </c:pt>
                <c:pt idx="114">
                  <c:v>1014.1178782881699</c:v>
                </c:pt>
                <c:pt idx="115">
                  <c:v>975.93202184605138</c:v>
                </c:pt>
                <c:pt idx="116">
                  <c:v>856.98699708737468</c:v>
                </c:pt>
                <c:pt idx="117">
                  <c:v>893.72081677042968</c:v>
                </c:pt>
                <c:pt idx="118">
                  <c:v>905.28436031954436</c:v>
                </c:pt>
                <c:pt idx="119">
                  <c:v>870.05963741482435</c:v>
                </c:pt>
                <c:pt idx="120">
                  <c:v>951.31479117751746</c:v>
                </c:pt>
                <c:pt idx="121">
                  <c:v>888.28969793200486</c:v>
                </c:pt>
                <c:pt idx="122">
                  <c:v>1378.401415572351</c:v>
                </c:pt>
                <c:pt idx="123">
                  <c:v>807.303992754202</c:v>
                </c:pt>
                <c:pt idx="124">
                  <c:v>1136.4222025294241</c:v>
                </c:pt>
                <c:pt idx="125">
                  <c:v>795.42157414612893</c:v>
                </c:pt>
                <c:pt idx="126">
                  <c:v>728.70686763530102</c:v>
                </c:pt>
                <c:pt idx="127">
                  <c:v>744.45332427314997</c:v>
                </c:pt>
                <c:pt idx="128">
                  <c:v>706.67895132782132</c:v>
                </c:pt>
                <c:pt idx="129">
                  <c:v>662.39619772902699</c:v>
                </c:pt>
                <c:pt idx="130">
                  <c:v>727.43189942610047</c:v>
                </c:pt>
                <c:pt idx="131">
                  <c:v>660.49505208568451</c:v>
                </c:pt>
                <c:pt idx="132">
                  <c:v>621.97661496382671</c:v>
                </c:pt>
                <c:pt idx="133">
                  <c:v>772.26993038136652</c:v>
                </c:pt>
                <c:pt idx="134">
                  <c:v>634.99268061994781</c:v>
                </c:pt>
                <c:pt idx="135">
                  <c:v>679.08127788731542</c:v>
                </c:pt>
                <c:pt idx="136">
                  <c:v>874.97991901856483</c:v>
                </c:pt>
                <c:pt idx="137">
                  <c:v>573.59469283581382</c:v>
                </c:pt>
                <c:pt idx="138">
                  <c:v>583.68303750709697</c:v>
                </c:pt>
                <c:pt idx="139">
                  <c:v>537.61648179372594</c:v>
                </c:pt>
                <c:pt idx="140">
                  <c:v>603.73967313491858</c:v>
                </c:pt>
                <c:pt idx="141">
                  <c:v>529.09657261346479</c:v>
                </c:pt>
                <c:pt idx="142">
                  <c:v>571.24883367532846</c:v>
                </c:pt>
                <c:pt idx="143">
                  <c:v>502.87772720894333</c:v>
                </c:pt>
                <c:pt idx="144">
                  <c:v>524.80116512863185</c:v>
                </c:pt>
                <c:pt idx="145">
                  <c:v>473.55460288698049</c:v>
                </c:pt>
                <c:pt idx="146">
                  <c:v>472.80878400823207</c:v>
                </c:pt>
                <c:pt idx="147">
                  <c:v>443.84109598521235</c:v>
                </c:pt>
                <c:pt idx="148">
                  <c:v>467.06424788585844</c:v>
                </c:pt>
                <c:pt idx="149">
                  <c:v>412.20965528961437</c:v>
                </c:pt>
                <c:pt idx="150">
                  <c:v>419.90255808116768</c:v>
                </c:pt>
                <c:pt idx="151">
                  <c:v>421.3721927656278</c:v>
                </c:pt>
                <c:pt idx="152">
                  <c:v>354.41448038267561</c:v>
                </c:pt>
                <c:pt idx="153">
                  <c:v>340.74979214772009</c:v>
                </c:pt>
                <c:pt idx="154">
                  <c:v>603.14629506436938</c:v>
                </c:pt>
                <c:pt idx="155">
                  <c:v>328.93484602883444</c:v>
                </c:pt>
                <c:pt idx="156">
                  <c:v>369.63906328314391</c:v>
                </c:pt>
                <c:pt idx="157">
                  <c:v>368.91144884801747</c:v>
                </c:pt>
                <c:pt idx="158">
                  <c:v>351.91909826617797</c:v>
                </c:pt>
                <c:pt idx="159">
                  <c:v>312.63485199896309</c:v>
                </c:pt>
                <c:pt idx="160">
                  <c:v>307.28253308311173</c:v>
                </c:pt>
                <c:pt idx="161">
                  <c:v>343.17080110158628</c:v>
                </c:pt>
                <c:pt idx="162">
                  <c:v>291.91268589073479</c:v>
                </c:pt>
                <c:pt idx="163">
                  <c:v>331.92315121045522</c:v>
                </c:pt>
                <c:pt idx="164">
                  <c:v>377.59458355709143</c:v>
                </c:pt>
                <c:pt idx="165">
                  <c:v>382.75144418915897</c:v>
                </c:pt>
                <c:pt idx="166">
                  <c:v>484.28739660665337</c:v>
                </c:pt>
                <c:pt idx="167">
                  <c:v>265.55405389161012</c:v>
                </c:pt>
                <c:pt idx="168">
                  <c:v>271.83986488951587</c:v>
                </c:pt>
                <c:pt idx="169">
                  <c:v>307.96652578827121</c:v>
                </c:pt>
                <c:pt idx="170">
                  <c:v>285.04624449012647</c:v>
                </c:pt>
                <c:pt idx="171">
                  <c:v>245.92798200021724</c:v>
                </c:pt>
                <c:pt idx="172">
                  <c:v>321.85736766647915</c:v>
                </c:pt>
                <c:pt idx="173">
                  <c:v>240.66478867505998</c:v>
                </c:pt>
                <c:pt idx="174">
                  <c:v>274.39113541771439</c:v>
                </c:pt>
                <c:pt idx="175">
                  <c:v>277.20304541441129</c:v>
                </c:pt>
                <c:pt idx="176">
                  <c:v>227.63962333553687</c:v>
                </c:pt>
                <c:pt idx="177">
                  <c:v>294.13855756114549</c:v>
                </c:pt>
                <c:pt idx="178">
                  <c:v>221.39428700967323</c:v>
                </c:pt>
                <c:pt idx="179">
                  <c:v>248.0190350888648</c:v>
                </c:pt>
                <c:pt idx="180">
                  <c:v>207.65174351009392</c:v>
                </c:pt>
                <c:pt idx="181">
                  <c:v>252.07717320943257</c:v>
                </c:pt>
                <c:pt idx="182">
                  <c:v>186.5901173808999</c:v>
                </c:pt>
                <c:pt idx="183">
                  <c:v>229.61885040497296</c:v>
                </c:pt>
                <c:pt idx="184">
                  <c:v>191.95130893127796</c:v>
                </c:pt>
                <c:pt idx="185">
                  <c:v>210.73645441610253</c:v>
                </c:pt>
                <c:pt idx="186">
                  <c:v>177.25134235821676</c:v>
                </c:pt>
                <c:pt idx="187">
                  <c:v>217.50344578006076</c:v>
                </c:pt>
                <c:pt idx="188">
                  <c:v>200.61047716142343</c:v>
                </c:pt>
                <c:pt idx="189">
                  <c:v>237.9476380072833</c:v>
                </c:pt>
                <c:pt idx="190">
                  <c:v>166.12033122527714</c:v>
                </c:pt>
                <c:pt idx="191">
                  <c:v>160.78696673460703</c:v>
                </c:pt>
                <c:pt idx="192">
                  <c:v>308.52482897151634</c:v>
                </c:pt>
                <c:pt idx="193">
                  <c:v>208.16642898062784</c:v>
                </c:pt>
                <c:pt idx="194">
                  <c:v>180.68114167956466</c:v>
                </c:pt>
                <c:pt idx="195">
                  <c:v>145.17833206571385</c:v>
                </c:pt>
                <c:pt idx="196">
                  <c:v>184.876066984256</c:v>
                </c:pt>
                <c:pt idx="197">
                  <c:v>140.578305539328</c:v>
                </c:pt>
                <c:pt idx="198">
                  <c:v>166.52577590440814</c:v>
                </c:pt>
                <c:pt idx="199">
                  <c:v>187.97784792327795</c:v>
                </c:pt>
                <c:pt idx="200">
                  <c:v>128.97569909978205</c:v>
                </c:pt>
                <c:pt idx="201">
                  <c:v>126.48623666528758</c:v>
                </c:pt>
                <c:pt idx="202">
                  <c:v>151.65498549757589</c:v>
                </c:pt>
                <c:pt idx="203">
                  <c:v>120.09309741850618</c:v>
                </c:pt>
                <c:pt idx="204">
                  <c:v>155.40192161014224</c:v>
                </c:pt>
                <c:pt idx="205">
                  <c:v>138.86732075704936</c:v>
                </c:pt>
                <c:pt idx="206">
                  <c:v>110.19280247053673</c:v>
                </c:pt>
                <c:pt idx="207">
                  <c:v>203.06448169796306</c:v>
                </c:pt>
                <c:pt idx="208">
                  <c:v>104.61188802548998</c:v>
                </c:pt>
                <c:pt idx="209">
                  <c:v>127.5337020721913</c:v>
                </c:pt>
                <c:pt idx="210">
                  <c:v>147.68182235442188</c:v>
                </c:pt>
                <c:pt idx="211">
                  <c:v>127.88940246820837</c:v>
                </c:pt>
                <c:pt idx="212">
                  <c:v>99.713880230671208</c:v>
                </c:pt>
                <c:pt idx="213">
                  <c:v>116.56210399834896</c:v>
                </c:pt>
                <c:pt idx="214">
                  <c:v>92.70972541788592</c:v>
                </c:pt>
                <c:pt idx="215">
                  <c:v>129.38019293887601</c:v>
                </c:pt>
                <c:pt idx="216">
                  <c:v>84.963340682728855</c:v>
                </c:pt>
                <c:pt idx="217">
                  <c:v>102.34046457628979</c:v>
                </c:pt>
                <c:pt idx="218">
                  <c:v>80.787559381424174</c:v>
                </c:pt>
                <c:pt idx="219">
                  <c:v>107.1895101273545</c:v>
                </c:pt>
                <c:pt idx="220">
                  <c:v>96.100284022757805</c:v>
                </c:pt>
                <c:pt idx="221">
                  <c:v>75.85343037904093</c:v>
                </c:pt>
                <c:pt idx="222">
                  <c:v>111.06581103346937</c:v>
                </c:pt>
                <c:pt idx="223">
                  <c:v>70.511355765415942</c:v>
                </c:pt>
                <c:pt idx="224">
                  <c:v>84.3317701847146</c:v>
                </c:pt>
                <c:pt idx="225">
                  <c:v>65.815038895550913</c:v>
                </c:pt>
                <c:pt idx="226">
                  <c:v>79.516646812259594</c:v>
                </c:pt>
                <c:pt idx="227">
                  <c:v>61.929582186661321</c:v>
                </c:pt>
                <c:pt idx="228">
                  <c:v>96.68411939461113</c:v>
                </c:pt>
                <c:pt idx="229">
                  <c:v>129.8511748918703</c:v>
                </c:pt>
                <c:pt idx="230">
                  <c:v>90.379924829317289</c:v>
                </c:pt>
                <c:pt idx="231">
                  <c:v>73.251211298037489</c:v>
                </c:pt>
                <c:pt idx="232">
                  <c:v>57.021360097590517</c:v>
                </c:pt>
                <c:pt idx="233">
                  <c:v>53.782728643289339</c:v>
                </c:pt>
                <c:pt idx="234">
                  <c:v>75.757259270908762</c:v>
                </c:pt>
                <c:pt idx="235">
                  <c:v>75.053655141464645</c:v>
                </c:pt>
                <c:pt idx="236">
                  <c:v>49.317116628470387</c:v>
                </c:pt>
                <c:pt idx="237">
                  <c:v>62.369826154561352</c:v>
                </c:pt>
                <c:pt idx="238">
                  <c:v>46.660925728175179</c:v>
                </c:pt>
                <c:pt idx="239">
                  <c:v>57.760319692179806</c:v>
                </c:pt>
                <c:pt idx="240">
                  <c:v>42.855783577165653</c:v>
                </c:pt>
                <c:pt idx="241">
                  <c:v>68.044943012306561</c:v>
                </c:pt>
                <c:pt idx="242">
                  <c:v>41.106489461511245</c:v>
                </c:pt>
                <c:pt idx="243">
                  <c:v>57.834633401652624</c:v>
                </c:pt>
                <c:pt idx="244">
                  <c:v>52.675776013532669</c:v>
                </c:pt>
                <c:pt idx="245">
                  <c:v>36.867015516820643</c:v>
                </c:pt>
                <c:pt idx="246">
                  <c:v>58.510203203324011</c:v>
                </c:pt>
                <c:pt idx="247">
                  <c:v>34.903084373355199</c:v>
                </c:pt>
                <c:pt idx="248">
                  <c:v>46.994151015697049</c:v>
                </c:pt>
                <c:pt idx="249">
                  <c:v>81.777649363177829</c:v>
                </c:pt>
                <c:pt idx="250">
                  <c:v>30.488374327984936</c:v>
                </c:pt>
                <c:pt idx="251">
                  <c:v>45.983833604498081</c:v>
                </c:pt>
                <c:pt idx="252">
                  <c:v>29.445847692213974</c:v>
                </c:pt>
                <c:pt idx="253">
                  <c:v>38.718631727591806</c:v>
                </c:pt>
                <c:pt idx="254">
                  <c:v>24.544918786200853</c:v>
                </c:pt>
                <c:pt idx="255">
                  <c:v>38.791776486668773</c:v>
                </c:pt>
                <c:pt idx="256">
                  <c:v>33.507554358633776</c:v>
                </c:pt>
                <c:pt idx="257">
                  <c:v>23.197401056498418</c:v>
                </c:pt>
                <c:pt idx="258">
                  <c:v>30.442624405107498</c:v>
                </c:pt>
                <c:pt idx="259">
                  <c:v>20.597422881301402</c:v>
                </c:pt>
                <c:pt idx="260">
                  <c:v>33.577949852325411</c:v>
                </c:pt>
                <c:pt idx="261">
                  <c:v>19.198185776498704</c:v>
                </c:pt>
                <c:pt idx="262">
                  <c:v>31.246900657274978</c:v>
                </c:pt>
                <c:pt idx="263">
                  <c:v>25.989215713683414</c:v>
                </c:pt>
                <c:pt idx="264">
                  <c:v>16.511140247789402</c:v>
                </c:pt>
                <c:pt idx="265">
                  <c:v>14.643939385833741</c:v>
                </c:pt>
                <c:pt idx="266">
                  <c:v>26.438010980969366</c:v>
                </c:pt>
                <c:pt idx="267">
                  <c:v>21.113425874510614</c:v>
                </c:pt>
                <c:pt idx="268">
                  <c:v>12.572984625957844</c:v>
                </c:pt>
                <c:pt idx="269">
                  <c:v>24.455877076196913</c:v>
                </c:pt>
                <c:pt idx="270">
                  <c:v>31.26956057187294</c:v>
                </c:pt>
                <c:pt idx="271">
                  <c:v>16.887814079680876</c:v>
                </c:pt>
                <c:pt idx="272">
                  <c:v>11.764892553451274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F37-8B43-83AB-8A844A2D42D1}"/>
            </c:ext>
          </c:extLst>
        </c:ser>
        <c:ser>
          <c:idx val="2"/>
          <c:order val="4"/>
          <c:tx>
            <c:v>EOS 600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summaryC!$AB$36:$AB$49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summaryC!$AG$36:$AG$49</c:f>
              <c:numCache>
                <c:formatCode>General</c:formatCode>
                <c:ptCount val="14"/>
                <c:pt idx="0">
                  <c:v>12122.065804312047</c:v>
                </c:pt>
                <c:pt idx="1">
                  <c:v>7056.2969237636116</c:v>
                </c:pt>
                <c:pt idx="2">
                  <c:v>3155.6839876965937</c:v>
                </c:pt>
                <c:pt idx="3">
                  <c:v>1891.2829797173058</c:v>
                </c:pt>
                <c:pt idx="4">
                  <c:v>949.51167906458113</c:v>
                </c:pt>
                <c:pt idx="5">
                  <c:v>349.4464110615948</c:v>
                </c:pt>
                <c:pt idx="6">
                  <c:v>191.15246425744465</c:v>
                </c:pt>
                <c:pt idx="7">
                  <c:v>89.664473032148635</c:v>
                </c:pt>
                <c:pt idx="8">
                  <c:v>55.131347701483534</c:v>
                </c:pt>
                <c:pt idx="9">
                  <c:v>29.422404692898507</c:v>
                </c:pt>
                <c:pt idx="10">
                  <c:v>19.504166283875961</c:v>
                </c:pt>
                <c:pt idx="11">
                  <c:v>14.417352652339815</c:v>
                </c:pt>
                <c:pt idx="12">
                  <c:v>8.5898975312669386</c:v>
                </c:pt>
                <c:pt idx="13">
                  <c:v>6.0693558783056121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F37-8B43-83AB-8A844A2D42D1}"/>
            </c:ext>
          </c:extLst>
        </c:ser>
        <c:ser>
          <c:idx val="6"/>
          <c:order val="5"/>
          <c:tx>
            <c:v>MD 600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8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summaryC!$M$556:$M$827</c:f>
              <c:numCache>
                <c:formatCode>0.0000</c:formatCode>
                <c:ptCount val="272"/>
                <c:pt idx="0">
                  <c:v>29.15354571160632</c:v>
                </c:pt>
                <c:pt idx="1">
                  <c:v>29.973241713549339</c:v>
                </c:pt>
                <c:pt idx="2">
                  <c:v>30.053394288390855</c:v>
                </c:pt>
                <c:pt idx="3">
                  <c:v>30.089874046263482</c:v>
                </c:pt>
                <c:pt idx="4">
                  <c:v>30.252072755102063</c:v>
                </c:pt>
                <c:pt idx="5">
                  <c:v>30.266874165557322</c:v>
                </c:pt>
                <c:pt idx="6">
                  <c:v>30.339243982879406</c:v>
                </c:pt>
                <c:pt idx="7">
                  <c:v>30.44280302432017</c:v>
                </c:pt>
                <c:pt idx="8">
                  <c:v>30.469920867154375</c:v>
                </c:pt>
                <c:pt idx="9">
                  <c:v>30.7462785554332</c:v>
                </c:pt>
                <c:pt idx="10">
                  <c:v>31.202915365589519</c:v>
                </c:pt>
                <c:pt idx="11">
                  <c:v>31.245234666340377</c:v>
                </c:pt>
                <c:pt idx="12">
                  <c:v>31.424472082595837</c:v>
                </c:pt>
                <c:pt idx="13">
                  <c:v>31.601349670152143</c:v>
                </c:pt>
                <c:pt idx="14">
                  <c:v>31.78091266777313</c:v>
                </c:pt>
                <c:pt idx="15">
                  <c:v>31.93292345412182</c:v>
                </c:pt>
                <c:pt idx="16">
                  <c:v>32.093819858700854</c:v>
                </c:pt>
                <c:pt idx="17">
                  <c:v>32.314042490286674</c:v>
                </c:pt>
                <c:pt idx="18">
                  <c:v>32.340843602937724</c:v>
                </c:pt>
                <c:pt idx="19">
                  <c:v>32.639776818746817</c:v>
                </c:pt>
                <c:pt idx="20">
                  <c:v>32.763650824225955</c:v>
                </c:pt>
                <c:pt idx="21">
                  <c:v>32.982390854427486</c:v>
                </c:pt>
                <c:pt idx="22">
                  <c:v>33.004305971070224</c:v>
                </c:pt>
                <c:pt idx="23">
                  <c:v>33.11236523001471</c:v>
                </c:pt>
                <c:pt idx="24">
                  <c:v>33.315476975365627</c:v>
                </c:pt>
                <c:pt idx="25">
                  <c:v>33.452364280525323</c:v>
                </c:pt>
                <c:pt idx="26">
                  <c:v>33.478746372979927</c:v>
                </c:pt>
                <c:pt idx="27">
                  <c:v>33.519767000623553</c:v>
                </c:pt>
                <c:pt idx="28">
                  <c:v>33.591178284877145</c:v>
                </c:pt>
                <c:pt idx="29">
                  <c:v>33.676255743902388</c:v>
                </c:pt>
                <c:pt idx="30">
                  <c:v>33.942490089140989</c:v>
                </c:pt>
                <c:pt idx="31">
                  <c:v>34.048148006251729</c:v>
                </c:pt>
                <c:pt idx="32">
                  <c:v>34.11195773142196</c:v>
                </c:pt>
                <c:pt idx="33">
                  <c:v>34.118562430577114</c:v>
                </c:pt>
                <c:pt idx="34">
                  <c:v>34.120411201252125</c:v>
                </c:pt>
                <c:pt idx="35">
                  <c:v>34.244214408014706</c:v>
                </c:pt>
                <c:pt idx="36">
                  <c:v>34.289164044864066</c:v>
                </c:pt>
                <c:pt idx="37">
                  <c:v>34.313386186589156</c:v>
                </c:pt>
                <c:pt idx="38">
                  <c:v>34.335915721114873</c:v>
                </c:pt>
                <c:pt idx="39">
                  <c:v>34.411226606090402</c:v>
                </c:pt>
                <c:pt idx="40">
                  <c:v>34.440506045396504</c:v>
                </c:pt>
                <c:pt idx="41">
                  <c:v>34.481709374147272</c:v>
                </c:pt>
                <c:pt idx="42">
                  <c:v>34.578830554071196</c:v>
                </c:pt>
                <c:pt idx="43">
                  <c:v>34.633035815659134</c:v>
                </c:pt>
                <c:pt idx="44">
                  <c:v>34.806258474466816</c:v>
                </c:pt>
                <c:pt idx="45">
                  <c:v>35.311674701465769</c:v>
                </c:pt>
                <c:pt idx="46">
                  <c:v>35.418733025419435</c:v>
                </c:pt>
                <c:pt idx="47">
                  <c:v>35.499263491098652</c:v>
                </c:pt>
                <c:pt idx="48">
                  <c:v>35.513234756075306</c:v>
                </c:pt>
                <c:pt idx="49">
                  <c:v>35.514491507079015</c:v>
                </c:pt>
                <c:pt idx="50">
                  <c:v>35.548791428959348</c:v>
                </c:pt>
                <c:pt idx="51">
                  <c:v>35.559676256839687</c:v>
                </c:pt>
                <c:pt idx="52">
                  <c:v>35.579467465627829</c:v>
                </c:pt>
                <c:pt idx="53">
                  <c:v>35.666294648262948</c:v>
                </c:pt>
                <c:pt idx="54">
                  <c:v>35.666787590015993</c:v>
                </c:pt>
                <c:pt idx="55">
                  <c:v>35.709533398227514</c:v>
                </c:pt>
                <c:pt idx="56">
                  <c:v>35.727455679837291</c:v>
                </c:pt>
                <c:pt idx="57">
                  <c:v>35.759751098265937</c:v>
                </c:pt>
                <c:pt idx="58">
                  <c:v>35.780051414267263</c:v>
                </c:pt>
                <c:pt idx="59">
                  <c:v>35.789345352612308</c:v>
                </c:pt>
                <c:pt idx="60">
                  <c:v>35.907748106974154</c:v>
                </c:pt>
                <c:pt idx="61">
                  <c:v>35.919457673338115</c:v>
                </c:pt>
                <c:pt idx="62">
                  <c:v>35.950995952888434</c:v>
                </c:pt>
                <c:pt idx="63">
                  <c:v>35.989629038120931</c:v>
                </c:pt>
                <c:pt idx="64">
                  <c:v>36.062788375394121</c:v>
                </c:pt>
                <c:pt idx="65">
                  <c:v>36.082292393487847</c:v>
                </c:pt>
                <c:pt idx="66">
                  <c:v>36.093451943024036</c:v>
                </c:pt>
                <c:pt idx="67">
                  <c:v>36.114499643042556</c:v>
                </c:pt>
                <c:pt idx="68">
                  <c:v>36.19355794380656</c:v>
                </c:pt>
                <c:pt idx="69">
                  <c:v>36.431617940947483</c:v>
                </c:pt>
                <c:pt idx="70">
                  <c:v>36.484679394240999</c:v>
                </c:pt>
                <c:pt idx="71">
                  <c:v>36.564494358781168</c:v>
                </c:pt>
                <c:pt idx="72">
                  <c:v>36.58715719015202</c:v>
                </c:pt>
                <c:pt idx="73">
                  <c:v>36.698334823803052</c:v>
                </c:pt>
                <c:pt idx="74">
                  <c:v>36.777246788606298</c:v>
                </c:pt>
                <c:pt idx="75">
                  <c:v>36.800062731718079</c:v>
                </c:pt>
                <c:pt idx="76">
                  <c:v>36.851306863339751</c:v>
                </c:pt>
                <c:pt idx="77">
                  <c:v>36.88251643680902</c:v>
                </c:pt>
                <c:pt idx="78">
                  <c:v>36.891247333893389</c:v>
                </c:pt>
                <c:pt idx="79">
                  <c:v>37.142874560806462</c:v>
                </c:pt>
                <c:pt idx="80">
                  <c:v>37.182782637025774</c:v>
                </c:pt>
                <c:pt idx="81">
                  <c:v>37.499235184865519</c:v>
                </c:pt>
                <c:pt idx="82">
                  <c:v>37.809814177716831</c:v>
                </c:pt>
                <c:pt idx="83">
                  <c:v>37.83043694327408</c:v>
                </c:pt>
                <c:pt idx="84">
                  <c:v>38.126557723157575</c:v>
                </c:pt>
                <c:pt idx="85">
                  <c:v>38.68316763834391</c:v>
                </c:pt>
                <c:pt idx="86">
                  <c:v>39.112700296135181</c:v>
                </c:pt>
                <c:pt idx="87">
                  <c:v>39.351036464790518</c:v>
                </c:pt>
                <c:pt idx="88">
                  <c:v>39.489157234807379</c:v>
                </c:pt>
                <c:pt idx="89">
                  <c:v>39.615121220053254</c:v>
                </c:pt>
                <c:pt idx="90">
                  <c:v>39.798655009857875</c:v>
                </c:pt>
                <c:pt idx="91">
                  <c:v>40.023399980149854</c:v>
                </c:pt>
                <c:pt idx="92">
                  <c:v>40.432005224273894</c:v>
                </c:pt>
                <c:pt idx="93">
                  <c:v>40.80743918076557</c:v>
                </c:pt>
                <c:pt idx="94">
                  <c:v>41.123565600434219</c:v>
                </c:pt>
                <c:pt idx="95">
                  <c:v>41.793220109804096</c:v>
                </c:pt>
                <c:pt idx="96">
                  <c:v>41.967480055172167</c:v>
                </c:pt>
                <c:pt idx="97">
                  <c:v>42.383362377640516</c:v>
                </c:pt>
                <c:pt idx="98">
                  <c:v>42.409372240751338</c:v>
                </c:pt>
                <c:pt idx="99">
                  <c:v>42.781007749817931</c:v>
                </c:pt>
                <c:pt idx="100">
                  <c:v>42.82940762529423</c:v>
                </c:pt>
                <c:pt idx="101">
                  <c:v>43.081295564651526</c:v>
                </c:pt>
                <c:pt idx="102">
                  <c:v>44.211447533492269</c:v>
                </c:pt>
                <c:pt idx="103">
                  <c:v>44.348355109418094</c:v>
                </c:pt>
                <c:pt idx="104">
                  <c:v>44.492301119228706</c:v>
                </c:pt>
                <c:pt idx="105">
                  <c:v>44.564138051617867</c:v>
                </c:pt>
                <c:pt idx="106">
                  <c:v>44.641107160894308</c:v>
                </c:pt>
                <c:pt idx="107">
                  <c:v>44.861574778090336</c:v>
                </c:pt>
                <c:pt idx="108">
                  <c:v>45.301727511676695</c:v>
                </c:pt>
                <c:pt idx="109">
                  <c:v>45.737082921820338</c:v>
                </c:pt>
                <c:pt idx="110">
                  <c:v>46.246822784639811</c:v>
                </c:pt>
                <c:pt idx="111">
                  <c:v>46.588671947492962</c:v>
                </c:pt>
                <c:pt idx="112">
                  <c:v>47.165799795636929</c:v>
                </c:pt>
                <c:pt idx="113">
                  <c:v>47.46463928575001</c:v>
                </c:pt>
                <c:pt idx="114">
                  <c:v>47.661770498695752</c:v>
                </c:pt>
                <c:pt idx="115">
                  <c:v>47.874941045539238</c:v>
                </c:pt>
                <c:pt idx="116">
                  <c:v>47.96190358889568</c:v>
                </c:pt>
                <c:pt idx="117">
                  <c:v>48.371603288526593</c:v>
                </c:pt>
                <c:pt idx="118">
                  <c:v>48.487129687800639</c:v>
                </c:pt>
                <c:pt idx="119">
                  <c:v>49.067161975028739</c:v>
                </c:pt>
                <c:pt idx="120">
                  <c:v>49.575876984906152</c:v>
                </c:pt>
                <c:pt idx="121">
                  <c:v>50.260670686923675</c:v>
                </c:pt>
                <c:pt idx="122">
                  <c:v>50.346486986250888</c:v>
                </c:pt>
                <c:pt idx="123">
                  <c:v>50.574801214213061</c:v>
                </c:pt>
                <c:pt idx="124">
                  <c:v>51.799845263733637</c:v>
                </c:pt>
                <c:pt idx="125">
                  <c:v>51.886655355061023</c:v>
                </c:pt>
                <c:pt idx="126">
                  <c:v>52.030151071082592</c:v>
                </c:pt>
                <c:pt idx="127">
                  <c:v>53.331315432090193</c:v>
                </c:pt>
                <c:pt idx="128">
                  <c:v>53.94469373363691</c:v>
                </c:pt>
                <c:pt idx="129">
                  <c:v>54.318604535676336</c:v>
                </c:pt>
                <c:pt idx="130">
                  <c:v>54.753121671915068</c:v>
                </c:pt>
                <c:pt idx="131">
                  <c:v>55.263682717518968</c:v>
                </c:pt>
                <c:pt idx="132">
                  <c:v>55.310886744157251</c:v>
                </c:pt>
                <c:pt idx="133">
                  <c:v>55.507531733360672</c:v>
                </c:pt>
                <c:pt idx="134">
                  <c:v>56.32448105846256</c:v>
                </c:pt>
                <c:pt idx="135">
                  <c:v>57.491871290051229</c:v>
                </c:pt>
                <c:pt idx="136">
                  <c:v>57.506396133904808</c:v>
                </c:pt>
                <c:pt idx="137">
                  <c:v>57.67055359966443</c:v>
                </c:pt>
                <c:pt idx="138">
                  <c:v>58.985899869538095</c:v>
                </c:pt>
                <c:pt idx="139">
                  <c:v>59.079564396319604</c:v>
                </c:pt>
                <c:pt idx="140">
                  <c:v>59.452400460058392</c:v>
                </c:pt>
                <c:pt idx="141">
                  <c:v>59.972389417364944</c:v>
                </c:pt>
                <c:pt idx="142">
                  <c:v>61.269192882605957</c:v>
                </c:pt>
                <c:pt idx="143">
                  <c:v>62.153090226373912</c:v>
                </c:pt>
                <c:pt idx="144">
                  <c:v>62.41570497359664</c:v>
                </c:pt>
                <c:pt idx="145">
                  <c:v>63.752215540143382</c:v>
                </c:pt>
                <c:pt idx="146">
                  <c:v>64.355873181673971</c:v>
                </c:pt>
                <c:pt idx="147">
                  <c:v>65.546114727392165</c:v>
                </c:pt>
                <c:pt idx="148">
                  <c:v>66.093818207419346</c:v>
                </c:pt>
                <c:pt idx="149">
                  <c:v>66.913028655640701</c:v>
                </c:pt>
                <c:pt idx="150">
                  <c:v>67.109223032281093</c:v>
                </c:pt>
                <c:pt idx="151">
                  <c:v>67.351612078369982</c:v>
                </c:pt>
                <c:pt idx="152">
                  <c:v>68.532320217741372</c:v>
                </c:pt>
                <c:pt idx="153">
                  <c:v>68.717149955031061</c:v>
                </c:pt>
                <c:pt idx="154">
                  <c:v>68.765973585015956</c:v>
                </c:pt>
                <c:pt idx="155">
                  <c:v>68.795132405494442</c:v>
                </c:pt>
                <c:pt idx="156">
                  <c:v>68.919046869595761</c:v>
                </c:pt>
                <c:pt idx="157">
                  <c:v>69.762468884960342</c:v>
                </c:pt>
                <c:pt idx="158">
                  <c:v>71.096331280386522</c:v>
                </c:pt>
                <c:pt idx="159">
                  <c:v>71.18529027599935</c:v>
                </c:pt>
                <c:pt idx="160">
                  <c:v>71.498061689210559</c:v>
                </c:pt>
                <c:pt idx="161">
                  <c:v>71.79325710649033</c:v>
                </c:pt>
                <c:pt idx="162">
                  <c:v>71.949156139374026</c:v>
                </c:pt>
                <c:pt idx="163">
                  <c:v>72.932548033739494</c:v>
                </c:pt>
                <c:pt idx="164">
                  <c:v>74.002674384776839</c:v>
                </c:pt>
                <c:pt idx="165">
                  <c:v>74.485074871340004</c:v>
                </c:pt>
                <c:pt idx="166">
                  <c:v>74.888737219359328</c:v>
                </c:pt>
                <c:pt idx="167">
                  <c:v>75.525543281946099</c:v>
                </c:pt>
                <c:pt idx="168">
                  <c:v>77.442500205913447</c:v>
                </c:pt>
                <c:pt idx="169">
                  <c:v>78.826259158491567</c:v>
                </c:pt>
                <c:pt idx="170">
                  <c:v>78.991491870143491</c:v>
                </c:pt>
                <c:pt idx="171">
                  <c:v>79.011148467824654</c:v>
                </c:pt>
                <c:pt idx="172">
                  <c:v>79.461495681542402</c:v>
                </c:pt>
                <c:pt idx="173">
                  <c:v>80.624338943352484</c:v>
                </c:pt>
                <c:pt idx="174">
                  <c:v>81.310367068731011</c:v>
                </c:pt>
                <c:pt idx="175">
                  <c:v>81.721463139085557</c:v>
                </c:pt>
                <c:pt idx="176">
                  <c:v>82.089674972727281</c:v>
                </c:pt>
                <c:pt idx="177">
                  <c:v>83.558481507335244</c:v>
                </c:pt>
                <c:pt idx="178">
                  <c:v>84.543808491713691</c:v>
                </c:pt>
                <c:pt idx="179">
                  <c:v>84.906070044814172</c:v>
                </c:pt>
                <c:pt idx="180">
                  <c:v>85.46513195596394</c:v>
                </c:pt>
                <c:pt idx="181">
                  <c:v>86.582799225692128</c:v>
                </c:pt>
                <c:pt idx="182">
                  <c:v>86.888180492327223</c:v>
                </c:pt>
                <c:pt idx="183">
                  <c:v>87.080314654633014</c:v>
                </c:pt>
                <c:pt idx="184">
                  <c:v>87.83349450594875</c:v>
                </c:pt>
                <c:pt idx="185">
                  <c:v>88.840390934953618</c:v>
                </c:pt>
                <c:pt idx="186">
                  <c:v>89.011785033502107</c:v>
                </c:pt>
                <c:pt idx="187">
                  <c:v>91.025160990138858</c:v>
                </c:pt>
                <c:pt idx="188">
                  <c:v>91.47808387359332</c:v>
                </c:pt>
                <c:pt idx="189">
                  <c:v>92.160243594574084</c:v>
                </c:pt>
                <c:pt idx="190">
                  <c:v>93.058134745765827</c:v>
                </c:pt>
                <c:pt idx="191">
                  <c:v>93.229930962089071</c:v>
                </c:pt>
                <c:pt idx="192">
                  <c:v>94.91766387829712</c:v>
                </c:pt>
                <c:pt idx="193">
                  <c:v>95.896998876670509</c:v>
                </c:pt>
                <c:pt idx="194">
                  <c:v>96.207448749021921</c:v>
                </c:pt>
                <c:pt idx="195">
                  <c:v>97.651927859729511</c:v>
                </c:pt>
                <c:pt idx="196">
                  <c:v>98.310047363750897</c:v>
                </c:pt>
                <c:pt idx="197">
                  <c:v>99.191177616855768</c:v>
                </c:pt>
                <c:pt idx="198">
                  <c:v>101.48062617381768</c:v>
                </c:pt>
                <c:pt idx="199">
                  <c:v>101.74148159720197</c:v>
                </c:pt>
                <c:pt idx="200">
                  <c:v>102.48003316349082</c:v>
                </c:pt>
                <c:pt idx="201">
                  <c:v>104.68896203347389</c:v>
                </c:pt>
                <c:pt idx="202">
                  <c:v>105.64805240055897</c:v>
                </c:pt>
                <c:pt idx="203">
                  <c:v>108.55445623921885</c:v>
                </c:pt>
                <c:pt idx="204">
                  <c:v>111.16891897850992</c:v>
                </c:pt>
                <c:pt idx="205">
                  <c:v>111.31171898395269</c:v>
                </c:pt>
                <c:pt idx="206">
                  <c:v>111.44009576305373</c:v>
                </c:pt>
                <c:pt idx="207">
                  <c:v>111.53040875415127</c:v>
                </c:pt>
                <c:pt idx="208">
                  <c:v>112.80488806702881</c:v>
                </c:pt>
                <c:pt idx="209">
                  <c:v>114.53217051815932</c:v>
                </c:pt>
                <c:pt idx="210">
                  <c:v>114.6069175730575</c:v>
                </c:pt>
                <c:pt idx="211">
                  <c:v>118.85102658975616</c:v>
                </c:pt>
                <c:pt idx="212">
                  <c:v>120.47534112919205</c:v>
                </c:pt>
                <c:pt idx="213">
                  <c:v>121.22889703539516</c:v>
                </c:pt>
                <c:pt idx="214">
                  <c:v>123.13552459449656</c:v>
                </c:pt>
                <c:pt idx="215">
                  <c:v>123.33798468017382</c:v>
                </c:pt>
                <c:pt idx="216">
                  <c:v>125.21978596178029</c:v>
                </c:pt>
                <c:pt idx="217">
                  <c:v>126.04157631344765</c:v>
                </c:pt>
                <c:pt idx="218">
                  <c:v>127.65960868134117</c:v>
                </c:pt>
                <c:pt idx="219">
                  <c:v>134.65710783210258</c:v>
                </c:pt>
                <c:pt idx="220">
                  <c:v>135.33221258560508</c:v>
                </c:pt>
                <c:pt idx="221">
                  <c:v>135.4996485118366</c:v>
                </c:pt>
                <c:pt idx="222">
                  <c:v>136.06477247510267</c:v>
                </c:pt>
                <c:pt idx="223">
                  <c:v>141.42991165777443</c:v>
                </c:pt>
                <c:pt idx="224">
                  <c:v>143.30093032321216</c:v>
                </c:pt>
                <c:pt idx="225">
                  <c:v>147.26407355159415</c:v>
                </c:pt>
                <c:pt idx="226">
                  <c:v>148.77643442342352</c:v>
                </c:pt>
                <c:pt idx="227">
                  <c:v>149.49981175105205</c:v>
                </c:pt>
                <c:pt idx="228">
                  <c:v>149.84409697002002</c:v>
                </c:pt>
                <c:pt idx="229">
                  <c:v>150.29350431676542</c:v>
                </c:pt>
                <c:pt idx="230">
                  <c:v>154.78800458123911</c:v>
                </c:pt>
                <c:pt idx="231">
                  <c:v>155.58098343386649</c:v>
                </c:pt>
                <c:pt idx="232">
                  <c:v>163.37135479868212</c:v>
                </c:pt>
                <c:pt idx="233">
                  <c:v>164.26509921904307</c:v>
                </c:pt>
                <c:pt idx="234">
                  <c:v>167.07522985505838</c:v>
                </c:pt>
                <c:pt idx="235">
                  <c:v>167.49744530792134</c:v>
                </c:pt>
                <c:pt idx="236">
                  <c:v>168.00491034728552</c:v>
                </c:pt>
                <c:pt idx="237">
                  <c:v>175.07217284836696</c:v>
                </c:pt>
                <c:pt idx="238">
                  <c:v>175.23991596697303</c:v>
                </c:pt>
                <c:pt idx="239">
                  <c:v>183.42969265581033</c:v>
                </c:pt>
                <c:pt idx="240">
                  <c:v>185.14219582770457</c:v>
                </c:pt>
                <c:pt idx="241">
                  <c:v>194.97966314861924</c:v>
                </c:pt>
                <c:pt idx="242">
                  <c:v>195.08375428551886</c:v>
                </c:pt>
                <c:pt idx="243">
                  <c:v>202.84919166236722</c:v>
                </c:pt>
                <c:pt idx="244">
                  <c:v>202.85404097267758</c:v>
                </c:pt>
                <c:pt idx="245">
                  <c:v>207.22385456265008</c:v>
                </c:pt>
                <c:pt idx="246">
                  <c:v>218.72228918841031</c:v>
                </c:pt>
                <c:pt idx="247">
                  <c:v>221.05518406117616</c:v>
                </c:pt>
                <c:pt idx="248">
                  <c:v>223.93821187697924</c:v>
                </c:pt>
                <c:pt idx="249">
                  <c:v>225.26782661910389</c:v>
                </c:pt>
                <c:pt idx="250">
                  <c:v>225.53697625560829</c:v>
                </c:pt>
                <c:pt idx="251">
                  <c:v>241.49060148151352</c:v>
                </c:pt>
                <c:pt idx="252">
                  <c:v>248.38679815806168</c:v>
                </c:pt>
                <c:pt idx="253">
                  <c:v>257.47722022027972</c:v>
                </c:pt>
                <c:pt idx="254">
                  <c:v>261.78845547839438</c:v>
                </c:pt>
                <c:pt idx="255">
                  <c:v>268.54088816342892</c:v>
                </c:pt>
                <c:pt idx="256">
                  <c:v>281.58759658747556</c:v>
                </c:pt>
                <c:pt idx="257">
                  <c:v>282.63661283092887</c:v>
                </c:pt>
                <c:pt idx="258">
                  <c:v>297.82057131612703</c:v>
                </c:pt>
                <c:pt idx="259">
                  <c:v>302.20155560938963</c:v>
                </c:pt>
                <c:pt idx="260">
                  <c:v>322.08405014326792</c:v>
                </c:pt>
                <c:pt idx="261">
                  <c:v>323.53349679129798</c:v>
                </c:pt>
                <c:pt idx="262">
                  <c:v>335.32838340451303</c:v>
                </c:pt>
                <c:pt idx="263">
                  <c:v>355.97204142765742</c:v>
                </c:pt>
                <c:pt idx="264">
                  <c:v>386.57389824722344</c:v>
                </c:pt>
                <c:pt idx="265">
                  <c:v>396.80953832659185</c:v>
                </c:pt>
                <c:pt idx="266">
                  <c:v>406.29376139406645</c:v>
                </c:pt>
                <c:pt idx="267">
                  <c:v>428.24253818815384</c:v>
                </c:pt>
                <c:pt idx="268">
                  <c:v>429.3309363139922</c:v>
                </c:pt>
                <c:pt idx="269">
                  <c:v>446.42861609687048</c:v>
                </c:pt>
                <c:pt idx="270">
                  <c:v>463.23389604307977</c:v>
                </c:pt>
                <c:pt idx="271">
                  <c:v>494.53842912525118</c:v>
                </c:pt>
              </c:numCache>
            </c:numRef>
          </c:xVal>
          <c:yVal>
            <c:numRef>
              <c:f>summaryC!$L$556:$L$827</c:f>
              <c:numCache>
                <c:formatCode>0.0000</c:formatCode>
                <c:ptCount val="272"/>
                <c:pt idx="0">
                  <c:v>4900.2530645164388</c:v>
                </c:pt>
                <c:pt idx="1">
                  <c:v>4990.6241976032361</c:v>
                </c:pt>
                <c:pt idx="2">
                  <c:v>4435.4834970428628</c:v>
                </c:pt>
                <c:pt idx="3">
                  <c:v>4335.2756379708726</c:v>
                </c:pt>
                <c:pt idx="4">
                  <c:v>5228.1951976737855</c:v>
                </c:pt>
                <c:pt idx="5">
                  <c:v>4863.0985537208498</c:v>
                </c:pt>
                <c:pt idx="6">
                  <c:v>4627.0360219273807</c:v>
                </c:pt>
                <c:pt idx="7">
                  <c:v>5021.7973984679893</c:v>
                </c:pt>
                <c:pt idx="8">
                  <c:v>4496.7410968359764</c:v>
                </c:pt>
                <c:pt idx="9">
                  <c:v>4117.4911787341953</c:v>
                </c:pt>
                <c:pt idx="10">
                  <c:v>3920.8772644354367</c:v>
                </c:pt>
                <c:pt idx="11">
                  <c:v>4977.9195168848655</c:v>
                </c:pt>
                <c:pt idx="12">
                  <c:v>5803.8262422723865</c:v>
                </c:pt>
                <c:pt idx="13">
                  <c:v>5034.643603533671</c:v>
                </c:pt>
                <c:pt idx="14">
                  <c:v>3626.9851519556573</c:v>
                </c:pt>
                <c:pt idx="15">
                  <c:v>3713.4971932540284</c:v>
                </c:pt>
                <c:pt idx="16">
                  <c:v>5642.6190411631624</c:v>
                </c:pt>
                <c:pt idx="17">
                  <c:v>4188.3711701440043</c:v>
                </c:pt>
                <c:pt idx="18">
                  <c:v>4255.9929878045159</c:v>
                </c:pt>
                <c:pt idx="19">
                  <c:v>5394.6360506503997</c:v>
                </c:pt>
                <c:pt idx="20">
                  <c:v>3394.4921156329278</c:v>
                </c:pt>
                <c:pt idx="21">
                  <c:v>3959.6322476986879</c:v>
                </c:pt>
                <c:pt idx="22">
                  <c:v>3583.3881539828344</c:v>
                </c:pt>
                <c:pt idx="23">
                  <c:v>5526.7377000809711</c:v>
                </c:pt>
                <c:pt idx="24">
                  <c:v>5369.9880406658858</c:v>
                </c:pt>
                <c:pt idx="25">
                  <c:v>3601.842160255188</c:v>
                </c:pt>
                <c:pt idx="26">
                  <c:v>5019.4332460022752</c:v>
                </c:pt>
                <c:pt idx="27">
                  <c:v>5165.2138522420992</c:v>
                </c:pt>
                <c:pt idx="28">
                  <c:v>3465.5743717245291</c:v>
                </c:pt>
                <c:pt idx="29">
                  <c:v>4049.3531785198352</c:v>
                </c:pt>
                <c:pt idx="30">
                  <c:v>3040.0892780014406</c:v>
                </c:pt>
                <c:pt idx="31">
                  <c:v>4992.4363250889055</c:v>
                </c:pt>
                <c:pt idx="32">
                  <c:v>2759.0447196719897</c:v>
                </c:pt>
                <c:pt idx="33">
                  <c:v>3751.1460229914292</c:v>
                </c:pt>
                <c:pt idx="34">
                  <c:v>3741.4350272533156</c:v>
                </c:pt>
                <c:pt idx="35">
                  <c:v>5302.041148624402</c:v>
                </c:pt>
                <c:pt idx="36">
                  <c:v>3274.9290962081832</c:v>
                </c:pt>
                <c:pt idx="37">
                  <c:v>5775.4399943839808</c:v>
                </c:pt>
                <c:pt idx="38">
                  <c:v>4993.9598345842869</c:v>
                </c:pt>
                <c:pt idx="39">
                  <c:v>5485.2508248106342</c:v>
                </c:pt>
                <c:pt idx="40">
                  <c:v>3102.9306060407662</c:v>
                </c:pt>
                <c:pt idx="41">
                  <c:v>3580.1650254099422</c:v>
                </c:pt>
                <c:pt idx="42">
                  <c:v>2868.6429050707443</c:v>
                </c:pt>
                <c:pt idx="43">
                  <c:v>5285.9927415447019</c:v>
                </c:pt>
                <c:pt idx="44">
                  <c:v>5237.0479834667804</c:v>
                </c:pt>
                <c:pt idx="45">
                  <c:v>5491.9728225340305</c:v>
                </c:pt>
                <c:pt idx="46">
                  <c:v>5461.6463516118638</c:v>
                </c:pt>
                <c:pt idx="47">
                  <c:v>2934.2956254297583</c:v>
                </c:pt>
                <c:pt idx="48">
                  <c:v>5357.3625454471321</c:v>
                </c:pt>
                <c:pt idx="49">
                  <c:v>2743.0308411310148</c:v>
                </c:pt>
                <c:pt idx="50">
                  <c:v>5372.1144129119648</c:v>
                </c:pt>
                <c:pt idx="51">
                  <c:v>5034.6902762539103</c:v>
                </c:pt>
                <c:pt idx="52">
                  <c:v>5542.3744671323666</c:v>
                </c:pt>
                <c:pt idx="53">
                  <c:v>2403.5639430461238</c:v>
                </c:pt>
                <c:pt idx="54">
                  <c:v>5375.0605235844887</c:v>
                </c:pt>
                <c:pt idx="55">
                  <c:v>5241.0742285731267</c:v>
                </c:pt>
                <c:pt idx="56">
                  <c:v>5262.5032514754885</c:v>
                </c:pt>
                <c:pt idx="57">
                  <c:v>5165.653324597346</c:v>
                </c:pt>
                <c:pt idx="58">
                  <c:v>5317.4040793322256</c:v>
                </c:pt>
                <c:pt idx="59">
                  <c:v>5055.4213318969796</c:v>
                </c:pt>
                <c:pt idx="60">
                  <c:v>5347.7875976367995</c:v>
                </c:pt>
                <c:pt idx="61">
                  <c:v>2752.5464838674834</c:v>
                </c:pt>
                <c:pt idx="62">
                  <c:v>5126.1420202693198</c:v>
                </c:pt>
                <c:pt idx="63">
                  <c:v>5309.2419507406639</c:v>
                </c:pt>
                <c:pt idx="64">
                  <c:v>5354.4754719824323</c:v>
                </c:pt>
                <c:pt idx="65">
                  <c:v>3017.0988132767325</c:v>
                </c:pt>
                <c:pt idx="66">
                  <c:v>2922.9779554291931</c:v>
                </c:pt>
                <c:pt idx="67">
                  <c:v>3739.1270894018057</c:v>
                </c:pt>
                <c:pt idx="68">
                  <c:v>4510.8845629968264</c:v>
                </c:pt>
                <c:pt idx="69">
                  <c:v>2496.6510260991249</c:v>
                </c:pt>
                <c:pt idx="70">
                  <c:v>5376.245567341175</c:v>
                </c:pt>
                <c:pt idx="71">
                  <c:v>5310.9315316821794</c:v>
                </c:pt>
                <c:pt idx="72">
                  <c:v>4555.0568791553196</c:v>
                </c:pt>
                <c:pt idx="73">
                  <c:v>2234.9634813414923</c:v>
                </c:pt>
                <c:pt idx="74">
                  <c:v>2228.0431881458994</c:v>
                </c:pt>
                <c:pt idx="75">
                  <c:v>5140.2735927118792</c:v>
                </c:pt>
                <c:pt idx="76">
                  <c:v>2341.2415106536132</c:v>
                </c:pt>
                <c:pt idx="77">
                  <c:v>5021.6336640692025</c:v>
                </c:pt>
                <c:pt idx="78">
                  <c:v>2442.5654087314679</c:v>
                </c:pt>
                <c:pt idx="79">
                  <c:v>4171.9213945335514</c:v>
                </c:pt>
                <c:pt idx="80">
                  <c:v>3414.284802455918</c:v>
                </c:pt>
                <c:pt idx="81">
                  <c:v>3897.1337893039863</c:v>
                </c:pt>
                <c:pt idx="82">
                  <c:v>4796.7984405697007</c:v>
                </c:pt>
                <c:pt idx="83">
                  <c:v>2439.1801826927485</c:v>
                </c:pt>
                <c:pt idx="84">
                  <c:v>5015.8220144446168</c:v>
                </c:pt>
                <c:pt idx="85">
                  <c:v>1851.6319543112679</c:v>
                </c:pt>
                <c:pt idx="86">
                  <c:v>3865.8347916883131</c:v>
                </c:pt>
                <c:pt idx="87">
                  <c:v>1964.0892009162385</c:v>
                </c:pt>
                <c:pt idx="88">
                  <c:v>2905.6154352850831</c:v>
                </c:pt>
                <c:pt idx="89">
                  <c:v>1987.3952846663917</c:v>
                </c:pt>
                <c:pt idx="90">
                  <c:v>1849.0547054823621</c:v>
                </c:pt>
                <c:pt idx="91">
                  <c:v>1715.1613126754085</c:v>
                </c:pt>
                <c:pt idx="92">
                  <c:v>1612.3047876580006</c:v>
                </c:pt>
                <c:pt idx="93">
                  <c:v>1356.5653642669556</c:v>
                </c:pt>
                <c:pt idx="94">
                  <c:v>1643.7043765030944</c:v>
                </c:pt>
                <c:pt idx="95">
                  <c:v>1731.4818327232058</c:v>
                </c:pt>
                <c:pt idx="96">
                  <c:v>1525.7209538374286</c:v>
                </c:pt>
                <c:pt idx="97">
                  <c:v>2609.0586138191911</c:v>
                </c:pt>
                <c:pt idx="98">
                  <c:v>1326.1437682935673</c:v>
                </c:pt>
                <c:pt idx="99">
                  <c:v>1431.6458652632666</c:v>
                </c:pt>
                <c:pt idx="100">
                  <c:v>1384.1566227545313</c:v>
                </c:pt>
                <c:pt idx="101">
                  <c:v>1202.6993690472625</c:v>
                </c:pt>
                <c:pt idx="102">
                  <c:v>2248.1899478615524</c:v>
                </c:pt>
                <c:pt idx="103">
                  <c:v>1310.0088902493922</c:v>
                </c:pt>
                <c:pt idx="104">
                  <c:v>1097.8945894315016</c:v>
                </c:pt>
                <c:pt idx="105">
                  <c:v>1238.5926219670639</c:v>
                </c:pt>
                <c:pt idx="106">
                  <c:v>1191.6960922283797</c:v>
                </c:pt>
                <c:pt idx="107">
                  <c:v>1020.8432430335968</c:v>
                </c:pt>
                <c:pt idx="108">
                  <c:v>1113.3662628143982</c:v>
                </c:pt>
                <c:pt idx="109">
                  <c:v>1335.7001311016231</c:v>
                </c:pt>
                <c:pt idx="110">
                  <c:v>1205.7786085648431</c:v>
                </c:pt>
                <c:pt idx="111">
                  <c:v>1114.8637049454023</c:v>
                </c:pt>
                <c:pt idx="112">
                  <c:v>1001.928080493897</c:v>
                </c:pt>
                <c:pt idx="113">
                  <c:v>945.93068604881819</c:v>
                </c:pt>
                <c:pt idx="114">
                  <c:v>1646.7018793047675</c:v>
                </c:pt>
                <c:pt idx="115">
                  <c:v>1900.5407095692278</c:v>
                </c:pt>
                <c:pt idx="116">
                  <c:v>1079.3464720390878</c:v>
                </c:pt>
                <c:pt idx="117">
                  <c:v>1014.7699012456668</c:v>
                </c:pt>
                <c:pt idx="118">
                  <c:v>952.28023446639827</c:v>
                </c:pt>
                <c:pt idx="119">
                  <c:v>1107.0532360665086</c:v>
                </c:pt>
                <c:pt idx="120">
                  <c:v>868.76950591839488</c:v>
                </c:pt>
                <c:pt idx="121">
                  <c:v>809.33133863427884</c:v>
                </c:pt>
                <c:pt idx="122">
                  <c:v>1396.628326330218</c:v>
                </c:pt>
                <c:pt idx="123">
                  <c:v>823.13271691426655</c:v>
                </c:pt>
                <c:pt idx="124">
                  <c:v>842.05793039121136</c:v>
                </c:pt>
                <c:pt idx="125">
                  <c:v>954.59319744313223</c:v>
                </c:pt>
                <c:pt idx="126">
                  <c:v>753.51335448171551</c:v>
                </c:pt>
                <c:pt idx="127">
                  <c:v>774.25954100133936</c:v>
                </c:pt>
                <c:pt idx="128">
                  <c:v>816.54228921135234</c:v>
                </c:pt>
                <c:pt idx="129">
                  <c:v>706.31285762812252</c:v>
                </c:pt>
                <c:pt idx="130">
                  <c:v>768.58388567981808</c:v>
                </c:pt>
                <c:pt idx="131">
                  <c:v>1079.1223281553998</c:v>
                </c:pt>
                <c:pt idx="132">
                  <c:v>662.99548852732221</c:v>
                </c:pt>
                <c:pt idx="133">
                  <c:v>832.81893609752592</c:v>
                </c:pt>
                <c:pt idx="134">
                  <c:v>694.22289122324116</c:v>
                </c:pt>
                <c:pt idx="135">
                  <c:v>689.37152908429152</c:v>
                </c:pt>
                <c:pt idx="136">
                  <c:v>627.94779378637941</c:v>
                </c:pt>
                <c:pt idx="137">
                  <c:v>606.84797140835121</c:v>
                </c:pt>
                <c:pt idx="138">
                  <c:v>621.2889993520655</c:v>
                </c:pt>
                <c:pt idx="139">
                  <c:v>549.18876355519683</c:v>
                </c:pt>
                <c:pt idx="140">
                  <c:v>580.24430898789399</c:v>
                </c:pt>
                <c:pt idx="141">
                  <c:v>556.04965318779102</c:v>
                </c:pt>
                <c:pt idx="142">
                  <c:v>512.29372418565367</c:v>
                </c:pt>
                <c:pt idx="143">
                  <c:v>602.55949645295368</c:v>
                </c:pt>
                <c:pt idx="144">
                  <c:v>820.4592535961051</c:v>
                </c:pt>
                <c:pt idx="145">
                  <c:v>475.39426370749322</c:v>
                </c:pt>
                <c:pt idx="146">
                  <c:v>498.6359781497377</c:v>
                </c:pt>
                <c:pt idx="147">
                  <c:v>545.36710815806396</c:v>
                </c:pt>
                <c:pt idx="148">
                  <c:v>696.6314847354912</c:v>
                </c:pt>
                <c:pt idx="149">
                  <c:v>502.40784940726934</c:v>
                </c:pt>
                <c:pt idx="150">
                  <c:v>395.83469297243209</c:v>
                </c:pt>
                <c:pt idx="151">
                  <c:v>439.11554773244404</c:v>
                </c:pt>
                <c:pt idx="152">
                  <c:v>397.06830306422751</c:v>
                </c:pt>
                <c:pt idx="153">
                  <c:v>444.7903620719697</c:v>
                </c:pt>
                <c:pt idx="154">
                  <c:v>406.66842191686715</c:v>
                </c:pt>
                <c:pt idx="155">
                  <c:v>366.96726428361518</c:v>
                </c:pt>
                <c:pt idx="156">
                  <c:v>375.62588233737722</c:v>
                </c:pt>
                <c:pt idx="157">
                  <c:v>456.48362727220069</c:v>
                </c:pt>
                <c:pt idx="158">
                  <c:v>349.21455325686674</c:v>
                </c:pt>
                <c:pt idx="159">
                  <c:v>420.02198150914825</c:v>
                </c:pt>
                <c:pt idx="160">
                  <c:v>339.56761386542706</c:v>
                </c:pt>
                <c:pt idx="161">
                  <c:v>362.6363432120819</c:v>
                </c:pt>
                <c:pt idx="162">
                  <c:v>351.50199000296169</c:v>
                </c:pt>
                <c:pt idx="163">
                  <c:v>324.24036500115358</c:v>
                </c:pt>
                <c:pt idx="164">
                  <c:v>324.97703787021163</c:v>
                </c:pt>
                <c:pt idx="165">
                  <c:v>308.9133635553153</c:v>
                </c:pt>
                <c:pt idx="166">
                  <c:v>301.98031900104127</c:v>
                </c:pt>
                <c:pt idx="167">
                  <c:v>380.25868584045236</c:v>
                </c:pt>
                <c:pt idx="168">
                  <c:v>370.29576263414833</c:v>
                </c:pt>
                <c:pt idx="169">
                  <c:v>296.70080496309134</c:v>
                </c:pt>
                <c:pt idx="170">
                  <c:v>334.60538500274032</c:v>
                </c:pt>
                <c:pt idx="171">
                  <c:v>276.89583710805891</c:v>
                </c:pt>
                <c:pt idx="172">
                  <c:v>281.35632487640646</c:v>
                </c:pt>
                <c:pt idx="173">
                  <c:v>477.17588779159149</c:v>
                </c:pt>
                <c:pt idx="174">
                  <c:v>258.82816583548907</c:v>
                </c:pt>
                <c:pt idx="175">
                  <c:v>247.99299668903907</c:v>
                </c:pt>
                <c:pt idx="176">
                  <c:v>252.88985582961331</c:v>
                </c:pt>
                <c:pt idx="177">
                  <c:v>254.71596479691149</c:v>
                </c:pt>
                <c:pt idx="178">
                  <c:v>290.46051137191728</c:v>
                </c:pt>
                <c:pt idx="179">
                  <c:v>240.26047485315269</c:v>
                </c:pt>
                <c:pt idx="180">
                  <c:v>297.5063192354703</c:v>
                </c:pt>
                <c:pt idx="181">
                  <c:v>278.73332672602038</c:v>
                </c:pt>
                <c:pt idx="182">
                  <c:v>219.17099521657943</c:v>
                </c:pt>
                <c:pt idx="183">
                  <c:v>225.6029124333968</c:v>
                </c:pt>
                <c:pt idx="184">
                  <c:v>262.62188791884836</c:v>
                </c:pt>
                <c:pt idx="185">
                  <c:v>216.08541704782618</c:v>
                </c:pt>
                <c:pt idx="186">
                  <c:v>206.12929003883232</c:v>
                </c:pt>
                <c:pt idx="187">
                  <c:v>194.30105973557957</c:v>
                </c:pt>
                <c:pt idx="188">
                  <c:v>334.98785445039533</c:v>
                </c:pt>
                <c:pt idx="189">
                  <c:v>233.87080124532423</c:v>
                </c:pt>
                <c:pt idx="190">
                  <c:v>189.39276180327499</c:v>
                </c:pt>
                <c:pt idx="191">
                  <c:v>180.66643055783337</c:v>
                </c:pt>
                <c:pt idx="192">
                  <c:v>192.77840737203186</c:v>
                </c:pt>
                <c:pt idx="193">
                  <c:v>230.26397917698063</c:v>
                </c:pt>
                <c:pt idx="194">
                  <c:v>182.8045266655578</c:v>
                </c:pt>
                <c:pt idx="195">
                  <c:v>168.01888551067401</c:v>
                </c:pt>
                <c:pt idx="196">
                  <c:v>165.09422193197764</c:v>
                </c:pt>
                <c:pt idx="197">
                  <c:v>156.63752313504904</c:v>
                </c:pt>
                <c:pt idx="198">
                  <c:v>154.35608826300117</c:v>
                </c:pt>
                <c:pt idx="199">
                  <c:v>203.48186478236008</c:v>
                </c:pt>
                <c:pt idx="200">
                  <c:v>150.57337356710465</c:v>
                </c:pt>
                <c:pt idx="201">
                  <c:v>187.21385752001601</c:v>
                </c:pt>
                <c:pt idx="202">
                  <c:v>140.46367806740082</c:v>
                </c:pt>
                <c:pt idx="203">
                  <c:v>129.16825097788765</c:v>
                </c:pt>
                <c:pt idx="204">
                  <c:v>171.37023117546531</c:v>
                </c:pt>
                <c:pt idx="205">
                  <c:v>159.21803550169778</c:v>
                </c:pt>
                <c:pt idx="206">
                  <c:v>124.55496532573396</c:v>
                </c:pt>
                <c:pt idx="207">
                  <c:v>135.52116336258149</c:v>
                </c:pt>
                <c:pt idx="208">
                  <c:v>120.72207344589573</c:v>
                </c:pt>
                <c:pt idx="209">
                  <c:v>121.57275223185408</c:v>
                </c:pt>
                <c:pt idx="210">
                  <c:v>159.18011806009952</c:v>
                </c:pt>
                <c:pt idx="211">
                  <c:v>109.39463958599066</c:v>
                </c:pt>
                <c:pt idx="212">
                  <c:v>105.74268265247194</c:v>
                </c:pt>
                <c:pt idx="213">
                  <c:v>110.17298885022623</c:v>
                </c:pt>
                <c:pt idx="214">
                  <c:v>138.90411005134217</c:v>
                </c:pt>
                <c:pt idx="215">
                  <c:v>206.46972871409608</c:v>
                </c:pt>
                <c:pt idx="216">
                  <c:v>100.62341320905006</c:v>
                </c:pt>
                <c:pt idx="217">
                  <c:v>102.12909565067453</c:v>
                </c:pt>
                <c:pt idx="218">
                  <c:v>94.175581991217953</c:v>
                </c:pt>
                <c:pt idx="219">
                  <c:v>126.53587055088892</c:v>
                </c:pt>
                <c:pt idx="220">
                  <c:v>113.82624100953335</c:v>
                </c:pt>
                <c:pt idx="221">
                  <c:v>87.23614575826754</c:v>
                </c:pt>
                <c:pt idx="222">
                  <c:v>84.121199016144757</c:v>
                </c:pt>
                <c:pt idx="223">
                  <c:v>79.984437549041132</c:v>
                </c:pt>
                <c:pt idx="224">
                  <c:v>77.114094112590237</c:v>
                </c:pt>
                <c:pt idx="225">
                  <c:v>72.64987285831252</c:v>
                </c:pt>
                <c:pt idx="226">
                  <c:v>89.62193937652188</c:v>
                </c:pt>
                <c:pt idx="227">
                  <c:v>111.12613638946567</c:v>
                </c:pt>
                <c:pt idx="228">
                  <c:v>76.268922372846774</c:v>
                </c:pt>
                <c:pt idx="229">
                  <c:v>141.09635906041731</c:v>
                </c:pt>
                <c:pt idx="230">
                  <c:v>71.115169097784914</c:v>
                </c:pt>
                <c:pt idx="231">
                  <c:v>66.711733454508547</c:v>
                </c:pt>
                <c:pt idx="232">
                  <c:v>62.999701087507852</c:v>
                </c:pt>
                <c:pt idx="233">
                  <c:v>88.695611632162411</c:v>
                </c:pt>
                <c:pt idx="234">
                  <c:v>57.207792196588173</c:v>
                </c:pt>
                <c:pt idx="235">
                  <c:v>60.861109887317951</c:v>
                </c:pt>
                <c:pt idx="236">
                  <c:v>75.97861312442744</c:v>
                </c:pt>
                <c:pt idx="237">
                  <c:v>53.629410410518148</c:v>
                </c:pt>
                <c:pt idx="238">
                  <c:v>56.537374734159513</c:v>
                </c:pt>
                <c:pt idx="239">
                  <c:v>51.122779690450976</c:v>
                </c:pt>
                <c:pt idx="240">
                  <c:v>80.733899284580119</c:v>
                </c:pt>
                <c:pt idx="241">
                  <c:v>46.755638510737512</c:v>
                </c:pt>
                <c:pt idx="242">
                  <c:v>49.076032357963804</c:v>
                </c:pt>
                <c:pt idx="243">
                  <c:v>42.446664717413306</c:v>
                </c:pt>
                <c:pt idx="244">
                  <c:v>59.211247936514006</c:v>
                </c:pt>
                <c:pt idx="245">
                  <c:v>42.413144632377325</c:v>
                </c:pt>
                <c:pt idx="246">
                  <c:v>38.401618456094809</c:v>
                </c:pt>
                <c:pt idx="247">
                  <c:v>59.380293557699957</c:v>
                </c:pt>
                <c:pt idx="248">
                  <c:v>37.046980462348102</c:v>
                </c:pt>
                <c:pt idx="249">
                  <c:v>71.418059060322307</c:v>
                </c:pt>
                <c:pt idx="250">
                  <c:v>37.963003381044757</c:v>
                </c:pt>
                <c:pt idx="251">
                  <c:v>46.807670254968627</c:v>
                </c:pt>
                <c:pt idx="252">
                  <c:v>32.208434695187329</c:v>
                </c:pt>
                <c:pt idx="253">
                  <c:v>33.469027390215331</c:v>
                </c:pt>
                <c:pt idx="254">
                  <c:v>29.004660134420792</c:v>
                </c:pt>
                <c:pt idx="255">
                  <c:v>45.610837963731733</c:v>
                </c:pt>
                <c:pt idx="256">
                  <c:v>27.317808571988934</c:v>
                </c:pt>
                <c:pt idx="257">
                  <c:v>28.135535203283084</c:v>
                </c:pt>
                <c:pt idx="258">
                  <c:v>35.38991651867272</c:v>
                </c:pt>
                <c:pt idx="259">
                  <c:v>25.119324904007822</c:v>
                </c:pt>
                <c:pt idx="260">
                  <c:v>23.629011553732795</c:v>
                </c:pt>
                <c:pt idx="261">
                  <c:v>22.909356304291236</c:v>
                </c:pt>
                <c:pt idx="262">
                  <c:v>36.699325220247822</c:v>
                </c:pt>
                <c:pt idx="263">
                  <c:v>19.286806232201734</c:v>
                </c:pt>
                <c:pt idx="264">
                  <c:v>18.159255198039624</c:v>
                </c:pt>
                <c:pt idx="265">
                  <c:v>17.71141567733056</c:v>
                </c:pt>
                <c:pt idx="266">
                  <c:v>27.293271025185131</c:v>
                </c:pt>
                <c:pt idx="267">
                  <c:v>25.083623860046437</c:v>
                </c:pt>
                <c:pt idx="268">
                  <c:v>15.827167003748189</c:v>
                </c:pt>
                <c:pt idx="269">
                  <c:v>34.260320944159893</c:v>
                </c:pt>
                <c:pt idx="270">
                  <c:v>15.089419885870564</c:v>
                </c:pt>
                <c:pt idx="271">
                  <c:v>13.835570341238352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F37-8B43-83AB-8A844A2D42D1}"/>
            </c:ext>
          </c:extLst>
        </c:ser>
        <c:ser>
          <c:idx val="3"/>
          <c:order val="6"/>
          <c:tx>
            <c:v>EOS 700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summaryC!$AB$50:$AB$63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summaryC!$AG$50:$AG$63</c:f>
              <c:numCache>
                <c:formatCode>General</c:formatCode>
                <c:ptCount val="14"/>
                <c:pt idx="0">
                  <c:v>14150.913508942289</c:v>
                </c:pt>
                <c:pt idx="1">
                  <c:v>8239.7538206871777</c:v>
                </c:pt>
                <c:pt idx="2">
                  <c:v>3687.073497482761</c:v>
                </c:pt>
                <c:pt idx="3">
                  <c:v>2210.663477586857</c:v>
                </c:pt>
                <c:pt idx="4">
                  <c:v>1110.4302930420115</c:v>
                </c:pt>
                <c:pt idx="5">
                  <c:v>408.8726651126014</c:v>
                </c:pt>
                <c:pt idx="6">
                  <c:v>223.67787516701878</c:v>
                </c:pt>
                <c:pt idx="7">
                  <c:v>104.90484825602526</c:v>
                </c:pt>
                <c:pt idx="8">
                  <c:v>64.486572368397475</c:v>
                </c:pt>
                <c:pt idx="9">
                  <c:v>34.400212904677886</c:v>
                </c:pt>
                <c:pt idx="10">
                  <c:v>22.796527343688624</c:v>
                </c:pt>
                <c:pt idx="11">
                  <c:v>16.846911435729787</c:v>
                </c:pt>
                <c:pt idx="12">
                  <c:v>10.033398975218837</c:v>
                </c:pt>
                <c:pt idx="13">
                  <c:v>7.0875818600232146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F37-8B43-83AB-8A844A2D42D1}"/>
            </c:ext>
          </c:extLst>
        </c:ser>
        <c:ser>
          <c:idx val="7"/>
          <c:order val="7"/>
          <c:tx>
            <c:v>MD 700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summaryC!$M$829:$M$1114</c:f>
              <c:numCache>
                <c:formatCode>0.0000</c:formatCode>
                <c:ptCount val="286"/>
                <c:pt idx="0">
                  <c:v>29.875929907093962</c:v>
                </c:pt>
                <c:pt idx="1">
                  <c:v>29.983286002364622</c:v>
                </c:pt>
                <c:pt idx="2">
                  <c:v>30.036298547818529</c:v>
                </c:pt>
                <c:pt idx="3">
                  <c:v>30.416341520239435</c:v>
                </c:pt>
                <c:pt idx="4">
                  <c:v>30.63123781230783</c:v>
                </c:pt>
                <c:pt idx="5">
                  <c:v>30.825070527906366</c:v>
                </c:pt>
                <c:pt idx="6">
                  <c:v>30.941024336010315</c:v>
                </c:pt>
                <c:pt idx="7">
                  <c:v>31.011504536357009</c:v>
                </c:pt>
                <c:pt idx="8">
                  <c:v>31.206474343663032</c:v>
                </c:pt>
                <c:pt idx="9">
                  <c:v>31.476292719949814</c:v>
                </c:pt>
                <c:pt idx="10">
                  <c:v>31.69494650326067</c:v>
                </c:pt>
                <c:pt idx="11">
                  <c:v>31.730715042625125</c:v>
                </c:pt>
                <c:pt idx="12">
                  <c:v>31.823527748438135</c:v>
                </c:pt>
                <c:pt idx="13">
                  <c:v>31.90227329951756</c:v>
                </c:pt>
                <c:pt idx="14">
                  <c:v>31.943346735632801</c:v>
                </c:pt>
                <c:pt idx="15">
                  <c:v>32.026494555420236</c:v>
                </c:pt>
                <c:pt idx="16">
                  <c:v>32.047385101856314</c:v>
                </c:pt>
                <c:pt idx="17">
                  <c:v>32.134850766556013</c:v>
                </c:pt>
                <c:pt idx="18">
                  <c:v>32.148496217505993</c:v>
                </c:pt>
                <c:pt idx="19">
                  <c:v>32.339521461399976</c:v>
                </c:pt>
                <c:pt idx="20">
                  <c:v>32.368210976460432</c:v>
                </c:pt>
                <c:pt idx="21">
                  <c:v>32.467603948492965</c:v>
                </c:pt>
                <c:pt idx="22">
                  <c:v>32.468999698462213</c:v>
                </c:pt>
                <c:pt idx="23">
                  <c:v>32.49395093304998</c:v>
                </c:pt>
                <c:pt idx="24">
                  <c:v>32.516936429146149</c:v>
                </c:pt>
                <c:pt idx="25">
                  <c:v>32.552865247646523</c:v>
                </c:pt>
                <c:pt idx="26">
                  <c:v>32.62236113450237</c:v>
                </c:pt>
                <c:pt idx="27">
                  <c:v>32.724313111466479</c:v>
                </c:pt>
                <c:pt idx="28">
                  <c:v>32.724798421530451</c:v>
                </c:pt>
                <c:pt idx="29">
                  <c:v>32.725659818693067</c:v>
                </c:pt>
                <c:pt idx="30">
                  <c:v>32.738130262868808</c:v>
                </c:pt>
                <c:pt idx="31">
                  <c:v>32.817300089550272</c:v>
                </c:pt>
                <c:pt idx="32">
                  <c:v>32.865173415514846</c:v>
                </c:pt>
                <c:pt idx="33">
                  <c:v>32.892771252499351</c:v>
                </c:pt>
                <c:pt idx="34">
                  <c:v>32.984182222178397</c:v>
                </c:pt>
                <c:pt idx="35">
                  <c:v>32.994875966194272</c:v>
                </c:pt>
                <c:pt idx="36">
                  <c:v>33.04788997496275</c:v>
                </c:pt>
                <c:pt idx="37">
                  <c:v>33.080421828480418</c:v>
                </c:pt>
                <c:pt idx="38">
                  <c:v>33.090882644780379</c:v>
                </c:pt>
                <c:pt idx="39">
                  <c:v>33.0961596341266</c:v>
                </c:pt>
                <c:pt idx="40">
                  <c:v>33.136455024997552</c:v>
                </c:pt>
                <c:pt idx="41">
                  <c:v>33.177696903653434</c:v>
                </c:pt>
                <c:pt idx="42">
                  <c:v>33.200137018584392</c:v>
                </c:pt>
                <c:pt idx="43">
                  <c:v>33.378788892546766</c:v>
                </c:pt>
                <c:pt idx="44">
                  <c:v>33.385262592161141</c:v>
                </c:pt>
                <c:pt idx="45">
                  <c:v>33.387072212316561</c:v>
                </c:pt>
                <c:pt idx="46">
                  <c:v>33.454381000539591</c:v>
                </c:pt>
                <c:pt idx="47">
                  <c:v>33.583197517639746</c:v>
                </c:pt>
                <c:pt idx="48">
                  <c:v>33.601566461787428</c:v>
                </c:pt>
                <c:pt idx="49">
                  <c:v>33.610788390686636</c:v>
                </c:pt>
                <c:pt idx="50">
                  <c:v>33.692104472496425</c:v>
                </c:pt>
                <c:pt idx="51">
                  <c:v>33.714679826732166</c:v>
                </c:pt>
                <c:pt idx="52">
                  <c:v>33.786789280521852</c:v>
                </c:pt>
                <c:pt idx="53">
                  <c:v>33.838491995835717</c:v>
                </c:pt>
                <c:pt idx="54">
                  <c:v>33.899055672206295</c:v>
                </c:pt>
                <c:pt idx="55">
                  <c:v>34.032843702437312</c:v>
                </c:pt>
                <c:pt idx="56">
                  <c:v>34.107974341132277</c:v>
                </c:pt>
                <c:pt idx="57">
                  <c:v>34.189998684984047</c:v>
                </c:pt>
                <c:pt idx="58">
                  <c:v>34.368524659574646</c:v>
                </c:pt>
                <c:pt idx="59">
                  <c:v>34.533191916717136</c:v>
                </c:pt>
                <c:pt idx="60">
                  <c:v>34.60296826459146</c:v>
                </c:pt>
                <c:pt idx="61">
                  <c:v>34.626091413387762</c:v>
                </c:pt>
                <c:pt idx="62">
                  <c:v>34.628259914085078</c:v>
                </c:pt>
                <c:pt idx="63">
                  <c:v>34.665606723596213</c:v>
                </c:pt>
                <c:pt idx="64">
                  <c:v>34.771375340008042</c:v>
                </c:pt>
                <c:pt idx="65">
                  <c:v>34.782040981782174</c:v>
                </c:pt>
                <c:pt idx="66">
                  <c:v>34.794766783163702</c:v>
                </c:pt>
                <c:pt idx="67">
                  <c:v>34.828175491203375</c:v>
                </c:pt>
                <c:pt idx="68">
                  <c:v>34.925399051131443</c:v>
                </c:pt>
                <c:pt idx="69">
                  <c:v>34.939351491844725</c:v>
                </c:pt>
                <c:pt idx="70">
                  <c:v>35.223000908018854</c:v>
                </c:pt>
                <c:pt idx="71">
                  <c:v>35.2533446333425</c:v>
                </c:pt>
                <c:pt idx="72">
                  <c:v>35.374513122413099</c:v>
                </c:pt>
                <c:pt idx="73">
                  <c:v>35.484768173430972</c:v>
                </c:pt>
                <c:pt idx="74">
                  <c:v>35.491213353213659</c:v>
                </c:pt>
                <c:pt idx="75">
                  <c:v>35.528577188408747</c:v>
                </c:pt>
                <c:pt idx="76">
                  <c:v>35.764631530009524</c:v>
                </c:pt>
                <c:pt idx="77">
                  <c:v>35.779384852186752</c:v>
                </c:pt>
                <c:pt idx="78">
                  <c:v>36.239229338121561</c:v>
                </c:pt>
                <c:pt idx="79">
                  <c:v>36.290270402340361</c:v>
                </c:pt>
                <c:pt idx="80">
                  <c:v>36.301526784716316</c:v>
                </c:pt>
                <c:pt idx="81">
                  <c:v>36.471249223625506</c:v>
                </c:pt>
                <c:pt idx="82">
                  <c:v>36.563514183335734</c:v>
                </c:pt>
                <c:pt idx="83">
                  <c:v>37.357394258605488</c:v>
                </c:pt>
                <c:pt idx="84">
                  <c:v>37.381669722837046</c:v>
                </c:pt>
                <c:pt idx="85">
                  <c:v>37.603222690641985</c:v>
                </c:pt>
                <c:pt idx="86">
                  <c:v>37.804474861893411</c:v>
                </c:pt>
                <c:pt idx="87">
                  <c:v>37.856240174277282</c:v>
                </c:pt>
                <c:pt idx="88">
                  <c:v>38.898331566871413</c:v>
                </c:pt>
                <c:pt idx="89">
                  <c:v>38.960286603134875</c:v>
                </c:pt>
                <c:pt idx="90">
                  <c:v>39.190620693944346</c:v>
                </c:pt>
                <c:pt idx="91">
                  <c:v>39.516230392900347</c:v>
                </c:pt>
                <c:pt idx="92">
                  <c:v>40.185289237505287</c:v>
                </c:pt>
                <c:pt idx="93">
                  <c:v>40.954316656528867</c:v>
                </c:pt>
                <c:pt idx="94">
                  <c:v>41.01756668043619</c:v>
                </c:pt>
                <c:pt idx="95">
                  <c:v>41.518702546607798</c:v>
                </c:pt>
                <c:pt idx="96">
                  <c:v>42.300236777482432</c:v>
                </c:pt>
                <c:pt idx="97">
                  <c:v>42.335942414412905</c:v>
                </c:pt>
                <c:pt idx="98">
                  <c:v>42.816085406475295</c:v>
                </c:pt>
                <c:pt idx="99">
                  <c:v>42.902120670541144</c:v>
                </c:pt>
                <c:pt idx="100">
                  <c:v>42.930399114331145</c:v>
                </c:pt>
                <c:pt idx="101">
                  <c:v>43.82656923380214</c:v>
                </c:pt>
                <c:pt idx="102">
                  <c:v>44.806813519298132</c:v>
                </c:pt>
                <c:pt idx="103">
                  <c:v>45.303066881411986</c:v>
                </c:pt>
                <c:pt idx="104">
                  <c:v>45.311691358125579</c:v>
                </c:pt>
                <c:pt idx="105">
                  <c:v>45.37732238828044</c:v>
                </c:pt>
                <c:pt idx="106">
                  <c:v>46.078561139735911</c:v>
                </c:pt>
                <c:pt idx="107">
                  <c:v>46.509465203003145</c:v>
                </c:pt>
                <c:pt idx="108">
                  <c:v>46.662831574263315</c:v>
                </c:pt>
                <c:pt idx="109">
                  <c:v>47.3331075213585</c:v>
                </c:pt>
                <c:pt idx="110">
                  <c:v>47.340114675931495</c:v>
                </c:pt>
                <c:pt idx="111">
                  <c:v>47.641429003861319</c:v>
                </c:pt>
                <c:pt idx="112">
                  <c:v>48.154322981244043</c:v>
                </c:pt>
                <c:pt idx="113">
                  <c:v>48.571682126075835</c:v>
                </c:pt>
                <c:pt idx="114">
                  <c:v>48.687072613219087</c:v>
                </c:pt>
                <c:pt idx="115">
                  <c:v>48.698346473638566</c:v>
                </c:pt>
                <c:pt idx="116">
                  <c:v>50.491473448035066</c:v>
                </c:pt>
                <c:pt idx="117">
                  <c:v>51.684286272676502</c:v>
                </c:pt>
                <c:pt idx="118">
                  <c:v>51.727624263515239</c:v>
                </c:pt>
                <c:pt idx="119">
                  <c:v>52.131916769390685</c:v>
                </c:pt>
                <c:pt idx="120">
                  <c:v>52.273124410026433</c:v>
                </c:pt>
                <c:pt idx="121">
                  <c:v>53.18972274660198</c:v>
                </c:pt>
                <c:pt idx="122">
                  <c:v>53.4475163382332</c:v>
                </c:pt>
                <c:pt idx="123">
                  <c:v>53.804686005597652</c:v>
                </c:pt>
                <c:pt idx="124">
                  <c:v>54.031482601368353</c:v>
                </c:pt>
                <c:pt idx="125">
                  <c:v>54.340270556276096</c:v>
                </c:pt>
                <c:pt idx="126">
                  <c:v>54.785437107534314</c:v>
                </c:pt>
                <c:pt idx="127">
                  <c:v>55.410149519819598</c:v>
                </c:pt>
                <c:pt idx="128">
                  <c:v>55.659139547256174</c:v>
                </c:pt>
                <c:pt idx="129">
                  <c:v>55.82215128270343</c:v>
                </c:pt>
                <c:pt idx="130">
                  <c:v>56.323790978083338</c:v>
                </c:pt>
                <c:pt idx="131">
                  <c:v>56.876048234261773</c:v>
                </c:pt>
                <c:pt idx="132">
                  <c:v>56.947902415286073</c:v>
                </c:pt>
                <c:pt idx="133">
                  <c:v>57.286172846837836</c:v>
                </c:pt>
                <c:pt idx="134">
                  <c:v>57.438730879970372</c:v>
                </c:pt>
                <c:pt idx="135">
                  <c:v>58.067335543813932</c:v>
                </c:pt>
                <c:pt idx="136">
                  <c:v>58.32951042613675</c:v>
                </c:pt>
                <c:pt idx="137">
                  <c:v>58.429436402571056</c:v>
                </c:pt>
                <c:pt idx="138">
                  <c:v>59.300457022119687</c:v>
                </c:pt>
                <c:pt idx="139">
                  <c:v>59.392449706813679</c:v>
                </c:pt>
                <c:pt idx="140">
                  <c:v>59.676866995713326</c:v>
                </c:pt>
                <c:pt idx="141">
                  <c:v>59.98048789144169</c:v>
                </c:pt>
                <c:pt idx="142">
                  <c:v>60.31299379654223</c:v>
                </c:pt>
                <c:pt idx="143">
                  <c:v>61.000364493086728</c:v>
                </c:pt>
                <c:pt idx="144">
                  <c:v>61.624949396420547</c:v>
                </c:pt>
                <c:pt idx="145">
                  <c:v>61.816704583082981</c:v>
                </c:pt>
                <c:pt idx="146">
                  <c:v>61.868890350424444</c:v>
                </c:pt>
                <c:pt idx="147">
                  <c:v>61.894782738853884</c:v>
                </c:pt>
                <c:pt idx="148">
                  <c:v>62.232678157338945</c:v>
                </c:pt>
                <c:pt idx="149">
                  <c:v>62.800549758339407</c:v>
                </c:pt>
                <c:pt idx="150">
                  <c:v>63.04603512354155</c:v>
                </c:pt>
                <c:pt idx="151">
                  <c:v>63.245501327000859</c:v>
                </c:pt>
                <c:pt idx="152">
                  <c:v>63.27586266469973</c:v>
                </c:pt>
                <c:pt idx="153">
                  <c:v>63.659748017763448</c:v>
                </c:pt>
                <c:pt idx="154">
                  <c:v>64.403157838695535</c:v>
                </c:pt>
                <c:pt idx="155">
                  <c:v>64.750310396956095</c:v>
                </c:pt>
                <c:pt idx="156">
                  <c:v>65.09647475488849</c:v>
                </c:pt>
                <c:pt idx="157">
                  <c:v>65.32146485641448</c:v>
                </c:pt>
                <c:pt idx="158">
                  <c:v>65.991406364586226</c:v>
                </c:pt>
                <c:pt idx="159">
                  <c:v>66.199281231415696</c:v>
                </c:pt>
                <c:pt idx="160">
                  <c:v>66.636204751973935</c:v>
                </c:pt>
                <c:pt idx="161">
                  <c:v>66.644562194801196</c:v>
                </c:pt>
                <c:pt idx="162">
                  <c:v>67.090846936772635</c:v>
                </c:pt>
                <c:pt idx="163">
                  <c:v>67.543275823313735</c:v>
                </c:pt>
                <c:pt idx="164">
                  <c:v>67.700622691653166</c:v>
                </c:pt>
                <c:pt idx="165">
                  <c:v>68.55877953777825</c:v>
                </c:pt>
                <c:pt idx="166">
                  <c:v>70.084587039670467</c:v>
                </c:pt>
                <c:pt idx="167">
                  <c:v>70.286153118584465</c:v>
                </c:pt>
                <c:pt idx="168">
                  <c:v>70.578069365924648</c:v>
                </c:pt>
                <c:pt idx="169">
                  <c:v>71.050950692017182</c:v>
                </c:pt>
                <c:pt idx="170">
                  <c:v>71.132221953886372</c:v>
                </c:pt>
                <c:pt idx="171">
                  <c:v>72.122413085602275</c:v>
                </c:pt>
                <c:pt idx="172">
                  <c:v>72.253680162137002</c:v>
                </c:pt>
                <c:pt idx="173">
                  <c:v>72.772851501855996</c:v>
                </c:pt>
                <c:pt idx="174">
                  <c:v>73.392428429569136</c:v>
                </c:pt>
                <c:pt idx="175">
                  <c:v>74.509257384607722</c:v>
                </c:pt>
                <c:pt idx="176">
                  <c:v>74.972641885620604</c:v>
                </c:pt>
                <c:pt idx="177">
                  <c:v>75.769634238624718</c:v>
                </c:pt>
                <c:pt idx="178">
                  <c:v>75.895145308214808</c:v>
                </c:pt>
                <c:pt idx="179">
                  <c:v>76.922716559114036</c:v>
                </c:pt>
                <c:pt idx="180">
                  <c:v>76.992794728243993</c:v>
                </c:pt>
                <c:pt idx="181">
                  <c:v>77.55964194196558</c:v>
                </c:pt>
                <c:pt idx="182">
                  <c:v>77.613696663434155</c:v>
                </c:pt>
                <c:pt idx="183">
                  <c:v>79.434567327377451</c:v>
                </c:pt>
                <c:pt idx="184">
                  <c:v>79.544656595806103</c:v>
                </c:pt>
                <c:pt idx="185">
                  <c:v>79.711771273030806</c:v>
                </c:pt>
                <c:pt idx="186">
                  <c:v>82.078442870536662</c:v>
                </c:pt>
                <c:pt idx="187">
                  <c:v>82.326707417802552</c:v>
                </c:pt>
                <c:pt idx="188">
                  <c:v>82.466715295914113</c:v>
                </c:pt>
                <c:pt idx="189">
                  <c:v>82.789658007163098</c:v>
                </c:pt>
                <c:pt idx="190">
                  <c:v>83.234713641183319</c:v>
                </c:pt>
                <c:pt idx="191">
                  <c:v>84.466375453075401</c:v>
                </c:pt>
                <c:pt idx="192">
                  <c:v>84.488754531262018</c:v>
                </c:pt>
                <c:pt idx="193">
                  <c:v>85.102721770055979</c:v>
                </c:pt>
                <c:pt idx="194">
                  <c:v>87.232170495181023</c:v>
                </c:pt>
                <c:pt idx="195">
                  <c:v>88.265948635564314</c:v>
                </c:pt>
                <c:pt idx="196">
                  <c:v>88.332888492783923</c:v>
                </c:pt>
                <c:pt idx="197">
                  <c:v>89.592986339561079</c:v>
                </c:pt>
                <c:pt idx="198">
                  <c:v>91.195906890705572</c:v>
                </c:pt>
                <c:pt idx="199">
                  <c:v>92.014723219921422</c:v>
                </c:pt>
                <c:pt idx="200">
                  <c:v>92.811877976127249</c:v>
                </c:pt>
                <c:pt idx="201">
                  <c:v>93.09395735211497</c:v>
                </c:pt>
                <c:pt idx="202">
                  <c:v>93.158677818435095</c:v>
                </c:pt>
                <c:pt idx="203">
                  <c:v>95.344419476832456</c:v>
                </c:pt>
                <c:pt idx="204">
                  <c:v>95.825053359833973</c:v>
                </c:pt>
                <c:pt idx="205">
                  <c:v>97.249696712099919</c:v>
                </c:pt>
                <c:pt idx="206">
                  <c:v>97.287463598701677</c:v>
                </c:pt>
                <c:pt idx="207">
                  <c:v>99.189767320011384</c:v>
                </c:pt>
                <c:pt idx="208">
                  <c:v>100.61425930538928</c:v>
                </c:pt>
                <c:pt idx="209">
                  <c:v>100.70378357700093</c:v>
                </c:pt>
                <c:pt idx="210">
                  <c:v>101.25206692567291</c:v>
                </c:pt>
                <c:pt idx="211">
                  <c:v>102.31665513028004</c:v>
                </c:pt>
                <c:pt idx="212">
                  <c:v>102.93914704133761</c:v>
                </c:pt>
                <c:pt idx="213">
                  <c:v>104.11352907558984</c:v>
                </c:pt>
                <c:pt idx="214">
                  <c:v>104.798160033404</c:v>
                </c:pt>
                <c:pt idx="215">
                  <c:v>108.51456271274543</c:v>
                </c:pt>
                <c:pt idx="216">
                  <c:v>109.12144096442107</c:v>
                </c:pt>
                <c:pt idx="217">
                  <c:v>109.31550831475617</c:v>
                </c:pt>
                <c:pt idx="218">
                  <c:v>109.53146568837802</c:v>
                </c:pt>
                <c:pt idx="219">
                  <c:v>111.69284426876588</c:v>
                </c:pt>
                <c:pt idx="220">
                  <c:v>112.93512913315467</c:v>
                </c:pt>
                <c:pt idx="221">
                  <c:v>113.06091303701317</c:v>
                </c:pt>
                <c:pt idx="222">
                  <c:v>113.97668897189794</c:v>
                </c:pt>
                <c:pt idx="223">
                  <c:v>118.43429270709409</c:v>
                </c:pt>
                <c:pt idx="224">
                  <c:v>119.06361243597816</c:v>
                </c:pt>
                <c:pt idx="225">
                  <c:v>121.77051975174804</c:v>
                </c:pt>
                <c:pt idx="226">
                  <c:v>122.09215655605406</c:v>
                </c:pt>
                <c:pt idx="227">
                  <c:v>122.36616274567902</c:v>
                </c:pt>
                <c:pt idx="228">
                  <c:v>122.57976524043677</c:v>
                </c:pt>
                <c:pt idx="229">
                  <c:v>124.05511247076578</c:v>
                </c:pt>
                <c:pt idx="230">
                  <c:v>127.45398286953153</c:v>
                </c:pt>
                <c:pt idx="231">
                  <c:v>129.33788682548089</c:v>
                </c:pt>
                <c:pt idx="232">
                  <c:v>131.24384314767951</c:v>
                </c:pt>
                <c:pt idx="233">
                  <c:v>131.98449322298114</c:v>
                </c:pt>
                <c:pt idx="234">
                  <c:v>132.90432859176923</c:v>
                </c:pt>
                <c:pt idx="235">
                  <c:v>133.47927825928821</c:v>
                </c:pt>
                <c:pt idx="236">
                  <c:v>135.75943867791679</c:v>
                </c:pt>
                <c:pt idx="237">
                  <c:v>141.16434824096228</c:v>
                </c:pt>
                <c:pt idx="238">
                  <c:v>144.3714194272446</c:v>
                </c:pt>
                <c:pt idx="239">
                  <c:v>145.56859437832904</c:v>
                </c:pt>
                <c:pt idx="240">
                  <c:v>146.45008363573939</c:v>
                </c:pt>
                <c:pt idx="241">
                  <c:v>149.67788401126532</c:v>
                </c:pt>
                <c:pt idx="242">
                  <c:v>150.64803878119702</c:v>
                </c:pt>
                <c:pt idx="243">
                  <c:v>151.15604417067075</c:v>
                </c:pt>
                <c:pt idx="244">
                  <c:v>153.46570746578544</c:v>
                </c:pt>
                <c:pt idx="245">
                  <c:v>160.65904714199206</c:v>
                </c:pt>
                <c:pt idx="246">
                  <c:v>161.77302259566497</c:v>
                </c:pt>
                <c:pt idx="247">
                  <c:v>166.89925115000182</c:v>
                </c:pt>
                <c:pt idx="248">
                  <c:v>169.24173633489599</c:v>
                </c:pt>
                <c:pt idx="249">
                  <c:v>169.25997611867894</c:v>
                </c:pt>
                <c:pt idx="250">
                  <c:v>174.05183505235638</c:v>
                </c:pt>
                <c:pt idx="251">
                  <c:v>176.67324925282563</c:v>
                </c:pt>
                <c:pt idx="252">
                  <c:v>181.1926639300199</c:v>
                </c:pt>
                <c:pt idx="253">
                  <c:v>186.77025223491623</c:v>
                </c:pt>
                <c:pt idx="254">
                  <c:v>187.28353349469893</c:v>
                </c:pt>
                <c:pt idx="255">
                  <c:v>195.82248482780346</c:v>
                </c:pt>
                <c:pt idx="256">
                  <c:v>198.72562286780547</c:v>
                </c:pt>
                <c:pt idx="257">
                  <c:v>201.58512351463617</c:v>
                </c:pt>
                <c:pt idx="258">
                  <c:v>203.00768364754782</c:v>
                </c:pt>
                <c:pt idx="259">
                  <c:v>216.01114911734297</c:v>
                </c:pt>
                <c:pt idx="260">
                  <c:v>216.78139283830743</c:v>
                </c:pt>
                <c:pt idx="261">
                  <c:v>218.73116495689248</c:v>
                </c:pt>
                <c:pt idx="262">
                  <c:v>228.53004919410785</c:v>
                </c:pt>
                <c:pt idx="263">
                  <c:v>228.68915945635695</c:v>
                </c:pt>
                <c:pt idx="264">
                  <c:v>231.18358253208615</c:v>
                </c:pt>
                <c:pt idx="265">
                  <c:v>234.84894961200555</c:v>
                </c:pt>
                <c:pt idx="266">
                  <c:v>243.81039754942179</c:v>
                </c:pt>
                <c:pt idx="267">
                  <c:v>257.5682152922725</c:v>
                </c:pt>
                <c:pt idx="268">
                  <c:v>259.59413774928015</c:v>
                </c:pt>
                <c:pt idx="269">
                  <c:v>267.30381842031142</c:v>
                </c:pt>
                <c:pt idx="270">
                  <c:v>281.23213693927738</c:v>
                </c:pt>
                <c:pt idx="271">
                  <c:v>297.55042298119156</c:v>
                </c:pt>
                <c:pt idx="272">
                  <c:v>298.78843806245516</c:v>
                </c:pt>
                <c:pt idx="273">
                  <c:v>299.97243935441782</c:v>
                </c:pt>
                <c:pt idx="274">
                  <c:v>322.92016187072829</c:v>
                </c:pt>
                <c:pt idx="275">
                  <c:v>334.57427701964457</c:v>
                </c:pt>
                <c:pt idx="276">
                  <c:v>334.85378072274591</c:v>
                </c:pt>
                <c:pt idx="277">
                  <c:v>353.33279933291738</c:v>
                </c:pt>
                <c:pt idx="278">
                  <c:v>385.93543986099337</c:v>
                </c:pt>
                <c:pt idx="279">
                  <c:v>390.4069287581919</c:v>
                </c:pt>
                <c:pt idx="280">
                  <c:v>394.71786793760282</c:v>
                </c:pt>
                <c:pt idx="281">
                  <c:v>437.73633605002414</c:v>
                </c:pt>
                <c:pt idx="282">
                  <c:v>442.77651761000465</c:v>
                </c:pt>
                <c:pt idx="283">
                  <c:v>470.07450976995858</c:v>
                </c:pt>
                <c:pt idx="284">
                  <c:v>471.4777519874134</c:v>
                </c:pt>
                <c:pt idx="285">
                  <c:v>490.46207559291673</c:v>
                </c:pt>
              </c:numCache>
            </c:numRef>
          </c:xVal>
          <c:yVal>
            <c:numRef>
              <c:f>summaryC!$L$829:$L$1114</c:f>
              <c:numCache>
                <c:formatCode>0.0000</c:formatCode>
                <c:ptCount val="286"/>
                <c:pt idx="0">
                  <c:v>5524.908351761921</c:v>
                </c:pt>
                <c:pt idx="1">
                  <c:v>5306.2581368383499</c:v>
                </c:pt>
                <c:pt idx="2">
                  <c:v>5563.6526324293427</c:v>
                </c:pt>
                <c:pt idx="3">
                  <c:v>5449.7415538444848</c:v>
                </c:pt>
                <c:pt idx="4">
                  <c:v>5292.634313548414</c:v>
                </c:pt>
                <c:pt idx="5">
                  <c:v>4698.1248832114825</c:v>
                </c:pt>
                <c:pt idx="6">
                  <c:v>4841.3797884713722</c:v>
                </c:pt>
                <c:pt idx="7">
                  <c:v>5030.2641684456303</c:v>
                </c:pt>
                <c:pt idx="8">
                  <c:v>4866.7406976388511</c:v>
                </c:pt>
                <c:pt idx="9">
                  <c:v>5597.7773467760526</c:v>
                </c:pt>
                <c:pt idx="10">
                  <c:v>4163.4789756295522</c:v>
                </c:pt>
                <c:pt idx="11">
                  <c:v>5930.51822945393</c:v>
                </c:pt>
                <c:pt idx="12">
                  <c:v>4299.2917498297893</c:v>
                </c:pt>
                <c:pt idx="13">
                  <c:v>5949.4403267972048</c:v>
                </c:pt>
                <c:pt idx="14">
                  <c:v>4361.2282083015116</c:v>
                </c:pt>
                <c:pt idx="15">
                  <c:v>5031.2297288227819</c:v>
                </c:pt>
                <c:pt idx="16">
                  <c:v>5937.382091980362</c:v>
                </c:pt>
                <c:pt idx="17">
                  <c:v>3549.3320910995435</c:v>
                </c:pt>
                <c:pt idx="18">
                  <c:v>5512.2815181006054</c:v>
                </c:pt>
                <c:pt idx="19">
                  <c:v>3369.025238181569</c:v>
                </c:pt>
                <c:pt idx="20">
                  <c:v>5381.7921794851063</c:v>
                </c:pt>
                <c:pt idx="21">
                  <c:v>4417.278899941588</c:v>
                </c:pt>
                <c:pt idx="22">
                  <c:v>3822.1352425578484</c:v>
                </c:pt>
                <c:pt idx="23">
                  <c:v>4151.4268739272375</c:v>
                </c:pt>
                <c:pt idx="24">
                  <c:v>3924.2543898855324</c:v>
                </c:pt>
                <c:pt idx="25">
                  <c:v>3947.8392017633469</c:v>
                </c:pt>
                <c:pt idx="26">
                  <c:v>5915.1739639871694</c:v>
                </c:pt>
                <c:pt idx="27">
                  <c:v>4274.6455604117336</c:v>
                </c:pt>
                <c:pt idx="28">
                  <c:v>4057.0595309668161</c:v>
                </c:pt>
                <c:pt idx="29">
                  <c:v>5505.6098868616336</c:v>
                </c:pt>
                <c:pt idx="30">
                  <c:v>3757.4223958789321</c:v>
                </c:pt>
                <c:pt idx="31">
                  <c:v>4168.7129836383656</c:v>
                </c:pt>
                <c:pt idx="32">
                  <c:v>3805.1503769819265</c:v>
                </c:pt>
                <c:pt idx="33">
                  <c:v>5803.8873126723011</c:v>
                </c:pt>
                <c:pt idx="34">
                  <c:v>3659.1095843106214</c:v>
                </c:pt>
                <c:pt idx="35">
                  <c:v>5843.6650790322137</c:v>
                </c:pt>
                <c:pt idx="36">
                  <c:v>5790.5375993287944</c:v>
                </c:pt>
                <c:pt idx="37">
                  <c:v>5321.9065934343171</c:v>
                </c:pt>
                <c:pt idx="38">
                  <c:v>5823.057357701864</c:v>
                </c:pt>
                <c:pt idx="39">
                  <c:v>5672.5717121440121</c:v>
                </c:pt>
                <c:pt idx="40">
                  <c:v>5351.6339813764171</c:v>
                </c:pt>
                <c:pt idx="41">
                  <c:v>5830.5694263768519</c:v>
                </c:pt>
                <c:pt idx="42">
                  <c:v>5139.6235083417714</c:v>
                </c:pt>
                <c:pt idx="43">
                  <c:v>3515.7055331033671</c:v>
                </c:pt>
                <c:pt idx="44">
                  <c:v>5823.1469076611183</c:v>
                </c:pt>
                <c:pt idx="45">
                  <c:v>4480.4696366495509</c:v>
                </c:pt>
                <c:pt idx="46">
                  <c:v>5697.1325334603334</c:v>
                </c:pt>
                <c:pt idx="47">
                  <c:v>5635.1626421347337</c:v>
                </c:pt>
                <c:pt idx="48">
                  <c:v>5073.0310566298185</c:v>
                </c:pt>
                <c:pt idx="49">
                  <c:v>3492.8143384929385</c:v>
                </c:pt>
                <c:pt idx="50">
                  <c:v>3532.4646376582091</c:v>
                </c:pt>
                <c:pt idx="51">
                  <c:v>4891.883839563553</c:v>
                </c:pt>
                <c:pt idx="52">
                  <c:v>3131.5315069039721</c:v>
                </c:pt>
                <c:pt idx="53">
                  <c:v>5556.1529229451371</c:v>
                </c:pt>
                <c:pt idx="54">
                  <c:v>5214.3974309030718</c:v>
                </c:pt>
                <c:pt idx="55">
                  <c:v>4464.0390528507633</c:v>
                </c:pt>
                <c:pt idx="56">
                  <c:v>5544.6945357340774</c:v>
                </c:pt>
                <c:pt idx="57">
                  <c:v>5545.9441725923953</c:v>
                </c:pt>
                <c:pt idx="58">
                  <c:v>5195.7710421635447</c:v>
                </c:pt>
                <c:pt idx="59">
                  <c:v>4002.1138041322024</c:v>
                </c:pt>
                <c:pt idx="60">
                  <c:v>3735.9180563554464</c:v>
                </c:pt>
                <c:pt idx="61">
                  <c:v>5347.7061004431171</c:v>
                </c:pt>
                <c:pt idx="62">
                  <c:v>5260.2273893353122</c:v>
                </c:pt>
                <c:pt idx="63">
                  <c:v>5236.6800832409481</c:v>
                </c:pt>
                <c:pt idx="64">
                  <c:v>5470.3373897746606</c:v>
                </c:pt>
                <c:pt idx="65">
                  <c:v>5316.6319251265668</c:v>
                </c:pt>
                <c:pt idx="66">
                  <c:v>4798.1494211571653</c:v>
                </c:pt>
                <c:pt idx="67">
                  <c:v>5254.4390239552877</c:v>
                </c:pt>
                <c:pt idx="68">
                  <c:v>2658.4711474412297</c:v>
                </c:pt>
                <c:pt idx="69">
                  <c:v>2547.3748431784779</c:v>
                </c:pt>
                <c:pt idx="70">
                  <c:v>5165.9729674131222</c:v>
                </c:pt>
                <c:pt idx="71">
                  <c:v>3737.9911685395714</c:v>
                </c:pt>
                <c:pt idx="72">
                  <c:v>3070.1430286469854</c:v>
                </c:pt>
                <c:pt idx="73">
                  <c:v>2953.2103432113877</c:v>
                </c:pt>
                <c:pt idx="74">
                  <c:v>2551.9844023936348</c:v>
                </c:pt>
                <c:pt idx="75">
                  <c:v>3188.87029827592</c:v>
                </c:pt>
                <c:pt idx="76">
                  <c:v>3090.5909954122467</c:v>
                </c:pt>
                <c:pt idx="77">
                  <c:v>2704.2576178277354</c:v>
                </c:pt>
                <c:pt idx="78">
                  <c:v>3409.3569713114148</c:v>
                </c:pt>
                <c:pt idx="79">
                  <c:v>2782.256080049071</c:v>
                </c:pt>
                <c:pt idx="80">
                  <c:v>5042.1382732430693</c:v>
                </c:pt>
                <c:pt idx="81">
                  <c:v>2746.136642089205</c:v>
                </c:pt>
                <c:pt idx="82">
                  <c:v>2302.5368337403861</c:v>
                </c:pt>
                <c:pt idx="83">
                  <c:v>2139.5842244824821</c:v>
                </c:pt>
                <c:pt idx="84">
                  <c:v>2554.8244032573566</c:v>
                </c:pt>
                <c:pt idx="85">
                  <c:v>2608.5971651130585</c:v>
                </c:pt>
                <c:pt idx="86">
                  <c:v>2118.3257129754711</c:v>
                </c:pt>
                <c:pt idx="87">
                  <c:v>2965.8596985761251</c:v>
                </c:pt>
                <c:pt idx="88">
                  <c:v>2232.9815291380155</c:v>
                </c:pt>
                <c:pt idx="89">
                  <c:v>1958.1163425459251</c:v>
                </c:pt>
                <c:pt idx="90">
                  <c:v>2124.5233369120378</c:v>
                </c:pt>
                <c:pt idx="91">
                  <c:v>1904.4199517418965</c:v>
                </c:pt>
                <c:pt idx="92">
                  <c:v>2606.1949903633526</c:v>
                </c:pt>
                <c:pt idx="93">
                  <c:v>1881.0759516402024</c:v>
                </c:pt>
                <c:pt idx="94">
                  <c:v>1764.8303570114326</c:v>
                </c:pt>
                <c:pt idx="95">
                  <c:v>1680.5962348854293</c:v>
                </c:pt>
                <c:pt idx="96">
                  <c:v>1615.6367734392782</c:v>
                </c:pt>
                <c:pt idx="97">
                  <c:v>1536.5007122315844</c:v>
                </c:pt>
                <c:pt idx="98">
                  <c:v>1611.4792235915922</c:v>
                </c:pt>
                <c:pt idx="99">
                  <c:v>2140.8087676002115</c:v>
                </c:pt>
                <c:pt idx="100">
                  <c:v>1506.3600648533477</c:v>
                </c:pt>
                <c:pt idx="101">
                  <c:v>1398.8769809409821</c:v>
                </c:pt>
                <c:pt idx="102">
                  <c:v>1304.6628350533686</c:v>
                </c:pt>
                <c:pt idx="103">
                  <c:v>1312.8319485961351</c:v>
                </c:pt>
                <c:pt idx="104">
                  <c:v>1367.5498556518103</c:v>
                </c:pt>
                <c:pt idx="105">
                  <c:v>1331.6992943076389</c:v>
                </c:pt>
                <c:pt idx="106">
                  <c:v>1355.4126122102082</c:v>
                </c:pt>
                <c:pt idx="107">
                  <c:v>1261.3993726370834</c:v>
                </c:pt>
                <c:pt idx="108">
                  <c:v>1231.6642553232416</c:v>
                </c:pt>
                <c:pt idx="109">
                  <c:v>1757.9305159468638</c:v>
                </c:pt>
                <c:pt idx="110">
                  <c:v>1167.2040828168019</c:v>
                </c:pt>
                <c:pt idx="111">
                  <c:v>1160.3751828543411</c:v>
                </c:pt>
                <c:pt idx="112">
                  <c:v>1518.0685470566864</c:v>
                </c:pt>
                <c:pt idx="113">
                  <c:v>1115.4939954318124</c:v>
                </c:pt>
                <c:pt idx="114">
                  <c:v>1138.064825891023</c:v>
                </c:pt>
                <c:pt idx="115">
                  <c:v>1172.2941939133602</c:v>
                </c:pt>
                <c:pt idx="116">
                  <c:v>1046.7023622138781</c:v>
                </c:pt>
                <c:pt idx="117">
                  <c:v>990.92931871449832</c:v>
                </c:pt>
                <c:pt idx="118">
                  <c:v>996.31902312553859</c:v>
                </c:pt>
                <c:pt idx="119">
                  <c:v>973.06368012551889</c:v>
                </c:pt>
                <c:pt idx="120">
                  <c:v>938.31514121399834</c:v>
                </c:pt>
                <c:pt idx="121">
                  <c:v>923.96066088104067</c:v>
                </c:pt>
                <c:pt idx="122">
                  <c:v>900.73028498126348</c:v>
                </c:pt>
                <c:pt idx="123">
                  <c:v>862.69272000657259</c:v>
                </c:pt>
                <c:pt idx="124">
                  <c:v>695.47095892053449</c:v>
                </c:pt>
                <c:pt idx="125">
                  <c:v>841.06612841277547</c:v>
                </c:pt>
                <c:pt idx="126">
                  <c:v>898.18141546221671</c:v>
                </c:pt>
                <c:pt idx="127">
                  <c:v>853.08173635813853</c:v>
                </c:pt>
                <c:pt idx="128">
                  <c:v>853.20926380343451</c:v>
                </c:pt>
                <c:pt idx="129">
                  <c:v>792.5747613828554</c:v>
                </c:pt>
                <c:pt idx="130">
                  <c:v>1140.6618145001678</c:v>
                </c:pt>
                <c:pt idx="131">
                  <c:v>752.08544167403397</c:v>
                </c:pt>
                <c:pt idx="132">
                  <c:v>646.17591052386467</c:v>
                </c:pt>
                <c:pt idx="133">
                  <c:v>632.55444849802939</c:v>
                </c:pt>
                <c:pt idx="134">
                  <c:v>753.98959630088189</c:v>
                </c:pt>
                <c:pt idx="135">
                  <c:v>595.66441350963214</c:v>
                </c:pt>
                <c:pt idx="136">
                  <c:v>768.54386586652117</c:v>
                </c:pt>
                <c:pt idx="137">
                  <c:v>604.252311014356</c:v>
                </c:pt>
                <c:pt idx="138">
                  <c:v>560.0298001821219</c:v>
                </c:pt>
                <c:pt idx="139">
                  <c:v>695.42568407067597</c:v>
                </c:pt>
                <c:pt idx="140">
                  <c:v>928.30613241692902</c:v>
                </c:pt>
                <c:pt idx="141">
                  <c:v>714.97980614873882</c:v>
                </c:pt>
                <c:pt idx="142">
                  <c:v>560.71300100474775</c:v>
                </c:pt>
                <c:pt idx="143">
                  <c:v>657.92216656530752</c:v>
                </c:pt>
                <c:pt idx="144">
                  <c:v>530.9011585942136</c:v>
                </c:pt>
                <c:pt idx="145">
                  <c:v>612.40977074397949</c:v>
                </c:pt>
                <c:pt idx="146">
                  <c:v>517.51435958370087</c:v>
                </c:pt>
                <c:pt idx="147">
                  <c:v>682.03026579882976</c:v>
                </c:pt>
                <c:pt idx="148">
                  <c:v>620.58814707858903</c:v>
                </c:pt>
                <c:pt idx="149">
                  <c:v>643.75279044229057</c:v>
                </c:pt>
                <c:pt idx="150">
                  <c:v>494.76957502231761</c:v>
                </c:pt>
                <c:pt idx="151">
                  <c:v>640.33866081448377</c:v>
                </c:pt>
                <c:pt idx="152">
                  <c:v>586.81750162982075</c:v>
                </c:pt>
                <c:pt idx="153">
                  <c:v>571.85669184843914</c:v>
                </c:pt>
                <c:pt idx="154">
                  <c:v>475.71193146130861</c:v>
                </c:pt>
                <c:pt idx="155">
                  <c:v>578.91276216883682</c:v>
                </c:pt>
                <c:pt idx="156">
                  <c:v>462.86711164812101</c:v>
                </c:pt>
                <c:pt idx="157">
                  <c:v>539.71411865145524</c:v>
                </c:pt>
                <c:pt idx="158">
                  <c:v>539.00453985766683</c:v>
                </c:pt>
                <c:pt idx="159">
                  <c:v>737.80013693387286</c:v>
                </c:pt>
                <c:pt idx="160">
                  <c:v>544.0655860240355</c:v>
                </c:pt>
                <c:pt idx="161">
                  <c:v>438.93313300069997</c:v>
                </c:pt>
                <c:pt idx="162">
                  <c:v>492.42465189815056</c:v>
                </c:pt>
                <c:pt idx="163">
                  <c:v>426.9092181601485</c:v>
                </c:pt>
                <c:pt idx="164">
                  <c:v>499.3323776276909</c:v>
                </c:pt>
                <c:pt idx="165">
                  <c:v>407.87988420622867</c:v>
                </c:pt>
                <c:pt idx="166">
                  <c:v>454.8995242272315</c:v>
                </c:pt>
                <c:pt idx="167">
                  <c:v>466.39567042311211</c:v>
                </c:pt>
                <c:pt idx="168">
                  <c:v>392.24639769606699</c:v>
                </c:pt>
                <c:pt idx="169">
                  <c:v>371.75620505871649</c:v>
                </c:pt>
                <c:pt idx="170">
                  <c:v>444.59636809368993</c:v>
                </c:pt>
                <c:pt idx="171">
                  <c:v>470.63121253648501</c:v>
                </c:pt>
                <c:pt idx="172">
                  <c:v>370.30810620763265</c:v>
                </c:pt>
                <c:pt idx="173">
                  <c:v>445.83739190755011</c:v>
                </c:pt>
                <c:pt idx="174">
                  <c:v>346.05494413593055</c:v>
                </c:pt>
                <c:pt idx="175">
                  <c:v>387.88303012077284</c:v>
                </c:pt>
                <c:pt idx="176">
                  <c:v>332.23359733461348</c:v>
                </c:pt>
                <c:pt idx="177">
                  <c:v>320.51785252771288</c:v>
                </c:pt>
                <c:pt idx="178">
                  <c:v>390.68850813505532</c:v>
                </c:pt>
                <c:pt idx="179">
                  <c:v>396.27081592585</c:v>
                </c:pt>
                <c:pt idx="180">
                  <c:v>369.8987811156083</c:v>
                </c:pt>
                <c:pt idx="181">
                  <c:v>310.27095446132472</c:v>
                </c:pt>
                <c:pt idx="182">
                  <c:v>513.87208553291691</c:v>
                </c:pt>
                <c:pt idx="183">
                  <c:v>292.37397821489088</c:v>
                </c:pt>
                <c:pt idx="184">
                  <c:v>346.55493645964128</c:v>
                </c:pt>
                <c:pt idx="185">
                  <c:v>384.0233446702693</c:v>
                </c:pt>
                <c:pt idx="186">
                  <c:v>275.82299169594182</c:v>
                </c:pt>
                <c:pt idx="187">
                  <c:v>350.93401534867638</c:v>
                </c:pt>
                <c:pt idx="188">
                  <c:v>320.7584523374843</c:v>
                </c:pt>
                <c:pt idx="189">
                  <c:v>330.27363830162591</c:v>
                </c:pt>
                <c:pt idx="190">
                  <c:v>263.32125012170565</c:v>
                </c:pt>
                <c:pt idx="191">
                  <c:v>290.86528424239361</c:v>
                </c:pt>
                <c:pt idx="192">
                  <c:v>254.45665822222381</c:v>
                </c:pt>
                <c:pt idx="193">
                  <c:v>298.08782681164064</c:v>
                </c:pt>
                <c:pt idx="194">
                  <c:v>238.49808374861595</c:v>
                </c:pt>
                <c:pt idx="195">
                  <c:v>274.81536576793991</c:v>
                </c:pt>
                <c:pt idx="196">
                  <c:v>228.21326299862514</c:v>
                </c:pt>
                <c:pt idx="197">
                  <c:v>293.44140013934765</c:v>
                </c:pt>
                <c:pt idx="198">
                  <c:v>251.87437619484638</c:v>
                </c:pt>
                <c:pt idx="199">
                  <c:v>257.7550742354743</c:v>
                </c:pt>
                <c:pt idx="200">
                  <c:v>211.61721024848094</c:v>
                </c:pt>
                <c:pt idx="201">
                  <c:v>237.62094347504964</c:v>
                </c:pt>
                <c:pt idx="202">
                  <c:v>204.82977924558702</c:v>
                </c:pt>
                <c:pt idx="203">
                  <c:v>249.68133909599794</c:v>
                </c:pt>
                <c:pt idx="204">
                  <c:v>194.7665294501345</c:v>
                </c:pt>
                <c:pt idx="205">
                  <c:v>369.82872712422022</c:v>
                </c:pt>
                <c:pt idx="206">
                  <c:v>185.17729996302884</c:v>
                </c:pt>
                <c:pt idx="207">
                  <c:v>210.94864407186628</c:v>
                </c:pt>
                <c:pt idx="208">
                  <c:v>238.37152854851311</c:v>
                </c:pt>
                <c:pt idx="209">
                  <c:v>174.02131584876273</c:v>
                </c:pt>
                <c:pt idx="210">
                  <c:v>201.27269287020658</c:v>
                </c:pt>
                <c:pt idx="211">
                  <c:v>213.01000154419637</c:v>
                </c:pt>
                <c:pt idx="212">
                  <c:v>164.2707700873336</c:v>
                </c:pt>
                <c:pt idx="213">
                  <c:v>160.86957315308209</c:v>
                </c:pt>
                <c:pt idx="214">
                  <c:v>187.55226362358073</c:v>
                </c:pt>
                <c:pt idx="215">
                  <c:v>169.53469482746743</c:v>
                </c:pt>
                <c:pt idx="216">
                  <c:v>146.26135927002119</c:v>
                </c:pt>
                <c:pt idx="217">
                  <c:v>189.18525753828359</c:v>
                </c:pt>
                <c:pt idx="218">
                  <c:v>143.11832349879211</c:v>
                </c:pt>
                <c:pt idx="219">
                  <c:v>246.51505795367453</c:v>
                </c:pt>
                <c:pt idx="220">
                  <c:v>133.81088289173425</c:v>
                </c:pt>
                <c:pt idx="221">
                  <c:v>189.42882817428105</c:v>
                </c:pt>
                <c:pt idx="222">
                  <c:v>155.04152742708084</c:v>
                </c:pt>
                <c:pt idx="223">
                  <c:v>124.25653507989497</c:v>
                </c:pt>
                <c:pt idx="224">
                  <c:v>132.66623162178271</c:v>
                </c:pt>
                <c:pt idx="225">
                  <c:v>156.1290283924198</c:v>
                </c:pt>
                <c:pt idx="226">
                  <c:v>137.26513911469527</c:v>
                </c:pt>
                <c:pt idx="227">
                  <c:v>156.64955293583472</c:v>
                </c:pt>
                <c:pt idx="228">
                  <c:v>115.45404774006832</c:v>
                </c:pt>
                <c:pt idx="229">
                  <c:v>111.15937311685232</c:v>
                </c:pt>
                <c:pt idx="230">
                  <c:v>104.35663664718884</c:v>
                </c:pt>
                <c:pt idx="231">
                  <c:v>115.90310930218966</c:v>
                </c:pt>
                <c:pt idx="232">
                  <c:v>98.148924049823762</c:v>
                </c:pt>
                <c:pt idx="233">
                  <c:v>135.47518172142301</c:v>
                </c:pt>
                <c:pt idx="234">
                  <c:v>107.64295429676925</c:v>
                </c:pt>
                <c:pt idx="235">
                  <c:v>129.89381753436663</c:v>
                </c:pt>
                <c:pt idx="236">
                  <c:v>95.32596883513456</c:v>
                </c:pt>
                <c:pt idx="237">
                  <c:v>118.29770997181649</c:v>
                </c:pt>
                <c:pt idx="238">
                  <c:v>84.169523546874345</c:v>
                </c:pt>
                <c:pt idx="239">
                  <c:v>92.386527495142204</c:v>
                </c:pt>
                <c:pt idx="240">
                  <c:v>115.40725452674184</c:v>
                </c:pt>
                <c:pt idx="241">
                  <c:v>86.049784156672246</c:v>
                </c:pt>
                <c:pt idx="242">
                  <c:v>78.859836041570489</c:v>
                </c:pt>
                <c:pt idx="243">
                  <c:v>127.71635884014334</c:v>
                </c:pt>
                <c:pt idx="244">
                  <c:v>75.720318707469801</c:v>
                </c:pt>
                <c:pt idx="245">
                  <c:v>76.474128744693274</c:v>
                </c:pt>
                <c:pt idx="246">
                  <c:v>69.417289706070193</c:v>
                </c:pt>
                <c:pt idx="247">
                  <c:v>95.34172708724779</c:v>
                </c:pt>
                <c:pt idx="248">
                  <c:v>67.429451972776761</c:v>
                </c:pt>
                <c:pt idx="249">
                  <c:v>65.617537517301557</c:v>
                </c:pt>
                <c:pt idx="250">
                  <c:v>90.131630417994458</c:v>
                </c:pt>
                <c:pt idx="251">
                  <c:v>60.470336478386464</c:v>
                </c:pt>
                <c:pt idx="252">
                  <c:v>60.817781221062518</c:v>
                </c:pt>
                <c:pt idx="253">
                  <c:v>79.549103917191317</c:v>
                </c:pt>
                <c:pt idx="254">
                  <c:v>54.783919297711783</c:v>
                </c:pt>
                <c:pt idx="255">
                  <c:v>53.102800986511639</c:v>
                </c:pt>
                <c:pt idx="256">
                  <c:v>75.920779885191749</c:v>
                </c:pt>
                <c:pt idx="257">
                  <c:v>53.863597048740573</c:v>
                </c:pt>
                <c:pt idx="258">
                  <c:v>49.428672294999529</c:v>
                </c:pt>
                <c:pt idx="259">
                  <c:v>64.057227442344058</c:v>
                </c:pt>
                <c:pt idx="260">
                  <c:v>45.205026838618906</c:v>
                </c:pt>
                <c:pt idx="261">
                  <c:v>45.535652649475949</c:v>
                </c:pt>
                <c:pt idx="262">
                  <c:v>71.128383153523544</c:v>
                </c:pt>
                <c:pt idx="263">
                  <c:v>42.470274477424447</c:v>
                </c:pt>
                <c:pt idx="264">
                  <c:v>42.662553005966764</c:v>
                </c:pt>
                <c:pt idx="265">
                  <c:v>64.854483911974398</c:v>
                </c:pt>
                <c:pt idx="266">
                  <c:v>36.813811947166265</c:v>
                </c:pt>
                <c:pt idx="267">
                  <c:v>50.344118868697464</c:v>
                </c:pt>
                <c:pt idx="268">
                  <c:v>34.610298749552342</c:v>
                </c:pt>
                <c:pt idx="269">
                  <c:v>34.652098771881377</c:v>
                </c:pt>
                <c:pt idx="270">
                  <c:v>30.939812991489816</c:v>
                </c:pt>
                <c:pt idx="271">
                  <c:v>27.453091497082934</c:v>
                </c:pt>
                <c:pt idx="272">
                  <c:v>48.630090601020271</c:v>
                </c:pt>
                <c:pt idx="273">
                  <c:v>29.74143563201315</c:v>
                </c:pt>
                <c:pt idx="274">
                  <c:v>26.232740269677542</c:v>
                </c:pt>
                <c:pt idx="275">
                  <c:v>36.350780644952664</c:v>
                </c:pt>
                <c:pt idx="276">
                  <c:v>25.781937599143422</c:v>
                </c:pt>
                <c:pt idx="277">
                  <c:v>22.796260289845186</c:v>
                </c:pt>
                <c:pt idx="278">
                  <c:v>21.416458887267073</c:v>
                </c:pt>
                <c:pt idx="279">
                  <c:v>21.464150153678847</c:v>
                </c:pt>
                <c:pt idx="280">
                  <c:v>33.603756802009492</c:v>
                </c:pt>
                <c:pt idx="281">
                  <c:v>18.356451232604254</c:v>
                </c:pt>
                <c:pt idx="282">
                  <c:v>32.64958872665548</c:v>
                </c:pt>
                <c:pt idx="283">
                  <c:v>27.007383868954381</c:v>
                </c:pt>
                <c:pt idx="284">
                  <c:v>17.866060872046706</c:v>
                </c:pt>
                <c:pt idx="285">
                  <c:v>15.673025444135531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F37-8B43-83AB-8A844A2D4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773696"/>
        <c:axId val="1474775376"/>
      </c:scatterChart>
      <c:valAx>
        <c:axId val="1474773696"/>
        <c:scaling>
          <c:orientation val="minMax"/>
          <c:max val="80"/>
          <c:min val="2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5376"/>
        <c:crosses val="autoZero"/>
        <c:crossBetween val="midCat"/>
      </c:valAx>
      <c:valAx>
        <c:axId val="1474775376"/>
        <c:scaling>
          <c:orientation val="minMax"/>
          <c:max val="50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3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24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v>EOS 400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summaryC!$AB$8:$AB$21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summaryC!$AD$8:$AD$21</c:f>
              <c:numCache>
                <c:formatCode>General</c:formatCode>
                <c:ptCount val="14"/>
                <c:pt idx="0">
                  <c:v>5368.5588287666887</c:v>
                </c:pt>
                <c:pt idx="1">
                  <c:v>4187.2618680329315</c:v>
                </c:pt>
                <c:pt idx="2">
                  <c:v>2553.8780599317683</c:v>
                </c:pt>
                <c:pt idx="3">
                  <c:v>1742.0892176050247</c:v>
                </c:pt>
                <c:pt idx="4">
                  <c:v>976.30220387225927</c:v>
                </c:pt>
                <c:pt idx="5">
                  <c:v>383.58700734681776</c:v>
                </c:pt>
                <c:pt idx="6">
                  <c:v>209.79813446218785</c:v>
                </c:pt>
                <c:pt idx="7">
                  <c:v>95.152845263142851</c:v>
                </c:pt>
                <c:pt idx="8">
                  <c:v>56.291675266938142</c:v>
                </c:pt>
                <c:pt idx="9">
                  <c:v>28.135855042618644</c:v>
                </c:pt>
                <c:pt idx="10">
                  <c:v>17.750088278953115</c:v>
                </c:pt>
                <c:pt idx="11">
                  <c:v>12.632324384662148</c:v>
                </c:pt>
                <c:pt idx="12">
                  <c:v>7.0587973834421804</c:v>
                </c:pt>
                <c:pt idx="13">
                  <c:v>4.7926933157903848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ECA-004B-B284-6F82045043E7}"/>
            </c:ext>
          </c:extLst>
        </c:ser>
        <c:ser>
          <c:idx val="4"/>
          <c:order val="1"/>
          <c:tx>
            <c:v>MD 400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8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summaryC!$M$8:$M$280</c:f>
              <c:numCache>
                <c:formatCode>0.0000</c:formatCode>
                <c:ptCount val="273"/>
                <c:pt idx="0">
                  <c:v>29.841336999999999</c:v>
                </c:pt>
                <c:pt idx="1">
                  <c:v>29.892986100000002</c:v>
                </c:pt>
                <c:pt idx="2">
                  <c:v>30.080318500000001</c:v>
                </c:pt>
                <c:pt idx="3">
                  <c:v>30.758316000000001</c:v>
                </c:pt>
                <c:pt idx="4">
                  <c:v>30.866825800000001</c:v>
                </c:pt>
                <c:pt idx="5">
                  <c:v>31.0558953</c:v>
                </c:pt>
                <c:pt idx="6">
                  <c:v>31.122929200000002</c:v>
                </c:pt>
                <c:pt idx="7">
                  <c:v>31.184288899999999</c:v>
                </c:pt>
                <c:pt idx="8">
                  <c:v>31.4039754</c:v>
                </c:pt>
                <c:pt idx="9">
                  <c:v>31.460986200000001</c:v>
                </c:pt>
                <c:pt idx="10">
                  <c:v>31.503319600000001</c:v>
                </c:pt>
                <c:pt idx="11">
                  <c:v>31.507441199999999</c:v>
                </c:pt>
                <c:pt idx="12">
                  <c:v>31.529291300000001</c:v>
                </c:pt>
                <c:pt idx="13">
                  <c:v>31.6450779</c:v>
                </c:pt>
                <c:pt idx="14">
                  <c:v>31.7080752</c:v>
                </c:pt>
                <c:pt idx="15">
                  <c:v>31.723072899999998</c:v>
                </c:pt>
                <c:pt idx="16">
                  <c:v>31.7847185</c:v>
                </c:pt>
                <c:pt idx="17">
                  <c:v>31.880195100000002</c:v>
                </c:pt>
                <c:pt idx="18">
                  <c:v>31.978756300000001</c:v>
                </c:pt>
                <c:pt idx="19">
                  <c:v>31.980208600000001</c:v>
                </c:pt>
                <c:pt idx="20">
                  <c:v>32.031395000000003</c:v>
                </c:pt>
                <c:pt idx="21">
                  <c:v>32.063436600000003</c:v>
                </c:pt>
                <c:pt idx="22">
                  <c:v>32.0832549</c:v>
                </c:pt>
                <c:pt idx="23">
                  <c:v>32.1341787</c:v>
                </c:pt>
                <c:pt idx="24">
                  <c:v>32.245352799999999</c:v>
                </c:pt>
                <c:pt idx="25">
                  <c:v>32.254960199999999</c:v>
                </c:pt>
                <c:pt idx="26">
                  <c:v>32.530065899999997</c:v>
                </c:pt>
                <c:pt idx="27">
                  <c:v>32.652597800000002</c:v>
                </c:pt>
                <c:pt idx="28">
                  <c:v>32.691338799999997</c:v>
                </c:pt>
                <c:pt idx="29">
                  <c:v>32.799222499999999</c:v>
                </c:pt>
                <c:pt idx="30">
                  <c:v>32.893197399999998</c:v>
                </c:pt>
                <c:pt idx="31">
                  <c:v>32.929770300000001</c:v>
                </c:pt>
                <c:pt idx="32">
                  <c:v>33.082335899999997</c:v>
                </c:pt>
                <c:pt idx="33">
                  <c:v>33.314773899999999</c:v>
                </c:pt>
                <c:pt idx="34">
                  <c:v>33.349982900000001</c:v>
                </c:pt>
                <c:pt idx="35">
                  <c:v>33.369436299999997</c:v>
                </c:pt>
                <c:pt idx="36">
                  <c:v>33.382326599999999</c:v>
                </c:pt>
                <c:pt idx="37">
                  <c:v>33.396482399999996</c:v>
                </c:pt>
                <c:pt idx="38">
                  <c:v>33.513444700000001</c:v>
                </c:pt>
                <c:pt idx="39">
                  <c:v>33.648952999999999</c:v>
                </c:pt>
                <c:pt idx="40">
                  <c:v>33.736683599999999</c:v>
                </c:pt>
                <c:pt idx="41">
                  <c:v>33.754520599999999</c:v>
                </c:pt>
                <c:pt idx="42">
                  <c:v>33.767816600000003</c:v>
                </c:pt>
                <c:pt idx="43">
                  <c:v>33.858307500000002</c:v>
                </c:pt>
                <c:pt idx="44">
                  <c:v>33.8992152</c:v>
                </c:pt>
                <c:pt idx="45">
                  <c:v>33.926917600000003</c:v>
                </c:pt>
                <c:pt idx="46">
                  <c:v>33.935468399999998</c:v>
                </c:pt>
                <c:pt idx="47">
                  <c:v>33.937733999999999</c:v>
                </c:pt>
                <c:pt idx="48">
                  <c:v>33.980057600000002</c:v>
                </c:pt>
                <c:pt idx="49">
                  <c:v>34.017926299999999</c:v>
                </c:pt>
                <c:pt idx="50">
                  <c:v>34.019821200000003</c:v>
                </c:pt>
                <c:pt idx="51">
                  <c:v>34.051648999999998</c:v>
                </c:pt>
                <c:pt idx="52">
                  <c:v>34.053300499999999</c:v>
                </c:pt>
                <c:pt idx="53">
                  <c:v>34.067191999999999</c:v>
                </c:pt>
                <c:pt idx="54">
                  <c:v>34.0844959</c:v>
                </c:pt>
                <c:pt idx="55">
                  <c:v>34.157427900000002</c:v>
                </c:pt>
                <c:pt idx="56">
                  <c:v>34.215401200000002</c:v>
                </c:pt>
                <c:pt idx="57">
                  <c:v>34.282770900000003</c:v>
                </c:pt>
                <c:pt idx="58">
                  <c:v>34.398352899999999</c:v>
                </c:pt>
                <c:pt idx="59">
                  <c:v>34.401274200000003</c:v>
                </c:pt>
                <c:pt idx="60">
                  <c:v>34.465277999999998</c:v>
                </c:pt>
                <c:pt idx="61">
                  <c:v>34.485602200000002</c:v>
                </c:pt>
                <c:pt idx="62">
                  <c:v>34.685539300000002</c:v>
                </c:pt>
                <c:pt idx="63">
                  <c:v>34.720449000000002</c:v>
                </c:pt>
                <c:pt idx="64">
                  <c:v>34.9934358</c:v>
                </c:pt>
                <c:pt idx="65">
                  <c:v>35.1860438</c:v>
                </c:pt>
                <c:pt idx="66">
                  <c:v>35.332639499999999</c:v>
                </c:pt>
                <c:pt idx="67">
                  <c:v>35.391046199999998</c:v>
                </c:pt>
                <c:pt idx="68">
                  <c:v>35.433445200000001</c:v>
                </c:pt>
                <c:pt idx="69">
                  <c:v>35.513941500000001</c:v>
                </c:pt>
                <c:pt idx="70">
                  <c:v>35.6408816</c:v>
                </c:pt>
                <c:pt idx="71">
                  <c:v>35.674598500000002</c:v>
                </c:pt>
                <c:pt idx="72">
                  <c:v>35.795838099999997</c:v>
                </c:pt>
                <c:pt idx="73">
                  <c:v>35.871776199999999</c:v>
                </c:pt>
                <c:pt idx="74">
                  <c:v>36.144365899999997</c:v>
                </c:pt>
                <c:pt idx="75">
                  <c:v>36.246870600000001</c:v>
                </c:pt>
                <c:pt idx="76">
                  <c:v>36.278476499999996</c:v>
                </c:pt>
                <c:pt idx="77">
                  <c:v>36.314703600000001</c:v>
                </c:pt>
                <c:pt idx="78">
                  <c:v>36.555985399999997</c:v>
                </c:pt>
                <c:pt idx="79">
                  <c:v>36.649095299999999</c:v>
                </c:pt>
                <c:pt idx="80">
                  <c:v>36.665013600000002</c:v>
                </c:pt>
                <c:pt idx="81">
                  <c:v>37.124474399999997</c:v>
                </c:pt>
                <c:pt idx="82">
                  <c:v>37.177193899999999</c:v>
                </c:pt>
                <c:pt idx="83">
                  <c:v>37.246657399999997</c:v>
                </c:pt>
                <c:pt idx="84">
                  <c:v>37.417184200000001</c:v>
                </c:pt>
                <c:pt idx="85">
                  <c:v>37.524233700000003</c:v>
                </c:pt>
                <c:pt idx="86">
                  <c:v>37.541646999999998</c:v>
                </c:pt>
                <c:pt idx="87">
                  <c:v>37.569282700000002</c:v>
                </c:pt>
                <c:pt idx="88">
                  <c:v>37.590907199999997</c:v>
                </c:pt>
                <c:pt idx="89">
                  <c:v>37.955190600000002</c:v>
                </c:pt>
                <c:pt idx="90">
                  <c:v>38.392814000000001</c:v>
                </c:pt>
                <c:pt idx="91">
                  <c:v>39.067330200000001</c:v>
                </c:pt>
                <c:pt idx="92">
                  <c:v>39.749023600000001</c:v>
                </c:pt>
                <c:pt idx="93">
                  <c:v>40.459411699999997</c:v>
                </c:pt>
                <c:pt idx="94">
                  <c:v>40.580518900000001</c:v>
                </c:pt>
                <c:pt idx="95">
                  <c:v>40.6099435</c:v>
                </c:pt>
                <c:pt idx="96">
                  <c:v>41.433775699999998</c:v>
                </c:pt>
                <c:pt idx="97">
                  <c:v>41.449914900000003</c:v>
                </c:pt>
                <c:pt idx="98">
                  <c:v>41.705373000000002</c:v>
                </c:pt>
                <c:pt idx="99">
                  <c:v>42.294107599999997</c:v>
                </c:pt>
                <c:pt idx="100">
                  <c:v>42.392369700000003</c:v>
                </c:pt>
                <c:pt idx="101">
                  <c:v>42.5727878</c:v>
                </c:pt>
                <c:pt idx="102">
                  <c:v>42.5977599</c:v>
                </c:pt>
                <c:pt idx="103">
                  <c:v>43.011879999999998</c:v>
                </c:pt>
                <c:pt idx="104">
                  <c:v>43.5538357</c:v>
                </c:pt>
                <c:pt idx="105">
                  <c:v>43.715229200000003</c:v>
                </c:pt>
                <c:pt idx="106">
                  <c:v>43.9013846</c:v>
                </c:pt>
                <c:pt idx="107">
                  <c:v>44.236251799999998</c:v>
                </c:pt>
                <c:pt idx="108">
                  <c:v>44.725065299999997</c:v>
                </c:pt>
                <c:pt idx="109">
                  <c:v>45.147289200000003</c:v>
                </c:pt>
                <c:pt idx="110">
                  <c:v>45.320998199999998</c:v>
                </c:pt>
                <c:pt idx="111">
                  <c:v>45.537126100000002</c:v>
                </c:pt>
                <c:pt idx="112">
                  <c:v>45.893074499999997</c:v>
                </c:pt>
                <c:pt idx="113">
                  <c:v>46.192205000000001</c:v>
                </c:pt>
                <c:pt idx="114">
                  <c:v>47.023890700000003</c:v>
                </c:pt>
                <c:pt idx="115">
                  <c:v>47.139274700000001</c:v>
                </c:pt>
                <c:pt idx="116">
                  <c:v>47.425470300000001</c:v>
                </c:pt>
                <c:pt idx="117">
                  <c:v>47.574457899999999</c:v>
                </c:pt>
                <c:pt idx="118">
                  <c:v>48.137686000000002</c:v>
                </c:pt>
                <c:pt idx="119">
                  <c:v>48.5552554</c:v>
                </c:pt>
                <c:pt idx="120">
                  <c:v>49.037702799999998</c:v>
                </c:pt>
                <c:pt idx="121">
                  <c:v>49.118666599999997</c:v>
                </c:pt>
                <c:pt idx="122">
                  <c:v>49.184488100000003</c:v>
                </c:pt>
                <c:pt idx="123">
                  <c:v>49.350706500000001</c:v>
                </c:pt>
                <c:pt idx="124">
                  <c:v>49.697486300000001</c:v>
                </c:pt>
                <c:pt idx="125">
                  <c:v>50.468873600000002</c:v>
                </c:pt>
                <c:pt idx="126">
                  <c:v>50.7609043</c:v>
                </c:pt>
                <c:pt idx="127">
                  <c:v>50.762810199999997</c:v>
                </c:pt>
                <c:pt idx="128">
                  <c:v>52.2124296</c:v>
                </c:pt>
                <c:pt idx="129">
                  <c:v>53.188389200000003</c:v>
                </c:pt>
                <c:pt idx="130">
                  <c:v>53.376759399999997</c:v>
                </c:pt>
                <c:pt idx="131">
                  <c:v>54.1097179</c:v>
                </c:pt>
                <c:pt idx="132">
                  <c:v>54.5453203</c:v>
                </c:pt>
                <c:pt idx="133">
                  <c:v>54.930802900000003</c:v>
                </c:pt>
                <c:pt idx="134">
                  <c:v>55.290911600000001</c:v>
                </c:pt>
                <c:pt idx="135">
                  <c:v>55.708677299999998</c:v>
                </c:pt>
                <c:pt idx="136">
                  <c:v>56.980878699999998</c:v>
                </c:pt>
                <c:pt idx="137">
                  <c:v>57.162386300000001</c:v>
                </c:pt>
                <c:pt idx="138">
                  <c:v>57.877656100000003</c:v>
                </c:pt>
                <c:pt idx="139">
                  <c:v>58.386690999999999</c:v>
                </c:pt>
                <c:pt idx="140">
                  <c:v>58.969571899999998</c:v>
                </c:pt>
                <c:pt idx="141">
                  <c:v>59.391179600000001</c:v>
                </c:pt>
                <c:pt idx="142">
                  <c:v>59.478056000000002</c:v>
                </c:pt>
                <c:pt idx="143">
                  <c:v>60.751135699999999</c:v>
                </c:pt>
                <c:pt idx="144">
                  <c:v>60.9023398</c:v>
                </c:pt>
                <c:pt idx="145">
                  <c:v>61.295780800000003</c:v>
                </c:pt>
                <c:pt idx="146">
                  <c:v>62.544817700000003</c:v>
                </c:pt>
                <c:pt idx="147">
                  <c:v>62.619890400000003</c:v>
                </c:pt>
                <c:pt idx="148">
                  <c:v>62.7849504</c:v>
                </c:pt>
                <c:pt idx="149">
                  <c:v>65.334899899999996</c:v>
                </c:pt>
                <c:pt idx="150">
                  <c:v>65.642384100000001</c:v>
                </c:pt>
                <c:pt idx="151">
                  <c:v>66.721852600000005</c:v>
                </c:pt>
                <c:pt idx="152">
                  <c:v>66.986832300000003</c:v>
                </c:pt>
                <c:pt idx="153">
                  <c:v>67.604664999999997</c:v>
                </c:pt>
                <c:pt idx="154">
                  <c:v>67.772578100000004</c:v>
                </c:pt>
                <c:pt idx="155">
                  <c:v>69.2220485</c:v>
                </c:pt>
                <c:pt idx="156">
                  <c:v>69.590177499999996</c:v>
                </c:pt>
                <c:pt idx="157">
                  <c:v>69.659099600000005</c:v>
                </c:pt>
                <c:pt idx="158">
                  <c:v>69.687112099999993</c:v>
                </c:pt>
                <c:pt idx="159">
                  <c:v>70.093586200000004</c:v>
                </c:pt>
                <c:pt idx="160">
                  <c:v>70.435175299999997</c:v>
                </c:pt>
                <c:pt idx="161">
                  <c:v>71.502672099999998</c:v>
                </c:pt>
                <c:pt idx="162">
                  <c:v>71.626693200000005</c:v>
                </c:pt>
                <c:pt idx="163">
                  <c:v>71.973421700000003</c:v>
                </c:pt>
                <c:pt idx="164">
                  <c:v>73.414153900000002</c:v>
                </c:pt>
                <c:pt idx="165">
                  <c:v>73.9669557</c:v>
                </c:pt>
                <c:pt idx="166">
                  <c:v>74.581321000000003</c:v>
                </c:pt>
                <c:pt idx="167">
                  <c:v>74.641523199999995</c:v>
                </c:pt>
                <c:pt idx="168">
                  <c:v>75.042882599999999</c:v>
                </c:pt>
                <c:pt idx="169">
                  <c:v>76.145850999999993</c:v>
                </c:pt>
                <c:pt idx="170">
                  <c:v>76.209572399999999</c:v>
                </c:pt>
                <c:pt idx="171">
                  <c:v>76.407120899999995</c:v>
                </c:pt>
                <c:pt idx="172">
                  <c:v>77.331831399999999</c:v>
                </c:pt>
                <c:pt idx="173">
                  <c:v>77.780014100000002</c:v>
                </c:pt>
                <c:pt idx="174">
                  <c:v>78.230449899999996</c:v>
                </c:pt>
                <c:pt idx="175">
                  <c:v>79.479864199999994</c:v>
                </c:pt>
                <c:pt idx="176">
                  <c:v>80.192063000000005</c:v>
                </c:pt>
                <c:pt idx="177">
                  <c:v>80.480638299999995</c:v>
                </c:pt>
                <c:pt idx="178">
                  <c:v>82.479432900000006</c:v>
                </c:pt>
                <c:pt idx="179">
                  <c:v>82.893850999999998</c:v>
                </c:pt>
                <c:pt idx="180">
                  <c:v>84.144643400000007</c:v>
                </c:pt>
                <c:pt idx="181">
                  <c:v>84.446015599999996</c:v>
                </c:pt>
                <c:pt idx="182">
                  <c:v>84.565012999999993</c:v>
                </c:pt>
                <c:pt idx="183">
                  <c:v>85.485466500000001</c:v>
                </c:pt>
                <c:pt idx="184">
                  <c:v>85.639868699999994</c:v>
                </c:pt>
                <c:pt idx="185">
                  <c:v>87.714769200000006</c:v>
                </c:pt>
                <c:pt idx="186">
                  <c:v>87.938437300000004</c:v>
                </c:pt>
                <c:pt idx="187">
                  <c:v>89.186929500000005</c:v>
                </c:pt>
                <c:pt idx="188">
                  <c:v>90.414542400000002</c:v>
                </c:pt>
                <c:pt idx="189">
                  <c:v>91.190847300000001</c:v>
                </c:pt>
                <c:pt idx="190">
                  <c:v>92.274758700000007</c:v>
                </c:pt>
                <c:pt idx="191">
                  <c:v>92.409627499999999</c:v>
                </c:pt>
                <c:pt idx="192">
                  <c:v>92.456289100000006</c:v>
                </c:pt>
                <c:pt idx="193">
                  <c:v>92.507908099999995</c:v>
                </c:pt>
                <c:pt idx="194">
                  <c:v>94.709091700000002</c:v>
                </c:pt>
                <c:pt idx="195">
                  <c:v>96.610171800000003</c:v>
                </c:pt>
                <c:pt idx="196">
                  <c:v>97.093933199999995</c:v>
                </c:pt>
                <c:pt idx="197">
                  <c:v>99.212538800000004</c:v>
                </c:pt>
                <c:pt idx="198">
                  <c:v>100.189695</c:v>
                </c:pt>
                <c:pt idx="199">
                  <c:v>100.635019</c:v>
                </c:pt>
                <c:pt idx="200">
                  <c:v>101.031525</c:v>
                </c:pt>
                <c:pt idx="201">
                  <c:v>103.75153299999999</c:v>
                </c:pt>
                <c:pt idx="202">
                  <c:v>104.349628</c:v>
                </c:pt>
                <c:pt idx="203">
                  <c:v>106.18520599999999</c:v>
                </c:pt>
                <c:pt idx="204">
                  <c:v>106.40784499999999</c:v>
                </c:pt>
                <c:pt idx="205">
                  <c:v>106.993089</c:v>
                </c:pt>
                <c:pt idx="206">
                  <c:v>108.34347699999999</c:v>
                </c:pt>
                <c:pt idx="207">
                  <c:v>110.430774</c:v>
                </c:pt>
                <c:pt idx="208">
                  <c:v>110.549554</c:v>
                </c:pt>
                <c:pt idx="209">
                  <c:v>113.425428</c:v>
                </c:pt>
                <c:pt idx="210">
                  <c:v>113.498666</c:v>
                </c:pt>
                <c:pt idx="211">
                  <c:v>114.800269</c:v>
                </c:pt>
                <c:pt idx="212">
                  <c:v>116.17926799999999</c:v>
                </c:pt>
                <c:pt idx="213">
                  <c:v>117.099295</c:v>
                </c:pt>
                <c:pt idx="214">
                  <c:v>119.281296</c:v>
                </c:pt>
                <c:pt idx="215">
                  <c:v>119.460587</c:v>
                </c:pt>
                <c:pt idx="216">
                  <c:v>120.01186800000001</c:v>
                </c:pt>
                <c:pt idx="217">
                  <c:v>122.749447</c:v>
                </c:pt>
                <c:pt idx="218">
                  <c:v>124.957256</c:v>
                </c:pt>
                <c:pt idx="219">
                  <c:v>130.004749</c:v>
                </c:pt>
                <c:pt idx="220">
                  <c:v>130.35194999999999</c:v>
                </c:pt>
                <c:pt idx="221">
                  <c:v>132.88869299999999</c:v>
                </c:pt>
                <c:pt idx="222">
                  <c:v>133.11757399999999</c:v>
                </c:pt>
                <c:pt idx="223">
                  <c:v>133.40088</c:v>
                </c:pt>
                <c:pt idx="224">
                  <c:v>138.29086699999999</c:v>
                </c:pt>
                <c:pt idx="225">
                  <c:v>140.50958399999999</c:v>
                </c:pt>
                <c:pt idx="226">
                  <c:v>142.11699200000001</c:v>
                </c:pt>
                <c:pt idx="227">
                  <c:v>144.72486699999999</c:v>
                </c:pt>
                <c:pt idx="228">
                  <c:v>149.58230800000001</c:v>
                </c:pt>
                <c:pt idx="229">
                  <c:v>150.71530899999999</c:v>
                </c:pt>
                <c:pt idx="230">
                  <c:v>151.84965</c:v>
                </c:pt>
                <c:pt idx="231">
                  <c:v>153.268563</c:v>
                </c:pt>
                <c:pt idx="232">
                  <c:v>154.504561</c:v>
                </c:pt>
                <c:pt idx="233">
                  <c:v>161.81922900000001</c:v>
                </c:pt>
                <c:pt idx="234">
                  <c:v>162.028479</c:v>
                </c:pt>
                <c:pt idx="235">
                  <c:v>162.901028</c:v>
                </c:pt>
                <c:pt idx="236">
                  <c:v>168.03843000000001</c:v>
                </c:pt>
                <c:pt idx="237">
                  <c:v>168.53774999999999</c:v>
                </c:pt>
                <c:pt idx="238">
                  <c:v>170.080119</c:v>
                </c:pt>
                <c:pt idx="239">
                  <c:v>175.30747199999999</c:v>
                </c:pt>
                <c:pt idx="240">
                  <c:v>186.771806</c:v>
                </c:pt>
                <c:pt idx="241">
                  <c:v>189.34749400000001</c:v>
                </c:pt>
                <c:pt idx="242">
                  <c:v>190.35701</c:v>
                </c:pt>
                <c:pt idx="243">
                  <c:v>195.713731</c:v>
                </c:pt>
                <c:pt idx="244">
                  <c:v>198.52110099999999</c:v>
                </c:pt>
                <c:pt idx="245">
                  <c:v>204.35351700000001</c:v>
                </c:pt>
                <c:pt idx="246">
                  <c:v>206.050725</c:v>
                </c:pt>
                <c:pt idx="247">
                  <c:v>220.006674</c:v>
                </c:pt>
                <c:pt idx="248">
                  <c:v>221.56779900000001</c:v>
                </c:pt>
                <c:pt idx="249">
                  <c:v>230.734308</c:v>
                </c:pt>
                <c:pt idx="250">
                  <c:v>232.033174</c:v>
                </c:pt>
                <c:pt idx="251">
                  <c:v>234.301658</c:v>
                </c:pt>
                <c:pt idx="252">
                  <c:v>234.74409299999999</c:v>
                </c:pt>
                <c:pt idx="253">
                  <c:v>242.414919</c:v>
                </c:pt>
                <c:pt idx="254">
                  <c:v>258.85334399999999</c:v>
                </c:pt>
                <c:pt idx="255">
                  <c:v>259.76974300000001</c:v>
                </c:pt>
                <c:pt idx="256">
                  <c:v>262.83137799999997</c:v>
                </c:pt>
                <c:pt idx="257">
                  <c:v>281.11371700000001</c:v>
                </c:pt>
                <c:pt idx="258">
                  <c:v>296.10163899999998</c:v>
                </c:pt>
                <c:pt idx="259">
                  <c:v>298.06974100000002</c:v>
                </c:pt>
                <c:pt idx="260">
                  <c:v>298.46101499999997</c:v>
                </c:pt>
                <c:pt idx="261">
                  <c:v>317.77753200000001</c:v>
                </c:pt>
                <c:pt idx="262">
                  <c:v>333.267562</c:v>
                </c:pt>
                <c:pt idx="263">
                  <c:v>333.522875</c:v>
                </c:pt>
                <c:pt idx="264">
                  <c:v>355.64298300000002</c:v>
                </c:pt>
                <c:pt idx="265">
                  <c:v>383.49858999999998</c:v>
                </c:pt>
                <c:pt idx="266">
                  <c:v>389.339088</c:v>
                </c:pt>
                <c:pt idx="267">
                  <c:v>391.93325499999997</c:v>
                </c:pt>
                <c:pt idx="268">
                  <c:v>431.98355700000002</c:v>
                </c:pt>
                <c:pt idx="269">
                  <c:v>435.46865500000001</c:v>
                </c:pt>
                <c:pt idx="270">
                  <c:v>447.06591400000002</c:v>
                </c:pt>
                <c:pt idx="271">
                  <c:v>468.02224200000001</c:v>
                </c:pt>
                <c:pt idx="272">
                  <c:v>485.68363799999997</c:v>
                </c:pt>
              </c:numCache>
            </c:numRef>
          </c:xVal>
          <c:yVal>
            <c:numRef>
              <c:f>summaryC!$L$8:$L$280</c:f>
              <c:numCache>
                <c:formatCode>0.0000</c:formatCode>
                <c:ptCount val="273"/>
                <c:pt idx="0">
                  <c:v>5094.5805099999998</c:v>
                </c:pt>
                <c:pt idx="1">
                  <c:v>5147.3642599999994</c:v>
                </c:pt>
                <c:pt idx="2">
                  <c:v>4863.7101899999998</c:v>
                </c:pt>
                <c:pt idx="3">
                  <c:v>4827.0849099999996</c:v>
                </c:pt>
                <c:pt idx="4">
                  <c:v>4194.3624099999997</c:v>
                </c:pt>
                <c:pt idx="5">
                  <c:v>6124.5933800000003</c:v>
                </c:pt>
                <c:pt idx="6">
                  <c:v>4352.6040800000001</c:v>
                </c:pt>
                <c:pt idx="7">
                  <c:v>5596.91302</c:v>
                </c:pt>
                <c:pt idx="8">
                  <c:v>3983.9254899999996</c:v>
                </c:pt>
                <c:pt idx="9">
                  <c:v>5543.58266</c:v>
                </c:pt>
                <c:pt idx="10">
                  <c:v>3765.8229099999999</c:v>
                </c:pt>
                <c:pt idx="11">
                  <c:v>4006.0782300000001</c:v>
                </c:pt>
                <c:pt idx="12">
                  <c:v>4548.7349699999995</c:v>
                </c:pt>
                <c:pt idx="13">
                  <c:v>3627.0499500000001</c:v>
                </c:pt>
                <c:pt idx="14">
                  <c:v>5468.3317299999999</c:v>
                </c:pt>
                <c:pt idx="15">
                  <c:v>4194.6046399999996</c:v>
                </c:pt>
                <c:pt idx="16">
                  <c:v>4080.9285099999997</c:v>
                </c:pt>
                <c:pt idx="17">
                  <c:v>5296.1532699999998</c:v>
                </c:pt>
                <c:pt idx="18">
                  <c:v>4348.34872</c:v>
                </c:pt>
                <c:pt idx="19">
                  <c:v>3812.2365600000003</c:v>
                </c:pt>
                <c:pt idx="20">
                  <c:v>3808.1599799999999</c:v>
                </c:pt>
                <c:pt idx="21">
                  <c:v>4173.8624900000004</c:v>
                </c:pt>
                <c:pt idx="22">
                  <c:v>3446.5824600000001</c:v>
                </c:pt>
                <c:pt idx="23">
                  <c:v>4083.3934100000001</c:v>
                </c:pt>
                <c:pt idx="24">
                  <c:v>5846.0537400000003</c:v>
                </c:pt>
                <c:pt idx="25">
                  <c:v>3810.75423</c:v>
                </c:pt>
                <c:pt idx="26">
                  <c:v>5455.6871499999997</c:v>
                </c:pt>
                <c:pt idx="27">
                  <c:v>3289.2187700000004</c:v>
                </c:pt>
                <c:pt idx="28">
                  <c:v>5285.4197100000001</c:v>
                </c:pt>
                <c:pt idx="29">
                  <c:v>4835.4315799999995</c:v>
                </c:pt>
                <c:pt idx="30">
                  <c:v>5018.0893299999998</c:v>
                </c:pt>
                <c:pt idx="31">
                  <c:v>5026.0681299999997</c:v>
                </c:pt>
                <c:pt idx="32">
                  <c:v>3168.73974</c:v>
                </c:pt>
                <c:pt idx="33">
                  <c:v>5664.3122999999996</c:v>
                </c:pt>
                <c:pt idx="34">
                  <c:v>3518.1306800000002</c:v>
                </c:pt>
                <c:pt idx="35">
                  <c:v>3610.1647400000002</c:v>
                </c:pt>
                <c:pt idx="36">
                  <c:v>3032.2189700000004</c:v>
                </c:pt>
                <c:pt idx="37">
                  <c:v>3228.17931</c:v>
                </c:pt>
                <c:pt idx="38">
                  <c:v>3458.00848</c:v>
                </c:pt>
                <c:pt idx="39">
                  <c:v>5535.8267100000003</c:v>
                </c:pt>
                <c:pt idx="40">
                  <c:v>5340.9747600000001</c:v>
                </c:pt>
                <c:pt idx="41">
                  <c:v>4488.1776099999997</c:v>
                </c:pt>
                <c:pt idx="42">
                  <c:v>5499.3370700000005</c:v>
                </c:pt>
                <c:pt idx="43">
                  <c:v>5532.0107699999999</c:v>
                </c:pt>
                <c:pt idx="44">
                  <c:v>5520.0847299999996</c:v>
                </c:pt>
                <c:pt idx="45">
                  <c:v>5622.6572600000009</c:v>
                </c:pt>
                <c:pt idx="46">
                  <c:v>3636.8886499999999</c:v>
                </c:pt>
                <c:pt idx="47">
                  <c:v>2863.7649200000001</c:v>
                </c:pt>
                <c:pt idx="48">
                  <c:v>5308.8708200000001</c:v>
                </c:pt>
                <c:pt idx="49">
                  <c:v>3047.8891699999999</c:v>
                </c:pt>
                <c:pt idx="50">
                  <c:v>4342.9884000000002</c:v>
                </c:pt>
                <c:pt idx="51">
                  <c:v>3306.6181200000001</c:v>
                </c:pt>
                <c:pt idx="52">
                  <c:v>5510.9447100000007</c:v>
                </c:pt>
                <c:pt idx="53">
                  <c:v>3263.6375599999997</c:v>
                </c:pt>
                <c:pt idx="54">
                  <c:v>2754.7234500000004</c:v>
                </c:pt>
                <c:pt idx="55">
                  <c:v>4991.5802700000004</c:v>
                </c:pt>
                <c:pt idx="56">
                  <c:v>4078.0928000000004</c:v>
                </c:pt>
                <c:pt idx="57">
                  <c:v>2850.8843000000002</c:v>
                </c:pt>
                <c:pt idx="58">
                  <c:v>2928.8954100000001</c:v>
                </c:pt>
                <c:pt idx="59">
                  <c:v>5447.3124100000005</c:v>
                </c:pt>
                <c:pt idx="60">
                  <c:v>2652.3520899999999</c:v>
                </c:pt>
                <c:pt idx="61">
                  <c:v>2691.3410899999999</c:v>
                </c:pt>
                <c:pt idx="62">
                  <c:v>2527.6170200000001</c:v>
                </c:pt>
                <c:pt idx="63">
                  <c:v>5158.9108699999997</c:v>
                </c:pt>
                <c:pt idx="64">
                  <c:v>5377.0596100000002</c:v>
                </c:pt>
                <c:pt idx="65">
                  <c:v>5100.0551300000006</c:v>
                </c:pt>
                <c:pt idx="66">
                  <c:v>2392.10646</c:v>
                </c:pt>
                <c:pt idx="67">
                  <c:v>3715.21452</c:v>
                </c:pt>
                <c:pt idx="68">
                  <c:v>5304.4664199999997</c:v>
                </c:pt>
                <c:pt idx="69">
                  <c:v>2245.2344900000003</c:v>
                </c:pt>
                <c:pt idx="70">
                  <c:v>5179.8946499999993</c:v>
                </c:pt>
                <c:pt idx="71">
                  <c:v>5344.7599200000004</c:v>
                </c:pt>
                <c:pt idx="72">
                  <c:v>5099.0401900000006</c:v>
                </c:pt>
                <c:pt idx="73">
                  <c:v>3227.1527799999999</c:v>
                </c:pt>
                <c:pt idx="74">
                  <c:v>5114.9196000000002</c:v>
                </c:pt>
                <c:pt idx="75">
                  <c:v>5234.8376699999999</c:v>
                </c:pt>
                <c:pt idx="76">
                  <c:v>5038.6507500000007</c:v>
                </c:pt>
                <c:pt idx="77">
                  <c:v>5117.5941500000008</c:v>
                </c:pt>
                <c:pt idx="78">
                  <c:v>5061.17425</c:v>
                </c:pt>
                <c:pt idx="79">
                  <c:v>2348.45156</c:v>
                </c:pt>
                <c:pt idx="80">
                  <c:v>5003.7863699999998</c:v>
                </c:pt>
                <c:pt idx="81">
                  <c:v>1865.77151</c:v>
                </c:pt>
                <c:pt idx="82">
                  <c:v>2152.1539399999997</c:v>
                </c:pt>
                <c:pt idx="83">
                  <c:v>4970.88382</c:v>
                </c:pt>
                <c:pt idx="84">
                  <c:v>2021.1092100000001</c:v>
                </c:pt>
                <c:pt idx="85">
                  <c:v>4825.3198299999995</c:v>
                </c:pt>
                <c:pt idx="86">
                  <c:v>2208.1530400000001</c:v>
                </c:pt>
                <c:pt idx="87">
                  <c:v>1910.7345899999998</c:v>
                </c:pt>
                <c:pt idx="88">
                  <c:v>2016.70427</c:v>
                </c:pt>
                <c:pt idx="89">
                  <c:v>2779.0661600000003</c:v>
                </c:pt>
                <c:pt idx="90">
                  <c:v>1711.84347</c:v>
                </c:pt>
                <c:pt idx="91">
                  <c:v>1575.7307499999999</c:v>
                </c:pt>
                <c:pt idx="92">
                  <c:v>1691.5767599999999</c:v>
                </c:pt>
                <c:pt idx="93">
                  <c:v>1578.6456600000001</c:v>
                </c:pt>
                <c:pt idx="94">
                  <c:v>1507.8350700000001</c:v>
                </c:pt>
                <c:pt idx="95">
                  <c:v>1416.87601</c:v>
                </c:pt>
                <c:pt idx="96">
                  <c:v>2277.02297</c:v>
                </c:pt>
                <c:pt idx="97">
                  <c:v>1303.83529</c:v>
                </c:pt>
                <c:pt idx="98">
                  <c:v>1181.2862</c:v>
                </c:pt>
                <c:pt idx="99">
                  <c:v>1062.0435</c:v>
                </c:pt>
                <c:pt idx="100">
                  <c:v>1283.4726800000001</c:v>
                </c:pt>
                <c:pt idx="101">
                  <c:v>1120.9290100000001</c:v>
                </c:pt>
                <c:pt idx="102">
                  <c:v>1082.8221099999998</c:v>
                </c:pt>
                <c:pt idx="103">
                  <c:v>1351.26577</c:v>
                </c:pt>
                <c:pt idx="104">
                  <c:v>1114.2327400000001</c:v>
                </c:pt>
                <c:pt idx="105">
                  <c:v>1171.44823</c:v>
                </c:pt>
                <c:pt idx="106">
                  <c:v>992.61855000000003</c:v>
                </c:pt>
                <c:pt idx="107">
                  <c:v>1952.23858</c:v>
                </c:pt>
                <c:pt idx="108">
                  <c:v>937.99063999999998</c:v>
                </c:pt>
                <c:pt idx="109">
                  <c:v>1079.3757500000002</c:v>
                </c:pt>
                <c:pt idx="110">
                  <c:v>897.08169999999996</c:v>
                </c:pt>
                <c:pt idx="111">
                  <c:v>1712.4939299999999</c:v>
                </c:pt>
                <c:pt idx="112">
                  <c:v>983.27563999999995</c:v>
                </c:pt>
                <c:pt idx="113">
                  <c:v>1107.6478</c:v>
                </c:pt>
                <c:pt idx="114">
                  <c:v>990.29155000000003</c:v>
                </c:pt>
                <c:pt idx="115">
                  <c:v>832.20691999999997</c:v>
                </c:pt>
                <c:pt idx="116">
                  <c:v>894.1080300000001</c:v>
                </c:pt>
                <c:pt idx="117">
                  <c:v>1318.05276</c:v>
                </c:pt>
                <c:pt idx="118">
                  <c:v>835.07865000000004</c:v>
                </c:pt>
                <c:pt idx="119">
                  <c:v>761.69633999999996</c:v>
                </c:pt>
                <c:pt idx="120">
                  <c:v>894.41152</c:v>
                </c:pt>
                <c:pt idx="121">
                  <c:v>859.41811999999993</c:v>
                </c:pt>
                <c:pt idx="122">
                  <c:v>716.95467999999994</c:v>
                </c:pt>
                <c:pt idx="123">
                  <c:v>771.30583000000001</c:v>
                </c:pt>
                <c:pt idx="124">
                  <c:v>703.16122999999993</c:v>
                </c:pt>
                <c:pt idx="125">
                  <c:v>764.73026000000004</c:v>
                </c:pt>
                <c:pt idx="126">
                  <c:v>728.75504000000001</c:v>
                </c:pt>
                <c:pt idx="127">
                  <c:v>664.96242000000007</c:v>
                </c:pt>
                <c:pt idx="128">
                  <c:v>674.25954999999999</c:v>
                </c:pt>
                <c:pt idx="129">
                  <c:v>611.18164999999999</c:v>
                </c:pt>
                <c:pt idx="130">
                  <c:v>700.82871</c:v>
                </c:pt>
                <c:pt idx="131">
                  <c:v>581.62473999999997</c:v>
                </c:pt>
                <c:pt idx="132">
                  <c:v>604.19255999999996</c:v>
                </c:pt>
                <c:pt idx="133">
                  <c:v>635.39531999999997</c:v>
                </c:pt>
                <c:pt idx="134">
                  <c:v>547.23</c:v>
                </c:pt>
                <c:pt idx="135">
                  <c:v>530.82574</c:v>
                </c:pt>
                <c:pt idx="136">
                  <c:v>969.86568999999997</c:v>
                </c:pt>
                <c:pt idx="137">
                  <c:v>547.62438999999995</c:v>
                </c:pt>
                <c:pt idx="138">
                  <c:v>845.08415000000002</c:v>
                </c:pt>
                <c:pt idx="139">
                  <c:v>482.42878000000002</c:v>
                </c:pt>
                <c:pt idx="140">
                  <c:v>467.17420999999996</c:v>
                </c:pt>
                <c:pt idx="141">
                  <c:v>565.10302999999999</c:v>
                </c:pt>
                <c:pt idx="142">
                  <c:v>450.93290000000002</c:v>
                </c:pt>
                <c:pt idx="143">
                  <c:v>427.46768000000003</c:v>
                </c:pt>
                <c:pt idx="144">
                  <c:v>479.00636000000003</c:v>
                </c:pt>
                <c:pt idx="145">
                  <c:v>516.25175999999999</c:v>
                </c:pt>
                <c:pt idx="146">
                  <c:v>433.51219000000003</c:v>
                </c:pt>
                <c:pt idx="147">
                  <c:v>393.30544000000003</c:v>
                </c:pt>
                <c:pt idx="148">
                  <c:v>466.90279000000004</c:v>
                </c:pt>
                <c:pt idx="149">
                  <c:v>396.72573</c:v>
                </c:pt>
                <c:pt idx="150">
                  <c:v>362.85014999999999</c:v>
                </c:pt>
                <c:pt idx="151">
                  <c:v>344.43472000000003</c:v>
                </c:pt>
                <c:pt idx="152">
                  <c:v>314.63915999999995</c:v>
                </c:pt>
                <c:pt idx="153">
                  <c:v>566.81236999999999</c:v>
                </c:pt>
                <c:pt idx="154">
                  <c:v>308.20321999999999</c:v>
                </c:pt>
                <c:pt idx="155">
                  <c:v>407.57441</c:v>
                </c:pt>
                <c:pt idx="156">
                  <c:v>384.06605000000002</c:v>
                </c:pt>
                <c:pt idx="157">
                  <c:v>322.02709000000004</c:v>
                </c:pt>
                <c:pt idx="158">
                  <c:v>344.94650000000001</c:v>
                </c:pt>
                <c:pt idx="159">
                  <c:v>292.22515999999996</c:v>
                </c:pt>
                <c:pt idx="160">
                  <c:v>280.23901000000001</c:v>
                </c:pt>
                <c:pt idx="161">
                  <c:v>294.36369999999999</c:v>
                </c:pt>
                <c:pt idx="162">
                  <c:v>276.08134999999999</c:v>
                </c:pt>
                <c:pt idx="163">
                  <c:v>345.56221999999997</c:v>
                </c:pt>
                <c:pt idx="164">
                  <c:v>257.33880999999997</c:v>
                </c:pt>
                <c:pt idx="165">
                  <c:v>280.39378999999997</c:v>
                </c:pt>
                <c:pt idx="166">
                  <c:v>296.29791999999998</c:v>
                </c:pt>
                <c:pt idx="167">
                  <c:v>412.78004000000004</c:v>
                </c:pt>
                <c:pt idx="168">
                  <c:v>247.34038999999999</c:v>
                </c:pt>
                <c:pt idx="169">
                  <c:v>256.31923</c:v>
                </c:pt>
                <c:pt idx="170">
                  <c:v>231.71977999999999</c:v>
                </c:pt>
                <c:pt idx="171">
                  <c:v>296.11843999999996</c:v>
                </c:pt>
                <c:pt idx="172">
                  <c:v>238.27437</c:v>
                </c:pt>
                <c:pt idx="173">
                  <c:v>216.30956</c:v>
                </c:pt>
                <c:pt idx="174">
                  <c:v>221.89551</c:v>
                </c:pt>
                <c:pt idx="175">
                  <c:v>254.84134000000003</c:v>
                </c:pt>
                <c:pt idx="176">
                  <c:v>204.96286999999998</c:v>
                </c:pt>
                <c:pt idx="177">
                  <c:v>222.50688</c:v>
                </c:pt>
                <c:pt idx="178">
                  <c:v>203.84237999999999</c:v>
                </c:pt>
                <c:pt idx="179">
                  <c:v>192.08616000000001</c:v>
                </c:pt>
                <c:pt idx="180">
                  <c:v>249.36363</c:v>
                </c:pt>
                <c:pt idx="181">
                  <c:v>222.91163</c:v>
                </c:pt>
                <c:pt idx="182">
                  <c:v>182.36456000000001</c:v>
                </c:pt>
                <c:pt idx="183">
                  <c:v>188.53300000000002</c:v>
                </c:pt>
                <c:pt idx="184">
                  <c:v>175.48396</c:v>
                </c:pt>
                <c:pt idx="185">
                  <c:v>164.58923000000001</c:v>
                </c:pt>
                <c:pt idx="186">
                  <c:v>173.17250000000001</c:v>
                </c:pt>
                <c:pt idx="187">
                  <c:v>230.33964</c:v>
                </c:pt>
                <c:pt idx="188">
                  <c:v>153.15741</c:v>
                </c:pt>
                <c:pt idx="189">
                  <c:v>298.48237999999998</c:v>
                </c:pt>
                <c:pt idx="190">
                  <c:v>156.07545999999999</c:v>
                </c:pt>
                <c:pt idx="191">
                  <c:v>200.71142</c:v>
                </c:pt>
                <c:pt idx="192">
                  <c:v>195.42525999999998</c:v>
                </c:pt>
                <c:pt idx="193">
                  <c:v>146.78450000000001</c:v>
                </c:pt>
                <c:pt idx="194">
                  <c:v>139.48845</c:v>
                </c:pt>
                <c:pt idx="195">
                  <c:v>143.64129</c:v>
                </c:pt>
                <c:pt idx="196">
                  <c:v>129.29293000000001</c:v>
                </c:pt>
                <c:pt idx="197">
                  <c:v>124.49346</c:v>
                </c:pt>
                <c:pt idx="198">
                  <c:v>164.65448999999998</c:v>
                </c:pt>
                <c:pt idx="199">
                  <c:v>176.68711999999999</c:v>
                </c:pt>
                <c:pt idx="200">
                  <c:v>127.69056</c:v>
                </c:pt>
                <c:pt idx="201">
                  <c:v>113.39558</c:v>
                </c:pt>
                <c:pt idx="202">
                  <c:v>109.70850999999999</c:v>
                </c:pt>
                <c:pt idx="203">
                  <c:v>115.65670999999999</c:v>
                </c:pt>
                <c:pt idx="204">
                  <c:v>146.38906</c:v>
                </c:pt>
                <c:pt idx="205">
                  <c:v>101.38645</c:v>
                </c:pt>
                <c:pt idx="206">
                  <c:v>107.86095</c:v>
                </c:pt>
                <c:pt idx="207">
                  <c:v>142.02513999999999</c:v>
                </c:pt>
                <c:pt idx="208">
                  <c:v>95.991439999999997</c:v>
                </c:pt>
                <c:pt idx="209">
                  <c:v>90.31429</c:v>
                </c:pt>
                <c:pt idx="210">
                  <c:v>92.784179999999992</c:v>
                </c:pt>
                <c:pt idx="211">
                  <c:v>184.01888</c:v>
                </c:pt>
                <c:pt idx="212">
                  <c:v>120.00133000000001</c:v>
                </c:pt>
                <c:pt idx="213">
                  <c:v>85.666000000000011</c:v>
                </c:pt>
                <c:pt idx="214">
                  <c:v>84.512360000000001</c:v>
                </c:pt>
                <c:pt idx="215">
                  <c:v>79.937939999999998</c:v>
                </c:pt>
                <c:pt idx="216">
                  <c:v>122.7265</c:v>
                </c:pt>
                <c:pt idx="217">
                  <c:v>79.830109999999991</c:v>
                </c:pt>
                <c:pt idx="218">
                  <c:v>73.91722</c:v>
                </c:pt>
                <c:pt idx="219">
                  <c:v>68.669910000000002</c:v>
                </c:pt>
                <c:pt idx="220">
                  <c:v>64.849420000000009</c:v>
                </c:pt>
                <c:pt idx="221">
                  <c:v>70.645269999999996</c:v>
                </c:pt>
                <c:pt idx="222">
                  <c:v>96.306970000000007</c:v>
                </c:pt>
                <c:pt idx="223">
                  <c:v>100.273</c:v>
                </c:pt>
                <c:pt idx="224">
                  <c:v>60.771129999999999</c:v>
                </c:pt>
                <c:pt idx="225">
                  <c:v>62.396140000000003</c:v>
                </c:pt>
                <c:pt idx="226">
                  <c:v>56.697180000000003</c:v>
                </c:pt>
                <c:pt idx="227">
                  <c:v>91.756340000000009</c:v>
                </c:pt>
                <c:pt idx="228">
                  <c:v>78.139139999999998</c:v>
                </c:pt>
                <c:pt idx="229">
                  <c:v>51.678930000000001</c:v>
                </c:pt>
                <c:pt idx="230">
                  <c:v>52.413420000000002</c:v>
                </c:pt>
                <c:pt idx="231">
                  <c:v>114.12882</c:v>
                </c:pt>
                <c:pt idx="232">
                  <c:v>48.734390000000005</c:v>
                </c:pt>
                <c:pt idx="233">
                  <c:v>46.060400000000001</c:v>
                </c:pt>
                <c:pt idx="234">
                  <c:v>71.329619999999991</c:v>
                </c:pt>
                <c:pt idx="235">
                  <c:v>47.56297</c:v>
                </c:pt>
                <c:pt idx="236">
                  <c:v>69.343739999999997</c:v>
                </c:pt>
                <c:pt idx="237">
                  <c:v>42.160440000000001</c:v>
                </c:pt>
                <c:pt idx="238">
                  <c:v>44.768689999999999</c:v>
                </c:pt>
                <c:pt idx="239">
                  <c:v>37.533740000000002</c:v>
                </c:pt>
                <c:pt idx="240">
                  <c:v>34.490769999999998</c:v>
                </c:pt>
                <c:pt idx="241">
                  <c:v>62.394940000000005</c:v>
                </c:pt>
                <c:pt idx="242">
                  <c:v>34.395949999999999</c:v>
                </c:pt>
                <c:pt idx="243">
                  <c:v>31.6921</c:v>
                </c:pt>
                <c:pt idx="244">
                  <c:v>53.386959999999995</c:v>
                </c:pt>
                <c:pt idx="245">
                  <c:v>29.272759999999998</c:v>
                </c:pt>
                <c:pt idx="246">
                  <c:v>31.204139999999999</c:v>
                </c:pt>
                <c:pt idx="247">
                  <c:v>49.374200000000002</c:v>
                </c:pt>
                <c:pt idx="248">
                  <c:v>26.920940000000002</c:v>
                </c:pt>
                <c:pt idx="249">
                  <c:v>25.509599999999999</c:v>
                </c:pt>
                <c:pt idx="250">
                  <c:v>24.11891</c:v>
                </c:pt>
                <c:pt idx="251">
                  <c:v>45.26023</c:v>
                </c:pt>
                <c:pt idx="252">
                  <c:v>61.640269999999994</c:v>
                </c:pt>
                <c:pt idx="253">
                  <c:v>23.564959999999999</c:v>
                </c:pt>
                <c:pt idx="254">
                  <c:v>22.786560000000001</c:v>
                </c:pt>
                <c:pt idx="255">
                  <c:v>21.0276</c:v>
                </c:pt>
                <c:pt idx="256">
                  <c:v>39.23339</c:v>
                </c:pt>
                <c:pt idx="257">
                  <c:v>18.792809999999999</c:v>
                </c:pt>
                <c:pt idx="258">
                  <c:v>18.978280000000002</c:v>
                </c:pt>
                <c:pt idx="259">
                  <c:v>37.125300000000003</c:v>
                </c:pt>
                <c:pt idx="260">
                  <c:v>16.50384</c:v>
                </c:pt>
                <c:pt idx="261">
                  <c:v>15.222160000000001</c:v>
                </c:pt>
                <c:pt idx="262">
                  <c:v>26.740169999999999</c:v>
                </c:pt>
                <c:pt idx="263">
                  <c:v>15.81892</c:v>
                </c:pt>
                <c:pt idx="264">
                  <c:v>13.050600000000001</c:v>
                </c:pt>
                <c:pt idx="265">
                  <c:v>14.144119999999999</c:v>
                </c:pt>
                <c:pt idx="266">
                  <c:v>11.882729999999999</c:v>
                </c:pt>
                <c:pt idx="267">
                  <c:v>27.024909999999998</c:v>
                </c:pt>
                <c:pt idx="268">
                  <c:v>22.874009999999998</c:v>
                </c:pt>
                <c:pt idx="269">
                  <c:v>10.923250000000001</c:v>
                </c:pt>
                <c:pt idx="270">
                  <c:v>10.640169999999999</c:v>
                </c:pt>
                <c:pt idx="271">
                  <c:v>26.764330000000001</c:v>
                </c:pt>
                <c:pt idx="272">
                  <c:v>9.3770199999999999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ECA-004B-B284-6F82045043E7}"/>
            </c:ext>
          </c:extLst>
        </c:ser>
        <c:ser>
          <c:idx val="1"/>
          <c:order val="2"/>
          <c:tx>
            <c:v>EOS 500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summaryC!$AB$22:$AB$35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summaryC!$AD$22:$AD$35</c:f>
              <c:numCache>
                <c:formatCode>General</c:formatCode>
                <c:ptCount val="14"/>
                <c:pt idx="0">
                  <c:v>6723.4536379991778</c:v>
                </c:pt>
                <c:pt idx="1">
                  <c:v>5245.1884461522759</c:v>
                </c:pt>
                <c:pt idx="2">
                  <c:v>3200.510840220833</c:v>
                </c:pt>
                <c:pt idx="3">
                  <c:v>2183.8615220062807</c:v>
                </c:pt>
                <c:pt idx="4">
                  <c:v>1224.3777548403241</c:v>
                </c:pt>
                <c:pt idx="5">
                  <c:v>481.26153696130001</c:v>
                </c:pt>
                <c:pt idx="6">
                  <c:v>263.24766807773483</c:v>
                </c:pt>
                <c:pt idx="7">
                  <c:v>119.38550102337301</c:v>
                </c:pt>
                <c:pt idx="8">
                  <c:v>70.614594083672671</c:v>
                </c:pt>
                <c:pt idx="9">
                  <c:v>35.280929914384423</c:v>
                </c:pt>
                <c:pt idx="10">
                  <c:v>22.250110348691393</c:v>
                </c:pt>
                <c:pt idx="11">
                  <c:v>15.830405480827684</c:v>
                </c:pt>
                <c:pt idx="12">
                  <c:v>8.8412745070805006</c:v>
                </c:pt>
                <c:pt idx="13">
                  <c:v>6.0008666447379806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ECA-004B-B284-6F82045043E7}"/>
            </c:ext>
          </c:extLst>
        </c:ser>
        <c:ser>
          <c:idx val="5"/>
          <c:order val="3"/>
          <c:tx>
            <c:v>MD 500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8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summaryC!$M$282:$M$554</c:f>
              <c:numCache>
                <c:formatCode>0.0000</c:formatCode>
                <c:ptCount val="273"/>
                <c:pt idx="0">
                  <c:v>30.051237416729467</c:v>
                </c:pt>
                <c:pt idx="1">
                  <c:v>30.535380813357815</c:v>
                </c:pt>
                <c:pt idx="2">
                  <c:v>30.813040372389281</c:v>
                </c:pt>
                <c:pt idx="3">
                  <c:v>30.87060455548508</c:v>
                </c:pt>
                <c:pt idx="4">
                  <c:v>30.890538051363205</c:v>
                </c:pt>
                <c:pt idx="5">
                  <c:v>30.933543594797897</c:v>
                </c:pt>
                <c:pt idx="6">
                  <c:v>30.982398638055386</c:v>
                </c:pt>
                <c:pt idx="7">
                  <c:v>31.09356268775727</c:v>
                </c:pt>
                <c:pt idx="8">
                  <c:v>31.119001968734477</c:v>
                </c:pt>
                <c:pt idx="9">
                  <c:v>31.224954783123042</c:v>
                </c:pt>
                <c:pt idx="10">
                  <c:v>31.391576892001748</c:v>
                </c:pt>
                <c:pt idx="11">
                  <c:v>31.468438527878856</c:v>
                </c:pt>
                <c:pt idx="12">
                  <c:v>31.50025878050571</c:v>
                </c:pt>
                <c:pt idx="13">
                  <c:v>31.504700078740008</c:v>
                </c:pt>
                <c:pt idx="14">
                  <c:v>31.640228327902054</c:v>
                </c:pt>
                <c:pt idx="15">
                  <c:v>31.71386637799694</c:v>
                </c:pt>
                <c:pt idx="16">
                  <c:v>31.784161632307487</c:v>
                </c:pt>
                <c:pt idx="17">
                  <c:v>31.809181122539709</c:v>
                </c:pt>
                <c:pt idx="18">
                  <c:v>31.855915784202686</c:v>
                </c:pt>
                <c:pt idx="19">
                  <c:v>31.884282575628131</c:v>
                </c:pt>
                <c:pt idx="20">
                  <c:v>31.9111283789609</c:v>
                </c:pt>
                <c:pt idx="21">
                  <c:v>31.911810814174199</c:v>
                </c:pt>
                <c:pt idx="22">
                  <c:v>31.956322283307156</c:v>
                </c:pt>
                <c:pt idx="23">
                  <c:v>31.973339401483695</c:v>
                </c:pt>
                <c:pt idx="24">
                  <c:v>32.083673132087839</c:v>
                </c:pt>
                <c:pt idx="25">
                  <c:v>32.150723912899906</c:v>
                </c:pt>
                <c:pt idx="26">
                  <c:v>32.221270164443425</c:v>
                </c:pt>
                <c:pt idx="27">
                  <c:v>32.262714705906809</c:v>
                </c:pt>
                <c:pt idx="28">
                  <c:v>32.320246987289849</c:v>
                </c:pt>
                <c:pt idx="29">
                  <c:v>32.436893507656983</c:v>
                </c:pt>
                <c:pt idx="30">
                  <c:v>32.55476936251965</c:v>
                </c:pt>
                <c:pt idx="31">
                  <c:v>32.557174733090562</c:v>
                </c:pt>
                <c:pt idx="32">
                  <c:v>32.56776580123941</c:v>
                </c:pt>
                <c:pt idx="33">
                  <c:v>32.79488705111882</c:v>
                </c:pt>
                <c:pt idx="34">
                  <c:v>32.833593401853541</c:v>
                </c:pt>
                <c:pt idx="35">
                  <c:v>32.833818229999387</c:v>
                </c:pt>
                <c:pt idx="36">
                  <c:v>32.975332041834697</c:v>
                </c:pt>
                <c:pt idx="37">
                  <c:v>33.20861067942576</c:v>
                </c:pt>
                <c:pt idx="38">
                  <c:v>33.403605079726908</c:v>
                </c:pt>
                <c:pt idx="39">
                  <c:v>33.425573851699852</c:v>
                </c:pt>
                <c:pt idx="40">
                  <c:v>33.460953261815405</c:v>
                </c:pt>
                <c:pt idx="41">
                  <c:v>33.510974630049162</c:v>
                </c:pt>
                <c:pt idx="42">
                  <c:v>33.709257832955934</c:v>
                </c:pt>
                <c:pt idx="43">
                  <c:v>33.811240160091728</c:v>
                </c:pt>
                <c:pt idx="44">
                  <c:v>33.874244967069146</c:v>
                </c:pt>
                <c:pt idx="45">
                  <c:v>34.054301795806182</c:v>
                </c:pt>
                <c:pt idx="46">
                  <c:v>34.058854636362646</c:v>
                </c:pt>
                <c:pt idx="47">
                  <c:v>34.449012758592204</c:v>
                </c:pt>
                <c:pt idx="48">
                  <c:v>34.515394685549211</c:v>
                </c:pt>
                <c:pt idx="49">
                  <c:v>34.560104279217654</c:v>
                </c:pt>
                <c:pt idx="50">
                  <c:v>34.702990471897785</c:v>
                </c:pt>
                <c:pt idx="51">
                  <c:v>34.793977912226588</c:v>
                </c:pt>
                <c:pt idx="52">
                  <c:v>34.960551121955831</c:v>
                </c:pt>
                <c:pt idx="53">
                  <c:v>35.128493700519961</c:v>
                </c:pt>
                <c:pt idx="54">
                  <c:v>35.183312481073223</c:v>
                </c:pt>
                <c:pt idx="55">
                  <c:v>35.194670234154287</c:v>
                </c:pt>
                <c:pt idx="56">
                  <c:v>35.241900223973907</c:v>
                </c:pt>
                <c:pt idx="57">
                  <c:v>35.284768862724654</c:v>
                </c:pt>
                <c:pt idx="58">
                  <c:v>35.291361956366615</c:v>
                </c:pt>
                <c:pt idx="59">
                  <c:v>35.319061199001766</c:v>
                </c:pt>
                <c:pt idx="60">
                  <c:v>35.520316359990865</c:v>
                </c:pt>
                <c:pt idx="61">
                  <c:v>35.575074607235507</c:v>
                </c:pt>
                <c:pt idx="62">
                  <c:v>35.576807633518399</c:v>
                </c:pt>
                <c:pt idx="63">
                  <c:v>35.592919955808426</c:v>
                </c:pt>
                <c:pt idx="64">
                  <c:v>35.665849246371231</c:v>
                </c:pt>
                <c:pt idx="65">
                  <c:v>35.743806201125999</c:v>
                </c:pt>
                <c:pt idx="66">
                  <c:v>35.784327816085131</c:v>
                </c:pt>
                <c:pt idx="67">
                  <c:v>35.860667598716063</c:v>
                </c:pt>
                <c:pt idx="68">
                  <c:v>36.008160785898681</c:v>
                </c:pt>
                <c:pt idx="69">
                  <c:v>36.230017060306025</c:v>
                </c:pt>
                <c:pt idx="70">
                  <c:v>36.24825404295531</c:v>
                </c:pt>
                <c:pt idx="71">
                  <c:v>36.326247445805016</c:v>
                </c:pt>
                <c:pt idx="72">
                  <c:v>36.467521566123537</c:v>
                </c:pt>
                <c:pt idx="73">
                  <c:v>36.496911897175238</c:v>
                </c:pt>
                <c:pt idx="74">
                  <c:v>36.501836041987879</c:v>
                </c:pt>
                <c:pt idx="75">
                  <c:v>36.650936465261559</c:v>
                </c:pt>
                <c:pt idx="76">
                  <c:v>36.954921776731794</c:v>
                </c:pt>
                <c:pt idx="77">
                  <c:v>37.142833604728281</c:v>
                </c:pt>
                <c:pt idx="78">
                  <c:v>37.180221331329527</c:v>
                </c:pt>
                <c:pt idx="79">
                  <c:v>37.341067673454248</c:v>
                </c:pt>
                <c:pt idx="80">
                  <c:v>37.377909534387207</c:v>
                </c:pt>
                <c:pt idx="81">
                  <c:v>37.587714039560019</c:v>
                </c:pt>
                <c:pt idx="82">
                  <c:v>37.659537200710894</c:v>
                </c:pt>
                <c:pt idx="83">
                  <c:v>37.830471340629224</c:v>
                </c:pt>
                <c:pt idx="84">
                  <c:v>38.146535422659838</c:v>
                </c:pt>
                <c:pt idx="85">
                  <c:v>38.27238951751518</c:v>
                </c:pt>
                <c:pt idx="86">
                  <c:v>38.971814158071659</c:v>
                </c:pt>
                <c:pt idx="87">
                  <c:v>39.025402475681886</c:v>
                </c:pt>
                <c:pt idx="88">
                  <c:v>39.254488514073664</c:v>
                </c:pt>
                <c:pt idx="89">
                  <c:v>39.505058725291136</c:v>
                </c:pt>
                <c:pt idx="90">
                  <c:v>39.772706486346749</c:v>
                </c:pt>
                <c:pt idx="91">
                  <c:v>40.355905147831237</c:v>
                </c:pt>
                <c:pt idx="92">
                  <c:v>40.431971715995985</c:v>
                </c:pt>
                <c:pt idx="93">
                  <c:v>40.703786357440904</c:v>
                </c:pt>
                <c:pt idx="94">
                  <c:v>41.780597687250747</c:v>
                </c:pt>
                <c:pt idx="95">
                  <c:v>41.930197215539977</c:v>
                </c:pt>
                <c:pt idx="96">
                  <c:v>42.408218416649163</c:v>
                </c:pt>
                <c:pt idx="97">
                  <c:v>42.462867692535447</c:v>
                </c:pt>
                <c:pt idx="98">
                  <c:v>42.720000079174348</c:v>
                </c:pt>
                <c:pt idx="99">
                  <c:v>43.112432028732002</c:v>
                </c:pt>
                <c:pt idx="100">
                  <c:v>43.225836345486172</c:v>
                </c:pt>
                <c:pt idx="101">
                  <c:v>43.240292454538647</c:v>
                </c:pt>
                <c:pt idx="102">
                  <c:v>43.287252977903492</c:v>
                </c:pt>
                <c:pt idx="103">
                  <c:v>43.838541742592525</c:v>
                </c:pt>
                <c:pt idx="104">
                  <c:v>44.012031231572728</c:v>
                </c:pt>
                <c:pt idx="105">
                  <c:v>44.396634767819009</c:v>
                </c:pt>
                <c:pt idx="106">
                  <c:v>44.6777921983293</c:v>
                </c:pt>
                <c:pt idx="107">
                  <c:v>44.839973728599922</c:v>
                </c:pt>
                <c:pt idx="108">
                  <c:v>45.535284303058319</c:v>
                </c:pt>
                <c:pt idx="109">
                  <c:v>45.681510703197297</c:v>
                </c:pt>
                <c:pt idx="110">
                  <c:v>45.774411562934617</c:v>
                </c:pt>
                <c:pt idx="111">
                  <c:v>46.229360602535749</c:v>
                </c:pt>
                <c:pt idx="112">
                  <c:v>46.513306820569781</c:v>
                </c:pt>
                <c:pt idx="113">
                  <c:v>47.03545556304821</c:v>
                </c:pt>
                <c:pt idx="114">
                  <c:v>47.38680755255762</c:v>
                </c:pt>
                <c:pt idx="115">
                  <c:v>47.487749687830423</c:v>
                </c:pt>
                <c:pt idx="116">
                  <c:v>48.652470332763876</c:v>
                </c:pt>
                <c:pt idx="117">
                  <c:v>48.718332494155739</c:v>
                </c:pt>
                <c:pt idx="118">
                  <c:v>48.757824582545034</c:v>
                </c:pt>
                <c:pt idx="119">
                  <c:v>49.207759100190756</c:v>
                </c:pt>
                <c:pt idx="120">
                  <c:v>49.600973893866033</c:v>
                </c:pt>
                <c:pt idx="121">
                  <c:v>49.75047792966982</c:v>
                </c:pt>
                <c:pt idx="122">
                  <c:v>50.485603767863374</c:v>
                </c:pt>
                <c:pt idx="123">
                  <c:v>50.659569595399411</c:v>
                </c:pt>
                <c:pt idx="124">
                  <c:v>50.676435008063009</c:v>
                </c:pt>
                <c:pt idx="125">
                  <c:v>50.88634933570475</c:v>
                </c:pt>
                <c:pt idx="126">
                  <c:v>52.403484353428453</c:v>
                </c:pt>
                <c:pt idx="127">
                  <c:v>52.554810989634973</c:v>
                </c:pt>
                <c:pt idx="128">
                  <c:v>53.399577568929764</c:v>
                </c:pt>
                <c:pt idx="129">
                  <c:v>54.816562482959021</c:v>
                </c:pt>
                <c:pt idx="130">
                  <c:v>55.072883747781539</c:v>
                </c:pt>
                <c:pt idx="131">
                  <c:v>55.420411199512728</c:v>
                </c:pt>
                <c:pt idx="132">
                  <c:v>55.465799366573528</c:v>
                </c:pt>
                <c:pt idx="133">
                  <c:v>55.619543159848376</c:v>
                </c:pt>
                <c:pt idx="134">
                  <c:v>56.104039745440303</c:v>
                </c:pt>
                <c:pt idx="135">
                  <c:v>56.861394202633214</c:v>
                </c:pt>
                <c:pt idx="136">
                  <c:v>57.490834413625478</c:v>
                </c:pt>
                <c:pt idx="137">
                  <c:v>57.76329843438932</c:v>
                </c:pt>
                <c:pt idx="138">
                  <c:v>58.456978126747472</c:v>
                </c:pt>
                <c:pt idx="139">
                  <c:v>59.408873074243388</c:v>
                </c:pt>
                <c:pt idx="140">
                  <c:v>60.634072330437824</c:v>
                </c:pt>
                <c:pt idx="141">
                  <c:v>60.946670353730191</c:v>
                </c:pt>
                <c:pt idx="142">
                  <c:v>61.451559062050855</c:v>
                </c:pt>
                <c:pt idx="143">
                  <c:v>62.379560691103798</c:v>
                </c:pt>
                <c:pt idx="144">
                  <c:v>63.086449490157406</c:v>
                </c:pt>
                <c:pt idx="145">
                  <c:v>63.572636779562608</c:v>
                </c:pt>
                <c:pt idx="146">
                  <c:v>63.929256546156871</c:v>
                </c:pt>
                <c:pt idx="147">
                  <c:v>65.197526963118463</c:v>
                </c:pt>
                <c:pt idx="148">
                  <c:v>65.295426906542886</c:v>
                </c:pt>
                <c:pt idx="149">
                  <c:v>66.196697434147154</c:v>
                </c:pt>
                <c:pt idx="150">
                  <c:v>66.819863163399134</c:v>
                </c:pt>
                <c:pt idx="151">
                  <c:v>67.486139295516992</c:v>
                </c:pt>
                <c:pt idx="152">
                  <c:v>67.809079109242447</c:v>
                </c:pt>
                <c:pt idx="153">
                  <c:v>69.269401485991935</c:v>
                </c:pt>
                <c:pt idx="154">
                  <c:v>69.484667301469329</c:v>
                </c:pt>
                <c:pt idx="155">
                  <c:v>69.631916537401011</c:v>
                </c:pt>
                <c:pt idx="156">
                  <c:v>70.856645232067009</c:v>
                </c:pt>
                <c:pt idx="157">
                  <c:v>71.24680526546517</c:v>
                </c:pt>
                <c:pt idx="158">
                  <c:v>71.410001561561742</c:v>
                </c:pt>
                <c:pt idx="159">
                  <c:v>71.555967688769329</c:v>
                </c:pt>
                <c:pt idx="160">
                  <c:v>71.695747643736482</c:v>
                </c:pt>
                <c:pt idx="161">
                  <c:v>72.185709713622302</c:v>
                </c:pt>
                <c:pt idx="162">
                  <c:v>73.223426907390646</c:v>
                </c:pt>
                <c:pt idx="163">
                  <c:v>73.237127193788737</c:v>
                </c:pt>
                <c:pt idx="164">
                  <c:v>73.826385133919615</c:v>
                </c:pt>
                <c:pt idx="165">
                  <c:v>73.94748416445286</c:v>
                </c:pt>
                <c:pt idx="166">
                  <c:v>75.063494278092108</c:v>
                </c:pt>
                <c:pt idx="167">
                  <c:v>75.378046873928298</c:v>
                </c:pt>
                <c:pt idx="168">
                  <c:v>75.583295202286067</c:v>
                </c:pt>
                <c:pt idx="169">
                  <c:v>76.891857906230825</c:v>
                </c:pt>
                <c:pt idx="170">
                  <c:v>78.995876068605128</c:v>
                </c:pt>
                <c:pt idx="171">
                  <c:v>79.272345802470952</c:v>
                </c:pt>
                <c:pt idx="172">
                  <c:v>79.927590889238985</c:v>
                </c:pt>
                <c:pt idx="173">
                  <c:v>79.954242611493612</c:v>
                </c:pt>
                <c:pt idx="174">
                  <c:v>79.989670598840632</c:v>
                </c:pt>
                <c:pt idx="175">
                  <c:v>80.811882813001063</c:v>
                </c:pt>
                <c:pt idx="176">
                  <c:v>81.316775021991532</c:v>
                </c:pt>
                <c:pt idx="177">
                  <c:v>82.441426534798751</c:v>
                </c:pt>
                <c:pt idx="178">
                  <c:v>82.75525903112667</c:v>
                </c:pt>
                <c:pt idx="179">
                  <c:v>83.032546153337805</c:v>
                </c:pt>
                <c:pt idx="180">
                  <c:v>84.779736016412912</c:v>
                </c:pt>
                <c:pt idx="181">
                  <c:v>84.948439538882809</c:v>
                </c:pt>
                <c:pt idx="182">
                  <c:v>87.691219927366078</c:v>
                </c:pt>
                <c:pt idx="183">
                  <c:v>87.746975267537692</c:v>
                </c:pt>
                <c:pt idx="184">
                  <c:v>88.046153220613746</c:v>
                </c:pt>
                <c:pt idx="185">
                  <c:v>90.061700920660513</c:v>
                </c:pt>
                <c:pt idx="186">
                  <c:v>90.31739052372231</c:v>
                </c:pt>
                <c:pt idx="187">
                  <c:v>90.658573014691996</c:v>
                </c:pt>
                <c:pt idx="188">
                  <c:v>91.164641764256771</c:v>
                </c:pt>
                <c:pt idx="189">
                  <c:v>92.158485620004143</c:v>
                </c:pt>
                <c:pt idx="190">
                  <c:v>93.346858124702166</c:v>
                </c:pt>
                <c:pt idx="191">
                  <c:v>94.109313168609759</c:v>
                </c:pt>
                <c:pt idx="192">
                  <c:v>94.93365246152544</c:v>
                </c:pt>
                <c:pt idx="193">
                  <c:v>96.061850870509659</c:v>
                </c:pt>
                <c:pt idx="194">
                  <c:v>97.070759743095849</c:v>
                </c:pt>
                <c:pt idx="195">
                  <c:v>97.3402580348681</c:v>
                </c:pt>
                <c:pt idx="196">
                  <c:v>98.797881297972651</c:v>
                </c:pt>
                <c:pt idx="197">
                  <c:v>99.792912323256189</c:v>
                </c:pt>
                <c:pt idx="198">
                  <c:v>100.13076965004252</c:v>
                </c:pt>
                <c:pt idx="199">
                  <c:v>102.17779816007693</c:v>
                </c:pt>
                <c:pt idx="200">
                  <c:v>103.09236836189991</c:v>
                </c:pt>
                <c:pt idx="201">
                  <c:v>104.37580161477794</c:v>
                </c:pt>
                <c:pt idx="202">
                  <c:v>104.51540842296438</c:v>
                </c:pt>
                <c:pt idx="203">
                  <c:v>107.20125893276601</c:v>
                </c:pt>
                <c:pt idx="204">
                  <c:v>108.2797081284769</c:v>
                </c:pt>
                <c:pt idx="205">
                  <c:v>110.34953613903117</c:v>
                </c:pt>
                <c:pt idx="206">
                  <c:v>112.6872027198812</c:v>
                </c:pt>
                <c:pt idx="207">
                  <c:v>113.46028419754855</c:v>
                </c:pt>
                <c:pt idx="208">
                  <c:v>113.66970377434467</c:v>
                </c:pt>
                <c:pt idx="209">
                  <c:v>114.37315503239044</c:v>
                </c:pt>
                <c:pt idx="210">
                  <c:v>114.7662048775919</c:v>
                </c:pt>
                <c:pt idx="211">
                  <c:v>117.51455042558732</c:v>
                </c:pt>
                <c:pt idx="212">
                  <c:v>117.53201898405977</c:v>
                </c:pt>
                <c:pt idx="213">
                  <c:v>118.67616601558858</c:v>
                </c:pt>
                <c:pt idx="214">
                  <c:v>121.26988593532455</c:v>
                </c:pt>
                <c:pt idx="215">
                  <c:v>121.76387319165391</c:v>
                </c:pt>
                <c:pt idx="216">
                  <c:v>125.75081910446129</c:v>
                </c:pt>
                <c:pt idx="217">
                  <c:v>127.67728604450099</c:v>
                </c:pt>
                <c:pt idx="218">
                  <c:v>129.26287825729113</c:v>
                </c:pt>
                <c:pt idx="219">
                  <c:v>131.19668797977261</c:v>
                </c:pt>
                <c:pt idx="220">
                  <c:v>132.96932045743205</c:v>
                </c:pt>
                <c:pt idx="221">
                  <c:v>133.24628196173109</c:v>
                </c:pt>
                <c:pt idx="222">
                  <c:v>133.77308908279639</c:v>
                </c:pt>
                <c:pt idx="223">
                  <c:v>140.31574948810857</c:v>
                </c:pt>
                <c:pt idx="224">
                  <c:v>142.80587088528642</c:v>
                </c:pt>
                <c:pt idx="225">
                  <c:v>143.25844371304288</c:v>
                </c:pt>
                <c:pt idx="226">
                  <c:v>148.7801111468184</c:v>
                </c:pt>
                <c:pt idx="227">
                  <c:v>149.429530513195</c:v>
                </c:pt>
                <c:pt idx="228">
                  <c:v>149.75050440122283</c:v>
                </c:pt>
                <c:pt idx="229">
                  <c:v>149.8119772306392</c:v>
                </c:pt>
                <c:pt idx="230">
                  <c:v>150.43967373698749</c:v>
                </c:pt>
                <c:pt idx="231">
                  <c:v>155.54975244168625</c:v>
                </c:pt>
                <c:pt idx="232">
                  <c:v>156.59741249865692</c:v>
                </c:pt>
                <c:pt idx="233">
                  <c:v>164.31994174671436</c:v>
                </c:pt>
                <c:pt idx="234">
                  <c:v>166.86961387920712</c:v>
                </c:pt>
                <c:pt idx="235">
                  <c:v>167.33193548260397</c:v>
                </c:pt>
                <c:pt idx="236">
                  <c:v>168.44620473413158</c:v>
                </c:pt>
                <c:pt idx="237">
                  <c:v>174.09085091521578</c:v>
                </c:pt>
                <c:pt idx="238">
                  <c:v>175.98668225044364</c:v>
                </c:pt>
                <c:pt idx="239">
                  <c:v>182.32549450065582</c:v>
                </c:pt>
                <c:pt idx="240">
                  <c:v>186.09400826794331</c:v>
                </c:pt>
                <c:pt idx="241">
                  <c:v>189.96527787314153</c:v>
                </c:pt>
                <c:pt idx="242">
                  <c:v>191.54639180553414</c:v>
                </c:pt>
                <c:pt idx="243">
                  <c:v>192.97449730969342</c:v>
                </c:pt>
                <c:pt idx="244">
                  <c:v>201.80489831506887</c:v>
                </c:pt>
                <c:pt idx="245">
                  <c:v>202.05868411302245</c:v>
                </c:pt>
                <c:pt idx="246">
                  <c:v>211.34094254067043</c:v>
                </c:pt>
                <c:pt idx="247">
                  <c:v>211.57227036709904</c:v>
                </c:pt>
                <c:pt idx="248">
                  <c:v>215.70134992706195</c:v>
                </c:pt>
                <c:pt idx="249">
                  <c:v>222.1287439169399</c:v>
                </c:pt>
                <c:pt idx="250">
                  <c:v>227.08261000715953</c:v>
                </c:pt>
                <c:pt idx="251">
                  <c:v>235.39462166302619</c:v>
                </c:pt>
                <c:pt idx="252">
                  <c:v>236.97214344634804</c:v>
                </c:pt>
                <c:pt idx="253">
                  <c:v>243.57467135030353</c:v>
                </c:pt>
                <c:pt idx="254">
                  <c:v>262.235609956963</c:v>
                </c:pt>
                <c:pt idx="255">
                  <c:v>263.81075569587267</c:v>
                </c:pt>
                <c:pt idx="256">
                  <c:v>270.46355681505719</c:v>
                </c:pt>
                <c:pt idx="257">
                  <c:v>278.12775880587475</c:v>
                </c:pt>
                <c:pt idx="258">
                  <c:v>295.07008507258791</c:v>
                </c:pt>
                <c:pt idx="259">
                  <c:v>299.21739381288944</c:v>
                </c:pt>
                <c:pt idx="260">
                  <c:v>299.29892945343164</c:v>
                </c:pt>
                <c:pt idx="261">
                  <c:v>327.39996600186765</c:v>
                </c:pt>
                <c:pt idx="262">
                  <c:v>331.65768594149364</c:v>
                </c:pt>
                <c:pt idx="263">
                  <c:v>346.83570831707675</c:v>
                </c:pt>
                <c:pt idx="264">
                  <c:v>354.11297023549878</c:v>
                </c:pt>
                <c:pt idx="265">
                  <c:v>388.37436367134529</c:v>
                </c:pt>
                <c:pt idx="266">
                  <c:v>390.70602600420523</c:v>
                </c:pt>
                <c:pt idx="267">
                  <c:v>396.03768817044374</c:v>
                </c:pt>
                <c:pt idx="268">
                  <c:v>434.57692553964154</c:v>
                </c:pt>
                <c:pt idx="269">
                  <c:v>437.89590462001718</c:v>
                </c:pt>
                <c:pt idx="270">
                  <c:v>452.9844197996461</c:v>
                </c:pt>
                <c:pt idx="271">
                  <c:v>474.02264272472883</c:v>
                </c:pt>
                <c:pt idx="272">
                  <c:v>483.26856133100523</c:v>
                </c:pt>
              </c:numCache>
            </c:numRef>
          </c:xVal>
          <c:yVal>
            <c:numRef>
              <c:f>summaryC!$L$282:$L$554</c:f>
              <c:numCache>
                <c:formatCode>0.0000</c:formatCode>
                <c:ptCount val="273"/>
                <c:pt idx="0">
                  <c:v>5244.399317286091</c:v>
                </c:pt>
                <c:pt idx="1">
                  <c:v>4908.9169617256548</c:v>
                </c:pt>
                <c:pt idx="2">
                  <c:v>4295.0358787936311</c:v>
                </c:pt>
                <c:pt idx="3">
                  <c:v>4965.171467949509</c:v>
                </c:pt>
                <c:pt idx="4">
                  <c:v>5227.7511602318282</c:v>
                </c:pt>
                <c:pt idx="5">
                  <c:v>5397.1996209952868</c:v>
                </c:pt>
                <c:pt idx="6">
                  <c:v>5028.432820095928</c:v>
                </c:pt>
                <c:pt idx="7">
                  <c:v>4296.1249865031305</c:v>
                </c:pt>
                <c:pt idx="8">
                  <c:v>5474.6305586127419</c:v>
                </c:pt>
                <c:pt idx="9">
                  <c:v>5563.9172408634631</c:v>
                </c:pt>
                <c:pt idx="10">
                  <c:v>4124.9079123306965</c:v>
                </c:pt>
                <c:pt idx="11">
                  <c:v>4045.0771660038258</c:v>
                </c:pt>
                <c:pt idx="12">
                  <c:v>4591.6513605157597</c:v>
                </c:pt>
                <c:pt idx="13">
                  <c:v>4329.4659875635643</c:v>
                </c:pt>
                <c:pt idx="14">
                  <c:v>3967.0315678683251</c:v>
                </c:pt>
                <c:pt idx="15">
                  <c:v>4204.6748334702261</c:v>
                </c:pt>
                <c:pt idx="16">
                  <c:v>5514.1336453400527</c:v>
                </c:pt>
                <c:pt idx="17">
                  <c:v>3886.6867112840036</c:v>
                </c:pt>
                <c:pt idx="18">
                  <c:v>4727.2034958845234</c:v>
                </c:pt>
                <c:pt idx="19">
                  <c:v>4598.1921978491155</c:v>
                </c:pt>
                <c:pt idx="20">
                  <c:v>5538.4890562798964</c:v>
                </c:pt>
                <c:pt idx="21">
                  <c:v>4976.4390451609588</c:v>
                </c:pt>
                <c:pt idx="22">
                  <c:v>4380.3933911880213</c:v>
                </c:pt>
                <c:pt idx="23">
                  <c:v>5340.5680770733834</c:v>
                </c:pt>
                <c:pt idx="24">
                  <c:v>3784.1699872574768</c:v>
                </c:pt>
                <c:pt idx="25">
                  <c:v>4826.8592587149915</c:v>
                </c:pt>
                <c:pt idx="26">
                  <c:v>3670.9612107618395</c:v>
                </c:pt>
                <c:pt idx="27">
                  <c:v>4013.4714022831777</c:v>
                </c:pt>
                <c:pt idx="28">
                  <c:v>3373.7459342703032</c:v>
                </c:pt>
                <c:pt idx="29">
                  <c:v>5330.5700199271014</c:v>
                </c:pt>
                <c:pt idx="30">
                  <c:v>3434.3767343739451</c:v>
                </c:pt>
                <c:pt idx="31">
                  <c:v>3830.4494912784012</c:v>
                </c:pt>
                <c:pt idx="32">
                  <c:v>3700.9818034705013</c:v>
                </c:pt>
                <c:pt idx="33">
                  <c:v>4311.4178034549859</c:v>
                </c:pt>
                <c:pt idx="34">
                  <c:v>3368.3202359395736</c:v>
                </c:pt>
                <c:pt idx="35">
                  <c:v>5424.9776196869061</c:v>
                </c:pt>
                <c:pt idx="36">
                  <c:v>5391.2143064429565</c:v>
                </c:pt>
                <c:pt idx="37">
                  <c:v>3555.2609786375797</c:v>
                </c:pt>
                <c:pt idx="38">
                  <c:v>3435.7938297818491</c:v>
                </c:pt>
                <c:pt idx="39">
                  <c:v>3237.6267390270709</c:v>
                </c:pt>
                <c:pt idx="40">
                  <c:v>3055.6379375025708</c:v>
                </c:pt>
                <c:pt idx="41">
                  <c:v>5380.5496352690052</c:v>
                </c:pt>
                <c:pt idx="42">
                  <c:v>5289.3876448057481</c:v>
                </c:pt>
                <c:pt idx="43">
                  <c:v>3396.9924648015426</c:v>
                </c:pt>
                <c:pt idx="44">
                  <c:v>3896.2202101614839</c:v>
                </c:pt>
                <c:pt idx="45">
                  <c:v>3061.189101688366</c:v>
                </c:pt>
                <c:pt idx="46">
                  <c:v>5597.3780291434105</c:v>
                </c:pt>
                <c:pt idx="47">
                  <c:v>3031.254768973582</c:v>
                </c:pt>
                <c:pt idx="48">
                  <c:v>5414.6287978981854</c:v>
                </c:pt>
                <c:pt idx="49">
                  <c:v>2889.0456176511311</c:v>
                </c:pt>
                <c:pt idx="50">
                  <c:v>2762.9069209486747</c:v>
                </c:pt>
                <c:pt idx="51">
                  <c:v>5504.7187021856498</c:v>
                </c:pt>
                <c:pt idx="52">
                  <c:v>5418.5903666491049</c:v>
                </c:pt>
                <c:pt idx="53">
                  <c:v>5185.7199645445189</c:v>
                </c:pt>
                <c:pt idx="54">
                  <c:v>5470.0694092372023</c:v>
                </c:pt>
                <c:pt idx="55">
                  <c:v>5463.4250374273561</c:v>
                </c:pt>
                <c:pt idx="56">
                  <c:v>5454.165092731314</c:v>
                </c:pt>
                <c:pt idx="57">
                  <c:v>2811.0209281097414</c:v>
                </c:pt>
                <c:pt idx="58">
                  <c:v>5447.8639388538359</c:v>
                </c:pt>
                <c:pt idx="59">
                  <c:v>5399.2472726307133</c:v>
                </c:pt>
                <c:pt idx="60">
                  <c:v>2552.9463996478303</c:v>
                </c:pt>
                <c:pt idx="61">
                  <c:v>2585.4506569145587</c:v>
                </c:pt>
                <c:pt idx="62">
                  <c:v>5384.4204104354658</c:v>
                </c:pt>
                <c:pt idx="63">
                  <c:v>5467.0421665956264</c:v>
                </c:pt>
                <c:pt idx="64">
                  <c:v>3336.4806489278208</c:v>
                </c:pt>
                <c:pt idx="65">
                  <c:v>5211.9741902829019</c:v>
                </c:pt>
                <c:pt idx="66">
                  <c:v>2503.828827542201</c:v>
                </c:pt>
                <c:pt idx="67">
                  <c:v>5233.2057901581948</c:v>
                </c:pt>
                <c:pt idx="68">
                  <c:v>5272.8691714501956</c:v>
                </c:pt>
                <c:pt idx="69">
                  <c:v>2623.9409817633746</c:v>
                </c:pt>
                <c:pt idx="70">
                  <c:v>2275.7203803339594</c:v>
                </c:pt>
                <c:pt idx="71">
                  <c:v>3403.3505163386976</c:v>
                </c:pt>
                <c:pt idx="72">
                  <c:v>2394.5020831125507</c:v>
                </c:pt>
                <c:pt idx="73">
                  <c:v>2343.1785311362446</c:v>
                </c:pt>
                <c:pt idx="74">
                  <c:v>5243.6345913636733</c:v>
                </c:pt>
                <c:pt idx="75">
                  <c:v>5200.7493168200117</c:v>
                </c:pt>
                <c:pt idx="76">
                  <c:v>5004.5054943537662</c:v>
                </c:pt>
                <c:pt idx="77">
                  <c:v>5027.8521390899032</c:v>
                </c:pt>
                <c:pt idx="78">
                  <c:v>4940.8117213678233</c:v>
                </c:pt>
                <c:pt idx="79">
                  <c:v>5097.2008779989555</c:v>
                </c:pt>
                <c:pt idx="80">
                  <c:v>2184.1030552561592</c:v>
                </c:pt>
                <c:pt idx="81">
                  <c:v>4968.461099465434</c:v>
                </c:pt>
                <c:pt idx="82">
                  <c:v>2084.3628494990526</c:v>
                </c:pt>
                <c:pt idx="83">
                  <c:v>4959.0618690901847</c:v>
                </c:pt>
                <c:pt idx="84">
                  <c:v>2790.4640769111234</c:v>
                </c:pt>
                <c:pt idx="85">
                  <c:v>1944.9093687488489</c:v>
                </c:pt>
                <c:pt idx="86">
                  <c:v>1949.9572152413314</c:v>
                </c:pt>
                <c:pt idx="87">
                  <c:v>1980.3259467161915</c:v>
                </c:pt>
                <c:pt idx="88">
                  <c:v>1763.0238763325442</c:v>
                </c:pt>
                <c:pt idx="89">
                  <c:v>1671.4907697062904</c:v>
                </c:pt>
                <c:pt idx="90">
                  <c:v>1544.4886743728191</c:v>
                </c:pt>
                <c:pt idx="91">
                  <c:v>1770.0665238729935</c:v>
                </c:pt>
                <c:pt idx="92">
                  <c:v>2400.4082613349697</c:v>
                </c:pt>
                <c:pt idx="93">
                  <c:v>1623.0129409092801</c:v>
                </c:pt>
                <c:pt idx="94">
                  <c:v>1372.5840506653374</c:v>
                </c:pt>
                <c:pt idx="95">
                  <c:v>1418.9257459442297</c:v>
                </c:pt>
                <c:pt idx="96">
                  <c:v>1419.3308017545532</c:v>
                </c:pt>
                <c:pt idx="97">
                  <c:v>1363.7659206015742</c:v>
                </c:pt>
                <c:pt idx="98">
                  <c:v>2090.6902339861454</c:v>
                </c:pt>
                <c:pt idx="99">
                  <c:v>1334.3748862279667</c:v>
                </c:pt>
                <c:pt idx="100">
                  <c:v>1286.8695717689734</c:v>
                </c:pt>
                <c:pt idx="101">
                  <c:v>1462.5037735131343</c:v>
                </c:pt>
                <c:pt idx="102">
                  <c:v>1227.7789022633201</c:v>
                </c:pt>
                <c:pt idx="103">
                  <c:v>1176.8758654057849</c:v>
                </c:pt>
                <c:pt idx="104">
                  <c:v>1244.7437482623179</c:v>
                </c:pt>
                <c:pt idx="105">
                  <c:v>1801.1299478667611</c:v>
                </c:pt>
                <c:pt idx="106">
                  <c:v>1135.4472683840197</c:v>
                </c:pt>
                <c:pt idx="107">
                  <c:v>1144.777822914137</c:v>
                </c:pt>
                <c:pt idx="108">
                  <c:v>1073.4054846978324</c:v>
                </c:pt>
                <c:pt idx="109">
                  <c:v>1180.112945448883</c:v>
                </c:pt>
                <c:pt idx="110">
                  <c:v>1062.9290924796819</c:v>
                </c:pt>
                <c:pt idx="111">
                  <c:v>1100.5147113221221</c:v>
                </c:pt>
                <c:pt idx="112">
                  <c:v>987.26664428619597</c:v>
                </c:pt>
                <c:pt idx="113">
                  <c:v>1000.4163551525795</c:v>
                </c:pt>
                <c:pt idx="114">
                  <c:v>1014.1178782881699</c:v>
                </c:pt>
                <c:pt idx="115">
                  <c:v>975.93202184605138</c:v>
                </c:pt>
                <c:pt idx="116">
                  <c:v>856.98699708737468</c:v>
                </c:pt>
                <c:pt idx="117">
                  <c:v>893.72081677042968</c:v>
                </c:pt>
                <c:pt idx="118">
                  <c:v>905.28436031954436</c:v>
                </c:pt>
                <c:pt idx="119">
                  <c:v>870.05963741482435</c:v>
                </c:pt>
                <c:pt idx="120">
                  <c:v>951.31479117751746</c:v>
                </c:pt>
                <c:pt idx="121">
                  <c:v>888.28969793200486</c:v>
                </c:pt>
                <c:pt idx="122">
                  <c:v>1378.401415572351</c:v>
                </c:pt>
                <c:pt idx="123">
                  <c:v>807.303992754202</c:v>
                </c:pt>
                <c:pt idx="124">
                  <c:v>1136.4222025294241</c:v>
                </c:pt>
                <c:pt idx="125">
                  <c:v>795.42157414612893</c:v>
                </c:pt>
                <c:pt idx="126">
                  <c:v>728.70686763530102</c:v>
                </c:pt>
                <c:pt idx="127">
                  <c:v>744.45332427314997</c:v>
                </c:pt>
                <c:pt idx="128">
                  <c:v>706.67895132782132</c:v>
                </c:pt>
                <c:pt idx="129">
                  <c:v>662.39619772902699</c:v>
                </c:pt>
                <c:pt idx="130">
                  <c:v>727.43189942610047</c:v>
                </c:pt>
                <c:pt idx="131">
                  <c:v>660.49505208568451</c:v>
                </c:pt>
                <c:pt idx="132">
                  <c:v>621.97661496382671</c:v>
                </c:pt>
                <c:pt idx="133">
                  <c:v>772.26993038136652</c:v>
                </c:pt>
                <c:pt idx="134">
                  <c:v>634.99268061994781</c:v>
                </c:pt>
                <c:pt idx="135">
                  <c:v>679.08127788731542</c:v>
                </c:pt>
                <c:pt idx="136">
                  <c:v>874.97991901856483</c:v>
                </c:pt>
                <c:pt idx="137">
                  <c:v>573.59469283581382</c:v>
                </c:pt>
                <c:pt idx="138">
                  <c:v>583.68303750709697</c:v>
                </c:pt>
                <c:pt idx="139">
                  <c:v>537.61648179372594</c:v>
                </c:pt>
                <c:pt idx="140">
                  <c:v>603.73967313491858</c:v>
                </c:pt>
                <c:pt idx="141">
                  <c:v>529.09657261346479</c:v>
                </c:pt>
                <c:pt idx="142">
                  <c:v>571.24883367532846</c:v>
                </c:pt>
                <c:pt idx="143">
                  <c:v>502.87772720894333</c:v>
                </c:pt>
                <c:pt idx="144">
                  <c:v>524.80116512863185</c:v>
                </c:pt>
                <c:pt idx="145">
                  <c:v>473.55460288698049</c:v>
                </c:pt>
                <c:pt idx="146">
                  <c:v>472.80878400823207</c:v>
                </c:pt>
                <c:pt idx="147">
                  <c:v>443.84109598521235</c:v>
                </c:pt>
                <c:pt idx="148">
                  <c:v>467.06424788585844</c:v>
                </c:pt>
                <c:pt idx="149">
                  <c:v>412.20965528961437</c:v>
                </c:pt>
                <c:pt idx="150">
                  <c:v>419.90255808116768</c:v>
                </c:pt>
                <c:pt idx="151">
                  <c:v>421.3721927656278</c:v>
                </c:pt>
                <c:pt idx="152">
                  <c:v>354.41448038267561</c:v>
                </c:pt>
                <c:pt idx="153">
                  <c:v>340.74979214772009</c:v>
                </c:pt>
                <c:pt idx="154">
                  <c:v>603.14629506436938</c:v>
                </c:pt>
                <c:pt idx="155">
                  <c:v>328.93484602883444</c:v>
                </c:pt>
                <c:pt idx="156">
                  <c:v>369.63906328314391</c:v>
                </c:pt>
                <c:pt idx="157">
                  <c:v>368.91144884801747</c:v>
                </c:pt>
                <c:pt idx="158">
                  <c:v>351.91909826617797</c:v>
                </c:pt>
                <c:pt idx="159">
                  <c:v>312.63485199896309</c:v>
                </c:pt>
                <c:pt idx="160">
                  <c:v>307.28253308311173</c:v>
                </c:pt>
                <c:pt idx="161">
                  <c:v>343.17080110158628</c:v>
                </c:pt>
                <c:pt idx="162">
                  <c:v>291.91268589073479</c:v>
                </c:pt>
                <c:pt idx="163">
                  <c:v>331.92315121045522</c:v>
                </c:pt>
                <c:pt idx="164">
                  <c:v>377.59458355709143</c:v>
                </c:pt>
                <c:pt idx="165">
                  <c:v>382.75144418915897</c:v>
                </c:pt>
                <c:pt idx="166">
                  <c:v>484.28739660665337</c:v>
                </c:pt>
                <c:pt idx="167">
                  <c:v>265.55405389161012</c:v>
                </c:pt>
                <c:pt idx="168">
                  <c:v>271.83986488951587</c:v>
                </c:pt>
                <c:pt idx="169">
                  <c:v>307.96652578827121</c:v>
                </c:pt>
                <c:pt idx="170">
                  <c:v>285.04624449012647</c:v>
                </c:pt>
                <c:pt idx="171">
                  <c:v>245.92798200021724</c:v>
                </c:pt>
                <c:pt idx="172">
                  <c:v>321.85736766647915</c:v>
                </c:pt>
                <c:pt idx="173">
                  <c:v>240.66478867505998</c:v>
                </c:pt>
                <c:pt idx="174">
                  <c:v>274.39113541771439</c:v>
                </c:pt>
                <c:pt idx="175">
                  <c:v>277.20304541441129</c:v>
                </c:pt>
                <c:pt idx="176">
                  <c:v>227.63962333553687</c:v>
                </c:pt>
                <c:pt idx="177">
                  <c:v>294.13855756114549</c:v>
                </c:pt>
                <c:pt idx="178">
                  <c:v>221.39428700967323</c:v>
                </c:pt>
                <c:pt idx="179">
                  <c:v>248.0190350888648</c:v>
                </c:pt>
                <c:pt idx="180">
                  <c:v>207.65174351009392</c:v>
                </c:pt>
                <c:pt idx="181">
                  <c:v>252.07717320943257</c:v>
                </c:pt>
                <c:pt idx="182">
                  <c:v>186.5901173808999</c:v>
                </c:pt>
                <c:pt idx="183">
                  <c:v>229.61885040497296</c:v>
                </c:pt>
                <c:pt idx="184">
                  <c:v>191.95130893127796</c:v>
                </c:pt>
                <c:pt idx="185">
                  <c:v>210.73645441610253</c:v>
                </c:pt>
                <c:pt idx="186">
                  <c:v>177.25134235821676</c:v>
                </c:pt>
                <c:pt idx="187">
                  <c:v>217.50344578006076</c:v>
                </c:pt>
                <c:pt idx="188">
                  <c:v>200.61047716142343</c:v>
                </c:pt>
                <c:pt idx="189">
                  <c:v>237.9476380072833</c:v>
                </c:pt>
                <c:pt idx="190">
                  <c:v>166.12033122527714</c:v>
                </c:pt>
                <c:pt idx="191">
                  <c:v>160.78696673460703</c:v>
                </c:pt>
                <c:pt idx="192">
                  <c:v>308.52482897151634</c:v>
                </c:pt>
                <c:pt idx="193">
                  <c:v>208.16642898062784</c:v>
                </c:pt>
                <c:pt idx="194">
                  <c:v>180.68114167956466</c:v>
                </c:pt>
                <c:pt idx="195">
                  <c:v>145.17833206571385</c:v>
                </c:pt>
                <c:pt idx="196">
                  <c:v>184.876066984256</c:v>
                </c:pt>
                <c:pt idx="197">
                  <c:v>140.578305539328</c:v>
                </c:pt>
                <c:pt idx="198">
                  <c:v>166.52577590440814</c:v>
                </c:pt>
                <c:pt idx="199">
                  <c:v>187.97784792327795</c:v>
                </c:pt>
                <c:pt idx="200">
                  <c:v>128.97569909978205</c:v>
                </c:pt>
                <c:pt idx="201">
                  <c:v>126.48623666528758</c:v>
                </c:pt>
                <c:pt idx="202">
                  <c:v>151.65498549757589</c:v>
                </c:pt>
                <c:pt idx="203">
                  <c:v>120.09309741850618</c:v>
                </c:pt>
                <c:pt idx="204">
                  <c:v>155.40192161014224</c:v>
                </c:pt>
                <c:pt idx="205">
                  <c:v>138.86732075704936</c:v>
                </c:pt>
                <c:pt idx="206">
                  <c:v>110.19280247053673</c:v>
                </c:pt>
                <c:pt idx="207">
                  <c:v>203.06448169796306</c:v>
                </c:pt>
                <c:pt idx="208">
                  <c:v>104.61188802548998</c:v>
                </c:pt>
                <c:pt idx="209">
                  <c:v>127.5337020721913</c:v>
                </c:pt>
                <c:pt idx="210">
                  <c:v>147.68182235442188</c:v>
                </c:pt>
                <c:pt idx="211">
                  <c:v>127.88940246820837</c:v>
                </c:pt>
                <c:pt idx="212">
                  <c:v>99.713880230671208</c:v>
                </c:pt>
                <c:pt idx="213">
                  <c:v>116.56210399834896</c:v>
                </c:pt>
                <c:pt idx="214">
                  <c:v>92.70972541788592</c:v>
                </c:pt>
                <c:pt idx="215">
                  <c:v>129.38019293887601</c:v>
                </c:pt>
                <c:pt idx="216">
                  <c:v>84.963340682728855</c:v>
                </c:pt>
                <c:pt idx="217">
                  <c:v>102.34046457628979</c:v>
                </c:pt>
                <c:pt idx="218">
                  <c:v>80.787559381424174</c:v>
                </c:pt>
                <c:pt idx="219">
                  <c:v>107.1895101273545</c:v>
                </c:pt>
                <c:pt idx="220">
                  <c:v>96.100284022757805</c:v>
                </c:pt>
                <c:pt idx="221">
                  <c:v>75.85343037904093</c:v>
                </c:pt>
                <c:pt idx="222">
                  <c:v>111.06581103346937</c:v>
                </c:pt>
                <c:pt idx="223">
                  <c:v>70.511355765415942</c:v>
                </c:pt>
                <c:pt idx="224">
                  <c:v>84.3317701847146</c:v>
                </c:pt>
                <c:pt idx="225">
                  <c:v>65.815038895550913</c:v>
                </c:pt>
                <c:pt idx="226">
                  <c:v>79.516646812259594</c:v>
                </c:pt>
                <c:pt idx="227">
                  <c:v>61.929582186661321</c:v>
                </c:pt>
                <c:pt idx="228">
                  <c:v>96.68411939461113</c:v>
                </c:pt>
                <c:pt idx="229">
                  <c:v>129.8511748918703</c:v>
                </c:pt>
                <c:pt idx="230">
                  <c:v>90.379924829317289</c:v>
                </c:pt>
                <c:pt idx="231">
                  <c:v>73.251211298037489</c:v>
                </c:pt>
                <c:pt idx="232">
                  <c:v>57.021360097590517</c:v>
                </c:pt>
                <c:pt idx="233">
                  <c:v>53.782728643289339</c:v>
                </c:pt>
                <c:pt idx="234">
                  <c:v>75.757259270908762</c:v>
                </c:pt>
                <c:pt idx="235">
                  <c:v>75.053655141464645</c:v>
                </c:pt>
                <c:pt idx="236">
                  <c:v>49.317116628470387</c:v>
                </c:pt>
                <c:pt idx="237">
                  <c:v>62.369826154561352</c:v>
                </c:pt>
                <c:pt idx="238">
                  <c:v>46.660925728175179</c:v>
                </c:pt>
                <c:pt idx="239">
                  <c:v>57.760319692179806</c:v>
                </c:pt>
                <c:pt idx="240">
                  <c:v>42.855783577165653</c:v>
                </c:pt>
                <c:pt idx="241">
                  <c:v>68.044943012306561</c:v>
                </c:pt>
                <c:pt idx="242">
                  <c:v>41.106489461511245</c:v>
                </c:pt>
                <c:pt idx="243">
                  <c:v>57.834633401652624</c:v>
                </c:pt>
                <c:pt idx="244">
                  <c:v>52.675776013532669</c:v>
                </c:pt>
                <c:pt idx="245">
                  <c:v>36.867015516820643</c:v>
                </c:pt>
                <c:pt idx="246">
                  <c:v>58.510203203324011</c:v>
                </c:pt>
                <c:pt idx="247">
                  <c:v>34.903084373355199</c:v>
                </c:pt>
                <c:pt idx="248">
                  <c:v>46.994151015697049</c:v>
                </c:pt>
                <c:pt idx="249">
                  <c:v>81.777649363177829</c:v>
                </c:pt>
                <c:pt idx="250">
                  <c:v>30.488374327984936</c:v>
                </c:pt>
                <c:pt idx="251">
                  <c:v>45.983833604498081</c:v>
                </c:pt>
                <c:pt idx="252">
                  <c:v>29.445847692213974</c:v>
                </c:pt>
                <c:pt idx="253">
                  <c:v>38.718631727591806</c:v>
                </c:pt>
                <c:pt idx="254">
                  <c:v>24.544918786200853</c:v>
                </c:pt>
                <c:pt idx="255">
                  <c:v>38.791776486668773</c:v>
                </c:pt>
                <c:pt idx="256">
                  <c:v>33.507554358633776</c:v>
                </c:pt>
                <c:pt idx="257">
                  <c:v>23.197401056498418</c:v>
                </c:pt>
                <c:pt idx="258">
                  <c:v>30.442624405107498</c:v>
                </c:pt>
                <c:pt idx="259">
                  <c:v>20.597422881301402</c:v>
                </c:pt>
                <c:pt idx="260">
                  <c:v>33.577949852325411</c:v>
                </c:pt>
                <c:pt idx="261">
                  <c:v>19.198185776498704</c:v>
                </c:pt>
                <c:pt idx="262">
                  <c:v>31.246900657274978</c:v>
                </c:pt>
                <c:pt idx="263">
                  <c:v>25.989215713683414</c:v>
                </c:pt>
                <c:pt idx="264">
                  <c:v>16.511140247789402</c:v>
                </c:pt>
                <c:pt idx="265">
                  <c:v>14.643939385833741</c:v>
                </c:pt>
                <c:pt idx="266">
                  <c:v>26.438010980969366</c:v>
                </c:pt>
                <c:pt idx="267">
                  <c:v>21.113425874510614</c:v>
                </c:pt>
                <c:pt idx="268">
                  <c:v>12.572984625957844</c:v>
                </c:pt>
                <c:pt idx="269">
                  <c:v>24.455877076196913</c:v>
                </c:pt>
                <c:pt idx="270">
                  <c:v>31.26956057187294</c:v>
                </c:pt>
                <c:pt idx="271">
                  <c:v>16.887814079680876</c:v>
                </c:pt>
                <c:pt idx="272">
                  <c:v>11.764892553451274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ECA-004B-B284-6F82045043E7}"/>
            </c:ext>
          </c:extLst>
        </c:ser>
        <c:ser>
          <c:idx val="2"/>
          <c:order val="4"/>
          <c:tx>
            <c:v>EOS 600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summaryC!$AB$36:$AB$49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summaryC!$AD$36:$AD$49</c:f>
              <c:numCache>
                <c:formatCode>General</c:formatCode>
                <c:ptCount val="14"/>
                <c:pt idx="0">
                  <c:v>8078.348447231665</c:v>
                </c:pt>
                <c:pt idx="1">
                  <c:v>6303.1150242716194</c:v>
                </c:pt>
                <c:pt idx="2">
                  <c:v>3847.1436205098976</c:v>
                </c:pt>
                <c:pt idx="3">
                  <c:v>2625.6338264075371</c:v>
                </c:pt>
                <c:pt idx="4">
                  <c:v>1472.4533058083887</c:v>
                </c:pt>
                <c:pt idx="5">
                  <c:v>578.93606657578221</c:v>
                </c:pt>
                <c:pt idx="6">
                  <c:v>316.69720169328173</c:v>
                </c:pt>
                <c:pt idx="7">
                  <c:v>143.61815678360315</c:v>
                </c:pt>
                <c:pt idx="8">
                  <c:v>84.937512900407199</c:v>
                </c:pt>
                <c:pt idx="9">
                  <c:v>42.426004786150195</c:v>
                </c:pt>
                <c:pt idx="10">
                  <c:v>26.750132418429668</c:v>
                </c:pt>
                <c:pt idx="11">
                  <c:v>19.02848657699322</c:v>
                </c:pt>
                <c:pt idx="12">
                  <c:v>10.623751630718823</c:v>
                </c:pt>
                <c:pt idx="13">
                  <c:v>7.2090399736855764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ECA-004B-B284-6F82045043E7}"/>
            </c:ext>
          </c:extLst>
        </c:ser>
        <c:ser>
          <c:idx val="6"/>
          <c:order val="5"/>
          <c:tx>
            <c:v>MD 600</c:v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8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summaryC!$M$556:$M$827</c:f>
              <c:numCache>
                <c:formatCode>0.0000</c:formatCode>
                <c:ptCount val="272"/>
                <c:pt idx="0">
                  <c:v>29.15354571160632</c:v>
                </c:pt>
                <c:pt idx="1">
                  <c:v>29.973241713549339</c:v>
                </c:pt>
                <c:pt idx="2">
                  <c:v>30.053394288390855</c:v>
                </c:pt>
                <c:pt idx="3">
                  <c:v>30.089874046263482</c:v>
                </c:pt>
                <c:pt idx="4">
                  <c:v>30.252072755102063</c:v>
                </c:pt>
                <c:pt idx="5">
                  <c:v>30.266874165557322</c:v>
                </c:pt>
                <c:pt idx="6">
                  <c:v>30.339243982879406</c:v>
                </c:pt>
                <c:pt idx="7">
                  <c:v>30.44280302432017</c:v>
                </c:pt>
                <c:pt idx="8">
                  <c:v>30.469920867154375</c:v>
                </c:pt>
                <c:pt idx="9">
                  <c:v>30.7462785554332</c:v>
                </c:pt>
                <c:pt idx="10">
                  <c:v>31.202915365589519</c:v>
                </c:pt>
                <c:pt idx="11">
                  <c:v>31.245234666340377</c:v>
                </c:pt>
                <c:pt idx="12">
                  <c:v>31.424472082595837</c:v>
                </c:pt>
                <c:pt idx="13">
                  <c:v>31.601349670152143</c:v>
                </c:pt>
                <c:pt idx="14">
                  <c:v>31.78091266777313</c:v>
                </c:pt>
                <c:pt idx="15">
                  <c:v>31.93292345412182</c:v>
                </c:pt>
                <c:pt idx="16">
                  <c:v>32.093819858700854</c:v>
                </c:pt>
                <c:pt idx="17">
                  <c:v>32.314042490286674</c:v>
                </c:pt>
                <c:pt idx="18">
                  <c:v>32.340843602937724</c:v>
                </c:pt>
                <c:pt idx="19">
                  <c:v>32.639776818746817</c:v>
                </c:pt>
                <c:pt idx="20">
                  <c:v>32.763650824225955</c:v>
                </c:pt>
                <c:pt idx="21">
                  <c:v>32.982390854427486</c:v>
                </c:pt>
                <c:pt idx="22">
                  <c:v>33.004305971070224</c:v>
                </c:pt>
                <c:pt idx="23">
                  <c:v>33.11236523001471</c:v>
                </c:pt>
                <c:pt idx="24">
                  <c:v>33.315476975365627</c:v>
                </c:pt>
                <c:pt idx="25">
                  <c:v>33.452364280525323</c:v>
                </c:pt>
                <c:pt idx="26">
                  <c:v>33.478746372979927</c:v>
                </c:pt>
                <c:pt idx="27">
                  <c:v>33.519767000623553</c:v>
                </c:pt>
                <c:pt idx="28">
                  <c:v>33.591178284877145</c:v>
                </c:pt>
                <c:pt idx="29">
                  <c:v>33.676255743902388</c:v>
                </c:pt>
                <c:pt idx="30">
                  <c:v>33.942490089140989</c:v>
                </c:pt>
                <c:pt idx="31">
                  <c:v>34.048148006251729</c:v>
                </c:pt>
                <c:pt idx="32">
                  <c:v>34.11195773142196</c:v>
                </c:pt>
                <c:pt idx="33">
                  <c:v>34.118562430577114</c:v>
                </c:pt>
                <c:pt idx="34">
                  <c:v>34.120411201252125</c:v>
                </c:pt>
                <c:pt idx="35">
                  <c:v>34.244214408014706</c:v>
                </c:pt>
                <c:pt idx="36">
                  <c:v>34.289164044864066</c:v>
                </c:pt>
                <c:pt idx="37">
                  <c:v>34.313386186589156</c:v>
                </c:pt>
                <c:pt idx="38">
                  <c:v>34.335915721114873</c:v>
                </c:pt>
                <c:pt idx="39">
                  <c:v>34.411226606090402</c:v>
                </c:pt>
                <c:pt idx="40">
                  <c:v>34.440506045396504</c:v>
                </c:pt>
                <c:pt idx="41">
                  <c:v>34.481709374147272</c:v>
                </c:pt>
                <c:pt idx="42">
                  <c:v>34.578830554071196</c:v>
                </c:pt>
                <c:pt idx="43">
                  <c:v>34.633035815659134</c:v>
                </c:pt>
                <c:pt idx="44">
                  <c:v>34.806258474466816</c:v>
                </c:pt>
                <c:pt idx="45">
                  <c:v>35.311674701465769</c:v>
                </c:pt>
                <c:pt idx="46">
                  <c:v>35.418733025419435</c:v>
                </c:pt>
                <c:pt idx="47">
                  <c:v>35.499263491098652</c:v>
                </c:pt>
                <c:pt idx="48">
                  <c:v>35.513234756075306</c:v>
                </c:pt>
                <c:pt idx="49">
                  <c:v>35.514491507079015</c:v>
                </c:pt>
                <c:pt idx="50">
                  <c:v>35.548791428959348</c:v>
                </c:pt>
                <c:pt idx="51">
                  <c:v>35.559676256839687</c:v>
                </c:pt>
                <c:pt idx="52">
                  <c:v>35.579467465627829</c:v>
                </c:pt>
                <c:pt idx="53">
                  <c:v>35.666294648262948</c:v>
                </c:pt>
                <c:pt idx="54">
                  <c:v>35.666787590015993</c:v>
                </c:pt>
                <c:pt idx="55">
                  <c:v>35.709533398227514</c:v>
                </c:pt>
                <c:pt idx="56">
                  <c:v>35.727455679837291</c:v>
                </c:pt>
                <c:pt idx="57">
                  <c:v>35.759751098265937</c:v>
                </c:pt>
                <c:pt idx="58">
                  <c:v>35.780051414267263</c:v>
                </c:pt>
                <c:pt idx="59">
                  <c:v>35.789345352612308</c:v>
                </c:pt>
                <c:pt idx="60">
                  <c:v>35.907748106974154</c:v>
                </c:pt>
                <c:pt idx="61">
                  <c:v>35.919457673338115</c:v>
                </c:pt>
                <c:pt idx="62">
                  <c:v>35.950995952888434</c:v>
                </c:pt>
                <c:pt idx="63">
                  <c:v>35.989629038120931</c:v>
                </c:pt>
                <c:pt idx="64">
                  <c:v>36.062788375394121</c:v>
                </c:pt>
                <c:pt idx="65">
                  <c:v>36.082292393487847</c:v>
                </c:pt>
                <c:pt idx="66">
                  <c:v>36.093451943024036</c:v>
                </c:pt>
                <c:pt idx="67">
                  <c:v>36.114499643042556</c:v>
                </c:pt>
                <c:pt idx="68">
                  <c:v>36.19355794380656</c:v>
                </c:pt>
                <c:pt idx="69">
                  <c:v>36.431617940947483</c:v>
                </c:pt>
                <c:pt idx="70">
                  <c:v>36.484679394240999</c:v>
                </c:pt>
                <c:pt idx="71">
                  <c:v>36.564494358781168</c:v>
                </c:pt>
                <c:pt idx="72">
                  <c:v>36.58715719015202</c:v>
                </c:pt>
                <c:pt idx="73">
                  <c:v>36.698334823803052</c:v>
                </c:pt>
                <c:pt idx="74">
                  <c:v>36.777246788606298</c:v>
                </c:pt>
                <c:pt idx="75">
                  <c:v>36.800062731718079</c:v>
                </c:pt>
                <c:pt idx="76">
                  <c:v>36.851306863339751</c:v>
                </c:pt>
                <c:pt idx="77">
                  <c:v>36.88251643680902</c:v>
                </c:pt>
                <c:pt idx="78">
                  <c:v>36.891247333893389</c:v>
                </c:pt>
                <c:pt idx="79">
                  <c:v>37.142874560806462</c:v>
                </c:pt>
                <c:pt idx="80">
                  <c:v>37.182782637025774</c:v>
                </c:pt>
                <c:pt idx="81">
                  <c:v>37.499235184865519</c:v>
                </c:pt>
                <c:pt idx="82">
                  <c:v>37.809814177716831</c:v>
                </c:pt>
                <c:pt idx="83">
                  <c:v>37.83043694327408</c:v>
                </c:pt>
                <c:pt idx="84">
                  <c:v>38.126557723157575</c:v>
                </c:pt>
                <c:pt idx="85">
                  <c:v>38.68316763834391</c:v>
                </c:pt>
                <c:pt idx="86">
                  <c:v>39.112700296135181</c:v>
                </c:pt>
                <c:pt idx="87">
                  <c:v>39.351036464790518</c:v>
                </c:pt>
                <c:pt idx="88">
                  <c:v>39.489157234807379</c:v>
                </c:pt>
                <c:pt idx="89">
                  <c:v>39.615121220053254</c:v>
                </c:pt>
                <c:pt idx="90">
                  <c:v>39.798655009857875</c:v>
                </c:pt>
                <c:pt idx="91">
                  <c:v>40.023399980149854</c:v>
                </c:pt>
                <c:pt idx="92">
                  <c:v>40.432005224273894</c:v>
                </c:pt>
                <c:pt idx="93">
                  <c:v>40.80743918076557</c:v>
                </c:pt>
                <c:pt idx="94">
                  <c:v>41.123565600434219</c:v>
                </c:pt>
                <c:pt idx="95">
                  <c:v>41.793220109804096</c:v>
                </c:pt>
                <c:pt idx="96">
                  <c:v>41.967480055172167</c:v>
                </c:pt>
                <c:pt idx="97">
                  <c:v>42.383362377640516</c:v>
                </c:pt>
                <c:pt idx="98">
                  <c:v>42.409372240751338</c:v>
                </c:pt>
                <c:pt idx="99">
                  <c:v>42.781007749817931</c:v>
                </c:pt>
                <c:pt idx="100">
                  <c:v>42.82940762529423</c:v>
                </c:pt>
                <c:pt idx="101">
                  <c:v>43.081295564651526</c:v>
                </c:pt>
                <c:pt idx="102">
                  <c:v>44.211447533492269</c:v>
                </c:pt>
                <c:pt idx="103">
                  <c:v>44.348355109418094</c:v>
                </c:pt>
                <c:pt idx="104">
                  <c:v>44.492301119228706</c:v>
                </c:pt>
                <c:pt idx="105">
                  <c:v>44.564138051617867</c:v>
                </c:pt>
                <c:pt idx="106">
                  <c:v>44.641107160894308</c:v>
                </c:pt>
                <c:pt idx="107">
                  <c:v>44.861574778090336</c:v>
                </c:pt>
                <c:pt idx="108">
                  <c:v>45.301727511676695</c:v>
                </c:pt>
                <c:pt idx="109">
                  <c:v>45.737082921820338</c:v>
                </c:pt>
                <c:pt idx="110">
                  <c:v>46.246822784639811</c:v>
                </c:pt>
                <c:pt idx="111">
                  <c:v>46.588671947492962</c:v>
                </c:pt>
                <c:pt idx="112">
                  <c:v>47.165799795636929</c:v>
                </c:pt>
                <c:pt idx="113">
                  <c:v>47.46463928575001</c:v>
                </c:pt>
                <c:pt idx="114">
                  <c:v>47.661770498695752</c:v>
                </c:pt>
                <c:pt idx="115">
                  <c:v>47.874941045539238</c:v>
                </c:pt>
                <c:pt idx="116">
                  <c:v>47.96190358889568</c:v>
                </c:pt>
                <c:pt idx="117">
                  <c:v>48.371603288526593</c:v>
                </c:pt>
                <c:pt idx="118">
                  <c:v>48.487129687800639</c:v>
                </c:pt>
                <c:pt idx="119">
                  <c:v>49.067161975028739</c:v>
                </c:pt>
                <c:pt idx="120">
                  <c:v>49.575876984906152</c:v>
                </c:pt>
                <c:pt idx="121">
                  <c:v>50.260670686923675</c:v>
                </c:pt>
                <c:pt idx="122">
                  <c:v>50.346486986250888</c:v>
                </c:pt>
                <c:pt idx="123">
                  <c:v>50.574801214213061</c:v>
                </c:pt>
                <c:pt idx="124">
                  <c:v>51.799845263733637</c:v>
                </c:pt>
                <c:pt idx="125">
                  <c:v>51.886655355061023</c:v>
                </c:pt>
                <c:pt idx="126">
                  <c:v>52.030151071082592</c:v>
                </c:pt>
                <c:pt idx="127">
                  <c:v>53.331315432090193</c:v>
                </c:pt>
                <c:pt idx="128">
                  <c:v>53.94469373363691</c:v>
                </c:pt>
                <c:pt idx="129">
                  <c:v>54.318604535676336</c:v>
                </c:pt>
                <c:pt idx="130">
                  <c:v>54.753121671915068</c:v>
                </c:pt>
                <c:pt idx="131">
                  <c:v>55.263682717518968</c:v>
                </c:pt>
                <c:pt idx="132">
                  <c:v>55.310886744157251</c:v>
                </c:pt>
                <c:pt idx="133">
                  <c:v>55.507531733360672</c:v>
                </c:pt>
                <c:pt idx="134">
                  <c:v>56.32448105846256</c:v>
                </c:pt>
                <c:pt idx="135">
                  <c:v>57.491871290051229</c:v>
                </c:pt>
                <c:pt idx="136">
                  <c:v>57.506396133904808</c:v>
                </c:pt>
                <c:pt idx="137">
                  <c:v>57.67055359966443</c:v>
                </c:pt>
                <c:pt idx="138">
                  <c:v>58.985899869538095</c:v>
                </c:pt>
                <c:pt idx="139">
                  <c:v>59.079564396319604</c:v>
                </c:pt>
                <c:pt idx="140">
                  <c:v>59.452400460058392</c:v>
                </c:pt>
                <c:pt idx="141">
                  <c:v>59.972389417364944</c:v>
                </c:pt>
                <c:pt idx="142">
                  <c:v>61.269192882605957</c:v>
                </c:pt>
                <c:pt idx="143">
                  <c:v>62.153090226373912</c:v>
                </c:pt>
                <c:pt idx="144">
                  <c:v>62.41570497359664</c:v>
                </c:pt>
                <c:pt idx="145">
                  <c:v>63.752215540143382</c:v>
                </c:pt>
                <c:pt idx="146">
                  <c:v>64.355873181673971</c:v>
                </c:pt>
                <c:pt idx="147">
                  <c:v>65.546114727392165</c:v>
                </c:pt>
                <c:pt idx="148">
                  <c:v>66.093818207419346</c:v>
                </c:pt>
                <c:pt idx="149">
                  <c:v>66.913028655640701</c:v>
                </c:pt>
                <c:pt idx="150">
                  <c:v>67.109223032281093</c:v>
                </c:pt>
                <c:pt idx="151">
                  <c:v>67.351612078369982</c:v>
                </c:pt>
                <c:pt idx="152">
                  <c:v>68.532320217741372</c:v>
                </c:pt>
                <c:pt idx="153">
                  <c:v>68.717149955031061</c:v>
                </c:pt>
                <c:pt idx="154">
                  <c:v>68.765973585015956</c:v>
                </c:pt>
                <c:pt idx="155">
                  <c:v>68.795132405494442</c:v>
                </c:pt>
                <c:pt idx="156">
                  <c:v>68.919046869595761</c:v>
                </c:pt>
                <c:pt idx="157">
                  <c:v>69.762468884960342</c:v>
                </c:pt>
                <c:pt idx="158">
                  <c:v>71.096331280386522</c:v>
                </c:pt>
                <c:pt idx="159">
                  <c:v>71.18529027599935</c:v>
                </c:pt>
                <c:pt idx="160">
                  <c:v>71.498061689210559</c:v>
                </c:pt>
                <c:pt idx="161">
                  <c:v>71.79325710649033</c:v>
                </c:pt>
                <c:pt idx="162">
                  <c:v>71.949156139374026</c:v>
                </c:pt>
                <c:pt idx="163">
                  <c:v>72.932548033739494</c:v>
                </c:pt>
                <c:pt idx="164">
                  <c:v>74.002674384776839</c:v>
                </c:pt>
                <c:pt idx="165">
                  <c:v>74.485074871340004</c:v>
                </c:pt>
                <c:pt idx="166">
                  <c:v>74.888737219359328</c:v>
                </c:pt>
                <c:pt idx="167">
                  <c:v>75.525543281946099</c:v>
                </c:pt>
                <c:pt idx="168">
                  <c:v>77.442500205913447</c:v>
                </c:pt>
                <c:pt idx="169">
                  <c:v>78.826259158491567</c:v>
                </c:pt>
                <c:pt idx="170">
                  <c:v>78.991491870143491</c:v>
                </c:pt>
                <c:pt idx="171">
                  <c:v>79.011148467824654</c:v>
                </c:pt>
                <c:pt idx="172">
                  <c:v>79.461495681542402</c:v>
                </c:pt>
                <c:pt idx="173">
                  <c:v>80.624338943352484</c:v>
                </c:pt>
                <c:pt idx="174">
                  <c:v>81.310367068731011</c:v>
                </c:pt>
                <c:pt idx="175">
                  <c:v>81.721463139085557</c:v>
                </c:pt>
                <c:pt idx="176">
                  <c:v>82.089674972727281</c:v>
                </c:pt>
                <c:pt idx="177">
                  <c:v>83.558481507335244</c:v>
                </c:pt>
                <c:pt idx="178">
                  <c:v>84.543808491713691</c:v>
                </c:pt>
                <c:pt idx="179">
                  <c:v>84.906070044814172</c:v>
                </c:pt>
                <c:pt idx="180">
                  <c:v>85.46513195596394</c:v>
                </c:pt>
                <c:pt idx="181">
                  <c:v>86.582799225692128</c:v>
                </c:pt>
                <c:pt idx="182">
                  <c:v>86.888180492327223</c:v>
                </c:pt>
                <c:pt idx="183">
                  <c:v>87.080314654633014</c:v>
                </c:pt>
                <c:pt idx="184">
                  <c:v>87.83349450594875</c:v>
                </c:pt>
                <c:pt idx="185">
                  <c:v>88.840390934953618</c:v>
                </c:pt>
                <c:pt idx="186">
                  <c:v>89.011785033502107</c:v>
                </c:pt>
                <c:pt idx="187">
                  <c:v>91.025160990138858</c:v>
                </c:pt>
                <c:pt idx="188">
                  <c:v>91.47808387359332</c:v>
                </c:pt>
                <c:pt idx="189">
                  <c:v>92.160243594574084</c:v>
                </c:pt>
                <c:pt idx="190">
                  <c:v>93.058134745765827</c:v>
                </c:pt>
                <c:pt idx="191">
                  <c:v>93.229930962089071</c:v>
                </c:pt>
                <c:pt idx="192">
                  <c:v>94.91766387829712</c:v>
                </c:pt>
                <c:pt idx="193">
                  <c:v>95.896998876670509</c:v>
                </c:pt>
                <c:pt idx="194">
                  <c:v>96.207448749021921</c:v>
                </c:pt>
                <c:pt idx="195">
                  <c:v>97.651927859729511</c:v>
                </c:pt>
                <c:pt idx="196">
                  <c:v>98.310047363750897</c:v>
                </c:pt>
                <c:pt idx="197">
                  <c:v>99.191177616855768</c:v>
                </c:pt>
                <c:pt idx="198">
                  <c:v>101.48062617381768</c:v>
                </c:pt>
                <c:pt idx="199">
                  <c:v>101.74148159720197</c:v>
                </c:pt>
                <c:pt idx="200">
                  <c:v>102.48003316349082</c:v>
                </c:pt>
                <c:pt idx="201">
                  <c:v>104.68896203347389</c:v>
                </c:pt>
                <c:pt idx="202">
                  <c:v>105.64805240055897</c:v>
                </c:pt>
                <c:pt idx="203">
                  <c:v>108.55445623921885</c:v>
                </c:pt>
                <c:pt idx="204">
                  <c:v>111.16891897850992</c:v>
                </c:pt>
                <c:pt idx="205">
                  <c:v>111.31171898395269</c:v>
                </c:pt>
                <c:pt idx="206">
                  <c:v>111.44009576305373</c:v>
                </c:pt>
                <c:pt idx="207">
                  <c:v>111.53040875415127</c:v>
                </c:pt>
                <c:pt idx="208">
                  <c:v>112.80488806702881</c:v>
                </c:pt>
                <c:pt idx="209">
                  <c:v>114.53217051815932</c:v>
                </c:pt>
                <c:pt idx="210">
                  <c:v>114.6069175730575</c:v>
                </c:pt>
                <c:pt idx="211">
                  <c:v>118.85102658975616</c:v>
                </c:pt>
                <c:pt idx="212">
                  <c:v>120.47534112919205</c:v>
                </c:pt>
                <c:pt idx="213">
                  <c:v>121.22889703539516</c:v>
                </c:pt>
                <c:pt idx="214">
                  <c:v>123.13552459449656</c:v>
                </c:pt>
                <c:pt idx="215">
                  <c:v>123.33798468017382</c:v>
                </c:pt>
                <c:pt idx="216">
                  <c:v>125.21978596178029</c:v>
                </c:pt>
                <c:pt idx="217">
                  <c:v>126.04157631344765</c:v>
                </c:pt>
                <c:pt idx="218">
                  <c:v>127.65960868134117</c:v>
                </c:pt>
                <c:pt idx="219">
                  <c:v>134.65710783210258</c:v>
                </c:pt>
                <c:pt idx="220">
                  <c:v>135.33221258560508</c:v>
                </c:pt>
                <c:pt idx="221">
                  <c:v>135.4996485118366</c:v>
                </c:pt>
                <c:pt idx="222">
                  <c:v>136.06477247510267</c:v>
                </c:pt>
                <c:pt idx="223">
                  <c:v>141.42991165777443</c:v>
                </c:pt>
                <c:pt idx="224">
                  <c:v>143.30093032321216</c:v>
                </c:pt>
                <c:pt idx="225">
                  <c:v>147.26407355159415</c:v>
                </c:pt>
                <c:pt idx="226">
                  <c:v>148.77643442342352</c:v>
                </c:pt>
                <c:pt idx="227">
                  <c:v>149.49981175105205</c:v>
                </c:pt>
                <c:pt idx="228">
                  <c:v>149.84409697002002</c:v>
                </c:pt>
                <c:pt idx="229">
                  <c:v>150.29350431676542</c:v>
                </c:pt>
                <c:pt idx="230">
                  <c:v>154.78800458123911</c:v>
                </c:pt>
                <c:pt idx="231">
                  <c:v>155.58098343386649</c:v>
                </c:pt>
                <c:pt idx="232">
                  <c:v>163.37135479868212</c:v>
                </c:pt>
                <c:pt idx="233">
                  <c:v>164.26509921904307</c:v>
                </c:pt>
                <c:pt idx="234">
                  <c:v>167.07522985505838</c:v>
                </c:pt>
                <c:pt idx="235">
                  <c:v>167.49744530792134</c:v>
                </c:pt>
                <c:pt idx="236">
                  <c:v>168.00491034728552</c:v>
                </c:pt>
                <c:pt idx="237">
                  <c:v>175.07217284836696</c:v>
                </c:pt>
                <c:pt idx="238">
                  <c:v>175.23991596697303</c:v>
                </c:pt>
                <c:pt idx="239">
                  <c:v>183.42969265581033</c:v>
                </c:pt>
                <c:pt idx="240">
                  <c:v>185.14219582770457</c:v>
                </c:pt>
                <c:pt idx="241">
                  <c:v>194.97966314861924</c:v>
                </c:pt>
                <c:pt idx="242">
                  <c:v>195.08375428551886</c:v>
                </c:pt>
                <c:pt idx="243">
                  <c:v>202.84919166236722</c:v>
                </c:pt>
                <c:pt idx="244">
                  <c:v>202.85404097267758</c:v>
                </c:pt>
                <c:pt idx="245">
                  <c:v>207.22385456265008</c:v>
                </c:pt>
                <c:pt idx="246">
                  <c:v>218.72228918841031</c:v>
                </c:pt>
                <c:pt idx="247">
                  <c:v>221.05518406117616</c:v>
                </c:pt>
                <c:pt idx="248">
                  <c:v>223.93821187697924</c:v>
                </c:pt>
                <c:pt idx="249">
                  <c:v>225.26782661910389</c:v>
                </c:pt>
                <c:pt idx="250">
                  <c:v>225.53697625560829</c:v>
                </c:pt>
                <c:pt idx="251">
                  <c:v>241.49060148151352</c:v>
                </c:pt>
                <c:pt idx="252">
                  <c:v>248.38679815806168</c:v>
                </c:pt>
                <c:pt idx="253">
                  <c:v>257.47722022027972</c:v>
                </c:pt>
                <c:pt idx="254">
                  <c:v>261.78845547839438</c:v>
                </c:pt>
                <c:pt idx="255">
                  <c:v>268.54088816342892</c:v>
                </c:pt>
                <c:pt idx="256">
                  <c:v>281.58759658747556</c:v>
                </c:pt>
                <c:pt idx="257">
                  <c:v>282.63661283092887</c:v>
                </c:pt>
                <c:pt idx="258">
                  <c:v>297.82057131612703</c:v>
                </c:pt>
                <c:pt idx="259">
                  <c:v>302.20155560938963</c:v>
                </c:pt>
                <c:pt idx="260">
                  <c:v>322.08405014326792</c:v>
                </c:pt>
                <c:pt idx="261">
                  <c:v>323.53349679129798</c:v>
                </c:pt>
                <c:pt idx="262">
                  <c:v>335.32838340451303</c:v>
                </c:pt>
                <c:pt idx="263">
                  <c:v>355.97204142765742</c:v>
                </c:pt>
                <c:pt idx="264">
                  <c:v>386.57389824722344</c:v>
                </c:pt>
                <c:pt idx="265">
                  <c:v>396.80953832659185</c:v>
                </c:pt>
                <c:pt idx="266">
                  <c:v>406.29376139406645</c:v>
                </c:pt>
                <c:pt idx="267">
                  <c:v>428.24253818815384</c:v>
                </c:pt>
                <c:pt idx="268">
                  <c:v>429.3309363139922</c:v>
                </c:pt>
                <c:pt idx="269">
                  <c:v>446.42861609687048</c:v>
                </c:pt>
                <c:pt idx="270">
                  <c:v>463.23389604307977</c:v>
                </c:pt>
                <c:pt idx="271">
                  <c:v>494.53842912525118</c:v>
                </c:pt>
              </c:numCache>
            </c:numRef>
          </c:xVal>
          <c:yVal>
            <c:numRef>
              <c:f>summaryC!$L$556:$L$827</c:f>
              <c:numCache>
                <c:formatCode>0.0000</c:formatCode>
                <c:ptCount val="272"/>
                <c:pt idx="0">
                  <c:v>4900.2530645164388</c:v>
                </c:pt>
                <c:pt idx="1">
                  <c:v>4990.6241976032361</c:v>
                </c:pt>
                <c:pt idx="2">
                  <c:v>4435.4834970428628</c:v>
                </c:pt>
                <c:pt idx="3">
                  <c:v>4335.2756379708726</c:v>
                </c:pt>
                <c:pt idx="4">
                  <c:v>5228.1951976737855</c:v>
                </c:pt>
                <c:pt idx="5">
                  <c:v>4863.0985537208498</c:v>
                </c:pt>
                <c:pt idx="6">
                  <c:v>4627.0360219273807</c:v>
                </c:pt>
                <c:pt idx="7">
                  <c:v>5021.7973984679893</c:v>
                </c:pt>
                <c:pt idx="8">
                  <c:v>4496.7410968359764</c:v>
                </c:pt>
                <c:pt idx="9">
                  <c:v>4117.4911787341953</c:v>
                </c:pt>
                <c:pt idx="10">
                  <c:v>3920.8772644354367</c:v>
                </c:pt>
                <c:pt idx="11">
                  <c:v>4977.9195168848655</c:v>
                </c:pt>
                <c:pt idx="12">
                  <c:v>5803.8262422723865</c:v>
                </c:pt>
                <c:pt idx="13">
                  <c:v>5034.643603533671</c:v>
                </c:pt>
                <c:pt idx="14">
                  <c:v>3626.9851519556573</c:v>
                </c:pt>
                <c:pt idx="15">
                  <c:v>3713.4971932540284</c:v>
                </c:pt>
                <c:pt idx="16">
                  <c:v>5642.6190411631624</c:v>
                </c:pt>
                <c:pt idx="17">
                  <c:v>4188.3711701440043</c:v>
                </c:pt>
                <c:pt idx="18">
                  <c:v>4255.9929878045159</c:v>
                </c:pt>
                <c:pt idx="19">
                  <c:v>5394.6360506503997</c:v>
                </c:pt>
                <c:pt idx="20">
                  <c:v>3394.4921156329278</c:v>
                </c:pt>
                <c:pt idx="21">
                  <c:v>3959.6322476986879</c:v>
                </c:pt>
                <c:pt idx="22">
                  <c:v>3583.3881539828344</c:v>
                </c:pt>
                <c:pt idx="23">
                  <c:v>5526.7377000809711</c:v>
                </c:pt>
                <c:pt idx="24">
                  <c:v>5369.9880406658858</c:v>
                </c:pt>
                <c:pt idx="25">
                  <c:v>3601.842160255188</c:v>
                </c:pt>
                <c:pt idx="26">
                  <c:v>5019.4332460022752</c:v>
                </c:pt>
                <c:pt idx="27">
                  <c:v>5165.2138522420992</c:v>
                </c:pt>
                <c:pt idx="28">
                  <c:v>3465.5743717245291</c:v>
                </c:pt>
                <c:pt idx="29">
                  <c:v>4049.3531785198352</c:v>
                </c:pt>
                <c:pt idx="30">
                  <c:v>3040.0892780014406</c:v>
                </c:pt>
                <c:pt idx="31">
                  <c:v>4992.4363250889055</c:v>
                </c:pt>
                <c:pt idx="32">
                  <c:v>2759.0447196719897</c:v>
                </c:pt>
                <c:pt idx="33">
                  <c:v>3751.1460229914292</c:v>
                </c:pt>
                <c:pt idx="34">
                  <c:v>3741.4350272533156</c:v>
                </c:pt>
                <c:pt idx="35">
                  <c:v>5302.041148624402</c:v>
                </c:pt>
                <c:pt idx="36">
                  <c:v>3274.9290962081832</c:v>
                </c:pt>
                <c:pt idx="37">
                  <c:v>5775.4399943839808</c:v>
                </c:pt>
                <c:pt idx="38">
                  <c:v>4993.9598345842869</c:v>
                </c:pt>
                <c:pt idx="39">
                  <c:v>5485.2508248106342</c:v>
                </c:pt>
                <c:pt idx="40">
                  <c:v>3102.9306060407662</c:v>
                </c:pt>
                <c:pt idx="41">
                  <c:v>3580.1650254099422</c:v>
                </c:pt>
                <c:pt idx="42">
                  <c:v>2868.6429050707443</c:v>
                </c:pt>
                <c:pt idx="43">
                  <c:v>5285.9927415447019</c:v>
                </c:pt>
                <c:pt idx="44">
                  <c:v>5237.0479834667804</c:v>
                </c:pt>
                <c:pt idx="45">
                  <c:v>5491.9728225340305</c:v>
                </c:pt>
                <c:pt idx="46">
                  <c:v>5461.6463516118638</c:v>
                </c:pt>
                <c:pt idx="47">
                  <c:v>2934.2956254297583</c:v>
                </c:pt>
                <c:pt idx="48">
                  <c:v>5357.3625454471321</c:v>
                </c:pt>
                <c:pt idx="49">
                  <c:v>2743.0308411310148</c:v>
                </c:pt>
                <c:pt idx="50">
                  <c:v>5372.1144129119648</c:v>
                </c:pt>
                <c:pt idx="51">
                  <c:v>5034.6902762539103</c:v>
                </c:pt>
                <c:pt idx="52">
                  <c:v>5542.3744671323666</c:v>
                </c:pt>
                <c:pt idx="53">
                  <c:v>2403.5639430461238</c:v>
                </c:pt>
                <c:pt idx="54">
                  <c:v>5375.0605235844887</c:v>
                </c:pt>
                <c:pt idx="55">
                  <c:v>5241.0742285731267</c:v>
                </c:pt>
                <c:pt idx="56">
                  <c:v>5262.5032514754885</c:v>
                </c:pt>
                <c:pt idx="57">
                  <c:v>5165.653324597346</c:v>
                </c:pt>
                <c:pt idx="58">
                  <c:v>5317.4040793322256</c:v>
                </c:pt>
                <c:pt idx="59">
                  <c:v>5055.4213318969796</c:v>
                </c:pt>
                <c:pt idx="60">
                  <c:v>5347.7875976367995</c:v>
                </c:pt>
                <c:pt idx="61">
                  <c:v>2752.5464838674834</c:v>
                </c:pt>
                <c:pt idx="62">
                  <c:v>5126.1420202693198</c:v>
                </c:pt>
                <c:pt idx="63">
                  <c:v>5309.2419507406639</c:v>
                </c:pt>
                <c:pt idx="64">
                  <c:v>5354.4754719824323</c:v>
                </c:pt>
                <c:pt idx="65">
                  <c:v>3017.0988132767325</c:v>
                </c:pt>
                <c:pt idx="66">
                  <c:v>2922.9779554291931</c:v>
                </c:pt>
                <c:pt idx="67">
                  <c:v>3739.1270894018057</c:v>
                </c:pt>
                <c:pt idx="68">
                  <c:v>4510.8845629968264</c:v>
                </c:pt>
                <c:pt idx="69">
                  <c:v>2496.6510260991249</c:v>
                </c:pt>
                <c:pt idx="70">
                  <c:v>5376.245567341175</c:v>
                </c:pt>
                <c:pt idx="71">
                  <c:v>5310.9315316821794</c:v>
                </c:pt>
                <c:pt idx="72">
                  <c:v>4555.0568791553196</c:v>
                </c:pt>
                <c:pt idx="73">
                  <c:v>2234.9634813414923</c:v>
                </c:pt>
                <c:pt idx="74">
                  <c:v>2228.0431881458994</c:v>
                </c:pt>
                <c:pt idx="75">
                  <c:v>5140.2735927118792</c:v>
                </c:pt>
                <c:pt idx="76">
                  <c:v>2341.2415106536132</c:v>
                </c:pt>
                <c:pt idx="77">
                  <c:v>5021.6336640692025</c:v>
                </c:pt>
                <c:pt idx="78">
                  <c:v>2442.5654087314679</c:v>
                </c:pt>
                <c:pt idx="79">
                  <c:v>4171.9213945335514</c:v>
                </c:pt>
                <c:pt idx="80">
                  <c:v>3414.284802455918</c:v>
                </c:pt>
                <c:pt idx="81">
                  <c:v>3897.1337893039863</c:v>
                </c:pt>
                <c:pt idx="82">
                  <c:v>4796.7984405697007</c:v>
                </c:pt>
                <c:pt idx="83">
                  <c:v>2439.1801826927485</c:v>
                </c:pt>
                <c:pt idx="84">
                  <c:v>5015.8220144446168</c:v>
                </c:pt>
                <c:pt idx="85">
                  <c:v>1851.6319543112679</c:v>
                </c:pt>
                <c:pt idx="86">
                  <c:v>3865.8347916883131</c:v>
                </c:pt>
                <c:pt idx="87">
                  <c:v>1964.0892009162385</c:v>
                </c:pt>
                <c:pt idx="88">
                  <c:v>2905.6154352850831</c:v>
                </c:pt>
                <c:pt idx="89">
                  <c:v>1987.3952846663917</c:v>
                </c:pt>
                <c:pt idx="90">
                  <c:v>1849.0547054823621</c:v>
                </c:pt>
                <c:pt idx="91">
                  <c:v>1715.1613126754085</c:v>
                </c:pt>
                <c:pt idx="92">
                  <c:v>1612.3047876580006</c:v>
                </c:pt>
                <c:pt idx="93">
                  <c:v>1356.5653642669556</c:v>
                </c:pt>
                <c:pt idx="94">
                  <c:v>1643.7043765030944</c:v>
                </c:pt>
                <c:pt idx="95">
                  <c:v>1731.4818327232058</c:v>
                </c:pt>
                <c:pt idx="96">
                  <c:v>1525.7209538374286</c:v>
                </c:pt>
                <c:pt idx="97">
                  <c:v>2609.0586138191911</c:v>
                </c:pt>
                <c:pt idx="98">
                  <c:v>1326.1437682935673</c:v>
                </c:pt>
                <c:pt idx="99">
                  <c:v>1431.6458652632666</c:v>
                </c:pt>
                <c:pt idx="100">
                  <c:v>1384.1566227545313</c:v>
                </c:pt>
                <c:pt idx="101">
                  <c:v>1202.6993690472625</c:v>
                </c:pt>
                <c:pt idx="102">
                  <c:v>2248.1899478615524</c:v>
                </c:pt>
                <c:pt idx="103">
                  <c:v>1310.0088902493922</c:v>
                </c:pt>
                <c:pt idx="104">
                  <c:v>1097.8945894315016</c:v>
                </c:pt>
                <c:pt idx="105">
                  <c:v>1238.5926219670639</c:v>
                </c:pt>
                <c:pt idx="106">
                  <c:v>1191.6960922283797</c:v>
                </c:pt>
                <c:pt idx="107">
                  <c:v>1020.8432430335968</c:v>
                </c:pt>
                <c:pt idx="108">
                  <c:v>1113.3662628143982</c:v>
                </c:pt>
                <c:pt idx="109">
                  <c:v>1335.7001311016231</c:v>
                </c:pt>
                <c:pt idx="110">
                  <c:v>1205.7786085648431</c:v>
                </c:pt>
                <c:pt idx="111">
                  <c:v>1114.8637049454023</c:v>
                </c:pt>
                <c:pt idx="112">
                  <c:v>1001.928080493897</c:v>
                </c:pt>
                <c:pt idx="113">
                  <c:v>945.93068604881819</c:v>
                </c:pt>
                <c:pt idx="114">
                  <c:v>1646.7018793047675</c:v>
                </c:pt>
                <c:pt idx="115">
                  <c:v>1900.5407095692278</c:v>
                </c:pt>
                <c:pt idx="116">
                  <c:v>1079.3464720390878</c:v>
                </c:pt>
                <c:pt idx="117">
                  <c:v>1014.7699012456668</c:v>
                </c:pt>
                <c:pt idx="118">
                  <c:v>952.28023446639827</c:v>
                </c:pt>
                <c:pt idx="119">
                  <c:v>1107.0532360665086</c:v>
                </c:pt>
                <c:pt idx="120">
                  <c:v>868.76950591839488</c:v>
                </c:pt>
                <c:pt idx="121">
                  <c:v>809.33133863427884</c:v>
                </c:pt>
                <c:pt idx="122">
                  <c:v>1396.628326330218</c:v>
                </c:pt>
                <c:pt idx="123">
                  <c:v>823.13271691426655</c:v>
                </c:pt>
                <c:pt idx="124">
                  <c:v>842.05793039121136</c:v>
                </c:pt>
                <c:pt idx="125">
                  <c:v>954.59319744313223</c:v>
                </c:pt>
                <c:pt idx="126">
                  <c:v>753.51335448171551</c:v>
                </c:pt>
                <c:pt idx="127">
                  <c:v>774.25954100133936</c:v>
                </c:pt>
                <c:pt idx="128">
                  <c:v>816.54228921135234</c:v>
                </c:pt>
                <c:pt idx="129">
                  <c:v>706.31285762812252</c:v>
                </c:pt>
                <c:pt idx="130">
                  <c:v>768.58388567981808</c:v>
                </c:pt>
                <c:pt idx="131">
                  <c:v>1079.1223281553998</c:v>
                </c:pt>
                <c:pt idx="132">
                  <c:v>662.99548852732221</c:v>
                </c:pt>
                <c:pt idx="133">
                  <c:v>832.81893609752592</c:v>
                </c:pt>
                <c:pt idx="134">
                  <c:v>694.22289122324116</c:v>
                </c:pt>
                <c:pt idx="135">
                  <c:v>689.37152908429152</c:v>
                </c:pt>
                <c:pt idx="136">
                  <c:v>627.94779378637941</c:v>
                </c:pt>
                <c:pt idx="137">
                  <c:v>606.84797140835121</c:v>
                </c:pt>
                <c:pt idx="138">
                  <c:v>621.2889993520655</c:v>
                </c:pt>
                <c:pt idx="139">
                  <c:v>549.18876355519683</c:v>
                </c:pt>
                <c:pt idx="140">
                  <c:v>580.24430898789399</c:v>
                </c:pt>
                <c:pt idx="141">
                  <c:v>556.04965318779102</c:v>
                </c:pt>
                <c:pt idx="142">
                  <c:v>512.29372418565367</c:v>
                </c:pt>
                <c:pt idx="143">
                  <c:v>602.55949645295368</c:v>
                </c:pt>
                <c:pt idx="144">
                  <c:v>820.4592535961051</c:v>
                </c:pt>
                <c:pt idx="145">
                  <c:v>475.39426370749322</c:v>
                </c:pt>
                <c:pt idx="146">
                  <c:v>498.6359781497377</c:v>
                </c:pt>
                <c:pt idx="147">
                  <c:v>545.36710815806396</c:v>
                </c:pt>
                <c:pt idx="148">
                  <c:v>696.6314847354912</c:v>
                </c:pt>
                <c:pt idx="149">
                  <c:v>502.40784940726934</c:v>
                </c:pt>
                <c:pt idx="150">
                  <c:v>395.83469297243209</c:v>
                </c:pt>
                <c:pt idx="151">
                  <c:v>439.11554773244404</c:v>
                </c:pt>
                <c:pt idx="152">
                  <c:v>397.06830306422751</c:v>
                </c:pt>
                <c:pt idx="153">
                  <c:v>444.7903620719697</c:v>
                </c:pt>
                <c:pt idx="154">
                  <c:v>406.66842191686715</c:v>
                </c:pt>
                <c:pt idx="155">
                  <c:v>366.96726428361518</c:v>
                </c:pt>
                <c:pt idx="156">
                  <c:v>375.62588233737722</c:v>
                </c:pt>
                <c:pt idx="157">
                  <c:v>456.48362727220069</c:v>
                </c:pt>
                <c:pt idx="158">
                  <c:v>349.21455325686674</c:v>
                </c:pt>
                <c:pt idx="159">
                  <c:v>420.02198150914825</c:v>
                </c:pt>
                <c:pt idx="160">
                  <c:v>339.56761386542706</c:v>
                </c:pt>
                <c:pt idx="161">
                  <c:v>362.6363432120819</c:v>
                </c:pt>
                <c:pt idx="162">
                  <c:v>351.50199000296169</c:v>
                </c:pt>
                <c:pt idx="163">
                  <c:v>324.24036500115358</c:v>
                </c:pt>
                <c:pt idx="164">
                  <c:v>324.97703787021163</c:v>
                </c:pt>
                <c:pt idx="165">
                  <c:v>308.9133635553153</c:v>
                </c:pt>
                <c:pt idx="166">
                  <c:v>301.98031900104127</c:v>
                </c:pt>
                <c:pt idx="167">
                  <c:v>380.25868584045236</c:v>
                </c:pt>
                <c:pt idx="168">
                  <c:v>370.29576263414833</c:v>
                </c:pt>
                <c:pt idx="169">
                  <c:v>296.70080496309134</c:v>
                </c:pt>
                <c:pt idx="170">
                  <c:v>334.60538500274032</c:v>
                </c:pt>
                <c:pt idx="171">
                  <c:v>276.89583710805891</c:v>
                </c:pt>
                <c:pt idx="172">
                  <c:v>281.35632487640646</c:v>
                </c:pt>
                <c:pt idx="173">
                  <c:v>477.17588779159149</c:v>
                </c:pt>
                <c:pt idx="174">
                  <c:v>258.82816583548907</c:v>
                </c:pt>
                <c:pt idx="175">
                  <c:v>247.99299668903907</c:v>
                </c:pt>
                <c:pt idx="176">
                  <c:v>252.88985582961331</c:v>
                </c:pt>
                <c:pt idx="177">
                  <c:v>254.71596479691149</c:v>
                </c:pt>
                <c:pt idx="178">
                  <c:v>290.46051137191728</c:v>
                </c:pt>
                <c:pt idx="179">
                  <c:v>240.26047485315269</c:v>
                </c:pt>
                <c:pt idx="180">
                  <c:v>297.5063192354703</c:v>
                </c:pt>
                <c:pt idx="181">
                  <c:v>278.73332672602038</c:v>
                </c:pt>
                <c:pt idx="182">
                  <c:v>219.17099521657943</c:v>
                </c:pt>
                <c:pt idx="183">
                  <c:v>225.6029124333968</c:v>
                </c:pt>
                <c:pt idx="184">
                  <c:v>262.62188791884836</c:v>
                </c:pt>
                <c:pt idx="185">
                  <c:v>216.08541704782618</c:v>
                </c:pt>
                <c:pt idx="186">
                  <c:v>206.12929003883232</c:v>
                </c:pt>
                <c:pt idx="187">
                  <c:v>194.30105973557957</c:v>
                </c:pt>
                <c:pt idx="188">
                  <c:v>334.98785445039533</c:v>
                </c:pt>
                <c:pt idx="189">
                  <c:v>233.87080124532423</c:v>
                </c:pt>
                <c:pt idx="190">
                  <c:v>189.39276180327499</c:v>
                </c:pt>
                <c:pt idx="191">
                  <c:v>180.66643055783337</c:v>
                </c:pt>
                <c:pt idx="192">
                  <c:v>192.77840737203186</c:v>
                </c:pt>
                <c:pt idx="193">
                  <c:v>230.26397917698063</c:v>
                </c:pt>
                <c:pt idx="194">
                  <c:v>182.8045266655578</c:v>
                </c:pt>
                <c:pt idx="195">
                  <c:v>168.01888551067401</c:v>
                </c:pt>
                <c:pt idx="196">
                  <c:v>165.09422193197764</c:v>
                </c:pt>
                <c:pt idx="197">
                  <c:v>156.63752313504904</c:v>
                </c:pt>
                <c:pt idx="198">
                  <c:v>154.35608826300117</c:v>
                </c:pt>
                <c:pt idx="199">
                  <c:v>203.48186478236008</c:v>
                </c:pt>
                <c:pt idx="200">
                  <c:v>150.57337356710465</c:v>
                </c:pt>
                <c:pt idx="201">
                  <c:v>187.21385752001601</c:v>
                </c:pt>
                <c:pt idx="202">
                  <c:v>140.46367806740082</c:v>
                </c:pt>
                <c:pt idx="203">
                  <c:v>129.16825097788765</c:v>
                </c:pt>
                <c:pt idx="204">
                  <c:v>171.37023117546531</c:v>
                </c:pt>
                <c:pt idx="205">
                  <c:v>159.21803550169778</c:v>
                </c:pt>
                <c:pt idx="206">
                  <c:v>124.55496532573396</c:v>
                </c:pt>
                <c:pt idx="207">
                  <c:v>135.52116336258149</c:v>
                </c:pt>
                <c:pt idx="208">
                  <c:v>120.72207344589573</c:v>
                </c:pt>
                <c:pt idx="209">
                  <c:v>121.57275223185408</c:v>
                </c:pt>
                <c:pt idx="210">
                  <c:v>159.18011806009952</c:v>
                </c:pt>
                <c:pt idx="211">
                  <c:v>109.39463958599066</c:v>
                </c:pt>
                <c:pt idx="212">
                  <c:v>105.74268265247194</c:v>
                </c:pt>
                <c:pt idx="213">
                  <c:v>110.17298885022623</c:v>
                </c:pt>
                <c:pt idx="214">
                  <c:v>138.90411005134217</c:v>
                </c:pt>
                <c:pt idx="215">
                  <c:v>206.46972871409608</c:v>
                </c:pt>
                <c:pt idx="216">
                  <c:v>100.62341320905006</c:v>
                </c:pt>
                <c:pt idx="217">
                  <c:v>102.12909565067453</c:v>
                </c:pt>
                <c:pt idx="218">
                  <c:v>94.175581991217953</c:v>
                </c:pt>
                <c:pt idx="219">
                  <c:v>126.53587055088892</c:v>
                </c:pt>
                <c:pt idx="220">
                  <c:v>113.82624100953335</c:v>
                </c:pt>
                <c:pt idx="221">
                  <c:v>87.23614575826754</c:v>
                </c:pt>
                <c:pt idx="222">
                  <c:v>84.121199016144757</c:v>
                </c:pt>
                <c:pt idx="223">
                  <c:v>79.984437549041132</c:v>
                </c:pt>
                <c:pt idx="224">
                  <c:v>77.114094112590237</c:v>
                </c:pt>
                <c:pt idx="225">
                  <c:v>72.64987285831252</c:v>
                </c:pt>
                <c:pt idx="226">
                  <c:v>89.62193937652188</c:v>
                </c:pt>
                <c:pt idx="227">
                  <c:v>111.12613638946567</c:v>
                </c:pt>
                <c:pt idx="228">
                  <c:v>76.268922372846774</c:v>
                </c:pt>
                <c:pt idx="229">
                  <c:v>141.09635906041731</c:v>
                </c:pt>
                <c:pt idx="230">
                  <c:v>71.115169097784914</c:v>
                </c:pt>
                <c:pt idx="231">
                  <c:v>66.711733454508547</c:v>
                </c:pt>
                <c:pt idx="232">
                  <c:v>62.999701087507852</c:v>
                </c:pt>
                <c:pt idx="233">
                  <c:v>88.695611632162411</c:v>
                </c:pt>
                <c:pt idx="234">
                  <c:v>57.207792196588173</c:v>
                </c:pt>
                <c:pt idx="235">
                  <c:v>60.861109887317951</c:v>
                </c:pt>
                <c:pt idx="236">
                  <c:v>75.97861312442744</c:v>
                </c:pt>
                <c:pt idx="237">
                  <c:v>53.629410410518148</c:v>
                </c:pt>
                <c:pt idx="238">
                  <c:v>56.537374734159513</c:v>
                </c:pt>
                <c:pt idx="239">
                  <c:v>51.122779690450976</c:v>
                </c:pt>
                <c:pt idx="240">
                  <c:v>80.733899284580119</c:v>
                </c:pt>
                <c:pt idx="241">
                  <c:v>46.755638510737512</c:v>
                </c:pt>
                <c:pt idx="242">
                  <c:v>49.076032357963804</c:v>
                </c:pt>
                <c:pt idx="243">
                  <c:v>42.446664717413306</c:v>
                </c:pt>
                <c:pt idx="244">
                  <c:v>59.211247936514006</c:v>
                </c:pt>
                <c:pt idx="245">
                  <c:v>42.413144632377325</c:v>
                </c:pt>
                <c:pt idx="246">
                  <c:v>38.401618456094809</c:v>
                </c:pt>
                <c:pt idx="247">
                  <c:v>59.380293557699957</c:v>
                </c:pt>
                <c:pt idx="248">
                  <c:v>37.046980462348102</c:v>
                </c:pt>
                <c:pt idx="249">
                  <c:v>71.418059060322307</c:v>
                </c:pt>
                <c:pt idx="250">
                  <c:v>37.963003381044757</c:v>
                </c:pt>
                <c:pt idx="251">
                  <c:v>46.807670254968627</c:v>
                </c:pt>
                <c:pt idx="252">
                  <c:v>32.208434695187329</c:v>
                </c:pt>
                <c:pt idx="253">
                  <c:v>33.469027390215331</c:v>
                </c:pt>
                <c:pt idx="254">
                  <c:v>29.004660134420792</c:v>
                </c:pt>
                <c:pt idx="255">
                  <c:v>45.610837963731733</c:v>
                </c:pt>
                <c:pt idx="256">
                  <c:v>27.317808571988934</c:v>
                </c:pt>
                <c:pt idx="257">
                  <c:v>28.135535203283084</c:v>
                </c:pt>
                <c:pt idx="258">
                  <c:v>35.38991651867272</c:v>
                </c:pt>
                <c:pt idx="259">
                  <c:v>25.119324904007822</c:v>
                </c:pt>
                <c:pt idx="260">
                  <c:v>23.629011553732795</c:v>
                </c:pt>
                <c:pt idx="261">
                  <c:v>22.909356304291236</c:v>
                </c:pt>
                <c:pt idx="262">
                  <c:v>36.699325220247822</c:v>
                </c:pt>
                <c:pt idx="263">
                  <c:v>19.286806232201734</c:v>
                </c:pt>
                <c:pt idx="264">
                  <c:v>18.159255198039624</c:v>
                </c:pt>
                <c:pt idx="265">
                  <c:v>17.71141567733056</c:v>
                </c:pt>
                <c:pt idx="266">
                  <c:v>27.293271025185131</c:v>
                </c:pt>
                <c:pt idx="267">
                  <c:v>25.083623860046437</c:v>
                </c:pt>
                <c:pt idx="268">
                  <c:v>15.827167003748189</c:v>
                </c:pt>
                <c:pt idx="269">
                  <c:v>34.260320944159893</c:v>
                </c:pt>
                <c:pt idx="270">
                  <c:v>15.089419885870564</c:v>
                </c:pt>
                <c:pt idx="271">
                  <c:v>13.835570341238352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ECA-004B-B284-6F82045043E7}"/>
            </c:ext>
          </c:extLst>
        </c:ser>
        <c:ser>
          <c:idx val="3"/>
          <c:order val="6"/>
          <c:tx>
            <c:v>EOS 700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summaryC!$AB$50:$AB$63</c:f>
              <c:numCache>
                <c:formatCode>General</c:formatCode>
                <c:ptCount val="14"/>
                <c:pt idx="0">
                  <c:v>28</c:v>
                </c:pt>
                <c:pt idx="1">
                  <c:v>30</c:v>
                </c:pt>
                <c:pt idx="2">
                  <c:v>35</c:v>
                </c:pt>
                <c:pt idx="3">
                  <c:v>40</c:v>
                </c:pt>
                <c:pt idx="4">
                  <c:v>50</c:v>
                </c:pt>
                <c:pt idx="5">
                  <c:v>75</c:v>
                </c:pt>
                <c:pt idx="6">
                  <c:v>100</c:v>
                </c:pt>
                <c:pt idx="7">
                  <c:v>150</c:v>
                </c:pt>
                <c:pt idx="8">
                  <c:v>200</c:v>
                </c:pt>
                <c:pt idx="9">
                  <c:v>300</c:v>
                </c:pt>
                <c:pt idx="10">
                  <c:v>400</c:v>
                </c:pt>
                <c:pt idx="11">
                  <c:v>500</c:v>
                </c:pt>
                <c:pt idx="12">
                  <c:v>750</c:v>
                </c:pt>
                <c:pt idx="13">
                  <c:v>1000</c:v>
                </c:pt>
              </c:numCache>
            </c:numRef>
          </c:xVal>
          <c:yVal>
            <c:numRef>
              <c:f>summaryC!$AD$50:$AD$63</c:f>
              <c:numCache>
                <c:formatCode>General</c:formatCode>
                <c:ptCount val="14"/>
                <c:pt idx="0">
                  <c:v>9433.2432564641549</c:v>
                </c:pt>
                <c:pt idx="1">
                  <c:v>7361.0416023909638</c:v>
                </c:pt>
                <c:pt idx="2">
                  <c:v>4493.7764007989617</c:v>
                </c:pt>
                <c:pt idx="3">
                  <c:v>3067.4061308087935</c:v>
                </c:pt>
                <c:pt idx="4">
                  <c:v>1720.5288567764537</c:v>
                </c:pt>
                <c:pt idx="5">
                  <c:v>676.61059619026446</c:v>
                </c:pt>
                <c:pt idx="6">
                  <c:v>370.14673530882874</c:v>
                </c:pt>
                <c:pt idx="7">
                  <c:v>167.85081254383331</c:v>
                </c:pt>
                <c:pt idx="8">
                  <c:v>99.260431717141742</c:v>
                </c:pt>
                <c:pt idx="9">
                  <c:v>49.571079657915966</c:v>
                </c:pt>
                <c:pt idx="10">
                  <c:v>31.250154488167951</c:v>
                </c:pt>
                <c:pt idx="11">
                  <c:v>22.226567673158758</c:v>
                </c:pt>
                <c:pt idx="12">
                  <c:v>12.406228754357146</c:v>
                </c:pt>
                <c:pt idx="13">
                  <c:v>8.4172133026331739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ECA-004B-B284-6F82045043E7}"/>
            </c:ext>
          </c:extLst>
        </c:ser>
        <c:ser>
          <c:idx val="7"/>
          <c:order val="7"/>
          <c:tx>
            <c:v>MD 700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8"/>
            <c:spPr>
              <a:noFill/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summaryC!$M$829:$M$1114</c:f>
              <c:numCache>
                <c:formatCode>0.0000</c:formatCode>
                <c:ptCount val="286"/>
                <c:pt idx="0">
                  <c:v>29.875929907093962</c:v>
                </c:pt>
                <c:pt idx="1">
                  <c:v>29.983286002364622</c:v>
                </c:pt>
                <c:pt idx="2">
                  <c:v>30.036298547818529</c:v>
                </c:pt>
                <c:pt idx="3">
                  <c:v>30.416341520239435</c:v>
                </c:pt>
                <c:pt idx="4">
                  <c:v>30.63123781230783</c:v>
                </c:pt>
                <c:pt idx="5">
                  <c:v>30.825070527906366</c:v>
                </c:pt>
                <c:pt idx="6">
                  <c:v>30.941024336010315</c:v>
                </c:pt>
                <c:pt idx="7">
                  <c:v>31.011504536357009</c:v>
                </c:pt>
                <c:pt idx="8">
                  <c:v>31.206474343663032</c:v>
                </c:pt>
                <c:pt idx="9">
                  <c:v>31.476292719949814</c:v>
                </c:pt>
                <c:pt idx="10">
                  <c:v>31.69494650326067</c:v>
                </c:pt>
                <c:pt idx="11">
                  <c:v>31.730715042625125</c:v>
                </c:pt>
                <c:pt idx="12">
                  <c:v>31.823527748438135</c:v>
                </c:pt>
                <c:pt idx="13">
                  <c:v>31.90227329951756</c:v>
                </c:pt>
                <c:pt idx="14">
                  <c:v>31.943346735632801</c:v>
                </c:pt>
                <c:pt idx="15">
                  <c:v>32.026494555420236</c:v>
                </c:pt>
                <c:pt idx="16">
                  <c:v>32.047385101856314</c:v>
                </c:pt>
                <c:pt idx="17">
                  <c:v>32.134850766556013</c:v>
                </c:pt>
                <c:pt idx="18">
                  <c:v>32.148496217505993</c:v>
                </c:pt>
                <c:pt idx="19">
                  <c:v>32.339521461399976</c:v>
                </c:pt>
                <c:pt idx="20">
                  <c:v>32.368210976460432</c:v>
                </c:pt>
                <c:pt idx="21">
                  <c:v>32.467603948492965</c:v>
                </c:pt>
                <c:pt idx="22">
                  <c:v>32.468999698462213</c:v>
                </c:pt>
                <c:pt idx="23">
                  <c:v>32.49395093304998</c:v>
                </c:pt>
                <c:pt idx="24">
                  <c:v>32.516936429146149</c:v>
                </c:pt>
                <c:pt idx="25">
                  <c:v>32.552865247646523</c:v>
                </c:pt>
                <c:pt idx="26">
                  <c:v>32.62236113450237</c:v>
                </c:pt>
                <c:pt idx="27">
                  <c:v>32.724313111466479</c:v>
                </c:pt>
                <c:pt idx="28">
                  <c:v>32.724798421530451</c:v>
                </c:pt>
                <c:pt idx="29">
                  <c:v>32.725659818693067</c:v>
                </c:pt>
                <c:pt idx="30">
                  <c:v>32.738130262868808</c:v>
                </c:pt>
                <c:pt idx="31">
                  <c:v>32.817300089550272</c:v>
                </c:pt>
                <c:pt idx="32">
                  <c:v>32.865173415514846</c:v>
                </c:pt>
                <c:pt idx="33">
                  <c:v>32.892771252499351</c:v>
                </c:pt>
                <c:pt idx="34">
                  <c:v>32.984182222178397</c:v>
                </c:pt>
                <c:pt idx="35">
                  <c:v>32.994875966194272</c:v>
                </c:pt>
                <c:pt idx="36">
                  <c:v>33.04788997496275</c:v>
                </c:pt>
                <c:pt idx="37">
                  <c:v>33.080421828480418</c:v>
                </c:pt>
                <c:pt idx="38">
                  <c:v>33.090882644780379</c:v>
                </c:pt>
                <c:pt idx="39">
                  <c:v>33.0961596341266</c:v>
                </c:pt>
                <c:pt idx="40">
                  <c:v>33.136455024997552</c:v>
                </c:pt>
                <c:pt idx="41">
                  <c:v>33.177696903653434</c:v>
                </c:pt>
                <c:pt idx="42">
                  <c:v>33.200137018584392</c:v>
                </c:pt>
                <c:pt idx="43">
                  <c:v>33.378788892546766</c:v>
                </c:pt>
                <c:pt idx="44">
                  <c:v>33.385262592161141</c:v>
                </c:pt>
                <c:pt idx="45">
                  <c:v>33.387072212316561</c:v>
                </c:pt>
                <c:pt idx="46">
                  <c:v>33.454381000539591</c:v>
                </c:pt>
                <c:pt idx="47">
                  <c:v>33.583197517639746</c:v>
                </c:pt>
                <c:pt idx="48">
                  <c:v>33.601566461787428</c:v>
                </c:pt>
                <c:pt idx="49">
                  <c:v>33.610788390686636</c:v>
                </c:pt>
                <c:pt idx="50">
                  <c:v>33.692104472496425</c:v>
                </c:pt>
                <c:pt idx="51">
                  <c:v>33.714679826732166</c:v>
                </c:pt>
                <c:pt idx="52">
                  <c:v>33.786789280521852</c:v>
                </c:pt>
                <c:pt idx="53">
                  <c:v>33.838491995835717</c:v>
                </c:pt>
                <c:pt idx="54">
                  <c:v>33.899055672206295</c:v>
                </c:pt>
                <c:pt idx="55">
                  <c:v>34.032843702437312</c:v>
                </c:pt>
                <c:pt idx="56">
                  <c:v>34.107974341132277</c:v>
                </c:pt>
                <c:pt idx="57">
                  <c:v>34.189998684984047</c:v>
                </c:pt>
                <c:pt idx="58">
                  <c:v>34.368524659574646</c:v>
                </c:pt>
                <c:pt idx="59">
                  <c:v>34.533191916717136</c:v>
                </c:pt>
                <c:pt idx="60">
                  <c:v>34.60296826459146</c:v>
                </c:pt>
                <c:pt idx="61">
                  <c:v>34.626091413387762</c:v>
                </c:pt>
                <c:pt idx="62">
                  <c:v>34.628259914085078</c:v>
                </c:pt>
                <c:pt idx="63">
                  <c:v>34.665606723596213</c:v>
                </c:pt>
                <c:pt idx="64">
                  <c:v>34.771375340008042</c:v>
                </c:pt>
                <c:pt idx="65">
                  <c:v>34.782040981782174</c:v>
                </c:pt>
                <c:pt idx="66">
                  <c:v>34.794766783163702</c:v>
                </c:pt>
                <c:pt idx="67">
                  <c:v>34.828175491203375</c:v>
                </c:pt>
                <c:pt idx="68">
                  <c:v>34.925399051131443</c:v>
                </c:pt>
                <c:pt idx="69">
                  <c:v>34.939351491844725</c:v>
                </c:pt>
                <c:pt idx="70">
                  <c:v>35.223000908018854</c:v>
                </c:pt>
                <c:pt idx="71">
                  <c:v>35.2533446333425</c:v>
                </c:pt>
                <c:pt idx="72">
                  <c:v>35.374513122413099</c:v>
                </c:pt>
                <c:pt idx="73">
                  <c:v>35.484768173430972</c:v>
                </c:pt>
                <c:pt idx="74">
                  <c:v>35.491213353213659</c:v>
                </c:pt>
                <c:pt idx="75">
                  <c:v>35.528577188408747</c:v>
                </c:pt>
                <c:pt idx="76">
                  <c:v>35.764631530009524</c:v>
                </c:pt>
                <c:pt idx="77">
                  <c:v>35.779384852186752</c:v>
                </c:pt>
                <c:pt idx="78">
                  <c:v>36.239229338121561</c:v>
                </c:pt>
                <c:pt idx="79">
                  <c:v>36.290270402340361</c:v>
                </c:pt>
                <c:pt idx="80">
                  <c:v>36.301526784716316</c:v>
                </c:pt>
                <c:pt idx="81">
                  <c:v>36.471249223625506</c:v>
                </c:pt>
                <c:pt idx="82">
                  <c:v>36.563514183335734</c:v>
                </c:pt>
                <c:pt idx="83">
                  <c:v>37.357394258605488</c:v>
                </c:pt>
                <c:pt idx="84">
                  <c:v>37.381669722837046</c:v>
                </c:pt>
                <c:pt idx="85">
                  <c:v>37.603222690641985</c:v>
                </c:pt>
                <c:pt idx="86">
                  <c:v>37.804474861893411</c:v>
                </c:pt>
                <c:pt idx="87">
                  <c:v>37.856240174277282</c:v>
                </c:pt>
                <c:pt idx="88">
                  <c:v>38.898331566871413</c:v>
                </c:pt>
                <c:pt idx="89">
                  <c:v>38.960286603134875</c:v>
                </c:pt>
                <c:pt idx="90">
                  <c:v>39.190620693944346</c:v>
                </c:pt>
                <c:pt idx="91">
                  <c:v>39.516230392900347</c:v>
                </c:pt>
                <c:pt idx="92">
                  <c:v>40.185289237505287</c:v>
                </c:pt>
                <c:pt idx="93">
                  <c:v>40.954316656528867</c:v>
                </c:pt>
                <c:pt idx="94">
                  <c:v>41.01756668043619</c:v>
                </c:pt>
                <c:pt idx="95">
                  <c:v>41.518702546607798</c:v>
                </c:pt>
                <c:pt idx="96">
                  <c:v>42.300236777482432</c:v>
                </c:pt>
                <c:pt idx="97">
                  <c:v>42.335942414412905</c:v>
                </c:pt>
                <c:pt idx="98">
                  <c:v>42.816085406475295</c:v>
                </c:pt>
                <c:pt idx="99">
                  <c:v>42.902120670541144</c:v>
                </c:pt>
                <c:pt idx="100">
                  <c:v>42.930399114331145</c:v>
                </c:pt>
                <c:pt idx="101">
                  <c:v>43.82656923380214</c:v>
                </c:pt>
                <c:pt idx="102">
                  <c:v>44.806813519298132</c:v>
                </c:pt>
                <c:pt idx="103">
                  <c:v>45.303066881411986</c:v>
                </c:pt>
                <c:pt idx="104">
                  <c:v>45.311691358125579</c:v>
                </c:pt>
                <c:pt idx="105">
                  <c:v>45.37732238828044</c:v>
                </c:pt>
                <c:pt idx="106">
                  <c:v>46.078561139735911</c:v>
                </c:pt>
                <c:pt idx="107">
                  <c:v>46.509465203003145</c:v>
                </c:pt>
                <c:pt idx="108">
                  <c:v>46.662831574263315</c:v>
                </c:pt>
                <c:pt idx="109">
                  <c:v>47.3331075213585</c:v>
                </c:pt>
                <c:pt idx="110">
                  <c:v>47.340114675931495</c:v>
                </c:pt>
                <c:pt idx="111">
                  <c:v>47.641429003861319</c:v>
                </c:pt>
                <c:pt idx="112">
                  <c:v>48.154322981244043</c:v>
                </c:pt>
                <c:pt idx="113">
                  <c:v>48.571682126075835</c:v>
                </c:pt>
                <c:pt idx="114">
                  <c:v>48.687072613219087</c:v>
                </c:pt>
                <c:pt idx="115">
                  <c:v>48.698346473638566</c:v>
                </c:pt>
                <c:pt idx="116">
                  <c:v>50.491473448035066</c:v>
                </c:pt>
                <c:pt idx="117">
                  <c:v>51.684286272676502</c:v>
                </c:pt>
                <c:pt idx="118">
                  <c:v>51.727624263515239</c:v>
                </c:pt>
                <c:pt idx="119">
                  <c:v>52.131916769390685</c:v>
                </c:pt>
                <c:pt idx="120">
                  <c:v>52.273124410026433</c:v>
                </c:pt>
                <c:pt idx="121">
                  <c:v>53.18972274660198</c:v>
                </c:pt>
                <c:pt idx="122">
                  <c:v>53.4475163382332</c:v>
                </c:pt>
                <c:pt idx="123">
                  <c:v>53.804686005597652</c:v>
                </c:pt>
                <c:pt idx="124">
                  <c:v>54.031482601368353</c:v>
                </c:pt>
                <c:pt idx="125">
                  <c:v>54.340270556276096</c:v>
                </c:pt>
                <c:pt idx="126">
                  <c:v>54.785437107534314</c:v>
                </c:pt>
                <c:pt idx="127">
                  <c:v>55.410149519819598</c:v>
                </c:pt>
                <c:pt idx="128">
                  <c:v>55.659139547256174</c:v>
                </c:pt>
                <c:pt idx="129">
                  <c:v>55.82215128270343</c:v>
                </c:pt>
                <c:pt idx="130">
                  <c:v>56.323790978083338</c:v>
                </c:pt>
                <c:pt idx="131">
                  <c:v>56.876048234261773</c:v>
                </c:pt>
                <c:pt idx="132">
                  <c:v>56.947902415286073</c:v>
                </c:pt>
                <c:pt idx="133">
                  <c:v>57.286172846837836</c:v>
                </c:pt>
                <c:pt idx="134">
                  <c:v>57.438730879970372</c:v>
                </c:pt>
                <c:pt idx="135">
                  <c:v>58.067335543813932</c:v>
                </c:pt>
                <c:pt idx="136">
                  <c:v>58.32951042613675</c:v>
                </c:pt>
                <c:pt idx="137">
                  <c:v>58.429436402571056</c:v>
                </c:pt>
                <c:pt idx="138">
                  <c:v>59.300457022119687</c:v>
                </c:pt>
                <c:pt idx="139">
                  <c:v>59.392449706813679</c:v>
                </c:pt>
                <c:pt idx="140">
                  <c:v>59.676866995713326</c:v>
                </c:pt>
                <c:pt idx="141">
                  <c:v>59.98048789144169</c:v>
                </c:pt>
                <c:pt idx="142">
                  <c:v>60.31299379654223</c:v>
                </c:pt>
                <c:pt idx="143">
                  <c:v>61.000364493086728</c:v>
                </c:pt>
                <c:pt idx="144">
                  <c:v>61.624949396420547</c:v>
                </c:pt>
                <c:pt idx="145">
                  <c:v>61.816704583082981</c:v>
                </c:pt>
                <c:pt idx="146">
                  <c:v>61.868890350424444</c:v>
                </c:pt>
                <c:pt idx="147">
                  <c:v>61.894782738853884</c:v>
                </c:pt>
                <c:pt idx="148">
                  <c:v>62.232678157338945</c:v>
                </c:pt>
                <c:pt idx="149">
                  <c:v>62.800549758339407</c:v>
                </c:pt>
                <c:pt idx="150">
                  <c:v>63.04603512354155</c:v>
                </c:pt>
                <c:pt idx="151">
                  <c:v>63.245501327000859</c:v>
                </c:pt>
                <c:pt idx="152">
                  <c:v>63.27586266469973</c:v>
                </c:pt>
                <c:pt idx="153">
                  <c:v>63.659748017763448</c:v>
                </c:pt>
                <c:pt idx="154">
                  <c:v>64.403157838695535</c:v>
                </c:pt>
                <c:pt idx="155">
                  <c:v>64.750310396956095</c:v>
                </c:pt>
                <c:pt idx="156">
                  <c:v>65.09647475488849</c:v>
                </c:pt>
                <c:pt idx="157">
                  <c:v>65.32146485641448</c:v>
                </c:pt>
                <c:pt idx="158">
                  <c:v>65.991406364586226</c:v>
                </c:pt>
                <c:pt idx="159">
                  <c:v>66.199281231415696</c:v>
                </c:pt>
                <c:pt idx="160">
                  <c:v>66.636204751973935</c:v>
                </c:pt>
                <c:pt idx="161">
                  <c:v>66.644562194801196</c:v>
                </c:pt>
                <c:pt idx="162">
                  <c:v>67.090846936772635</c:v>
                </c:pt>
                <c:pt idx="163">
                  <c:v>67.543275823313735</c:v>
                </c:pt>
                <c:pt idx="164">
                  <c:v>67.700622691653166</c:v>
                </c:pt>
                <c:pt idx="165">
                  <c:v>68.55877953777825</c:v>
                </c:pt>
                <c:pt idx="166">
                  <c:v>70.084587039670467</c:v>
                </c:pt>
                <c:pt idx="167">
                  <c:v>70.286153118584465</c:v>
                </c:pt>
                <c:pt idx="168">
                  <c:v>70.578069365924648</c:v>
                </c:pt>
                <c:pt idx="169">
                  <c:v>71.050950692017182</c:v>
                </c:pt>
                <c:pt idx="170">
                  <c:v>71.132221953886372</c:v>
                </c:pt>
                <c:pt idx="171">
                  <c:v>72.122413085602275</c:v>
                </c:pt>
                <c:pt idx="172">
                  <c:v>72.253680162137002</c:v>
                </c:pt>
                <c:pt idx="173">
                  <c:v>72.772851501855996</c:v>
                </c:pt>
                <c:pt idx="174">
                  <c:v>73.392428429569136</c:v>
                </c:pt>
                <c:pt idx="175">
                  <c:v>74.509257384607722</c:v>
                </c:pt>
                <c:pt idx="176">
                  <c:v>74.972641885620604</c:v>
                </c:pt>
                <c:pt idx="177">
                  <c:v>75.769634238624718</c:v>
                </c:pt>
                <c:pt idx="178">
                  <c:v>75.895145308214808</c:v>
                </c:pt>
                <c:pt idx="179">
                  <c:v>76.922716559114036</c:v>
                </c:pt>
                <c:pt idx="180">
                  <c:v>76.992794728243993</c:v>
                </c:pt>
                <c:pt idx="181">
                  <c:v>77.55964194196558</c:v>
                </c:pt>
                <c:pt idx="182">
                  <c:v>77.613696663434155</c:v>
                </c:pt>
                <c:pt idx="183">
                  <c:v>79.434567327377451</c:v>
                </c:pt>
                <c:pt idx="184">
                  <c:v>79.544656595806103</c:v>
                </c:pt>
                <c:pt idx="185">
                  <c:v>79.711771273030806</c:v>
                </c:pt>
                <c:pt idx="186">
                  <c:v>82.078442870536662</c:v>
                </c:pt>
                <c:pt idx="187">
                  <c:v>82.326707417802552</c:v>
                </c:pt>
                <c:pt idx="188">
                  <c:v>82.466715295914113</c:v>
                </c:pt>
                <c:pt idx="189">
                  <c:v>82.789658007163098</c:v>
                </c:pt>
                <c:pt idx="190">
                  <c:v>83.234713641183319</c:v>
                </c:pt>
                <c:pt idx="191">
                  <c:v>84.466375453075401</c:v>
                </c:pt>
                <c:pt idx="192">
                  <c:v>84.488754531262018</c:v>
                </c:pt>
                <c:pt idx="193">
                  <c:v>85.102721770055979</c:v>
                </c:pt>
                <c:pt idx="194">
                  <c:v>87.232170495181023</c:v>
                </c:pt>
                <c:pt idx="195">
                  <c:v>88.265948635564314</c:v>
                </c:pt>
                <c:pt idx="196">
                  <c:v>88.332888492783923</c:v>
                </c:pt>
                <c:pt idx="197">
                  <c:v>89.592986339561079</c:v>
                </c:pt>
                <c:pt idx="198">
                  <c:v>91.195906890705572</c:v>
                </c:pt>
                <c:pt idx="199">
                  <c:v>92.014723219921422</c:v>
                </c:pt>
                <c:pt idx="200">
                  <c:v>92.811877976127249</c:v>
                </c:pt>
                <c:pt idx="201">
                  <c:v>93.09395735211497</c:v>
                </c:pt>
                <c:pt idx="202">
                  <c:v>93.158677818435095</c:v>
                </c:pt>
                <c:pt idx="203">
                  <c:v>95.344419476832456</c:v>
                </c:pt>
                <c:pt idx="204">
                  <c:v>95.825053359833973</c:v>
                </c:pt>
                <c:pt idx="205">
                  <c:v>97.249696712099919</c:v>
                </c:pt>
                <c:pt idx="206">
                  <c:v>97.287463598701677</c:v>
                </c:pt>
                <c:pt idx="207">
                  <c:v>99.189767320011384</c:v>
                </c:pt>
                <c:pt idx="208">
                  <c:v>100.61425930538928</c:v>
                </c:pt>
                <c:pt idx="209">
                  <c:v>100.70378357700093</c:v>
                </c:pt>
                <c:pt idx="210">
                  <c:v>101.25206692567291</c:v>
                </c:pt>
                <c:pt idx="211">
                  <c:v>102.31665513028004</c:v>
                </c:pt>
                <c:pt idx="212">
                  <c:v>102.93914704133761</c:v>
                </c:pt>
                <c:pt idx="213">
                  <c:v>104.11352907558984</c:v>
                </c:pt>
                <c:pt idx="214">
                  <c:v>104.798160033404</c:v>
                </c:pt>
                <c:pt idx="215">
                  <c:v>108.51456271274543</c:v>
                </c:pt>
                <c:pt idx="216">
                  <c:v>109.12144096442107</c:v>
                </c:pt>
                <c:pt idx="217">
                  <c:v>109.31550831475617</c:v>
                </c:pt>
                <c:pt idx="218">
                  <c:v>109.53146568837802</c:v>
                </c:pt>
                <c:pt idx="219">
                  <c:v>111.69284426876588</c:v>
                </c:pt>
                <c:pt idx="220">
                  <c:v>112.93512913315467</c:v>
                </c:pt>
                <c:pt idx="221">
                  <c:v>113.06091303701317</c:v>
                </c:pt>
                <c:pt idx="222">
                  <c:v>113.97668897189794</c:v>
                </c:pt>
                <c:pt idx="223">
                  <c:v>118.43429270709409</c:v>
                </c:pt>
                <c:pt idx="224">
                  <c:v>119.06361243597816</c:v>
                </c:pt>
                <c:pt idx="225">
                  <c:v>121.77051975174804</c:v>
                </c:pt>
                <c:pt idx="226">
                  <c:v>122.09215655605406</c:v>
                </c:pt>
                <c:pt idx="227">
                  <c:v>122.36616274567902</c:v>
                </c:pt>
                <c:pt idx="228">
                  <c:v>122.57976524043677</c:v>
                </c:pt>
                <c:pt idx="229">
                  <c:v>124.05511247076578</c:v>
                </c:pt>
                <c:pt idx="230">
                  <c:v>127.45398286953153</c:v>
                </c:pt>
                <c:pt idx="231">
                  <c:v>129.33788682548089</c:v>
                </c:pt>
                <c:pt idx="232">
                  <c:v>131.24384314767951</c:v>
                </c:pt>
                <c:pt idx="233">
                  <c:v>131.98449322298114</c:v>
                </c:pt>
                <c:pt idx="234">
                  <c:v>132.90432859176923</c:v>
                </c:pt>
                <c:pt idx="235">
                  <c:v>133.47927825928821</c:v>
                </c:pt>
                <c:pt idx="236">
                  <c:v>135.75943867791679</c:v>
                </c:pt>
                <c:pt idx="237">
                  <c:v>141.16434824096228</c:v>
                </c:pt>
                <c:pt idx="238">
                  <c:v>144.3714194272446</c:v>
                </c:pt>
                <c:pt idx="239">
                  <c:v>145.56859437832904</c:v>
                </c:pt>
                <c:pt idx="240">
                  <c:v>146.45008363573939</c:v>
                </c:pt>
                <c:pt idx="241">
                  <c:v>149.67788401126532</c:v>
                </c:pt>
                <c:pt idx="242">
                  <c:v>150.64803878119702</c:v>
                </c:pt>
                <c:pt idx="243">
                  <c:v>151.15604417067075</c:v>
                </c:pt>
                <c:pt idx="244">
                  <c:v>153.46570746578544</c:v>
                </c:pt>
                <c:pt idx="245">
                  <c:v>160.65904714199206</c:v>
                </c:pt>
                <c:pt idx="246">
                  <c:v>161.77302259566497</c:v>
                </c:pt>
                <c:pt idx="247">
                  <c:v>166.89925115000182</c:v>
                </c:pt>
                <c:pt idx="248">
                  <c:v>169.24173633489599</c:v>
                </c:pt>
                <c:pt idx="249">
                  <c:v>169.25997611867894</c:v>
                </c:pt>
                <c:pt idx="250">
                  <c:v>174.05183505235638</c:v>
                </c:pt>
                <c:pt idx="251">
                  <c:v>176.67324925282563</c:v>
                </c:pt>
                <c:pt idx="252">
                  <c:v>181.1926639300199</c:v>
                </c:pt>
                <c:pt idx="253">
                  <c:v>186.77025223491623</c:v>
                </c:pt>
                <c:pt idx="254">
                  <c:v>187.28353349469893</c:v>
                </c:pt>
                <c:pt idx="255">
                  <c:v>195.82248482780346</c:v>
                </c:pt>
                <c:pt idx="256">
                  <c:v>198.72562286780547</c:v>
                </c:pt>
                <c:pt idx="257">
                  <c:v>201.58512351463617</c:v>
                </c:pt>
                <c:pt idx="258">
                  <c:v>203.00768364754782</c:v>
                </c:pt>
                <c:pt idx="259">
                  <c:v>216.01114911734297</c:v>
                </c:pt>
                <c:pt idx="260">
                  <c:v>216.78139283830743</c:v>
                </c:pt>
                <c:pt idx="261">
                  <c:v>218.73116495689248</c:v>
                </c:pt>
                <c:pt idx="262">
                  <c:v>228.53004919410785</c:v>
                </c:pt>
                <c:pt idx="263">
                  <c:v>228.68915945635695</c:v>
                </c:pt>
                <c:pt idx="264">
                  <c:v>231.18358253208615</c:v>
                </c:pt>
                <c:pt idx="265">
                  <c:v>234.84894961200555</c:v>
                </c:pt>
                <c:pt idx="266">
                  <c:v>243.81039754942179</c:v>
                </c:pt>
                <c:pt idx="267">
                  <c:v>257.5682152922725</c:v>
                </c:pt>
                <c:pt idx="268">
                  <c:v>259.59413774928015</c:v>
                </c:pt>
                <c:pt idx="269">
                  <c:v>267.30381842031142</c:v>
                </c:pt>
                <c:pt idx="270">
                  <c:v>281.23213693927738</c:v>
                </c:pt>
                <c:pt idx="271">
                  <c:v>297.55042298119156</c:v>
                </c:pt>
                <c:pt idx="272">
                  <c:v>298.78843806245516</c:v>
                </c:pt>
                <c:pt idx="273">
                  <c:v>299.97243935441782</c:v>
                </c:pt>
                <c:pt idx="274">
                  <c:v>322.92016187072829</c:v>
                </c:pt>
                <c:pt idx="275">
                  <c:v>334.57427701964457</c:v>
                </c:pt>
                <c:pt idx="276">
                  <c:v>334.85378072274591</c:v>
                </c:pt>
                <c:pt idx="277">
                  <c:v>353.33279933291738</c:v>
                </c:pt>
                <c:pt idx="278">
                  <c:v>385.93543986099337</c:v>
                </c:pt>
                <c:pt idx="279">
                  <c:v>390.4069287581919</c:v>
                </c:pt>
                <c:pt idx="280">
                  <c:v>394.71786793760282</c:v>
                </c:pt>
                <c:pt idx="281">
                  <c:v>437.73633605002414</c:v>
                </c:pt>
                <c:pt idx="282">
                  <c:v>442.77651761000465</c:v>
                </c:pt>
                <c:pt idx="283">
                  <c:v>470.07450976995858</c:v>
                </c:pt>
                <c:pt idx="284">
                  <c:v>471.4777519874134</c:v>
                </c:pt>
                <c:pt idx="285">
                  <c:v>490.46207559291673</c:v>
                </c:pt>
              </c:numCache>
            </c:numRef>
          </c:xVal>
          <c:yVal>
            <c:numRef>
              <c:f>summaryC!$L$829:$L$1114</c:f>
              <c:numCache>
                <c:formatCode>0.0000</c:formatCode>
                <c:ptCount val="286"/>
                <c:pt idx="0">
                  <c:v>5524.908351761921</c:v>
                </c:pt>
                <c:pt idx="1">
                  <c:v>5306.2581368383499</c:v>
                </c:pt>
                <c:pt idx="2">
                  <c:v>5563.6526324293427</c:v>
                </c:pt>
                <c:pt idx="3">
                  <c:v>5449.7415538444848</c:v>
                </c:pt>
                <c:pt idx="4">
                  <c:v>5292.634313548414</c:v>
                </c:pt>
                <c:pt idx="5">
                  <c:v>4698.1248832114825</c:v>
                </c:pt>
                <c:pt idx="6">
                  <c:v>4841.3797884713722</c:v>
                </c:pt>
                <c:pt idx="7">
                  <c:v>5030.2641684456303</c:v>
                </c:pt>
                <c:pt idx="8">
                  <c:v>4866.7406976388511</c:v>
                </c:pt>
                <c:pt idx="9">
                  <c:v>5597.7773467760526</c:v>
                </c:pt>
                <c:pt idx="10">
                  <c:v>4163.4789756295522</c:v>
                </c:pt>
                <c:pt idx="11">
                  <c:v>5930.51822945393</c:v>
                </c:pt>
                <c:pt idx="12">
                  <c:v>4299.2917498297893</c:v>
                </c:pt>
                <c:pt idx="13">
                  <c:v>5949.4403267972048</c:v>
                </c:pt>
                <c:pt idx="14">
                  <c:v>4361.2282083015116</c:v>
                </c:pt>
                <c:pt idx="15">
                  <c:v>5031.2297288227819</c:v>
                </c:pt>
                <c:pt idx="16">
                  <c:v>5937.382091980362</c:v>
                </c:pt>
                <c:pt idx="17">
                  <c:v>3549.3320910995435</c:v>
                </c:pt>
                <c:pt idx="18">
                  <c:v>5512.2815181006054</c:v>
                </c:pt>
                <c:pt idx="19">
                  <c:v>3369.025238181569</c:v>
                </c:pt>
                <c:pt idx="20">
                  <c:v>5381.7921794851063</c:v>
                </c:pt>
                <c:pt idx="21">
                  <c:v>4417.278899941588</c:v>
                </c:pt>
                <c:pt idx="22">
                  <c:v>3822.1352425578484</c:v>
                </c:pt>
                <c:pt idx="23">
                  <c:v>4151.4268739272375</c:v>
                </c:pt>
                <c:pt idx="24">
                  <c:v>3924.2543898855324</c:v>
                </c:pt>
                <c:pt idx="25">
                  <c:v>3947.8392017633469</c:v>
                </c:pt>
                <c:pt idx="26">
                  <c:v>5915.1739639871694</c:v>
                </c:pt>
                <c:pt idx="27">
                  <c:v>4274.6455604117336</c:v>
                </c:pt>
                <c:pt idx="28">
                  <c:v>4057.0595309668161</c:v>
                </c:pt>
                <c:pt idx="29">
                  <c:v>5505.6098868616336</c:v>
                </c:pt>
                <c:pt idx="30">
                  <c:v>3757.4223958789321</c:v>
                </c:pt>
                <c:pt idx="31">
                  <c:v>4168.7129836383656</c:v>
                </c:pt>
                <c:pt idx="32">
                  <c:v>3805.1503769819265</c:v>
                </c:pt>
                <c:pt idx="33">
                  <c:v>5803.8873126723011</c:v>
                </c:pt>
                <c:pt idx="34">
                  <c:v>3659.1095843106214</c:v>
                </c:pt>
                <c:pt idx="35">
                  <c:v>5843.6650790322137</c:v>
                </c:pt>
                <c:pt idx="36">
                  <c:v>5790.5375993287944</c:v>
                </c:pt>
                <c:pt idx="37">
                  <c:v>5321.9065934343171</c:v>
                </c:pt>
                <c:pt idx="38">
                  <c:v>5823.057357701864</c:v>
                </c:pt>
                <c:pt idx="39">
                  <c:v>5672.5717121440121</c:v>
                </c:pt>
                <c:pt idx="40">
                  <c:v>5351.6339813764171</c:v>
                </c:pt>
                <c:pt idx="41">
                  <c:v>5830.5694263768519</c:v>
                </c:pt>
                <c:pt idx="42">
                  <c:v>5139.6235083417714</c:v>
                </c:pt>
                <c:pt idx="43">
                  <c:v>3515.7055331033671</c:v>
                </c:pt>
                <c:pt idx="44">
                  <c:v>5823.1469076611183</c:v>
                </c:pt>
                <c:pt idx="45">
                  <c:v>4480.4696366495509</c:v>
                </c:pt>
                <c:pt idx="46">
                  <c:v>5697.1325334603334</c:v>
                </c:pt>
                <c:pt idx="47">
                  <c:v>5635.1626421347337</c:v>
                </c:pt>
                <c:pt idx="48">
                  <c:v>5073.0310566298185</c:v>
                </c:pt>
                <c:pt idx="49">
                  <c:v>3492.8143384929385</c:v>
                </c:pt>
                <c:pt idx="50">
                  <c:v>3532.4646376582091</c:v>
                </c:pt>
                <c:pt idx="51">
                  <c:v>4891.883839563553</c:v>
                </c:pt>
                <c:pt idx="52">
                  <c:v>3131.5315069039721</c:v>
                </c:pt>
                <c:pt idx="53">
                  <c:v>5556.1529229451371</c:v>
                </c:pt>
                <c:pt idx="54">
                  <c:v>5214.3974309030718</c:v>
                </c:pt>
                <c:pt idx="55">
                  <c:v>4464.0390528507633</c:v>
                </c:pt>
                <c:pt idx="56">
                  <c:v>5544.6945357340774</c:v>
                </c:pt>
                <c:pt idx="57">
                  <c:v>5545.9441725923953</c:v>
                </c:pt>
                <c:pt idx="58">
                  <c:v>5195.7710421635447</c:v>
                </c:pt>
                <c:pt idx="59">
                  <c:v>4002.1138041322024</c:v>
                </c:pt>
                <c:pt idx="60">
                  <c:v>3735.9180563554464</c:v>
                </c:pt>
                <c:pt idx="61">
                  <c:v>5347.7061004431171</c:v>
                </c:pt>
                <c:pt idx="62">
                  <c:v>5260.2273893353122</c:v>
                </c:pt>
                <c:pt idx="63">
                  <c:v>5236.6800832409481</c:v>
                </c:pt>
                <c:pt idx="64">
                  <c:v>5470.3373897746606</c:v>
                </c:pt>
                <c:pt idx="65">
                  <c:v>5316.6319251265668</c:v>
                </c:pt>
                <c:pt idx="66">
                  <c:v>4798.1494211571653</c:v>
                </c:pt>
                <c:pt idx="67">
                  <c:v>5254.4390239552877</c:v>
                </c:pt>
                <c:pt idx="68">
                  <c:v>2658.4711474412297</c:v>
                </c:pt>
                <c:pt idx="69">
                  <c:v>2547.3748431784779</c:v>
                </c:pt>
                <c:pt idx="70">
                  <c:v>5165.9729674131222</c:v>
                </c:pt>
                <c:pt idx="71">
                  <c:v>3737.9911685395714</c:v>
                </c:pt>
                <c:pt idx="72">
                  <c:v>3070.1430286469854</c:v>
                </c:pt>
                <c:pt idx="73">
                  <c:v>2953.2103432113877</c:v>
                </c:pt>
                <c:pt idx="74">
                  <c:v>2551.9844023936348</c:v>
                </c:pt>
                <c:pt idx="75">
                  <c:v>3188.87029827592</c:v>
                </c:pt>
                <c:pt idx="76">
                  <c:v>3090.5909954122467</c:v>
                </c:pt>
                <c:pt idx="77">
                  <c:v>2704.2576178277354</c:v>
                </c:pt>
                <c:pt idx="78">
                  <c:v>3409.3569713114148</c:v>
                </c:pt>
                <c:pt idx="79">
                  <c:v>2782.256080049071</c:v>
                </c:pt>
                <c:pt idx="80">
                  <c:v>5042.1382732430693</c:v>
                </c:pt>
                <c:pt idx="81">
                  <c:v>2746.136642089205</c:v>
                </c:pt>
                <c:pt idx="82">
                  <c:v>2302.5368337403861</c:v>
                </c:pt>
                <c:pt idx="83">
                  <c:v>2139.5842244824821</c:v>
                </c:pt>
                <c:pt idx="84">
                  <c:v>2554.8244032573566</c:v>
                </c:pt>
                <c:pt idx="85">
                  <c:v>2608.5971651130585</c:v>
                </c:pt>
                <c:pt idx="86">
                  <c:v>2118.3257129754711</c:v>
                </c:pt>
                <c:pt idx="87">
                  <c:v>2965.8596985761251</c:v>
                </c:pt>
                <c:pt idx="88">
                  <c:v>2232.9815291380155</c:v>
                </c:pt>
                <c:pt idx="89">
                  <c:v>1958.1163425459251</c:v>
                </c:pt>
                <c:pt idx="90">
                  <c:v>2124.5233369120378</c:v>
                </c:pt>
                <c:pt idx="91">
                  <c:v>1904.4199517418965</c:v>
                </c:pt>
                <c:pt idx="92">
                  <c:v>2606.1949903633526</c:v>
                </c:pt>
                <c:pt idx="93">
                  <c:v>1881.0759516402024</c:v>
                </c:pt>
                <c:pt idx="94">
                  <c:v>1764.8303570114326</c:v>
                </c:pt>
                <c:pt idx="95">
                  <c:v>1680.5962348854293</c:v>
                </c:pt>
                <c:pt idx="96">
                  <c:v>1615.6367734392782</c:v>
                </c:pt>
                <c:pt idx="97">
                  <c:v>1536.5007122315844</c:v>
                </c:pt>
                <c:pt idx="98">
                  <c:v>1611.4792235915922</c:v>
                </c:pt>
                <c:pt idx="99">
                  <c:v>2140.8087676002115</c:v>
                </c:pt>
                <c:pt idx="100">
                  <c:v>1506.3600648533477</c:v>
                </c:pt>
                <c:pt idx="101">
                  <c:v>1398.8769809409821</c:v>
                </c:pt>
                <c:pt idx="102">
                  <c:v>1304.6628350533686</c:v>
                </c:pt>
                <c:pt idx="103">
                  <c:v>1312.8319485961351</c:v>
                </c:pt>
                <c:pt idx="104">
                  <c:v>1367.5498556518103</c:v>
                </c:pt>
                <c:pt idx="105">
                  <c:v>1331.6992943076389</c:v>
                </c:pt>
                <c:pt idx="106">
                  <c:v>1355.4126122102082</c:v>
                </c:pt>
                <c:pt idx="107">
                  <c:v>1261.3993726370834</c:v>
                </c:pt>
                <c:pt idx="108">
                  <c:v>1231.6642553232416</c:v>
                </c:pt>
                <c:pt idx="109">
                  <c:v>1757.9305159468638</c:v>
                </c:pt>
                <c:pt idx="110">
                  <c:v>1167.2040828168019</c:v>
                </c:pt>
                <c:pt idx="111">
                  <c:v>1160.3751828543411</c:v>
                </c:pt>
                <c:pt idx="112">
                  <c:v>1518.0685470566864</c:v>
                </c:pt>
                <c:pt idx="113">
                  <c:v>1115.4939954318124</c:v>
                </c:pt>
                <c:pt idx="114">
                  <c:v>1138.064825891023</c:v>
                </c:pt>
                <c:pt idx="115">
                  <c:v>1172.2941939133602</c:v>
                </c:pt>
                <c:pt idx="116">
                  <c:v>1046.7023622138781</c:v>
                </c:pt>
                <c:pt idx="117">
                  <c:v>990.92931871449832</c:v>
                </c:pt>
                <c:pt idx="118">
                  <c:v>996.31902312553859</c:v>
                </c:pt>
                <c:pt idx="119">
                  <c:v>973.06368012551889</c:v>
                </c:pt>
                <c:pt idx="120">
                  <c:v>938.31514121399834</c:v>
                </c:pt>
                <c:pt idx="121">
                  <c:v>923.96066088104067</c:v>
                </c:pt>
                <c:pt idx="122">
                  <c:v>900.73028498126348</c:v>
                </c:pt>
                <c:pt idx="123">
                  <c:v>862.69272000657259</c:v>
                </c:pt>
                <c:pt idx="124">
                  <c:v>695.47095892053449</c:v>
                </c:pt>
                <c:pt idx="125">
                  <c:v>841.06612841277547</c:v>
                </c:pt>
                <c:pt idx="126">
                  <c:v>898.18141546221671</c:v>
                </c:pt>
                <c:pt idx="127">
                  <c:v>853.08173635813853</c:v>
                </c:pt>
                <c:pt idx="128">
                  <c:v>853.20926380343451</c:v>
                </c:pt>
                <c:pt idx="129">
                  <c:v>792.5747613828554</c:v>
                </c:pt>
                <c:pt idx="130">
                  <c:v>1140.6618145001678</c:v>
                </c:pt>
                <c:pt idx="131">
                  <c:v>752.08544167403397</c:v>
                </c:pt>
                <c:pt idx="132">
                  <c:v>646.17591052386467</c:v>
                </c:pt>
                <c:pt idx="133">
                  <c:v>632.55444849802939</c:v>
                </c:pt>
                <c:pt idx="134">
                  <c:v>753.98959630088189</c:v>
                </c:pt>
                <c:pt idx="135">
                  <c:v>595.66441350963214</c:v>
                </c:pt>
                <c:pt idx="136">
                  <c:v>768.54386586652117</c:v>
                </c:pt>
                <c:pt idx="137">
                  <c:v>604.252311014356</c:v>
                </c:pt>
                <c:pt idx="138">
                  <c:v>560.0298001821219</c:v>
                </c:pt>
                <c:pt idx="139">
                  <c:v>695.42568407067597</c:v>
                </c:pt>
                <c:pt idx="140">
                  <c:v>928.30613241692902</c:v>
                </c:pt>
                <c:pt idx="141">
                  <c:v>714.97980614873882</c:v>
                </c:pt>
                <c:pt idx="142">
                  <c:v>560.71300100474775</c:v>
                </c:pt>
                <c:pt idx="143">
                  <c:v>657.92216656530752</c:v>
                </c:pt>
                <c:pt idx="144">
                  <c:v>530.9011585942136</c:v>
                </c:pt>
                <c:pt idx="145">
                  <c:v>612.40977074397949</c:v>
                </c:pt>
                <c:pt idx="146">
                  <c:v>517.51435958370087</c:v>
                </c:pt>
                <c:pt idx="147">
                  <c:v>682.03026579882976</c:v>
                </c:pt>
                <c:pt idx="148">
                  <c:v>620.58814707858903</c:v>
                </c:pt>
                <c:pt idx="149">
                  <c:v>643.75279044229057</c:v>
                </c:pt>
                <c:pt idx="150">
                  <c:v>494.76957502231761</c:v>
                </c:pt>
                <c:pt idx="151">
                  <c:v>640.33866081448377</c:v>
                </c:pt>
                <c:pt idx="152">
                  <c:v>586.81750162982075</c:v>
                </c:pt>
                <c:pt idx="153">
                  <c:v>571.85669184843914</c:v>
                </c:pt>
                <c:pt idx="154">
                  <c:v>475.71193146130861</c:v>
                </c:pt>
                <c:pt idx="155">
                  <c:v>578.91276216883682</c:v>
                </c:pt>
                <c:pt idx="156">
                  <c:v>462.86711164812101</c:v>
                </c:pt>
                <c:pt idx="157">
                  <c:v>539.71411865145524</c:v>
                </c:pt>
                <c:pt idx="158">
                  <c:v>539.00453985766683</c:v>
                </c:pt>
                <c:pt idx="159">
                  <c:v>737.80013693387286</c:v>
                </c:pt>
                <c:pt idx="160">
                  <c:v>544.0655860240355</c:v>
                </c:pt>
                <c:pt idx="161">
                  <c:v>438.93313300069997</c:v>
                </c:pt>
                <c:pt idx="162">
                  <c:v>492.42465189815056</c:v>
                </c:pt>
                <c:pt idx="163">
                  <c:v>426.9092181601485</c:v>
                </c:pt>
                <c:pt idx="164">
                  <c:v>499.3323776276909</c:v>
                </c:pt>
                <c:pt idx="165">
                  <c:v>407.87988420622867</c:v>
                </c:pt>
                <c:pt idx="166">
                  <c:v>454.8995242272315</c:v>
                </c:pt>
                <c:pt idx="167">
                  <c:v>466.39567042311211</c:v>
                </c:pt>
                <c:pt idx="168">
                  <c:v>392.24639769606699</c:v>
                </c:pt>
                <c:pt idx="169">
                  <c:v>371.75620505871649</c:v>
                </c:pt>
                <c:pt idx="170">
                  <c:v>444.59636809368993</c:v>
                </c:pt>
                <c:pt idx="171">
                  <c:v>470.63121253648501</c:v>
                </c:pt>
                <c:pt idx="172">
                  <c:v>370.30810620763265</c:v>
                </c:pt>
                <c:pt idx="173">
                  <c:v>445.83739190755011</c:v>
                </c:pt>
                <c:pt idx="174">
                  <c:v>346.05494413593055</c:v>
                </c:pt>
                <c:pt idx="175">
                  <c:v>387.88303012077284</c:v>
                </c:pt>
                <c:pt idx="176">
                  <c:v>332.23359733461348</c:v>
                </c:pt>
                <c:pt idx="177">
                  <c:v>320.51785252771288</c:v>
                </c:pt>
                <c:pt idx="178">
                  <c:v>390.68850813505532</c:v>
                </c:pt>
                <c:pt idx="179">
                  <c:v>396.27081592585</c:v>
                </c:pt>
                <c:pt idx="180">
                  <c:v>369.8987811156083</c:v>
                </c:pt>
                <c:pt idx="181">
                  <c:v>310.27095446132472</c:v>
                </c:pt>
                <c:pt idx="182">
                  <c:v>513.87208553291691</c:v>
                </c:pt>
                <c:pt idx="183">
                  <c:v>292.37397821489088</c:v>
                </c:pt>
                <c:pt idx="184">
                  <c:v>346.55493645964128</c:v>
                </c:pt>
                <c:pt idx="185">
                  <c:v>384.0233446702693</c:v>
                </c:pt>
                <c:pt idx="186">
                  <c:v>275.82299169594182</c:v>
                </c:pt>
                <c:pt idx="187">
                  <c:v>350.93401534867638</c:v>
                </c:pt>
                <c:pt idx="188">
                  <c:v>320.7584523374843</c:v>
                </c:pt>
                <c:pt idx="189">
                  <c:v>330.27363830162591</c:v>
                </c:pt>
                <c:pt idx="190">
                  <c:v>263.32125012170565</c:v>
                </c:pt>
                <c:pt idx="191">
                  <c:v>290.86528424239361</c:v>
                </c:pt>
                <c:pt idx="192">
                  <c:v>254.45665822222381</c:v>
                </c:pt>
                <c:pt idx="193">
                  <c:v>298.08782681164064</c:v>
                </c:pt>
                <c:pt idx="194">
                  <c:v>238.49808374861595</c:v>
                </c:pt>
                <c:pt idx="195">
                  <c:v>274.81536576793991</c:v>
                </c:pt>
                <c:pt idx="196">
                  <c:v>228.21326299862514</c:v>
                </c:pt>
                <c:pt idx="197">
                  <c:v>293.44140013934765</c:v>
                </c:pt>
                <c:pt idx="198">
                  <c:v>251.87437619484638</c:v>
                </c:pt>
                <c:pt idx="199">
                  <c:v>257.7550742354743</c:v>
                </c:pt>
                <c:pt idx="200">
                  <c:v>211.61721024848094</c:v>
                </c:pt>
                <c:pt idx="201">
                  <c:v>237.62094347504964</c:v>
                </c:pt>
                <c:pt idx="202">
                  <c:v>204.82977924558702</c:v>
                </c:pt>
                <c:pt idx="203">
                  <c:v>249.68133909599794</c:v>
                </c:pt>
                <c:pt idx="204">
                  <c:v>194.7665294501345</c:v>
                </c:pt>
                <c:pt idx="205">
                  <c:v>369.82872712422022</c:v>
                </c:pt>
                <c:pt idx="206">
                  <c:v>185.17729996302884</c:v>
                </c:pt>
                <c:pt idx="207">
                  <c:v>210.94864407186628</c:v>
                </c:pt>
                <c:pt idx="208">
                  <c:v>238.37152854851311</c:v>
                </c:pt>
                <c:pt idx="209">
                  <c:v>174.02131584876273</c:v>
                </c:pt>
                <c:pt idx="210">
                  <c:v>201.27269287020658</c:v>
                </c:pt>
                <c:pt idx="211">
                  <c:v>213.01000154419637</c:v>
                </c:pt>
                <c:pt idx="212">
                  <c:v>164.2707700873336</c:v>
                </c:pt>
                <c:pt idx="213">
                  <c:v>160.86957315308209</c:v>
                </c:pt>
                <c:pt idx="214">
                  <c:v>187.55226362358073</c:v>
                </c:pt>
                <c:pt idx="215">
                  <c:v>169.53469482746743</c:v>
                </c:pt>
                <c:pt idx="216">
                  <c:v>146.26135927002119</c:v>
                </c:pt>
                <c:pt idx="217">
                  <c:v>189.18525753828359</c:v>
                </c:pt>
                <c:pt idx="218">
                  <c:v>143.11832349879211</c:v>
                </c:pt>
                <c:pt idx="219">
                  <c:v>246.51505795367453</c:v>
                </c:pt>
                <c:pt idx="220">
                  <c:v>133.81088289173425</c:v>
                </c:pt>
                <c:pt idx="221">
                  <c:v>189.42882817428105</c:v>
                </c:pt>
                <c:pt idx="222">
                  <c:v>155.04152742708084</c:v>
                </c:pt>
                <c:pt idx="223">
                  <c:v>124.25653507989497</c:v>
                </c:pt>
                <c:pt idx="224">
                  <c:v>132.66623162178271</c:v>
                </c:pt>
                <c:pt idx="225">
                  <c:v>156.1290283924198</c:v>
                </c:pt>
                <c:pt idx="226">
                  <c:v>137.26513911469527</c:v>
                </c:pt>
                <c:pt idx="227">
                  <c:v>156.64955293583472</c:v>
                </c:pt>
                <c:pt idx="228">
                  <c:v>115.45404774006832</c:v>
                </c:pt>
                <c:pt idx="229">
                  <c:v>111.15937311685232</c:v>
                </c:pt>
                <c:pt idx="230">
                  <c:v>104.35663664718884</c:v>
                </c:pt>
                <c:pt idx="231">
                  <c:v>115.90310930218966</c:v>
                </c:pt>
                <c:pt idx="232">
                  <c:v>98.148924049823762</c:v>
                </c:pt>
                <c:pt idx="233">
                  <c:v>135.47518172142301</c:v>
                </c:pt>
                <c:pt idx="234">
                  <c:v>107.64295429676925</c:v>
                </c:pt>
                <c:pt idx="235">
                  <c:v>129.89381753436663</c:v>
                </c:pt>
                <c:pt idx="236">
                  <c:v>95.32596883513456</c:v>
                </c:pt>
                <c:pt idx="237">
                  <c:v>118.29770997181649</c:v>
                </c:pt>
                <c:pt idx="238">
                  <c:v>84.169523546874345</c:v>
                </c:pt>
                <c:pt idx="239">
                  <c:v>92.386527495142204</c:v>
                </c:pt>
                <c:pt idx="240">
                  <c:v>115.40725452674184</c:v>
                </c:pt>
                <c:pt idx="241">
                  <c:v>86.049784156672246</c:v>
                </c:pt>
                <c:pt idx="242">
                  <c:v>78.859836041570489</c:v>
                </c:pt>
                <c:pt idx="243">
                  <c:v>127.71635884014334</c:v>
                </c:pt>
                <c:pt idx="244">
                  <c:v>75.720318707469801</c:v>
                </c:pt>
                <c:pt idx="245">
                  <c:v>76.474128744693274</c:v>
                </c:pt>
                <c:pt idx="246">
                  <c:v>69.417289706070193</c:v>
                </c:pt>
                <c:pt idx="247">
                  <c:v>95.34172708724779</c:v>
                </c:pt>
                <c:pt idx="248">
                  <c:v>67.429451972776761</c:v>
                </c:pt>
                <c:pt idx="249">
                  <c:v>65.617537517301557</c:v>
                </c:pt>
                <c:pt idx="250">
                  <c:v>90.131630417994458</c:v>
                </c:pt>
                <c:pt idx="251">
                  <c:v>60.470336478386464</c:v>
                </c:pt>
                <c:pt idx="252">
                  <c:v>60.817781221062518</c:v>
                </c:pt>
                <c:pt idx="253">
                  <c:v>79.549103917191317</c:v>
                </c:pt>
                <c:pt idx="254">
                  <c:v>54.783919297711783</c:v>
                </c:pt>
                <c:pt idx="255">
                  <c:v>53.102800986511639</c:v>
                </c:pt>
                <c:pt idx="256">
                  <c:v>75.920779885191749</c:v>
                </c:pt>
                <c:pt idx="257">
                  <c:v>53.863597048740573</c:v>
                </c:pt>
                <c:pt idx="258">
                  <c:v>49.428672294999529</c:v>
                </c:pt>
                <c:pt idx="259">
                  <c:v>64.057227442344058</c:v>
                </c:pt>
                <c:pt idx="260">
                  <c:v>45.205026838618906</c:v>
                </c:pt>
                <c:pt idx="261">
                  <c:v>45.535652649475949</c:v>
                </c:pt>
                <c:pt idx="262">
                  <c:v>71.128383153523544</c:v>
                </c:pt>
                <c:pt idx="263">
                  <c:v>42.470274477424447</c:v>
                </c:pt>
                <c:pt idx="264">
                  <c:v>42.662553005966764</c:v>
                </c:pt>
                <c:pt idx="265">
                  <c:v>64.854483911974398</c:v>
                </c:pt>
                <c:pt idx="266">
                  <c:v>36.813811947166265</c:v>
                </c:pt>
                <c:pt idx="267">
                  <c:v>50.344118868697464</c:v>
                </c:pt>
                <c:pt idx="268">
                  <c:v>34.610298749552342</c:v>
                </c:pt>
                <c:pt idx="269">
                  <c:v>34.652098771881377</c:v>
                </c:pt>
                <c:pt idx="270">
                  <c:v>30.939812991489816</c:v>
                </c:pt>
                <c:pt idx="271">
                  <c:v>27.453091497082934</c:v>
                </c:pt>
                <c:pt idx="272">
                  <c:v>48.630090601020271</c:v>
                </c:pt>
                <c:pt idx="273">
                  <c:v>29.74143563201315</c:v>
                </c:pt>
                <c:pt idx="274">
                  <c:v>26.232740269677542</c:v>
                </c:pt>
                <c:pt idx="275">
                  <c:v>36.350780644952664</c:v>
                </c:pt>
                <c:pt idx="276">
                  <c:v>25.781937599143422</c:v>
                </c:pt>
                <c:pt idx="277">
                  <c:v>22.796260289845186</c:v>
                </c:pt>
                <c:pt idx="278">
                  <c:v>21.416458887267073</c:v>
                </c:pt>
                <c:pt idx="279">
                  <c:v>21.464150153678847</c:v>
                </c:pt>
                <c:pt idx="280">
                  <c:v>33.603756802009492</c:v>
                </c:pt>
                <c:pt idx="281">
                  <c:v>18.356451232604254</c:v>
                </c:pt>
                <c:pt idx="282">
                  <c:v>32.64958872665548</c:v>
                </c:pt>
                <c:pt idx="283">
                  <c:v>27.007383868954381</c:v>
                </c:pt>
                <c:pt idx="284">
                  <c:v>17.866060872046706</c:v>
                </c:pt>
                <c:pt idx="285">
                  <c:v>15.673025444135531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ECA-004B-B284-6F82045043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773696"/>
        <c:axId val="1474775376"/>
      </c:scatterChart>
      <c:valAx>
        <c:axId val="1474773696"/>
        <c:scaling>
          <c:orientation val="minMax"/>
          <c:max val="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Molar Volume (cc/mol)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5376"/>
        <c:crosses val="autoZero"/>
        <c:crossBetween val="midCat"/>
      </c:valAx>
      <c:valAx>
        <c:axId val="1474775376"/>
        <c:scaling>
          <c:orientation val="minMax"/>
          <c:max val="5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/>
                    <a:ea typeface="+mn-ea"/>
                    <a:cs typeface="+mn-cs"/>
                  </a:defRPr>
                </a:pPr>
                <a:r>
                  <a:rPr lang="en-US"/>
                  <a:t>Pressure (MPa)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/>
                <a:ea typeface="+mn-ea"/>
                <a:cs typeface="+mn-cs"/>
              </a:defRPr>
            </a:pPr>
            <a:endParaRPr lang="en-US"/>
          </a:p>
        </c:txPr>
        <c:crossAx val="1474773696"/>
        <c:crosses val="autoZero"/>
        <c:crossBetween val="midCat"/>
        <c:majorUnit val="100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9545634920634916"/>
          <c:y val="0.59180883639545057"/>
          <c:w val="0.34700396825396823"/>
          <c:h val="0.2261045494313210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latin typeface="Times New Roman" panose="02020603050405020304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summaryC!$Y$8:$Y$1111</c:f>
              <c:numCache>
                <c:formatCode>0.000</c:formatCode>
                <c:ptCount val="1104"/>
                <c:pt idx="0">
                  <c:v>2.142450473958204E-3</c:v>
                </c:pt>
                <c:pt idx="1">
                  <c:v>4.4899280434338874E-3</c:v>
                </c:pt>
                <c:pt idx="2">
                  <c:v>2.773421430429563E-3</c:v>
                </c:pt>
                <c:pt idx="3">
                  <c:v>2.8917837415078737E-2</c:v>
                </c:pt>
                <c:pt idx="4">
                  <c:v>4.1951482872674157E-3</c:v>
                </c:pt>
                <c:pt idx="5">
                  <c:v>0.14602129229197733</c:v>
                </c:pt>
                <c:pt idx="6">
                  <c:v>1.9993175325372741E-2</c:v>
                </c:pt>
                <c:pt idx="7">
                  <c:v>0.11547788516078707</c:v>
                </c:pt>
                <c:pt idx="8">
                  <c:v>1.1835843906080746E-2</c:v>
                </c:pt>
                <c:pt idx="9">
                  <c:v>0.13395859619352821</c:v>
                </c:pt>
                <c:pt idx="10">
                  <c:v>5.4283935564390382E-3</c:v>
                </c:pt>
                <c:pt idx="11">
                  <c:v>1.6864918061613058E-2</c:v>
                </c:pt>
                <c:pt idx="12">
                  <c:v>5.5987068131534153E-2</c:v>
                </c:pt>
                <c:pt idx="13">
                  <c:v>3.8188968662418378E-3</c:v>
                </c:pt>
                <c:pt idx="14">
                  <c:v>0.14779375813877543</c:v>
                </c:pt>
                <c:pt idx="15">
                  <c:v>3.98341330458565E-2</c:v>
                </c:pt>
                <c:pt idx="16">
                  <c:v>3.456502821321198E-2</c:v>
                </c:pt>
                <c:pt idx="17">
                  <c:v>0.14651495729627628</c:v>
                </c:pt>
                <c:pt idx="18">
                  <c:v>6.7877975567203194E-2</c:v>
                </c:pt>
                <c:pt idx="19">
                  <c:v>2.456967053234722E-2</c:v>
                </c:pt>
                <c:pt idx="20">
                  <c:v>2.6561897222840494E-2</c:v>
                </c:pt>
                <c:pt idx="21">
                  <c:v>5.7764233041399271E-2</c:v>
                </c:pt>
                <c:pt idx="22">
                  <c:v>6.8950284768557486E-3</c:v>
                </c:pt>
                <c:pt idx="23">
                  <c:v>5.4040348558256755E-2</c:v>
                </c:pt>
                <c:pt idx="24">
                  <c:v>0.2241722982852809</c:v>
                </c:pt>
                <c:pt idx="25">
                  <c:v>3.7442292977720878E-2</c:v>
                </c:pt>
                <c:pt idx="26">
                  <c:v>0.21223941803324473</c:v>
                </c:pt>
                <c:pt idx="27">
                  <c:v>1.495664753387714E-2</c:v>
                </c:pt>
                <c:pt idx="28">
                  <c:v>0.20887470681074435</c:v>
                </c:pt>
                <c:pt idx="29">
                  <c:v>0.17319887879119703</c:v>
                </c:pt>
                <c:pt idx="30">
                  <c:v>0.19832036654253024</c:v>
                </c:pt>
                <c:pt idx="31">
                  <c:v>0.20181120289078672</c:v>
                </c:pt>
                <c:pt idx="32">
                  <c:v>2.1294549002680473E-2</c:v>
                </c:pt>
                <c:pt idx="33">
                  <c:v>0.28951492883283653</c:v>
                </c:pt>
                <c:pt idx="34">
                  <c:v>6.7605357475688063E-2</c:v>
                </c:pt>
                <c:pt idx="35">
                  <c:v>7.8890933578906933E-2</c:v>
                </c:pt>
                <c:pt idx="36">
                  <c:v>2.1135619359667891E-2</c:v>
                </c:pt>
                <c:pt idx="37">
                  <c:v>3.9551306600559284E-2</c:v>
                </c:pt>
                <c:pt idx="38">
                  <c:v>6.9902303592258894E-2</c:v>
                </c:pt>
                <c:pt idx="39">
                  <c:v>0.30152153165087026</c:v>
                </c:pt>
                <c:pt idx="40">
                  <c:v>0.28975667972140168</c:v>
                </c:pt>
                <c:pt idx="41">
                  <c:v>0.2042196569814714</c:v>
                </c:pt>
                <c:pt idx="42">
                  <c:v>0.30636200473561892</c:v>
                </c:pt>
                <c:pt idx="43">
                  <c:v>0.31538152518071461</c:v>
                </c:pt>
                <c:pt idx="44">
                  <c:v>0.31705186825133164</c:v>
                </c:pt>
                <c:pt idx="45">
                  <c:v>0.32792654765496027</c:v>
                </c:pt>
                <c:pt idx="46">
                  <c:v>0.11565040939994529</c:v>
                </c:pt>
                <c:pt idx="47">
                  <c:v>2.6299677350009924E-2</c:v>
                </c:pt>
                <c:pt idx="48">
                  <c:v>0.3031814014732005</c:v>
                </c:pt>
                <c:pt idx="49">
                  <c:v>4.8941369235647833E-2</c:v>
                </c:pt>
                <c:pt idx="50">
                  <c:v>0.20575238505251142</c:v>
                </c:pt>
                <c:pt idx="51">
                  <c:v>8.1448916567863947E-2</c:v>
                </c:pt>
                <c:pt idx="52">
                  <c:v>0.32641044478310283</c:v>
                </c:pt>
                <c:pt idx="53">
                  <c:v>7.6995923229564139E-2</c:v>
                </c:pt>
                <c:pt idx="54">
                  <c:v>2.1307978846833407E-2</c:v>
                </c:pt>
                <c:pt idx="55">
                  <c:v>0.28432618386399078</c:v>
                </c:pt>
                <c:pt idx="56">
                  <c:v>0.18750260735412985</c:v>
                </c:pt>
                <c:pt idx="57">
                  <c:v>3.8447497901861166E-2</c:v>
                </c:pt>
                <c:pt idx="58">
                  <c:v>5.2516246592879644E-2</c:v>
                </c:pt>
                <c:pt idx="59">
                  <c:v>0.34303954140441562</c:v>
                </c:pt>
                <c:pt idx="60">
                  <c:v>2.4369957616027373E-2</c:v>
                </c:pt>
                <c:pt idx="61">
                  <c:v>2.9071101449593229E-2</c:v>
                </c:pt>
                <c:pt idx="62">
                  <c:v>1.93078925194251E-2</c:v>
                </c:pt>
                <c:pt idx="63">
                  <c:v>0.33637522164982631</c:v>
                </c:pt>
                <c:pt idx="64">
                  <c:v>0.37265858312603517</c:v>
                </c:pt>
                <c:pt idx="65">
                  <c:v>0.35858994856085763</c:v>
                </c:pt>
                <c:pt idx="66">
                  <c:v>2.5474138408326394E-2</c:v>
                </c:pt>
                <c:pt idx="67">
                  <c:v>0.21404371745288583</c:v>
                </c:pt>
                <c:pt idx="68">
                  <c:v>0.39128835262716138</c:v>
                </c:pt>
                <c:pt idx="69">
                  <c:v>1.5292862940800548E-2</c:v>
                </c:pt>
                <c:pt idx="70">
                  <c:v>0.39156645423892594</c:v>
                </c:pt>
                <c:pt idx="71">
                  <c:v>0.40795843380516594</c:v>
                </c:pt>
                <c:pt idx="72">
                  <c:v>0.39259763118999813</c:v>
                </c:pt>
                <c:pt idx="73">
                  <c:v>0.17230047351463199</c:v>
                </c:pt>
                <c:pt idx="74">
                  <c:v>0.41238688671697993</c:v>
                </c:pt>
                <c:pt idx="75">
                  <c:v>0.42816823813443916</c:v>
                </c:pt>
                <c:pt idx="76">
                  <c:v>0.41234975317354411</c:v>
                </c:pt>
                <c:pt idx="77">
                  <c:v>0.42129852422198877</c:v>
                </c:pt>
                <c:pt idx="78">
                  <c:v>0.42826724680381711</c:v>
                </c:pt>
                <c:pt idx="79">
                  <c:v>6.9014968716144001E-2</c:v>
                </c:pt>
                <c:pt idx="80">
                  <c:v>0.42844350740958065</c:v>
                </c:pt>
                <c:pt idx="81">
                  <c:v>1.3827665105115183E-2</c:v>
                </c:pt>
                <c:pt idx="82">
                  <c:v>5.7215327540599985E-2</c:v>
                </c:pt>
                <c:pt idx="83">
                  <c:v>0.45289090985752101</c:v>
                </c:pt>
                <c:pt idx="84">
                  <c:v>4.3954774820537182E-2</c:v>
                </c:pt>
                <c:pt idx="85">
                  <c:v>0.45232072516908883</c:v>
                </c:pt>
                <c:pt idx="86">
                  <c:v>8.1626999491743346E-2</c:v>
                </c:pt>
                <c:pt idx="87">
                  <c:v>3.1267285384516605E-2</c:v>
                </c:pt>
                <c:pt idx="88">
                  <c:v>4.9187518566768042E-2</c:v>
                </c:pt>
                <c:pt idx="89">
                  <c:v>0.20740854757720573</c:v>
                </c:pt>
                <c:pt idx="90">
                  <c:v>2.3324546076364579E-2</c:v>
                </c:pt>
                <c:pt idx="91">
                  <c:v>1.8493162438539143E-2</c:v>
                </c:pt>
                <c:pt idx="92">
                  <c:v>5.9091274070158878E-2</c:v>
                </c:pt>
                <c:pt idx="93">
                  <c:v>5.6303468681541312E-2</c:v>
                </c:pt>
                <c:pt idx="94">
                  <c:v>4.3930755650647038E-2</c:v>
                </c:pt>
                <c:pt idx="95">
                  <c:v>2.5900319677914441E-2</c:v>
                </c:pt>
                <c:pt idx="96">
                  <c:v>0.26224924272681438</c:v>
                </c:pt>
                <c:pt idx="97">
                  <c:v>2.2212891445118687E-2</c:v>
                </c:pt>
                <c:pt idx="98">
                  <c:v>6.357067177815862E-3</c:v>
                </c:pt>
                <c:pt idx="99">
                  <c:v>5.0407501635468864E-4</c:v>
                </c:pt>
                <c:pt idx="100">
                  <c:v>3.888246508513906E-2</c:v>
                </c:pt>
                <c:pt idx="101">
                  <c:v>8.7126943164265724E-3</c:v>
                </c:pt>
                <c:pt idx="102">
                  <c:v>3.995820988772672E-3</c:v>
                </c:pt>
                <c:pt idx="103">
                  <c:v>7.4153425729428873E-2</c:v>
                </c:pt>
                <c:pt idx="104">
                  <c:v>2.3085900186292453E-2</c:v>
                </c:pt>
                <c:pt idx="105">
                  <c:v>4.109148488261638E-2</c:v>
                </c:pt>
                <c:pt idx="106">
                  <c:v>5.1178468353899574E-3</c:v>
                </c:pt>
                <c:pt idx="107">
                  <c:v>0.29050504811635286</c:v>
                </c:pt>
                <c:pt idx="108">
                  <c:v>5.2631506141567353E-3</c:v>
                </c:pt>
                <c:pt idx="109">
                  <c:v>4.7041016653240106E-2</c:v>
                </c:pt>
                <c:pt idx="110">
                  <c:v>4.7198006088255617E-3</c:v>
                </c:pt>
                <c:pt idx="111">
                  <c:v>0.26949238052247082</c:v>
                </c:pt>
                <c:pt idx="112">
                  <c:v>3.3094616274749571E-2</c:v>
                </c:pt>
                <c:pt idx="113">
                  <c:v>8.2808256269216229E-2</c:v>
                </c:pt>
                <c:pt idx="114">
                  <c:v>5.971263688140515E-2</c:v>
                </c:pt>
                <c:pt idx="115">
                  <c:v>1.1506056593636283E-2</c:v>
                </c:pt>
                <c:pt idx="116">
                  <c:v>3.3727533085016338E-2</c:v>
                </c:pt>
                <c:pt idx="117">
                  <c:v>0.20363697122084362</c:v>
                </c:pt>
                <c:pt idx="118">
                  <c:v>2.6537880664510485E-2</c:v>
                </c:pt>
                <c:pt idx="119">
                  <c:v>1.0968561646074652E-2</c:v>
                </c:pt>
                <c:pt idx="120">
                  <c:v>6.695122849629119E-2</c:v>
                </c:pt>
                <c:pt idx="121">
                  <c:v>5.3901964421893461E-2</c:v>
                </c:pt>
                <c:pt idx="122">
                  <c:v>6.9021977342605487E-3</c:v>
                </c:pt>
                <c:pt idx="123">
                  <c:v>2.4268215804489988E-2</c:v>
                </c:pt>
                <c:pt idx="124">
                  <c:v>8.4727264025705774E-3</c:v>
                </c:pt>
                <c:pt idx="125">
                  <c:v>4.0113121645433063E-2</c:v>
                </c:pt>
                <c:pt idx="126">
                  <c:v>3.0312970637820884E-2</c:v>
                </c:pt>
                <c:pt idx="127">
                  <c:v>9.0190478287118948E-3</c:v>
                </c:pt>
                <c:pt idx="128">
                  <c:v>3.0137089397242366E-2</c:v>
                </c:pt>
                <c:pt idx="129">
                  <c:v>1.7586332836497704E-2</c:v>
                </c:pt>
                <c:pt idx="130">
                  <c:v>6.2835906296468985E-2</c:v>
                </c:pt>
                <c:pt idx="131">
                  <c:v>1.669067105039344E-2</c:v>
                </c:pt>
                <c:pt idx="132">
                  <c:v>3.2127942655872828E-2</c:v>
                </c:pt>
                <c:pt idx="133">
                  <c:v>5.4674512139643618E-2</c:v>
                </c:pt>
                <c:pt idx="134">
                  <c:v>1.5732848597956282E-2</c:v>
                </c:pt>
                <c:pt idx="135">
                  <c:v>1.3425227866604805E-2</c:v>
                </c:pt>
                <c:pt idx="136">
                  <c:v>0.29530564128789938</c:v>
                </c:pt>
                <c:pt idx="137">
                  <c:v>3.9171769692940887E-2</c:v>
                </c:pt>
                <c:pt idx="138">
                  <c:v>0.24642422779503817</c:v>
                </c:pt>
                <c:pt idx="139">
                  <c:v>1.8808144624047819E-2</c:v>
                </c:pt>
                <c:pt idx="140">
                  <c:v>1.7140680216749506E-2</c:v>
                </c:pt>
                <c:pt idx="141">
                  <c:v>8.6557226900923212E-2</c:v>
                </c:pt>
                <c:pt idx="142">
                  <c:v>1.4095774318187943E-2</c:v>
                </c:pt>
                <c:pt idx="143">
                  <c:v>1.3890276738591027E-2</c:v>
                </c:pt>
                <c:pt idx="144">
                  <c:v>4.7337214862229582E-2</c:v>
                </c:pt>
                <c:pt idx="145">
                  <c:v>8.145509553619408E-2</c:v>
                </c:pt>
                <c:pt idx="146">
                  <c:v>3.6035600187287499E-2</c:v>
                </c:pt>
                <c:pt idx="147">
                  <c:v>1.2012108840324278E-2</c:v>
                </c:pt>
                <c:pt idx="148">
                  <c:v>6.4879929278715345E-2</c:v>
                </c:pt>
                <c:pt idx="149">
                  <c:v>4.1043139313310745E-2</c:v>
                </c:pt>
                <c:pt idx="150">
                  <c:v>1.8982379280451152E-2</c:v>
                </c:pt>
                <c:pt idx="151">
                  <c:v>1.5846921905240643E-2</c:v>
                </c:pt>
                <c:pt idx="152">
                  <c:v>2.6985982847066194E-3</c:v>
                </c:pt>
                <c:pt idx="153">
                  <c:v>0.23511952584642801</c:v>
                </c:pt>
                <c:pt idx="154">
                  <c:v>3.3784415269149321E-3</c:v>
                </c:pt>
                <c:pt idx="155">
                  <c:v>0.10355871987018554</c:v>
                </c:pt>
                <c:pt idx="156">
                  <c:v>8.3532175011161156E-2</c:v>
                </c:pt>
                <c:pt idx="157">
                  <c:v>2.3707779311931351E-2</c:v>
                </c:pt>
                <c:pt idx="158">
                  <c:v>4.4485058278759829E-2</c:v>
                </c:pt>
                <c:pt idx="159">
                  <c:v>6.542962911221222E-3</c:v>
                </c:pt>
                <c:pt idx="160">
                  <c:v>2.7219303247106221E-3</c:v>
                </c:pt>
                <c:pt idx="161">
                  <c:v>1.6389990422405118E-2</c:v>
                </c:pt>
                <c:pt idx="162">
                  <c:v>5.4651032129381374E-3</c:v>
                </c:pt>
                <c:pt idx="163">
                  <c:v>7.1916945510242219E-2</c:v>
                </c:pt>
                <c:pt idx="164">
                  <c:v>3.6203868309848844E-3</c:v>
                </c:pt>
                <c:pt idx="165">
                  <c:v>2.3044731700514218E-2</c:v>
                </c:pt>
                <c:pt idx="166">
                  <c:v>4.4945327798066453E-2</c:v>
                </c:pt>
                <c:pt idx="167">
                  <c:v>0.18955773539037957</c:v>
                </c:pt>
                <c:pt idx="168">
                  <c:v>4.745653607099878E-3</c:v>
                </c:pt>
                <c:pt idx="169">
                  <c:v>1.6914321314094802E-2</c:v>
                </c:pt>
                <c:pt idx="170">
                  <c:v>1.5582997459713797E-3</c:v>
                </c:pt>
                <c:pt idx="171">
                  <c:v>6.3828541498720193E-2</c:v>
                </c:pt>
                <c:pt idx="172">
                  <c:v>9.109208072602756E-3</c:v>
                </c:pt>
                <c:pt idx="173">
                  <c:v>2.597215316249554E-4</c:v>
                </c:pt>
                <c:pt idx="174">
                  <c:v>2.7986976346658868E-3</c:v>
                </c:pt>
                <c:pt idx="175">
                  <c:v>4.1317278435365833E-2</c:v>
                </c:pt>
                <c:pt idx="176">
                  <c:v>8.0145815370104376E-4</c:v>
                </c:pt>
                <c:pt idx="177">
                  <c:v>1.2507035438576789E-2</c:v>
                </c:pt>
                <c:pt idx="178">
                  <c:v>6.4345630560866361E-3</c:v>
                </c:pt>
                <c:pt idx="179">
                  <c:v>1.1764882900743173E-3</c:v>
                </c:pt>
                <c:pt idx="180">
                  <c:v>7.8069936387845623E-2</c:v>
                </c:pt>
                <c:pt idx="181">
                  <c:v>3.9991033774845947E-2</c:v>
                </c:pt>
                <c:pt idx="182">
                  <c:v>6.2537744414670421E-4</c:v>
                </c:pt>
                <c:pt idx="183">
                  <c:v>6.1154791323777963E-3</c:v>
                </c:pt>
                <c:pt idx="184">
                  <c:v>1.7983076250355741E-4</c:v>
                </c:pt>
                <c:pt idx="185">
                  <c:v>2.1323225767104813E-7</c:v>
                </c:pt>
                <c:pt idx="186">
                  <c:v>2.9331272917835377E-3</c:v>
                </c:pt>
                <c:pt idx="187">
                  <c:v>9.5743353268919806E-2</c:v>
                </c:pt>
                <c:pt idx="188">
                  <c:v>9.3231729612763871E-5</c:v>
                </c:pt>
                <c:pt idx="189">
                  <c:v>0.2410424596936219</c:v>
                </c:pt>
                <c:pt idx="190">
                  <c:v>2.4803684509829217E-3</c:v>
                </c:pt>
                <c:pt idx="191">
                  <c:v>6.9337636171403316E-2</c:v>
                </c:pt>
                <c:pt idx="192">
                  <c:v>5.9621010015063848E-2</c:v>
                </c:pt>
                <c:pt idx="193">
                  <c:v>2.6423110106375183E-5</c:v>
                </c:pt>
                <c:pt idx="194">
                  <c:v>6.854084302062201E-5</c:v>
                </c:pt>
                <c:pt idx="195">
                  <c:v>3.5280208849273772E-3</c:v>
                </c:pt>
                <c:pt idx="196">
                  <c:v>1.1932127410940736E-3</c:v>
                </c:pt>
                <c:pt idx="197">
                  <c:v>8.4052618723054527E-4</c:v>
                </c:pt>
                <c:pt idx="198">
                  <c:v>5.61804394635061E-2</c:v>
                </c:pt>
                <c:pt idx="199">
                  <c:v>8.715416484691263E-2</c:v>
                </c:pt>
                <c:pt idx="200">
                  <c:v>1.0472035572164304E-3</c:v>
                </c:pt>
                <c:pt idx="201">
                  <c:v>1.1548065463120533E-3</c:v>
                </c:pt>
                <c:pt idx="202">
                  <c:v>3.2200722451613786E-3</c:v>
                </c:pt>
                <c:pt idx="203">
                  <c:v>9.7303858562506327E-4</c:v>
                </c:pt>
                <c:pt idx="204">
                  <c:v>5.6500438224335398E-2</c:v>
                </c:pt>
                <c:pt idx="205">
                  <c:v>7.9176270100535899E-3</c:v>
                </c:pt>
                <c:pt idx="206">
                  <c:v>9.891151030827416E-7</c:v>
                </c:pt>
                <c:pt idx="207">
                  <c:v>7.2222070052169657E-2</c:v>
                </c:pt>
                <c:pt idx="208">
                  <c:v>6.3529801085946821E-3</c:v>
                </c:pt>
                <c:pt idx="209">
                  <c:v>8.5535697650785895E-3</c:v>
                </c:pt>
                <c:pt idx="210">
                  <c:v>3.8558235508221292E-3</c:v>
                </c:pt>
                <c:pt idx="211">
                  <c:v>0.22655841560663886</c:v>
                </c:pt>
                <c:pt idx="212">
                  <c:v>4.5979218370729921E-2</c:v>
                </c:pt>
                <c:pt idx="213">
                  <c:v>7.0797899504125971E-3</c:v>
                </c:pt>
                <c:pt idx="214">
                  <c:v>3.7686292160496434E-3</c:v>
                </c:pt>
                <c:pt idx="215">
                  <c:v>1.4153186111308473E-2</c:v>
                </c:pt>
                <c:pt idx="216">
                  <c:v>7.6965812800081926E-2</c:v>
                </c:pt>
                <c:pt idx="217">
                  <c:v>4.2277593332608132E-3</c:v>
                </c:pt>
                <c:pt idx="218">
                  <c:v>1.2719035078280731E-2</c:v>
                </c:pt>
                <c:pt idx="219">
                  <c:v>1.2912273846558927E-2</c:v>
                </c:pt>
                <c:pt idx="220">
                  <c:v>3.0103275715869394E-2</c:v>
                </c:pt>
                <c:pt idx="221">
                  <c:v>1.6035120165364242E-3</c:v>
                </c:pt>
                <c:pt idx="222">
                  <c:v>5.7343518086173301E-2</c:v>
                </c:pt>
                <c:pt idx="223">
                  <c:v>7.4180198633298833E-2</c:v>
                </c:pt>
                <c:pt idx="224">
                  <c:v>1.5637108788671767E-2</c:v>
                </c:pt>
                <c:pt idx="225">
                  <c:v>4.2165868890275448E-3</c:v>
                </c:pt>
                <c:pt idx="226">
                  <c:v>2.2029021942859897E-2</c:v>
                </c:pt>
                <c:pt idx="227">
                  <c:v>9.7935975024986952E-2</c:v>
                </c:pt>
                <c:pt idx="228">
                  <c:v>5.7058160688891843E-2</c:v>
                </c:pt>
                <c:pt idx="229">
                  <c:v>1.8415768979023101E-2</c:v>
                </c:pt>
                <c:pt idx="230">
                  <c:v>1.1064155792378483E-2</c:v>
                </c:pt>
                <c:pt idx="231">
                  <c:v>0.2506242020433011</c:v>
                </c:pt>
                <c:pt idx="232">
                  <c:v>2.3474634396816307E-2</c:v>
                </c:pt>
                <c:pt idx="233">
                  <c:v>1.5968447396833538E-2</c:v>
                </c:pt>
                <c:pt idx="234">
                  <c:v>7.5225642795047801E-2</c:v>
                </c:pt>
                <c:pt idx="235">
                  <c:v>6.1430971154404447E-3</c:v>
                </c:pt>
                <c:pt idx="236">
                  <c:v>8.9125749124120204E-2</c:v>
                </c:pt>
                <c:pt idx="237">
                  <c:v>2.188294809404465E-2</c:v>
                </c:pt>
                <c:pt idx="238">
                  <c:v>4.1557039978177895E-3</c:v>
                </c:pt>
                <c:pt idx="239">
                  <c:v>4.2599596906503986E-2</c:v>
                </c:pt>
                <c:pt idx="240">
                  <c:v>3.2853306559787715E-2</c:v>
                </c:pt>
                <c:pt idx="241">
                  <c:v>0.13076732994593007</c:v>
                </c:pt>
                <c:pt idx="242">
                  <c:v>2.1887980424851274E-2</c:v>
                </c:pt>
                <c:pt idx="243">
                  <c:v>3.6283289673104846E-2</c:v>
                </c:pt>
                <c:pt idx="244">
                  <c:v>9.5798466680115629E-2</c:v>
                </c:pt>
                <c:pt idx="245">
                  <c:v>4.0620995149370391E-2</c:v>
                </c:pt>
                <c:pt idx="246">
                  <c:v>1.2596779055574131E-2</c:v>
                </c:pt>
                <c:pt idx="247">
                  <c:v>0.13467441966693486</c:v>
                </c:pt>
                <c:pt idx="248">
                  <c:v>2.1921171875950721E-2</c:v>
                </c:pt>
                <c:pt idx="249">
                  <c:v>1.867750516610997E-2</c:v>
                </c:pt>
                <c:pt idx="250">
                  <c:v>3.6744219979529813E-2</c:v>
                </c:pt>
                <c:pt idx="251">
                  <c:v>0.14027773393419943</c:v>
                </c:pt>
                <c:pt idx="252">
                  <c:v>0.29386651226351784</c:v>
                </c:pt>
                <c:pt idx="253">
                  <c:v>1.9433191198872758E-2</c:v>
                </c:pt>
                <c:pt idx="254">
                  <c:v>4.2789451967350633E-3</c:v>
                </c:pt>
                <c:pt idx="255">
                  <c:v>2.2004821668231388E-2</c:v>
                </c:pt>
                <c:pt idx="256">
                  <c:v>0.15633799421370964</c:v>
                </c:pt>
                <c:pt idx="257">
                  <c:v>1.9791838160229266E-2</c:v>
                </c:pt>
                <c:pt idx="258">
                  <c:v>2.0886278329245826E-3</c:v>
                </c:pt>
                <c:pt idx="259">
                  <c:v>0.22150098657278205</c:v>
                </c:pt>
                <c:pt idx="260">
                  <c:v>3.5530639705164513E-2</c:v>
                </c:pt>
                <c:pt idx="261">
                  <c:v>3.0848344195266924E-2</c:v>
                </c:pt>
                <c:pt idx="262">
                  <c:v>0.1407873717057071</c:v>
                </c:pt>
                <c:pt idx="263">
                  <c:v>3.0214418150132203E-3</c:v>
                </c:pt>
                <c:pt idx="264">
                  <c:v>2.7831071335904886E-2</c:v>
                </c:pt>
                <c:pt idx="265">
                  <c:v>9.9897473374831506E-4</c:v>
                </c:pt>
                <c:pt idx="266">
                  <c:v>1.656365140118652E-2</c:v>
                </c:pt>
                <c:pt idx="267">
                  <c:v>0.25833818691652904</c:v>
                </c:pt>
                <c:pt idx="268">
                  <c:v>0.24176536097598433</c:v>
                </c:pt>
                <c:pt idx="269">
                  <c:v>2.7948254666753116E-3</c:v>
                </c:pt>
                <c:pt idx="270">
                  <c:v>1.8572454029780576E-3</c:v>
                </c:pt>
                <c:pt idx="271">
                  <c:v>0.37219536640070022</c:v>
                </c:pt>
                <c:pt idx="272">
                  <c:v>3.5179495856613552E-3</c:v>
                </c:pt>
                <c:pt idx="274">
                  <c:v>1.1516339740967481E-2</c:v>
                </c:pt>
                <c:pt idx="275">
                  <c:v>4.7068886694890521E-3</c:v>
                </c:pt>
                <c:pt idx="276">
                  <c:v>2.4344247424733245E-2</c:v>
                </c:pt>
                <c:pt idx="277">
                  <c:v>1.2216232152715886E-4</c:v>
                </c:pt>
                <c:pt idx="278">
                  <c:v>4.136250669991428E-3</c:v>
                </c:pt>
                <c:pt idx="279">
                  <c:v>1.0223156421722624E-2</c:v>
                </c:pt>
                <c:pt idx="280">
                  <c:v>1.9446051385464875E-3</c:v>
                </c:pt>
                <c:pt idx="281">
                  <c:v>9.1647029573887449E-3</c:v>
                </c:pt>
                <c:pt idx="282">
                  <c:v>2.0793844864330554E-2</c:v>
                </c:pt>
                <c:pt idx="283">
                  <c:v>3.0351850814095478E-2</c:v>
                </c:pt>
                <c:pt idx="284">
                  <c:v>6.5262699043011378E-3</c:v>
                </c:pt>
                <c:pt idx="285">
                  <c:v>7.5930105089378796E-3</c:v>
                </c:pt>
                <c:pt idx="286">
                  <c:v>2.2698164693754088E-3</c:v>
                </c:pt>
                <c:pt idx="287">
                  <c:v>8.5376217961413218E-5</c:v>
                </c:pt>
                <c:pt idx="288">
                  <c:v>5.7254418816107986E-3</c:v>
                </c:pt>
                <c:pt idx="289">
                  <c:v>4.272670860332404E-6</c:v>
                </c:pt>
                <c:pt idx="290">
                  <c:v>6.0034654217170261E-2</c:v>
                </c:pt>
                <c:pt idx="291">
                  <c:v>4.431062328071291E-3</c:v>
                </c:pt>
                <c:pt idx="292">
                  <c:v>1.6893862243932637E-2</c:v>
                </c:pt>
                <c:pt idx="293">
                  <c:v>1.2061840145093365E-2</c:v>
                </c:pt>
                <c:pt idx="294">
                  <c:v>6.9841876568881467E-2</c:v>
                </c:pt>
                <c:pt idx="295">
                  <c:v>3.2860780791817666E-2</c:v>
                </c:pt>
                <c:pt idx="296">
                  <c:v>5.891909616655402E-3</c:v>
                </c:pt>
                <c:pt idx="297">
                  <c:v>5.9970199424788401E-2</c:v>
                </c:pt>
                <c:pt idx="298">
                  <c:v>2.1572934533383116E-3</c:v>
                </c:pt>
                <c:pt idx="299">
                  <c:v>3.5547901671496678E-2</c:v>
                </c:pt>
                <c:pt idx="300">
                  <c:v>3.0075199066230116E-3</c:v>
                </c:pt>
                <c:pt idx="301">
                  <c:v>1.7301025283822673E-3</c:v>
                </c:pt>
                <c:pt idx="302">
                  <c:v>1.6818816113854048E-2</c:v>
                </c:pt>
                <c:pt idx="303">
                  <c:v>8.8868335916430008E-2</c:v>
                </c:pt>
                <c:pt idx="304">
                  <c:v>4.8341815823781942E-3</c:v>
                </c:pt>
                <c:pt idx="305">
                  <c:v>1.7156383752622941E-3</c:v>
                </c:pt>
                <c:pt idx="306">
                  <c:v>9.056252770151972E-5</c:v>
                </c:pt>
                <c:pt idx="307">
                  <c:v>3.197716579469722E-2</c:v>
                </c:pt>
                <c:pt idx="308">
                  <c:v>2.0229854375664004E-3</c:v>
                </c:pt>
                <c:pt idx="309">
                  <c:v>0.12334473398672485</c:v>
                </c:pt>
                <c:pt idx="310">
                  <c:v>0.13018155433514164</c:v>
                </c:pt>
                <c:pt idx="311">
                  <c:v>4.0071264235939808E-3</c:v>
                </c:pt>
                <c:pt idx="312">
                  <c:v>3.3004938667338182E-3</c:v>
                </c:pt>
                <c:pt idx="313">
                  <c:v>8.2336832523633672E-6</c:v>
                </c:pt>
                <c:pt idx="314">
                  <c:v>2.6262343764347864E-3</c:v>
                </c:pt>
                <c:pt idx="315">
                  <c:v>0.16579672566803799</c:v>
                </c:pt>
                <c:pt idx="316">
                  <c:v>0.17087038027182908</c:v>
                </c:pt>
                <c:pt idx="317">
                  <c:v>9.8484006598378027E-3</c:v>
                </c:pt>
                <c:pt idx="318">
                  <c:v>4.8997247596855725E-2</c:v>
                </c:pt>
                <c:pt idx="319">
                  <c:v>1.0659543578715668E-3</c:v>
                </c:pt>
                <c:pt idx="320">
                  <c:v>0.22210433435704879</c:v>
                </c:pt>
                <c:pt idx="321">
                  <c:v>5.2242630169926875E-3</c:v>
                </c:pt>
                <c:pt idx="322">
                  <c:v>0.23526064947021527</c:v>
                </c:pt>
                <c:pt idx="323">
                  <c:v>1.6278819954637751E-3</c:v>
                </c:pt>
                <c:pt idx="324">
                  <c:v>2.1045599571595843E-4</c:v>
                </c:pt>
                <c:pt idx="325">
                  <c:v>0.26108817591475858</c:v>
                </c:pt>
                <c:pt idx="326">
                  <c:v>0.26351412481962128</c:v>
                </c:pt>
                <c:pt idx="327">
                  <c:v>0.25180439051872194</c:v>
                </c:pt>
                <c:pt idx="328">
                  <c:v>0.28176958615930081</c:v>
                </c:pt>
                <c:pt idx="329">
                  <c:v>0.28184648245929156</c:v>
                </c:pt>
                <c:pt idx="330">
                  <c:v>0.28383141010725704</c:v>
                </c:pt>
                <c:pt idx="331">
                  <c:v>9.6171739624413086E-3</c:v>
                </c:pt>
                <c:pt idx="332">
                  <c:v>0.28620604940704486</c:v>
                </c:pt>
                <c:pt idx="333">
                  <c:v>0.2833912338192548</c:v>
                </c:pt>
                <c:pt idx="334">
                  <c:v>1.1717629087250419E-3</c:v>
                </c:pt>
                <c:pt idx="335">
                  <c:v>2.7530269865878028E-3</c:v>
                </c:pt>
                <c:pt idx="336">
                  <c:v>0.29714920655054361</c:v>
                </c:pt>
                <c:pt idx="337">
                  <c:v>0.30562174348502957</c:v>
                </c:pt>
                <c:pt idx="338">
                  <c:v>7.4788866926449857E-2</c:v>
                </c:pt>
                <c:pt idx="339">
                  <c:v>0.2906130980801544</c:v>
                </c:pt>
                <c:pt idx="340">
                  <c:v>2.0272610626794608E-3</c:v>
                </c:pt>
                <c:pt idx="341">
                  <c:v>0.29928777961377329</c:v>
                </c:pt>
                <c:pt idx="342">
                  <c:v>0.31130696993409335</c:v>
                </c:pt>
                <c:pt idx="343">
                  <c:v>1.7820058371491563E-2</c:v>
                </c:pt>
                <c:pt idx="344">
                  <c:v>8.5437116203246561E-6</c:v>
                </c:pt>
                <c:pt idx="345">
                  <c:v>0.11492792017478966</c:v>
                </c:pt>
                <c:pt idx="346">
                  <c:v>5.6205056451104837E-3</c:v>
                </c:pt>
                <c:pt idx="347">
                  <c:v>3.333020903205421E-3</c:v>
                </c:pt>
                <c:pt idx="348">
                  <c:v>0.33542919433916502</c:v>
                </c:pt>
                <c:pt idx="349">
                  <c:v>0.33928991593582986</c:v>
                </c:pt>
                <c:pt idx="350">
                  <c:v>0.33632471166120925</c:v>
                </c:pt>
                <c:pt idx="351">
                  <c:v>0.34813224102656576</c:v>
                </c:pt>
                <c:pt idx="352">
                  <c:v>0.34154823500702636</c:v>
                </c:pt>
                <c:pt idx="353">
                  <c:v>0.36457167680141961</c:v>
                </c:pt>
                <c:pt idx="354">
                  <c:v>6.2151015047637332E-3</c:v>
                </c:pt>
                <c:pt idx="355">
                  <c:v>0.36433157267747018</c:v>
                </c:pt>
                <c:pt idx="356">
                  <c:v>3.8325007851342037E-3</c:v>
                </c:pt>
                <c:pt idx="357">
                  <c:v>0.37500236162371109</c:v>
                </c:pt>
                <c:pt idx="358">
                  <c:v>0.11034554867607467</c:v>
                </c:pt>
                <c:pt idx="359">
                  <c:v>2.8567586775162662E-3</c:v>
                </c:pt>
                <c:pt idx="360">
                  <c:v>1.3494080618263906E-2</c:v>
                </c:pt>
                <c:pt idx="361">
                  <c:v>1.7957059272692276E-2</c:v>
                </c:pt>
                <c:pt idx="362">
                  <c:v>2.247685134752841E-3</c:v>
                </c:pt>
                <c:pt idx="363">
                  <c:v>3.119344660404374E-4</c:v>
                </c:pt>
                <c:pt idx="364">
                  <c:v>1.457462581640681E-3</c:v>
                </c:pt>
                <c:pt idx="365">
                  <c:v>1.9243582323731228E-2</c:v>
                </c:pt>
                <c:pt idx="366">
                  <c:v>0.13614802626297526</c:v>
                </c:pt>
                <c:pt idx="367">
                  <c:v>7.7160123877541772E-3</c:v>
                </c:pt>
                <c:pt idx="368">
                  <c:v>1.3675562316527252E-4</c:v>
                </c:pt>
                <c:pt idx="369">
                  <c:v>3.0415299280828691E-3</c:v>
                </c:pt>
                <c:pt idx="370">
                  <c:v>8.0502616695453649E-3</c:v>
                </c:pt>
                <c:pt idx="371">
                  <c:v>3.2013663204182256E-3</c:v>
                </c:pt>
                <c:pt idx="372">
                  <c:v>0.15719603122685999</c:v>
                </c:pt>
                <c:pt idx="373">
                  <c:v>6.6732868235164907E-3</c:v>
                </c:pt>
                <c:pt idx="374">
                  <c:v>3.1043069587037204E-3</c:v>
                </c:pt>
                <c:pt idx="375">
                  <c:v>2.8899614011611684E-2</c:v>
                </c:pt>
                <c:pt idx="376">
                  <c:v>2.1672107700150976E-4</c:v>
                </c:pt>
                <c:pt idx="377">
                  <c:v>1.5135037193391256E-4</c:v>
                </c:pt>
                <c:pt idx="378">
                  <c:v>6.0237840622269345E-3</c:v>
                </c:pt>
                <c:pt idx="379">
                  <c:v>0.1440532443670739</c:v>
                </c:pt>
                <c:pt idx="380">
                  <c:v>1.2081199102727401E-3</c:v>
                </c:pt>
                <c:pt idx="381">
                  <c:v>2.8313956483628265E-3</c:v>
                </c:pt>
                <c:pt idx="382">
                  <c:v>1.326228563720616E-3</c:v>
                </c:pt>
                <c:pt idx="383">
                  <c:v>1.741774866041752E-2</c:v>
                </c:pt>
                <c:pt idx="384">
                  <c:v>1.7766422746113705E-3</c:v>
                </c:pt>
                <c:pt idx="385">
                  <c:v>1.0369352651500572E-2</c:v>
                </c:pt>
                <c:pt idx="386">
                  <c:v>2.8371742179556636E-4</c:v>
                </c:pt>
                <c:pt idx="387">
                  <c:v>3.7415812952007908E-3</c:v>
                </c:pt>
                <c:pt idx="388">
                  <c:v>8.7958280750295263E-3</c:v>
                </c:pt>
                <c:pt idx="389">
                  <c:v>4.1145107962640452E-3</c:v>
                </c:pt>
                <c:pt idx="390">
                  <c:v>3.7060788344535025E-5</c:v>
                </c:pt>
                <c:pt idx="391">
                  <c:v>2.5610644046649713E-3</c:v>
                </c:pt>
                <c:pt idx="392">
                  <c:v>4.2112199170815205E-3</c:v>
                </c:pt>
                <c:pt idx="393">
                  <c:v>2.7097501728309405E-3</c:v>
                </c:pt>
                <c:pt idx="394">
                  <c:v>2.3178380922081798E-2</c:v>
                </c:pt>
                <c:pt idx="395">
                  <c:v>9.9455603923494975E-3</c:v>
                </c:pt>
                <c:pt idx="396">
                  <c:v>0.1963060917521075</c:v>
                </c:pt>
                <c:pt idx="397">
                  <c:v>3.3743572485611783E-3</c:v>
                </c:pt>
                <c:pt idx="398">
                  <c:v>0.10988581275430762</c:v>
                </c:pt>
                <c:pt idx="399">
                  <c:v>3.1054463462567451E-3</c:v>
                </c:pt>
                <c:pt idx="400">
                  <c:v>2.359975902610785E-3</c:v>
                </c:pt>
                <c:pt idx="401">
                  <c:v>5.7623576163710697E-3</c:v>
                </c:pt>
                <c:pt idx="402">
                  <c:v>4.5142313421926679E-3</c:v>
                </c:pt>
                <c:pt idx="403">
                  <c:v>5.0804304934527599E-3</c:v>
                </c:pt>
                <c:pt idx="404">
                  <c:v>2.7077232450123431E-2</c:v>
                </c:pt>
                <c:pt idx="405">
                  <c:v>8.9921175797789445E-3</c:v>
                </c:pt>
                <c:pt idx="406">
                  <c:v>1.6655848452003113E-3</c:v>
                </c:pt>
                <c:pt idx="407">
                  <c:v>5.4292934432031197E-2</c:v>
                </c:pt>
                <c:pt idx="408">
                  <c:v>7.7215376642749082E-3</c:v>
                </c:pt>
                <c:pt idx="409">
                  <c:v>3.0957386248920065E-2</c:v>
                </c:pt>
                <c:pt idx="410">
                  <c:v>0.14298389089147104</c:v>
                </c:pt>
                <c:pt idx="411">
                  <c:v>3.9296607077389236E-3</c:v>
                </c:pt>
                <c:pt idx="412">
                  <c:v>1.1281882114639362E-2</c:v>
                </c:pt>
                <c:pt idx="413">
                  <c:v>4.6335087772562226E-3</c:v>
                </c:pt>
                <c:pt idx="414">
                  <c:v>4.4539294241046169E-2</c:v>
                </c:pt>
                <c:pt idx="415">
                  <c:v>1.2332085966010906E-2</c:v>
                </c:pt>
                <c:pt idx="416">
                  <c:v>3.7294050764437994E-2</c:v>
                </c:pt>
                <c:pt idx="417">
                  <c:v>1.3513905780422178E-2</c:v>
                </c:pt>
                <c:pt idx="418">
                  <c:v>3.0947707701592938E-2</c:v>
                </c:pt>
                <c:pt idx="419">
                  <c:v>1.0701148407124886E-2</c:v>
                </c:pt>
                <c:pt idx="420">
                  <c:v>1.2993688242921712E-2</c:v>
                </c:pt>
                <c:pt idx="421">
                  <c:v>9.8590621646315064E-3</c:v>
                </c:pt>
                <c:pt idx="422">
                  <c:v>2.1642331909748617E-2</c:v>
                </c:pt>
                <c:pt idx="423">
                  <c:v>4.1433704047263717E-3</c:v>
                </c:pt>
                <c:pt idx="424">
                  <c:v>1.0297549334843932E-2</c:v>
                </c:pt>
                <c:pt idx="425">
                  <c:v>1.5653075664497917E-2</c:v>
                </c:pt>
                <c:pt idx="426">
                  <c:v>8.2302714894620307E-4</c:v>
                </c:pt>
                <c:pt idx="427">
                  <c:v>3.4282885379100707E-4</c:v>
                </c:pt>
                <c:pt idx="428">
                  <c:v>0.18376205475937835</c:v>
                </c:pt>
                <c:pt idx="429">
                  <c:v>1.8082127914433195E-3</c:v>
                </c:pt>
                <c:pt idx="430">
                  <c:v>1.1775722272926926E-2</c:v>
                </c:pt>
                <c:pt idx="431">
                  <c:v>1.3885867005383372E-2</c:v>
                </c:pt>
                <c:pt idx="432">
                  <c:v>6.4051072783001357E-3</c:v>
                </c:pt>
                <c:pt idx="433">
                  <c:v>9.4768416815269605E-4</c:v>
                </c:pt>
                <c:pt idx="434">
                  <c:v>1.9460260114260819E-3</c:v>
                </c:pt>
                <c:pt idx="435">
                  <c:v>6.2981126311844483E-3</c:v>
                </c:pt>
                <c:pt idx="436">
                  <c:v>2.3132486489038473E-3</c:v>
                </c:pt>
                <c:pt idx="437">
                  <c:v>6.1825712826696867E-3</c:v>
                </c:pt>
                <c:pt idx="438">
                  <c:v>4.1808677480141401E-2</c:v>
                </c:pt>
                <c:pt idx="439">
                  <c:v>4.7549253613581748E-2</c:v>
                </c:pt>
                <c:pt idx="440">
                  <c:v>0.16181616168810656</c:v>
                </c:pt>
                <c:pt idx="441">
                  <c:v>6.4042785520706082E-3</c:v>
                </c:pt>
                <c:pt idx="442">
                  <c:v>2.3739053291503662E-3</c:v>
                </c:pt>
                <c:pt idx="443">
                  <c:v>1.1807642226397503E-2</c:v>
                </c:pt>
                <c:pt idx="444">
                  <c:v>8.4852263637827576E-3</c:v>
                </c:pt>
                <c:pt idx="445">
                  <c:v>1.9668868331543274E-3</c:v>
                </c:pt>
                <c:pt idx="446">
                  <c:v>4.6705999480392939E-2</c:v>
                </c:pt>
                <c:pt idx="447">
                  <c:v>2.2644985883448925E-3</c:v>
                </c:pt>
                <c:pt idx="448">
                  <c:v>6.7329719170533715E-3</c:v>
                </c:pt>
                <c:pt idx="449">
                  <c:v>1.236083555976724E-2</c:v>
                </c:pt>
                <c:pt idx="450">
                  <c:v>4.617634606159016E-3</c:v>
                </c:pt>
                <c:pt idx="451">
                  <c:v>3.8979880904544947E-2</c:v>
                </c:pt>
                <c:pt idx="452">
                  <c:v>3.3250549740265313E-3</c:v>
                </c:pt>
                <c:pt idx="453">
                  <c:v>3.9161010454302533E-3</c:v>
                </c:pt>
                <c:pt idx="454">
                  <c:v>5.0846022101911827E-3</c:v>
                </c:pt>
                <c:pt idx="455">
                  <c:v>1.4687629398115748E-2</c:v>
                </c:pt>
                <c:pt idx="456">
                  <c:v>1.2256367984770903E-2</c:v>
                </c:pt>
                <c:pt idx="457">
                  <c:v>9.7267330700863703E-3</c:v>
                </c:pt>
                <c:pt idx="458">
                  <c:v>4.990172810358298E-3</c:v>
                </c:pt>
                <c:pt idx="459">
                  <c:v>4.8281087059415207E-3</c:v>
                </c:pt>
                <c:pt idx="460">
                  <c:v>9.9702854697957602E-3</c:v>
                </c:pt>
                <c:pt idx="461">
                  <c:v>1.2238436128447881E-2</c:v>
                </c:pt>
                <c:pt idx="462">
                  <c:v>2.1820453106615903E-3</c:v>
                </c:pt>
                <c:pt idx="463">
                  <c:v>4.5782506315732052E-2</c:v>
                </c:pt>
                <c:pt idx="464">
                  <c:v>9.3747425917598323E-3</c:v>
                </c:pt>
                <c:pt idx="465">
                  <c:v>1.313474226632152E-2</c:v>
                </c:pt>
                <c:pt idx="466">
                  <c:v>0.18430679964779037</c:v>
                </c:pt>
                <c:pt idx="467">
                  <c:v>3.0321448565356818E-2</c:v>
                </c:pt>
                <c:pt idx="468">
                  <c:v>4.6651090091187689E-3</c:v>
                </c:pt>
                <c:pt idx="469">
                  <c:v>2.3440584485300456E-2</c:v>
                </c:pt>
                <c:pt idx="470">
                  <c:v>1.4652945907896994E-2</c:v>
                </c:pt>
                <c:pt idx="471">
                  <c:v>1.7703067035696511E-2</c:v>
                </c:pt>
                <c:pt idx="472">
                  <c:v>2.4904621839012269E-3</c:v>
                </c:pt>
                <c:pt idx="473">
                  <c:v>3.6637027246353621E-2</c:v>
                </c:pt>
                <c:pt idx="474">
                  <c:v>2.495565476677401E-2</c:v>
                </c:pt>
                <c:pt idx="475">
                  <c:v>2.322922212291836E-2</c:v>
                </c:pt>
                <c:pt idx="476">
                  <c:v>1.7105062705519637E-3</c:v>
                </c:pt>
                <c:pt idx="477">
                  <c:v>2.3135487429554142E-2</c:v>
                </c:pt>
                <c:pt idx="478">
                  <c:v>1.6075471119791299E-2</c:v>
                </c:pt>
                <c:pt idx="479">
                  <c:v>3.3527094864589132E-3</c:v>
                </c:pt>
                <c:pt idx="480">
                  <c:v>1.9725057580369704E-2</c:v>
                </c:pt>
                <c:pt idx="481">
                  <c:v>0.15145146889237171</c:v>
                </c:pt>
                <c:pt idx="482">
                  <c:v>3.2955591830823049E-2</c:v>
                </c:pt>
                <c:pt idx="483">
                  <c:v>1.776412410927285E-3</c:v>
                </c:pt>
                <c:pt idx="484">
                  <c:v>3.1757831009990072E-2</c:v>
                </c:pt>
                <c:pt idx="485">
                  <c:v>8.5794857352867633E-3</c:v>
                </c:pt>
                <c:pt idx="486">
                  <c:v>2.6712361563147536E-2</c:v>
                </c:pt>
                <c:pt idx="487">
                  <c:v>5.1671326317838156E-4</c:v>
                </c:pt>
                <c:pt idx="488">
                  <c:v>3.2357498710661771E-2</c:v>
                </c:pt>
                <c:pt idx="489">
                  <c:v>2.5898361941906391E-2</c:v>
                </c:pt>
                <c:pt idx="490">
                  <c:v>4.1408199405543876E-2</c:v>
                </c:pt>
                <c:pt idx="491">
                  <c:v>8.1147771789079391E-4</c:v>
                </c:pt>
                <c:pt idx="492">
                  <c:v>4.1254885481731243E-2</c:v>
                </c:pt>
                <c:pt idx="493">
                  <c:v>1.381277449775491E-2</c:v>
                </c:pt>
                <c:pt idx="494">
                  <c:v>1.5579375800326414E-3</c:v>
                </c:pt>
                <c:pt idx="495">
                  <c:v>4.5080178713888572E-2</c:v>
                </c:pt>
                <c:pt idx="496">
                  <c:v>3.1664678597971847E-2</c:v>
                </c:pt>
                <c:pt idx="497">
                  <c:v>3.5373509663373541E-2</c:v>
                </c:pt>
                <c:pt idx="498">
                  <c:v>1.3942745527196496E-3</c:v>
                </c:pt>
                <c:pt idx="499">
                  <c:v>5.1334562337725313E-2</c:v>
                </c:pt>
                <c:pt idx="500">
                  <c:v>2.5510559621316252E-3</c:v>
                </c:pt>
                <c:pt idx="501">
                  <c:v>4.402754696573314E-2</c:v>
                </c:pt>
                <c:pt idx="502">
                  <c:v>5.1974919783303139E-2</c:v>
                </c:pt>
                <c:pt idx="503">
                  <c:v>0.18112393087266701</c:v>
                </c:pt>
                <c:pt idx="504">
                  <c:v>3.2674966958720991E-2</c:v>
                </c:pt>
                <c:pt idx="505">
                  <c:v>2.1609218999840609E-3</c:v>
                </c:pt>
                <c:pt idx="506">
                  <c:v>4.4399180423194226E-2</c:v>
                </c:pt>
                <c:pt idx="507">
                  <c:v>3.2902984659193474E-2</c:v>
                </c:pt>
                <c:pt idx="508">
                  <c:v>3.3515360886846736E-2</c:v>
                </c:pt>
                <c:pt idx="509">
                  <c:v>3.2146331004852466E-2</c:v>
                </c:pt>
                <c:pt idx="510">
                  <c:v>5.5207455356721891E-2</c:v>
                </c:pt>
                <c:pt idx="511">
                  <c:v>5.8537774591351085E-3</c:v>
                </c:pt>
                <c:pt idx="512">
                  <c:v>4.4980037316724113E-2</c:v>
                </c:pt>
                <c:pt idx="513">
                  <c:v>5.949480157470338E-3</c:v>
                </c:pt>
                <c:pt idx="514">
                  <c:v>4.0910282416261594E-2</c:v>
                </c:pt>
                <c:pt idx="515">
                  <c:v>7.1889741676852303E-2</c:v>
                </c:pt>
                <c:pt idx="516">
                  <c:v>3.8057538779412793E-2</c:v>
                </c:pt>
                <c:pt idx="517">
                  <c:v>2.588415929244272E-2</c:v>
                </c:pt>
                <c:pt idx="518">
                  <c:v>2.0612977462019771E-2</c:v>
                </c:pt>
                <c:pt idx="519">
                  <c:v>4.8918920896917635E-2</c:v>
                </c:pt>
                <c:pt idx="520">
                  <c:v>8.082842634132674E-2</c:v>
                </c:pt>
                <c:pt idx="521">
                  <c:v>3.907111587706933E-2</c:v>
                </c:pt>
                <c:pt idx="522">
                  <c:v>1.8921047253483272E-2</c:v>
                </c:pt>
                <c:pt idx="523">
                  <c:v>0.27771445110828819</c:v>
                </c:pt>
                <c:pt idx="524">
                  <c:v>5.0765623408290564E-2</c:v>
                </c:pt>
                <c:pt idx="525">
                  <c:v>5.3877102520585675E-2</c:v>
                </c:pt>
                <c:pt idx="526">
                  <c:v>3.4869464792620597E-2</c:v>
                </c:pt>
                <c:pt idx="527">
                  <c:v>1.8276772428058651E-2</c:v>
                </c:pt>
                <c:pt idx="528">
                  <c:v>4.7574753573610545E-2</c:v>
                </c:pt>
                <c:pt idx="529">
                  <c:v>5.5808234160474611E-2</c:v>
                </c:pt>
                <c:pt idx="530">
                  <c:v>2.2056196946120713E-2</c:v>
                </c:pt>
                <c:pt idx="531">
                  <c:v>3.2144861245785507E-2</c:v>
                </c:pt>
                <c:pt idx="532">
                  <c:v>3.1378598393052591E-2</c:v>
                </c:pt>
                <c:pt idx="533">
                  <c:v>3.66178946485732E-2</c:v>
                </c:pt>
                <c:pt idx="534">
                  <c:v>7.2624534135361976E-2</c:v>
                </c:pt>
                <c:pt idx="535">
                  <c:v>1.459766068342226E-2</c:v>
                </c:pt>
                <c:pt idx="536">
                  <c:v>0.10502982576635392</c:v>
                </c:pt>
                <c:pt idx="537">
                  <c:v>5.6567211801411742E-2</c:v>
                </c:pt>
                <c:pt idx="538">
                  <c:v>2.7138028484006683E-2</c:v>
                </c:pt>
                <c:pt idx="539">
                  <c:v>2.350882800566197E-2</c:v>
                </c:pt>
                <c:pt idx="540">
                  <c:v>0.13430338226688734</c:v>
                </c:pt>
                <c:pt idx="541">
                  <c:v>4.9060323681968922E-2</c:v>
                </c:pt>
                <c:pt idx="542">
                  <c:v>2.2738744254715421E-2</c:v>
                </c:pt>
                <c:pt idx="543">
                  <c:v>0.17177148410778198</c:v>
                </c:pt>
                <c:pt idx="544">
                  <c:v>0.31648383509404432</c:v>
                </c:pt>
                <c:pt idx="545">
                  <c:v>5.66213404021483E-2</c:v>
                </c:pt>
                <c:pt idx="546">
                  <c:v>4.361154536521087E-3</c:v>
                </c:pt>
                <c:pt idx="548">
                  <c:v>0.57930540673962805</c:v>
                </c:pt>
                <c:pt idx="549">
                  <c:v>0.17832278622703304</c:v>
                </c:pt>
                <c:pt idx="550">
                  <c:v>0.32760532738290093</c:v>
                </c:pt>
                <c:pt idx="551">
                  <c:v>0.35521560260550084</c:v>
                </c:pt>
                <c:pt idx="552">
                  <c:v>7.7440571293882807E-2</c:v>
                </c:pt>
                <c:pt idx="553">
                  <c:v>0.13687450565070156</c:v>
                </c:pt>
                <c:pt idx="554">
                  <c:v>0.17489299150968141</c:v>
                </c:pt>
                <c:pt idx="555">
                  <c:v>7.7879616773619403E-2</c:v>
                </c:pt>
                <c:pt idx="556">
                  <c:v>0.17683898104335588</c:v>
                </c:pt>
                <c:pt idx="557">
                  <c:v>0.21907138766247136</c:v>
                </c:pt>
                <c:pt idx="558">
                  <c:v>0.17137665621847689</c:v>
                </c:pt>
                <c:pt idx="559">
                  <c:v>1.1054616911927944E-2</c:v>
                </c:pt>
                <c:pt idx="560">
                  <c:v>6.7627501188212927E-3</c:v>
                </c:pt>
                <c:pt idx="561">
                  <c:v>6.534766893473541E-4</c:v>
                </c:pt>
                <c:pt idx="562">
                  <c:v>0.1446344010449728</c:v>
                </c:pt>
                <c:pt idx="563">
                  <c:v>9.8642920645243048E-2</c:v>
                </c:pt>
                <c:pt idx="564">
                  <c:v>2.4924603252064585E-2</c:v>
                </c:pt>
                <c:pt idx="565">
                  <c:v>9.0004744637365887E-3</c:v>
                </c:pt>
                <c:pt idx="566">
                  <c:v>5.3125052617608911E-3</c:v>
                </c:pt>
                <c:pt idx="567">
                  <c:v>3.6942446703232955E-2</c:v>
                </c:pt>
                <c:pt idx="568">
                  <c:v>6.7458954753642553E-2</c:v>
                </c:pt>
                <c:pt idx="569">
                  <c:v>2.0351203862584602E-3</c:v>
                </c:pt>
                <c:pt idx="570">
                  <c:v>2.2833680539469516E-2</c:v>
                </c:pt>
                <c:pt idx="571">
                  <c:v>7.0440921196753992E-2</c:v>
                </c:pt>
                <c:pt idx="572">
                  <c:v>7.0670760633464558E-2</c:v>
                </c:pt>
                <c:pt idx="573">
                  <c:v>5.3991468650944124E-3</c:v>
                </c:pt>
                <c:pt idx="574">
                  <c:v>5.4080377963407381E-2</c:v>
                </c:pt>
                <c:pt idx="575">
                  <c:v>6.682015926856337E-2</c:v>
                </c:pt>
                <c:pt idx="576">
                  <c:v>8.8730100489637E-3</c:v>
                </c:pt>
                <c:pt idx="577">
                  <c:v>5.5540647671385862E-3</c:v>
                </c:pt>
                <c:pt idx="578">
                  <c:v>3.5646377379705989E-2</c:v>
                </c:pt>
                <c:pt idx="579">
                  <c:v>8.194376356080886E-2</c:v>
                </c:pt>
                <c:pt idx="580">
                  <c:v>7.8738317231652796E-2</c:v>
                </c:pt>
                <c:pt idx="581">
                  <c:v>3.4707432122769405E-3</c:v>
                </c:pt>
                <c:pt idx="582">
                  <c:v>3.2150234617982902E-3</c:v>
                </c:pt>
                <c:pt idx="583">
                  <c:v>0.11909788386683653</c:v>
                </c:pt>
                <c:pt idx="584">
                  <c:v>2.9221879063916394E-3</c:v>
                </c:pt>
                <c:pt idx="585">
                  <c:v>0.16336470008807538</c:v>
                </c:pt>
                <c:pt idx="586">
                  <c:v>9.7944294542626445E-2</c:v>
                </c:pt>
                <c:pt idx="587">
                  <c:v>0.1448229703042774</c:v>
                </c:pt>
                <c:pt idx="588">
                  <c:v>8.2652257435150856E-3</c:v>
                </c:pt>
                <c:pt idx="589">
                  <c:v>3.5389015946750211E-3</c:v>
                </c:pt>
                <c:pt idx="590">
                  <c:v>2.5391668180987721E-2</c:v>
                </c:pt>
                <c:pt idx="591">
                  <c:v>0.14073008629584779</c:v>
                </c:pt>
                <c:pt idx="592">
                  <c:v>0.14657416849916782</c:v>
                </c:pt>
                <c:pt idx="593">
                  <c:v>0.19948209246329512</c:v>
                </c:pt>
                <c:pt idx="594">
                  <c:v>0.20303143929039055</c:v>
                </c:pt>
                <c:pt idx="595">
                  <c:v>1.6812721907091325E-4</c:v>
                </c:pt>
                <c:pt idx="596">
                  <c:v>0.19900038258859845</c:v>
                </c:pt>
                <c:pt idx="597">
                  <c:v>6.6688251222930236E-3</c:v>
                </c:pt>
                <c:pt idx="598">
                  <c:v>0.20242064431747633</c:v>
                </c:pt>
                <c:pt idx="599">
                  <c:v>0.17122349084289679</c:v>
                </c:pt>
                <c:pt idx="600">
                  <c:v>0.21969658019275204</c:v>
                </c:pt>
                <c:pt idx="601">
                  <c:v>4.5272864909168958E-2</c:v>
                </c:pt>
                <c:pt idx="602">
                  <c:v>0.20950316647408945</c:v>
                </c:pt>
                <c:pt idx="603">
                  <c:v>0.19944746664806395</c:v>
                </c:pt>
                <c:pt idx="604">
                  <c:v>0.20248900255828486</c:v>
                </c:pt>
                <c:pt idx="605">
                  <c:v>0.19514858726000625</c:v>
                </c:pt>
                <c:pt idx="606">
                  <c:v>0.21063667444292095</c:v>
                </c:pt>
                <c:pt idx="607">
                  <c:v>0.18620983662766205</c:v>
                </c:pt>
                <c:pt idx="608">
                  <c:v>0.2207307083766584</c:v>
                </c:pt>
                <c:pt idx="609">
                  <c:v>8.2316708591202714E-4</c:v>
                </c:pt>
                <c:pt idx="610">
                  <c:v>0.20214447690562326</c:v>
                </c:pt>
                <c:pt idx="611">
                  <c:v>0.22175115340981408</c:v>
                </c:pt>
                <c:pt idx="612">
                  <c:v>0.23009432707118338</c:v>
                </c:pt>
                <c:pt idx="613">
                  <c:v>6.1788383165006268E-3</c:v>
                </c:pt>
                <c:pt idx="614">
                  <c:v>2.5126126325297942E-3</c:v>
                </c:pt>
                <c:pt idx="615">
                  <c:v>6.718779397088448E-2</c:v>
                </c:pt>
                <c:pt idx="616">
                  <c:v>0.15314725632506451</c:v>
                </c:pt>
                <c:pt idx="617">
                  <c:v>5.0720858845907119E-3</c:v>
                </c:pt>
                <c:pt idx="618">
                  <c:v>0.25544166400180474</c:v>
                </c:pt>
                <c:pt idx="619">
                  <c:v>0.25366200661747312</c:v>
                </c:pt>
                <c:pt idx="620">
                  <c:v>0.17867507117029982</c:v>
                </c:pt>
                <c:pt idx="621">
                  <c:v>2.6437867359597297E-2</c:v>
                </c:pt>
                <c:pt idx="622">
                  <c:v>2.4465501797383445E-2</c:v>
                </c:pt>
                <c:pt idx="623">
                  <c:v>0.24997028717852784</c:v>
                </c:pt>
                <c:pt idx="624">
                  <c:v>8.4407754859114736E-3</c:v>
                </c:pt>
                <c:pt idx="625">
                  <c:v>0.24266862746802467</c:v>
                </c:pt>
                <c:pt idx="626">
                  <c:v>1.7778541602601627E-3</c:v>
                </c:pt>
                <c:pt idx="627">
                  <c:v>0.16460147519106008</c:v>
                </c:pt>
                <c:pt idx="628">
                  <c:v>7.6638214217783746E-2</c:v>
                </c:pt>
                <c:pt idx="629">
                  <c:v>0.14949224206889961</c:v>
                </c:pt>
                <c:pt idx="630">
                  <c:v>0.26724817658871747</c:v>
                </c:pt>
                <c:pt idx="631">
                  <c:v>2.7054321375519943E-3</c:v>
                </c:pt>
                <c:pt idx="632">
                  <c:v>0.30492699483115115</c:v>
                </c:pt>
                <c:pt idx="633">
                  <c:v>2.2570073849433218E-2</c:v>
                </c:pt>
                <c:pt idx="634">
                  <c:v>0.22141895502367076</c:v>
                </c:pt>
                <c:pt idx="635">
                  <c:v>3.9185004259393192E-4</c:v>
                </c:pt>
                <c:pt idx="636">
                  <c:v>0.10185471405885113</c:v>
                </c:pt>
                <c:pt idx="637">
                  <c:v>2.4585103003978197E-4</c:v>
                </c:pt>
                <c:pt idx="638">
                  <c:v>1.6784236860293144E-3</c:v>
                </c:pt>
                <c:pt idx="639">
                  <c:v>1.0090231588177977E-2</c:v>
                </c:pt>
                <c:pt idx="640">
                  <c:v>1.7000763891541343E-2</c:v>
                </c:pt>
                <c:pt idx="641">
                  <c:v>9.1123673971067173E-2</c:v>
                </c:pt>
                <c:pt idx="642">
                  <c:v>2.1959932282588821E-3</c:v>
                </c:pt>
                <c:pt idx="643">
                  <c:v>3.3812200055334889E-3</c:v>
                </c:pt>
                <c:pt idx="644">
                  <c:v>2.9552211944743985E-3</c:v>
                </c:pt>
                <c:pt idx="645">
                  <c:v>0.16235416837198274</c:v>
                </c:pt>
                <c:pt idx="646">
                  <c:v>2.9701191052069812E-2</c:v>
                </c:pt>
                <c:pt idx="647">
                  <c:v>3.1166068333991831E-3</c:v>
                </c:pt>
                <c:pt idx="648">
                  <c:v>7.7613345377735322E-3</c:v>
                </c:pt>
                <c:pt idx="649">
                  <c:v>5.2451034558383333E-2</c:v>
                </c:pt>
                <c:pt idx="650">
                  <c:v>0.15516524497426093</c:v>
                </c:pt>
                <c:pt idx="651">
                  <c:v>9.1418587806091681E-4</c:v>
                </c:pt>
                <c:pt idx="652">
                  <c:v>4.710582204316096E-2</c:v>
                </c:pt>
                <c:pt idx="653">
                  <c:v>5.3935851281459958E-3</c:v>
                </c:pt>
                <c:pt idx="654">
                  <c:v>1.2051252256137228E-2</c:v>
                </c:pt>
                <c:pt idx="655">
                  <c:v>7.6228986723310993E-2</c:v>
                </c:pt>
                <c:pt idx="656">
                  <c:v>1.843708237612017E-2</c:v>
                </c:pt>
                <c:pt idx="657">
                  <c:v>6.4322124412308918E-3</c:v>
                </c:pt>
                <c:pt idx="658">
                  <c:v>2.0423691316653162E-4</c:v>
                </c:pt>
                <c:pt idx="659">
                  <c:v>1.8551794765495218E-3</c:v>
                </c:pt>
                <c:pt idx="660">
                  <c:v>1.425749983452989E-2</c:v>
                </c:pt>
                <c:pt idx="661">
                  <c:v>2.6909444155642153E-2</c:v>
                </c:pt>
                <c:pt idx="662">
                  <c:v>0.11514067238034398</c:v>
                </c:pt>
                <c:pt idx="663">
                  <c:v>0.18914181707977398</c:v>
                </c:pt>
                <c:pt idx="664">
                  <c:v>1.0322496205373736E-4</c:v>
                </c:pt>
                <c:pt idx="665">
                  <c:v>7.5198215547267716E-4</c:v>
                </c:pt>
                <c:pt idx="666">
                  <c:v>7.6389007237241289E-3</c:v>
                </c:pt>
                <c:pt idx="667">
                  <c:v>9.1618518387853558E-3</c:v>
                </c:pt>
                <c:pt idx="668">
                  <c:v>1.4231620012500001E-2</c:v>
                </c:pt>
                <c:pt idx="669">
                  <c:v>2.4445615804084882E-2</c:v>
                </c:pt>
                <c:pt idx="670">
                  <c:v>0.11093710387501243</c:v>
                </c:pt>
                <c:pt idx="671">
                  <c:v>1.3806909204434668E-2</c:v>
                </c:pt>
                <c:pt idx="672">
                  <c:v>5.3108059728818556E-4</c:v>
                </c:pt>
                <c:pt idx="673">
                  <c:v>1.0333293907120546E-2</c:v>
                </c:pt>
                <c:pt idx="674">
                  <c:v>1.6793394465449099E-2</c:v>
                </c:pt>
                <c:pt idx="675">
                  <c:v>8.2884340906564757E-4</c:v>
                </c:pt>
                <c:pt idx="676">
                  <c:v>2.8751141865976525E-3</c:v>
                </c:pt>
                <c:pt idx="677">
                  <c:v>5.5262454607554069E-3</c:v>
                </c:pt>
                <c:pt idx="678">
                  <c:v>1.0969646853551001E-3</c:v>
                </c:pt>
                <c:pt idx="679">
                  <c:v>0.10747087753979642</c:v>
                </c:pt>
                <c:pt idx="680">
                  <c:v>8.3967576272555959E-3</c:v>
                </c:pt>
                <c:pt idx="681">
                  <c:v>1.9302820415007246E-2</c:v>
                </c:pt>
                <c:pt idx="682">
                  <c:v>2.7629977356476643E-5</c:v>
                </c:pt>
                <c:pt idx="683">
                  <c:v>2.4374700949532395E-3</c:v>
                </c:pt>
                <c:pt idx="684">
                  <c:v>1.8445314260015341E-3</c:v>
                </c:pt>
                <c:pt idx="685">
                  <c:v>5.1039155951095299E-3</c:v>
                </c:pt>
                <c:pt idx="686">
                  <c:v>1.2502316709059417E-4</c:v>
                </c:pt>
                <c:pt idx="687">
                  <c:v>1.3044133786057833E-2</c:v>
                </c:pt>
                <c:pt idx="688">
                  <c:v>1.4570540266708846E-3</c:v>
                </c:pt>
                <c:pt idx="689">
                  <c:v>3.6220563183475617E-3</c:v>
                </c:pt>
                <c:pt idx="690">
                  <c:v>8.4135145075000042E-3</c:v>
                </c:pt>
                <c:pt idx="691">
                  <c:v>1.0744517829684252E-2</c:v>
                </c:pt>
                <c:pt idx="692">
                  <c:v>0.12138571003697902</c:v>
                </c:pt>
                <c:pt idx="693">
                  <c:v>4.7081523457276611E-3</c:v>
                </c:pt>
                <c:pt idx="694">
                  <c:v>1.5019359606215716E-5</c:v>
                </c:pt>
                <c:pt idx="695">
                  <c:v>1.637793380139602E-2</c:v>
                </c:pt>
                <c:pt idx="696">
                  <c:v>0.10928335298692655</c:v>
                </c:pt>
                <c:pt idx="697">
                  <c:v>9.6461218403958871E-3</c:v>
                </c:pt>
                <c:pt idx="698">
                  <c:v>1.8708419660921103E-2</c:v>
                </c:pt>
                <c:pt idx="699">
                  <c:v>2.6096571300287733E-4</c:v>
                </c:pt>
                <c:pt idx="700">
                  <c:v>6.2963486086345518E-3</c:v>
                </c:pt>
                <c:pt idx="701">
                  <c:v>1.8002076286661162E-3</c:v>
                </c:pt>
                <c:pt idx="702">
                  <c:v>2.081275924265318E-3</c:v>
                </c:pt>
                <c:pt idx="703">
                  <c:v>2.4841315381977164E-2</c:v>
                </c:pt>
                <c:pt idx="704">
                  <c:v>1.5937751801109356E-2</c:v>
                </c:pt>
                <c:pt idx="705">
                  <c:v>9.760004483051735E-3</c:v>
                </c:pt>
                <c:pt idx="706">
                  <c:v>1.6439824057286723E-2</c:v>
                </c:pt>
                <c:pt idx="707">
                  <c:v>4.1779651529559418E-3</c:v>
                </c:pt>
                <c:pt idx="708">
                  <c:v>2.1180011152092788E-2</c:v>
                </c:pt>
                <c:pt idx="709">
                  <c:v>3.9318288603175117E-3</c:v>
                </c:pt>
                <c:pt idx="710">
                  <c:v>8.281870725612395E-3</c:v>
                </c:pt>
                <c:pt idx="711">
                  <c:v>2.1643729955100305E-2</c:v>
                </c:pt>
                <c:pt idx="712">
                  <c:v>1.1621436380910483E-2</c:v>
                </c:pt>
                <c:pt idx="713">
                  <c:v>2.2099465969645196E-2</c:v>
                </c:pt>
                <c:pt idx="714">
                  <c:v>2.5921412344768229E-2</c:v>
                </c:pt>
                <c:pt idx="715">
                  <c:v>9.0505307538469651E-3</c:v>
                </c:pt>
                <c:pt idx="716">
                  <c:v>1.4554329024117086E-2</c:v>
                </c:pt>
                <c:pt idx="717">
                  <c:v>3.1253720167341353E-3</c:v>
                </c:pt>
                <c:pt idx="718">
                  <c:v>4.6181964256051455E-3</c:v>
                </c:pt>
                <c:pt idx="719">
                  <c:v>1.5797290165937807E-2</c:v>
                </c:pt>
                <c:pt idx="720">
                  <c:v>8.887666026425909E-3</c:v>
                </c:pt>
                <c:pt idx="721">
                  <c:v>0.14040716571272374</c:v>
                </c:pt>
                <c:pt idx="722">
                  <c:v>1.7419966976460369E-2</c:v>
                </c:pt>
                <c:pt idx="723">
                  <c:v>2.8473537914807081E-2</c:v>
                </c:pt>
                <c:pt idx="724">
                  <c:v>1.8262884182468388E-2</c:v>
                </c:pt>
                <c:pt idx="725">
                  <c:v>7.2632263151809371E-3</c:v>
                </c:pt>
                <c:pt idx="726">
                  <c:v>5.1353763593637988E-3</c:v>
                </c:pt>
                <c:pt idx="727">
                  <c:v>1.2593263451630149E-2</c:v>
                </c:pt>
                <c:pt idx="728">
                  <c:v>1.302493824386979E-2</c:v>
                </c:pt>
                <c:pt idx="729">
                  <c:v>6.3842335463662539E-3</c:v>
                </c:pt>
                <c:pt idx="730">
                  <c:v>2.610064944702117E-2</c:v>
                </c:pt>
                <c:pt idx="731">
                  <c:v>1.5188818287972394E-2</c:v>
                </c:pt>
                <c:pt idx="732">
                  <c:v>2.7320169785804401E-3</c:v>
                </c:pt>
                <c:pt idx="733">
                  <c:v>1.5592577388464864E-2</c:v>
                </c:pt>
                <c:pt idx="734">
                  <c:v>3.0450058451059133E-2</c:v>
                </c:pt>
                <c:pt idx="735">
                  <c:v>3.601783845759525E-2</c:v>
                </c:pt>
                <c:pt idx="736">
                  <c:v>0.10042281718259011</c:v>
                </c:pt>
                <c:pt idx="737">
                  <c:v>1.319845935272287E-3</c:v>
                </c:pt>
                <c:pt idx="738">
                  <c:v>2.7770991510052741E-2</c:v>
                </c:pt>
                <c:pt idx="739">
                  <c:v>4.7701304680638872E-2</c:v>
                </c:pt>
                <c:pt idx="740">
                  <c:v>1.0198465576284817E-2</c:v>
                </c:pt>
                <c:pt idx="741">
                  <c:v>9.4431174937595376E-3</c:v>
                </c:pt>
                <c:pt idx="742">
                  <c:v>1.6854768127206692E-2</c:v>
                </c:pt>
                <c:pt idx="743">
                  <c:v>3.7237145865478466E-2</c:v>
                </c:pt>
                <c:pt idx="744">
                  <c:v>3.9156199886993093E-2</c:v>
                </c:pt>
                <c:pt idx="745">
                  <c:v>5.7719224770652652E-2</c:v>
                </c:pt>
                <c:pt idx="746">
                  <c:v>4.112634024424365E-2</c:v>
                </c:pt>
                <c:pt idx="747">
                  <c:v>8.5029959651315313E-3</c:v>
                </c:pt>
                <c:pt idx="748">
                  <c:v>4.383480025784238E-2</c:v>
                </c:pt>
                <c:pt idx="749">
                  <c:v>4.5229680796051181E-3</c:v>
                </c:pt>
                <c:pt idx="750">
                  <c:v>4.8935854424377652E-2</c:v>
                </c:pt>
                <c:pt idx="751">
                  <c:v>6.7472256130453684E-2</c:v>
                </c:pt>
                <c:pt idx="752">
                  <c:v>8.6609825013762593E-3</c:v>
                </c:pt>
                <c:pt idx="753">
                  <c:v>6.8889763824105609E-4</c:v>
                </c:pt>
                <c:pt idx="754">
                  <c:v>5.8560512137452822E-2</c:v>
                </c:pt>
                <c:pt idx="755">
                  <c:v>1.952140975757917E-2</c:v>
                </c:pt>
                <c:pt idx="756">
                  <c:v>6.3448520029125363E-2</c:v>
                </c:pt>
                <c:pt idx="757">
                  <c:v>4.3103687960034727E-2</c:v>
                </c:pt>
                <c:pt idx="758">
                  <c:v>6.2152500985157297E-3</c:v>
                </c:pt>
                <c:pt idx="759">
                  <c:v>6.314141755780317E-2</c:v>
                </c:pt>
                <c:pt idx="760">
                  <c:v>6.860452771979815E-2</c:v>
                </c:pt>
                <c:pt idx="761">
                  <c:v>3.8859374712266116E-2</c:v>
                </c:pt>
                <c:pt idx="762">
                  <c:v>6.041701140320147E-3</c:v>
                </c:pt>
                <c:pt idx="763">
                  <c:v>0.14548743316076027</c:v>
                </c:pt>
                <c:pt idx="764">
                  <c:v>5.4794211836410721E-2</c:v>
                </c:pt>
                <c:pt idx="765">
                  <c:v>4.050743017984941E-2</c:v>
                </c:pt>
                <c:pt idx="766">
                  <c:v>7.4215990952727795E-2</c:v>
                </c:pt>
                <c:pt idx="767">
                  <c:v>1.9861498974971799E-2</c:v>
                </c:pt>
                <c:pt idx="768">
                  <c:v>2.8749136553987416E-3</c:v>
                </c:pt>
                <c:pt idx="769">
                  <c:v>5.386356964776088E-2</c:v>
                </c:pt>
                <c:pt idx="770">
                  <c:v>7.189420499207054E-2</c:v>
                </c:pt>
                <c:pt idx="771">
                  <c:v>5.9630122753950625E-2</c:v>
                </c:pt>
                <c:pt idx="772">
                  <c:v>6.7916816058870857E-2</c:v>
                </c:pt>
                <c:pt idx="773">
                  <c:v>7.5560947358210187E-2</c:v>
                </c:pt>
                <c:pt idx="774">
                  <c:v>2.2486850677743081E-4</c:v>
                </c:pt>
                <c:pt idx="775">
                  <c:v>3.5485751158219933E-2</c:v>
                </c:pt>
                <c:pt idx="776">
                  <c:v>3.1608009813781847E-2</c:v>
                </c:pt>
                <c:pt idx="777">
                  <c:v>0.13446499371513451</c:v>
                </c:pt>
                <c:pt idx="778">
                  <c:v>3.7399700994274872E-2</c:v>
                </c:pt>
                <c:pt idx="779">
                  <c:v>6.8066630862413671E-2</c:v>
                </c:pt>
                <c:pt idx="780">
                  <c:v>5.1569802591312615E-2</c:v>
                </c:pt>
                <c:pt idx="781">
                  <c:v>1.8639647953625538E-2</c:v>
                </c:pt>
                <c:pt idx="782">
                  <c:v>9.0278629114888709E-2</c:v>
                </c:pt>
                <c:pt idx="783">
                  <c:v>4.7154237616012916E-2</c:v>
                </c:pt>
                <c:pt idx="784">
                  <c:v>9.0242158136015363E-4</c:v>
                </c:pt>
                <c:pt idx="785">
                  <c:v>7.925148062800591E-2</c:v>
                </c:pt>
                <c:pt idx="786">
                  <c:v>4.5643223921293552E-2</c:v>
                </c:pt>
                <c:pt idx="787">
                  <c:v>5.9226679549770914E-2</c:v>
                </c:pt>
                <c:pt idx="788">
                  <c:v>5.0507003984547466E-2</c:v>
                </c:pt>
                <c:pt idx="789">
                  <c:v>5.2492510234357297E-2</c:v>
                </c:pt>
                <c:pt idx="790">
                  <c:v>2.8891417526343326E-2</c:v>
                </c:pt>
                <c:pt idx="791">
                  <c:v>7.253948510395207E-2</c:v>
                </c:pt>
                <c:pt idx="792">
                  <c:v>8.1165257635069134E-3</c:v>
                </c:pt>
                <c:pt idx="793">
                  <c:v>5.1641620848677072E-2</c:v>
                </c:pt>
                <c:pt idx="794">
                  <c:v>5.9107197090104015E-2</c:v>
                </c:pt>
                <c:pt idx="795">
                  <c:v>4.3892762630457272E-2</c:v>
                </c:pt>
                <c:pt idx="796">
                  <c:v>5.821938786493587E-2</c:v>
                </c:pt>
                <c:pt idx="797">
                  <c:v>0.13111578499333978</c:v>
                </c:pt>
                <c:pt idx="798">
                  <c:v>3.9121988055969517E-2</c:v>
                </c:pt>
                <c:pt idx="799">
                  <c:v>1.6162911871112327E-2</c:v>
                </c:pt>
                <c:pt idx="800">
                  <c:v>4.5979813461641275E-2</c:v>
                </c:pt>
                <c:pt idx="801">
                  <c:v>1.1221207702716174E-2</c:v>
                </c:pt>
                <c:pt idx="802">
                  <c:v>5.9644968791449843E-2</c:v>
                </c:pt>
                <c:pt idx="803">
                  <c:v>5.7020140353252792E-2</c:v>
                </c:pt>
                <c:pt idx="804">
                  <c:v>3.3615863058661377E-2</c:v>
                </c:pt>
                <c:pt idx="805">
                  <c:v>2.0328603191006111E-2</c:v>
                </c:pt>
                <c:pt idx="806">
                  <c:v>2.5479496358362507E-2</c:v>
                </c:pt>
                <c:pt idx="807">
                  <c:v>2.520124965992241E-2</c:v>
                </c:pt>
                <c:pt idx="808">
                  <c:v>1.4943935880919936E-2</c:v>
                </c:pt>
                <c:pt idx="809">
                  <c:v>2.2494514877342536E-2</c:v>
                </c:pt>
                <c:pt idx="810">
                  <c:v>0.10132642456192638</c:v>
                </c:pt>
                <c:pt idx="811">
                  <c:v>3.646175872387853E-2</c:v>
                </c:pt>
                <c:pt idx="812">
                  <c:v>1.5944027195854561E-2</c:v>
                </c:pt>
                <c:pt idx="813">
                  <c:v>1.288549536360948E-2</c:v>
                </c:pt>
                <c:pt idx="814">
                  <c:v>9.0389974709256318E-2</c:v>
                </c:pt>
                <c:pt idx="815">
                  <c:v>8.5312825425814864E-2</c:v>
                </c:pt>
                <c:pt idx="816">
                  <c:v>1.3937348629387057E-2</c:v>
                </c:pt>
                <c:pt idx="817">
                  <c:v>0.26030936094211876</c:v>
                </c:pt>
                <c:pt idx="818">
                  <c:v>3.3615450032967722E-3</c:v>
                </c:pt>
                <c:pt idx="819">
                  <c:v>3.2875477244238634E-3</c:v>
                </c:pt>
                <c:pt idx="821">
                  <c:v>0.28419370102945962</c:v>
                </c:pt>
                <c:pt idx="822">
                  <c:v>0.31199530799317937</c:v>
                </c:pt>
                <c:pt idx="823">
                  <c:v>0.22019911818549037</c:v>
                </c:pt>
                <c:pt idx="824">
                  <c:v>0.14736311475607405</c:v>
                </c:pt>
                <c:pt idx="825">
                  <c:v>0.1327690807634084</c:v>
                </c:pt>
                <c:pt idx="826">
                  <c:v>0.23012985148899387</c:v>
                </c:pt>
                <c:pt idx="827">
                  <c:v>0.16352202314992817</c:v>
                </c:pt>
                <c:pt idx="828">
                  <c:v>0.11138937723352003</c:v>
                </c:pt>
                <c:pt idx="829">
                  <c:v>0.10861488202692923</c:v>
                </c:pt>
                <c:pt idx="830">
                  <c:v>1.0237895496512637E-2</c:v>
                </c:pt>
                <c:pt idx="831">
                  <c:v>0.18080665816252883</c:v>
                </c:pt>
                <c:pt idx="832">
                  <c:v>3.0828439349359435E-5</c:v>
                </c:pt>
                <c:pt idx="833">
                  <c:v>0.12270149514587085</c:v>
                </c:pt>
                <c:pt idx="834">
                  <c:v>1.3740010644222437E-3</c:v>
                </c:pt>
                <c:pt idx="835">
                  <c:v>9.2795669441477838E-2</c:v>
                </c:pt>
                <c:pt idx="836">
                  <c:v>1.3321000243716546E-2</c:v>
                </c:pt>
                <c:pt idx="837">
                  <c:v>3.3711422827845997E-3</c:v>
                </c:pt>
                <c:pt idx="838">
                  <c:v>0.30614848374133791</c:v>
                </c:pt>
                <c:pt idx="839">
                  <c:v>4.2009549934394049E-6</c:v>
                </c:pt>
                <c:pt idx="840">
                  <c:v>0.34042906518267829</c:v>
                </c:pt>
                <c:pt idx="841">
                  <c:v>1.7545166272013045E-4</c:v>
                </c:pt>
                <c:pt idx="842">
                  <c:v>3.3688362544694248E-2</c:v>
                </c:pt>
                <c:pt idx="843">
                  <c:v>0.135081497782817</c:v>
                </c:pt>
                <c:pt idx="844">
                  <c:v>6.4597355682562821E-2</c:v>
                </c:pt>
                <c:pt idx="845">
                  <c:v>0.10369480943399664</c:v>
                </c:pt>
                <c:pt idx="846">
                  <c:v>9.4128091956653406E-2</c:v>
                </c:pt>
                <c:pt idx="847">
                  <c:v>1.8807599728164811E-2</c:v>
                </c:pt>
                <c:pt idx="848">
                  <c:v>3.0809698808294365E-2</c:v>
                </c:pt>
                <c:pt idx="849">
                  <c:v>5.6873040651961151E-2</c:v>
                </c:pt>
                <c:pt idx="850">
                  <c:v>7.6542651720341113E-3</c:v>
                </c:pt>
                <c:pt idx="851">
                  <c:v>0.11191443588255898</c:v>
                </c:pt>
                <c:pt idx="852">
                  <c:v>3.5550962790475621E-2</c:v>
                </c:pt>
                <c:pt idx="853">
                  <c:v>8.5719124186714651E-2</c:v>
                </c:pt>
                <c:pt idx="854">
                  <c:v>2.4311044417422972E-2</c:v>
                </c:pt>
                <c:pt idx="855">
                  <c:v>0.10288910009396667</c:v>
                </c:pt>
                <c:pt idx="856">
                  <c:v>3.037645856849153E-2</c:v>
                </c:pt>
                <c:pt idx="857">
                  <c:v>2.9997364283712545E-2</c:v>
                </c:pt>
                <c:pt idx="858">
                  <c:v>1.0956868658864581E-2</c:v>
                </c:pt>
                <c:pt idx="859">
                  <c:v>3.3482253932251925E-2</c:v>
                </c:pt>
                <c:pt idx="860">
                  <c:v>2.6229171895936734E-2</c:v>
                </c:pt>
                <c:pt idx="861">
                  <c:v>1.3666558021461158E-2</c:v>
                </c:pt>
                <c:pt idx="862">
                  <c:v>3.7747014742323608E-2</c:v>
                </c:pt>
                <c:pt idx="863">
                  <c:v>7.9094533770245491E-3</c:v>
                </c:pt>
                <c:pt idx="864">
                  <c:v>8.8933497406922205E-2</c:v>
                </c:pt>
                <c:pt idx="865">
                  <c:v>4.7056809252385527E-2</c:v>
                </c:pt>
                <c:pt idx="866">
                  <c:v>3.0552512801504638E-4</c:v>
                </c:pt>
                <c:pt idx="867">
                  <c:v>4.3011513883319766E-2</c:v>
                </c:pt>
                <c:pt idx="868">
                  <c:v>4.5370556565291723E-2</c:v>
                </c:pt>
                <c:pt idx="869">
                  <c:v>1.6391219696806368E-2</c:v>
                </c:pt>
                <c:pt idx="870">
                  <c:v>7.0144479198947313E-2</c:v>
                </c:pt>
                <c:pt idx="871">
                  <c:v>5.6013050042849663E-2</c:v>
                </c:pt>
                <c:pt idx="872">
                  <c:v>1.2047175116660001E-2</c:v>
                </c:pt>
                <c:pt idx="873">
                  <c:v>0.1421411577908229</c:v>
                </c:pt>
                <c:pt idx="874">
                  <c:v>5.2594513977675443E-2</c:v>
                </c:pt>
                <c:pt idx="875">
                  <c:v>3.4421296894439297E-2</c:v>
                </c:pt>
                <c:pt idx="876">
                  <c:v>4.2962373071983471E-3</c:v>
                </c:pt>
                <c:pt idx="877">
                  <c:v>6.5096372362643123E-2</c:v>
                </c:pt>
                <c:pt idx="878">
                  <c:v>6.9336551808755462E-2</c:v>
                </c:pt>
                <c:pt idx="879">
                  <c:v>5.3707147962099785E-2</c:v>
                </c:pt>
                <c:pt idx="880">
                  <c:v>5.5036508968330454E-4</c:v>
                </c:pt>
                <c:pt idx="881">
                  <c:v>1.3612979484451363E-3</c:v>
                </c:pt>
                <c:pt idx="882">
                  <c:v>7.7137954383720314E-2</c:v>
                </c:pt>
                <c:pt idx="883">
                  <c:v>7.0717106863180987E-2</c:v>
                </c:pt>
                <c:pt idx="884">
                  <c:v>7.0803761958195044E-2</c:v>
                </c:pt>
                <c:pt idx="885">
                  <c:v>9.4056492889129234E-2</c:v>
                </c:pt>
                <c:pt idx="886">
                  <c:v>8.2708126313466579E-2</c:v>
                </c:pt>
                <c:pt idx="887">
                  <c:v>4.4883820773014761E-2</c:v>
                </c:pt>
                <c:pt idx="888">
                  <c:v>8.0248396949061634E-2</c:v>
                </c:pt>
                <c:pt idx="889">
                  <c:v>0.15973365323163879</c:v>
                </c:pt>
                <c:pt idx="890">
                  <c:v>0.20995147868725592</c:v>
                </c:pt>
                <c:pt idx="891">
                  <c:v>9.320976622678262E-2</c:v>
                </c:pt>
                <c:pt idx="892">
                  <c:v>1.8837155808604025E-3</c:v>
                </c:pt>
                <c:pt idx="893">
                  <c:v>2.1902237455642681E-2</c:v>
                </c:pt>
                <c:pt idx="894">
                  <c:v>3.1691034344015066E-2</c:v>
                </c:pt>
                <c:pt idx="895">
                  <c:v>0.13118716959784785</c:v>
                </c:pt>
                <c:pt idx="896">
                  <c:v>7.2883538283200081E-3</c:v>
                </c:pt>
                <c:pt idx="897">
                  <c:v>8.0354261266119102E-3</c:v>
                </c:pt>
                <c:pt idx="898">
                  <c:v>5.9146122977502089E-2</c:v>
                </c:pt>
                <c:pt idx="899">
                  <c:v>4.0621414346673074E-3</c:v>
                </c:pt>
                <c:pt idx="900">
                  <c:v>1.9834739218722024E-2</c:v>
                </c:pt>
                <c:pt idx="901">
                  <c:v>0.13783920718389267</c:v>
                </c:pt>
                <c:pt idx="902">
                  <c:v>1.7725398530623732E-2</c:v>
                </c:pt>
                <c:pt idx="903">
                  <c:v>0.11423062967020822</c:v>
                </c:pt>
                <c:pt idx="904">
                  <c:v>0.10535803187239354</c:v>
                </c:pt>
                <c:pt idx="905">
                  <c:v>1.1353756972609928E-2</c:v>
                </c:pt>
                <c:pt idx="906">
                  <c:v>3.5633528664140951E-3</c:v>
                </c:pt>
                <c:pt idx="907">
                  <c:v>7.7834656478581982E-2</c:v>
                </c:pt>
                <c:pt idx="908">
                  <c:v>8.3119617036563846E-3</c:v>
                </c:pt>
                <c:pt idx="909">
                  <c:v>8.5824036023850504E-3</c:v>
                </c:pt>
                <c:pt idx="910">
                  <c:v>5.7077786293844829E-2</c:v>
                </c:pt>
                <c:pt idx="911">
                  <c:v>1.3935593065842718E-2</c:v>
                </c:pt>
                <c:pt idx="912">
                  <c:v>4.4622424521823113E-2</c:v>
                </c:pt>
                <c:pt idx="913">
                  <c:v>2.7295299282934081E-2</c:v>
                </c:pt>
                <c:pt idx="914">
                  <c:v>7.0956192302102702E-3</c:v>
                </c:pt>
                <c:pt idx="915">
                  <c:v>2.2399789413228621E-2</c:v>
                </c:pt>
                <c:pt idx="916">
                  <c:v>2.538464737626565E-2</c:v>
                </c:pt>
                <c:pt idx="917">
                  <c:v>1.8059788061420882E-2</c:v>
                </c:pt>
                <c:pt idx="918">
                  <c:v>3.5929775083737105E-2</c:v>
                </c:pt>
                <c:pt idx="919">
                  <c:v>8.7831791079841411E-3</c:v>
                </c:pt>
                <c:pt idx="920">
                  <c:v>3.3117649081614901E-2</c:v>
                </c:pt>
                <c:pt idx="921">
                  <c:v>2.5633508509318087E-2</c:v>
                </c:pt>
                <c:pt idx="922">
                  <c:v>2.8995650323244443E-2</c:v>
                </c:pt>
                <c:pt idx="923">
                  <c:v>2.9519935287057663E-2</c:v>
                </c:pt>
                <c:pt idx="924">
                  <c:v>1.5908105484399339E-2</c:v>
                </c:pt>
                <c:pt idx="925">
                  <c:v>6.4715981661655798E-3</c:v>
                </c:pt>
                <c:pt idx="926">
                  <c:v>1.0958906855082905E-2</c:v>
                </c:pt>
                <c:pt idx="927">
                  <c:v>1.3338188055458523E-3</c:v>
                </c:pt>
                <c:pt idx="928">
                  <c:v>6.9583592945769868E-3</c:v>
                </c:pt>
                <c:pt idx="929">
                  <c:v>9.7694543254975667E-3</c:v>
                </c:pt>
                <c:pt idx="930">
                  <c:v>6.8447339805069909E-2</c:v>
                </c:pt>
                <c:pt idx="931">
                  <c:v>1.2452556369336081E-2</c:v>
                </c:pt>
                <c:pt idx="932">
                  <c:v>9.5493056999140687E-3</c:v>
                </c:pt>
                <c:pt idx="933">
                  <c:v>3.4759440184853725E-2</c:v>
                </c:pt>
                <c:pt idx="934">
                  <c:v>6.4279058752976063E-3</c:v>
                </c:pt>
                <c:pt idx="935">
                  <c:v>2.6647693585699936E-3</c:v>
                </c:pt>
                <c:pt idx="936">
                  <c:v>4.0979181189655629E-4</c:v>
                </c:pt>
                <c:pt idx="937">
                  <c:v>1.0539410732496354E-3</c:v>
                </c:pt>
                <c:pt idx="938">
                  <c:v>5.260477384280575E-4</c:v>
                </c:pt>
                <c:pt idx="939">
                  <c:v>2.2761027029322858E-4</c:v>
                </c:pt>
                <c:pt idx="940">
                  <c:v>3.1147998954636084E-4</c:v>
                </c:pt>
                <c:pt idx="941">
                  <c:v>2.2711252785519755E-3</c:v>
                </c:pt>
                <c:pt idx="942">
                  <c:v>2.3986334310039967E-4</c:v>
                </c:pt>
                <c:pt idx="943">
                  <c:v>8.0447519473970215E-4</c:v>
                </c:pt>
                <c:pt idx="944">
                  <c:v>3.0160627582148541E-3</c:v>
                </c:pt>
                <c:pt idx="945">
                  <c:v>8.6502381405506562E-2</c:v>
                </c:pt>
                <c:pt idx="946">
                  <c:v>2.9334178572965569E-3</c:v>
                </c:pt>
                <c:pt idx="947">
                  <c:v>1.1391150559269926E-3</c:v>
                </c:pt>
                <c:pt idx="948">
                  <c:v>1.5035266012578452E-4</c:v>
                </c:pt>
                <c:pt idx="949">
                  <c:v>5.6708416332942847E-4</c:v>
                </c:pt>
                <c:pt idx="950">
                  <c:v>1.8451505076918298E-3</c:v>
                </c:pt>
                <c:pt idx="951">
                  <c:v>8.5157712271739433E-2</c:v>
                </c:pt>
                <c:pt idx="952">
                  <c:v>2.2637332059802485E-3</c:v>
                </c:pt>
                <c:pt idx="953">
                  <c:v>4.6378961556186676E-2</c:v>
                </c:pt>
                <c:pt idx="954">
                  <c:v>4.9707149083523292E-2</c:v>
                </c:pt>
                <c:pt idx="955">
                  <c:v>3.6409315629190716E-4</c:v>
                </c:pt>
                <c:pt idx="956">
                  <c:v>6.4987362107209429E-2</c:v>
                </c:pt>
                <c:pt idx="957">
                  <c:v>1.469188322870134E-3</c:v>
                </c:pt>
                <c:pt idx="958">
                  <c:v>4.7476568511751784E-2</c:v>
                </c:pt>
                <c:pt idx="959">
                  <c:v>7.0928610528234154E-2</c:v>
                </c:pt>
                <c:pt idx="960">
                  <c:v>2.5123493099050992E-4</c:v>
                </c:pt>
                <c:pt idx="961">
                  <c:v>6.1489714963093696E-2</c:v>
                </c:pt>
                <c:pt idx="962">
                  <c:v>1.2809581124564712E-3</c:v>
                </c:pt>
                <c:pt idx="963">
                  <c:v>4.5289492142661682E-2</c:v>
                </c:pt>
                <c:pt idx="964">
                  <c:v>2.7220724014378809E-5</c:v>
                </c:pt>
                <c:pt idx="965">
                  <c:v>4.6263036901325036E-2</c:v>
                </c:pt>
                <c:pt idx="966">
                  <c:v>2.0635966288924182E-3</c:v>
                </c:pt>
                <c:pt idx="967">
                  <c:v>5.5031244609324806E-2</c:v>
                </c:pt>
                <c:pt idx="968">
                  <c:v>4.1173099822580167E-3</c:v>
                </c:pt>
                <c:pt idx="969">
                  <c:v>2.2443801159545713E-4</c:v>
                </c:pt>
                <c:pt idx="970">
                  <c:v>1.8321243280156995E-3</c:v>
                </c:pt>
                <c:pt idx="971">
                  <c:v>5.4647496018598092E-2</c:v>
                </c:pt>
                <c:pt idx="972">
                  <c:v>2.9077198659425642E-3</c:v>
                </c:pt>
                <c:pt idx="973">
                  <c:v>9.7183199102383075E-4</c:v>
                </c:pt>
                <c:pt idx="974">
                  <c:v>1.8408943562526021E-3</c:v>
                </c:pt>
                <c:pt idx="975">
                  <c:v>4.8134804278739687E-2</c:v>
                </c:pt>
                <c:pt idx="976">
                  <c:v>1.1469792704239629E-4</c:v>
                </c:pt>
                <c:pt idx="977">
                  <c:v>4.9181064932174501E-2</c:v>
                </c:pt>
                <c:pt idx="978">
                  <c:v>1.5434538665879819E-3</c:v>
                </c:pt>
                <c:pt idx="979">
                  <c:v>2.5318668397922636E-4</c:v>
                </c:pt>
                <c:pt idx="980">
                  <c:v>6.9319265397432384E-2</c:v>
                </c:pt>
                <c:pt idx="981">
                  <c:v>2.6386243617322814E-4</c:v>
                </c:pt>
                <c:pt idx="982">
                  <c:v>4.7972244459537627E-2</c:v>
                </c:pt>
                <c:pt idx="983">
                  <c:v>4.8701733441319861E-3</c:v>
                </c:pt>
                <c:pt idx="984">
                  <c:v>4.613556601150097E-2</c:v>
                </c:pt>
                <c:pt idx="985">
                  <c:v>1.0887527912618728E-3</c:v>
                </c:pt>
                <c:pt idx="986">
                  <c:v>5.2096838993192653E-2</c:v>
                </c:pt>
                <c:pt idx="987">
                  <c:v>2.2077904092176141E-3</c:v>
                </c:pt>
                <c:pt idx="988">
                  <c:v>2.1034702065290085E-4</c:v>
                </c:pt>
                <c:pt idx="989">
                  <c:v>3.7999685147916941E-2</c:v>
                </c:pt>
                <c:pt idx="990">
                  <c:v>5.84621379069067E-2</c:v>
                </c:pt>
                <c:pt idx="991">
                  <c:v>1.270906112730726E-3</c:v>
                </c:pt>
                <c:pt idx="992">
                  <c:v>2.680740825193091E-3</c:v>
                </c:pt>
                <c:pt idx="993">
                  <c:v>4.0073365769939577E-2</c:v>
                </c:pt>
                <c:pt idx="994">
                  <c:v>3.6382061940429353E-4</c:v>
                </c:pt>
                <c:pt idx="995">
                  <c:v>5.758370282461038E-2</c:v>
                </c:pt>
                <c:pt idx="996">
                  <c:v>4.8433441458325616E-3</c:v>
                </c:pt>
                <c:pt idx="997">
                  <c:v>5.3673074909167555E-2</c:v>
                </c:pt>
                <c:pt idx="998">
                  <c:v>6.1090744095745435E-2</c:v>
                </c:pt>
                <c:pt idx="999">
                  <c:v>3.7767198652966405E-4</c:v>
                </c:pt>
                <c:pt idx="1000">
                  <c:v>5.8719198257317466E-4</c:v>
                </c:pt>
                <c:pt idx="1001">
                  <c:v>1.8705247845306645E-3</c:v>
                </c:pt>
                <c:pt idx="1002">
                  <c:v>5.014091475531085E-2</c:v>
                </c:pt>
                <c:pt idx="1003">
                  <c:v>6.8713590362285942E-2</c:v>
                </c:pt>
                <c:pt idx="1004">
                  <c:v>5.4317240981542524E-2</c:v>
                </c:pt>
                <c:pt idx="1005">
                  <c:v>1.381452993665869E-3</c:v>
                </c:pt>
                <c:pt idx="1006">
                  <c:v>4.6602394892370225E-3</c:v>
                </c:pt>
                <c:pt idx="1007">
                  <c:v>4.7594903799276798E-2</c:v>
                </c:pt>
                <c:pt idx="1008">
                  <c:v>2.3735480200242202E-3</c:v>
                </c:pt>
                <c:pt idx="1009">
                  <c:v>1.3694771412824634E-3</c:v>
                </c:pt>
                <c:pt idx="1010">
                  <c:v>1.5008886571055616E-6</c:v>
                </c:pt>
                <c:pt idx="1011">
                  <c:v>5.6889765805592289E-2</c:v>
                </c:pt>
                <c:pt idx="1012">
                  <c:v>7.5452448016582428E-3</c:v>
                </c:pt>
                <c:pt idx="1013">
                  <c:v>5.8409497379082888E-2</c:v>
                </c:pt>
                <c:pt idx="1014">
                  <c:v>1.9239751925911144E-3</c:v>
                </c:pt>
                <c:pt idx="1015">
                  <c:v>5.7009532452392639E-2</c:v>
                </c:pt>
                <c:pt idx="1016">
                  <c:v>2.4007697664535231E-3</c:v>
                </c:pt>
                <c:pt idx="1017">
                  <c:v>6.8235147517100178E-2</c:v>
                </c:pt>
                <c:pt idx="1018">
                  <c:v>2.2573735864143438E-3</c:v>
                </c:pt>
                <c:pt idx="1019">
                  <c:v>4.8805605022775285E-3</c:v>
                </c:pt>
                <c:pt idx="1020">
                  <c:v>7.0028979785017264E-4</c:v>
                </c:pt>
                <c:pt idx="1021">
                  <c:v>5.2168391291731279E-2</c:v>
                </c:pt>
                <c:pt idx="1022">
                  <c:v>7.6079637395447281E-3</c:v>
                </c:pt>
                <c:pt idx="1023">
                  <c:v>6.7335759797794881E-2</c:v>
                </c:pt>
                <c:pt idx="1024">
                  <c:v>2.0380955898136665E-4</c:v>
                </c:pt>
                <c:pt idx="1025">
                  <c:v>6.2940752712111483E-2</c:v>
                </c:pt>
                <c:pt idx="1026">
                  <c:v>0.12997480832379976</c:v>
                </c:pt>
                <c:pt idx="1027">
                  <c:v>7.6257899934572937E-2</c:v>
                </c:pt>
                <c:pt idx="1028">
                  <c:v>6.0316387794739782E-3</c:v>
                </c:pt>
                <c:pt idx="1029">
                  <c:v>5.3275393716826951E-3</c:v>
                </c:pt>
                <c:pt idx="1030">
                  <c:v>7.1590368055392359E-2</c:v>
                </c:pt>
                <c:pt idx="1031">
                  <c:v>7.0909823547938211E-3</c:v>
                </c:pt>
                <c:pt idx="1032">
                  <c:v>1.223267576814254E-5</c:v>
                </c:pt>
                <c:pt idx="1033">
                  <c:v>8.1662382497391162E-2</c:v>
                </c:pt>
                <c:pt idx="1034">
                  <c:v>8.0651866711388659E-2</c:v>
                </c:pt>
                <c:pt idx="1035">
                  <c:v>7.6147339008139211E-3</c:v>
                </c:pt>
                <c:pt idx="1036">
                  <c:v>1.5353433239577208E-2</c:v>
                </c:pt>
                <c:pt idx="1037">
                  <c:v>8.3387548232057462E-2</c:v>
                </c:pt>
                <c:pt idx="1038">
                  <c:v>4.9731404367263593E-5</c:v>
                </c:pt>
                <c:pt idx="1039">
                  <c:v>9.4596713014448636E-2</c:v>
                </c:pt>
                <c:pt idx="1040">
                  <c:v>7.2299513991651077E-2</c:v>
                </c:pt>
                <c:pt idx="1041">
                  <c:v>0.10155529051584757</c:v>
                </c:pt>
                <c:pt idx="1042">
                  <c:v>4.9670610691933941E-3</c:v>
                </c:pt>
                <c:pt idx="1043">
                  <c:v>1.4002914481717536E-2</c:v>
                </c:pt>
                <c:pt idx="1044">
                  <c:v>8.8548668730962371E-2</c:v>
                </c:pt>
                <c:pt idx="1045">
                  <c:v>4.1313551525814833E-2</c:v>
                </c:pt>
                <c:pt idx="1046">
                  <c:v>3.8986456922467057E-4</c:v>
                </c:pt>
                <c:pt idx="1047">
                  <c:v>1.1988280353277959E-2</c:v>
                </c:pt>
                <c:pt idx="1048">
                  <c:v>1.0149849187653529E-3</c:v>
                </c:pt>
                <c:pt idx="1049">
                  <c:v>9.5680236064845145E-2</c:v>
                </c:pt>
                <c:pt idx="1050">
                  <c:v>0.1088818063694471</c:v>
                </c:pt>
                <c:pt idx="1051">
                  <c:v>0.12081485361387617</c:v>
                </c:pt>
                <c:pt idx="1052">
                  <c:v>3.2778002439905383E-2</c:v>
                </c:pt>
                <c:pt idx="1053">
                  <c:v>0.12804940163493522</c:v>
                </c:pt>
                <c:pt idx="1054">
                  <c:v>6.9295013114324753E-4</c:v>
                </c:pt>
                <c:pt idx="1055">
                  <c:v>4.4110787987563259E-2</c:v>
                </c:pt>
                <c:pt idx="1056">
                  <c:v>2.5937941124722305E-5</c:v>
                </c:pt>
                <c:pt idx="1057">
                  <c:v>9.9030526991032639E-2</c:v>
                </c:pt>
                <c:pt idx="1058">
                  <c:v>1.5450590467633454E-4</c:v>
                </c:pt>
                <c:pt idx="1059">
                  <c:v>0.11123204701605408</c:v>
                </c:pt>
                <c:pt idx="1060">
                  <c:v>3.8900643586981358E-2</c:v>
                </c:pt>
                <c:pt idx="1061">
                  <c:v>2.6810237835369344E-3</c:v>
                </c:pt>
                <c:pt idx="1062">
                  <c:v>5.0057588925102765E-2</c:v>
                </c:pt>
                <c:pt idx="1063">
                  <c:v>0.10254863940840013</c:v>
                </c:pt>
                <c:pt idx="1064">
                  <c:v>3.5952226730941922E-2</c:v>
                </c:pt>
                <c:pt idx="1065">
                  <c:v>0.10960328207174913</c:v>
                </c:pt>
                <c:pt idx="1066">
                  <c:v>4.7176333013604368E-2</c:v>
                </c:pt>
                <c:pt idx="1067">
                  <c:v>0.10566741297269193</c:v>
                </c:pt>
                <c:pt idx="1068">
                  <c:v>7.3072668514926739E-3</c:v>
                </c:pt>
                <c:pt idx="1069">
                  <c:v>6.9025783913777256E-2</c:v>
                </c:pt>
                <c:pt idx="1070">
                  <c:v>8.8421644565698523E-2</c:v>
                </c:pt>
                <c:pt idx="1071">
                  <c:v>9.8293204724066805E-3</c:v>
                </c:pt>
                <c:pt idx="1072">
                  <c:v>9.5688949955288607E-2</c:v>
                </c:pt>
                <c:pt idx="1073">
                  <c:v>6.1449558481809538E-2</c:v>
                </c:pt>
                <c:pt idx="1074">
                  <c:v>8.6276486273728342E-3</c:v>
                </c:pt>
                <c:pt idx="1075">
                  <c:v>9.6846990200412653E-2</c:v>
                </c:pt>
                <c:pt idx="1076">
                  <c:v>6.6027364371154321E-2</c:v>
                </c:pt>
                <c:pt idx="1077">
                  <c:v>2.0082283676560113E-2</c:v>
                </c:pt>
                <c:pt idx="1078">
                  <c:v>3.3103231853543989E-2</c:v>
                </c:pt>
                <c:pt idx="1079">
                  <c:v>7.4730374867924262E-2</c:v>
                </c:pt>
                <c:pt idx="1080">
                  <c:v>1.2292646380406943E-2</c:v>
                </c:pt>
                <c:pt idx="1081">
                  <c:v>6.3902182485393658E-2</c:v>
                </c:pt>
                <c:pt idx="1082">
                  <c:v>5.110725700676011E-2</c:v>
                </c:pt>
                <c:pt idx="1083">
                  <c:v>7.1666286626838466E-2</c:v>
                </c:pt>
                <c:pt idx="1084">
                  <c:v>5.0664980172719948E-2</c:v>
                </c:pt>
                <c:pt idx="1085">
                  <c:v>3.9576446386463043E-2</c:v>
                </c:pt>
                <c:pt idx="1086">
                  <c:v>5.314099332649818E-2</c:v>
                </c:pt>
                <c:pt idx="1087">
                  <c:v>7.7720376928637508E-2</c:v>
                </c:pt>
                <c:pt idx="1088">
                  <c:v>1.9796813520193128E-2</c:v>
                </c:pt>
                <c:pt idx="1089">
                  <c:v>5.5251336624771955E-2</c:v>
                </c:pt>
                <c:pt idx="1090">
                  <c:v>3.2339248745554383E-2</c:v>
                </c:pt>
                <c:pt idx="1091">
                  <c:v>5.0169036495097227E-2</c:v>
                </c:pt>
                <c:pt idx="1092">
                  <c:v>7.200043886421878E-2</c:v>
                </c:pt>
                <c:pt idx="1093">
                  <c:v>8.3159349393036444E-2</c:v>
                </c:pt>
                <c:pt idx="1094">
                  <c:v>2.4586100038870871E-2</c:v>
                </c:pt>
                <c:pt idx="1095">
                  <c:v>3.1449873987651727E-2</c:v>
                </c:pt>
                <c:pt idx="1096">
                  <c:v>3.7185246452133461E-2</c:v>
                </c:pt>
                <c:pt idx="1097">
                  <c:v>1.8681425000866676E-2</c:v>
                </c:pt>
                <c:pt idx="1098">
                  <c:v>3.6244567960596843E-2</c:v>
                </c:pt>
                <c:pt idx="1099">
                  <c:v>1.4113958100456991E-2</c:v>
                </c:pt>
                <c:pt idx="1100">
                  <c:v>9.7060657609199588E-3</c:v>
                </c:pt>
                <c:pt idx="1101">
                  <c:v>9.5463687629394639E-2</c:v>
                </c:pt>
                <c:pt idx="1102">
                  <c:v>9.456456060664753E-3</c:v>
                </c:pt>
                <c:pt idx="1103">
                  <c:v>0.15415560420361993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9B-C84A-BBF4-C4F56CBDEB8C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summaryC!$U$8:$U$1111</c:f>
              <c:numCache>
                <c:formatCode>0.000</c:formatCode>
                <c:ptCount val="1104"/>
                <c:pt idx="0">
                  <c:v>0.22357184086491536</c:v>
                </c:pt>
                <c:pt idx="1">
                  <c:v>0.23199784548185165</c:v>
                </c:pt>
                <c:pt idx="2">
                  <c:v>0.21552936152526786</c:v>
                </c:pt>
                <c:pt idx="3">
                  <c:v>0.25311766377432332</c:v>
                </c:pt>
                <c:pt idx="4">
                  <c:v>0.1896350456629719</c:v>
                </c:pt>
                <c:pt idx="5">
                  <c:v>0.38673520896317704</c:v>
                </c:pt>
                <c:pt idx="6">
                  <c:v>0.22285937351559498</c:v>
                </c:pt>
                <c:pt idx="7">
                  <c:v>0.3508861621013275</c:v>
                </c:pt>
                <c:pt idx="8">
                  <c:v>0.19498480751296302</c:v>
                </c:pt>
                <c:pt idx="9">
                  <c:v>0.36153092103305007</c:v>
                </c:pt>
                <c:pt idx="10">
                  <c:v>0.17293413263806459</c:v>
                </c:pt>
                <c:pt idx="11">
                  <c:v>0.20352936581761549</c:v>
                </c:pt>
                <c:pt idx="12">
                  <c:v>0.26812961035779215</c:v>
                </c:pt>
                <c:pt idx="13">
                  <c:v>0.16249527239762254</c:v>
                </c:pt>
                <c:pt idx="14">
                  <c:v>0.36829150259464083</c:v>
                </c:pt>
                <c:pt idx="15">
                  <c:v>0.23848533172589098</c:v>
                </c:pt>
                <c:pt idx="16">
                  <c:v>0.22818904206464002</c:v>
                </c:pt>
                <c:pt idx="17">
                  <c:v>0.36212367588642191</c:v>
                </c:pt>
                <c:pt idx="18">
                  <c:v>0.27060053338038942</c:v>
                </c:pt>
                <c:pt idx="19">
                  <c:v>0.20503230534206798</c:v>
                </c:pt>
                <c:pt idx="20">
                  <c:v>0.20727819137788003</c:v>
                </c:pt>
                <c:pt idx="21">
                  <c:v>0.25476208882151519</c:v>
                </c:pt>
                <c:pt idx="22">
                  <c:v>0.1612228274894186</c:v>
                </c:pt>
                <c:pt idx="23">
                  <c:v>0.24765179354591785</c:v>
                </c:pt>
                <c:pt idx="24">
                  <c:v>0.42680631073149689</c:v>
                </c:pt>
                <c:pt idx="25">
                  <c:v>0.21966661986730063</c:v>
                </c:pt>
                <c:pt idx="26">
                  <c:v>0.40911058325737282</c:v>
                </c:pt>
                <c:pt idx="27">
                  <c:v>0.16803199317242914</c:v>
                </c:pt>
                <c:pt idx="28">
                  <c:v>0.40229646923494539</c:v>
                </c:pt>
                <c:pt idx="29">
                  <c:v>0.36567290385795526</c:v>
                </c:pt>
                <c:pt idx="30">
                  <c:v>0.38786961443022161</c:v>
                </c:pt>
                <c:pt idx="31">
                  <c:v>0.3903883544348844</c:v>
                </c:pt>
                <c:pt idx="32">
                  <c:v>0.17151876540561675</c:v>
                </c:pt>
                <c:pt idx="33">
                  <c:v>0.46226912468521336</c:v>
                </c:pt>
                <c:pt idx="34">
                  <c:v>0.23664119545864523</c:v>
                </c:pt>
                <c:pt idx="35">
                  <c:v>0.25052754049029519</c:v>
                </c:pt>
                <c:pt idx="36">
                  <c:v>0.16491420676226373</c:v>
                </c:pt>
                <c:pt idx="37">
                  <c:v>0.19619578871730725</c:v>
                </c:pt>
                <c:pt idx="38">
                  <c:v>0.23620400539625752</c:v>
                </c:pt>
                <c:pt idx="39">
                  <c:v>0.46678643922284252</c:v>
                </c:pt>
                <c:pt idx="40">
                  <c:v>0.45493368880606294</c:v>
                </c:pt>
                <c:pt idx="41">
                  <c:v>0.37615600985601078</c:v>
                </c:pt>
                <c:pt idx="42">
                  <c:v>0.46898756269554331</c:v>
                </c:pt>
                <c:pt idx="43">
                  <c:v>0.47534263686481609</c:v>
                </c:pt>
                <c:pt idx="44">
                  <c:v>0.47612615049183693</c:v>
                </c:pt>
                <c:pt idx="45">
                  <c:v>0.48510271128911181</c:v>
                </c:pt>
                <c:pt idx="46">
                  <c:v>0.28213732342983061</c:v>
                </c:pt>
                <c:pt idx="47">
                  <c:v>0.16380402222353879</c:v>
                </c:pt>
                <c:pt idx="48">
                  <c:v>0.46268320305513394</c:v>
                </c:pt>
                <c:pt idx="49">
                  <c:v>0.19804232556375861</c:v>
                </c:pt>
                <c:pt idx="50">
                  <c:v>0.37281844753915327</c:v>
                </c:pt>
                <c:pt idx="51">
                  <c:v>0.24020655024918269</c:v>
                </c:pt>
                <c:pt idx="52">
                  <c:v>0.48178765729502449</c:v>
                </c:pt>
                <c:pt idx="53">
                  <c:v>0.23441861450719143</c:v>
                </c:pt>
                <c:pt idx="54">
                  <c:v>0.15201468124367445</c:v>
                </c:pt>
                <c:pt idx="55">
                  <c:v>0.44308939908486739</c:v>
                </c:pt>
                <c:pt idx="56">
                  <c:v>0.35167538236815749</c:v>
                </c:pt>
                <c:pt idx="57">
                  <c:v>0.17771652681508748</c:v>
                </c:pt>
                <c:pt idx="58">
                  <c:v>0.19635338342548816</c:v>
                </c:pt>
                <c:pt idx="59">
                  <c:v>0.49092436944103063</c:v>
                </c:pt>
                <c:pt idx="60">
                  <c:v>0.15126798436496086</c:v>
                </c:pt>
                <c:pt idx="61">
                  <c:v>0.1591506432374149</c:v>
                </c:pt>
                <c:pt idx="62">
                  <c:v>0.13829474962287325</c:v>
                </c:pt>
                <c:pt idx="63">
                  <c:v>0.48059547981535561</c:v>
                </c:pt>
                <c:pt idx="64">
                  <c:v>0.50839437845354674</c:v>
                </c:pt>
                <c:pt idx="65">
                  <c:v>0.49378151796600167</c:v>
                </c:pt>
                <c:pt idx="66">
                  <c:v>0.14023115094760449</c:v>
                </c:pt>
                <c:pt idx="67">
                  <c:v>0.35922273069368471</c:v>
                </c:pt>
                <c:pt idx="68">
                  <c:v>0.5190518333751617</c:v>
                </c:pt>
                <c:pt idx="69">
                  <c:v>0.11853359054949256</c:v>
                </c:pt>
                <c:pt idx="70">
                  <c:v>0.51691272460256876</c:v>
                </c:pt>
                <c:pt idx="71">
                  <c:v>0.53063389439180753</c:v>
                </c:pt>
                <c:pt idx="72">
                  <c:v>0.51607542034049847</c:v>
                </c:pt>
                <c:pt idx="73">
                  <c:v>0.31134828401677184</c:v>
                </c:pt>
                <c:pt idx="74">
                  <c:v>0.52946841892402596</c:v>
                </c:pt>
                <c:pt idx="75">
                  <c:v>0.54202181365771696</c:v>
                </c:pt>
                <c:pt idx="76">
                  <c:v>0.52808179714289405</c:v>
                </c:pt>
                <c:pt idx="77">
                  <c:v>0.535445628230794</c:v>
                </c:pt>
                <c:pt idx="78">
                  <c:v>0.53913420889416019</c:v>
                </c:pt>
                <c:pt idx="79">
                  <c:v>0.18642796155337502</c:v>
                </c:pt>
                <c:pt idx="80">
                  <c:v>0.53826861082792421</c:v>
                </c:pt>
                <c:pt idx="81">
                  <c:v>9.7646523988711209E-2</c:v>
                </c:pt>
                <c:pt idx="82">
                  <c:v>0.16527786674060879</c:v>
                </c:pt>
                <c:pt idx="83">
                  <c:v>0.55430742004079692</c:v>
                </c:pt>
                <c:pt idx="84">
                  <c:v>0.14463134436800015</c:v>
                </c:pt>
                <c:pt idx="85">
                  <c:v>0.55156373824253924</c:v>
                </c:pt>
                <c:pt idx="86">
                  <c:v>0.19225674317424274</c:v>
                </c:pt>
                <c:pt idx="87">
                  <c:v>0.12426133680128211</c:v>
                </c:pt>
                <c:pt idx="88">
                  <c:v>0.1502306999634079</c:v>
                </c:pt>
                <c:pt idx="89">
                  <c:v>0.32297225804742513</c:v>
                </c:pt>
                <c:pt idx="90">
                  <c:v>0.1041712884863039</c:v>
                </c:pt>
                <c:pt idx="91">
                  <c:v>9.0690520284765541E-2</c:v>
                </c:pt>
                <c:pt idx="92">
                  <c:v>0.14519461777500023</c:v>
                </c:pt>
                <c:pt idx="93">
                  <c:v>0.13673028670483972</c:v>
                </c:pt>
                <c:pt idx="94">
                  <c:v>0.11957236187339491</c:v>
                </c:pt>
                <c:pt idx="95">
                  <c:v>9.3168272143010433E-2</c:v>
                </c:pt>
                <c:pt idx="96">
                  <c:v>0.35002915277642194</c:v>
                </c:pt>
                <c:pt idx="97">
                  <c:v>8.2718386905645702E-2</c:v>
                </c:pt>
                <c:pt idx="98">
                  <c:v>5.1608222580880811E-2</c:v>
                </c:pt>
                <c:pt idx="99">
                  <c:v>3.0076216880930842E-2</c:v>
                </c:pt>
                <c:pt idx="100">
                  <c:v>0.10267327976742806</c:v>
                </c:pt>
                <c:pt idx="101">
                  <c:v>5.3359499430468665E-2</c:v>
                </c:pt>
                <c:pt idx="102">
                  <c:v>4.2117643035369128E-2</c:v>
                </c:pt>
                <c:pt idx="103">
                  <c:v>0.14432714935763896</c:v>
                </c:pt>
                <c:pt idx="104">
                  <c:v>7.4733115285715038E-2</c:v>
                </c:pt>
                <c:pt idx="105">
                  <c:v>9.9732083989982942E-2</c:v>
                </c:pt>
                <c:pt idx="106">
                  <c:v>4.07337825967653E-2</c:v>
                </c:pt>
                <c:pt idx="107">
                  <c:v>0.36294240370152964</c:v>
                </c:pt>
                <c:pt idx="108">
                  <c:v>3.8708302658942609E-2</c:v>
                </c:pt>
                <c:pt idx="109">
                  <c:v>0.10197209218671743</c:v>
                </c:pt>
                <c:pt idx="110">
                  <c:v>3.5862012431512755E-2</c:v>
                </c:pt>
                <c:pt idx="111">
                  <c:v>0.33722029034026413</c:v>
                </c:pt>
                <c:pt idx="112">
                  <c:v>8.1050629134137603E-2</c:v>
                </c:pt>
                <c:pt idx="113">
                  <c:v>0.1412481892100515</c:v>
                </c:pt>
                <c:pt idx="114">
                  <c:v>0.11144565710063044</c:v>
                </c:pt>
                <c:pt idx="115">
                  <c:v>4.5092637118467421E-2</c:v>
                </c:pt>
                <c:pt idx="116">
                  <c:v>7.7482392942063688E-2</c:v>
                </c:pt>
                <c:pt idx="117">
                  <c:v>0.26465407191047685</c:v>
                </c:pt>
                <c:pt idx="118">
                  <c:v>6.5857622711427435E-2</c:v>
                </c:pt>
                <c:pt idx="119">
                  <c:v>4.118519087825176E-2</c:v>
                </c:pt>
                <c:pt idx="120">
                  <c:v>0.11437782970070173</c:v>
                </c:pt>
                <c:pt idx="121">
                  <c:v>9.8689385744762353E-2</c:v>
                </c:pt>
                <c:pt idx="122">
                  <c:v>3.2642519036451337E-2</c:v>
                </c:pt>
                <c:pt idx="123">
                  <c:v>5.9992210928410984E-2</c:v>
                </c:pt>
                <c:pt idx="124">
                  <c:v>3.473784779110857E-2</c:v>
                </c:pt>
                <c:pt idx="125">
                  <c:v>7.8664671359488639E-2</c:v>
                </c:pt>
                <c:pt idx="126">
                  <c:v>6.5451274276735444E-2</c:v>
                </c:pt>
                <c:pt idx="127">
                  <c:v>3.4047811974951388E-2</c:v>
                </c:pt>
                <c:pt idx="128">
                  <c:v>6.266432933012886E-2</c:v>
                </c:pt>
                <c:pt idx="129">
                  <c:v>4.4057006121524099E-2</c:v>
                </c:pt>
                <c:pt idx="130">
                  <c:v>0.10043659175297223</c:v>
                </c:pt>
                <c:pt idx="131">
                  <c:v>4.1579177571956755E-2</c:v>
                </c:pt>
                <c:pt idx="132">
                  <c:v>6.1726069705274555E-2</c:v>
                </c:pt>
                <c:pt idx="133">
                  <c:v>8.8476901736558866E-2</c:v>
                </c:pt>
                <c:pt idx="134">
                  <c:v>3.8825409548800774E-2</c:v>
                </c:pt>
                <c:pt idx="135">
                  <c:v>3.5007359650481698E-2</c:v>
                </c:pt>
                <c:pt idx="136">
                  <c:v>0.33464738196232174</c:v>
                </c:pt>
                <c:pt idx="137">
                  <c:v>6.7138393759280837E-2</c:v>
                </c:pt>
                <c:pt idx="138">
                  <c:v>0.28499101138457333</c:v>
                </c:pt>
                <c:pt idx="139">
                  <c:v>4.0051542820690116E-2</c:v>
                </c:pt>
                <c:pt idx="140">
                  <c:v>3.7278939260985952E-2</c:v>
                </c:pt>
                <c:pt idx="141">
                  <c:v>0.1183033430206185</c:v>
                </c:pt>
                <c:pt idx="142">
                  <c:v>3.2636376622152581E-2</c:v>
                </c:pt>
                <c:pt idx="143">
                  <c:v>3.1416265772915335E-2</c:v>
                </c:pt>
                <c:pt idx="144">
                  <c:v>7.2892008958829899E-2</c:v>
                </c:pt>
                <c:pt idx="145">
                  <c:v>0.11066315196921618</c:v>
                </c:pt>
                <c:pt idx="146">
                  <c:v>5.8230129186495873E-2</c:v>
                </c:pt>
                <c:pt idx="147">
                  <c:v>2.7570337720544489E-2</c:v>
                </c:pt>
                <c:pt idx="148">
                  <c:v>9.1032713755065039E-2</c:v>
                </c:pt>
                <c:pt idx="149">
                  <c:v>6.2078463542610249E-2</c:v>
                </c:pt>
                <c:pt idx="150">
                  <c:v>3.5223218358761348E-2</c:v>
                </c:pt>
                <c:pt idx="151">
                  <c:v>3.0604829634637811E-2</c:v>
                </c:pt>
                <c:pt idx="152">
                  <c:v>1.0975108471259803E-2</c:v>
                </c:pt>
                <c:pt idx="153">
                  <c:v>0.26327213982872766</c:v>
                </c:pt>
                <c:pt idx="154">
                  <c:v>1.198330402332462E-2</c:v>
                </c:pt>
                <c:pt idx="155">
                  <c:v>0.12771007137792648</c:v>
                </c:pt>
                <c:pt idx="156">
                  <c:v>0.1062372237086439</c:v>
                </c:pt>
                <c:pt idx="157">
                  <c:v>3.9136145993118515E-2</c:v>
                </c:pt>
                <c:pt idx="158">
                  <c:v>6.3397501068546275E-2</c:v>
                </c:pt>
                <c:pt idx="159">
                  <c:v>1.6383799853462482E-2</c:v>
                </c:pt>
                <c:pt idx="160">
                  <c:v>1.0066293331065401E-2</c:v>
                </c:pt>
                <c:pt idx="161">
                  <c:v>2.9293117998898228E-2</c:v>
                </c:pt>
                <c:pt idx="162">
                  <c:v>1.4301802155206468E-2</c:v>
                </c:pt>
                <c:pt idx="163">
                  <c:v>9.238651678710022E-2</c:v>
                </c:pt>
                <c:pt idx="164">
                  <c:v>1.0929816028407117E-2</c:v>
                </c:pt>
                <c:pt idx="165">
                  <c:v>3.6609405877700625E-2</c:v>
                </c:pt>
                <c:pt idx="166">
                  <c:v>6.1607127706572277E-2</c:v>
                </c:pt>
                <c:pt idx="167">
                  <c:v>0.21278643606764583</c:v>
                </c:pt>
                <c:pt idx="168">
                  <c:v>1.236948839239836E-2</c:v>
                </c:pt>
                <c:pt idx="169">
                  <c:v>2.8437284051641993E-2</c:v>
                </c:pt>
                <c:pt idx="170">
                  <c:v>6.7257074406751631E-3</c:v>
                </c:pt>
                <c:pt idx="171">
                  <c:v>8.1563933798691327E-2</c:v>
                </c:pt>
                <c:pt idx="172">
                  <c:v>1.8097269086896271E-2</c:v>
                </c:pt>
                <c:pt idx="173">
                  <c:v>3.3895048978883928E-3</c:v>
                </c:pt>
                <c:pt idx="174">
                  <c:v>8.657427461807761E-3</c:v>
                </c:pt>
                <c:pt idx="175">
                  <c:v>5.5774598692020616E-2</c:v>
                </c:pt>
                <c:pt idx="176">
                  <c:v>4.6043434306127845E-3</c:v>
                </c:pt>
                <c:pt idx="177">
                  <c:v>2.1836244748057426E-2</c:v>
                </c:pt>
                <c:pt idx="178">
                  <c:v>1.3454957865346917E-2</c:v>
                </c:pt>
                <c:pt idx="179">
                  <c:v>5.1220844244848204E-3</c:v>
                </c:pt>
                <c:pt idx="180">
                  <c:v>9.3986630974214877E-2</c:v>
                </c:pt>
                <c:pt idx="181">
                  <c:v>5.2884573955453949E-2</c:v>
                </c:pt>
                <c:pt idx="182">
                  <c:v>3.7791951948461969E-3</c:v>
                </c:pt>
                <c:pt idx="183">
                  <c:v>1.2567799509880162E-2</c:v>
                </c:pt>
                <c:pt idx="184">
                  <c:v>2.4598716467415221E-3</c:v>
                </c:pt>
                <c:pt idx="185">
                  <c:v>1.2193124602036022E-3</c:v>
                </c:pt>
                <c:pt idx="186">
                  <c:v>7.6525667031654108E-3</c:v>
                </c:pt>
                <c:pt idx="187">
                  <c:v>0.11105143520869659</c:v>
                </c:pt>
                <c:pt idx="188">
                  <c:v>5.988670914023038E-4</c:v>
                </c:pt>
                <c:pt idx="189">
                  <c:v>0.25801553926704518</c:v>
                </c:pt>
                <c:pt idx="190">
                  <c:v>6.5577363252169209E-3</c:v>
                </c:pt>
                <c:pt idx="191">
                  <c:v>8.2621923666657882E-2</c:v>
                </c:pt>
                <c:pt idx="192">
                  <c:v>7.230874089041095E-2</c:v>
                </c:pt>
                <c:pt idx="193">
                  <c:v>7.6833113900295739E-4</c:v>
                </c:pt>
                <c:pt idx="194">
                  <c:v>5.5658620648183226E-4</c:v>
                </c:pt>
                <c:pt idx="195">
                  <c:v>7.7986611808632082E-3</c:v>
                </c:pt>
                <c:pt idx="196">
                  <c:v>8.7770039150557923E-6</c:v>
                </c:pt>
                <c:pt idx="197">
                  <c:v>2.250104047377112E-6</c:v>
                </c:pt>
                <c:pt idx="198">
                  <c:v>6.7254297059061885E-2</c:v>
                </c:pt>
                <c:pt idx="199">
                  <c:v>9.9669251957982916E-2</c:v>
                </c:pt>
                <c:pt idx="200">
                  <c:v>3.6406815862514729E-3</c:v>
                </c:pt>
                <c:pt idx="201">
                  <c:v>2.6246951722913957E-5</c:v>
                </c:pt>
                <c:pt idx="202">
                  <c:v>7.5473325746546914E-4</c:v>
                </c:pt>
                <c:pt idx="203">
                  <c:v>3.2982306576785181E-3</c:v>
                </c:pt>
                <c:pt idx="204">
                  <c:v>6.6712087692500963E-2</c:v>
                </c:pt>
                <c:pt idx="205">
                  <c:v>3.5731257444795044E-3</c:v>
                </c:pt>
                <c:pt idx="206">
                  <c:v>7.4869107574065182E-4</c:v>
                </c:pt>
                <c:pt idx="207">
                  <c:v>8.2705022368883996E-2</c:v>
                </c:pt>
                <c:pt idx="208">
                  <c:v>2.6957751227578699E-3</c:v>
                </c:pt>
                <c:pt idx="209">
                  <c:v>4.2573744093869857E-3</c:v>
                </c:pt>
                <c:pt idx="210">
                  <c:v>1.2699843230300758E-3</c:v>
                </c:pt>
                <c:pt idx="211">
                  <c:v>0.23898031074774914</c:v>
                </c:pt>
                <c:pt idx="212">
                  <c:v>5.450035527952414E-2</c:v>
                </c:pt>
                <c:pt idx="213">
                  <c:v>3.3792238306029937E-3</c:v>
                </c:pt>
                <c:pt idx="214">
                  <c:v>1.3303344465803203E-3</c:v>
                </c:pt>
                <c:pt idx="215">
                  <c:v>8.6018796831804512E-3</c:v>
                </c:pt>
                <c:pt idx="216">
                  <c:v>8.6593883048895939E-2</c:v>
                </c:pt>
                <c:pt idx="217">
                  <c:v>1.6676814773332589E-3</c:v>
                </c:pt>
                <c:pt idx="218">
                  <c:v>7.7471014583055916E-3</c:v>
                </c:pt>
                <c:pt idx="219">
                  <c:v>8.0856594513512379E-3</c:v>
                </c:pt>
                <c:pt idx="220">
                  <c:v>2.2078728475836182E-2</c:v>
                </c:pt>
                <c:pt idx="221">
                  <c:v>3.3932212373073554E-4</c:v>
                </c:pt>
                <c:pt idx="222">
                  <c:v>6.5151434263620064E-2</c:v>
                </c:pt>
                <c:pt idx="223">
                  <c:v>8.2613706933260547E-2</c:v>
                </c:pt>
                <c:pt idx="224">
                  <c:v>1.0532359589592489E-2</c:v>
                </c:pt>
                <c:pt idx="225">
                  <c:v>1.9413522251057434E-3</c:v>
                </c:pt>
                <c:pt idx="226">
                  <c:v>1.5919674358209582E-2</c:v>
                </c:pt>
                <c:pt idx="227">
                  <c:v>0.10628450389688246</c:v>
                </c:pt>
                <c:pt idx="228">
                  <c:v>6.3944275978918594E-2</c:v>
                </c:pt>
                <c:pt idx="229">
                  <c:v>1.3216929628369794E-2</c:v>
                </c:pt>
                <c:pt idx="230">
                  <c:v>7.2508788550793941E-3</c:v>
                </c:pt>
                <c:pt idx="231">
                  <c:v>0.25968629612550803</c:v>
                </c:pt>
                <c:pt idx="232">
                  <c:v>1.7598682889481906E-2</c:v>
                </c:pt>
                <c:pt idx="233">
                  <c:v>1.1483050560647232E-2</c:v>
                </c:pt>
                <c:pt idx="234">
                  <c:v>8.2158657803443433E-2</c:v>
                </c:pt>
                <c:pt idx="235">
                  <c:v>3.6124649314934502E-3</c:v>
                </c:pt>
                <c:pt idx="236">
                  <c:v>9.615450814043211E-2</c:v>
                </c:pt>
                <c:pt idx="237">
                  <c:v>1.6662014486636789E-2</c:v>
                </c:pt>
                <c:pt idx="238">
                  <c:v>2.2215375360943039E-3</c:v>
                </c:pt>
                <c:pt idx="239">
                  <c:v>3.5076278978890374E-2</c:v>
                </c:pt>
                <c:pt idx="240">
                  <c:v>2.6753180380155631E-2</c:v>
                </c:pt>
                <c:pt idx="241">
                  <c:v>0.13768932728776326</c:v>
                </c:pt>
                <c:pt idx="242">
                  <c:v>1.7170254481177826E-2</c:v>
                </c:pt>
                <c:pt idx="243">
                  <c:v>3.0052867873203066E-2</c:v>
                </c:pt>
                <c:pt idx="244">
                  <c:v>0.101968902317207</c:v>
                </c:pt>
                <c:pt idx="245">
                  <c:v>3.4181894067281261E-2</c:v>
                </c:pt>
                <c:pt idx="246">
                  <c:v>9.3929706135176053E-3</c:v>
                </c:pt>
                <c:pt idx="247">
                  <c:v>0.14080417390562633</c:v>
                </c:pt>
                <c:pt idx="248">
                  <c:v>1.7733195561605762E-2</c:v>
                </c:pt>
                <c:pt idx="249">
                  <c:v>1.4981228950148478E-2</c:v>
                </c:pt>
                <c:pt idx="250">
                  <c:v>3.1257088626942632E-2</c:v>
                </c:pt>
                <c:pt idx="251">
                  <c:v>0.14614680693678611</c:v>
                </c:pt>
                <c:pt idx="252">
                  <c:v>0.30004467140625951</c:v>
                </c:pt>
                <c:pt idx="253">
                  <c:v>1.5789157451017503E-2</c:v>
                </c:pt>
                <c:pt idx="254">
                  <c:v>2.8310281641504855E-3</c:v>
                </c:pt>
                <c:pt idx="255">
                  <c:v>1.8284535797417491E-2</c:v>
                </c:pt>
                <c:pt idx="256">
                  <c:v>0.16179746275407159</c:v>
                </c:pt>
                <c:pt idx="257">
                  <c:v>1.6493940548783611E-2</c:v>
                </c:pt>
                <c:pt idx="258">
                  <c:v>1.2186561569247553E-3</c:v>
                </c:pt>
                <c:pt idx="259">
                  <c:v>0.22664683969010455</c:v>
                </c:pt>
                <c:pt idx="260">
                  <c:v>3.1083295801500609E-2</c:v>
                </c:pt>
                <c:pt idx="261">
                  <c:v>2.6943702623147617E-2</c:v>
                </c:pt>
                <c:pt idx="262">
                  <c:v>0.14524073879996821</c:v>
                </c:pt>
                <c:pt idx="263">
                  <c:v>2.0277967695166762E-3</c:v>
                </c:pt>
                <c:pt idx="264">
                  <c:v>2.4449753680663783E-2</c:v>
                </c:pt>
                <c:pt idx="265">
                  <c:v>1.5841504169917483E-3</c:v>
                </c:pt>
                <c:pt idx="266">
                  <c:v>1.4222663283552522E-2</c:v>
                </c:pt>
                <c:pt idx="267">
                  <c:v>0.26251474925484897</c:v>
                </c:pt>
                <c:pt idx="268">
                  <c:v>0.24563965681643937</c:v>
                </c:pt>
                <c:pt idx="269">
                  <c:v>2.0060103184627721E-3</c:v>
                </c:pt>
                <c:pt idx="270">
                  <c:v>1.242892221172539E-3</c:v>
                </c:pt>
                <c:pt idx="271">
                  <c:v>0.37565446309324496</c:v>
                </c:pt>
                <c:pt idx="272">
                  <c:v>2.6881740938247429E-3</c:v>
                </c:pt>
                <c:pt idx="274">
                  <c:v>0.13172801372068524</c:v>
                </c:pt>
                <c:pt idx="275">
                  <c:v>0.1284999583985042</c:v>
                </c:pt>
                <c:pt idx="276">
                  <c:v>8.4417728369679035E-2</c:v>
                </c:pt>
                <c:pt idx="277">
                  <c:v>0.15243475229008888</c:v>
                </c:pt>
                <c:pt idx="278">
                  <c:v>0.1784171166712363</c:v>
                </c:pt>
                <c:pt idx="279">
                  <c:v>0.19654071950829266</c:v>
                </c:pt>
                <c:pt idx="280">
                  <c:v>0.16474684496357761</c:v>
                </c:pt>
                <c:pt idx="281">
                  <c:v>9.8283398078401737E-2</c:v>
                </c:pt>
                <c:pt idx="282">
                  <c:v>0.21423657861885484</c:v>
                </c:pt>
                <c:pt idx="283">
                  <c:v>0.22834381789585143</c:v>
                </c:pt>
                <c:pt idx="284">
                  <c:v>9.5413486478538145E-2</c:v>
                </c:pt>
                <c:pt idx="285">
                  <c:v>9.0794516298870004E-2</c:v>
                </c:pt>
                <c:pt idx="286">
                  <c:v>0.14952271045931292</c:v>
                </c:pt>
                <c:pt idx="287">
                  <c:v>0.1224044984548471</c:v>
                </c:pt>
                <c:pt idx="288">
                  <c:v>9.066317782140132E-2</c:v>
                </c:pt>
                <c:pt idx="289">
                  <c:v>0.11968564908782009</c:v>
                </c:pt>
                <c:pt idx="290">
                  <c:v>0.25514664452929808</c:v>
                </c:pt>
                <c:pt idx="291">
                  <c:v>8.9897248928088744E-2</c:v>
                </c:pt>
                <c:pt idx="292">
                  <c:v>0.18255230870239092</c:v>
                </c:pt>
                <c:pt idx="293">
                  <c:v>0.1705807051759885</c:v>
                </c:pt>
                <c:pt idx="294">
                  <c:v>0.26429303679272886</c:v>
                </c:pt>
                <c:pt idx="295">
                  <c:v>0.21091546970442629</c:v>
                </c:pt>
                <c:pt idx="296">
                  <c:v>0.1510436672734706</c:v>
                </c:pt>
                <c:pt idx="297">
                  <c:v>0.24948440094542892</c:v>
                </c:pt>
                <c:pt idx="298">
                  <c:v>9.1205827364962772E-2</c:v>
                </c:pt>
                <c:pt idx="299">
                  <c:v>0.20858702835875489</c:v>
                </c:pt>
                <c:pt idx="300">
                  <c:v>8.4691752198731221E-2</c:v>
                </c:pt>
                <c:pt idx="301">
                  <c:v>0.12558711809466719</c:v>
                </c:pt>
                <c:pt idx="302">
                  <c:v>5.6000540506397051E-2</c:v>
                </c:pt>
                <c:pt idx="303">
                  <c:v>0.27330826589182988</c:v>
                </c:pt>
                <c:pt idx="304">
                  <c:v>7.204661134899118E-2</c:v>
                </c:pt>
                <c:pt idx="305">
                  <c:v>0.11849195558720726</c:v>
                </c:pt>
                <c:pt idx="306">
                  <c:v>0.10370783117934916</c:v>
                </c:pt>
                <c:pt idx="307">
                  <c:v>0.1862571162665185</c:v>
                </c:pt>
                <c:pt idx="308">
                  <c:v>7.5796959012209814E-2</c:v>
                </c:pt>
                <c:pt idx="309">
                  <c:v>0.30256420985012483</c:v>
                </c:pt>
                <c:pt idx="310">
                  <c:v>0.30663563519827369</c:v>
                </c:pt>
                <c:pt idx="311">
                  <c:v>0.11497246109425173</c:v>
                </c:pt>
                <c:pt idx="312">
                  <c:v>0.10842410218345612</c:v>
                </c:pt>
                <c:pt idx="313">
                  <c:v>8.3969014964686714E-2</c:v>
                </c:pt>
                <c:pt idx="314">
                  <c:v>6.2552802565969831E-2</c:v>
                </c:pt>
                <c:pt idx="315">
                  <c:v>0.33204132547162157</c:v>
                </c:pt>
                <c:pt idx="316">
                  <c:v>0.33318944540015394</c:v>
                </c:pt>
                <c:pt idx="317">
                  <c:v>0.12124236533286414</c:v>
                </c:pt>
                <c:pt idx="318">
                  <c:v>0.18937060597415606</c:v>
                </c:pt>
                <c:pt idx="319">
                  <c:v>8.6093984160630146E-2</c:v>
                </c:pt>
                <c:pt idx="320">
                  <c:v>0.3766772289768206</c:v>
                </c:pt>
                <c:pt idx="321">
                  <c:v>9.7695490934174248E-2</c:v>
                </c:pt>
                <c:pt idx="322">
                  <c:v>0.38134282682979892</c:v>
                </c:pt>
                <c:pt idx="323">
                  <c:v>8.1882167502940875E-2</c:v>
                </c:pt>
                <c:pt idx="324">
                  <c:v>6.935928619907962E-2</c:v>
                </c:pt>
                <c:pt idx="325">
                  <c:v>0.40113016720951611</c:v>
                </c:pt>
                <c:pt idx="326">
                  <c:v>0.40086675980620923</c:v>
                </c:pt>
                <c:pt idx="327">
                  <c:v>0.3874376887099204</c:v>
                </c:pt>
                <c:pt idx="328">
                  <c:v>0.41451839936774404</c:v>
                </c:pt>
                <c:pt idx="329">
                  <c:v>0.41442846740583178</c:v>
                </c:pt>
                <c:pt idx="330">
                  <c:v>0.41559090995323417</c:v>
                </c:pt>
                <c:pt idx="331">
                  <c:v>9.8084770282541478E-2</c:v>
                </c:pt>
                <c:pt idx="332">
                  <c:v>0.41708556650775397</c:v>
                </c:pt>
                <c:pt idx="333">
                  <c:v>0.41411066469944674</c:v>
                </c:pt>
                <c:pt idx="334">
                  <c:v>6.7287538530282173E-2</c:v>
                </c:pt>
                <c:pt idx="335">
                  <c:v>7.4107620912887598E-2</c:v>
                </c:pt>
                <c:pt idx="336">
                  <c:v>0.4232761100509968</c:v>
                </c:pt>
                <c:pt idx="337">
                  <c:v>0.43081388290555939</c:v>
                </c:pt>
                <c:pt idx="338">
                  <c:v>0.19405739925697593</c:v>
                </c:pt>
                <c:pt idx="339">
                  <c:v>0.41509049637272366</c:v>
                </c:pt>
                <c:pt idx="340">
                  <c:v>6.8712544200844883E-2</c:v>
                </c:pt>
                <c:pt idx="341">
                  <c:v>0.42158817548190242</c:v>
                </c:pt>
                <c:pt idx="342">
                  <c:v>0.43078144089668513</c:v>
                </c:pt>
                <c:pt idx="343">
                  <c:v>0.10393129780609803</c:v>
                </c:pt>
                <c:pt idx="344">
                  <c:v>4.8359533254608067E-2</c:v>
                </c:pt>
                <c:pt idx="345">
                  <c:v>0.23214413335935055</c:v>
                </c:pt>
                <c:pt idx="346">
                  <c:v>7.4099992902168704E-2</c:v>
                </c:pt>
                <c:pt idx="347">
                  <c:v>6.6618270105073527E-2</c:v>
                </c:pt>
                <c:pt idx="348">
                  <c:v>0.44704288989533986</c:v>
                </c:pt>
                <c:pt idx="349">
                  <c:v>0.44892345046488175</c:v>
                </c:pt>
                <c:pt idx="350">
                  <c:v>0.44300424711778269</c:v>
                </c:pt>
                <c:pt idx="351">
                  <c:v>0.45186265881560878</c:v>
                </c:pt>
                <c:pt idx="352">
                  <c:v>0.44548158880268912</c:v>
                </c:pt>
                <c:pt idx="353">
                  <c:v>0.46486678931923986</c:v>
                </c:pt>
                <c:pt idx="354">
                  <c:v>6.7401407733212765E-2</c:v>
                </c:pt>
                <c:pt idx="355">
                  <c:v>0.46233059370202634</c:v>
                </c:pt>
                <c:pt idx="356">
                  <c:v>5.8293712175195141E-2</c:v>
                </c:pt>
                <c:pt idx="357">
                  <c:v>0.46983321816002277</c:v>
                </c:pt>
                <c:pt idx="358">
                  <c:v>0.20668013100600749</c:v>
                </c:pt>
                <c:pt idx="359">
                  <c:v>5.0667311539145256E-2</c:v>
                </c:pt>
                <c:pt idx="360">
                  <c:v>7.1322264332335669E-2</c:v>
                </c:pt>
                <c:pt idx="361">
                  <c:v>7.9063818980527015E-2</c:v>
                </c:pt>
                <c:pt idx="362">
                  <c:v>4.2514041775798823E-2</c:v>
                </c:pt>
                <c:pt idx="363">
                  <c:v>3.1676526225657739E-2</c:v>
                </c:pt>
                <c:pt idx="364">
                  <c:v>1.6256901326526428E-2</c:v>
                </c:pt>
                <c:pt idx="365">
                  <c:v>7.2738125468108081E-2</c:v>
                </c:pt>
                <c:pt idx="366">
                  <c:v>0.21561905994488106</c:v>
                </c:pt>
                <c:pt idx="367">
                  <c:v>4.9582865048542139E-2</c:v>
                </c:pt>
                <c:pt idx="368">
                  <c:v>2.1226028011036794E-2</c:v>
                </c:pt>
                <c:pt idx="369">
                  <c:v>3.3032852115687572E-2</c:v>
                </c:pt>
                <c:pt idx="370">
                  <c:v>4.2931287115684925E-2</c:v>
                </c:pt>
                <c:pt idx="371">
                  <c:v>3.1618234759351001E-2</c:v>
                </c:pt>
                <c:pt idx="372">
                  <c:v>0.22325608846389447</c:v>
                </c:pt>
                <c:pt idx="373">
                  <c:v>3.7600548315424476E-2</c:v>
                </c:pt>
                <c:pt idx="374">
                  <c:v>2.8936654648212767E-2</c:v>
                </c:pt>
                <c:pt idx="375">
                  <c:v>7.3134854403582042E-2</c:v>
                </c:pt>
                <c:pt idx="376">
                  <c:v>1.7827113572727208E-2</c:v>
                </c:pt>
                <c:pt idx="377">
                  <c:v>1.5999792108963733E-2</c:v>
                </c:pt>
                <c:pt idx="378">
                  <c:v>3.3437476426658799E-2</c:v>
                </c:pt>
                <c:pt idx="379">
                  <c:v>0.2009890399948995</c:v>
                </c:pt>
                <c:pt idx="380">
                  <c:v>1.9466540123115224E-2</c:v>
                </c:pt>
                <c:pt idx="381">
                  <c:v>2.3943741955403344E-2</c:v>
                </c:pt>
                <c:pt idx="382">
                  <c:v>1.8107122364780424E-2</c:v>
                </c:pt>
                <c:pt idx="383">
                  <c:v>4.815543000551939E-2</c:v>
                </c:pt>
                <c:pt idx="384">
                  <c:v>1.9047664971339424E-2</c:v>
                </c:pt>
                <c:pt idx="385">
                  <c:v>3.5638730460038473E-2</c:v>
                </c:pt>
                <c:pt idx="386">
                  <c:v>1.2117761033667391E-2</c:v>
                </c:pt>
                <c:pt idx="387">
                  <c:v>2.1581661593718698E-2</c:v>
                </c:pt>
                <c:pt idx="388">
                  <c:v>3.0444845472369975E-2</c:v>
                </c:pt>
                <c:pt idx="389">
                  <c:v>2.1574485592369706E-2</c:v>
                </c:pt>
                <c:pt idx="390">
                  <c:v>7.566001840076603E-3</c:v>
                </c:pt>
                <c:pt idx="391">
                  <c:v>1.6261479794151004E-2</c:v>
                </c:pt>
                <c:pt idx="392">
                  <c:v>1.9723248847841726E-2</c:v>
                </c:pt>
                <c:pt idx="393">
                  <c:v>1.5940073546320391E-2</c:v>
                </c:pt>
                <c:pt idx="394">
                  <c:v>4.7002175288564138E-2</c:v>
                </c:pt>
                <c:pt idx="395">
                  <c:v>2.8079769623680546E-2</c:v>
                </c:pt>
                <c:pt idx="396">
                  <c:v>0.2332337625164714</c:v>
                </c:pt>
                <c:pt idx="397">
                  <c:v>1.5556409622213524E-2</c:v>
                </c:pt>
                <c:pt idx="398">
                  <c:v>0.14343587949758344</c:v>
                </c:pt>
                <c:pt idx="399">
                  <c:v>1.4759914567608584E-2</c:v>
                </c:pt>
                <c:pt idx="400">
                  <c:v>1.1724488579288176E-2</c:v>
                </c:pt>
                <c:pt idx="401">
                  <c:v>1.7768442970013641E-2</c:v>
                </c:pt>
                <c:pt idx="402">
                  <c:v>1.4853084308138113E-2</c:v>
                </c:pt>
                <c:pt idx="403">
                  <c:v>1.4574317687662533E-2</c:v>
                </c:pt>
                <c:pt idx="404">
                  <c:v>4.3374642410402606E-2</c:v>
                </c:pt>
                <c:pt idx="405">
                  <c:v>1.9905320914311578E-2</c:v>
                </c:pt>
                <c:pt idx="406">
                  <c:v>8.0426623218913616E-3</c:v>
                </c:pt>
                <c:pt idx="407">
                  <c:v>7.3810256007137559E-2</c:v>
                </c:pt>
                <c:pt idx="408">
                  <c:v>1.7523468128150217E-2</c:v>
                </c:pt>
                <c:pt idx="409">
                  <c:v>4.5856466844147493E-2</c:v>
                </c:pt>
                <c:pt idx="410">
                  <c:v>0.16463286040758349</c:v>
                </c:pt>
                <c:pt idx="411">
                  <c:v>1.0722676012889691E-2</c:v>
                </c:pt>
                <c:pt idx="412">
                  <c:v>2.0559387719464542E-2</c:v>
                </c:pt>
                <c:pt idx="413">
                  <c:v>1.089663207617288E-2</c:v>
                </c:pt>
                <c:pt idx="414">
                  <c:v>5.7267783611527401E-2</c:v>
                </c:pt>
                <c:pt idx="415">
                  <c:v>2.0225210595850602E-2</c:v>
                </c:pt>
                <c:pt idx="416">
                  <c:v>4.8590353651197134E-2</c:v>
                </c:pt>
                <c:pt idx="417">
                  <c:v>2.0819978499338157E-2</c:v>
                </c:pt>
                <c:pt idx="418">
                  <c:v>4.0320284161328483E-2</c:v>
                </c:pt>
                <c:pt idx="419">
                  <c:v>1.6795368761103702E-2</c:v>
                </c:pt>
                <c:pt idx="420">
                  <c:v>1.9372283015985273E-2</c:v>
                </c:pt>
                <c:pt idx="421">
                  <c:v>1.5047136874284698E-2</c:v>
                </c:pt>
                <c:pt idx="422">
                  <c:v>2.8591077241321889E-2</c:v>
                </c:pt>
                <c:pt idx="423">
                  <c:v>7.5570411577552243E-3</c:v>
                </c:pt>
                <c:pt idx="424">
                  <c:v>1.4923230312843646E-2</c:v>
                </c:pt>
                <c:pt idx="425">
                  <c:v>2.0812003061062477E-2</c:v>
                </c:pt>
                <c:pt idx="426">
                  <c:v>4.5139670086649751E-5</c:v>
                </c:pt>
                <c:pt idx="427">
                  <c:v>8.0345531686879219E-7</c:v>
                </c:pt>
                <c:pt idx="428">
                  <c:v>0.19305359508061987</c:v>
                </c:pt>
                <c:pt idx="429">
                  <c:v>5.3916985153851444E-4</c:v>
                </c:pt>
                <c:pt idx="430">
                  <c:v>1.52404249139235E-2</c:v>
                </c:pt>
                <c:pt idx="431">
                  <c:v>1.7461914467997691E-2</c:v>
                </c:pt>
                <c:pt idx="432">
                  <c:v>8.9768176488156919E-3</c:v>
                </c:pt>
                <c:pt idx="433">
                  <c:v>2.1027554502333246E-4</c:v>
                </c:pt>
                <c:pt idx="434">
                  <c:v>7.7367852909353838E-4</c:v>
                </c:pt>
                <c:pt idx="435">
                  <c:v>8.674571563775697E-3</c:v>
                </c:pt>
                <c:pt idx="436">
                  <c:v>1.1418782647694106E-3</c:v>
                </c:pt>
                <c:pt idx="437">
                  <c:v>8.3153831601675693E-3</c:v>
                </c:pt>
                <c:pt idx="438">
                  <c:v>4.611551950743855E-2</c:v>
                </c:pt>
                <c:pt idx="439">
                  <c:v>5.2003507600276506E-2</c:v>
                </c:pt>
                <c:pt idx="440">
                  <c:v>0.16738131012925031</c:v>
                </c:pt>
                <c:pt idx="441">
                  <c:v>4.6259540677164477E-3</c:v>
                </c:pt>
                <c:pt idx="442">
                  <c:v>1.3910399077371044E-3</c:v>
                </c:pt>
                <c:pt idx="443">
                  <c:v>1.3719420961964485E-2</c:v>
                </c:pt>
                <c:pt idx="444">
                  <c:v>9.773096198547486E-3</c:v>
                </c:pt>
                <c:pt idx="445">
                  <c:v>1.3587385757562191E-3</c:v>
                </c:pt>
                <c:pt idx="446">
                  <c:v>4.8959748482968767E-2</c:v>
                </c:pt>
                <c:pt idx="447">
                  <c:v>1.6585730343614219E-3</c:v>
                </c:pt>
                <c:pt idx="448">
                  <c:v>7.7506251016725911E-3</c:v>
                </c:pt>
                <c:pt idx="449">
                  <c:v>1.353275067898242E-2</c:v>
                </c:pt>
                <c:pt idx="450">
                  <c:v>3.8717846359861601E-3</c:v>
                </c:pt>
                <c:pt idx="451">
                  <c:v>4.0399805124910572E-2</c:v>
                </c:pt>
                <c:pt idx="452">
                  <c:v>2.8335339497952429E-3</c:v>
                </c:pt>
                <c:pt idx="453">
                  <c:v>4.3960861411696285E-3</c:v>
                </c:pt>
                <c:pt idx="454">
                  <c:v>4.6863894513018683E-3</c:v>
                </c:pt>
                <c:pt idx="455">
                  <c:v>1.5233212096467229E-2</c:v>
                </c:pt>
                <c:pt idx="456">
                  <c:v>1.2089797814128018E-2</c:v>
                </c:pt>
                <c:pt idx="457">
                  <c:v>9.8415786228496869E-3</c:v>
                </c:pt>
                <c:pt idx="458">
                  <c:v>4.9216510031706087E-3</c:v>
                </c:pt>
                <c:pt idx="459">
                  <c:v>4.7300567989626693E-3</c:v>
                </c:pt>
                <c:pt idx="460">
                  <c:v>1.0171020718050669E-2</c:v>
                </c:pt>
                <c:pt idx="461">
                  <c:v>1.2022272023774379E-2</c:v>
                </c:pt>
                <c:pt idx="462">
                  <c:v>2.0603273573118665E-3</c:v>
                </c:pt>
                <c:pt idx="463">
                  <c:v>4.513722767706739E-2</c:v>
                </c:pt>
                <c:pt idx="464">
                  <c:v>9.9223637440426348E-3</c:v>
                </c:pt>
                <c:pt idx="465">
                  <c:v>1.3891898038580038E-2</c:v>
                </c:pt>
                <c:pt idx="466">
                  <c:v>0.18268328447647231</c:v>
                </c:pt>
                <c:pt idx="467">
                  <c:v>2.9225542998867031E-2</c:v>
                </c:pt>
                <c:pt idx="468">
                  <c:v>4.1344421926555889E-3</c:v>
                </c:pt>
                <c:pt idx="469">
                  <c:v>2.502450671701369E-2</c:v>
                </c:pt>
                <c:pt idx="470">
                  <c:v>1.3602976508558939E-2</c:v>
                </c:pt>
                <c:pt idx="471">
                  <c:v>1.9376650411826134E-2</c:v>
                </c:pt>
                <c:pt idx="472">
                  <c:v>1.9913351323808449E-3</c:v>
                </c:pt>
                <c:pt idx="473">
                  <c:v>3.4705889550984706E-2</c:v>
                </c:pt>
                <c:pt idx="474">
                  <c:v>2.7446604093141876E-2</c:v>
                </c:pt>
                <c:pt idx="475">
                  <c:v>2.5783696822248042E-2</c:v>
                </c:pt>
                <c:pt idx="476">
                  <c:v>1.1919539013895881E-3</c:v>
                </c:pt>
                <c:pt idx="477">
                  <c:v>2.6013655155805927E-2</c:v>
                </c:pt>
                <c:pt idx="478">
                  <c:v>1.4292803788050853E-2</c:v>
                </c:pt>
                <c:pt idx="479">
                  <c:v>2.455764355577642E-3</c:v>
                </c:pt>
                <c:pt idx="480">
                  <c:v>2.2870981151582821E-2</c:v>
                </c:pt>
                <c:pt idx="481">
                  <c:v>0.14690099592313674</c:v>
                </c:pt>
                <c:pt idx="482">
                  <c:v>3.7245342266725989E-2</c:v>
                </c:pt>
                <c:pt idx="483">
                  <c:v>1.0695947685006708E-3</c:v>
                </c:pt>
                <c:pt idx="484">
                  <c:v>2.8910784816313415E-2</c:v>
                </c:pt>
                <c:pt idx="485">
                  <c:v>6.8985665391795795E-3</c:v>
                </c:pt>
                <c:pt idx="486">
                  <c:v>3.0874485373393015E-2</c:v>
                </c:pt>
                <c:pt idx="487">
                  <c:v>1.4875664243216576E-4</c:v>
                </c:pt>
                <c:pt idx="488">
                  <c:v>3.7318979907949544E-2</c:v>
                </c:pt>
                <c:pt idx="489">
                  <c:v>2.2921180909576129E-2</c:v>
                </c:pt>
                <c:pt idx="490">
                  <c:v>4.7506899459368E-2</c:v>
                </c:pt>
                <c:pt idx="491">
                  <c:v>2.7303995428649551E-4</c:v>
                </c:pt>
                <c:pt idx="492">
                  <c:v>4.7609906777799957E-2</c:v>
                </c:pt>
                <c:pt idx="493">
                  <c:v>1.1286239230835663E-2</c:v>
                </c:pt>
                <c:pt idx="494">
                  <c:v>7.2729152929938647E-4</c:v>
                </c:pt>
                <c:pt idx="495">
                  <c:v>5.2048375156580048E-2</c:v>
                </c:pt>
                <c:pt idx="496">
                  <c:v>2.7944749399103415E-2</c:v>
                </c:pt>
                <c:pt idx="497">
                  <c:v>4.1810636439485287E-2</c:v>
                </c:pt>
                <c:pt idx="498">
                  <c:v>5.6822213634182526E-4</c:v>
                </c:pt>
                <c:pt idx="499">
                  <c:v>5.9449683488432346E-2</c:v>
                </c:pt>
                <c:pt idx="500">
                  <c:v>1.3505072683549176E-3</c:v>
                </c:pt>
                <c:pt idx="501">
                  <c:v>5.1716564322597261E-2</c:v>
                </c:pt>
                <c:pt idx="502">
                  <c:v>4.6976948836714681E-2</c:v>
                </c:pt>
                <c:pt idx="503">
                  <c:v>0.17407450091409951</c:v>
                </c:pt>
                <c:pt idx="504">
                  <c:v>2.8493043042574318E-2</c:v>
                </c:pt>
                <c:pt idx="505">
                  <c:v>1.041307049046501E-3</c:v>
                </c:pt>
                <c:pt idx="506">
                  <c:v>5.2363183273260706E-2</c:v>
                </c:pt>
                <c:pt idx="507">
                  <c:v>3.9794505666696726E-2</c:v>
                </c:pt>
                <c:pt idx="508">
                  <c:v>2.9064619587982416E-2</c:v>
                </c:pt>
                <c:pt idx="509">
                  <c:v>2.7766928159287118E-2</c:v>
                </c:pt>
                <c:pt idx="510">
                  <c:v>6.4545835040574595E-2</c:v>
                </c:pt>
                <c:pt idx="511">
                  <c:v>3.8538506175652886E-3</c:v>
                </c:pt>
                <c:pt idx="512">
                  <c:v>5.3398407756551886E-2</c:v>
                </c:pt>
                <c:pt idx="513">
                  <c:v>3.9129827971061655E-3</c:v>
                </c:pt>
                <c:pt idx="514">
                  <c:v>4.8983857262795645E-2</c:v>
                </c:pt>
                <c:pt idx="515">
                  <c:v>6.5785613356473538E-2</c:v>
                </c:pt>
                <c:pt idx="516">
                  <c:v>4.5839193180349937E-2</c:v>
                </c:pt>
                <c:pt idx="517">
                  <c:v>2.1762952512270312E-2</c:v>
                </c:pt>
                <c:pt idx="518">
                  <c:v>1.6873277079842618E-2</c:v>
                </c:pt>
                <c:pt idx="519">
                  <c:v>5.792493813576418E-2</c:v>
                </c:pt>
                <c:pt idx="520">
                  <c:v>7.4462513268858735E-2</c:v>
                </c:pt>
                <c:pt idx="521">
                  <c:v>4.699469606454524E-2</c:v>
                </c:pt>
                <c:pt idx="522">
                  <c:v>1.5326336997580486E-2</c:v>
                </c:pt>
                <c:pt idx="523">
                  <c:v>0.2698387683488162</c:v>
                </c:pt>
                <c:pt idx="524">
                  <c:v>5.9908222438577706E-2</c:v>
                </c:pt>
                <c:pt idx="525">
                  <c:v>4.8394331335498073E-2</c:v>
                </c:pt>
                <c:pt idx="526">
                  <c:v>4.2211988537392921E-2</c:v>
                </c:pt>
                <c:pt idx="527">
                  <c:v>1.479033703584876E-2</c:v>
                </c:pt>
                <c:pt idx="528">
                  <c:v>5.6131800276263258E-2</c:v>
                </c:pt>
                <c:pt idx="529">
                  <c:v>5.0384648112618134E-2</c:v>
                </c:pt>
                <c:pt idx="530">
                  <c:v>1.8354302389756459E-2</c:v>
                </c:pt>
                <c:pt idx="531">
                  <c:v>3.8885887409600722E-2</c:v>
                </c:pt>
                <c:pt idx="532">
                  <c:v>2.7187545171158813E-2</c:v>
                </c:pt>
                <c:pt idx="533">
                  <c:v>4.3685886572340946E-2</c:v>
                </c:pt>
                <c:pt idx="534">
                  <c:v>6.6907930807345778E-2</c:v>
                </c:pt>
                <c:pt idx="535">
                  <c:v>1.8730463388545095E-2</c:v>
                </c:pt>
                <c:pt idx="536">
                  <c:v>9.8887150557409917E-2</c:v>
                </c:pt>
                <c:pt idx="537">
                  <c:v>5.1620399122089773E-2</c:v>
                </c:pt>
                <c:pt idx="538">
                  <c:v>3.27029277040689E-2</c:v>
                </c:pt>
                <c:pt idx="539">
                  <c:v>2.8417100731412272E-2</c:v>
                </c:pt>
                <c:pt idx="540">
                  <c:v>0.12825283305060603</c:v>
                </c:pt>
                <c:pt idx="541">
                  <c:v>4.4650108279146845E-2</c:v>
                </c:pt>
                <c:pt idx="542">
                  <c:v>2.7265528116459683E-2</c:v>
                </c:pt>
                <c:pt idx="543">
                  <c:v>0.16580639210491177</c:v>
                </c:pt>
                <c:pt idx="544">
                  <c:v>0.31052630881848459</c:v>
                </c:pt>
                <c:pt idx="545">
                  <c:v>5.2407516542286113E-2</c:v>
                </c:pt>
                <c:pt idx="546">
                  <c:v>6.1654251669108536E-3</c:v>
                </c:pt>
                <c:pt idx="548">
                  <c:v>4.770095224204819E-3</c:v>
                </c:pt>
                <c:pt idx="549">
                  <c:v>3.1406543731633429E-2</c:v>
                </c:pt>
                <c:pt idx="550">
                  <c:v>6.9533404539062794E-3</c:v>
                </c:pt>
                <c:pt idx="551">
                  <c:v>4.4101627427991265E-3</c:v>
                </c:pt>
                <c:pt idx="552">
                  <c:v>5.8116336893311984E-2</c:v>
                </c:pt>
                <c:pt idx="553">
                  <c:v>3.4433951757537759E-2</c:v>
                </c:pt>
                <c:pt idx="554">
                  <c:v>2.2948305654865216E-2</c:v>
                </c:pt>
                <c:pt idx="555">
                  <c:v>5.1926946166611469E-2</c:v>
                </c:pt>
                <c:pt idx="556">
                  <c:v>1.9744617500223757E-2</c:v>
                </c:pt>
                <c:pt idx="557">
                  <c:v>8.3883500653172838E-3</c:v>
                </c:pt>
                <c:pt idx="558">
                  <c:v>9.02624257403941E-3</c:v>
                </c:pt>
                <c:pt idx="559">
                  <c:v>8.4443079717793426E-2</c:v>
                </c:pt>
                <c:pt idx="560">
                  <c:v>0.16296717228629773</c:v>
                </c:pt>
                <c:pt idx="561">
                  <c:v>0.10625888814183315</c:v>
                </c:pt>
                <c:pt idx="562">
                  <c:v>6.8313265588034536E-3</c:v>
                </c:pt>
                <c:pt idx="563">
                  <c:v>1.4088966150850091E-2</c:v>
                </c:pt>
                <c:pt idx="564">
                  <c:v>0.18485514205229331</c:v>
                </c:pt>
                <c:pt idx="565">
                  <c:v>6.2385953731083896E-2</c:v>
                </c:pt>
                <c:pt idx="566">
                  <c:v>6.957654227332008E-2</c:v>
                </c:pt>
                <c:pt idx="567">
                  <c:v>0.19096385123834356</c:v>
                </c:pt>
                <c:pt idx="568">
                  <c:v>1.3592061995325476E-2</c:v>
                </c:pt>
                <c:pt idx="569">
                  <c:v>6.7262393134676565E-2</c:v>
                </c:pt>
                <c:pt idx="570">
                  <c:v>3.3633600262420876E-2</c:v>
                </c:pt>
                <c:pt idx="571">
                  <c:v>0.22682640232395868</c:v>
                </c:pt>
                <c:pt idx="572">
                  <c:v>0.2225788055064723</c:v>
                </c:pt>
                <c:pt idx="573">
                  <c:v>4.9751130248865405E-2</c:v>
                </c:pt>
                <c:pt idx="574">
                  <c:v>0.19706435703290962</c:v>
                </c:pt>
                <c:pt idx="575">
                  <c:v>0.21324318875164044</c:v>
                </c:pt>
                <c:pt idx="576">
                  <c:v>4.1371413684203037E-2</c:v>
                </c:pt>
                <c:pt idx="577">
                  <c:v>0.10488553644984426</c:v>
                </c:pt>
                <c:pt idx="578">
                  <c:v>1.4928547051534548E-2</c:v>
                </c:pt>
                <c:pt idx="579">
                  <c:v>0.22166670801538757</c:v>
                </c:pt>
                <c:pt idx="580">
                  <c:v>2.3255744609686746E-3</c:v>
                </c:pt>
                <c:pt idx="581">
                  <c:v>9.0232141632687501E-2</c:v>
                </c:pt>
                <c:pt idx="582">
                  <c:v>8.921775795273805E-2</c:v>
                </c:pt>
                <c:pt idx="583">
                  <c:v>0.26097448360371422</c:v>
                </c:pt>
                <c:pt idx="584">
                  <c:v>4.4697856639171078E-2</c:v>
                </c:pt>
                <c:pt idx="585">
                  <c:v>0.3067524190542531</c:v>
                </c:pt>
                <c:pt idx="586">
                  <c:v>0.23534378737502695</c:v>
                </c:pt>
                <c:pt idx="587">
                  <c:v>0.28570902823209465</c:v>
                </c:pt>
                <c:pt idx="588">
                  <c:v>3.2174737463023823E-2</c:v>
                </c:pt>
                <c:pt idx="589">
                  <c:v>8.4958227620110724E-2</c:v>
                </c:pt>
                <c:pt idx="590">
                  <c:v>1.5286607749876838E-2</c:v>
                </c:pt>
                <c:pt idx="591">
                  <c:v>0.27749334035736412</c:v>
                </c:pt>
                <c:pt idx="592">
                  <c:v>0.28075300475388099</c:v>
                </c:pt>
                <c:pt idx="593">
                  <c:v>0.32669883895235774</c:v>
                </c:pt>
                <c:pt idx="594">
                  <c:v>0.32861774205777339</c:v>
                </c:pt>
                <c:pt idx="595">
                  <c:v>4.4643725406508995E-2</c:v>
                </c:pt>
                <c:pt idx="596">
                  <c:v>0.32324083107281576</c:v>
                </c:pt>
                <c:pt idx="597">
                  <c:v>2.4781571712525825E-2</c:v>
                </c:pt>
                <c:pt idx="598">
                  <c:v>0.32611544612726595</c:v>
                </c:pt>
                <c:pt idx="599">
                  <c:v>0.29458143560739153</c:v>
                </c:pt>
                <c:pt idx="600">
                  <c:v>0.34264091533555485</c:v>
                </c:pt>
                <c:pt idx="601">
                  <c:v>2.609117349020632E-3</c:v>
                </c:pt>
                <c:pt idx="602">
                  <c:v>0.33141868501232918</c:v>
                </c:pt>
                <c:pt idx="603">
                  <c:v>0.32087133023190206</c:v>
                </c:pt>
                <c:pt idx="604">
                  <c:v>0.3236370022129238</c:v>
                </c:pt>
                <c:pt idx="605">
                  <c:v>0.31588331046070156</c:v>
                </c:pt>
                <c:pt idx="606">
                  <c:v>0.33094732647742353</c:v>
                </c:pt>
                <c:pt idx="607">
                  <c:v>0.30650508091700607</c:v>
                </c:pt>
                <c:pt idx="608">
                  <c:v>0.33908993253289088</c:v>
                </c:pt>
                <c:pt idx="609">
                  <c:v>3.5839912462243245E-2</c:v>
                </c:pt>
                <c:pt idx="610">
                  <c:v>0.32020649173630245</c:v>
                </c:pt>
                <c:pt idx="611">
                  <c:v>0.33898454990721305</c:v>
                </c:pt>
                <c:pt idx="612">
                  <c:v>0.346134565845926</c:v>
                </c:pt>
                <c:pt idx="613">
                  <c:v>7.3235840903983482E-2</c:v>
                </c:pt>
                <c:pt idx="614">
                  <c:v>6.1429411577678013E-2</c:v>
                </c:pt>
                <c:pt idx="615">
                  <c:v>0.17063073479849661</c:v>
                </c:pt>
                <c:pt idx="616">
                  <c:v>0.26702192121830526</c:v>
                </c:pt>
                <c:pt idx="617">
                  <c:v>2.0786738971417057E-2</c:v>
                </c:pt>
                <c:pt idx="618">
                  <c:v>0.36520900003959789</c:v>
                </c:pt>
                <c:pt idx="619">
                  <c:v>0.36253874164880157</c:v>
                </c:pt>
                <c:pt idx="620">
                  <c:v>0.28832373194296018</c:v>
                </c:pt>
                <c:pt idx="621">
                  <c:v>4.2149448545140654E-3</c:v>
                </c:pt>
                <c:pt idx="622">
                  <c:v>4.6370962668262627E-3</c:v>
                </c:pt>
                <c:pt idx="623">
                  <c:v>0.35619945296386635</c:v>
                </c:pt>
                <c:pt idx="624">
                  <c:v>1.4048833505279223E-2</c:v>
                </c:pt>
                <c:pt idx="625">
                  <c:v>0.34819316032328218</c:v>
                </c:pt>
                <c:pt idx="626">
                  <c:v>2.4916934469532286E-2</c:v>
                </c:pt>
                <c:pt idx="627">
                  <c:v>0.26720780803310601</c:v>
                </c:pt>
                <c:pt idx="628">
                  <c:v>0.16943381380516798</c:v>
                </c:pt>
                <c:pt idx="629">
                  <c:v>0.24741825110919458</c:v>
                </c:pt>
                <c:pt idx="630">
                  <c:v>0.36186486169119542</c:v>
                </c:pt>
                <c:pt idx="631">
                  <c:v>4.7389254468885748E-2</c:v>
                </c:pt>
                <c:pt idx="632">
                  <c:v>0.39465392319464032</c:v>
                </c:pt>
                <c:pt idx="633">
                  <c:v>1.2035496399001109E-3</c:v>
                </c:pt>
                <c:pt idx="634">
                  <c:v>0.30493269368481812</c:v>
                </c:pt>
                <c:pt idx="635">
                  <c:v>1.793418786929412E-2</c:v>
                </c:pt>
                <c:pt idx="636">
                  <c:v>0.17675353560813353</c:v>
                </c:pt>
                <c:pt idx="637">
                  <c:v>2.5707988518399335E-2</c:v>
                </c:pt>
                <c:pt idx="638">
                  <c:v>1.1958358424998537E-2</c:v>
                </c:pt>
                <c:pt idx="639">
                  <c:v>3.035456026253104E-3</c:v>
                </c:pt>
                <c:pt idx="640">
                  <c:v>5.4344593064664616E-4</c:v>
                </c:pt>
                <c:pt idx="641">
                  <c:v>1.7166387845330665E-2</c:v>
                </c:pt>
                <c:pt idx="642">
                  <c:v>7.4808862999197426E-3</c:v>
                </c:pt>
                <c:pt idx="643">
                  <c:v>2.9181941806588254E-2</c:v>
                </c:pt>
                <c:pt idx="644">
                  <c:v>4.8637641135870326E-3</c:v>
                </c:pt>
                <c:pt idx="645">
                  <c:v>0.22140472765250274</c:v>
                </c:pt>
                <c:pt idx="646">
                  <c:v>1.5936019399886568E-3</c:v>
                </c:pt>
                <c:pt idx="647">
                  <c:v>3.5261067291463459E-3</c:v>
                </c:pt>
                <c:pt idx="648">
                  <c:v>9.0587433853302885E-4</c:v>
                </c:pt>
                <c:pt idx="649">
                  <c:v>9.7228742527547003E-3</c:v>
                </c:pt>
                <c:pt idx="650">
                  <c:v>0.20414723358172918</c:v>
                </c:pt>
                <c:pt idx="651">
                  <c:v>4.484954090564432E-3</c:v>
                </c:pt>
                <c:pt idx="652">
                  <c:v>1.0759930169832743E-2</c:v>
                </c:pt>
                <c:pt idx="653">
                  <c:v>6.6745067667711158E-4</c:v>
                </c:pt>
                <c:pt idx="654">
                  <c:v>6.1957654962371437E-5</c:v>
                </c:pt>
                <c:pt idx="655">
                  <c:v>2.6013913653244937E-2</c:v>
                </c:pt>
                <c:pt idx="656">
                  <c:v>1.4205248422241776E-3</c:v>
                </c:pt>
                <c:pt idx="657">
                  <c:v>2.4488906867895829E-2</c:v>
                </c:pt>
                <c:pt idx="658">
                  <c:v>8.510486866797522E-3</c:v>
                </c:pt>
                <c:pt idx="659">
                  <c:v>1.3565669904301344E-3</c:v>
                </c:pt>
                <c:pt idx="660">
                  <c:v>1.4572998353864644E-3</c:v>
                </c:pt>
                <c:pt idx="661">
                  <c:v>6.7104831441818355E-3</c:v>
                </c:pt>
                <c:pt idx="662">
                  <c:v>0.14828234391138351</c:v>
                </c:pt>
                <c:pt idx="663">
                  <c:v>0.22396927283109377</c:v>
                </c:pt>
                <c:pt idx="664">
                  <c:v>5.8954982957376842E-3</c:v>
                </c:pt>
                <c:pt idx="665">
                  <c:v>1.5275255274959938E-3</c:v>
                </c:pt>
                <c:pt idx="666">
                  <c:v>3.163199065795796E-4</c:v>
                </c:pt>
                <c:pt idx="667">
                  <c:v>2.2641661936215262E-2</c:v>
                </c:pt>
                <c:pt idx="668">
                  <c:v>3.0014844064237709E-3</c:v>
                </c:pt>
                <c:pt idx="669">
                  <c:v>8.8425405909149865E-3</c:v>
                </c:pt>
                <c:pt idx="670">
                  <c:v>0.13594666544649761</c:v>
                </c:pt>
                <c:pt idx="671">
                  <c:v>3.495993703273585E-3</c:v>
                </c:pt>
                <c:pt idx="672">
                  <c:v>5.844118694823396E-4</c:v>
                </c:pt>
                <c:pt idx="673">
                  <c:v>2.0377140048933696E-2</c:v>
                </c:pt>
                <c:pt idx="674">
                  <c:v>6.1897090564697142E-3</c:v>
                </c:pt>
                <c:pt idx="675">
                  <c:v>1.3523354697045576E-4</c:v>
                </c:pt>
                <c:pt idx="676">
                  <c:v>7.8130769207687568E-3</c:v>
                </c:pt>
                <c:pt idx="677">
                  <c:v>1.3305080681117545E-3</c:v>
                </c:pt>
                <c:pt idx="678">
                  <c:v>4.2979097022112014E-3</c:v>
                </c:pt>
                <c:pt idx="679">
                  <c:v>0.12185936619439947</c:v>
                </c:pt>
                <c:pt idx="680">
                  <c:v>3.2837286197725762E-3</c:v>
                </c:pt>
                <c:pt idx="681">
                  <c:v>2.7354542893867035E-2</c:v>
                </c:pt>
                <c:pt idx="682">
                  <c:v>1.0849428908606446E-3</c:v>
                </c:pt>
                <c:pt idx="683">
                  <c:v>5.2040607246866101E-3</c:v>
                </c:pt>
                <c:pt idx="684">
                  <c:v>3.246067700465104E-4</c:v>
                </c:pt>
                <c:pt idx="685">
                  <c:v>2.1518471898301647E-3</c:v>
                </c:pt>
                <c:pt idx="686">
                  <c:v>9.2191773674794094E-4</c:v>
                </c:pt>
                <c:pt idx="687">
                  <c:v>8.6302140760667109E-3</c:v>
                </c:pt>
                <c:pt idx="688">
                  <c:v>3.7707129868497344E-4</c:v>
                </c:pt>
                <c:pt idx="689">
                  <c:v>1.8115789425999014E-3</c:v>
                </c:pt>
                <c:pt idx="690">
                  <c:v>5.9745996289192489E-3</c:v>
                </c:pt>
                <c:pt idx="691">
                  <c:v>1.289523508334919E-2</c:v>
                </c:pt>
                <c:pt idx="692">
                  <c:v>0.12616439251781192</c:v>
                </c:pt>
                <c:pt idx="693">
                  <c:v>3.6858785255161511E-3</c:v>
                </c:pt>
                <c:pt idx="694">
                  <c:v>9.9147225875472343E-5</c:v>
                </c:pt>
                <c:pt idx="695">
                  <c:v>1.7210970043926386E-2</c:v>
                </c:pt>
                <c:pt idx="696">
                  <c:v>0.11044878784015302</c:v>
                </c:pt>
                <c:pt idx="697">
                  <c:v>9.8420092365742798E-3</c:v>
                </c:pt>
                <c:pt idx="698">
                  <c:v>1.8477458689197361E-2</c:v>
                </c:pt>
                <c:pt idx="699">
                  <c:v>2.5084454341793333E-4</c:v>
                </c:pt>
                <c:pt idx="700">
                  <c:v>6.5945935218445356E-3</c:v>
                </c:pt>
                <c:pt idx="701">
                  <c:v>1.6392241164955193E-3</c:v>
                </c:pt>
                <c:pt idx="702">
                  <c:v>2.2872484597574656E-3</c:v>
                </c:pt>
                <c:pt idx="703">
                  <c:v>2.5634268794912138E-2</c:v>
                </c:pt>
                <c:pt idx="704">
                  <c:v>1.6615607399568168E-2</c:v>
                </c:pt>
                <c:pt idx="705">
                  <c:v>9.1113820195500607E-3</c:v>
                </c:pt>
                <c:pt idx="706">
                  <c:v>1.8134969248385261E-2</c:v>
                </c:pt>
                <c:pt idx="707">
                  <c:v>3.5011339676896515E-3</c:v>
                </c:pt>
                <c:pt idx="708">
                  <c:v>2.3330548320914923E-2</c:v>
                </c:pt>
                <c:pt idx="709">
                  <c:v>4.8771308146146322E-3</c:v>
                </c:pt>
                <c:pt idx="710">
                  <c:v>9.7149823073599123E-3</c:v>
                </c:pt>
                <c:pt idx="711">
                  <c:v>2.4522970946336115E-2</c:v>
                </c:pt>
                <c:pt idx="712">
                  <c:v>1.4038762152485156E-2</c:v>
                </c:pt>
                <c:pt idx="713">
                  <c:v>2.5735166144763424E-2</c:v>
                </c:pt>
                <c:pt idx="714">
                  <c:v>3.008784118792323E-2</c:v>
                </c:pt>
                <c:pt idx="715">
                  <c:v>7.1817108831263576E-3</c:v>
                </c:pt>
                <c:pt idx="716">
                  <c:v>1.1810292569443418E-2</c:v>
                </c:pt>
                <c:pt idx="717">
                  <c:v>5.1508095321962629E-3</c:v>
                </c:pt>
                <c:pt idx="718">
                  <c:v>2.8946850297418311E-3</c:v>
                </c:pt>
                <c:pt idx="719">
                  <c:v>2.0393248388337951E-2</c:v>
                </c:pt>
                <c:pt idx="720">
                  <c:v>1.2408356462545737E-2</c:v>
                </c:pt>
                <c:pt idx="721">
                  <c:v>0.13267675248696195</c:v>
                </c:pt>
                <c:pt idx="722">
                  <c:v>2.2987944132519721E-2</c:v>
                </c:pt>
                <c:pt idx="723">
                  <c:v>3.5883905862193526E-2</c:v>
                </c:pt>
                <c:pt idx="724">
                  <c:v>2.4209098117054462E-2</c:v>
                </c:pt>
                <c:pt idx="725">
                  <c:v>1.1254213858005409E-2</c:v>
                </c:pt>
                <c:pt idx="726">
                  <c:v>2.8203079777629108E-3</c:v>
                </c:pt>
                <c:pt idx="727">
                  <c:v>1.8158370501809813E-2</c:v>
                </c:pt>
                <c:pt idx="728">
                  <c:v>9.1804198989426985E-3</c:v>
                </c:pt>
                <c:pt idx="729">
                  <c:v>3.6182895695875059E-3</c:v>
                </c:pt>
                <c:pt idx="730">
                  <c:v>3.4869016166062597E-2</c:v>
                </c:pt>
                <c:pt idx="731">
                  <c:v>2.1825514460888346E-2</c:v>
                </c:pt>
                <c:pt idx="732">
                  <c:v>9.690290944959131E-4</c:v>
                </c:pt>
                <c:pt idx="733">
                  <c:v>2.2706029051147887E-2</c:v>
                </c:pt>
                <c:pt idx="734">
                  <c:v>4.0634001070861986E-2</c:v>
                </c:pt>
                <c:pt idx="735">
                  <c:v>4.7802613774602272E-2</c:v>
                </c:pt>
                <c:pt idx="736">
                  <c:v>9.009304477049776E-2</c:v>
                </c:pt>
                <c:pt idx="737">
                  <c:v>1.5258859445286489E-4</c:v>
                </c:pt>
                <c:pt idx="738">
                  <c:v>3.8505815929045895E-2</c:v>
                </c:pt>
                <c:pt idx="739">
                  <c:v>6.2205290550958886E-2</c:v>
                </c:pt>
                <c:pt idx="740">
                  <c:v>1.6881337014939761E-2</c:v>
                </c:pt>
                <c:pt idx="741">
                  <c:v>5.3331416553346941E-3</c:v>
                </c:pt>
                <c:pt idx="742">
                  <c:v>2.5665671265901687E-2</c:v>
                </c:pt>
                <c:pt idx="743">
                  <c:v>5.0987988221088715E-2</c:v>
                </c:pt>
                <c:pt idx="744">
                  <c:v>5.3445236543632355E-2</c:v>
                </c:pt>
                <c:pt idx="745">
                  <c:v>7.5721031174879563E-2</c:v>
                </c:pt>
                <c:pt idx="746">
                  <c:v>5.6509675901214952E-2</c:v>
                </c:pt>
                <c:pt idx="747">
                  <c:v>4.325687130256918E-3</c:v>
                </c:pt>
                <c:pt idx="748">
                  <c:v>5.9980629298609575E-2</c:v>
                </c:pt>
                <c:pt idx="749">
                  <c:v>1.5331869728291148E-3</c:v>
                </c:pt>
                <c:pt idx="750">
                  <c:v>6.6752552708153917E-2</c:v>
                </c:pt>
                <c:pt idx="751">
                  <c:v>8.9477029765881858E-2</c:v>
                </c:pt>
                <c:pt idx="752">
                  <c:v>4.1105414732670615E-3</c:v>
                </c:pt>
                <c:pt idx="753">
                  <c:v>2.3721045549377999E-5</c:v>
                </c:pt>
                <c:pt idx="754">
                  <c:v>7.9366216830786165E-2</c:v>
                </c:pt>
                <c:pt idx="755">
                  <c:v>3.1046249312925656E-2</c:v>
                </c:pt>
                <c:pt idx="756">
                  <c:v>8.5456780855976786E-2</c:v>
                </c:pt>
                <c:pt idx="757">
                  <c:v>6.1047018066577571E-2</c:v>
                </c:pt>
                <c:pt idx="758">
                  <c:v>2.3736884466396741E-3</c:v>
                </c:pt>
                <c:pt idx="759">
                  <c:v>8.59668506684068E-2</c:v>
                </c:pt>
                <c:pt idx="760">
                  <c:v>9.2748502710107927E-2</c:v>
                </c:pt>
                <c:pt idx="761">
                  <c:v>5.6503434665426282E-2</c:v>
                </c:pt>
                <c:pt idx="762">
                  <c:v>2.1348291523231484E-3</c:v>
                </c:pt>
                <c:pt idx="763">
                  <c:v>0.12979218916715279</c:v>
                </c:pt>
                <c:pt idx="764">
                  <c:v>7.6516678886600561E-2</c:v>
                </c:pt>
                <c:pt idx="765">
                  <c:v>5.8949400968613938E-2</c:v>
                </c:pt>
                <c:pt idx="766">
                  <c:v>0.10027762144384435</c:v>
                </c:pt>
                <c:pt idx="767">
                  <c:v>1.2202902374672775E-2</c:v>
                </c:pt>
                <c:pt idx="768">
                  <c:v>4.0023651197971605E-4</c:v>
                </c:pt>
                <c:pt idx="769">
                  <c:v>7.6099411464591163E-2</c:v>
                </c:pt>
                <c:pt idx="770">
                  <c:v>9.8121513205244773E-2</c:v>
                </c:pt>
                <c:pt idx="771">
                  <c:v>8.3462115149679772E-2</c:v>
                </c:pt>
                <c:pt idx="772">
                  <c:v>9.3654589061561155E-2</c:v>
                </c:pt>
                <c:pt idx="773">
                  <c:v>0.10306978847143025</c:v>
                </c:pt>
                <c:pt idx="774">
                  <c:v>2.6835601581690332E-3</c:v>
                </c:pt>
                <c:pt idx="775">
                  <c:v>2.5256976293304305E-2</c:v>
                </c:pt>
                <c:pt idx="776">
                  <c:v>4.8637443844986653E-2</c:v>
                </c:pt>
                <c:pt idx="777">
                  <c:v>0.11812790878752918</c:v>
                </c:pt>
                <c:pt idx="778">
                  <c:v>5.6102913726694494E-2</c:v>
                </c:pt>
                <c:pt idx="779">
                  <c:v>9.415345877112849E-2</c:v>
                </c:pt>
                <c:pt idx="780">
                  <c:v>7.3932968232310964E-2</c:v>
                </c:pt>
                <c:pt idx="781">
                  <c:v>1.1022690526957726E-2</c:v>
                </c:pt>
                <c:pt idx="782">
                  <c:v>0.12107715668358737</c:v>
                </c:pt>
                <c:pt idx="783">
                  <c:v>6.8436260949459843E-2</c:v>
                </c:pt>
                <c:pt idx="784">
                  <c:v>2.8975828367232714E-5</c:v>
                </c:pt>
                <c:pt idx="785">
                  <c:v>0.10774003626570608</c:v>
                </c:pt>
                <c:pt idx="786">
                  <c:v>6.6505635498598309E-2</c:v>
                </c:pt>
                <c:pt idx="787">
                  <c:v>8.3238169967110184E-2</c:v>
                </c:pt>
                <c:pt idx="788">
                  <c:v>3.8659087046979526E-2</c:v>
                </c:pt>
                <c:pt idx="789">
                  <c:v>7.4725983861800668E-2</c:v>
                </c:pt>
                <c:pt idx="790">
                  <c:v>4.4982222194878983E-2</c:v>
                </c:pt>
                <c:pt idx="791">
                  <c:v>9.9033372222440005E-2</c:v>
                </c:pt>
                <c:pt idx="792">
                  <c:v>3.3146589341275273E-3</c:v>
                </c:pt>
                <c:pt idx="793">
                  <c:v>7.3393635753248837E-2</c:v>
                </c:pt>
                <c:pt idx="794">
                  <c:v>8.2244467289407777E-2</c:v>
                </c:pt>
                <c:pt idx="795">
                  <c:v>3.305777725497857E-2</c:v>
                </c:pt>
                <c:pt idx="796">
                  <c:v>8.1004069481520377E-2</c:v>
                </c:pt>
                <c:pt idx="797">
                  <c:v>0.11551213262872154</c:v>
                </c:pt>
                <c:pt idx="798">
                  <c:v>5.7368527005745969E-2</c:v>
                </c:pt>
                <c:pt idx="799">
                  <c:v>9.4773979480784476E-3</c:v>
                </c:pt>
                <c:pt idx="800">
                  <c:v>6.5267854392194166E-2</c:v>
                </c:pt>
                <c:pt idx="801">
                  <c:v>2.0402359488736345E-2</c:v>
                </c:pt>
                <c:pt idx="802">
                  <c:v>8.1504972568514161E-2</c:v>
                </c:pt>
                <c:pt idx="803">
                  <c:v>4.5704362313089754E-2</c:v>
                </c:pt>
                <c:pt idx="804">
                  <c:v>4.9053944930127782E-2</c:v>
                </c:pt>
                <c:pt idx="805">
                  <c:v>3.2163815444994456E-2</c:v>
                </c:pt>
                <c:pt idx="806">
                  <c:v>1.7737960759735348E-2</c:v>
                </c:pt>
                <c:pt idx="807">
                  <c:v>3.8012268262910265E-2</c:v>
                </c:pt>
                <c:pt idx="808">
                  <c:v>2.4429038452385764E-2</c:v>
                </c:pt>
                <c:pt idx="809">
                  <c:v>3.415123705309267E-2</c:v>
                </c:pt>
                <c:pt idx="810">
                  <c:v>8.8826361489754702E-2</c:v>
                </c:pt>
                <c:pt idx="811">
                  <c:v>5.0767314567775522E-2</c:v>
                </c:pt>
                <c:pt idx="812">
                  <c:v>2.4760145168691121E-2</c:v>
                </c:pt>
                <c:pt idx="813">
                  <c:v>2.0678048869352109E-2</c:v>
                </c:pt>
                <c:pt idx="814">
                  <c:v>7.945836147974307E-2</c:v>
                </c:pt>
                <c:pt idx="815">
                  <c:v>7.4891615167702888E-2</c:v>
                </c:pt>
                <c:pt idx="816">
                  <c:v>2.1639874853251886E-2</c:v>
                </c:pt>
                <c:pt idx="817">
                  <c:v>0.24778010715703494</c:v>
                </c:pt>
                <c:pt idx="818">
                  <c:v>7.0939789260417926E-3</c:v>
                </c:pt>
                <c:pt idx="819">
                  <c:v>6.8075874913029492E-3</c:v>
                </c:pt>
                <c:pt idx="821">
                  <c:v>1.2893294317214792E-2</c:v>
                </c:pt>
                <c:pt idx="822">
                  <c:v>8.9236817044843667E-2</c:v>
                </c:pt>
                <c:pt idx="823">
                  <c:v>0.13703285942116675</c:v>
                </c:pt>
                <c:pt idx="824">
                  <c:v>0.15869573773642884</c:v>
                </c:pt>
                <c:pt idx="825">
                  <c:v>0.15553349880845413</c:v>
                </c:pt>
                <c:pt idx="826">
                  <c:v>6.9988367641761695E-2</c:v>
                </c:pt>
                <c:pt idx="827">
                  <c:v>0.10952499821348206</c:v>
                </c:pt>
                <c:pt idx="828">
                  <c:v>0.14987131401268328</c:v>
                </c:pt>
                <c:pt idx="829">
                  <c:v>0.14058499879944222</c:v>
                </c:pt>
                <c:pt idx="830">
                  <c:v>0.27505356230131417</c:v>
                </c:pt>
                <c:pt idx="831">
                  <c:v>4.8499312523186712E-2</c:v>
                </c:pt>
                <c:pt idx="832">
                  <c:v>0.33460891450102015</c:v>
                </c:pt>
                <c:pt idx="833">
                  <c:v>9.1361577272176003E-2</c:v>
                </c:pt>
                <c:pt idx="834">
                  <c:v>0.3489482649870983</c:v>
                </c:pt>
                <c:pt idx="835">
                  <c:v>0.11577582787849852</c:v>
                </c:pt>
                <c:pt idx="836">
                  <c:v>0.24032953819022781</c:v>
                </c:pt>
                <c:pt idx="837">
                  <c:v>0.35770443613299224</c:v>
                </c:pt>
                <c:pt idx="838">
                  <c:v>6.4482599669573065E-2</c:v>
                </c:pt>
                <c:pt idx="839">
                  <c:v>0.31557656778848542</c:v>
                </c:pt>
                <c:pt idx="840">
                  <c:v>9.750165000458437E-2</c:v>
                </c:pt>
                <c:pt idx="841">
                  <c:v>0.31501967209743464</c:v>
                </c:pt>
                <c:pt idx="842">
                  <c:v>0.17405811350291298</c:v>
                </c:pt>
                <c:pt idx="843">
                  <c:v>4.5589383418755784E-2</c:v>
                </c:pt>
                <c:pt idx="844">
                  <c:v>0.12356719112923835</c:v>
                </c:pt>
                <c:pt idx="845">
                  <c:v>7.5038199321652774E-2</c:v>
                </c:pt>
                <c:pt idx="846">
                  <c:v>8.3976586985108112E-2</c:v>
                </c:pt>
                <c:pt idx="847">
                  <c:v>0.39300493600232739</c:v>
                </c:pt>
                <c:pt idx="848">
                  <c:v>0.16879210249390664</c:v>
                </c:pt>
                <c:pt idx="849">
                  <c:v>0.12425667704935718</c:v>
                </c:pt>
                <c:pt idx="850">
                  <c:v>0.35472547365567192</c:v>
                </c:pt>
                <c:pt idx="851">
                  <c:v>5.5708050415229193E-2</c:v>
                </c:pt>
                <c:pt idx="852">
                  <c:v>0.15571437930215071</c:v>
                </c:pt>
                <c:pt idx="853">
                  <c:v>7.9532455232204535E-2</c:v>
                </c:pt>
                <c:pt idx="854">
                  <c:v>0.39820694556161518</c:v>
                </c:pt>
                <c:pt idx="855">
                  <c:v>5.4233821288462283E-2</c:v>
                </c:pt>
                <c:pt idx="856">
                  <c:v>0.40842939267308026</c:v>
                </c:pt>
                <c:pt idx="857">
                  <c:v>0.40617164479551054</c:v>
                </c:pt>
                <c:pt idx="858">
                  <c:v>0.35598281661635184</c:v>
                </c:pt>
                <c:pt idx="859">
                  <c:v>0.41202455391133547</c:v>
                </c:pt>
                <c:pt idx="860">
                  <c:v>0.39674472690245194</c:v>
                </c:pt>
                <c:pt idx="861">
                  <c:v>0.36313492495069194</c:v>
                </c:pt>
                <c:pt idx="862">
                  <c:v>0.4178445839159784</c:v>
                </c:pt>
                <c:pt idx="863">
                  <c:v>0.3410540094916038</c:v>
                </c:pt>
                <c:pt idx="864">
                  <c:v>5.3540072193192963E-2</c:v>
                </c:pt>
                <c:pt idx="865">
                  <c:v>0.42894135891852703</c:v>
                </c:pt>
                <c:pt idx="866">
                  <c:v>0.2579422451169105</c:v>
                </c:pt>
                <c:pt idx="867">
                  <c:v>0.42025224752088386</c:v>
                </c:pt>
                <c:pt idx="868">
                  <c:v>0.42119010191753764</c:v>
                </c:pt>
                <c:pt idx="869">
                  <c:v>0.35819859586205061</c:v>
                </c:pt>
                <c:pt idx="870">
                  <c:v>6.8668465389675623E-2</c:v>
                </c:pt>
                <c:pt idx="871">
                  <c:v>8.6336064215281491E-2</c:v>
                </c:pt>
                <c:pt idx="872">
                  <c:v>0.34167126066927594</c:v>
                </c:pt>
                <c:pt idx="873">
                  <c:v>2.1294156031693611E-2</c:v>
                </c:pt>
                <c:pt idx="874">
                  <c:v>0.4272276342113937</c:v>
                </c:pt>
                <c:pt idx="875">
                  <c:v>0.39320753180801959</c:v>
                </c:pt>
                <c:pt idx="876">
                  <c:v>0.30016084688507783</c:v>
                </c:pt>
                <c:pt idx="877">
                  <c:v>0.44054097697139388</c:v>
                </c:pt>
                <c:pt idx="878">
                  <c:v>0.44496235219876429</c:v>
                </c:pt>
                <c:pt idx="879">
                  <c:v>0.41734106730265191</c:v>
                </c:pt>
                <c:pt idx="880">
                  <c:v>0.25498207244343124</c:v>
                </c:pt>
                <c:pt idx="881">
                  <c:v>0.20699344085137505</c:v>
                </c:pt>
                <c:pt idx="882">
                  <c:v>0.44717584198121441</c:v>
                </c:pt>
                <c:pt idx="883">
                  <c:v>0.43809376929995503</c:v>
                </c:pt>
                <c:pt idx="884">
                  <c:v>0.43749066221223509</c:v>
                </c:pt>
                <c:pt idx="885">
                  <c:v>0.46667821226066547</c:v>
                </c:pt>
                <c:pt idx="886">
                  <c:v>0.45179064699899352</c:v>
                </c:pt>
                <c:pt idx="887">
                  <c:v>0.39325252307277203</c:v>
                </c:pt>
                <c:pt idx="888">
                  <c:v>0.44761608300625833</c:v>
                </c:pt>
                <c:pt idx="889">
                  <c:v>8.2241059362486296E-2</c:v>
                </c:pt>
                <c:pt idx="890">
                  <c:v>0.12802253220056517</c:v>
                </c:pt>
                <c:pt idx="891">
                  <c:v>0.45767407099851165</c:v>
                </c:pt>
                <c:pt idx="892">
                  <c:v>0.25250631603249929</c:v>
                </c:pt>
                <c:pt idx="893">
                  <c:v>9.9576166859283374E-2</c:v>
                </c:pt>
                <c:pt idx="894">
                  <c:v>7.2925540134173725E-2</c:v>
                </c:pt>
                <c:pt idx="895">
                  <c:v>7.2226192854591295E-2</c:v>
                </c:pt>
                <c:pt idx="896">
                  <c:v>0.14471396135517736</c:v>
                </c:pt>
                <c:pt idx="897">
                  <c:v>0.13538451970682758</c:v>
                </c:pt>
                <c:pt idx="898">
                  <c:v>1.311886062273138E-2</c:v>
                </c:pt>
                <c:pt idx="899">
                  <c:v>0.24724507225465142</c:v>
                </c:pt>
                <c:pt idx="900">
                  <c:v>8.1524078514825654E-2</c:v>
                </c:pt>
                <c:pt idx="901">
                  <c:v>0.49366225609830872</c:v>
                </c:pt>
                <c:pt idx="902">
                  <c:v>8.3396505422692488E-2</c:v>
                </c:pt>
                <c:pt idx="903">
                  <c:v>8.4862593085735794E-2</c:v>
                </c:pt>
                <c:pt idx="904">
                  <c:v>9.4649992726908438E-2</c:v>
                </c:pt>
                <c:pt idx="905">
                  <c:v>8.5034252129772975E-2</c:v>
                </c:pt>
                <c:pt idx="906">
                  <c:v>0.11946226161815102</c:v>
                </c:pt>
                <c:pt idx="907">
                  <c:v>6.7374715482351855E-2</c:v>
                </c:pt>
                <c:pt idx="908">
                  <c:v>0.24070830673935933</c:v>
                </c:pt>
                <c:pt idx="909">
                  <c:v>6.8247084365698069E-2</c:v>
                </c:pt>
                <c:pt idx="910">
                  <c:v>5.7678923811786277E-2</c:v>
                </c:pt>
                <c:pt idx="911">
                  <c:v>4.1556341575398621E-2</c:v>
                </c:pt>
                <c:pt idx="912">
                  <c:v>4.4190718239692818E-2</c:v>
                </c:pt>
                <c:pt idx="913">
                  <c:v>0.27248151392250541</c:v>
                </c:pt>
                <c:pt idx="914">
                  <c:v>4.4211901691047883E-2</c:v>
                </c:pt>
                <c:pt idx="915">
                  <c:v>1.4374790434922206E-2</c:v>
                </c:pt>
                <c:pt idx="916">
                  <c:v>2.9947054624137867E-2</c:v>
                </c:pt>
                <c:pt idx="917">
                  <c:v>1.7878432611179391E-2</c:v>
                </c:pt>
                <c:pt idx="918">
                  <c:v>6.7841506818912475E-2</c:v>
                </c:pt>
                <c:pt idx="919">
                  <c:v>1.2590458255136713E-2</c:v>
                </c:pt>
                <c:pt idx="920">
                  <c:v>0.26076390847226422</c:v>
                </c:pt>
                <c:pt idx="921">
                  <c:v>4.8715961233226517E-2</c:v>
                </c:pt>
                <c:pt idx="922">
                  <c:v>6.8269457299815511E-2</c:v>
                </c:pt>
                <c:pt idx="923">
                  <c:v>8.006594254906195E-2</c:v>
                </c:pt>
                <c:pt idx="924">
                  <c:v>4.2688469997393501E-2</c:v>
                </c:pt>
                <c:pt idx="925">
                  <c:v>4.6920107364035692E-4</c:v>
                </c:pt>
                <c:pt idx="926">
                  <c:v>2.3511852698415429E-2</c:v>
                </c:pt>
                <c:pt idx="927">
                  <c:v>3.3841479049028442E-2</c:v>
                </c:pt>
                <c:pt idx="928">
                  <c:v>1.3418545400184761E-2</c:v>
                </c:pt>
                <c:pt idx="929">
                  <c:v>2.9095108034681346E-2</c:v>
                </c:pt>
                <c:pt idx="930">
                  <c:v>0.30494600191004478</c:v>
                </c:pt>
                <c:pt idx="931">
                  <c:v>4.6426572806278238E-2</c:v>
                </c:pt>
                <c:pt idx="932">
                  <c:v>3.5642747333477574E-2</c:v>
                </c:pt>
                <c:pt idx="933">
                  <c:v>0.22967274245013442</c:v>
                </c:pt>
                <c:pt idx="934">
                  <c:v>2.5658558446284691E-2</c:v>
                </c:pt>
                <c:pt idx="935">
                  <c:v>6.9271267017389159E-4</c:v>
                </c:pt>
                <c:pt idx="936">
                  <c:v>3.0438140031357329E-2</c:v>
                </c:pt>
                <c:pt idx="937">
                  <c:v>8.0591503048136354E-3</c:v>
                </c:pt>
                <c:pt idx="938">
                  <c:v>1.0886046215608163E-2</c:v>
                </c:pt>
                <c:pt idx="939">
                  <c:v>1.8257681351497222E-2</c:v>
                </c:pt>
                <c:pt idx="940">
                  <c:v>1.3775737440720392E-2</c:v>
                </c:pt>
                <c:pt idx="941">
                  <c:v>1.6011546561778951E-2</c:v>
                </c:pt>
                <c:pt idx="942">
                  <c:v>1.0906853786364391E-2</c:v>
                </c:pt>
                <c:pt idx="943">
                  <c:v>2.8026505442060273E-3</c:v>
                </c:pt>
                <c:pt idx="944">
                  <c:v>3.0323029762622022E-2</c:v>
                </c:pt>
                <c:pt idx="945">
                  <c:v>0.26518049371613461</c:v>
                </c:pt>
                <c:pt idx="946">
                  <c:v>3.1943252941832284E-2</c:v>
                </c:pt>
                <c:pt idx="947">
                  <c:v>5.2377621284115917E-2</c:v>
                </c:pt>
                <c:pt idx="948">
                  <c:v>2.889913773707593E-2</c:v>
                </c:pt>
                <c:pt idx="949">
                  <c:v>3.9337073987085289E-2</c:v>
                </c:pt>
                <c:pt idx="950">
                  <c:v>2.7003982385898601E-2</c:v>
                </c:pt>
                <c:pt idx="951">
                  <c:v>0.30135318128941641</c:v>
                </c:pt>
                <c:pt idx="952">
                  <c:v>3.5511620900161037E-2</c:v>
                </c:pt>
                <c:pt idx="953">
                  <c:v>0.20165936929418171</c:v>
                </c:pt>
                <c:pt idx="954">
                  <c:v>0.21057560136787551</c:v>
                </c:pt>
                <c:pt idx="955">
                  <c:v>9.2897972741943068E-3</c:v>
                </c:pt>
                <c:pt idx="956">
                  <c:v>0.24544632168856834</c:v>
                </c:pt>
                <c:pt idx="957">
                  <c:v>4.4794018712248966E-2</c:v>
                </c:pt>
                <c:pt idx="958">
                  <c:v>0.21008690065879471</c:v>
                </c:pt>
                <c:pt idx="959">
                  <c:v>0.2615671943032809</c:v>
                </c:pt>
                <c:pt idx="960">
                  <c:v>1.2310205616609352E-2</c:v>
                </c:pt>
                <c:pt idx="961">
                  <c:v>0.24996775638157315</c:v>
                </c:pt>
                <c:pt idx="962">
                  <c:v>3.7511440290648013E-2</c:v>
                </c:pt>
                <c:pt idx="963">
                  <c:v>0.21178169587418569</c:v>
                </c:pt>
                <c:pt idx="964">
                  <c:v>6.2441098345433696E-3</c:v>
                </c:pt>
                <c:pt idx="965">
                  <c:v>0.21831566922132445</c:v>
                </c:pt>
                <c:pt idx="966">
                  <c:v>4.8715290186683337E-2</c:v>
                </c:pt>
                <c:pt idx="967">
                  <c:v>0.2386341771223521</c:v>
                </c:pt>
                <c:pt idx="968">
                  <c:v>6.1037476877998424E-2</c:v>
                </c:pt>
                <c:pt idx="969">
                  <c:v>1.9232566576507772E-2</c:v>
                </c:pt>
                <c:pt idx="970">
                  <c:v>3.7470379354219159E-2</c:v>
                </c:pt>
                <c:pt idx="971">
                  <c:v>0.24136189097015048</c:v>
                </c:pt>
                <c:pt idx="972">
                  <c:v>4.7657371940539255E-2</c:v>
                </c:pt>
                <c:pt idx="973">
                  <c:v>3.8076698395404882E-2</c:v>
                </c:pt>
                <c:pt idx="974">
                  <c:v>5.0808556354474475E-2</c:v>
                </c:pt>
                <c:pt idx="975">
                  <c:v>0.23065714703926266</c:v>
                </c:pt>
                <c:pt idx="976">
                  <c:v>8.3225434041626738E-4</c:v>
                </c:pt>
                <c:pt idx="977">
                  <c:v>0.23486212499351014</c:v>
                </c:pt>
                <c:pt idx="978">
                  <c:v>5.0912286965992017E-2</c:v>
                </c:pt>
                <c:pt idx="979">
                  <c:v>2.8658258348344397E-2</c:v>
                </c:pt>
                <c:pt idx="980">
                  <c:v>0.25373867342218537</c:v>
                </c:pt>
                <c:pt idx="981">
                  <c:v>2.6591637909186071E-3</c:v>
                </c:pt>
                <c:pt idx="982">
                  <c:v>0.23587876638689612</c:v>
                </c:pt>
                <c:pt idx="983">
                  <c:v>8.5482650161260096E-2</c:v>
                </c:pt>
                <c:pt idx="984">
                  <c:v>0.23363302387764012</c:v>
                </c:pt>
                <c:pt idx="985">
                  <c:v>4.9313674092490559E-2</c:v>
                </c:pt>
                <c:pt idx="986">
                  <c:v>0.2495155153257253</c:v>
                </c:pt>
                <c:pt idx="987">
                  <c:v>6.7769465575077181E-2</c:v>
                </c:pt>
                <c:pt idx="988">
                  <c:v>3.4965038807953007E-2</c:v>
                </c:pt>
                <c:pt idx="989">
                  <c:v>0.21958168083402291</c:v>
                </c:pt>
                <c:pt idx="990">
                  <c:v>0.26830282504481723</c:v>
                </c:pt>
                <c:pt idx="991">
                  <c:v>5.7889047776497046E-2</c:v>
                </c:pt>
                <c:pt idx="992">
                  <c:v>3.003434854654221E-2</c:v>
                </c:pt>
                <c:pt idx="993">
                  <c:v>0.22792673452012022</c:v>
                </c:pt>
                <c:pt idx="994">
                  <c:v>4.3154916218375939E-3</c:v>
                </c:pt>
                <c:pt idx="995">
                  <c:v>0.27057895880418675</c:v>
                </c:pt>
                <c:pt idx="996">
                  <c:v>9.7557702214078737E-2</c:v>
                </c:pt>
                <c:pt idx="997">
                  <c:v>0.26459000784276959</c:v>
                </c:pt>
                <c:pt idx="998">
                  <c:v>0.28170039364627408</c:v>
                </c:pt>
                <c:pt idx="999">
                  <c:v>4.7814309605594706E-2</c:v>
                </c:pt>
                <c:pt idx="1000">
                  <c:v>4.0873961970510232E-3</c:v>
                </c:pt>
                <c:pt idx="1001">
                  <c:v>7.3609413225644793E-2</c:v>
                </c:pt>
                <c:pt idx="1002">
                  <c:v>0.26030445890010639</c:v>
                </c:pt>
                <c:pt idx="1003">
                  <c:v>0.24015531596396472</c:v>
                </c:pt>
                <c:pt idx="1004">
                  <c:v>0.27211716713368067</c:v>
                </c:pt>
                <c:pt idx="1005">
                  <c:v>7.0132663422059885E-2</c:v>
                </c:pt>
                <c:pt idx="1006">
                  <c:v>3.8499184996986811E-2</c:v>
                </c:pt>
                <c:pt idx="1007">
                  <c:v>0.25974748693482985</c:v>
                </c:pt>
                <c:pt idx="1008">
                  <c:v>1.6039654151057608E-2</c:v>
                </c:pt>
                <c:pt idx="1009">
                  <c:v>7.275575595653333E-2</c:v>
                </c:pt>
                <c:pt idx="1010">
                  <c:v>3.3480787053403106E-2</c:v>
                </c:pt>
                <c:pt idx="1011">
                  <c:v>0.28201302538351158</c:v>
                </c:pt>
                <c:pt idx="1012">
                  <c:v>0.12611019126711476</c:v>
                </c:pt>
                <c:pt idx="1013">
                  <c:v>0.28653954343616328</c:v>
                </c:pt>
                <c:pt idx="1014">
                  <c:v>8.2067996258699302E-2</c:v>
                </c:pt>
                <c:pt idx="1015">
                  <c:v>0.28600722276123425</c:v>
                </c:pt>
                <c:pt idx="1016">
                  <c:v>8.9727796792261186E-2</c:v>
                </c:pt>
                <c:pt idx="1017">
                  <c:v>0.31024390887949649</c:v>
                </c:pt>
                <c:pt idx="1018">
                  <c:v>9.7269417934220791E-3</c:v>
                </c:pt>
                <c:pt idx="1019">
                  <c:v>0.11331945960696699</c:v>
                </c:pt>
                <c:pt idx="1020">
                  <c:v>6.8630314104093204E-2</c:v>
                </c:pt>
                <c:pt idx="1021">
                  <c:v>0.27939684942521126</c:v>
                </c:pt>
                <c:pt idx="1022">
                  <c:v>0.13251775546652536</c:v>
                </c:pt>
                <c:pt idx="1023">
                  <c:v>0.31200488148613725</c:v>
                </c:pt>
                <c:pt idx="1024">
                  <c:v>2.7895356566099844E-2</c:v>
                </c:pt>
                <c:pt idx="1025">
                  <c:v>0.30467712013857279</c:v>
                </c:pt>
                <c:pt idx="1026">
                  <c:v>0.33260899490093321</c:v>
                </c:pt>
                <c:pt idx="1027">
                  <c:v>0.33186893773103593</c:v>
                </c:pt>
                <c:pt idx="1028">
                  <c:v>0.12556960832448524</c:v>
                </c:pt>
                <c:pt idx="1029">
                  <c:v>3.1272284777897674E-2</c:v>
                </c:pt>
                <c:pt idx="1030">
                  <c:v>0.32464946652296606</c:v>
                </c:pt>
                <c:pt idx="1031">
                  <c:v>0.1332542178330974</c:v>
                </c:pt>
                <c:pt idx="1032">
                  <c:v>4.9270584736993327E-2</c:v>
                </c:pt>
                <c:pt idx="1033">
                  <c:v>0.34468709385776392</c:v>
                </c:pt>
                <c:pt idx="1034">
                  <c:v>0.34332496567448501</c:v>
                </c:pt>
                <c:pt idx="1035">
                  <c:v>0.13773704208511997</c:v>
                </c:pt>
                <c:pt idx="1036">
                  <c:v>0.17726823655130103</c:v>
                </c:pt>
                <c:pt idx="1037">
                  <c:v>0.35015547862551849</c:v>
                </c:pt>
                <c:pt idx="1038">
                  <c:v>4.0292312543582079E-2</c:v>
                </c:pt>
                <c:pt idx="1039">
                  <c:v>0.36998158215071519</c:v>
                </c:pt>
                <c:pt idx="1040">
                  <c:v>0.23361448149817202</c:v>
                </c:pt>
                <c:pt idx="1041">
                  <c:v>0.38264999875091921</c:v>
                </c:pt>
                <c:pt idx="1042">
                  <c:v>2.5359183508628015E-2</c:v>
                </c:pt>
                <c:pt idx="1043">
                  <c:v>0.17282657817385011</c:v>
                </c:pt>
                <c:pt idx="1044">
                  <c:v>0.36183765052129169</c:v>
                </c:pt>
                <c:pt idx="1045">
                  <c:v>0.26297211120035957</c:v>
                </c:pt>
                <c:pt idx="1046">
                  <c:v>2.9287289576225846E-2</c:v>
                </c:pt>
                <c:pt idx="1047">
                  <c:v>0.16503535989252713</c:v>
                </c:pt>
                <c:pt idx="1048">
                  <c:v>1.6644038047495945E-2</c:v>
                </c:pt>
                <c:pt idx="1049">
                  <c:v>0.37495421110334326</c:v>
                </c:pt>
                <c:pt idx="1050">
                  <c:v>0.39688286216754742</c:v>
                </c:pt>
                <c:pt idx="1051">
                  <c:v>0.4158763726607736</c:v>
                </c:pt>
                <c:pt idx="1052">
                  <c:v>0.24110497998312125</c:v>
                </c:pt>
                <c:pt idx="1053">
                  <c:v>0.4271004384104477</c:v>
                </c:pt>
                <c:pt idx="1054">
                  <c:v>2.3395411742619329E-2</c:v>
                </c:pt>
                <c:pt idx="1055">
                  <c:v>0.27189296578807631</c:v>
                </c:pt>
                <c:pt idx="1056">
                  <c:v>4.5814139116512505E-2</c:v>
                </c:pt>
                <c:pt idx="1057">
                  <c:v>0.38214309319881617</c:v>
                </c:pt>
                <c:pt idx="1058">
                  <c:v>3.8476461365493965E-2</c:v>
                </c:pt>
                <c:pt idx="1059">
                  <c:v>0.40237567193975765</c:v>
                </c:pt>
                <c:pt idx="1060">
                  <c:v>0.25908637063628809</c:v>
                </c:pt>
                <c:pt idx="1061">
                  <c:v>2.7746403436970262E-3</c:v>
                </c:pt>
                <c:pt idx="1062">
                  <c:v>0.2870247968862345</c:v>
                </c:pt>
                <c:pt idx="1063">
                  <c:v>0.38851968984642749</c:v>
                </c:pt>
                <c:pt idx="1064">
                  <c:v>0.14769260202762036</c:v>
                </c:pt>
                <c:pt idx="1065">
                  <c:v>0.39991562186837204</c:v>
                </c:pt>
                <c:pt idx="1066">
                  <c:v>0.28007156003344819</c:v>
                </c:pt>
                <c:pt idx="1067">
                  <c:v>0.39347909736089615</c:v>
                </c:pt>
                <c:pt idx="1068">
                  <c:v>3.8379953230175949E-2</c:v>
                </c:pt>
                <c:pt idx="1069">
                  <c:v>0.32767496225057313</c:v>
                </c:pt>
                <c:pt idx="1070">
                  <c:v>0.36408556433518641</c:v>
                </c:pt>
                <c:pt idx="1071">
                  <c:v>5.2961582712250835E-2</c:v>
                </c:pt>
                <c:pt idx="1072">
                  <c:v>0.37632013217611754</c:v>
                </c:pt>
                <c:pt idx="1073">
                  <c:v>0.31148191868367864</c:v>
                </c:pt>
                <c:pt idx="1074">
                  <c:v>4.6906863199251511E-2</c:v>
                </c:pt>
                <c:pt idx="1075">
                  <c:v>0.37762774821038925</c:v>
                </c:pt>
                <c:pt idx="1076">
                  <c:v>0.32004612300557878</c:v>
                </c:pt>
                <c:pt idx="1077">
                  <c:v>9.8779290566402292E-2</c:v>
                </c:pt>
                <c:pt idx="1078">
                  <c:v>0.24086224283714497</c:v>
                </c:pt>
                <c:pt idx="1079">
                  <c:v>0.33673468208563051</c:v>
                </c:pt>
                <c:pt idx="1080">
                  <c:v>6.7366895288023074E-2</c:v>
                </c:pt>
                <c:pt idx="1081">
                  <c:v>0.31402424016468694</c:v>
                </c:pt>
                <c:pt idx="1082">
                  <c:v>0.28583929673589226</c:v>
                </c:pt>
                <c:pt idx="1083">
                  <c:v>0.23249378777671137</c:v>
                </c:pt>
                <c:pt idx="1084">
                  <c:v>0.28398286933547695</c:v>
                </c:pt>
                <c:pt idx="1085">
                  <c:v>0.2563689627058594</c:v>
                </c:pt>
                <c:pt idx="1086">
                  <c:v>0.19385997625692133</c:v>
                </c:pt>
                <c:pt idx="1087">
                  <c:v>0.33891293298114744</c:v>
                </c:pt>
                <c:pt idx="1088">
                  <c:v>0.1011279018057252</c:v>
                </c:pt>
                <c:pt idx="1089">
                  <c:v>0.29175806797711612</c:v>
                </c:pt>
                <c:pt idx="1090">
                  <c:v>0.2333596837206732</c:v>
                </c:pt>
                <c:pt idx="1091">
                  <c:v>0.27833071357785139</c:v>
                </c:pt>
                <c:pt idx="1092">
                  <c:v>0.323231891485733</c:v>
                </c:pt>
                <c:pt idx="1093">
                  <c:v>0.25762834193928924</c:v>
                </c:pt>
                <c:pt idx="1094">
                  <c:v>0.20668619367933852</c:v>
                </c:pt>
                <c:pt idx="1095">
                  <c:v>0.22633775765248301</c:v>
                </c:pt>
                <c:pt idx="1096">
                  <c:v>0.15984082365870483</c:v>
                </c:pt>
                <c:pt idx="1097">
                  <c:v>0.1831233813630429</c:v>
                </c:pt>
                <c:pt idx="1098">
                  <c:v>0.23766667881664599</c:v>
                </c:pt>
                <c:pt idx="1099">
                  <c:v>0.16113377305586687</c:v>
                </c:pt>
                <c:pt idx="1100">
                  <c:v>0.13981158095393653</c:v>
                </c:pt>
                <c:pt idx="1101">
                  <c:v>0.28316012717111538</c:v>
                </c:pt>
                <c:pt idx="1102">
                  <c:v>0.13578882068100387</c:v>
                </c:pt>
                <c:pt idx="1103">
                  <c:v>0.37143956612312451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9B-C84A-BBF4-C4F56CBDE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699327"/>
        <c:axId val="969504192"/>
      </c:scatterChart>
      <c:valAx>
        <c:axId val="2096699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504192"/>
        <c:crosses val="autoZero"/>
        <c:crossBetween val="midCat"/>
      </c:valAx>
      <c:valAx>
        <c:axId val="969504192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6993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0" Type="http://schemas.openxmlformats.org/officeDocument/2006/relationships/chart" Target="../charts/chart29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Relationship Id="rId4" Type="http://schemas.openxmlformats.org/officeDocument/2006/relationships/chart" Target="../charts/chart3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chart" Target="../charts/chart44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2.xml"/><Relationship Id="rId13" Type="http://schemas.openxmlformats.org/officeDocument/2006/relationships/chart" Target="../charts/chart56.xml"/><Relationship Id="rId3" Type="http://schemas.openxmlformats.org/officeDocument/2006/relationships/chart" Target="../charts/chart47.xml"/><Relationship Id="rId7" Type="http://schemas.openxmlformats.org/officeDocument/2006/relationships/chart" Target="../charts/chart51.xml"/><Relationship Id="rId12" Type="http://schemas.openxmlformats.org/officeDocument/2006/relationships/image" Target="../media/image1.emf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11" Type="http://schemas.openxmlformats.org/officeDocument/2006/relationships/chart" Target="../charts/chart55.xml"/><Relationship Id="rId5" Type="http://schemas.openxmlformats.org/officeDocument/2006/relationships/chart" Target="../charts/chart49.xml"/><Relationship Id="rId10" Type="http://schemas.openxmlformats.org/officeDocument/2006/relationships/chart" Target="../charts/chart54.xml"/><Relationship Id="rId4" Type="http://schemas.openxmlformats.org/officeDocument/2006/relationships/chart" Target="../charts/chart48.xml"/><Relationship Id="rId9" Type="http://schemas.openxmlformats.org/officeDocument/2006/relationships/chart" Target="../charts/chart5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24</xdr:row>
      <xdr:rowOff>19050</xdr:rowOff>
    </xdr:from>
    <xdr:to>
      <xdr:col>6</xdr:col>
      <xdr:colOff>622300</xdr:colOff>
      <xdr:row>38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4B9BA8-C698-8344-B526-6044921CFE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774700</xdr:colOff>
      <xdr:row>0</xdr:row>
      <xdr:rowOff>0</xdr:rowOff>
    </xdr:from>
    <xdr:to>
      <xdr:col>43</xdr:col>
      <xdr:colOff>304800</xdr:colOff>
      <xdr:row>17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C897DE-6071-6E44-8C4D-D6EE10F23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673100</xdr:colOff>
      <xdr:row>0</xdr:row>
      <xdr:rowOff>152400</xdr:rowOff>
    </xdr:from>
    <xdr:to>
      <xdr:col>58</xdr:col>
      <xdr:colOff>190500</xdr:colOff>
      <xdr:row>25</xdr:row>
      <xdr:rowOff>139700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D2AF384-4BA2-CF4D-A329-38B542CEE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438150</xdr:colOff>
      <xdr:row>2</xdr:row>
      <xdr:rowOff>25400</xdr:rowOff>
    </xdr:from>
    <xdr:to>
      <xdr:col>37</xdr:col>
      <xdr:colOff>558800</xdr:colOff>
      <xdr:row>18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3DDA29-3844-544A-AD46-01E982C9C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558800</xdr:colOff>
      <xdr:row>27</xdr:row>
      <xdr:rowOff>165100</xdr:rowOff>
    </xdr:from>
    <xdr:to>
      <xdr:col>58</xdr:col>
      <xdr:colOff>292100</xdr:colOff>
      <xdr:row>50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90B3B60-E0AE-C243-BFAC-83706FD6FE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139700</xdr:colOff>
      <xdr:row>52</xdr:row>
      <xdr:rowOff>127000</xdr:rowOff>
    </xdr:from>
    <xdr:to>
      <xdr:col>62</xdr:col>
      <xdr:colOff>533400</xdr:colOff>
      <xdr:row>76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4E3E5F9-515A-6E4A-BB6D-D02F4BC6C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55</xdr:col>
      <xdr:colOff>0</xdr:colOff>
      <xdr:row>80</xdr:row>
      <xdr:rowOff>0</xdr:rowOff>
    </xdr:from>
    <xdr:to>
      <xdr:col>62</xdr:col>
      <xdr:colOff>393700</xdr:colOff>
      <xdr:row>104</xdr:row>
      <xdr:rowOff>50800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D892288-39AB-4141-92E7-2FAAE18AF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660400</xdr:colOff>
      <xdr:row>258</xdr:row>
      <xdr:rowOff>139700</xdr:rowOff>
    </xdr:from>
    <xdr:to>
      <xdr:col>40</xdr:col>
      <xdr:colOff>304800</xdr:colOff>
      <xdr:row>276</xdr:row>
      <xdr:rowOff>196850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0B5160-63C1-0149-81C0-D4EBA064A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787400</xdr:colOff>
      <xdr:row>0</xdr:row>
      <xdr:rowOff>152400</xdr:rowOff>
    </xdr:from>
    <xdr:to>
      <xdr:col>34</xdr:col>
      <xdr:colOff>685800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F3EA98-8985-634D-B892-E3C6B0803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279400</xdr:colOff>
      <xdr:row>0</xdr:row>
      <xdr:rowOff>38100</xdr:rowOff>
    </xdr:from>
    <xdr:to>
      <xdr:col>40</xdr:col>
      <xdr:colOff>228600</xdr:colOff>
      <xdr:row>17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78A440-7529-C649-AB04-216CCB3CE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53</xdr:col>
      <xdr:colOff>139700</xdr:colOff>
      <xdr:row>6</xdr:row>
      <xdr:rowOff>196850</xdr:rowOff>
    </xdr:from>
    <xdr:to>
      <xdr:col>59</xdr:col>
      <xdr:colOff>571500</xdr:colOff>
      <xdr:row>28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74A735-C0AB-6D4C-B9DF-C0C2C7071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508000</xdr:colOff>
      <xdr:row>32</xdr:row>
      <xdr:rowOff>25400</xdr:rowOff>
    </xdr:from>
    <xdr:to>
      <xdr:col>59</xdr:col>
      <xdr:colOff>292100</xdr:colOff>
      <xdr:row>48</xdr:row>
      <xdr:rowOff>31750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19ABD8B-ABC3-E44C-B583-426E1567D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482600</xdr:colOff>
      <xdr:row>0</xdr:row>
      <xdr:rowOff>88900</xdr:rowOff>
    </xdr:from>
    <xdr:to>
      <xdr:col>45</xdr:col>
      <xdr:colOff>431800</xdr:colOff>
      <xdr:row>17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96B071A-A182-984E-8E90-01087320C5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76200</xdr:colOff>
      <xdr:row>294</xdr:row>
      <xdr:rowOff>50800</xdr:rowOff>
    </xdr:from>
    <xdr:to>
      <xdr:col>14</xdr:col>
      <xdr:colOff>495300</xdr:colOff>
      <xdr:row>307</xdr:row>
      <xdr:rowOff>107950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7AE07D-01DF-684C-BBE9-B778DD993E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101600</xdr:colOff>
      <xdr:row>18</xdr:row>
      <xdr:rowOff>19050</xdr:rowOff>
    </xdr:from>
    <xdr:to>
      <xdr:col>58</xdr:col>
      <xdr:colOff>723900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020180-D823-8A4E-BA37-AFECD4D937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190500</xdr:colOff>
      <xdr:row>39</xdr:row>
      <xdr:rowOff>95250</xdr:rowOff>
    </xdr:from>
    <xdr:to>
      <xdr:col>58</xdr:col>
      <xdr:colOff>317500</xdr:colOff>
      <xdr:row>56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0D4EB-1D5D-074D-9566-AD800540A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177800</xdr:colOff>
      <xdr:row>21</xdr:row>
      <xdr:rowOff>171450</xdr:rowOff>
    </xdr:from>
    <xdr:to>
      <xdr:col>58</xdr:col>
      <xdr:colOff>711200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E106C6-A2BB-0B4B-98C4-53FB831580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558800</xdr:colOff>
      <xdr:row>46</xdr:row>
      <xdr:rowOff>88900</xdr:rowOff>
    </xdr:from>
    <xdr:to>
      <xdr:col>58</xdr:col>
      <xdr:colOff>317500</xdr:colOff>
      <xdr:row>62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FCD8A5-92EC-4B46-B521-14753F05A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3</xdr:row>
      <xdr:rowOff>0</xdr:rowOff>
    </xdr:from>
    <xdr:to>
      <xdr:col>12</xdr:col>
      <xdr:colOff>419100</xdr:colOff>
      <xdr:row>20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A9D380-AEAC-B441-89D8-A3D0E87E88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330200</xdr:colOff>
      <xdr:row>146</xdr:row>
      <xdr:rowOff>25400</xdr:rowOff>
    </xdr:from>
    <xdr:to>
      <xdr:col>42</xdr:col>
      <xdr:colOff>393700</xdr:colOff>
      <xdr:row>163</xdr:row>
      <xdr:rowOff>6350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D49747-8DD9-2848-B09E-C5BEE80513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44</xdr:col>
      <xdr:colOff>50800</xdr:colOff>
      <xdr:row>26</xdr:row>
      <xdr:rowOff>25400</xdr:rowOff>
    </xdr:from>
    <xdr:to>
      <xdr:col>49</xdr:col>
      <xdr:colOff>317500</xdr:colOff>
      <xdr:row>45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96C991-A6FF-8945-93D7-8494AB6E1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247650</xdr:colOff>
      <xdr:row>44</xdr:row>
      <xdr:rowOff>82550</xdr:rowOff>
    </xdr:from>
    <xdr:to>
      <xdr:col>10</xdr:col>
      <xdr:colOff>177800</xdr:colOff>
      <xdr:row>65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6DBFD-E216-C24D-A2B9-D3C318AF1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692150</xdr:colOff>
      <xdr:row>316</xdr:row>
      <xdr:rowOff>196850</xdr:rowOff>
    </xdr:from>
    <xdr:to>
      <xdr:col>39</xdr:col>
      <xdr:colOff>88900</xdr:colOff>
      <xdr:row>340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B3D0C5-18CE-9046-8834-C5F8E91D8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152400</xdr:colOff>
      <xdr:row>62</xdr:row>
      <xdr:rowOff>76200</xdr:rowOff>
    </xdr:from>
    <xdr:to>
      <xdr:col>20</xdr:col>
      <xdr:colOff>304800</xdr:colOff>
      <xdr:row>79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D67A57-C2EC-D34C-B19C-2E53EDAD5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336550</xdr:colOff>
      <xdr:row>26</xdr:row>
      <xdr:rowOff>107950</xdr:rowOff>
    </xdr:from>
    <xdr:to>
      <xdr:col>9</xdr:col>
      <xdr:colOff>781050</xdr:colOff>
      <xdr:row>40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FE7F746-BF56-A046-B146-660D21F240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165100</xdr:colOff>
      <xdr:row>353</xdr:row>
      <xdr:rowOff>107950</xdr:rowOff>
    </xdr:from>
    <xdr:to>
      <xdr:col>19</xdr:col>
      <xdr:colOff>228600</xdr:colOff>
      <xdr:row>373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5328A12-1BE5-2A45-A227-08E28BB84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476250</xdr:colOff>
      <xdr:row>464</xdr:row>
      <xdr:rowOff>114300</xdr:rowOff>
    </xdr:from>
    <xdr:to>
      <xdr:col>12</xdr:col>
      <xdr:colOff>330200</xdr:colOff>
      <xdr:row>483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1E4FDEE-97BA-DC41-A686-05415EF24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800100</xdr:colOff>
      <xdr:row>8</xdr:row>
      <xdr:rowOff>177800</xdr:rowOff>
    </xdr:from>
    <xdr:to>
      <xdr:col>18</xdr:col>
      <xdr:colOff>279400</xdr:colOff>
      <xdr:row>22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7C5BD09-0EED-FB48-9DBC-8FB6FC274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17</xdr:col>
      <xdr:colOff>819150</xdr:colOff>
      <xdr:row>462</xdr:row>
      <xdr:rowOff>25400</xdr:rowOff>
    </xdr:from>
    <xdr:to>
      <xdr:col>22</xdr:col>
      <xdr:colOff>101600</xdr:colOff>
      <xdr:row>475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1C76849-51AF-9544-B3D7-18D6C44B5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41</xdr:col>
      <xdr:colOff>0</xdr:colOff>
      <xdr:row>442</xdr:row>
      <xdr:rowOff>177800</xdr:rowOff>
    </xdr:from>
    <xdr:to>
      <xdr:col>45</xdr:col>
      <xdr:colOff>107950</xdr:colOff>
      <xdr:row>456</xdr:row>
      <xdr:rowOff>120650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ECC1136A-8F48-C243-AC2B-BFDD269BBF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0</xdr:colOff>
      <xdr:row>35</xdr:row>
      <xdr:rowOff>0</xdr:rowOff>
    </xdr:from>
    <xdr:to>
      <xdr:col>17</xdr:col>
      <xdr:colOff>755650</xdr:colOff>
      <xdr:row>56</xdr:row>
      <xdr:rowOff>44450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2ABA48C-923F-8D4A-979F-910A0D3EF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819150</xdr:colOff>
      <xdr:row>38</xdr:row>
      <xdr:rowOff>69850</xdr:rowOff>
    </xdr:from>
    <xdr:to>
      <xdr:col>24</xdr:col>
      <xdr:colOff>190500</xdr:colOff>
      <xdr:row>55</xdr:row>
      <xdr:rowOff>63500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C3DA81C-9479-3E46-9102-94213B46A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50800</xdr:colOff>
      <xdr:row>148</xdr:row>
      <xdr:rowOff>38100</xdr:rowOff>
    </xdr:from>
    <xdr:to>
      <xdr:col>43</xdr:col>
      <xdr:colOff>114300</xdr:colOff>
      <xdr:row>165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28E34-98DE-C245-A50C-C2C6C1C426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228600</xdr:colOff>
      <xdr:row>184</xdr:row>
      <xdr:rowOff>114300</xdr:rowOff>
    </xdr:from>
    <xdr:to>
      <xdr:col>7</xdr:col>
      <xdr:colOff>596900</xdr:colOff>
      <xdr:row>201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5A6134-367A-5346-9746-BC08291AA9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342900</xdr:colOff>
      <xdr:row>59</xdr:row>
      <xdr:rowOff>44450</xdr:rowOff>
    </xdr:from>
    <xdr:to>
      <xdr:col>43</xdr:col>
      <xdr:colOff>215900</xdr:colOff>
      <xdr:row>77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B7B0F-1999-0C43-9EF3-390C9625F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584200</xdr:colOff>
      <xdr:row>161</xdr:row>
      <xdr:rowOff>101600</xdr:rowOff>
    </xdr:from>
    <xdr:to>
      <xdr:col>44</xdr:col>
      <xdr:colOff>647700</xdr:colOff>
      <xdr:row>178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5CF71-EA76-E745-A602-E02CE3027E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35</xdr:col>
      <xdr:colOff>88900</xdr:colOff>
      <xdr:row>365</xdr:row>
      <xdr:rowOff>19050</xdr:rowOff>
    </xdr:from>
    <xdr:to>
      <xdr:col>40</xdr:col>
      <xdr:colOff>762000</xdr:colOff>
      <xdr:row>388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0AE89-45BF-8F4D-95DD-E12314892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647700</xdr:colOff>
      <xdr:row>52</xdr:row>
      <xdr:rowOff>146050</xdr:rowOff>
    </xdr:from>
    <xdr:to>
      <xdr:col>45</xdr:col>
      <xdr:colOff>762000</xdr:colOff>
      <xdr:row>83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669EEF-042D-B14C-AF07-39E107B30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762000</xdr:colOff>
      <xdr:row>0</xdr:row>
      <xdr:rowOff>196850</xdr:rowOff>
    </xdr:from>
    <xdr:to>
      <xdr:col>24</xdr:col>
      <xdr:colOff>381000</xdr:colOff>
      <xdr:row>18</xdr:row>
      <xdr:rowOff>196850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A5573E3-5F18-7347-B12D-161391D024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7</xdr:row>
      <xdr:rowOff>57150</xdr:rowOff>
    </xdr:from>
    <xdr:to>
      <xdr:col>10</xdr:col>
      <xdr:colOff>685800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C052E-D677-354C-AA4C-D430DEE8E7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457200</xdr:colOff>
      <xdr:row>5</xdr:row>
      <xdr:rowOff>146050</xdr:rowOff>
    </xdr:from>
    <xdr:to>
      <xdr:col>30</xdr:col>
      <xdr:colOff>774700</xdr:colOff>
      <xdr:row>23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4F943-66CF-4144-AC70-3258D3EF19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622300</xdr:colOff>
      <xdr:row>25</xdr:row>
      <xdr:rowOff>25400</xdr:rowOff>
    </xdr:from>
    <xdr:to>
      <xdr:col>31</xdr:col>
      <xdr:colOff>114300</xdr:colOff>
      <xdr:row>42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7D6AA5-6C37-E84D-AC84-875744570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88900</xdr:colOff>
      <xdr:row>50</xdr:row>
      <xdr:rowOff>165100</xdr:rowOff>
    </xdr:from>
    <xdr:to>
      <xdr:col>19</xdr:col>
      <xdr:colOff>711200</xdr:colOff>
      <xdr:row>77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6493DF-58AB-9345-BB65-2A181AA03C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381000</xdr:colOff>
      <xdr:row>11</xdr:row>
      <xdr:rowOff>152400</xdr:rowOff>
    </xdr:from>
    <xdr:to>
      <xdr:col>4</xdr:col>
      <xdr:colOff>266700</xdr:colOff>
      <xdr:row>23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3E50B9-8D03-4442-94AA-A3C8671E0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38100</xdr:colOff>
      <xdr:row>2</xdr:row>
      <xdr:rowOff>63500</xdr:rowOff>
    </xdr:from>
    <xdr:to>
      <xdr:col>39</xdr:col>
      <xdr:colOff>469900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C17828-22C0-4646-B087-9747A40106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482600</xdr:colOff>
      <xdr:row>24</xdr:row>
      <xdr:rowOff>171450</xdr:rowOff>
    </xdr:from>
    <xdr:to>
      <xdr:col>41</xdr:col>
      <xdr:colOff>279400</xdr:colOff>
      <xdr:row>51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184D19-1CD4-D249-9EE7-CAEBF916F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330200</xdr:colOff>
      <xdr:row>52</xdr:row>
      <xdr:rowOff>139700</xdr:rowOff>
    </xdr:from>
    <xdr:to>
      <xdr:col>41</xdr:col>
      <xdr:colOff>127000</xdr:colOff>
      <xdr:row>79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94F11B-53DB-624E-B315-6BAF3A78B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654050</xdr:colOff>
      <xdr:row>4</xdr:row>
      <xdr:rowOff>44450</xdr:rowOff>
    </xdr:from>
    <xdr:to>
      <xdr:col>45</xdr:col>
      <xdr:colOff>330200</xdr:colOff>
      <xdr:row>22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B0B0B9-B4AC-A641-9125-A2FCEEE96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41</xdr:col>
      <xdr:colOff>0</xdr:colOff>
      <xdr:row>24</xdr:row>
      <xdr:rowOff>0</xdr:rowOff>
    </xdr:from>
    <xdr:to>
      <xdr:col>46</xdr:col>
      <xdr:colOff>501650</xdr:colOff>
      <xdr:row>41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151270-3C37-8641-94C0-1CE8B6FA7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44</xdr:row>
      <xdr:rowOff>0</xdr:rowOff>
    </xdr:from>
    <xdr:to>
      <xdr:col>46</xdr:col>
      <xdr:colOff>501650</xdr:colOff>
      <xdr:row>61</xdr:row>
      <xdr:rowOff>171450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86B4A47-47F6-494B-A1DD-1C1C5ABF3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0</xdr:colOff>
      <xdr:row>65</xdr:row>
      <xdr:rowOff>0</xdr:rowOff>
    </xdr:from>
    <xdr:to>
      <xdr:col>46</xdr:col>
      <xdr:colOff>501650</xdr:colOff>
      <xdr:row>82</xdr:row>
      <xdr:rowOff>171450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DD46696-639E-A14E-A5B0-7BE39A8DDE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330200</xdr:colOff>
      <xdr:row>80</xdr:row>
      <xdr:rowOff>88900</xdr:rowOff>
    </xdr:from>
    <xdr:to>
      <xdr:col>35</xdr:col>
      <xdr:colOff>127000</xdr:colOff>
      <xdr:row>107</xdr:row>
      <xdr:rowOff>88900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C6FD7E-523D-DF47-99B9-C3AC797F7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0</xdr:colOff>
      <xdr:row>83</xdr:row>
      <xdr:rowOff>0</xdr:rowOff>
    </xdr:from>
    <xdr:to>
      <xdr:col>43</xdr:col>
      <xdr:colOff>622300</xdr:colOff>
      <xdr:row>110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38279FB-77BD-FE43-B3BA-974F38FA9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110</xdr:row>
      <xdr:rowOff>0</xdr:rowOff>
    </xdr:from>
    <xdr:to>
      <xdr:col>35</xdr:col>
      <xdr:colOff>622300</xdr:colOff>
      <xdr:row>137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BDFF0B4-69C5-C44D-B516-3AB732D207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35</xdr:col>
      <xdr:colOff>800100</xdr:colOff>
      <xdr:row>111</xdr:row>
      <xdr:rowOff>0</xdr:rowOff>
    </xdr:from>
    <xdr:to>
      <xdr:col>43</xdr:col>
      <xdr:colOff>596900</xdr:colOff>
      <xdr:row>138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1A0FEBD-6FCD-5240-947A-AD510B3CA5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39</xdr:col>
      <xdr:colOff>245533</xdr:colOff>
      <xdr:row>111</xdr:row>
      <xdr:rowOff>177800</xdr:rowOff>
    </xdr:from>
    <xdr:to>
      <xdr:col>43</xdr:col>
      <xdr:colOff>292100</xdr:colOff>
      <xdr:row>126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47B0DD7-1E16-B548-96EC-F8C8B038F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763133" y="22733000"/>
          <a:ext cx="3348567" cy="2870200"/>
        </a:xfrm>
        <a:prstGeom prst="rect">
          <a:avLst/>
        </a:prstGeom>
      </xdr:spPr>
    </xdr:pic>
    <xdr:clientData/>
  </xdr:twoCellAnchor>
  <xdr:twoCellAnchor>
    <xdr:from>
      <xdr:col>27</xdr:col>
      <xdr:colOff>673100</xdr:colOff>
      <xdr:row>1093</xdr:row>
      <xdr:rowOff>69850</xdr:rowOff>
    </xdr:from>
    <xdr:to>
      <xdr:col>35</xdr:col>
      <xdr:colOff>673100</xdr:colOff>
      <xdr:row>1121</xdr:row>
      <xdr:rowOff>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9420BED-5D88-674A-9053-5876DD42B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996D6-890B-3E4C-800C-7B0A2A10FA36}">
  <dimension ref="B1:BI313"/>
  <sheetViews>
    <sheetView topLeftCell="A5" workbookViewId="0">
      <selection activeCell="N32" sqref="N32"/>
    </sheetView>
  </sheetViews>
  <sheetFormatPr baseColWidth="10" defaultRowHeight="16" x14ac:dyDescent="0.2"/>
  <sheetData>
    <row r="1" spans="2:8" x14ac:dyDescent="0.2">
      <c r="B1" t="s">
        <v>30</v>
      </c>
    </row>
    <row r="3" spans="2:8" x14ac:dyDescent="0.2">
      <c r="B3" t="s">
        <v>1</v>
      </c>
    </row>
    <row r="4" spans="2:8" x14ac:dyDescent="0.2">
      <c r="B4">
        <v>100000</v>
      </c>
      <c r="C4">
        <v>393.60124500000001</v>
      </c>
      <c r="D4">
        <v>-9061.8158760000006</v>
      </c>
      <c r="E4">
        <v>39662.056059000002</v>
      </c>
      <c r="F4">
        <v>-9.8702999999999999E-2</v>
      </c>
    </row>
    <row r="5" spans="2:8" x14ac:dyDescent="0.2">
      <c r="B5">
        <v>100000</v>
      </c>
      <c r="C5">
        <v>394.06033300000001</v>
      </c>
      <c r="D5">
        <v>-9065.1079109999991</v>
      </c>
      <c r="E5">
        <v>39676.887326999997</v>
      </c>
      <c r="F5">
        <v>0.46211600000000003</v>
      </c>
    </row>
    <row r="6" spans="2:8" x14ac:dyDescent="0.2">
      <c r="B6">
        <v>100000</v>
      </c>
      <c r="C6">
        <v>394.33127200000001</v>
      </c>
      <c r="D6">
        <v>-9045.8081299999994</v>
      </c>
      <c r="E6">
        <v>39747.909675000003</v>
      </c>
      <c r="F6">
        <v>0.24099599999999999</v>
      </c>
    </row>
    <row r="7" spans="2:8" x14ac:dyDescent="0.2">
      <c r="B7">
        <v>100000</v>
      </c>
      <c r="C7">
        <v>393.93599699999999</v>
      </c>
      <c r="D7">
        <v>-9061.738867</v>
      </c>
      <c r="E7">
        <v>39715.653357000003</v>
      </c>
      <c r="F7">
        <v>0.175901</v>
      </c>
    </row>
    <row r="8" spans="2:8" x14ac:dyDescent="0.2">
      <c r="B8">
        <v>100000</v>
      </c>
      <c r="C8">
        <v>393.93116400000002</v>
      </c>
      <c r="D8">
        <v>-9067.6552879999999</v>
      </c>
      <c r="E8">
        <v>39691.092033000001</v>
      </c>
      <c r="F8">
        <v>0.33549000000000001</v>
      </c>
    </row>
    <row r="9" spans="2:8" x14ac:dyDescent="0.2">
      <c r="D9">
        <f>AVERAGE(D4:D8)</f>
        <v>-9060.4252144000002</v>
      </c>
      <c r="E9">
        <f>AVERAGE(E4:E8)</f>
        <v>39698.7196902</v>
      </c>
    </row>
    <row r="10" spans="2:8" x14ac:dyDescent="0.2">
      <c r="D10">
        <f>D9/2000</f>
        <v>-4.5302126072000002</v>
      </c>
      <c r="E10">
        <f>E9/2000</f>
        <v>19.8493598451</v>
      </c>
    </row>
    <row r="11" spans="2:8" x14ac:dyDescent="0.2">
      <c r="E11">
        <f>(E10*2)^(1/3)</f>
        <v>3.4113438771119022</v>
      </c>
    </row>
    <row r="14" spans="2:8" x14ac:dyDescent="0.2">
      <c r="B14" t="s">
        <v>2</v>
      </c>
      <c r="C14">
        <v>-9022.7552840000008</v>
      </c>
      <c r="D14">
        <f>C14-1999*D16</f>
        <v>33.139717792799274</v>
      </c>
      <c r="F14" t="s">
        <v>3</v>
      </c>
      <c r="G14">
        <v>-9046.0796150000006</v>
      </c>
      <c r="H14">
        <f>G14-2000*H15</f>
        <v>6.8385319999997591</v>
      </c>
    </row>
    <row r="15" spans="2:8" x14ac:dyDescent="0.2">
      <c r="B15" t="s">
        <v>4</v>
      </c>
      <c r="C15">
        <v>-9020.8119260000003</v>
      </c>
      <c r="D15">
        <f>C15-1999*D16</f>
        <v>35.083075792799718</v>
      </c>
      <c r="F15" t="s">
        <v>1</v>
      </c>
      <c r="G15">
        <v>-9052.9181470000003</v>
      </c>
      <c r="H15">
        <f>G15/2000</f>
        <v>-4.5264590734999999</v>
      </c>
    </row>
    <row r="16" spans="2:8" x14ac:dyDescent="0.2">
      <c r="B16" t="s">
        <v>1</v>
      </c>
      <c r="C16">
        <f>D9</f>
        <v>-9060.4252144000002</v>
      </c>
      <c r="D16">
        <f>C16/2000</f>
        <v>-4.5302126072000002</v>
      </c>
    </row>
    <row r="20" spans="2:51" x14ac:dyDescent="0.2">
      <c r="B20" t="s">
        <v>5</v>
      </c>
      <c r="AE20" t="s">
        <v>6</v>
      </c>
      <c r="AR20" t="s">
        <v>39</v>
      </c>
      <c r="AW20" t="s">
        <v>39</v>
      </c>
    </row>
    <row r="21" spans="2:51" x14ac:dyDescent="0.2">
      <c r="D21" t="s">
        <v>7</v>
      </c>
      <c r="F21" t="s">
        <v>31</v>
      </c>
      <c r="Y21" t="s">
        <v>8</v>
      </c>
      <c r="Z21" t="s">
        <v>9</v>
      </c>
      <c r="AA21" t="s">
        <v>10</v>
      </c>
      <c r="AB21" t="s">
        <v>11</v>
      </c>
      <c r="AD21">
        <f>(4/3)*3.14*((3.413*10.5)^3)</f>
        <v>192683.77519540023</v>
      </c>
      <c r="AE21" t="s">
        <v>12</v>
      </c>
      <c r="AR21">
        <v>143265.905</v>
      </c>
      <c r="AW21">
        <v>312486.91499999998</v>
      </c>
    </row>
    <row r="22" spans="2:51" x14ac:dyDescent="0.2">
      <c r="B22">
        <v>9661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  <c r="Y22">
        <v>0</v>
      </c>
      <c r="Z22">
        <v>30.87</v>
      </c>
      <c r="AA22">
        <v>106.33</v>
      </c>
      <c r="AB22">
        <v>75.459999999999994</v>
      </c>
      <c r="AD22">
        <f>(1/6)*3.14*(AB22)^3</f>
        <v>224868.59183917326</v>
      </c>
      <c r="AR22">
        <v>26.46</v>
      </c>
      <c r="AW22">
        <v>27.257000000000001</v>
      </c>
    </row>
    <row r="23" spans="2:51" x14ac:dyDescent="0.2">
      <c r="B23" t="s">
        <v>23</v>
      </c>
      <c r="C23">
        <v>100000</v>
      </c>
      <c r="D23">
        <v>371.83422899999999</v>
      </c>
      <c r="E23">
        <v>-585427.57228600001</v>
      </c>
      <c r="F23">
        <v>2516092.1831060001</v>
      </c>
      <c r="G23">
        <v>-6.8539999999999998E-3</v>
      </c>
      <c r="Y23">
        <v>100000</v>
      </c>
      <c r="Z23">
        <v>31.344200000000001</v>
      </c>
      <c r="AA23">
        <v>105.98099999999999</v>
      </c>
      <c r="AB23">
        <v>74.636799999999994</v>
      </c>
      <c r="AD23">
        <f t="shared" ref="AD23:AD24" si="0">(1/6)*3.14*(AB23)^3</f>
        <v>217589.24782820474</v>
      </c>
      <c r="AR23">
        <v>304.71100000000001</v>
      </c>
      <c r="AW23">
        <v>313.3</v>
      </c>
    </row>
    <row r="24" spans="2:51" x14ac:dyDescent="0.2">
      <c r="B24">
        <v>0</v>
      </c>
      <c r="C24">
        <v>200000</v>
      </c>
      <c r="D24">
        <v>371.84520300000003</v>
      </c>
      <c r="E24">
        <v>-540058.62026</v>
      </c>
      <c r="F24">
        <v>2514342.525802</v>
      </c>
      <c r="G24">
        <v>-8.2430000000000003E-3</v>
      </c>
      <c r="I24">
        <f>E24-(128000-$B$22)/128000*$E$23</f>
        <v>1182.8912771324394</v>
      </c>
      <c r="J24">
        <f>B24/$B$22</f>
        <v>0</v>
      </c>
      <c r="K24">
        <f>F24/$F$23</f>
        <v>0.99930461319511743</v>
      </c>
      <c r="L24">
        <f>E24-$E$24</f>
        <v>0</v>
      </c>
      <c r="O24" t="s">
        <v>24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25</v>
      </c>
      <c r="V24" t="s">
        <v>26</v>
      </c>
      <c r="Y24">
        <v>200000</v>
      </c>
      <c r="Z24">
        <v>31.1038</v>
      </c>
      <c r="AA24">
        <v>105.955</v>
      </c>
      <c r="AB24">
        <v>74.851200000000006</v>
      </c>
      <c r="AD24">
        <f t="shared" si="0"/>
        <v>219469.76543036182</v>
      </c>
      <c r="AE24" t="s">
        <v>27</v>
      </c>
      <c r="AF24" t="s">
        <v>28</v>
      </c>
      <c r="AG24" t="s">
        <v>29</v>
      </c>
      <c r="AI24" t="s">
        <v>38</v>
      </c>
      <c r="AP24" t="s">
        <v>44</v>
      </c>
      <c r="AU24" t="s">
        <v>43</v>
      </c>
    </row>
    <row r="25" spans="2:51" x14ac:dyDescent="0.2">
      <c r="B25">
        <v>100</v>
      </c>
      <c r="C25">
        <v>300000</v>
      </c>
      <c r="D25">
        <v>372.204678</v>
      </c>
      <c r="E25">
        <v>-540069.95959099999</v>
      </c>
      <c r="F25">
        <v>2514308.1226269999</v>
      </c>
      <c r="G25">
        <v>-326.403864</v>
      </c>
      <c r="I25">
        <f>E25-(128000-$B$22)/128000*$E$23</f>
        <v>1171.5519461324438</v>
      </c>
      <c r="J25">
        <f>B25/$B$22</f>
        <v>1.0350895352447986E-2</v>
      </c>
      <c r="K25">
        <f>F25/$F$23</f>
        <v>0.99929093993813933</v>
      </c>
      <c r="L25">
        <f>E25-$E$24</f>
        <v>-11.339330999995582</v>
      </c>
      <c r="M25">
        <f>((L25-L24)-(B25-B24)*$H$14)/(B25-B24)</f>
        <v>-6.9519253099997149</v>
      </c>
      <c r="O25">
        <v>100</v>
      </c>
      <c r="P25">
        <v>300000</v>
      </c>
      <c r="Q25">
        <v>372.204678</v>
      </c>
      <c r="R25">
        <v>-540069.95959099999</v>
      </c>
      <c r="S25">
        <v>2514308.1226269999</v>
      </c>
      <c r="T25">
        <v>-326.403864</v>
      </c>
      <c r="U25">
        <v>0</v>
      </c>
      <c r="V25">
        <f>U25*10^-4</f>
        <v>0</v>
      </c>
      <c r="Y25">
        <v>300000</v>
      </c>
      <c r="Z25">
        <v>31.113700000000001</v>
      </c>
      <c r="AA25">
        <v>105.72499999999999</v>
      </c>
      <c r="AB25">
        <v>74.6113</v>
      </c>
      <c r="AD25">
        <f>(1/6)*3.14*(AB25)^3</f>
        <v>217366.30296628995</v>
      </c>
      <c r="AE25">
        <f>V25*$AD$21/AD25</f>
        <v>0</v>
      </c>
      <c r="AF25">
        <f>AD25/O25*0.6022</f>
        <v>1308.9798764629979</v>
      </c>
      <c r="AG25">
        <f>O25/AD25</f>
        <v>4.6005290900820266E-4</v>
      </c>
      <c r="AP25" t="s">
        <v>27</v>
      </c>
      <c r="AQ25" t="s">
        <v>28</v>
      </c>
      <c r="AR25" t="s">
        <v>39</v>
      </c>
      <c r="AS25" t="s">
        <v>40</v>
      </c>
      <c r="AU25" t="s">
        <v>27</v>
      </c>
      <c r="AV25" t="s">
        <v>28</v>
      </c>
      <c r="AW25" t="s">
        <v>39</v>
      </c>
      <c r="AX25" t="s">
        <v>40</v>
      </c>
      <c r="AY25" t="s">
        <v>45</v>
      </c>
    </row>
    <row r="26" spans="2:51" x14ac:dyDescent="0.2">
      <c r="B26">
        <v>200</v>
      </c>
      <c r="C26">
        <v>400000</v>
      </c>
      <c r="D26">
        <v>372.185565</v>
      </c>
      <c r="E26">
        <v>-540074.28527700005</v>
      </c>
      <c r="F26">
        <v>2514308.1226269999</v>
      </c>
      <c r="G26">
        <v>-315.09865100000002</v>
      </c>
      <c r="I26">
        <f>E26-(128000-$B$22)/128000*$E$23</f>
        <v>1167.2262601323891</v>
      </c>
      <c r="J26">
        <f>B26/$B$22</f>
        <v>2.0701790704895973E-2</v>
      </c>
      <c r="K26">
        <f>F26/$F$23</f>
        <v>0.99929093993813933</v>
      </c>
      <c r="L26">
        <f>E26-$E$24</f>
        <v>-15.665017000050284</v>
      </c>
      <c r="M26">
        <f>((L26-L25)-(B26-B25)*$H$14)/(B26-B25)</f>
        <v>-6.8817888600003059</v>
      </c>
      <c r="O26">
        <v>200</v>
      </c>
      <c r="P26">
        <v>400000</v>
      </c>
      <c r="Q26">
        <v>372.185565</v>
      </c>
      <c r="R26">
        <v>-540074.28527700005</v>
      </c>
      <c r="S26">
        <v>2514308.1226269999</v>
      </c>
      <c r="T26">
        <v>-315.09865100000002</v>
      </c>
      <c r="U26">
        <v>43.233984999999997</v>
      </c>
      <c r="V26">
        <f>U26*10^-4</f>
        <v>4.3233984999999997E-3</v>
      </c>
      <c r="Y26">
        <v>400000</v>
      </c>
      <c r="Z26">
        <v>31.180499999999999</v>
      </c>
      <c r="AA26">
        <v>105.696</v>
      </c>
      <c r="AB26">
        <v>74.515500000000003</v>
      </c>
      <c r="AD26">
        <f>(1/6)*3.14*(AB26)^3</f>
        <v>216530.09051987343</v>
      </c>
      <c r="AE26">
        <f>V26*$AD$21/AD26</f>
        <v>3.8472654893093121E-3</v>
      </c>
      <c r="AF26">
        <f t="shared" ref="AF26" si="1">AD26/O26*0.6022</f>
        <v>651.97210255533878</v>
      </c>
      <c r="AG26">
        <f t="shared" ref="AG26:AG42" si="2">O26/AD26</f>
        <v>9.2365915296028437E-4</v>
      </c>
      <c r="AI26">
        <v>4.6690600918174967</v>
      </c>
      <c r="AJ26">
        <v>33.788866531208448</v>
      </c>
      <c r="AK26">
        <f>AVERAGE(AI26:AI30)</f>
        <v>4.5256010565995783</v>
      </c>
      <c r="AL26">
        <f>AVERAGE(AJ26:AJ30)</f>
        <v>34.160265387165062</v>
      </c>
      <c r="AM26">
        <f>AVERAGE(AI26:AI35)</f>
        <v>4.517665504653027</v>
      </c>
      <c r="AN26">
        <f>AVERAGE(AJ26:AJ35)</f>
        <v>34.414993311556579</v>
      </c>
      <c r="AP26">
        <v>4.5256010565995783</v>
      </c>
      <c r="AQ26">
        <v>34.160265387165062</v>
      </c>
      <c r="AR26">
        <f>(((8.253*500)/$AQ26)*(1+AR$23/($AQ26-AR$22))-AR$21/($AQ26^2))/1000</f>
        <v>4.7781927618651832</v>
      </c>
      <c r="AS26">
        <f>ABS($AP26-AR26)</f>
        <v>0.25259170526560482</v>
      </c>
      <c r="AU26">
        <v>4.517665504653027</v>
      </c>
      <c r="AV26">
        <v>34.414993311556579</v>
      </c>
      <c r="AW26">
        <f>(((8.253*500)/$AV26)*(1+AW$23/($AV26-AW$22))-AW$21/($AV26^2))/1000</f>
        <v>5.1041807513374335</v>
      </c>
      <c r="AX26">
        <f>ABS($AU26-AW26)</f>
        <v>0.58651524668440658</v>
      </c>
      <c r="AY26">
        <f>AX26/AU26</f>
        <v>0.12982706357527307</v>
      </c>
    </row>
    <row r="27" spans="2:51" x14ac:dyDescent="0.2">
      <c r="B27">
        <v>300</v>
      </c>
      <c r="C27">
        <v>500000</v>
      </c>
      <c r="D27">
        <v>372.109148</v>
      </c>
      <c r="E27">
        <v>-540084.30508600001</v>
      </c>
      <c r="F27">
        <v>2514308.1226269999</v>
      </c>
      <c r="G27">
        <v>-300.23153500000001</v>
      </c>
      <c r="I27">
        <f t="shared" ref="I27:I28" si="3">E27-(128000-$B$22)/128000*$E$23</f>
        <v>1157.2064511324279</v>
      </c>
      <c r="J27">
        <f t="shared" ref="J27:J28" si="4">B27/$B$22</f>
        <v>3.1052686057343959E-2</v>
      </c>
      <c r="K27">
        <f t="shared" ref="K27:K28" si="5">F27/$F$23</f>
        <v>0.99929093993813933</v>
      </c>
      <c r="L27">
        <f t="shared" ref="L27:L28" si="6">E27-$E$24</f>
        <v>-25.684826000011526</v>
      </c>
      <c r="M27">
        <f t="shared" ref="M27:M28" si="7">((L27-L26)-(B27-B26)*$H$14)/(B27-B26)</f>
        <v>-6.9387300899993711</v>
      </c>
      <c r="O27">
        <v>300</v>
      </c>
      <c r="P27">
        <v>500000</v>
      </c>
      <c r="Q27">
        <v>372.109148</v>
      </c>
      <c r="R27">
        <v>-540084.30508600001</v>
      </c>
      <c r="S27">
        <v>2514308.1226269999</v>
      </c>
      <c r="T27">
        <v>-300.23153500000001</v>
      </c>
      <c r="U27">
        <v>88.174283000000003</v>
      </c>
      <c r="V27">
        <f t="shared" ref="V27:V54" si="8">U27*10^-4</f>
        <v>8.817428300000001E-3</v>
      </c>
      <c r="Y27">
        <v>500000</v>
      </c>
      <c r="Z27">
        <v>31.340299999999999</v>
      </c>
      <c r="AA27">
        <v>106.312</v>
      </c>
      <c r="AB27">
        <v>74.971699999999998</v>
      </c>
      <c r="AD27">
        <f t="shared" ref="AD27:AD28" si="9">(1/6)*3.14*(AB27)^3</f>
        <v>220531.41991793603</v>
      </c>
      <c r="AE27">
        <f t="shared" ref="AE27:AE28" si="10">V27*$AD$21/AD27</f>
        <v>7.7040059552102901E-3</v>
      </c>
      <c r="AF27">
        <f t="shared" ref="AF27:AF28" si="11">AD27/O27*0.6022</f>
        <v>442.68007024860356</v>
      </c>
      <c r="AG27">
        <f t="shared" si="2"/>
        <v>1.3603503759765196E-3</v>
      </c>
      <c r="AI27">
        <v>4.5453692652870163</v>
      </c>
      <c r="AJ27">
        <v>34.15272223748223</v>
      </c>
      <c r="AP27">
        <v>4.5097299527064774</v>
      </c>
      <c r="AQ27">
        <v>34.669721235948089</v>
      </c>
      <c r="AR27">
        <f t="shared" ref="AR27:AR41" si="12">(((8.253*500)/$AQ27)*(1+AR$23/($AQ27-AR$22))-AR$21/($AQ27^2))/1000</f>
        <v>4.4174816798052055</v>
      </c>
      <c r="AS27">
        <f t="shared" ref="AS27:AS66" si="13">ABS($AP27-AR27)</f>
        <v>9.224827290127191E-2</v>
      </c>
      <c r="AU27">
        <v>4.3494224467074112</v>
      </c>
      <c r="AV27">
        <v>35.203795562988681</v>
      </c>
      <c r="AW27">
        <f t="shared" ref="AW27:AW46" si="14">(((8.253*500)/$AV27)*(1+AW$23/($AV27-AW$22))-AW$21/($AV27^2))/1000</f>
        <v>4.4863343248956644</v>
      </c>
      <c r="AX27">
        <f t="shared" ref="AX27:AX46" si="15">ABS($AU27-AW27)</f>
        <v>0.13691187818825323</v>
      </c>
      <c r="AY27">
        <f t="shared" ref="AY27:AY46" si="16">AX27/AU27</f>
        <v>3.1478174370461055E-2</v>
      </c>
    </row>
    <row r="28" spans="2:51" x14ac:dyDescent="0.2">
      <c r="B28">
        <v>400</v>
      </c>
      <c r="C28">
        <v>600000</v>
      </c>
      <c r="D28">
        <v>372.12782099999998</v>
      </c>
      <c r="E28">
        <v>-540078.97431299998</v>
      </c>
      <c r="F28">
        <v>2514308.1226269999</v>
      </c>
      <c r="G28">
        <v>-444.33980400000002</v>
      </c>
      <c r="I28">
        <f t="shared" si="3"/>
        <v>1162.5372241324512</v>
      </c>
      <c r="J28">
        <f t="shared" si="4"/>
        <v>4.1403581409791945E-2</v>
      </c>
      <c r="K28">
        <f t="shared" si="5"/>
        <v>0.99929093993813933</v>
      </c>
      <c r="L28">
        <f t="shared" si="6"/>
        <v>-20.354052999988198</v>
      </c>
      <c r="M28">
        <f t="shared" si="7"/>
        <v>-6.7852242699995262</v>
      </c>
      <c r="O28">
        <v>400</v>
      </c>
      <c r="P28">
        <v>600000</v>
      </c>
      <c r="Q28">
        <v>372.12782099999998</v>
      </c>
      <c r="R28">
        <v>-540078.97431299998</v>
      </c>
      <c r="S28">
        <v>2514308.1226269999</v>
      </c>
      <c r="T28">
        <v>-444.33980400000002</v>
      </c>
      <c r="U28">
        <v>153.528479</v>
      </c>
      <c r="V28">
        <f t="shared" si="8"/>
        <v>1.5352847900000001E-2</v>
      </c>
      <c r="Y28">
        <v>600000</v>
      </c>
      <c r="Z28">
        <v>31.2212</v>
      </c>
      <c r="AA28">
        <v>105.876</v>
      </c>
      <c r="AB28">
        <v>74.654799999999994</v>
      </c>
      <c r="AD28">
        <f t="shared" si="9"/>
        <v>217746.71242060067</v>
      </c>
      <c r="AE28">
        <f t="shared" si="10"/>
        <v>1.3585714615330735E-2</v>
      </c>
      <c r="AF28">
        <f t="shared" si="11"/>
        <v>327.8176755492143</v>
      </c>
      <c r="AG28">
        <f t="shared" si="2"/>
        <v>1.8369967360396145E-3</v>
      </c>
      <c r="AI28">
        <v>4.3486133699947862</v>
      </c>
      <c r="AJ28">
        <v>34.17009488631556</v>
      </c>
      <c r="AP28">
        <v>4.3552256633772704</v>
      </c>
      <c r="AQ28">
        <v>35.093710026386432</v>
      </c>
      <c r="AR28">
        <f t="shared" si="12"/>
        <v>4.1512107631378772</v>
      </c>
      <c r="AS28">
        <f t="shared" si="13"/>
        <v>0.20401490023939317</v>
      </c>
      <c r="AU28">
        <v>4.1036683218714725</v>
      </c>
      <c r="AV28">
        <v>35.853427484031712</v>
      </c>
      <c r="AW28">
        <f t="shared" si="14"/>
        <v>4.066630762284408</v>
      </c>
      <c r="AX28">
        <f t="shared" si="15"/>
        <v>3.703755958706445E-2</v>
      </c>
      <c r="AY28">
        <f t="shared" si="16"/>
        <v>9.0254759113118383E-3</v>
      </c>
    </row>
    <row r="29" spans="2:51" x14ac:dyDescent="0.2">
      <c r="B29">
        <v>500</v>
      </c>
      <c r="C29">
        <v>700000</v>
      </c>
      <c r="D29">
        <v>372.12438200000003</v>
      </c>
      <c r="E29">
        <v>-540084.94645699998</v>
      </c>
      <c r="F29">
        <v>2514308.1226269999</v>
      </c>
      <c r="G29">
        <v>-273.34647799999999</v>
      </c>
      <c r="I29">
        <f t="shared" ref="I29:I31" si="17">E29-(128000-$B$22)/128000*$E$23</f>
        <v>1156.5650801324518</v>
      </c>
      <c r="J29">
        <f t="shared" ref="J29:J31" si="18">B29/$B$22</f>
        <v>5.1754476762239932E-2</v>
      </c>
      <c r="K29">
        <f t="shared" ref="K29:K31" si="19">F29/$F$23</f>
        <v>0.99929093993813933</v>
      </c>
      <c r="L29">
        <f t="shared" ref="L29:L30" si="20">E29-$E$24</f>
        <v>-26.326196999987587</v>
      </c>
      <c r="M29">
        <f t="shared" ref="M29:M31" si="21">((L29-L28)-(B29-B28)*$H$14)/(B29-B28)</f>
        <v>-6.8982534399997526</v>
      </c>
      <c r="O29">
        <v>500</v>
      </c>
      <c r="P29">
        <v>700000</v>
      </c>
      <c r="Q29">
        <v>372.12438200000003</v>
      </c>
      <c r="R29">
        <v>-540084.94645699998</v>
      </c>
      <c r="S29">
        <v>2514308.1226269999</v>
      </c>
      <c r="T29">
        <v>-273.34647799999999</v>
      </c>
      <c r="U29">
        <v>202.37950900000001</v>
      </c>
      <c r="V29">
        <f t="shared" si="8"/>
        <v>2.0237950900000003E-2</v>
      </c>
      <c r="Y29">
        <v>700000</v>
      </c>
      <c r="Z29">
        <v>31.4222</v>
      </c>
      <c r="AA29">
        <v>105.577</v>
      </c>
      <c r="AB29">
        <v>74.154799999999994</v>
      </c>
      <c r="AD29">
        <f t="shared" ref="AD29:AD40" si="22">(1/6)*3.14*(AB29)^3</f>
        <v>213400.8777699476</v>
      </c>
      <c r="AE29">
        <f t="shared" ref="AE29:AE40" si="23">V29*$AD$21/AD29</f>
        <v>1.827323684129805E-2</v>
      </c>
      <c r="AF29">
        <f t="shared" ref="AF29:AF40" si="24">AD29/O29*0.6022</f>
        <v>257.0200171861249</v>
      </c>
      <c r="AG29">
        <f t="shared" si="2"/>
        <v>2.3430081695306549E-3</v>
      </c>
      <c r="AI29">
        <v>4.6812860282884365</v>
      </c>
      <c r="AJ29">
        <v>34.333637916075887</v>
      </c>
      <c r="AP29">
        <v>4.3436192300375538</v>
      </c>
      <c r="AQ29">
        <v>35.313881099590944</v>
      </c>
      <c r="AR29">
        <f t="shared" si="12"/>
        <v>4.0234957550748369</v>
      </c>
      <c r="AS29">
        <f t="shared" si="13"/>
        <v>0.32012347496271687</v>
      </c>
      <c r="AU29">
        <v>3.6223670731959956</v>
      </c>
      <c r="AV29">
        <v>37.457762977356985</v>
      </c>
      <c r="AW29">
        <f t="shared" si="14"/>
        <v>3.2709619795725056</v>
      </c>
      <c r="AX29">
        <f t="shared" si="15"/>
        <v>0.35140509362349004</v>
      </c>
      <c r="AY29">
        <f t="shared" si="16"/>
        <v>9.7009796777289922E-2</v>
      </c>
    </row>
    <row r="30" spans="2:51" x14ac:dyDescent="0.2">
      <c r="B30">
        <v>600</v>
      </c>
      <c r="C30">
        <v>800000</v>
      </c>
      <c r="D30">
        <v>372.26492300000001</v>
      </c>
      <c r="E30">
        <v>-540088.48089300003</v>
      </c>
      <c r="F30">
        <v>2514308.1226269999</v>
      </c>
      <c r="G30">
        <v>-330.35272900000001</v>
      </c>
      <c r="I30">
        <f t="shared" si="17"/>
        <v>1153.0306441324065</v>
      </c>
      <c r="J30">
        <f t="shared" si="18"/>
        <v>6.2105372114687918E-2</v>
      </c>
      <c r="K30">
        <f t="shared" si="19"/>
        <v>0.99929093993813933</v>
      </c>
      <c r="L30">
        <f t="shared" si="20"/>
        <v>-29.860633000032976</v>
      </c>
      <c r="M30">
        <f t="shared" si="21"/>
        <v>-6.8738763600002128</v>
      </c>
      <c r="O30">
        <v>600</v>
      </c>
      <c r="P30">
        <v>800000</v>
      </c>
      <c r="Q30">
        <v>372.26492300000001</v>
      </c>
      <c r="R30">
        <v>-540088.48089300003</v>
      </c>
      <c r="S30">
        <v>2514308.1226269999</v>
      </c>
      <c r="T30">
        <v>-330.35272900000001</v>
      </c>
      <c r="U30">
        <v>296.76724300000001</v>
      </c>
      <c r="V30">
        <f t="shared" si="8"/>
        <v>2.9676724300000002E-2</v>
      </c>
      <c r="Y30">
        <v>800000</v>
      </c>
      <c r="Z30">
        <v>31.0307</v>
      </c>
      <c r="AA30">
        <v>105.489</v>
      </c>
      <c r="AB30">
        <v>74.458299999999994</v>
      </c>
      <c r="AD30">
        <f t="shared" si="22"/>
        <v>216031.83111740433</v>
      </c>
      <c r="AE30">
        <f t="shared" si="23"/>
        <v>2.6469355205573638E-2</v>
      </c>
      <c r="AF30">
        <f t="shared" si="24"/>
        <v>216.82394783150147</v>
      </c>
      <c r="AG30">
        <f t="shared" si="2"/>
        <v>2.7773684873037292E-3</v>
      </c>
      <c r="AI30">
        <v>4.3836765276101506</v>
      </c>
      <c r="AJ30">
        <v>34.356005364743197</v>
      </c>
      <c r="AP30">
        <v>4.112368669385412</v>
      </c>
      <c r="AQ30">
        <v>35.623539614429447</v>
      </c>
      <c r="AR30">
        <f t="shared" si="12"/>
        <v>3.8547954091870675</v>
      </c>
      <c r="AS30">
        <f t="shared" si="13"/>
        <v>0.25757326019834448</v>
      </c>
      <c r="AU30">
        <v>2.9740742497513808</v>
      </c>
      <c r="AV30">
        <v>39.687583638677566</v>
      </c>
      <c r="AW30">
        <f t="shared" si="14"/>
        <v>2.5261551498000783</v>
      </c>
      <c r="AX30">
        <f t="shared" si="15"/>
        <v>0.44791909995130252</v>
      </c>
      <c r="AY30">
        <f t="shared" si="16"/>
        <v>0.15060790765016929</v>
      </c>
    </row>
    <row r="31" spans="2:51" x14ac:dyDescent="0.2">
      <c r="B31">
        <v>700</v>
      </c>
      <c r="C31">
        <v>900000</v>
      </c>
      <c r="D31">
        <v>372.229151</v>
      </c>
      <c r="E31">
        <v>-540088.006161</v>
      </c>
      <c r="F31">
        <v>2514308.1226269999</v>
      </c>
      <c r="G31">
        <v>-370.310813</v>
      </c>
      <c r="I31">
        <f t="shared" si="17"/>
        <v>1153.505376132438</v>
      </c>
      <c r="J31">
        <f t="shared" si="18"/>
        <v>7.2456267467135904E-2</v>
      </c>
      <c r="K31">
        <f t="shared" si="19"/>
        <v>0.99929093993813933</v>
      </c>
      <c r="L31">
        <f>E31-$E$24</f>
        <v>-29.385901000001468</v>
      </c>
      <c r="M31">
        <f t="shared" si="21"/>
        <v>-6.8337846799994439</v>
      </c>
      <c r="O31">
        <v>700</v>
      </c>
      <c r="P31">
        <v>900000</v>
      </c>
      <c r="Q31">
        <v>372.229151</v>
      </c>
      <c r="R31">
        <v>-540088.006161</v>
      </c>
      <c r="S31">
        <v>2514308.1226269999</v>
      </c>
      <c r="T31">
        <v>-370.310813</v>
      </c>
      <c r="U31">
        <v>406.05542500000001</v>
      </c>
      <c r="V31">
        <f t="shared" si="8"/>
        <v>4.0605542500000001E-2</v>
      </c>
      <c r="Y31">
        <v>900000</v>
      </c>
      <c r="Z31">
        <v>31.421500000000002</v>
      </c>
      <c r="AA31">
        <v>105.51900000000001</v>
      </c>
      <c r="AB31">
        <v>74.097499999999997</v>
      </c>
      <c r="AD31">
        <f t="shared" si="22"/>
        <v>212906.57028784804</v>
      </c>
      <c r="AE31">
        <f t="shared" si="23"/>
        <v>3.6748650885593821E-2</v>
      </c>
      <c r="AF31">
        <f t="shared" si="24"/>
        <v>183.16048089620296</v>
      </c>
      <c r="AG31">
        <f t="shared" si="2"/>
        <v>3.2878271396397274E-3</v>
      </c>
      <c r="AI31">
        <v>4.3845972770714114</v>
      </c>
      <c r="AJ31">
        <v>34.453261185945806</v>
      </c>
      <c r="AK31">
        <f>AVERAGE(AI31:AI35)</f>
        <v>4.5097299527064774</v>
      </c>
      <c r="AL31">
        <f>AVERAGE(AJ31:AJ35)</f>
        <v>34.669721235948089</v>
      </c>
      <c r="AP31">
        <v>4.094967974357532</v>
      </c>
      <c r="AQ31">
        <v>36.083315353633971</v>
      </c>
      <c r="AR31">
        <f t="shared" si="12"/>
        <v>3.6254114781381297</v>
      </c>
      <c r="AS31">
        <f t="shared" si="13"/>
        <v>0.46955649621940232</v>
      </c>
      <c r="AU31">
        <v>2.4202718998550781</v>
      </c>
      <c r="AV31">
        <v>42.427790989326368</v>
      </c>
      <c r="AW31">
        <f t="shared" si="14"/>
        <v>1.9322212490322177</v>
      </c>
      <c r="AX31">
        <f t="shared" si="15"/>
        <v>0.48805065082286037</v>
      </c>
      <c r="AY31">
        <f t="shared" si="16"/>
        <v>0.2016511660743919</v>
      </c>
    </row>
    <row r="32" spans="2:51" x14ac:dyDescent="0.2">
      <c r="B32">
        <v>800</v>
      </c>
      <c r="C32">
        <v>1000000</v>
      </c>
      <c r="D32">
        <v>372.14290299999999</v>
      </c>
      <c r="E32">
        <v>-540087.76645500003</v>
      </c>
      <c r="F32">
        <v>2514308.1226269999</v>
      </c>
      <c r="G32">
        <v>-245.00918799999999</v>
      </c>
      <c r="I32">
        <f t="shared" ref="I32:I33" si="25">E32-(128000-$B$22)/128000*$E$23</f>
        <v>1153.7450821324019</v>
      </c>
      <c r="J32">
        <f t="shared" ref="J32:J33" si="26">B32/$B$22</f>
        <v>8.280716281958389E-2</v>
      </c>
      <c r="K32">
        <f t="shared" ref="K32:K33" si="27">F32/$F$23</f>
        <v>0.99929093993813933</v>
      </c>
      <c r="L32">
        <f t="shared" ref="L32:L33" si="28">E32-$E$24</f>
        <v>-29.146195000037551</v>
      </c>
      <c r="M32">
        <f t="shared" ref="M32:M33" si="29">((L32-L31)-(B32-B31)*$H$14)/(B32-B31)</f>
        <v>-6.8361349400001199</v>
      </c>
      <c r="O32">
        <v>800</v>
      </c>
      <c r="P32">
        <v>1000000</v>
      </c>
      <c r="Q32">
        <v>372.14290299999999</v>
      </c>
      <c r="R32">
        <v>-540087.76645500003</v>
      </c>
      <c r="S32">
        <v>2514308.1226269999</v>
      </c>
      <c r="T32">
        <v>-245.00918799999999</v>
      </c>
      <c r="U32">
        <v>520.01395100000002</v>
      </c>
      <c r="V32">
        <f t="shared" si="8"/>
        <v>5.2001395100000007E-2</v>
      </c>
      <c r="Y32">
        <v>1000000</v>
      </c>
      <c r="Z32">
        <v>31.183800000000002</v>
      </c>
      <c r="AA32">
        <v>105.723</v>
      </c>
      <c r="AB32">
        <v>74.539199999999994</v>
      </c>
      <c r="AD32">
        <f t="shared" si="22"/>
        <v>216736.76143395453</v>
      </c>
      <c r="AE32">
        <f t="shared" si="23"/>
        <v>4.6230390529983519E-2</v>
      </c>
      <c r="AF32">
        <f t="shared" si="24"/>
        <v>163.14859716940924</v>
      </c>
      <c r="AG32">
        <f t="shared" si="2"/>
        <v>3.6911135642477585E-3</v>
      </c>
      <c r="AI32">
        <v>4.5124782045860945</v>
      </c>
      <c r="AJ32">
        <v>34.552919903373258</v>
      </c>
      <c r="AP32">
        <v>3.8571400095982602</v>
      </c>
      <c r="AQ32">
        <v>36.820205380050723</v>
      </c>
      <c r="AR32">
        <f t="shared" si="12"/>
        <v>3.3026111428567511</v>
      </c>
      <c r="AS32">
        <f t="shared" si="13"/>
        <v>0.55452886674150914</v>
      </c>
      <c r="AU32">
        <v>1.8713565517518276</v>
      </c>
      <c r="AV32">
        <v>44.3438245214207</v>
      </c>
      <c r="AW32">
        <f t="shared" si="14"/>
        <v>1.6404116214175446</v>
      </c>
      <c r="AX32">
        <f t="shared" si="15"/>
        <v>0.23094493033428298</v>
      </c>
      <c r="AY32">
        <f t="shared" si="16"/>
        <v>0.1234104372670666</v>
      </c>
    </row>
    <row r="33" spans="2:51" x14ac:dyDescent="0.2">
      <c r="B33">
        <v>900</v>
      </c>
      <c r="C33">
        <v>1100000</v>
      </c>
      <c r="D33">
        <v>372.21002499999997</v>
      </c>
      <c r="E33">
        <v>-540089.95228299999</v>
      </c>
      <c r="F33">
        <v>2514308.1226269999</v>
      </c>
      <c r="G33">
        <v>-272.44408900000002</v>
      </c>
      <c r="I33">
        <f t="shared" si="25"/>
        <v>1151.559254132444</v>
      </c>
      <c r="J33">
        <f t="shared" si="26"/>
        <v>9.3158058172031877E-2</v>
      </c>
      <c r="K33">
        <f t="shared" si="27"/>
        <v>0.99929093993813933</v>
      </c>
      <c r="L33">
        <f t="shared" si="28"/>
        <v>-31.332022999995388</v>
      </c>
      <c r="M33">
        <f t="shared" si="29"/>
        <v>-6.8603902799993373</v>
      </c>
      <c r="O33">
        <v>900</v>
      </c>
      <c r="P33">
        <v>1100000</v>
      </c>
      <c r="Q33">
        <v>372.21002499999997</v>
      </c>
      <c r="R33">
        <v>-540089.95228299999</v>
      </c>
      <c r="S33">
        <v>2514308.1226269999</v>
      </c>
      <c r="T33">
        <v>-272.44408900000002</v>
      </c>
      <c r="U33">
        <v>670.60895700000003</v>
      </c>
      <c r="V33">
        <f t="shared" si="8"/>
        <v>6.7060895700000012E-2</v>
      </c>
      <c r="Y33">
        <v>1100000</v>
      </c>
      <c r="Z33">
        <v>31.0915</v>
      </c>
      <c r="AA33">
        <v>105.607</v>
      </c>
      <c r="AB33">
        <v>74.515500000000003</v>
      </c>
      <c r="AD33">
        <f t="shared" si="22"/>
        <v>216530.09051987343</v>
      </c>
      <c r="AE33">
        <f t="shared" si="23"/>
        <v>5.9675523713296687E-2</v>
      </c>
      <c r="AF33">
        <f t="shared" si="24"/>
        <v>144.88268945674196</v>
      </c>
      <c r="AG33">
        <f t="shared" si="2"/>
        <v>4.1564661883212797E-3</v>
      </c>
      <c r="AI33">
        <v>4.6459178039051485</v>
      </c>
      <c r="AJ33">
        <v>34.720783526574969</v>
      </c>
      <c r="AP33">
        <v>3.3875941367937292</v>
      </c>
      <c r="AQ33">
        <v>38.095320574663262</v>
      </c>
      <c r="AR33">
        <f t="shared" si="12"/>
        <v>2.846344681904232</v>
      </c>
      <c r="AS33">
        <f t="shared" si="13"/>
        <v>0.54124945488949727</v>
      </c>
      <c r="AU33">
        <v>1.5318776479049112</v>
      </c>
      <c r="AV33">
        <v>46.709243623763442</v>
      </c>
      <c r="AW33">
        <f t="shared" si="14"/>
        <v>1.3680016784051094</v>
      </c>
      <c r="AX33">
        <f t="shared" si="15"/>
        <v>0.16387596949980177</v>
      </c>
      <c r="AY33">
        <f t="shared" si="16"/>
        <v>0.106977192156259</v>
      </c>
    </row>
    <row r="34" spans="2:51" x14ac:dyDescent="0.2">
      <c r="B34">
        <v>1000</v>
      </c>
      <c r="C34">
        <v>1200000</v>
      </c>
      <c r="D34">
        <v>372.22097100000002</v>
      </c>
      <c r="E34">
        <v>-540093.36394299997</v>
      </c>
      <c r="F34">
        <v>2514308.1226269999</v>
      </c>
      <c r="G34">
        <v>-278.17123099999998</v>
      </c>
      <c r="I34">
        <f t="shared" ref="I34:I40" si="30">E34-(128000-$B$22)/128000*$E$23</f>
        <v>1148.1475941324607</v>
      </c>
      <c r="J34">
        <f t="shared" ref="J34:J40" si="31">B34/$B$22</f>
        <v>0.10350895352447986</v>
      </c>
      <c r="K34">
        <f t="shared" ref="K34:K40" si="32">F34/$F$23</f>
        <v>0.99929093993813933</v>
      </c>
      <c r="L34">
        <f t="shared" ref="L34:L40" si="33">E34-$E$24</f>
        <v>-34.743682999978773</v>
      </c>
      <c r="M34">
        <f t="shared" ref="M34:M40" si="34">((L34-L33)-(B34-B33)*$H$14)/(B34-B33)</f>
        <v>-6.872648599999593</v>
      </c>
      <c r="O34">
        <v>1000</v>
      </c>
      <c r="P34">
        <v>1200000</v>
      </c>
      <c r="Q34">
        <v>372.22097100000002</v>
      </c>
      <c r="R34">
        <v>-540093.36394299997</v>
      </c>
      <c r="S34">
        <v>2514308.1226269999</v>
      </c>
      <c r="T34">
        <v>-278.17123099999998</v>
      </c>
      <c r="U34">
        <v>836.40836100000001</v>
      </c>
      <c r="V34">
        <f t="shared" si="8"/>
        <v>8.3640836100000004E-2</v>
      </c>
      <c r="Y34">
        <v>1200000</v>
      </c>
      <c r="Z34">
        <v>31.2746</v>
      </c>
      <c r="AA34">
        <v>105.715</v>
      </c>
      <c r="AB34">
        <v>74.440399999999997</v>
      </c>
      <c r="AD34">
        <f t="shared" si="22"/>
        <v>215876.06445793345</v>
      </c>
      <c r="AE34">
        <f t="shared" si="23"/>
        <v>7.4655020697712404E-2</v>
      </c>
      <c r="AF34">
        <f t="shared" si="24"/>
        <v>130.00056601656752</v>
      </c>
      <c r="AG34">
        <f t="shared" si="2"/>
        <v>4.6322875234501249E-3</v>
      </c>
      <c r="AI34">
        <v>4.5035883095879177</v>
      </c>
      <c r="AJ34">
        <v>34.800388928664511</v>
      </c>
      <c r="AP34">
        <v>3.2453992639917493</v>
      </c>
      <c r="AQ34">
        <v>38.993787521022412</v>
      </c>
      <c r="AR34">
        <f t="shared" si="12"/>
        <v>2.5843209012063153</v>
      </c>
      <c r="AS34">
        <f t="shared" si="13"/>
        <v>0.66107836278543397</v>
      </c>
      <c r="AU34">
        <v>1.226178250031436</v>
      </c>
      <c r="AV34">
        <v>49.655357919942595</v>
      </c>
      <c r="AW34">
        <f t="shared" si="14"/>
        <v>1.1187785616295449</v>
      </c>
      <c r="AX34">
        <f t="shared" si="15"/>
        <v>0.10739968840189107</v>
      </c>
      <c r="AY34">
        <f t="shared" si="16"/>
        <v>8.7588968732023764E-2</v>
      </c>
    </row>
    <row r="35" spans="2:51" x14ac:dyDescent="0.2">
      <c r="B35">
        <v>1100</v>
      </c>
      <c r="C35">
        <v>1300000</v>
      </c>
      <c r="D35">
        <v>372.28304500000002</v>
      </c>
      <c r="E35">
        <v>-540079.82947700005</v>
      </c>
      <c r="F35">
        <v>2514308.1226269999</v>
      </c>
      <c r="G35">
        <v>-132.24570499999999</v>
      </c>
      <c r="I35">
        <f t="shared" si="30"/>
        <v>1161.6820601323852</v>
      </c>
      <c r="J35">
        <f t="shared" si="31"/>
        <v>0.11385984887692785</v>
      </c>
      <c r="K35">
        <f t="shared" si="32"/>
        <v>0.99929093993813933</v>
      </c>
      <c r="L35">
        <f t="shared" si="33"/>
        <v>-21.209217000054196</v>
      </c>
      <c r="M35">
        <f t="shared" si="34"/>
        <v>-6.7031873400005137</v>
      </c>
      <c r="O35">
        <v>1100</v>
      </c>
      <c r="P35">
        <v>1300000</v>
      </c>
      <c r="Q35">
        <v>372.28304500000002</v>
      </c>
      <c r="R35">
        <v>-540079.82947700005</v>
      </c>
      <c r="S35">
        <v>2514308.1226269999</v>
      </c>
      <c r="T35">
        <v>-132.24570499999999</v>
      </c>
      <c r="U35">
        <v>1076.605663</v>
      </c>
      <c r="V35">
        <f t="shared" si="8"/>
        <v>0.10766056630000001</v>
      </c>
      <c r="Y35">
        <v>1300000</v>
      </c>
      <c r="Z35">
        <v>31.4039</v>
      </c>
      <c r="AA35">
        <v>105.773</v>
      </c>
      <c r="AB35">
        <v>74.369100000000003</v>
      </c>
      <c r="AD35">
        <f t="shared" si="22"/>
        <v>215256.35155432625</v>
      </c>
      <c r="AE35">
        <f t="shared" si="23"/>
        <v>9.6370881530634944E-2</v>
      </c>
      <c r="AF35">
        <f t="shared" si="24"/>
        <v>117.84306809637751</v>
      </c>
      <c r="AG35">
        <f t="shared" si="2"/>
        <v>5.1101860272977024E-3</v>
      </c>
      <c r="AI35">
        <v>4.5020681683818102</v>
      </c>
      <c r="AJ35">
        <v>34.821252635181899</v>
      </c>
      <c r="AP35">
        <v>2.7027492355110119</v>
      </c>
      <c r="AQ35">
        <v>40.381379756332706</v>
      </c>
      <c r="AR35">
        <f t="shared" si="12"/>
        <v>2.2510242132086877</v>
      </c>
      <c r="AS35">
        <f t="shared" si="13"/>
        <v>0.45172502230232414</v>
      </c>
      <c r="AU35">
        <v>1.0033058345713388</v>
      </c>
      <c r="AV35">
        <v>53.354924851072269</v>
      </c>
      <c r="AW35">
        <f t="shared" si="14"/>
        <v>0.89602769578233077</v>
      </c>
      <c r="AX35">
        <f t="shared" si="15"/>
        <v>0.10727813878900805</v>
      </c>
      <c r="AY35">
        <f t="shared" si="16"/>
        <v>0.10692466353974957</v>
      </c>
    </row>
    <row r="36" spans="2:51" x14ac:dyDescent="0.2">
      <c r="B36">
        <v>1200</v>
      </c>
      <c r="C36">
        <v>1400000</v>
      </c>
      <c r="D36">
        <v>372.30809900000003</v>
      </c>
      <c r="E36">
        <v>-540080.63373200002</v>
      </c>
      <c r="F36">
        <v>2514308.1226269999</v>
      </c>
      <c r="G36">
        <v>-130.61293900000001</v>
      </c>
      <c r="I36">
        <f t="shared" si="30"/>
        <v>1160.8778051324189</v>
      </c>
      <c r="J36">
        <f t="shared" si="31"/>
        <v>0.12421074422937584</v>
      </c>
      <c r="K36">
        <f t="shared" si="32"/>
        <v>0.99929093993813933</v>
      </c>
      <c r="L36">
        <f t="shared" si="33"/>
        <v>-22.013472000020556</v>
      </c>
      <c r="M36">
        <f t="shared" si="34"/>
        <v>-6.8465745499994224</v>
      </c>
      <c r="O36">
        <v>1200</v>
      </c>
      <c r="P36">
        <v>1400000</v>
      </c>
      <c r="Q36">
        <v>372.30809900000003</v>
      </c>
      <c r="R36">
        <v>-540080.63373200002</v>
      </c>
      <c r="S36">
        <v>2514308.1226269999</v>
      </c>
      <c r="T36">
        <v>-130.61293900000001</v>
      </c>
      <c r="U36">
        <v>1355.2214590000001</v>
      </c>
      <c r="V36">
        <f t="shared" si="8"/>
        <v>0.13552214590000003</v>
      </c>
      <c r="Y36">
        <v>1400000</v>
      </c>
      <c r="Z36">
        <v>31.220600000000001</v>
      </c>
      <c r="AA36">
        <v>105.77800000000001</v>
      </c>
      <c r="AB36">
        <v>74.557400000000001</v>
      </c>
      <c r="AD36">
        <f t="shared" si="22"/>
        <v>216895.55998340916</v>
      </c>
      <c r="AE36">
        <f t="shared" si="23"/>
        <v>0.12039397531508379</v>
      </c>
      <c r="AF36">
        <f t="shared" si="24"/>
        <v>108.84542185167416</v>
      </c>
      <c r="AG36">
        <f t="shared" si="2"/>
        <v>5.5326167123558954E-3</v>
      </c>
      <c r="AI36">
        <v>4.4068054854903069</v>
      </c>
      <c r="AJ36">
        <v>35.043755994447196</v>
      </c>
      <c r="AK36">
        <f>AVERAGE(AI36:AI40)</f>
        <v>4.3552256633772704</v>
      </c>
      <c r="AL36">
        <f>AVERAGE(AJ36:AJ40)</f>
        <v>35.093710026386432</v>
      </c>
      <c r="AM36">
        <f>AVERAGE(AI36:AI45)</f>
        <v>4.3494224467074112</v>
      </c>
      <c r="AN36">
        <f>AVERAGE(AJ36:AJ45)</f>
        <v>35.203795562988681</v>
      </c>
      <c r="AP36">
        <v>2.5221695015333352</v>
      </c>
      <c r="AQ36">
        <v>41.902677725831971</v>
      </c>
      <c r="AR36">
        <f t="shared" si="12"/>
        <v>1.9600307260029424</v>
      </c>
      <c r="AS36">
        <f t="shared" si="13"/>
        <v>0.56213877553039282</v>
      </c>
      <c r="AU36">
        <v>0.78541040110282734</v>
      </c>
      <c r="AV36">
        <v>58.853685207580938</v>
      </c>
      <c r="AW36">
        <f t="shared" si="14"/>
        <v>0.67512604598927584</v>
      </c>
      <c r="AX36">
        <f t="shared" si="15"/>
        <v>0.1102843551135515</v>
      </c>
      <c r="AY36">
        <f t="shared" si="16"/>
        <v>0.1404162141966756</v>
      </c>
    </row>
    <row r="37" spans="2:51" x14ac:dyDescent="0.2">
      <c r="B37">
        <v>1300</v>
      </c>
      <c r="C37">
        <v>1500000</v>
      </c>
      <c r="D37">
        <v>372.37266099999999</v>
      </c>
      <c r="E37">
        <v>-540084.16056700004</v>
      </c>
      <c r="F37">
        <v>2514308.1226269999</v>
      </c>
      <c r="G37">
        <v>14.213736000000001</v>
      </c>
      <c r="I37">
        <f t="shared" si="30"/>
        <v>1157.3509701323928</v>
      </c>
      <c r="J37">
        <f t="shared" si="31"/>
        <v>0.13456163958182382</v>
      </c>
      <c r="K37">
        <f t="shared" si="32"/>
        <v>0.99929093993813933</v>
      </c>
      <c r="L37">
        <f t="shared" si="33"/>
        <v>-25.540307000046596</v>
      </c>
      <c r="M37">
        <f t="shared" si="34"/>
        <v>-6.8738003500000193</v>
      </c>
      <c r="O37">
        <v>1300</v>
      </c>
      <c r="P37">
        <v>1500000</v>
      </c>
      <c r="Q37">
        <v>372.37266099999999</v>
      </c>
      <c r="R37">
        <v>-540084.16056700004</v>
      </c>
      <c r="S37">
        <v>2514308.1226269999</v>
      </c>
      <c r="T37">
        <v>14.213736000000001</v>
      </c>
      <c r="U37">
        <v>1641.9631199999999</v>
      </c>
      <c r="V37">
        <f t="shared" si="8"/>
        <v>0.16419631199999998</v>
      </c>
      <c r="Y37">
        <v>1500000</v>
      </c>
      <c r="Z37">
        <v>31.165700000000001</v>
      </c>
      <c r="AA37">
        <v>105.489</v>
      </c>
      <c r="AB37">
        <v>74.323300000000003</v>
      </c>
      <c r="AD37">
        <f t="shared" si="22"/>
        <v>214858.90137663786</v>
      </c>
      <c r="AE37">
        <f t="shared" si="23"/>
        <v>0.14724996295993287</v>
      </c>
      <c r="AF37">
        <f t="shared" si="24"/>
        <v>99.529254160777938</v>
      </c>
      <c r="AG37">
        <f t="shared" si="2"/>
        <v>6.0504823941231979E-3</v>
      </c>
      <c r="AI37">
        <v>4.3781831740365824</v>
      </c>
      <c r="AJ37">
        <v>35.063842996701524</v>
      </c>
      <c r="AP37">
        <v>2.3183742981768218</v>
      </c>
      <c r="AQ37">
        <v>42.952904252820751</v>
      </c>
      <c r="AR37">
        <f t="shared" si="12"/>
        <v>1.7933436605712332</v>
      </c>
      <c r="AS37">
        <f t="shared" si="13"/>
        <v>0.52503063760558866</v>
      </c>
      <c r="AU37">
        <v>0.63777969524897871</v>
      </c>
      <c r="AV37">
        <v>64.204084664016023</v>
      </c>
      <c r="AW37">
        <f t="shared" si="14"/>
        <v>0.53346874759495322</v>
      </c>
      <c r="AX37">
        <f t="shared" si="15"/>
        <v>0.10431094765402549</v>
      </c>
      <c r="AY37">
        <f t="shared" si="16"/>
        <v>0.16355325895614192</v>
      </c>
    </row>
    <row r="38" spans="2:51" x14ac:dyDescent="0.2">
      <c r="B38">
        <v>1400</v>
      </c>
      <c r="C38">
        <v>1600000</v>
      </c>
      <c r="D38">
        <v>372.24832400000003</v>
      </c>
      <c r="E38">
        <v>-540066.71122599998</v>
      </c>
      <c r="F38">
        <v>2514308.1226269999</v>
      </c>
      <c r="G38">
        <v>23.572151999999999</v>
      </c>
      <c r="I38">
        <f t="shared" si="30"/>
        <v>1174.8003111324506</v>
      </c>
      <c r="J38">
        <f t="shared" si="31"/>
        <v>0.14491253493427181</v>
      </c>
      <c r="K38">
        <f t="shared" si="32"/>
        <v>0.99929093993813933</v>
      </c>
      <c r="L38">
        <f t="shared" si="33"/>
        <v>-8.090965999988839</v>
      </c>
      <c r="M38">
        <f t="shared" si="34"/>
        <v>-6.6640385899991816</v>
      </c>
      <c r="O38">
        <v>1400</v>
      </c>
      <c r="P38">
        <v>1600000</v>
      </c>
      <c r="Q38">
        <v>372.24832400000003</v>
      </c>
      <c r="R38">
        <v>-540066.71122599998</v>
      </c>
      <c r="S38">
        <v>2514308.1226269999</v>
      </c>
      <c r="T38">
        <v>23.572151999999999</v>
      </c>
      <c r="U38">
        <v>1940.294515</v>
      </c>
      <c r="V38">
        <f t="shared" si="8"/>
        <v>0.19402945150000001</v>
      </c>
      <c r="Y38">
        <v>1600000</v>
      </c>
      <c r="Z38">
        <v>31.206</v>
      </c>
      <c r="AA38">
        <v>105.92100000000001</v>
      </c>
      <c r="AB38">
        <v>74.715000000000003</v>
      </c>
      <c r="AD38">
        <f t="shared" si="22"/>
        <v>218273.89587904129</v>
      </c>
      <c r="AE38">
        <f t="shared" si="23"/>
        <v>0.1712817149460274</v>
      </c>
      <c r="AF38">
        <f t="shared" si="24"/>
        <v>93.888957213113315</v>
      </c>
      <c r="AG38">
        <f t="shared" si="2"/>
        <v>6.4139598295154098E-3</v>
      </c>
      <c r="AI38">
        <v>4.3375258916140966</v>
      </c>
      <c r="AJ38">
        <v>35.074416331267201</v>
      </c>
      <c r="AP38">
        <v>1.9830646216937193</v>
      </c>
      <c r="AQ38">
        <v>43.815925829716321</v>
      </c>
      <c r="AR38">
        <f t="shared" si="12"/>
        <v>1.673000742220057</v>
      </c>
      <c r="AS38">
        <f t="shared" si="13"/>
        <v>0.31006387947366232</v>
      </c>
      <c r="AU38">
        <v>0.45530431453137454</v>
      </c>
      <c r="AV38">
        <v>72.014755331550035</v>
      </c>
      <c r="AW38">
        <f t="shared" si="14"/>
        <v>0.39814615500939377</v>
      </c>
      <c r="AX38">
        <f t="shared" si="15"/>
        <v>5.7158159521980778E-2</v>
      </c>
      <c r="AY38">
        <f t="shared" si="16"/>
        <v>0.12553836565509213</v>
      </c>
    </row>
    <row r="39" spans="2:51" x14ac:dyDescent="0.2">
      <c r="B39">
        <v>1500</v>
      </c>
      <c r="C39">
        <v>1700000</v>
      </c>
      <c r="D39">
        <v>372.26809200000002</v>
      </c>
      <c r="E39">
        <v>-540064.193065</v>
      </c>
      <c r="F39">
        <v>2514308.1226269999</v>
      </c>
      <c r="G39">
        <v>286.041495</v>
      </c>
      <c r="I39">
        <f t="shared" si="30"/>
        <v>1177.318472132436</v>
      </c>
      <c r="J39">
        <f t="shared" si="31"/>
        <v>0.15526343028671979</v>
      </c>
      <c r="K39">
        <f t="shared" si="32"/>
        <v>0.99929093993813933</v>
      </c>
      <c r="L39">
        <f t="shared" si="33"/>
        <v>-5.5728050000034273</v>
      </c>
      <c r="M39">
        <f t="shared" si="34"/>
        <v>-6.8133503899999051</v>
      </c>
      <c r="O39">
        <v>1500</v>
      </c>
      <c r="P39">
        <v>1700000</v>
      </c>
      <c r="Q39">
        <v>372.26809200000002</v>
      </c>
      <c r="R39">
        <v>-540064.193065</v>
      </c>
      <c r="S39">
        <v>2514308.1226269999</v>
      </c>
      <c r="T39">
        <v>286.041495</v>
      </c>
      <c r="U39">
        <v>2307.6879220000001</v>
      </c>
      <c r="V39">
        <f t="shared" si="8"/>
        <v>0.23076879220000002</v>
      </c>
      <c r="Y39">
        <v>1700000</v>
      </c>
      <c r="Z39">
        <v>31.27</v>
      </c>
      <c r="AA39">
        <v>105.43899999999999</v>
      </c>
      <c r="AB39">
        <v>74.168999999999997</v>
      </c>
      <c r="AD39">
        <f t="shared" si="22"/>
        <v>213523.49448967667</v>
      </c>
      <c r="AE39">
        <f t="shared" si="23"/>
        <v>0.20824594588362091</v>
      </c>
      <c r="AF39">
        <f t="shared" si="24"/>
        <v>85.72256558778885</v>
      </c>
      <c r="AG39">
        <f t="shared" si="2"/>
        <v>7.0249880631872161E-3</v>
      </c>
      <c r="AI39">
        <v>4.1829932531680241</v>
      </c>
      <c r="AJ39">
        <v>35.084915976348029</v>
      </c>
      <c r="AP39">
        <v>1.7596484818099356</v>
      </c>
      <c r="AQ39">
        <v>44.871723213125087</v>
      </c>
      <c r="AR39">
        <f t="shared" si="12"/>
        <v>1.5427669197842691</v>
      </c>
      <c r="AS39">
        <f t="shared" si="13"/>
        <v>0.21688156202566655</v>
      </c>
      <c r="AU39">
        <v>0.31624032594720797</v>
      </c>
      <c r="AV39">
        <v>80.793861261549694</v>
      </c>
      <c r="AW39">
        <f t="shared" si="14"/>
        <v>0.30209285462412422</v>
      </c>
      <c r="AX39">
        <f t="shared" si="15"/>
        <v>1.4147471323083749E-2</v>
      </c>
      <c r="AY39">
        <f t="shared" si="16"/>
        <v>4.4736455670885814E-2</v>
      </c>
    </row>
    <row r="40" spans="2:51" x14ac:dyDescent="0.2">
      <c r="B40">
        <v>1600</v>
      </c>
      <c r="C40">
        <v>1800000</v>
      </c>
      <c r="D40">
        <v>372.32905099999999</v>
      </c>
      <c r="E40">
        <v>-540048.75511000003</v>
      </c>
      <c r="F40">
        <v>2514308.1226269999</v>
      </c>
      <c r="G40">
        <v>374.55205599999999</v>
      </c>
      <c r="I40">
        <f t="shared" si="30"/>
        <v>1192.7564271324081</v>
      </c>
      <c r="J40">
        <f t="shared" si="31"/>
        <v>0.16561432563916778</v>
      </c>
      <c r="K40">
        <f t="shared" si="32"/>
        <v>0.99929093993813933</v>
      </c>
      <c r="L40">
        <f t="shared" si="33"/>
        <v>9.8651499999687076</v>
      </c>
      <c r="M40">
        <f t="shared" si="34"/>
        <v>-6.6841524500000382</v>
      </c>
      <c r="O40">
        <v>1600</v>
      </c>
      <c r="P40">
        <v>1800000</v>
      </c>
      <c r="Q40">
        <v>372.32905099999999</v>
      </c>
      <c r="R40">
        <v>-540048.75511000003</v>
      </c>
      <c r="S40">
        <v>2514308.1226269999</v>
      </c>
      <c r="T40">
        <v>374.55205599999999</v>
      </c>
      <c r="U40">
        <v>2721.7637850000001</v>
      </c>
      <c r="V40">
        <f t="shared" si="8"/>
        <v>0.27217637850000004</v>
      </c>
      <c r="Y40">
        <v>1800000</v>
      </c>
      <c r="Z40">
        <v>31.3813</v>
      </c>
      <c r="AA40">
        <v>105.651</v>
      </c>
      <c r="AB40">
        <v>74.2697</v>
      </c>
      <c r="AD40">
        <f t="shared" si="22"/>
        <v>214394.38484843509</v>
      </c>
      <c r="AE40">
        <f t="shared" si="23"/>
        <v>0.24461448542818484</v>
      </c>
      <c r="AF40">
        <f t="shared" si="24"/>
        <v>80.692686597329754</v>
      </c>
      <c r="AG40">
        <f t="shared" si="2"/>
        <v>7.4628820205860855E-3</v>
      </c>
      <c r="AI40">
        <v>4.4706205125773408</v>
      </c>
      <c r="AJ40">
        <v>35.201618833168197</v>
      </c>
      <c r="AP40">
        <v>1.6666135910137059</v>
      </c>
      <c r="AQ40">
        <v>45.9086983501345</v>
      </c>
      <c r="AR40">
        <f t="shared" si="12"/>
        <v>1.4301745994997785</v>
      </c>
      <c r="AS40">
        <f t="shared" si="13"/>
        <v>0.23643899151392733</v>
      </c>
      <c r="AU40">
        <v>0.25591661654874176</v>
      </c>
      <c r="AV40">
        <v>94.174334981357248</v>
      </c>
      <c r="AW40">
        <f t="shared" si="14"/>
        <v>0.21373305964464001</v>
      </c>
      <c r="AX40">
        <f t="shared" si="15"/>
        <v>4.2183556904101749E-2</v>
      </c>
      <c r="AY40">
        <f t="shared" si="16"/>
        <v>0.16483320806981475</v>
      </c>
    </row>
    <row r="41" spans="2:51" x14ac:dyDescent="0.2">
      <c r="B41">
        <v>1700</v>
      </c>
      <c r="C41">
        <v>1900000</v>
      </c>
      <c r="D41">
        <v>372.232032</v>
      </c>
      <c r="E41">
        <v>-540039.54914799996</v>
      </c>
      <c r="F41">
        <v>2514308.1226269999</v>
      </c>
      <c r="G41">
        <v>386.757068</v>
      </c>
      <c r="I41">
        <f t="shared" ref="I41:I42" si="35">E41-(128000-$B$22)/128000*$E$23</f>
        <v>1201.9623891324736</v>
      </c>
      <c r="J41">
        <f t="shared" ref="J41:J42" si="36">B41/$B$22</f>
        <v>0.17596522099161577</v>
      </c>
      <c r="K41">
        <f t="shared" ref="K41:K42" si="37">F41/$F$23</f>
        <v>0.99929093993813933</v>
      </c>
      <c r="L41">
        <f t="shared" ref="L41:L42" si="38">E41-$E$24</f>
        <v>19.071112000034191</v>
      </c>
      <c r="M41">
        <f t="shared" ref="M41:M42" si="39">((L41-L40)-(B41-B40)*$H$14)/(B41-B40)</f>
        <v>-6.746472379999104</v>
      </c>
      <c r="O41">
        <v>1700</v>
      </c>
      <c r="P41">
        <v>1900000</v>
      </c>
      <c r="Q41">
        <v>372.232032</v>
      </c>
      <c r="R41">
        <v>-540039.54914799996</v>
      </c>
      <c r="S41">
        <v>2514308.1226269999</v>
      </c>
      <c r="T41">
        <v>386.757068</v>
      </c>
      <c r="U41">
        <v>3143.863942</v>
      </c>
      <c r="V41">
        <f t="shared" si="8"/>
        <v>0.31438639420000003</v>
      </c>
      <c r="Y41">
        <v>1900000</v>
      </c>
      <c r="Z41">
        <v>31.0581</v>
      </c>
      <c r="AA41">
        <v>105.499</v>
      </c>
      <c r="AB41">
        <v>74.440899999999999</v>
      </c>
      <c r="AD41">
        <f t="shared" ref="AD41:AD42" si="40">(1/6)*3.14*(AB41)^3</f>
        <v>215880.41446507585</v>
      </c>
      <c r="AE41">
        <f t="shared" ref="AE41:AE42" si="41">V41*$AD$21/AD41</f>
        <v>0.28060515565818123</v>
      </c>
      <c r="AF41">
        <f t="shared" ref="AF41" si="42">AD41/O41*0.6022</f>
        <v>76.472462112275679</v>
      </c>
      <c r="AG41">
        <f t="shared" si="2"/>
        <v>7.8747301102435954E-3</v>
      </c>
      <c r="AI41">
        <v>4.5713409012054713</v>
      </c>
      <c r="AJ41">
        <v>35.217285889533919</v>
      </c>
      <c r="AK41">
        <f>AVERAGE(AI41:AI45)</f>
        <v>4.3436192300375538</v>
      </c>
      <c r="AL41">
        <f>AVERAGE(AJ41:AJ45)</f>
        <v>35.313881099590944</v>
      </c>
      <c r="AP41">
        <v>1.3971417047961165</v>
      </c>
      <c r="AQ41">
        <v>47.509788897392397</v>
      </c>
      <c r="AR41">
        <f t="shared" si="12"/>
        <v>1.2806852334139158</v>
      </c>
      <c r="AS41">
        <f t="shared" si="13"/>
        <v>0.11645647138220072</v>
      </c>
      <c r="AU41">
        <v>0.16200396556069785</v>
      </c>
      <c r="AV41">
        <v>111.16333809995604</v>
      </c>
      <c r="AW41">
        <f t="shared" si="14"/>
        <v>0.15044062355747015</v>
      </c>
      <c r="AX41">
        <f t="shared" si="15"/>
        <v>1.15633420032277E-2</v>
      </c>
      <c r="AY41">
        <f t="shared" si="16"/>
        <v>7.137690712203755E-2</v>
      </c>
    </row>
    <row r="42" spans="2:51" x14ac:dyDescent="0.2">
      <c r="B42">
        <v>1800</v>
      </c>
      <c r="C42">
        <v>2000000</v>
      </c>
      <c r="D42">
        <v>372.29225300000002</v>
      </c>
      <c r="E42">
        <v>-540028.08944699995</v>
      </c>
      <c r="F42">
        <v>2514308.1226269999</v>
      </c>
      <c r="G42">
        <v>559.26174000000003</v>
      </c>
      <c r="I42">
        <f t="shared" si="35"/>
        <v>1213.4220901324879</v>
      </c>
      <c r="J42">
        <f t="shared" si="36"/>
        <v>0.18631611634406375</v>
      </c>
      <c r="K42">
        <f t="shared" si="37"/>
        <v>0.99929093993813933</v>
      </c>
      <c r="L42">
        <f t="shared" si="38"/>
        <v>30.530813000048511</v>
      </c>
      <c r="M42">
        <f t="shared" si="39"/>
        <v>-6.7239349899996164</v>
      </c>
      <c r="O42">
        <v>1800</v>
      </c>
      <c r="P42">
        <v>2000000</v>
      </c>
      <c r="Q42">
        <v>372.29225300000002</v>
      </c>
      <c r="R42">
        <v>-540028.08944699995</v>
      </c>
      <c r="S42">
        <v>2514308.1226269999</v>
      </c>
      <c r="T42">
        <v>559.26174000000003</v>
      </c>
      <c r="U42">
        <v>3643.0270730000002</v>
      </c>
      <c r="V42">
        <f t="shared" si="8"/>
        <v>0.36430270730000003</v>
      </c>
      <c r="Y42">
        <v>2000000</v>
      </c>
      <c r="Z42">
        <v>31.1525</v>
      </c>
      <c r="AA42">
        <v>105.66</v>
      </c>
      <c r="AB42">
        <v>74.507499999999993</v>
      </c>
      <c r="AD42">
        <f t="shared" si="40"/>
        <v>216460.35785658529</v>
      </c>
      <c r="AE42">
        <f t="shared" si="41"/>
        <v>0.32428672691641941</v>
      </c>
      <c r="AF42">
        <f>AD42/O42*0.6022</f>
        <v>72.418015278464253</v>
      </c>
      <c r="AG42">
        <f t="shared" si="2"/>
        <v>8.315610386233312E-3</v>
      </c>
      <c r="AI42">
        <v>4.1022102345948683</v>
      </c>
      <c r="AJ42">
        <v>35.24871295741945</v>
      </c>
      <c r="AP42">
        <v>1.3290369524291654</v>
      </c>
      <c r="AQ42">
        <v>48.79434374424028</v>
      </c>
      <c r="AR42">
        <f t="shared" ref="AR42:AR66" si="43">(((8.253*500)/$AQ42)*(1+AR$23/($AQ42-AR$22))-AR$21/($AQ42^2))/1000</f>
        <v>1.1781873392504727</v>
      </c>
      <c r="AS42">
        <f t="shared" si="13"/>
        <v>0.15084961317869272</v>
      </c>
      <c r="AU42">
        <v>0.10074676867008467</v>
      </c>
      <c r="AV42">
        <v>135.29758111930872</v>
      </c>
      <c r="AW42">
        <f t="shared" si="14"/>
        <v>0.10187209296721625</v>
      </c>
      <c r="AX42">
        <f t="shared" si="15"/>
        <v>1.1253242971315802E-3</v>
      </c>
      <c r="AY42">
        <f t="shared" si="16"/>
        <v>1.1169830179037091E-2</v>
      </c>
    </row>
    <row r="43" spans="2:51" x14ac:dyDescent="0.2">
      <c r="B43">
        <v>1900</v>
      </c>
      <c r="C43">
        <v>2100000</v>
      </c>
      <c r="D43">
        <v>372.34377899999998</v>
      </c>
      <c r="E43">
        <v>-540006.57158300001</v>
      </c>
      <c r="F43">
        <v>2514308.1226269999</v>
      </c>
      <c r="G43">
        <v>748.95946400000003</v>
      </c>
      <c r="I43">
        <f t="shared" ref="I43:I54" si="44">E43-(128000-$B$22)/128000*$E$23</f>
        <v>1234.9399541324237</v>
      </c>
      <c r="J43">
        <f t="shared" ref="J43:J54" si="45">B43/$B$22</f>
        <v>0.19666701169651174</v>
      </c>
      <c r="K43">
        <f t="shared" ref="K43:K54" si="46">F43/$F$23</f>
        <v>0.99929093993813933</v>
      </c>
      <c r="L43">
        <f t="shared" ref="L43:L54" si="47">E43-$E$24</f>
        <v>52.048676999984309</v>
      </c>
      <c r="M43">
        <f t="shared" ref="M43:M54" si="48">((L43-L42)-(B43-B42)*$H$14)/(B43-B42)</f>
        <v>-6.6233533600004009</v>
      </c>
      <c r="O43">
        <v>1900</v>
      </c>
      <c r="P43">
        <v>2100000</v>
      </c>
      <c r="Q43">
        <v>372.34377899999998</v>
      </c>
      <c r="R43">
        <v>-540006.57158300001</v>
      </c>
      <c r="S43">
        <v>2514308.1226269999</v>
      </c>
      <c r="T43">
        <v>748.95946400000003</v>
      </c>
      <c r="U43">
        <v>4142.5030470000002</v>
      </c>
      <c r="V43">
        <f t="shared" si="8"/>
        <v>0.41425030470000002</v>
      </c>
      <c r="Y43">
        <v>2100000</v>
      </c>
      <c r="Z43">
        <v>30.724900000000002</v>
      </c>
      <c r="AA43">
        <v>105.822</v>
      </c>
      <c r="AB43">
        <v>75.097099999999998</v>
      </c>
      <c r="AD43">
        <f t="shared" ref="AD43:AD54" si="49">(1/6)*3.14*(AB43)^3</f>
        <v>221639.87504938839</v>
      </c>
      <c r="AE43">
        <f t="shared" ref="AE43:AE54" si="50">V43*$AD$21/AD43</f>
        <v>0.36013065143469597</v>
      </c>
      <c r="AF43">
        <f t="shared" ref="AF43:AF54" si="51">AD43/O43*0.6022</f>
        <v>70.248175134074572</v>
      </c>
      <c r="AG43">
        <f t="shared" ref="AG43:AG54" si="52">O43/AD43</f>
        <v>8.5724646775613804E-3</v>
      </c>
      <c r="AI43">
        <v>4.6111012596718828</v>
      </c>
      <c r="AJ43">
        <v>35.319901857869255</v>
      </c>
      <c r="AP43">
        <v>1.1233195476337066</v>
      </c>
      <c r="AQ43">
        <v>50.516372095644911</v>
      </c>
      <c r="AR43">
        <f t="shared" si="43"/>
        <v>1.0602295061355089</v>
      </c>
      <c r="AS43">
        <f t="shared" si="13"/>
        <v>6.3090041498197635E-2</v>
      </c>
      <c r="AU43">
        <v>5.3275190832219467E-2</v>
      </c>
      <c r="AV43">
        <v>179.04407154883137</v>
      </c>
      <c r="AW43">
        <f t="shared" si="14"/>
        <v>6.0871051893431109E-2</v>
      </c>
      <c r="AX43">
        <f t="shared" si="15"/>
        <v>7.5958610612116423E-3</v>
      </c>
      <c r="AY43">
        <f t="shared" si="16"/>
        <v>0.14257782924013218</v>
      </c>
    </row>
    <row r="44" spans="2:51" x14ac:dyDescent="0.2">
      <c r="B44">
        <v>2000</v>
      </c>
      <c r="C44">
        <v>2200000</v>
      </c>
      <c r="D44">
        <v>372.40625999999997</v>
      </c>
      <c r="E44">
        <v>-539994.09472499997</v>
      </c>
      <c r="F44">
        <v>2514308.1226269999</v>
      </c>
      <c r="G44">
        <v>910.62305300000003</v>
      </c>
      <c r="I44">
        <f t="shared" si="44"/>
        <v>1247.4168121324619</v>
      </c>
      <c r="J44">
        <f t="shared" si="45"/>
        <v>0.20701790704895973</v>
      </c>
      <c r="K44">
        <f t="shared" si="46"/>
        <v>0.99929093993813933</v>
      </c>
      <c r="L44">
        <f t="shared" si="47"/>
        <v>64.525535000022501</v>
      </c>
      <c r="M44">
        <f t="shared" si="48"/>
        <v>-6.7137634199993776</v>
      </c>
      <c r="O44">
        <v>2000</v>
      </c>
      <c r="P44">
        <v>2200000</v>
      </c>
      <c r="Q44">
        <v>372.40625999999997</v>
      </c>
      <c r="R44">
        <v>-539994.09472499997</v>
      </c>
      <c r="S44">
        <v>2514308.1226269999</v>
      </c>
      <c r="T44">
        <v>910.62305300000003</v>
      </c>
      <c r="U44">
        <v>4712.3034589999997</v>
      </c>
      <c r="V44">
        <f t="shared" si="8"/>
        <v>0.47123034590000001</v>
      </c>
      <c r="Y44">
        <v>2200000</v>
      </c>
      <c r="Z44">
        <v>31.0642</v>
      </c>
      <c r="AA44">
        <v>105.831</v>
      </c>
      <c r="AB44">
        <v>74.766800000000003</v>
      </c>
      <c r="AD44">
        <f t="shared" si="49"/>
        <v>218728.19937187896</v>
      </c>
      <c r="AE44">
        <f t="shared" si="50"/>
        <v>0.41511996301982035</v>
      </c>
      <c r="AF44">
        <f t="shared" si="51"/>
        <v>65.85906083087275</v>
      </c>
      <c r="AG44">
        <f t="shared" si="52"/>
        <v>9.1437684109474376E-3</v>
      </c>
      <c r="AI44">
        <v>3.9571434072156273</v>
      </c>
      <c r="AJ44">
        <v>35.325021426064801</v>
      </c>
      <c r="AP44">
        <v>1.1604718114117529</v>
      </c>
      <c r="AQ44">
        <v>52.548503130029211</v>
      </c>
      <c r="AR44">
        <f t="shared" si="43"/>
        <v>0.94383725080697178</v>
      </c>
      <c r="AS44">
        <f t="shared" si="13"/>
        <v>0.21663456060478115</v>
      </c>
      <c r="AU44">
        <v>2.4399264193608539E-2</v>
      </c>
      <c r="AV44">
        <v>258.76274599091266</v>
      </c>
      <c r="AW44">
        <f t="shared" si="14"/>
        <v>3.2861497751368582E-2</v>
      </c>
      <c r="AX44">
        <f t="shared" si="15"/>
        <v>8.4622335577600426E-3</v>
      </c>
      <c r="AY44">
        <f t="shared" si="16"/>
        <v>0.34682330953147145</v>
      </c>
    </row>
    <row r="45" spans="2:51" x14ac:dyDescent="0.2">
      <c r="B45">
        <v>2100</v>
      </c>
      <c r="C45">
        <v>2300000</v>
      </c>
      <c r="D45">
        <v>372.50910900000002</v>
      </c>
      <c r="E45">
        <v>-539973.85539899999</v>
      </c>
      <c r="F45">
        <v>2514308.1226269999</v>
      </c>
      <c r="G45">
        <v>1171.5955839999999</v>
      </c>
      <c r="I45">
        <f t="shared" si="44"/>
        <v>1267.6561381324427</v>
      </c>
      <c r="J45">
        <f t="shared" si="45"/>
        <v>0.21736880240140771</v>
      </c>
      <c r="K45">
        <f t="shared" si="46"/>
        <v>0.99929093993813933</v>
      </c>
      <c r="L45">
        <f t="shared" si="47"/>
        <v>84.764861000003293</v>
      </c>
      <c r="M45">
        <f t="shared" si="48"/>
        <v>-6.636138739999951</v>
      </c>
      <c r="O45">
        <v>2100</v>
      </c>
      <c r="P45">
        <v>2300000</v>
      </c>
      <c r="Q45">
        <v>372.50910900000002</v>
      </c>
      <c r="R45">
        <v>-539973.85539899999</v>
      </c>
      <c r="S45">
        <v>2514308.1226269999</v>
      </c>
      <c r="T45">
        <v>1171.5955839999999</v>
      </c>
      <c r="U45">
        <v>5279.0233520000002</v>
      </c>
      <c r="V45">
        <f t="shared" si="8"/>
        <v>0.52790233520000007</v>
      </c>
      <c r="Y45">
        <v>2300000</v>
      </c>
      <c r="Z45">
        <v>31.1555</v>
      </c>
      <c r="AA45">
        <v>105.56</v>
      </c>
      <c r="AB45">
        <v>74.404499999999999</v>
      </c>
      <c r="AD45">
        <f t="shared" si="49"/>
        <v>215563.88664380964</v>
      </c>
      <c r="AE45">
        <f t="shared" si="50"/>
        <v>0.47187038823844973</v>
      </c>
      <c r="AF45">
        <f t="shared" si="51"/>
        <v>61.815510731858168</v>
      </c>
      <c r="AG45">
        <f t="shared" si="52"/>
        <v>9.7418915231843439E-3</v>
      </c>
      <c r="AI45">
        <v>4.4763003474999179</v>
      </c>
      <c r="AJ45">
        <v>35.458483367067281</v>
      </c>
      <c r="AP45">
        <v>0.84613985773092504</v>
      </c>
      <c r="AQ45">
        <v>54.161346572115313</v>
      </c>
      <c r="AR45">
        <f t="shared" si="43"/>
        <v>0.86541909048231758</v>
      </c>
      <c r="AS45">
        <f t="shared" si="13"/>
        <v>1.9279232751392539E-2</v>
      </c>
      <c r="AU45">
        <v>9.2621090256373544E-3</v>
      </c>
      <c r="AV45">
        <v>472.29634186701225</v>
      </c>
      <c r="AW45">
        <f t="shared" si="14"/>
        <v>1.3486980361902651E-2</v>
      </c>
      <c r="AX45">
        <f t="shared" si="15"/>
        <v>4.2248713362652967E-3</v>
      </c>
      <c r="AY45">
        <f t="shared" si="16"/>
        <v>0.45614571417491712</v>
      </c>
    </row>
    <row r="46" spans="2:51" x14ac:dyDescent="0.2">
      <c r="B46">
        <v>2200</v>
      </c>
      <c r="C46">
        <v>2400000</v>
      </c>
      <c r="D46">
        <v>372.285597</v>
      </c>
      <c r="E46">
        <v>-539959.15997200005</v>
      </c>
      <c r="F46">
        <v>2514308.1226269999</v>
      </c>
      <c r="G46">
        <v>1389.9897020000001</v>
      </c>
      <c r="I46">
        <f t="shared" si="44"/>
        <v>1282.3515651323833</v>
      </c>
      <c r="J46">
        <f t="shared" si="45"/>
        <v>0.2277196977538557</v>
      </c>
      <c r="K46">
        <f t="shared" si="46"/>
        <v>0.99929093993813933</v>
      </c>
      <c r="L46">
        <f t="shared" si="47"/>
        <v>99.46028799994383</v>
      </c>
      <c r="M46">
        <f t="shared" si="48"/>
        <v>-6.6915777300003541</v>
      </c>
      <c r="O46">
        <v>2200</v>
      </c>
      <c r="P46">
        <v>2400000</v>
      </c>
      <c r="Q46">
        <v>372.285597</v>
      </c>
      <c r="R46">
        <v>-539959.15997200005</v>
      </c>
      <c r="S46">
        <v>2514308.1226269999</v>
      </c>
      <c r="T46">
        <v>1389.9897020000001</v>
      </c>
      <c r="U46">
        <v>5899.135405</v>
      </c>
      <c r="V46">
        <f t="shared" si="8"/>
        <v>0.5899135405</v>
      </c>
      <c r="Y46">
        <v>2400000</v>
      </c>
      <c r="Z46">
        <v>30.869199999999999</v>
      </c>
      <c r="AA46">
        <v>105.46299999999999</v>
      </c>
      <c r="AB46">
        <v>74.593800000000002</v>
      </c>
      <c r="AD46">
        <f t="shared" si="49"/>
        <v>217213.38974127162</v>
      </c>
      <c r="AE46">
        <f t="shared" si="50"/>
        <v>0.52329540162241384</v>
      </c>
      <c r="AF46">
        <f t="shared" si="51"/>
        <v>59.457228773724438</v>
      </c>
      <c r="AG46">
        <f t="shared" si="52"/>
        <v>1.0128289064594388E-2</v>
      </c>
      <c r="AI46">
        <v>3.8644893297848508</v>
      </c>
      <c r="AJ46">
        <v>35.542906055878234</v>
      </c>
      <c r="AK46">
        <f>AVERAGE(AI46:AI50)</f>
        <v>4.112368669385412</v>
      </c>
      <c r="AL46">
        <f>AVERAGE(AJ46:AJ50)</f>
        <v>35.623539614429447</v>
      </c>
      <c r="AM46">
        <f>AVERAGE(AI46:AI55)</f>
        <v>4.1036683218714725</v>
      </c>
      <c r="AN46">
        <f>AVERAGE(AJ46:AJ55)</f>
        <v>35.853427484031712</v>
      </c>
      <c r="AP46">
        <v>0.80887059971045827</v>
      </c>
      <c r="AQ46">
        <v>57.729605996641098</v>
      </c>
      <c r="AR46">
        <f t="shared" si="43"/>
        <v>0.72503662404773694</v>
      </c>
      <c r="AS46">
        <f t="shared" si="13"/>
        <v>8.3833975662721327E-2</v>
      </c>
      <c r="AU46">
        <v>2.3590884419103638E-3</v>
      </c>
      <c r="AV46">
        <v>846.69999126483503</v>
      </c>
      <c r="AW46">
        <f t="shared" si="14"/>
        <v>6.3010891496377121E-3</v>
      </c>
      <c r="AX46">
        <f t="shared" si="15"/>
        <v>3.9420007077273483E-3</v>
      </c>
      <c r="AY46">
        <f t="shared" si="16"/>
        <v>1.6709847065060264</v>
      </c>
    </row>
    <row r="47" spans="2:51" x14ac:dyDescent="0.2">
      <c r="B47">
        <v>2300</v>
      </c>
      <c r="C47">
        <v>2500000</v>
      </c>
      <c r="D47">
        <v>372.39714700000002</v>
      </c>
      <c r="E47">
        <v>-539933.33996300003</v>
      </c>
      <c r="F47">
        <v>2514308.1226269999</v>
      </c>
      <c r="G47">
        <v>1678.379267</v>
      </c>
      <c r="I47">
        <f t="shared" si="44"/>
        <v>1308.1715741324006</v>
      </c>
      <c r="J47">
        <f t="shared" si="45"/>
        <v>0.23807059310630369</v>
      </c>
      <c r="K47">
        <f t="shared" si="46"/>
        <v>0.99929093993813933</v>
      </c>
      <c r="L47">
        <f t="shared" si="47"/>
        <v>125.28029699996114</v>
      </c>
      <c r="M47">
        <f t="shared" si="48"/>
        <v>-6.5803319099995861</v>
      </c>
      <c r="O47">
        <v>2300</v>
      </c>
      <c r="P47">
        <v>2500000</v>
      </c>
      <c r="Q47">
        <v>372.39714700000002</v>
      </c>
      <c r="R47">
        <v>-539933.33996300003</v>
      </c>
      <c r="S47">
        <v>2514308.1226269999</v>
      </c>
      <c r="T47">
        <v>1678.379267</v>
      </c>
      <c r="U47">
        <v>6682.4425019999999</v>
      </c>
      <c r="V47">
        <f t="shared" si="8"/>
        <v>0.6682442502</v>
      </c>
      <c r="Y47">
        <v>2500000</v>
      </c>
      <c r="Z47">
        <v>31.153300000000002</v>
      </c>
      <c r="AA47">
        <v>106.04900000000001</v>
      </c>
      <c r="AB47">
        <v>74.895700000000005</v>
      </c>
      <c r="AD47">
        <f t="shared" si="49"/>
        <v>219861.43097340965</v>
      </c>
      <c r="AE47">
        <f t="shared" si="50"/>
        <v>0.58564080253224582</v>
      </c>
      <c r="AF47">
        <f t="shared" si="51"/>
        <v>57.565458144429257</v>
      </c>
      <c r="AG47">
        <f t="shared" si="52"/>
        <v>1.0461134496473668E-2</v>
      </c>
      <c r="AI47">
        <v>4.4180789172956043</v>
      </c>
      <c r="AJ47">
        <v>35.582064439693177</v>
      </c>
      <c r="AP47">
        <v>0.76195020249519663</v>
      </c>
      <c r="AQ47">
        <v>59.977764418520806</v>
      </c>
      <c r="AR47">
        <f t="shared" si="43"/>
        <v>0.6544422778319583</v>
      </c>
      <c r="AS47">
        <f t="shared" si="13"/>
        <v>0.10750792466323833</v>
      </c>
    </row>
    <row r="48" spans="2:51" x14ac:dyDescent="0.2">
      <c r="B48">
        <v>2400</v>
      </c>
      <c r="C48">
        <v>2600000</v>
      </c>
      <c r="D48">
        <v>372.29882500000002</v>
      </c>
      <c r="E48">
        <v>-539908.05452600005</v>
      </c>
      <c r="F48">
        <v>2514308.1226269999</v>
      </c>
      <c r="G48">
        <v>1782.169897</v>
      </c>
      <c r="I48">
        <f t="shared" si="44"/>
        <v>1333.4570111323847</v>
      </c>
      <c r="J48">
        <f t="shared" si="45"/>
        <v>0.24842148845875167</v>
      </c>
      <c r="K48">
        <f t="shared" si="46"/>
        <v>0.99929093993813933</v>
      </c>
      <c r="L48">
        <f t="shared" si="47"/>
        <v>150.56573399994522</v>
      </c>
      <c r="M48">
        <f t="shared" si="48"/>
        <v>-6.5856776299999185</v>
      </c>
      <c r="O48">
        <v>2400</v>
      </c>
      <c r="P48">
        <v>2600000</v>
      </c>
      <c r="Q48">
        <v>372.29882500000002</v>
      </c>
      <c r="R48">
        <v>-539908.05452600005</v>
      </c>
      <c r="S48">
        <v>2514308.1226269999</v>
      </c>
      <c r="T48">
        <v>1782.169897</v>
      </c>
      <c r="U48">
        <v>7380.7214599999998</v>
      </c>
      <c r="V48">
        <f t="shared" si="8"/>
        <v>0.73807214600000004</v>
      </c>
      <c r="Y48">
        <v>2600000</v>
      </c>
      <c r="Z48">
        <v>30.7211</v>
      </c>
      <c r="AA48">
        <v>105.69199999999999</v>
      </c>
      <c r="AB48">
        <v>74.9709</v>
      </c>
      <c r="AD48">
        <f t="shared" si="49"/>
        <v>220524.36032398141</v>
      </c>
      <c r="AE48">
        <f t="shared" si="50"/>
        <v>0.64489259712132219</v>
      </c>
      <c r="AF48">
        <f t="shared" si="51"/>
        <v>55.333237411292338</v>
      </c>
      <c r="AG48">
        <f t="shared" si="52"/>
        <v>1.0883151396399298E-2</v>
      </c>
      <c r="AI48">
        <v>3.9722722049458414</v>
      </c>
      <c r="AJ48">
        <v>35.635847646355764</v>
      </c>
      <c r="AP48">
        <v>0.72103586862192481</v>
      </c>
      <c r="AQ48">
        <v>62.712706222490588</v>
      </c>
      <c r="AR48">
        <f t="shared" si="43"/>
        <v>0.58243460135767022</v>
      </c>
      <c r="AS48">
        <f t="shared" si="13"/>
        <v>0.13860126726425459</v>
      </c>
    </row>
    <row r="49" spans="2:61" x14ac:dyDescent="0.2">
      <c r="B49">
        <v>2500</v>
      </c>
      <c r="C49">
        <v>2700000</v>
      </c>
      <c r="D49">
        <v>372.43770899999998</v>
      </c>
      <c r="E49">
        <v>-539877.10623599996</v>
      </c>
      <c r="F49">
        <v>2514308.1226269999</v>
      </c>
      <c r="G49">
        <v>2087.922313</v>
      </c>
      <c r="I49">
        <f t="shared" si="44"/>
        <v>1364.4053011324722</v>
      </c>
      <c r="J49">
        <f t="shared" si="45"/>
        <v>0.25877238381119966</v>
      </c>
      <c r="K49">
        <f t="shared" si="46"/>
        <v>0.99929093993813933</v>
      </c>
      <c r="L49">
        <f t="shared" si="47"/>
        <v>181.5140240000328</v>
      </c>
      <c r="M49">
        <f t="shared" si="48"/>
        <v>-6.5290490999988835</v>
      </c>
      <c r="O49">
        <v>2500</v>
      </c>
      <c r="P49">
        <v>2700000</v>
      </c>
      <c r="Q49">
        <v>372.43770899999998</v>
      </c>
      <c r="R49">
        <v>-539877.10623599996</v>
      </c>
      <c r="S49">
        <v>2514308.1226269999</v>
      </c>
      <c r="T49">
        <v>2087.922313</v>
      </c>
      <c r="U49">
        <v>8270.9065059999994</v>
      </c>
      <c r="V49">
        <f t="shared" si="8"/>
        <v>0.82709065059999998</v>
      </c>
      <c r="Y49">
        <v>2700000</v>
      </c>
      <c r="Z49">
        <v>31.2163</v>
      </c>
      <c r="AA49">
        <v>105.84</v>
      </c>
      <c r="AB49">
        <v>74.623699999999999</v>
      </c>
      <c r="AD49">
        <f t="shared" si="49"/>
        <v>217474.69633832946</v>
      </c>
      <c r="AE49">
        <f t="shared" si="50"/>
        <v>0.7328068583137487</v>
      </c>
      <c r="AF49">
        <f t="shared" si="51"/>
        <v>52.385304853976798</v>
      </c>
      <c r="AG49">
        <f t="shared" si="52"/>
        <v>1.1495590255294359E-2</v>
      </c>
      <c r="AI49">
        <v>4.5187251653100029</v>
      </c>
      <c r="AJ49">
        <v>35.656058361881051</v>
      </c>
      <c r="AP49">
        <v>0.55452352187603271</v>
      </c>
      <c r="AQ49">
        <v>65.69546310554145</v>
      </c>
      <c r="AR49">
        <f t="shared" si="43"/>
        <v>0.51743335367371057</v>
      </c>
      <c r="AS49">
        <f t="shared" si="13"/>
        <v>3.7090168202322138E-2</v>
      </c>
    </row>
    <row r="50" spans="2:61" x14ac:dyDescent="0.2">
      <c r="B50">
        <v>2600</v>
      </c>
      <c r="C50">
        <v>2800000</v>
      </c>
      <c r="D50">
        <v>372.38384600000001</v>
      </c>
      <c r="E50">
        <v>-539858.71410600003</v>
      </c>
      <c r="F50">
        <v>2514308.1226269999</v>
      </c>
      <c r="G50">
        <v>2315.7826369999998</v>
      </c>
      <c r="I50">
        <f t="shared" si="44"/>
        <v>1382.7974311324069</v>
      </c>
      <c r="J50">
        <f t="shared" si="45"/>
        <v>0.26912327916364764</v>
      </c>
      <c r="K50">
        <f t="shared" si="46"/>
        <v>0.99929093993813933</v>
      </c>
      <c r="L50">
        <f t="shared" si="47"/>
        <v>199.9061539999675</v>
      </c>
      <c r="M50">
        <f t="shared" si="48"/>
        <v>-6.6546107000004122</v>
      </c>
      <c r="O50">
        <v>2600</v>
      </c>
      <c r="P50">
        <v>2800000</v>
      </c>
      <c r="Q50">
        <v>372.38384600000001</v>
      </c>
      <c r="R50">
        <v>-539858.71410600003</v>
      </c>
      <c r="S50">
        <v>2514308.1226269999</v>
      </c>
      <c r="T50">
        <v>2315.7826369999998</v>
      </c>
      <c r="U50">
        <v>9135.1218809999991</v>
      </c>
      <c r="V50">
        <f t="shared" si="8"/>
        <v>0.91351218810000001</v>
      </c>
      <c r="Y50">
        <v>2800000</v>
      </c>
      <c r="Z50">
        <v>30.830500000000001</v>
      </c>
      <c r="AA50">
        <v>105.795</v>
      </c>
      <c r="AB50">
        <v>74.964500000000001</v>
      </c>
      <c r="AD50">
        <f t="shared" si="49"/>
        <v>220467.88899602418</v>
      </c>
      <c r="AE50">
        <f t="shared" si="50"/>
        <v>0.79838827273976765</v>
      </c>
      <c r="AF50">
        <f t="shared" si="51"/>
        <v>51.06375490515606</v>
      </c>
      <c r="AG50">
        <f t="shared" si="52"/>
        <v>1.1793100627215999E-2</v>
      </c>
      <c r="AI50">
        <v>3.7882777295907593</v>
      </c>
      <c r="AJ50">
        <v>35.70082156833903</v>
      </c>
      <c r="AP50">
        <v>0.49587992742421372</v>
      </c>
      <c r="AQ50">
        <v>70.443062949221996</v>
      </c>
      <c r="AR50">
        <f t="shared" si="43"/>
        <v>0.43553991418483207</v>
      </c>
      <c r="AS50">
        <f t="shared" si="13"/>
        <v>6.0340013239381651E-2</v>
      </c>
    </row>
    <row r="51" spans="2:61" x14ac:dyDescent="0.2">
      <c r="B51">
        <v>2700</v>
      </c>
      <c r="C51">
        <v>2900000</v>
      </c>
      <c r="D51">
        <v>372.45646099999999</v>
      </c>
      <c r="E51">
        <v>-539817.01606499997</v>
      </c>
      <c r="F51">
        <v>2514308.1226269999</v>
      </c>
      <c r="G51">
        <v>2578.673178</v>
      </c>
      <c r="I51">
        <f t="shared" si="44"/>
        <v>1424.4954721324611</v>
      </c>
      <c r="J51">
        <f t="shared" si="45"/>
        <v>0.27947417451609563</v>
      </c>
      <c r="K51">
        <f t="shared" si="46"/>
        <v>0.99929093993813933</v>
      </c>
      <c r="L51">
        <f t="shared" si="47"/>
        <v>241.60419500002172</v>
      </c>
      <c r="M51">
        <f t="shared" si="48"/>
        <v>-6.4215515899992166</v>
      </c>
      <c r="O51">
        <v>2700</v>
      </c>
      <c r="P51">
        <v>2900000</v>
      </c>
      <c r="Q51">
        <v>372.45646099999999</v>
      </c>
      <c r="R51">
        <v>-539817.01606499997</v>
      </c>
      <c r="S51">
        <v>2514308.1226269999</v>
      </c>
      <c r="T51">
        <v>2578.673178</v>
      </c>
      <c r="U51">
        <v>10214.203325</v>
      </c>
      <c r="V51">
        <f t="shared" si="8"/>
        <v>1.0214203325000002</v>
      </c>
      <c r="Y51">
        <v>2900000</v>
      </c>
      <c r="Z51">
        <v>30.923100000000002</v>
      </c>
      <c r="AA51">
        <v>106.209</v>
      </c>
      <c r="AB51">
        <v>75.285899999999998</v>
      </c>
      <c r="AD51">
        <f t="shared" si="49"/>
        <v>223315.74134971996</v>
      </c>
      <c r="AE51">
        <f t="shared" si="50"/>
        <v>0.8813132676537484</v>
      </c>
      <c r="AF51">
        <f t="shared" si="51"/>
        <v>49.807681274370871</v>
      </c>
      <c r="AG51">
        <f t="shared" si="52"/>
        <v>1.209050460877144E-2</v>
      </c>
      <c r="AI51">
        <v>4.0080650196049383</v>
      </c>
      <c r="AJ51">
        <v>35.843292014142968</v>
      </c>
      <c r="AK51">
        <f>AVERAGE(AI51:AI55)</f>
        <v>4.094967974357532</v>
      </c>
      <c r="AL51">
        <f>AVERAGE(AJ51:AJ55)</f>
        <v>36.083315353633971</v>
      </c>
      <c r="AP51">
        <v>0.41472870163853531</v>
      </c>
      <c r="AQ51">
        <v>73.586447713878044</v>
      </c>
      <c r="AR51">
        <f t="shared" si="43"/>
        <v>0.39220250182405192</v>
      </c>
      <c r="AS51">
        <f t="shared" si="13"/>
        <v>2.2526199814483394E-2</v>
      </c>
      <c r="AU51" t="s">
        <v>50</v>
      </c>
    </row>
    <row r="52" spans="2:61" x14ac:dyDescent="0.2">
      <c r="B52">
        <v>2800</v>
      </c>
      <c r="C52">
        <v>3000000</v>
      </c>
      <c r="D52">
        <v>372.455152</v>
      </c>
      <c r="E52">
        <v>-539781.39541500004</v>
      </c>
      <c r="F52">
        <v>2514308.1226269999</v>
      </c>
      <c r="G52">
        <v>2963.047642</v>
      </c>
      <c r="I52">
        <f t="shared" si="44"/>
        <v>1460.1161221324001</v>
      </c>
      <c r="J52">
        <f t="shared" si="45"/>
        <v>0.28982506986854362</v>
      </c>
      <c r="K52">
        <f t="shared" si="46"/>
        <v>0.99929093993813933</v>
      </c>
      <c r="L52">
        <f t="shared" si="47"/>
        <v>277.22484499996062</v>
      </c>
      <c r="M52">
        <f t="shared" si="48"/>
        <v>-6.4823255000003703</v>
      </c>
      <c r="O52">
        <v>2800</v>
      </c>
      <c r="P52">
        <v>3000000</v>
      </c>
      <c r="Q52">
        <v>372.455152</v>
      </c>
      <c r="R52">
        <v>-539781.39541500004</v>
      </c>
      <c r="S52">
        <v>2514308.1226269999</v>
      </c>
      <c r="T52">
        <v>2963.047642</v>
      </c>
      <c r="U52">
        <v>11343.986342</v>
      </c>
      <c r="V52">
        <f t="shared" si="8"/>
        <v>1.1343986342000001</v>
      </c>
      <c r="Y52">
        <v>3000000</v>
      </c>
      <c r="Z52">
        <v>31.001100000000001</v>
      </c>
      <c r="AA52">
        <v>105.857</v>
      </c>
      <c r="AB52">
        <v>74.855900000000005</v>
      </c>
      <c r="AD52">
        <f t="shared" si="49"/>
        <v>219511.11036545475</v>
      </c>
      <c r="AE52">
        <f t="shared" si="50"/>
        <v>0.99575921715423399</v>
      </c>
      <c r="AF52">
        <f t="shared" si="51"/>
        <v>47.210568093598873</v>
      </c>
      <c r="AG52">
        <f t="shared" si="52"/>
        <v>1.2755618589593933E-2</v>
      </c>
      <c r="AI52">
        <v>4.3383792449711818</v>
      </c>
      <c r="AJ52">
        <v>35.974272326981392</v>
      </c>
      <c r="AP52">
        <v>0.37106074714680853</v>
      </c>
      <c r="AQ52">
        <v>78.390208580861398</v>
      </c>
      <c r="AR52">
        <f t="shared" si="43"/>
        <v>0.33820516860121869</v>
      </c>
      <c r="AS52">
        <f t="shared" si="13"/>
        <v>3.2855578545589847E-2</v>
      </c>
      <c r="AU52" t="s">
        <v>28</v>
      </c>
      <c r="AV52" t="s">
        <v>47</v>
      </c>
      <c r="AW52" t="s">
        <v>28</v>
      </c>
      <c r="AX52" t="s">
        <v>46</v>
      </c>
      <c r="AY52" t="s">
        <v>28</v>
      </c>
      <c r="AZ52" t="s">
        <v>48</v>
      </c>
      <c r="BA52" t="s">
        <v>28</v>
      </c>
      <c r="BB52" t="s">
        <v>49</v>
      </c>
      <c r="BC52" s="1"/>
      <c r="BD52" s="1"/>
    </row>
    <row r="53" spans="2:61" x14ac:dyDescent="0.2">
      <c r="B53">
        <v>2900</v>
      </c>
      <c r="C53">
        <v>3100000</v>
      </c>
      <c r="D53">
        <v>372.49623800000001</v>
      </c>
      <c r="E53">
        <v>-539741.13911999995</v>
      </c>
      <c r="F53">
        <v>2514308.1226269999</v>
      </c>
      <c r="G53">
        <v>3295.0312720000002</v>
      </c>
      <c r="I53">
        <f t="shared" si="44"/>
        <v>1500.3724171324866</v>
      </c>
      <c r="J53">
        <f t="shared" si="45"/>
        <v>0.3001759652209916</v>
      </c>
      <c r="K53">
        <f t="shared" si="46"/>
        <v>0.99929093993813933</v>
      </c>
      <c r="L53">
        <f t="shared" si="47"/>
        <v>317.48114000004716</v>
      </c>
      <c r="M53">
        <f t="shared" si="48"/>
        <v>-6.435969049998894</v>
      </c>
      <c r="O53">
        <v>2900</v>
      </c>
      <c r="P53">
        <v>3100000</v>
      </c>
      <c r="Q53">
        <v>372.49623800000001</v>
      </c>
      <c r="R53">
        <v>-539741.13911999995</v>
      </c>
      <c r="S53">
        <v>2514308.1226269999</v>
      </c>
      <c r="T53">
        <v>3295.0312720000002</v>
      </c>
      <c r="U53">
        <v>12720.351774000001</v>
      </c>
      <c r="V53">
        <f t="shared" si="8"/>
        <v>1.2720351774</v>
      </c>
      <c r="Y53">
        <v>3100000</v>
      </c>
      <c r="Z53">
        <v>30.893000000000001</v>
      </c>
      <c r="AA53">
        <v>106.20699999999999</v>
      </c>
      <c r="AB53">
        <v>75.313999999999993</v>
      </c>
      <c r="AD53">
        <f t="shared" si="49"/>
        <v>223565.88838095198</v>
      </c>
      <c r="AE53">
        <f t="shared" si="50"/>
        <v>1.0963235131163482</v>
      </c>
      <c r="AF53">
        <f t="shared" si="51"/>
        <v>46.4246130975894</v>
      </c>
      <c r="AG53">
        <f t="shared" si="52"/>
        <v>1.2971567447080548E-2</v>
      </c>
      <c r="AI53">
        <v>4.4899077035214336</v>
      </c>
      <c r="AJ53">
        <v>36.016132211625418</v>
      </c>
      <c r="AP53">
        <v>0.26141990474760746</v>
      </c>
      <c r="AQ53">
        <v>83.197513942238004</v>
      </c>
      <c r="AR53">
        <f t="shared" si="43"/>
        <v>0.29527360024097093</v>
      </c>
      <c r="AS53">
        <f t="shared" si="13"/>
        <v>3.3853695493363478E-2</v>
      </c>
      <c r="AU53">
        <v>34.414993311556579</v>
      </c>
      <c r="AV53">
        <v>5.1041807513374335</v>
      </c>
      <c r="AW53">
        <v>35.557662023457382</v>
      </c>
      <c r="AX53">
        <v>3.6802896187435907</v>
      </c>
      <c r="AY53">
        <v>34.386917353759195</v>
      </c>
      <c r="AZ53">
        <v>5.0519644701734547</v>
      </c>
      <c r="BA53">
        <v>34.56487408491288</v>
      </c>
      <c r="BB53">
        <v>4.832065655655601</v>
      </c>
    </row>
    <row r="54" spans="2:61" x14ac:dyDescent="0.2">
      <c r="B54">
        <v>3000</v>
      </c>
      <c r="C54">
        <v>3200000</v>
      </c>
      <c r="D54">
        <v>372.48480599999999</v>
      </c>
      <c r="E54">
        <v>-539700.43648599996</v>
      </c>
      <c r="F54">
        <v>2514308.1226269999</v>
      </c>
      <c r="G54">
        <v>3646.7561420000002</v>
      </c>
      <c r="I54">
        <f t="shared" si="44"/>
        <v>1541.0750511324732</v>
      </c>
      <c r="J54">
        <f t="shared" si="45"/>
        <v>0.31052686057343959</v>
      </c>
      <c r="K54">
        <f t="shared" si="46"/>
        <v>0.99929093993813933</v>
      </c>
      <c r="L54">
        <f t="shared" si="47"/>
        <v>358.18377400003374</v>
      </c>
      <c r="M54">
        <f t="shared" si="48"/>
        <v>-6.4315056599998934</v>
      </c>
      <c r="O54">
        <v>3000</v>
      </c>
      <c r="P54">
        <v>3200000</v>
      </c>
      <c r="Q54">
        <v>372.48480599999999</v>
      </c>
      <c r="R54">
        <v>-539700.43648599996</v>
      </c>
      <c r="S54">
        <v>2514308.1226269999</v>
      </c>
      <c r="T54">
        <v>3646.7561420000002</v>
      </c>
      <c r="U54">
        <v>14315.456442000001</v>
      </c>
      <c r="V54">
        <f t="shared" si="8"/>
        <v>1.4315456442000001</v>
      </c>
      <c r="Y54">
        <v>3200000</v>
      </c>
      <c r="Z54">
        <v>30.9969</v>
      </c>
      <c r="AA54">
        <v>106.31399999999999</v>
      </c>
      <c r="AB54">
        <v>75.317099999999996</v>
      </c>
      <c r="AD54">
        <f t="shared" si="49"/>
        <v>223593.49610784935</v>
      </c>
      <c r="AE54">
        <f t="shared" si="50"/>
        <v>1.2336477754967394</v>
      </c>
      <c r="AF54">
        <f t="shared" si="51"/>
        <v>44.882667785382289</v>
      </c>
      <c r="AG54">
        <f t="shared" si="52"/>
        <v>1.341720601100563E-2</v>
      </c>
      <c r="AI54">
        <v>3.537312044826137</v>
      </c>
      <c r="AJ54">
        <v>36.261136886774501</v>
      </c>
      <c r="AP54">
        <v>0.30332367090418172</v>
      </c>
      <c r="AQ54">
        <v>90.934579419683871</v>
      </c>
      <c r="AR54">
        <f t="shared" si="43"/>
        <v>0.242516331281423</v>
      </c>
      <c r="AS54">
        <f t="shared" si="13"/>
        <v>6.0807339622758722E-2</v>
      </c>
      <c r="AU54">
        <v>35.203795562988681</v>
      </c>
      <c r="AV54">
        <v>4.4863343248956644</v>
      </c>
      <c r="AW54">
        <v>37.801112435288694</v>
      </c>
      <c r="AX54">
        <v>2.8571352263723346</v>
      </c>
      <c r="AY54">
        <v>36.371187571520991</v>
      </c>
      <c r="AZ54">
        <v>4.0074487606257714</v>
      </c>
      <c r="BA54">
        <v>37.114085273930897</v>
      </c>
      <c r="BB54">
        <v>3.7074320217147712</v>
      </c>
      <c r="BH54" s="1"/>
      <c r="BI54" s="1"/>
    </row>
    <row r="55" spans="2:61" x14ac:dyDescent="0.2">
      <c r="AI55">
        <v>4.1011758588639662</v>
      </c>
      <c r="AJ55">
        <v>36.321743328645574</v>
      </c>
      <c r="AP55">
        <v>0.20850956219330175</v>
      </c>
      <c r="AQ55">
        <v>97.414090543030639</v>
      </c>
      <c r="AR55">
        <f t="shared" si="43"/>
        <v>0.20917904528275982</v>
      </c>
      <c r="AS55">
        <f t="shared" si="13"/>
        <v>6.6948308945807833E-4</v>
      </c>
      <c r="AU55">
        <v>35.853427484031712</v>
      </c>
      <c r="AV55">
        <v>4.066630762284408</v>
      </c>
      <c r="AW55">
        <v>39.147473479958371</v>
      </c>
      <c r="AX55">
        <v>2.4969536319273242</v>
      </c>
      <c r="AY55">
        <v>37.20312456903595</v>
      </c>
      <c r="AZ55">
        <v>3.6696579028169252</v>
      </c>
      <c r="BA55">
        <v>38.326475695862598</v>
      </c>
      <c r="BB55">
        <v>3.3122747150021423</v>
      </c>
      <c r="BH55" s="1"/>
      <c r="BI55" s="1"/>
    </row>
    <row r="56" spans="2:61" x14ac:dyDescent="0.2">
      <c r="AI56">
        <v>3.4517475928665386</v>
      </c>
      <c r="AJ56">
        <v>36.4753356897196</v>
      </c>
      <c r="AK56">
        <f>AVERAGE(AI56:AI60)</f>
        <v>3.8571400095982602</v>
      </c>
      <c r="AL56">
        <f>AVERAGE(AJ56:AJ60)</f>
        <v>36.820205380050723</v>
      </c>
      <c r="AM56">
        <f>AVERAGE(AI56:AI65)</f>
        <v>3.6223670731959956</v>
      </c>
      <c r="AN56">
        <f>AVERAGE(AJ56:AJ65)</f>
        <v>37.457762977356985</v>
      </c>
      <c r="AP56">
        <v>0.17714767864553793</v>
      </c>
      <c r="AQ56">
        <v>106.18211737307345</v>
      </c>
      <c r="AR56">
        <f t="shared" si="43"/>
        <v>0.17469431600488361</v>
      </c>
      <c r="AS56">
        <f t="shared" si="13"/>
        <v>2.4533626406543219E-3</v>
      </c>
      <c r="AU56">
        <v>37.457762977356985</v>
      </c>
      <c r="AV56">
        <v>3.2709619795725056</v>
      </c>
      <c r="AW56">
        <v>40.06553940789945</v>
      </c>
      <c r="AX56">
        <v>2.2914585809841208</v>
      </c>
      <c r="AY56">
        <v>38.515944912269127</v>
      </c>
      <c r="AZ56">
        <v>3.2222074306659696</v>
      </c>
      <c r="BA56">
        <v>39.432309198669472</v>
      </c>
      <c r="BB56">
        <v>3.0070602011528429</v>
      </c>
      <c r="BH56" s="1"/>
      <c r="BI56" s="1"/>
    </row>
    <row r="57" spans="2:61" x14ac:dyDescent="0.2">
      <c r="AI57">
        <v>4.4105530454386743</v>
      </c>
      <c r="AJ57">
        <v>36.541710636109798</v>
      </c>
      <c r="AP57">
        <v>0.14686025247585771</v>
      </c>
      <c r="AQ57">
        <v>116.14455882683865</v>
      </c>
      <c r="AR57">
        <f t="shared" si="43"/>
        <v>0.14562132765487459</v>
      </c>
      <c r="AS57">
        <f t="shared" si="13"/>
        <v>1.2389248209831172E-3</v>
      </c>
      <c r="AU57">
        <v>39.687583638677566</v>
      </c>
      <c r="AV57">
        <v>2.5261551498000783</v>
      </c>
      <c r="AW57">
        <v>41.119604440867455</v>
      </c>
      <c r="AX57">
        <v>2.0871905389942849</v>
      </c>
      <c r="AY57">
        <v>39.644255359277111</v>
      </c>
      <c r="AZ57">
        <v>2.9034510161316831</v>
      </c>
      <c r="BA57">
        <v>40.313354190066008</v>
      </c>
      <c r="BB57">
        <v>2.7945288072675614</v>
      </c>
      <c r="BH57" s="1"/>
      <c r="BI57" s="1"/>
    </row>
    <row r="58" spans="2:61" x14ac:dyDescent="0.2">
      <c r="B58" t="s">
        <v>5</v>
      </c>
      <c r="AE58" t="s">
        <v>6</v>
      </c>
      <c r="AI58">
        <v>3.5942765084264576</v>
      </c>
      <c r="AJ58">
        <v>36.643909988414812</v>
      </c>
      <c r="AP58">
        <v>0.11083516831548079</v>
      </c>
      <c r="AQ58">
        <v>127.23552988996839</v>
      </c>
      <c r="AR58">
        <f t="shared" si="43"/>
        <v>0.12164562637071641</v>
      </c>
      <c r="AS58">
        <f t="shared" si="13"/>
        <v>1.0810458055235617E-2</v>
      </c>
      <c r="AU58">
        <v>42.427790989326368</v>
      </c>
      <c r="AV58">
        <v>1.9322212490322177</v>
      </c>
      <c r="AW58">
        <v>42.369291079222123</v>
      </c>
      <c r="AX58">
        <v>1.8805092689469529</v>
      </c>
      <c r="AY58">
        <v>40.864973504361082</v>
      </c>
      <c r="AZ58">
        <v>2.6117936233976411</v>
      </c>
      <c r="BA58">
        <v>41.627041156566783</v>
      </c>
      <c r="BB58">
        <v>2.5189700034241431</v>
      </c>
      <c r="BH58" s="1"/>
      <c r="BI58" s="1"/>
    </row>
    <row r="59" spans="2:61" x14ac:dyDescent="0.2">
      <c r="D59" t="s">
        <v>7</v>
      </c>
      <c r="F59" t="s">
        <v>34</v>
      </c>
      <c r="Y59" t="s">
        <v>8</v>
      </c>
      <c r="Z59" t="s">
        <v>9</v>
      </c>
      <c r="AA59" t="s">
        <v>10</v>
      </c>
      <c r="AB59" t="s">
        <v>11</v>
      </c>
      <c r="AD59">
        <f>(4/3)*3.14*((3.413*6.5)^3)</f>
        <v>45710.641842597375</v>
      </c>
      <c r="AE59" t="s">
        <v>12</v>
      </c>
      <c r="AI59">
        <v>3.8753774396809293</v>
      </c>
      <c r="AJ59">
        <v>36.993091736540187</v>
      </c>
      <c r="AP59">
        <v>9.0658369024688573E-2</v>
      </c>
      <c r="AQ59">
        <v>143.359632348649</v>
      </c>
      <c r="AR59">
        <f t="shared" si="43"/>
        <v>9.6842487880440323E-2</v>
      </c>
      <c r="AS59">
        <f t="shared" si="13"/>
        <v>6.1841188557517496E-3</v>
      </c>
      <c r="AU59">
        <v>44.3438245214207</v>
      </c>
      <c r="AV59">
        <v>1.6404116214175446</v>
      </c>
      <c r="AW59">
        <v>44.187491905788157</v>
      </c>
      <c r="AX59">
        <v>1.6333126366842554</v>
      </c>
      <c r="AY59">
        <v>42.836031686164588</v>
      </c>
      <c r="AZ59">
        <v>2.2298822094002806</v>
      </c>
      <c r="BA59">
        <v>42.865528403306669</v>
      </c>
      <c r="BB59">
        <v>2.2964530302973811</v>
      </c>
      <c r="BH59" s="1"/>
      <c r="BI59" s="1"/>
    </row>
    <row r="60" spans="2:61" x14ac:dyDescent="0.2">
      <c r="B60">
        <v>2236</v>
      </c>
      <c r="C60" t="s">
        <v>13</v>
      </c>
      <c r="D60" t="s">
        <v>14</v>
      </c>
      <c r="E60" t="s">
        <v>15</v>
      </c>
      <c r="F60" t="s">
        <v>16</v>
      </c>
      <c r="G60" t="s">
        <v>17</v>
      </c>
      <c r="I60" t="s">
        <v>18</v>
      </c>
      <c r="J60" t="s">
        <v>19</v>
      </c>
      <c r="K60" t="s">
        <v>20</v>
      </c>
      <c r="L60" t="s">
        <v>21</v>
      </c>
      <c r="M60" t="s">
        <v>22</v>
      </c>
      <c r="Y60">
        <v>0</v>
      </c>
      <c r="Z60">
        <v>44.59</v>
      </c>
      <c r="AA60">
        <v>92.61</v>
      </c>
      <c r="AB60">
        <v>48.02</v>
      </c>
      <c r="AD60">
        <f>(1/6)*3.14*(AB60)^3</f>
        <v>57948.855748186674</v>
      </c>
      <c r="AI60">
        <v>3.9537454615787033</v>
      </c>
      <c r="AJ60">
        <v>37.446978849469225</v>
      </c>
      <c r="AP60">
        <v>6.2192530681160617E-2</v>
      </c>
      <c r="AQ60">
        <v>164.15419333999924</v>
      </c>
      <c r="AR60">
        <f t="shared" si="43"/>
        <v>7.5450434261622359E-2</v>
      </c>
      <c r="AS60">
        <f t="shared" si="13"/>
        <v>1.3257903580461743E-2</v>
      </c>
      <c r="AU60">
        <v>46.709243623763442</v>
      </c>
      <c r="AV60">
        <v>1.3680016784051094</v>
      </c>
      <c r="AW60">
        <v>46.752987273106228</v>
      </c>
      <c r="AX60">
        <v>1.3633663518875005</v>
      </c>
      <c r="AY60">
        <v>44.96697486779469</v>
      </c>
      <c r="AZ60">
        <v>1.9079727876839683</v>
      </c>
      <c r="BA60">
        <v>45.436491889630602</v>
      </c>
      <c r="BB60">
        <v>1.9227303837600696</v>
      </c>
      <c r="BH60" s="1"/>
      <c r="BI60" s="1"/>
    </row>
    <row r="61" spans="2:61" x14ac:dyDescent="0.2">
      <c r="B61" t="s">
        <v>23</v>
      </c>
      <c r="C61">
        <v>100000</v>
      </c>
      <c r="D61">
        <v>371.86096400000002</v>
      </c>
      <c r="E61">
        <v>-585577.29941900005</v>
      </c>
      <c r="F61">
        <v>2515183.8193839998</v>
      </c>
      <c r="G61">
        <v>-3.6046000000000002E-2</v>
      </c>
      <c r="Y61">
        <v>100000</v>
      </c>
      <c r="Z61">
        <v>44.980800000000002</v>
      </c>
      <c r="AA61">
        <v>92.474000000000004</v>
      </c>
      <c r="AB61">
        <v>47.493200000000002</v>
      </c>
      <c r="AD61">
        <f t="shared" ref="AD61:AD62" si="53">(1/6)*3.14*(AB61)^3</f>
        <v>56062.530306516783</v>
      </c>
      <c r="AI61">
        <v>3.7864568105790393</v>
      </c>
      <c r="AJ61">
        <v>37.737013764876629</v>
      </c>
      <c r="AK61">
        <f>AVERAGE(AI61:AI65)</f>
        <v>3.3875941367937292</v>
      </c>
      <c r="AL61">
        <f>AVERAGE(AJ61:AJ65)</f>
        <v>38.095320574663262</v>
      </c>
      <c r="AP61">
        <v>4.435785098327831E-2</v>
      </c>
      <c r="AQ61">
        <v>193.93394975766341</v>
      </c>
      <c r="AR61">
        <f t="shared" si="43"/>
        <v>5.6182724804972113E-2</v>
      </c>
      <c r="AS61">
        <f t="shared" si="13"/>
        <v>1.1824873821693803E-2</v>
      </c>
      <c r="AU61">
        <v>49.655357919942595</v>
      </c>
      <c r="AV61">
        <v>1.1187785616295449</v>
      </c>
      <c r="AW61">
        <v>50.462438369721873</v>
      </c>
      <c r="AX61">
        <v>1.0819829360921915</v>
      </c>
      <c r="AY61">
        <v>47.648489435035458</v>
      </c>
      <c r="AZ61">
        <v>1.5967942570272504</v>
      </c>
      <c r="BA61">
        <v>48.37119448657289</v>
      </c>
      <c r="BB61">
        <v>1.6012970664555564</v>
      </c>
      <c r="BH61" s="1"/>
      <c r="BI61" s="1"/>
    </row>
    <row r="62" spans="2:61" x14ac:dyDescent="0.2">
      <c r="B62">
        <v>0</v>
      </c>
      <c r="C62">
        <v>200000</v>
      </c>
      <c r="D62">
        <v>371.89491400000003</v>
      </c>
      <c r="E62">
        <v>-574910.00355100003</v>
      </c>
      <c r="F62">
        <v>2514393.1087969998</v>
      </c>
      <c r="G62">
        <v>-9.3930000000000003E-3</v>
      </c>
      <c r="I62">
        <f>E62-(128000-$B$60)/128000*$E$61</f>
        <v>437.99241877428722</v>
      </c>
      <c r="J62">
        <f>B62/$B$60</f>
        <v>0</v>
      </c>
      <c r="K62">
        <f>F62/$F$61</f>
        <v>0.99968562512969983</v>
      </c>
      <c r="L62">
        <f>E62-$E$62</f>
        <v>0</v>
      </c>
      <c r="O62" t="s">
        <v>24</v>
      </c>
      <c r="P62" t="s">
        <v>13</v>
      </c>
      <c r="Q62" t="s">
        <v>14</v>
      </c>
      <c r="R62" t="s">
        <v>15</v>
      </c>
      <c r="S62" t="s">
        <v>16</v>
      </c>
      <c r="T62" t="s">
        <v>17</v>
      </c>
      <c r="U62" t="s">
        <v>25</v>
      </c>
      <c r="V62" t="s">
        <v>26</v>
      </c>
      <c r="Y62">
        <v>200000</v>
      </c>
      <c r="Z62">
        <v>45.096499999999999</v>
      </c>
      <c r="AA62">
        <v>92.636499999999998</v>
      </c>
      <c r="AB62">
        <v>47.54</v>
      </c>
      <c r="AD62">
        <f t="shared" si="53"/>
        <v>56228.426436826652</v>
      </c>
      <c r="AE62" t="s">
        <v>27</v>
      </c>
      <c r="AF62" t="s">
        <v>28</v>
      </c>
      <c r="AG62" t="s">
        <v>29</v>
      </c>
      <c r="AI62">
        <v>3.1138164271485138</v>
      </c>
      <c r="AJ62">
        <v>37.874236584663429</v>
      </c>
      <c r="AP62">
        <v>2.9191633822490726E-2</v>
      </c>
      <c r="AQ62">
        <v>230.19624399766963</v>
      </c>
      <c r="AR62">
        <f t="shared" si="43"/>
        <v>4.2032794567911702E-2</v>
      </c>
      <c r="AS62">
        <f t="shared" si="13"/>
        <v>1.2841160745420976E-2</v>
      </c>
      <c r="AU62">
        <v>53.354924851072269</v>
      </c>
      <c r="AV62">
        <v>0.89602769578233077</v>
      </c>
      <c r="AW62">
        <v>54.573095264173389</v>
      </c>
      <c r="AX62">
        <v>0.86483765200540874</v>
      </c>
      <c r="AY62">
        <v>50.433943636612412</v>
      </c>
      <c r="AZ62">
        <v>1.3506581784520719</v>
      </c>
      <c r="BA62">
        <v>52.348838296265242</v>
      </c>
      <c r="BB62">
        <v>1.2837341957031587</v>
      </c>
      <c r="BH62" s="1"/>
      <c r="BI62" s="1"/>
    </row>
    <row r="63" spans="2:61" x14ac:dyDescent="0.2">
      <c r="B63">
        <v>20</v>
      </c>
      <c r="C63">
        <v>300000</v>
      </c>
      <c r="D63">
        <v>371.90111899999999</v>
      </c>
      <c r="E63">
        <v>-574912.22018199996</v>
      </c>
      <c r="F63">
        <v>2514551.2078499999</v>
      </c>
      <c r="G63">
        <v>-138.606427</v>
      </c>
      <c r="I63">
        <f>E63-(128000-$B$60)/128000*$E$61</f>
        <v>435.77578777435701</v>
      </c>
      <c r="J63">
        <f>B63/$B$60</f>
        <v>8.9445438282647581E-3</v>
      </c>
      <c r="K63">
        <f>F63/$F$61</f>
        <v>0.99974848298198937</v>
      </c>
      <c r="L63">
        <f>E63-$E$62</f>
        <v>-2.216630999930203</v>
      </c>
      <c r="M63">
        <f>((L63-L62)-(B63-B62)*$H$14)/(B63-B62)</f>
        <v>-6.9493635499962689</v>
      </c>
      <c r="O63">
        <v>20</v>
      </c>
      <c r="P63">
        <v>300000</v>
      </c>
      <c r="Q63">
        <v>371.90111899999999</v>
      </c>
      <c r="R63">
        <v>-574912.22018199996</v>
      </c>
      <c r="S63">
        <v>2514551.2078499999</v>
      </c>
      <c r="T63">
        <v>-138.606427</v>
      </c>
      <c r="U63">
        <v>0</v>
      </c>
      <c r="V63">
        <f>U63*10^-4</f>
        <v>0</v>
      </c>
      <c r="Y63">
        <v>300000</v>
      </c>
      <c r="Z63">
        <v>45.429400000000001</v>
      </c>
      <c r="AA63">
        <v>92.524100000000004</v>
      </c>
      <c r="AB63">
        <v>47.094700000000003</v>
      </c>
      <c r="AD63">
        <f>(1/6)*3.14*(AB63)^3</f>
        <v>54663.130777483319</v>
      </c>
      <c r="AE63">
        <f>V63*$AD$59/AD63</f>
        <v>0</v>
      </c>
      <c r="AF63">
        <f>AD63/O63*0.6022</f>
        <v>1645.9068677100227</v>
      </c>
      <c r="AG63">
        <f>O63/AD63</f>
        <v>3.6587732381106761E-4</v>
      </c>
      <c r="AI63">
        <v>3.1883130766877716</v>
      </c>
      <c r="AJ63">
        <v>38.218069332237746</v>
      </c>
      <c r="AP63">
        <v>1.9606894564726349E-2</v>
      </c>
      <c r="AQ63">
        <v>287.32924798415576</v>
      </c>
      <c r="AR63">
        <f t="shared" si="43"/>
        <v>2.9401421432962472E-2</v>
      </c>
      <c r="AS63">
        <f t="shared" si="13"/>
        <v>9.7945268682361232E-3</v>
      </c>
      <c r="AU63">
        <v>58.853685207580938</v>
      </c>
      <c r="AV63">
        <v>0.67512604598927584</v>
      </c>
      <c r="AW63">
        <v>59.586363720937641</v>
      </c>
      <c r="AX63">
        <v>0.68141113957792898</v>
      </c>
      <c r="AY63">
        <v>54.364893460084616</v>
      </c>
      <c r="AZ63">
        <v>1.0928425457567301</v>
      </c>
      <c r="BA63">
        <v>56.557789358763941</v>
      </c>
      <c r="BB63">
        <v>1.0434857133490425</v>
      </c>
      <c r="BH63" s="1"/>
      <c r="BI63" s="1"/>
    </row>
    <row r="64" spans="2:61" x14ac:dyDescent="0.2">
      <c r="B64">
        <v>40</v>
      </c>
      <c r="C64">
        <v>400000</v>
      </c>
      <c r="D64">
        <v>371.953553</v>
      </c>
      <c r="E64">
        <v>-574910.79182200006</v>
      </c>
      <c r="F64">
        <v>2514551.2078499999</v>
      </c>
      <c r="G64">
        <v>-279.645577</v>
      </c>
      <c r="I64">
        <f t="shared" ref="I64:I127" si="54">E64-(128000-$B$60)/128000*$E$61</f>
        <v>437.20414777426049</v>
      </c>
      <c r="J64">
        <f t="shared" ref="J64:J127" si="55">B64/$B$60</f>
        <v>1.7889087656529516E-2</v>
      </c>
      <c r="K64">
        <f t="shared" ref="K64:K127" si="56">F64/$F$61</f>
        <v>0.99974848298198937</v>
      </c>
      <c r="L64">
        <f t="shared" ref="L64:L127" si="57">E64-$E$62</f>
        <v>-0.78827100002672523</v>
      </c>
      <c r="M64">
        <f t="shared" ref="M64:M127" si="58">((L64-L63)-(B64-B63)*$H$14)/(B64-B63)</f>
        <v>-6.7671140000045851</v>
      </c>
      <c r="O64">
        <v>40</v>
      </c>
      <c r="P64">
        <v>400000</v>
      </c>
      <c r="Q64">
        <v>371.953553</v>
      </c>
      <c r="R64">
        <v>-574910.79182200006</v>
      </c>
      <c r="S64">
        <v>2514551.2078499999</v>
      </c>
      <c r="T64">
        <v>-279.645577</v>
      </c>
      <c r="U64">
        <v>27.930062</v>
      </c>
      <c r="V64">
        <f t="shared" ref="V64:V127" si="59">U64*10^-4</f>
        <v>2.7930062000000003E-3</v>
      </c>
      <c r="Y64">
        <v>400000</v>
      </c>
      <c r="Z64">
        <v>45.361800000000002</v>
      </c>
      <c r="AA64">
        <v>92.398399999999995</v>
      </c>
      <c r="AB64">
        <v>47.0366</v>
      </c>
      <c r="AD64">
        <f t="shared" ref="AD64:AD127" si="60">(1/6)*3.14*(AB64)^3</f>
        <v>54461.069096456995</v>
      </c>
      <c r="AE64">
        <f t="shared" ref="AE64:AE127" si="61">V64*$AD$59/AD64</f>
        <v>2.3442453148731814E-3</v>
      </c>
      <c r="AF64">
        <f t="shared" ref="AF64:AF127" si="62">AD64/O64*0.6022</f>
        <v>819.91139524716004</v>
      </c>
      <c r="AG64">
        <f t="shared" ref="AG64:AG127" si="63">O64/AD64</f>
        <v>7.3446960670484215E-4</v>
      </c>
      <c r="AI64">
        <v>2.9858231919788065</v>
      </c>
      <c r="AJ64">
        <v>38.251832147751564</v>
      </c>
      <c r="AP64">
        <v>1.2425323748765192E-2</v>
      </c>
      <c r="AQ64">
        <v>381.02934045236503</v>
      </c>
      <c r="AR64">
        <f t="shared" si="43"/>
        <v>1.9150096124269742E-2</v>
      </c>
      <c r="AS64">
        <f t="shared" si="13"/>
        <v>6.7247723755045497E-3</v>
      </c>
      <c r="AU64">
        <v>64.204084664016023</v>
      </c>
      <c r="AV64">
        <v>0.53346874759495322</v>
      </c>
      <c r="AW64">
        <v>65.451203014822426</v>
      </c>
      <c r="AX64">
        <v>0.53497990914750071</v>
      </c>
      <c r="AY64">
        <v>59.476004485014926</v>
      </c>
      <c r="AZ64">
        <v>0.85815243284762166</v>
      </c>
      <c r="BA64">
        <v>61.521911488780496</v>
      </c>
      <c r="BB64">
        <v>0.84015936778900013</v>
      </c>
      <c r="BH64" s="1"/>
      <c r="BI64" s="1"/>
    </row>
    <row r="65" spans="2:61" x14ac:dyDescent="0.2">
      <c r="B65">
        <v>60</v>
      </c>
      <c r="C65">
        <v>500000</v>
      </c>
      <c r="D65">
        <v>371.93955099999999</v>
      </c>
      <c r="E65">
        <v>-574911.55075599998</v>
      </c>
      <c r="F65">
        <v>2514551.2078499999</v>
      </c>
      <c r="G65">
        <v>-251.405123</v>
      </c>
      <c r="I65">
        <f t="shared" si="54"/>
        <v>436.44521377433557</v>
      </c>
      <c r="J65">
        <f t="shared" si="55"/>
        <v>2.6833631484794274E-2</v>
      </c>
      <c r="K65">
        <f t="shared" si="56"/>
        <v>0.99974848298198937</v>
      </c>
      <c r="L65">
        <f t="shared" si="57"/>
        <v>-1.5472049999516457</v>
      </c>
      <c r="M65">
        <f t="shared" si="58"/>
        <v>-6.8764786999960048</v>
      </c>
      <c r="O65">
        <v>60</v>
      </c>
      <c r="P65">
        <v>500000</v>
      </c>
      <c r="Q65">
        <v>371.93955099999999</v>
      </c>
      <c r="R65">
        <v>-574911.55075599998</v>
      </c>
      <c r="S65">
        <v>2514551.2078499999</v>
      </c>
      <c r="T65">
        <v>-251.405123</v>
      </c>
      <c r="U65">
        <v>89.162702999999993</v>
      </c>
      <c r="V65">
        <f t="shared" si="59"/>
        <v>8.9162702999999992E-3</v>
      </c>
      <c r="Y65">
        <v>500000</v>
      </c>
      <c r="Z65">
        <v>45.4178</v>
      </c>
      <c r="AA65">
        <v>92.719399999999993</v>
      </c>
      <c r="AB65">
        <v>47.301600000000001</v>
      </c>
      <c r="AD65">
        <f t="shared" si="60"/>
        <v>55386.751159256972</v>
      </c>
      <c r="AE65">
        <f t="shared" si="61"/>
        <v>7.3585908132286241E-3</v>
      </c>
      <c r="AF65">
        <f t="shared" si="62"/>
        <v>555.89835913507579</v>
      </c>
      <c r="AG65">
        <f t="shared" si="63"/>
        <v>1.0832915587967646E-3</v>
      </c>
      <c r="AI65">
        <v>3.8635611775745158</v>
      </c>
      <c r="AJ65">
        <v>38.39545104378692</v>
      </c>
      <c r="AP65">
        <v>6.0988943025095154E-3</v>
      </c>
      <c r="AQ65">
        <v>563.56334328165963</v>
      </c>
      <c r="AR65">
        <f t="shared" si="43"/>
        <v>1.1025102041118151E-2</v>
      </c>
      <c r="AS65">
        <f t="shared" si="13"/>
        <v>4.9262077386086353E-3</v>
      </c>
      <c r="AU65">
        <v>72.014755331550035</v>
      </c>
      <c r="AV65">
        <v>0.39814615500939377</v>
      </c>
      <c r="AW65">
        <v>73.852966583273997</v>
      </c>
      <c r="AX65">
        <v>0.39823870377469744</v>
      </c>
      <c r="AY65">
        <v>64.933251574603304</v>
      </c>
      <c r="AZ65">
        <v>0.68475603151661757</v>
      </c>
      <c r="BA65">
        <v>68.209804798740464</v>
      </c>
      <c r="BB65">
        <v>0.65086036306958928</v>
      </c>
      <c r="BH65" s="1"/>
      <c r="BI65" s="1"/>
    </row>
    <row r="66" spans="2:61" x14ac:dyDescent="0.2">
      <c r="B66">
        <v>80</v>
      </c>
      <c r="C66">
        <v>600000</v>
      </c>
      <c r="D66">
        <v>371.91251</v>
      </c>
      <c r="E66">
        <v>-574918.57160400006</v>
      </c>
      <c r="F66">
        <v>2514551.2078499999</v>
      </c>
      <c r="G66">
        <v>-250.368089</v>
      </c>
      <c r="I66">
        <f t="shared" si="54"/>
        <v>429.4243657742627</v>
      </c>
      <c r="J66">
        <f t="shared" si="55"/>
        <v>3.5778175313059032E-2</v>
      </c>
      <c r="K66">
        <f t="shared" si="56"/>
        <v>0.99974848298198937</v>
      </c>
      <c r="L66">
        <f t="shared" si="57"/>
        <v>-8.5680530000245199</v>
      </c>
      <c r="M66">
        <f t="shared" si="58"/>
        <v>-7.1895744000034032</v>
      </c>
      <c r="O66">
        <v>80</v>
      </c>
      <c r="P66">
        <v>600000</v>
      </c>
      <c r="Q66">
        <v>371.91251</v>
      </c>
      <c r="R66">
        <v>-574918.57160400006</v>
      </c>
      <c r="S66">
        <v>2514551.2078499999</v>
      </c>
      <c r="T66">
        <v>-250.368089</v>
      </c>
      <c r="U66">
        <v>143.115363</v>
      </c>
      <c r="V66">
        <f t="shared" si="59"/>
        <v>1.43115363E-2</v>
      </c>
      <c r="Y66">
        <v>600000</v>
      </c>
      <c r="Z66">
        <v>45.238599999999998</v>
      </c>
      <c r="AA66">
        <v>92.478899999999996</v>
      </c>
      <c r="AB66">
        <v>47.240299999999998</v>
      </c>
      <c r="AD66">
        <f t="shared" si="60"/>
        <v>55171.696503791281</v>
      </c>
      <c r="AE66">
        <f t="shared" si="61"/>
        <v>1.1857339024941469E-2</v>
      </c>
      <c r="AF66">
        <f t="shared" si="62"/>
        <v>415.30494543228883</v>
      </c>
      <c r="AG66">
        <f t="shared" si="63"/>
        <v>1.4500188515048213E-3</v>
      </c>
      <c r="AI66">
        <v>2.9356389814698844</v>
      </c>
      <c r="AJ66">
        <v>38.710461779569073</v>
      </c>
      <c r="AK66">
        <f>AVERAGE(AI66:AI70)</f>
        <v>3.2453992639917493</v>
      </c>
      <c r="AL66">
        <f>AVERAGE(AJ66:AJ70)</f>
        <v>38.993787521022412</v>
      </c>
      <c r="AM66">
        <f>AVERAGE(AI66:AI75)</f>
        <v>2.9740742497513808</v>
      </c>
      <c r="AN66">
        <f>AVERAGE(AJ66:AJ75)</f>
        <v>39.687583638677566</v>
      </c>
      <c r="AP66">
        <v>2.3590884419103638E-3</v>
      </c>
      <c r="AQ66">
        <v>846.69999126483503</v>
      </c>
      <c r="AR66">
        <f t="shared" si="43"/>
        <v>6.484290459815148E-3</v>
      </c>
      <c r="AS66">
        <f t="shared" si="13"/>
        <v>4.1252020179047841E-3</v>
      </c>
      <c r="AU66">
        <v>80.793861261549694</v>
      </c>
      <c r="AV66">
        <v>0.30209285462412422</v>
      </c>
      <c r="AW66">
        <v>84.784535393638535</v>
      </c>
      <c r="AX66">
        <v>0.28949224593652334</v>
      </c>
      <c r="AY66">
        <v>72.711105949897245</v>
      </c>
      <c r="AZ66">
        <v>0.51852960857013031</v>
      </c>
      <c r="BA66">
        <v>76.796506011099126</v>
      </c>
      <c r="BB66">
        <v>0.49135094493454445</v>
      </c>
      <c r="BH66" s="1"/>
      <c r="BI66" s="1"/>
    </row>
    <row r="67" spans="2:61" x14ac:dyDescent="0.2">
      <c r="B67">
        <v>100</v>
      </c>
      <c r="C67">
        <v>700000</v>
      </c>
      <c r="D67">
        <v>371.88059399999997</v>
      </c>
      <c r="E67">
        <v>-574923.79772000003</v>
      </c>
      <c r="F67">
        <v>2514551.2078499999</v>
      </c>
      <c r="G67">
        <v>-250.631326</v>
      </c>
      <c r="I67">
        <f t="shared" si="54"/>
        <v>424.19824977428652</v>
      </c>
      <c r="J67">
        <f t="shared" si="55"/>
        <v>4.4722719141323794E-2</v>
      </c>
      <c r="K67">
        <f t="shared" si="56"/>
        <v>0.99974848298198937</v>
      </c>
      <c r="L67">
        <f t="shared" si="57"/>
        <v>-13.794169000000693</v>
      </c>
      <c r="M67">
        <f t="shared" si="58"/>
        <v>-7.0998377999985678</v>
      </c>
      <c r="O67">
        <v>100</v>
      </c>
      <c r="P67">
        <v>700000</v>
      </c>
      <c r="Q67">
        <v>371.88059399999997</v>
      </c>
      <c r="R67">
        <v>-574923.79772000003</v>
      </c>
      <c r="S67">
        <v>2514551.2078499999</v>
      </c>
      <c r="T67">
        <v>-250.631326</v>
      </c>
      <c r="U67">
        <v>200.571504</v>
      </c>
      <c r="V67">
        <f t="shared" si="59"/>
        <v>2.0057150400000001E-2</v>
      </c>
      <c r="Y67">
        <v>700000</v>
      </c>
      <c r="Z67">
        <v>45.284100000000002</v>
      </c>
      <c r="AA67">
        <v>92.500799999999998</v>
      </c>
      <c r="AB67">
        <v>47.216700000000003</v>
      </c>
      <c r="AD67">
        <f t="shared" si="60"/>
        <v>55089.050859595307</v>
      </c>
      <c r="AE67">
        <f t="shared" si="61"/>
        <v>1.6642603276179297E-2</v>
      </c>
      <c r="AF67">
        <f t="shared" si="62"/>
        <v>331.74626427648292</v>
      </c>
      <c r="AG67">
        <f t="shared" si="63"/>
        <v>1.8152427467822707E-3</v>
      </c>
      <c r="AI67">
        <v>3.1988705944992133</v>
      </c>
      <c r="AJ67">
        <v>38.798381546109887</v>
      </c>
      <c r="AU67">
        <v>94.174334981357248</v>
      </c>
      <c r="AV67">
        <v>0.21373305964464001</v>
      </c>
      <c r="AW67">
        <v>98.926740097262297</v>
      </c>
      <c r="AX67">
        <v>0.20667734245437117</v>
      </c>
      <c r="AY67">
        <v>83.022536625249117</v>
      </c>
      <c r="AZ67">
        <v>0.38013113427743406</v>
      </c>
      <c r="BA67">
        <v>88.580892203925558</v>
      </c>
      <c r="BB67">
        <v>0.35542599284611404</v>
      </c>
      <c r="BH67" s="1"/>
      <c r="BI67" s="1"/>
    </row>
    <row r="68" spans="2:61" x14ac:dyDescent="0.2">
      <c r="B68">
        <v>120</v>
      </c>
      <c r="C68">
        <v>800000</v>
      </c>
      <c r="D68">
        <v>371.86661600000002</v>
      </c>
      <c r="E68">
        <v>-574907.11987000005</v>
      </c>
      <c r="F68">
        <v>2514551.2078499999</v>
      </c>
      <c r="G68">
        <v>-205.340777</v>
      </c>
      <c r="I68">
        <f t="shared" si="54"/>
        <v>440.87609977426473</v>
      </c>
      <c r="J68">
        <f t="shared" si="55"/>
        <v>5.3667262969588549E-2</v>
      </c>
      <c r="K68">
        <f t="shared" si="56"/>
        <v>0.99974848298198937</v>
      </c>
      <c r="L68">
        <f t="shared" si="57"/>
        <v>2.8836809999775141</v>
      </c>
      <c r="M68">
        <f t="shared" si="58"/>
        <v>-6.0046395000008488</v>
      </c>
      <c r="O68">
        <v>120</v>
      </c>
      <c r="P68">
        <v>800000</v>
      </c>
      <c r="Q68">
        <v>371.86661600000002</v>
      </c>
      <c r="R68">
        <v>-574907.11987000005</v>
      </c>
      <c r="S68">
        <v>2514551.2078499999</v>
      </c>
      <c r="T68">
        <v>-205.340777</v>
      </c>
      <c r="U68">
        <v>260.34744799999999</v>
      </c>
      <c r="V68">
        <f t="shared" si="59"/>
        <v>2.6034744799999999E-2</v>
      </c>
      <c r="Y68">
        <v>800000</v>
      </c>
      <c r="Z68">
        <v>45.381799999999998</v>
      </c>
      <c r="AA68">
        <v>92.528000000000006</v>
      </c>
      <c r="AB68">
        <v>47.1462</v>
      </c>
      <c r="AD68">
        <f t="shared" si="60"/>
        <v>54842.656127981165</v>
      </c>
      <c r="AE68">
        <f t="shared" si="61"/>
        <v>2.1699621773224872E-2</v>
      </c>
      <c r="AF68">
        <f t="shared" si="62"/>
        <v>275.21872933558546</v>
      </c>
      <c r="AG68">
        <f t="shared" si="63"/>
        <v>2.1880778297821181E-3</v>
      </c>
      <c r="AI68">
        <v>3.5383192182335268</v>
      </c>
      <c r="AJ68">
        <v>38.806298482409133</v>
      </c>
      <c r="AU68">
        <v>111.16333809995604</v>
      </c>
      <c r="AV68">
        <v>0.15044062355747015</v>
      </c>
      <c r="AW68">
        <v>121.31127553868359</v>
      </c>
      <c r="AX68">
        <v>0.13591158521198565</v>
      </c>
      <c r="AY68">
        <v>96.087126333196764</v>
      </c>
      <c r="AZ68">
        <v>0.27441065862616892</v>
      </c>
      <c r="BA68">
        <v>103.24687798321038</v>
      </c>
      <c r="BB68">
        <v>0.25491222860018259</v>
      </c>
      <c r="BH68" s="1"/>
      <c r="BI68" s="1"/>
    </row>
    <row r="69" spans="2:61" x14ac:dyDescent="0.2">
      <c r="B69">
        <v>140</v>
      </c>
      <c r="C69">
        <v>900000</v>
      </c>
      <c r="D69">
        <v>371.90909399999998</v>
      </c>
      <c r="E69">
        <v>-574918.95045899996</v>
      </c>
      <c r="F69">
        <v>2514551.2078499999</v>
      </c>
      <c r="G69">
        <v>-214.900789</v>
      </c>
      <c r="I69">
        <f t="shared" si="54"/>
        <v>429.0455107743619</v>
      </c>
      <c r="J69">
        <f t="shared" si="55"/>
        <v>6.2611806797853303E-2</v>
      </c>
      <c r="K69">
        <f t="shared" si="56"/>
        <v>0.99974848298198937</v>
      </c>
      <c r="L69">
        <f t="shared" si="57"/>
        <v>-8.9469079999253154</v>
      </c>
      <c r="M69">
        <f t="shared" si="58"/>
        <v>-7.4300614499949003</v>
      </c>
      <c r="O69">
        <v>140</v>
      </c>
      <c r="P69">
        <v>900000</v>
      </c>
      <c r="Q69">
        <v>371.90909399999998</v>
      </c>
      <c r="R69">
        <v>-574918.95045899996</v>
      </c>
      <c r="S69">
        <v>2514551.2078499999</v>
      </c>
      <c r="T69">
        <v>-214.900789</v>
      </c>
      <c r="U69">
        <v>358.57970699999998</v>
      </c>
      <c r="V69">
        <f t="shared" si="59"/>
        <v>3.5857970699999998E-2</v>
      </c>
      <c r="Y69">
        <v>900000</v>
      </c>
      <c r="Z69">
        <v>45.3932</v>
      </c>
      <c r="AA69">
        <v>92.677499999999995</v>
      </c>
      <c r="AB69">
        <v>47.284300000000002</v>
      </c>
      <c r="AD69">
        <f t="shared" si="60"/>
        <v>55326.002238025321</v>
      </c>
      <c r="AE69">
        <f t="shared" si="61"/>
        <v>2.9626049046853245E-2</v>
      </c>
      <c r="AF69">
        <f t="shared" si="62"/>
        <v>237.98084676956319</v>
      </c>
      <c r="AG69">
        <f t="shared" si="63"/>
        <v>2.5304557411845422E-3</v>
      </c>
      <c r="AI69">
        <v>3.5239043974218838</v>
      </c>
      <c r="AJ69">
        <v>39.282801942256626</v>
      </c>
      <c r="AU69">
        <v>135.29758111930872</v>
      </c>
      <c r="AV69">
        <v>0.10187209296721625</v>
      </c>
      <c r="AW69">
        <v>155.33815009395079</v>
      </c>
      <c r="AX69">
        <v>8.4596711185830106E-2</v>
      </c>
      <c r="AY69">
        <v>113.61906281487309</v>
      </c>
      <c r="AZ69">
        <v>0.19222990503446902</v>
      </c>
      <c r="BA69">
        <v>124.31983891377629</v>
      </c>
      <c r="BB69">
        <v>0.1734679633940949</v>
      </c>
      <c r="BH69" s="1"/>
      <c r="BI69" s="1"/>
    </row>
    <row r="70" spans="2:61" x14ac:dyDescent="0.2">
      <c r="B70">
        <v>160</v>
      </c>
      <c r="C70">
        <v>1000000</v>
      </c>
      <c r="D70">
        <v>371.92153999999999</v>
      </c>
      <c r="E70">
        <v>-574916.21021599998</v>
      </c>
      <c r="F70">
        <v>2514551.2078499999</v>
      </c>
      <c r="G70">
        <v>-203.976654</v>
      </c>
      <c r="I70">
        <f t="shared" si="54"/>
        <v>431.78575377434026</v>
      </c>
      <c r="J70">
        <f t="shared" si="55"/>
        <v>7.1556350626118065E-2</v>
      </c>
      <c r="K70">
        <f t="shared" si="56"/>
        <v>0.99974848298198937</v>
      </c>
      <c r="L70">
        <f t="shared" si="57"/>
        <v>-6.2066649999469519</v>
      </c>
      <c r="M70">
        <f t="shared" si="58"/>
        <v>-6.7015198500008406</v>
      </c>
      <c r="O70">
        <v>160</v>
      </c>
      <c r="P70">
        <v>1000000</v>
      </c>
      <c r="Q70">
        <v>371.92153999999999</v>
      </c>
      <c r="R70">
        <v>-574916.21021599998</v>
      </c>
      <c r="S70">
        <v>2514551.2078499999</v>
      </c>
      <c r="T70">
        <v>-203.976654</v>
      </c>
      <c r="U70">
        <v>500.075604</v>
      </c>
      <c r="V70">
        <f t="shared" si="59"/>
        <v>5.0007560400000005E-2</v>
      </c>
      <c r="Y70">
        <v>1000000</v>
      </c>
      <c r="Z70">
        <v>45.144100000000002</v>
      </c>
      <c r="AA70">
        <v>92.491200000000006</v>
      </c>
      <c r="AB70">
        <v>47.347099999999998</v>
      </c>
      <c r="AD70">
        <f t="shared" si="60"/>
        <v>55546.736576323259</v>
      </c>
      <c r="AE70">
        <f t="shared" si="61"/>
        <v>4.1152330879521172E-2</v>
      </c>
      <c r="AF70">
        <f t="shared" si="62"/>
        <v>209.06402978913664</v>
      </c>
      <c r="AG70">
        <f t="shared" si="63"/>
        <v>2.8804572484677675E-3</v>
      </c>
      <c r="AI70">
        <v>3.0302631283342394</v>
      </c>
      <c r="AJ70">
        <v>39.37099385476737</v>
      </c>
      <c r="AU70">
        <v>179.04407154883137</v>
      </c>
      <c r="AV70">
        <v>6.0871051893431109E-2</v>
      </c>
      <c r="AW70">
        <v>213.89799087615364</v>
      </c>
      <c r="AX70">
        <v>4.7992141581463449E-2</v>
      </c>
      <c r="AY70">
        <v>140.0553976064362</v>
      </c>
      <c r="AZ70">
        <v>0.12612516280863389</v>
      </c>
      <c r="BA70">
        <v>157.85853775025831</v>
      </c>
      <c r="BB70">
        <v>0.10843989611249572</v>
      </c>
      <c r="BH70" s="1"/>
      <c r="BI70" s="1"/>
    </row>
    <row r="71" spans="2:61" x14ac:dyDescent="0.2">
      <c r="B71">
        <v>180</v>
      </c>
      <c r="C71">
        <v>1100000</v>
      </c>
      <c r="D71">
        <v>371.901881</v>
      </c>
      <c r="E71">
        <v>-574910.46034700004</v>
      </c>
      <c r="F71">
        <v>2514551.2078499999</v>
      </c>
      <c r="G71">
        <v>-251.148483</v>
      </c>
      <c r="I71">
        <f t="shared" si="54"/>
        <v>437.53562277427409</v>
      </c>
      <c r="J71">
        <f t="shared" si="55"/>
        <v>8.0500894454382826E-2</v>
      </c>
      <c r="K71">
        <f t="shared" si="56"/>
        <v>0.99974848298198937</v>
      </c>
      <c r="L71">
        <f t="shared" si="57"/>
        <v>-0.45679600001312792</v>
      </c>
      <c r="M71">
        <f t="shared" si="58"/>
        <v>-6.5510385500030681</v>
      </c>
      <c r="O71">
        <v>180</v>
      </c>
      <c r="P71">
        <v>1100000</v>
      </c>
      <c r="Q71">
        <v>371.901881</v>
      </c>
      <c r="R71">
        <v>-574910.46034700004</v>
      </c>
      <c r="S71">
        <v>2514551.2078499999</v>
      </c>
      <c r="T71">
        <v>-251.148483</v>
      </c>
      <c r="U71">
        <v>565.09899499999995</v>
      </c>
      <c r="V71">
        <f t="shared" si="59"/>
        <v>5.6509899499999995E-2</v>
      </c>
      <c r="Y71">
        <v>1100000</v>
      </c>
      <c r="Z71">
        <v>45.239899999999999</v>
      </c>
      <c r="AA71">
        <v>92.479299999999995</v>
      </c>
      <c r="AB71">
        <v>47.239400000000003</v>
      </c>
      <c r="AD71">
        <f t="shared" si="60"/>
        <v>55168.543248147413</v>
      </c>
      <c r="AE71">
        <f t="shared" si="61"/>
        <v>4.6822040686970913E-2</v>
      </c>
      <c r="AF71">
        <f t="shared" si="62"/>
        <v>184.56942635574649</v>
      </c>
      <c r="AG71">
        <f t="shared" si="63"/>
        <v>3.2627288922667808E-3</v>
      </c>
      <c r="AI71">
        <v>2.7414395347191909</v>
      </c>
      <c r="AJ71">
        <v>39.638073132423997</v>
      </c>
      <c r="AK71">
        <f>AVERAGE(AI71:AI75)</f>
        <v>2.7027492355110119</v>
      </c>
      <c r="AL71">
        <f>AVERAGE(AJ71:AJ75)</f>
        <v>40.381379756332706</v>
      </c>
      <c r="AU71">
        <v>258.76274599091266</v>
      </c>
      <c r="AV71">
        <v>3.2861497751368582E-2</v>
      </c>
      <c r="AW71">
        <v>336.68512067683969</v>
      </c>
      <c r="AX71">
        <v>2.3164580786366833E-2</v>
      </c>
      <c r="AY71">
        <v>186.04688467374237</v>
      </c>
      <c r="AZ71">
        <v>7.3712224980270649E-2</v>
      </c>
      <c r="BA71">
        <v>212.14012940708079</v>
      </c>
      <c r="BB71">
        <v>6.2757982749433658E-2</v>
      </c>
      <c r="BH71" s="1"/>
      <c r="BI71" s="1"/>
    </row>
    <row r="72" spans="2:61" x14ac:dyDescent="0.2">
      <c r="B72">
        <v>200</v>
      </c>
      <c r="C72">
        <v>1200000</v>
      </c>
      <c r="D72">
        <v>371.98602899999997</v>
      </c>
      <c r="E72">
        <v>-574913.73812500003</v>
      </c>
      <c r="F72">
        <v>2514551.2078499999</v>
      </c>
      <c r="G72">
        <v>-284.70872100000003</v>
      </c>
      <c r="I72">
        <f t="shared" si="54"/>
        <v>434.25784477428533</v>
      </c>
      <c r="J72">
        <f t="shared" si="55"/>
        <v>8.9445438282647588E-2</v>
      </c>
      <c r="K72">
        <f t="shared" si="56"/>
        <v>0.99974848298198937</v>
      </c>
      <c r="L72">
        <f t="shared" si="57"/>
        <v>-3.734574000001885</v>
      </c>
      <c r="M72">
        <f t="shared" si="58"/>
        <v>-7.0024208999991968</v>
      </c>
      <c r="O72">
        <v>200</v>
      </c>
      <c r="P72">
        <v>1200000</v>
      </c>
      <c r="Q72">
        <v>371.98602899999997</v>
      </c>
      <c r="R72">
        <v>-574913.73812500003</v>
      </c>
      <c r="S72">
        <v>2514551.2078499999</v>
      </c>
      <c r="T72">
        <v>-284.70872100000003</v>
      </c>
      <c r="U72">
        <v>810.27149799999995</v>
      </c>
      <c r="V72">
        <f t="shared" si="59"/>
        <v>8.1027149800000003E-2</v>
      </c>
      <c r="Y72">
        <v>1200000</v>
      </c>
      <c r="Z72">
        <v>45.500999999999998</v>
      </c>
      <c r="AA72">
        <v>92.367000000000004</v>
      </c>
      <c r="AB72">
        <v>46.866</v>
      </c>
      <c r="AD72">
        <f t="shared" si="60"/>
        <v>53870.630960712246</v>
      </c>
      <c r="AE72">
        <f t="shared" si="61"/>
        <v>6.8753659609731732E-2</v>
      </c>
      <c r="AF72">
        <f t="shared" si="62"/>
        <v>162.20446982270454</v>
      </c>
      <c r="AG72">
        <f t="shared" si="63"/>
        <v>3.7125980600795196E-3</v>
      </c>
      <c r="AI72">
        <v>2.1524305286286745</v>
      </c>
      <c r="AJ72">
        <v>40.010017699833497</v>
      </c>
      <c r="AU72">
        <v>472.29634186701225</v>
      </c>
      <c r="AV72">
        <v>1.3486980361902651E-2</v>
      </c>
      <c r="AW72">
        <v>652.42574729337173</v>
      </c>
      <c r="AX72">
        <v>9.0904180978667645E-3</v>
      </c>
      <c r="AY72">
        <v>271.55910521890144</v>
      </c>
      <c r="AZ72">
        <v>3.8053719641897223E-2</v>
      </c>
      <c r="BA72">
        <v>336.79139065255089</v>
      </c>
      <c r="BB72">
        <v>2.8544977922659427E-2</v>
      </c>
      <c r="BH72" s="1"/>
      <c r="BI72" s="1"/>
    </row>
    <row r="73" spans="2:61" x14ac:dyDescent="0.2">
      <c r="B73">
        <v>220</v>
      </c>
      <c r="C73">
        <v>1300000</v>
      </c>
      <c r="D73">
        <v>372.01884899999999</v>
      </c>
      <c r="E73">
        <v>-574911.34686699999</v>
      </c>
      <c r="F73">
        <v>2514551.2078499999</v>
      </c>
      <c r="G73">
        <v>-287.88633600000003</v>
      </c>
      <c r="I73">
        <f t="shared" si="54"/>
        <v>436.64910277433228</v>
      </c>
      <c r="J73">
        <f t="shared" si="55"/>
        <v>9.838998211091235E-2</v>
      </c>
      <c r="K73">
        <f t="shared" si="56"/>
        <v>0.99974848298198937</v>
      </c>
      <c r="L73">
        <f t="shared" si="57"/>
        <v>-1.3433159999549389</v>
      </c>
      <c r="M73">
        <f t="shared" si="58"/>
        <v>-6.7189690999974117</v>
      </c>
      <c r="O73">
        <v>220</v>
      </c>
      <c r="P73">
        <v>1300000</v>
      </c>
      <c r="Q73">
        <v>372.01884899999999</v>
      </c>
      <c r="R73">
        <v>-574911.34686699999</v>
      </c>
      <c r="S73">
        <v>2514551.2078499999</v>
      </c>
      <c r="T73">
        <v>-287.88633600000003</v>
      </c>
      <c r="U73">
        <v>1068.7955480000001</v>
      </c>
      <c r="V73">
        <f t="shared" si="59"/>
        <v>0.10687955480000001</v>
      </c>
      <c r="Y73">
        <v>1300000</v>
      </c>
      <c r="Z73">
        <v>45.269100000000002</v>
      </c>
      <c r="AA73">
        <v>92.309700000000007</v>
      </c>
      <c r="AB73">
        <v>47.040599999999998</v>
      </c>
      <c r="AD73">
        <f t="shared" si="60"/>
        <v>54474.964412174319</v>
      </c>
      <c r="AE73">
        <f t="shared" si="61"/>
        <v>8.9684006267422497E-2</v>
      </c>
      <c r="AF73">
        <f t="shared" si="62"/>
        <v>149.11283440459715</v>
      </c>
      <c r="AG73">
        <f t="shared" si="63"/>
        <v>4.0385524318182642E-3</v>
      </c>
      <c r="AI73">
        <v>2.2337420118327014</v>
      </c>
      <c r="AJ73">
        <v>40.436857555996106</v>
      </c>
      <c r="AU73">
        <v>846.69999126483503</v>
      </c>
      <c r="AV73">
        <v>6.3010891496377121E-3</v>
      </c>
      <c r="AY73">
        <v>518.62671820659966</v>
      </c>
      <c r="AZ73">
        <v>1.3878152277036393E-2</v>
      </c>
      <c r="BA73">
        <v>646.62334373952558</v>
      </c>
      <c r="BB73">
        <v>1.0619109271911389E-2</v>
      </c>
      <c r="BH73" s="1"/>
      <c r="BI73" s="1"/>
    </row>
    <row r="74" spans="2:61" x14ac:dyDescent="0.2">
      <c r="B74">
        <v>240</v>
      </c>
      <c r="C74">
        <v>1400000</v>
      </c>
      <c r="D74">
        <v>371.92006400000002</v>
      </c>
      <c r="E74">
        <v>-574916.09635699994</v>
      </c>
      <c r="F74">
        <v>2514551.2078499999</v>
      </c>
      <c r="G74">
        <v>-290.72901999999999</v>
      </c>
      <c r="I74">
        <f t="shared" si="54"/>
        <v>431.89961277437396</v>
      </c>
      <c r="J74">
        <f t="shared" si="55"/>
        <v>0.1073345259391771</v>
      </c>
      <c r="K74">
        <f t="shared" si="56"/>
        <v>0.99974848298198937</v>
      </c>
      <c r="L74">
        <f t="shared" si="57"/>
        <v>-6.0928059999132529</v>
      </c>
      <c r="M74">
        <f t="shared" si="58"/>
        <v>-7.0760064999976748</v>
      </c>
      <c r="O74">
        <v>240</v>
      </c>
      <c r="P74">
        <v>1400000</v>
      </c>
      <c r="Q74">
        <v>371.92006400000002</v>
      </c>
      <c r="R74">
        <v>-574916.09635699994</v>
      </c>
      <c r="S74">
        <v>2514551.2078499999</v>
      </c>
      <c r="T74">
        <v>-290.72901999999999</v>
      </c>
      <c r="U74">
        <v>1199.4939939999999</v>
      </c>
      <c r="V74">
        <f t="shared" si="59"/>
        <v>0.1199493994</v>
      </c>
      <c r="Y74">
        <v>1400000</v>
      </c>
      <c r="Z74">
        <v>45.499899999999997</v>
      </c>
      <c r="AA74">
        <v>92.320700000000002</v>
      </c>
      <c r="AB74">
        <v>46.820799999999998</v>
      </c>
      <c r="AD74">
        <f t="shared" si="60"/>
        <v>53714.914350806073</v>
      </c>
      <c r="AE74">
        <f t="shared" si="61"/>
        <v>0.10207526348081732</v>
      </c>
      <c r="AF74">
        <f t="shared" si="62"/>
        <v>134.77967259189757</v>
      </c>
      <c r="AG74">
        <f t="shared" si="63"/>
        <v>4.4680328154781549E-3</v>
      </c>
      <c r="AI74">
        <v>3.2864286082957332</v>
      </c>
      <c r="AJ74">
        <v>40.726979336471267</v>
      </c>
      <c r="AY74">
        <v>868.83834290633922</v>
      </c>
      <c r="AZ74">
        <v>6.8082141198966429E-3</v>
      </c>
      <c r="BH74" s="1"/>
      <c r="BI74" s="1"/>
    </row>
    <row r="75" spans="2:61" x14ac:dyDescent="0.2">
      <c r="B75">
        <v>260</v>
      </c>
      <c r="C75">
        <v>1500000</v>
      </c>
      <c r="D75">
        <v>371.923993</v>
      </c>
      <c r="E75">
        <v>-574924.64280999999</v>
      </c>
      <c r="F75">
        <v>2514551.2078499999</v>
      </c>
      <c r="G75">
        <v>-176.10850500000001</v>
      </c>
      <c r="I75">
        <f t="shared" si="54"/>
        <v>423.35315977432765</v>
      </c>
      <c r="J75">
        <f t="shared" si="55"/>
        <v>0.11627906976744186</v>
      </c>
      <c r="K75">
        <f t="shared" si="56"/>
        <v>0.99974848298198937</v>
      </c>
      <c r="L75">
        <f t="shared" si="57"/>
        <v>-14.639258999959566</v>
      </c>
      <c r="M75">
        <f t="shared" si="58"/>
        <v>-7.2658546500020744</v>
      </c>
      <c r="O75">
        <v>260</v>
      </c>
      <c r="P75">
        <v>1500000</v>
      </c>
      <c r="Q75">
        <v>371.923993</v>
      </c>
      <c r="R75">
        <v>-574924.64280999999</v>
      </c>
      <c r="S75">
        <v>2514551.2078499999</v>
      </c>
      <c r="T75">
        <v>-176.10850500000001</v>
      </c>
      <c r="U75">
        <v>1513.7073069999999</v>
      </c>
      <c r="V75">
        <f t="shared" si="59"/>
        <v>0.15137073069999998</v>
      </c>
      <c r="Y75">
        <v>1500000</v>
      </c>
      <c r="Z75">
        <v>45.2104</v>
      </c>
      <c r="AA75">
        <v>92.251300000000001</v>
      </c>
      <c r="AB75">
        <v>47.040900000000001</v>
      </c>
      <c r="AD75">
        <f t="shared" si="60"/>
        <v>54476.006656121943</v>
      </c>
      <c r="AE75">
        <f t="shared" si="61"/>
        <v>0.12701469291164319</v>
      </c>
      <c r="AF75">
        <f t="shared" si="62"/>
        <v>126.17481233967935</v>
      </c>
      <c r="AG75">
        <f t="shared" si="63"/>
        <v>4.7727433774880324E-3</v>
      </c>
      <c r="AI75">
        <v>3.0997054940787603</v>
      </c>
      <c r="AJ75">
        <v>41.094971056938689</v>
      </c>
      <c r="BH75" s="1"/>
      <c r="BI75" s="1"/>
    </row>
    <row r="76" spans="2:61" x14ac:dyDescent="0.2">
      <c r="B76">
        <v>280</v>
      </c>
      <c r="C76">
        <v>1600000</v>
      </c>
      <c r="D76">
        <v>371.90491300000002</v>
      </c>
      <c r="E76">
        <v>-574905.498135</v>
      </c>
      <c r="F76">
        <v>2514551.2078499999</v>
      </c>
      <c r="G76">
        <v>-42.094298000000002</v>
      </c>
      <c r="I76">
        <f t="shared" si="54"/>
        <v>442.49783477431629</v>
      </c>
      <c r="J76">
        <f t="shared" si="55"/>
        <v>0.12522361359570661</v>
      </c>
      <c r="K76">
        <f t="shared" si="56"/>
        <v>0.99974848298198937</v>
      </c>
      <c r="L76">
        <f t="shared" si="57"/>
        <v>4.5054160000290722</v>
      </c>
      <c r="M76">
        <f t="shared" si="58"/>
        <v>-5.8812982500003272</v>
      </c>
      <c r="O76">
        <v>280</v>
      </c>
      <c r="P76">
        <v>1600000</v>
      </c>
      <c r="Q76">
        <v>371.90491300000002</v>
      </c>
      <c r="R76">
        <v>-574905.498135</v>
      </c>
      <c r="S76">
        <v>2514551.2078499999</v>
      </c>
      <c r="T76">
        <v>-42.094298000000002</v>
      </c>
      <c r="U76">
        <v>1737.6951529999999</v>
      </c>
      <c r="V76">
        <f t="shared" si="59"/>
        <v>0.17376951530000001</v>
      </c>
      <c r="Y76">
        <v>1600000</v>
      </c>
      <c r="Z76">
        <v>45.388100000000001</v>
      </c>
      <c r="AA76">
        <v>92.609200000000001</v>
      </c>
      <c r="AB76">
        <v>47.2211</v>
      </c>
      <c r="AD76">
        <f t="shared" si="60"/>
        <v>55104.453105771332</v>
      </c>
      <c r="AE76">
        <f t="shared" si="61"/>
        <v>0.14414653679247075</v>
      </c>
      <c r="AF76">
        <f t="shared" si="62"/>
        <v>118.51393450105533</v>
      </c>
      <c r="AG76">
        <f t="shared" si="63"/>
        <v>5.0812590311448778E-3</v>
      </c>
      <c r="AI76">
        <v>2.0081499392031676</v>
      </c>
      <c r="AJ76">
        <v>41.229155321593261</v>
      </c>
      <c r="AK76">
        <f>AVERAGE(AI76:AI80)</f>
        <v>2.5221695015333352</v>
      </c>
      <c r="AL76">
        <f>AVERAGE(AJ76:AJ80)</f>
        <v>41.902677725831971</v>
      </c>
      <c r="AM76">
        <f>AVERAGE(AI76:AI85)</f>
        <v>2.4202718998550781</v>
      </c>
      <c r="AN76">
        <f>AVERAGE(AJ76:AJ85)</f>
        <v>42.427790989326368</v>
      </c>
      <c r="BH76" s="1"/>
      <c r="BI76" s="1"/>
    </row>
    <row r="77" spans="2:61" x14ac:dyDescent="0.2">
      <c r="B77">
        <v>300</v>
      </c>
      <c r="C77">
        <v>1700000</v>
      </c>
      <c r="D77">
        <v>371.92784699999999</v>
      </c>
      <c r="E77">
        <v>-574899.82221999997</v>
      </c>
      <c r="F77">
        <v>2514551.2078499999</v>
      </c>
      <c r="G77">
        <v>-128.83696499999999</v>
      </c>
      <c r="I77">
        <f t="shared" si="54"/>
        <v>448.1737497743452</v>
      </c>
      <c r="J77">
        <f t="shared" si="55"/>
        <v>0.13416815742397137</v>
      </c>
      <c r="K77">
        <f t="shared" si="56"/>
        <v>0.99974848298198937</v>
      </c>
      <c r="L77">
        <f t="shared" si="57"/>
        <v>10.18133100005798</v>
      </c>
      <c r="M77">
        <f t="shared" si="58"/>
        <v>-6.5547362499983137</v>
      </c>
      <c r="O77">
        <v>300</v>
      </c>
      <c r="P77">
        <v>1700000</v>
      </c>
      <c r="Q77">
        <v>371.92784699999999</v>
      </c>
      <c r="R77">
        <v>-574899.82221999997</v>
      </c>
      <c r="S77">
        <v>2514551.2078499999</v>
      </c>
      <c r="T77">
        <v>-128.83696499999999</v>
      </c>
      <c r="U77">
        <v>2059.48083</v>
      </c>
      <c r="V77">
        <f t="shared" si="59"/>
        <v>0.205948083</v>
      </c>
      <c r="Y77">
        <v>1700000</v>
      </c>
      <c r="Z77">
        <v>44.970799999999997</v>
      </c>
      <c r="AA77">
        <v>92.613600000000005</v>
      </c>
      <c r="AB77">
        <v>47.642800000000001</v>
      </c>
      <c r="AD77">
        <f t="shared" si="60"/>
        <v>56593.979053724317</v>
      </c>
      <c r="AE77">
        <f t="shared" si="61"/>
        <v>0.16634312019739497</v>
      </c>
      <c r="AF77">
        <f t="shared" si="62"/>
        <v>113.60298062050927</v>
      </c>
      <c r="AG77">
        <f t="shared" si="63"/>
        <v>5.3009172533214502E-3</v>
      </c>
      <c r="AI77">
        <v>2.418136734344039</v>
      </c>
      <c r="AJ77">
        <v>41.884272433662794</v>
      </c>
    </row>
    <row r="78" spans="2:61" x14ac:dyDescent="0.2">
      <c r="B78">
        <v>320</v>
      </c>
      <c r="C78">
        <v>1800000</v>
      </c>
      <c r="D78">
        <v>371.94553300000001</v>
      </c>
      <c r="E78">
        <v>-574903.03818000003</v>
      </c>
      <c r="F78">
        <v>2514551.2078499999</v>
      </c>
      <c r="G78">
        <v>-145.34172799999999</v>
      </c>
      <c r="I78">
        <f t="shared" si="54"/>
        <v>444.95778977428563</v>
      </c>
      <c r="J78">
        <f t="shared" si="55"/>
        <v>0.14311270125223613</v>
      </c>
      <c r="K78">
        <f t="shared" si="56"/>
        <v>0.99974848298198937</v>
      </c>
      <c r="L78">
        <f t="shared" si="57"/>
        <v>6.965370999998413</v>
      </c>
      <c r="M78">
        <f t="shared" si="58"/>
        <v>-6.9993300000027379</v>
      </c>
      <c r="O78">
        <v>320</v>
      </c>
      <c r="P78">
        <v>1800000</v>
      </c>
      <c r="Q78">
        <v>371.94553300000001</v>
      </c>
      <c r="R78">
        <v>-574903.03818000003</v>
      </c>
      <c r="S78">
        <v>2514551.2078499999</v>
      </c>
      <c r="T78">
        <v>-145.34172799999999</v>
      </c>
      <c r="U78">
        <v>2369.9776419999998</v>
      </c>
      <c r="V78">
        <f t="shared" si="59"/>
        <v>0.23699776419999999</v>
      </c>
      <c r="Y78">
        <v>1800000</v>
      </c>
      <c r="Z78">
        <v>45.276600000000002</v>
      </c>
      <c r="AA78">
        <v>92.298400000000001</v>
      </c>
      <c r="AB78">
        <v>47.021799999999999</v>
      </c>
      <c r="AD78">
        <f t="shared" si="60"/>
        <v>54409.676974048118</v>
      </c>
      <c r="AE78">
        <f t="shared" si="61"/>
        <v>0.19910649206775724</v>
      </c>
      <c r="AF78">
        <f t="shared" si="62"/>
        <v>102.39221085553679</v>
      </c>
      <c r="AG78">
        <f t="shared" si="63"/>
        <v>5.8813067416781575E-3</v>
      </c>
      <c r="AI78">
        <v>2.969205838192662</v>
      </c>
      <c r="AJ78">
        <v>41.901086267940123</v>
      </c>
      <c r="AU78" t="s">
        <v>51</v>
      </c>
    </row>
    <row r="79" spans="2:61" x14ac:dyDescent="0.2">
      <c r="B79">
        <v>340</v>
      </c>
      <c r="C79">
        <v>1900000</v>
      </c>
      <c r="D79">
        <v>371.92609599999997</v>
      </c>
      <c r="E79">
        <v>-574902.64073500002</v>
      </c>
      <c r="F79">
        <v>2514551.2078499999</v>
      </c>
      <c r="G79">
        <v>-84.529522999999998</v>
      </c>
      <c r="I79">
        <f t="shared" si="54"/>
        <v>445.35523477429524</v>
      </c>
      <c r="J79">
        <f t="shared" si="55"/>
        <v>0.15205724508050089</v>
      </c>
      <c r="K79">
        <f t="shared" si="56"/>
        <v>0.99974848298198937</v>
      </c>
      <c r="L79">
        <f t="shared" si="57"/>
        <v>7.3628160000080243</v>
      </c>
      <c r="M79">
        <f t="shared" si="58"/>
        <v>-6.8186597499992789</v>
      </c>
      <c r="O79">
        <v>340</v>
      </c>
      <c r="P79">
        <v>1900000</v>
      </c>
      <c r="Q79">
        <v>371.92609599999997</v>
      </c>
      <c r="R79">
        <v>-574902.64073500002</v>
      </c>
      <c r="S79">
        <v>2514551.2078499999</v>
      </c>
      <c r="T79">
        <v>-84.529522999999998</v>
      </c>
      <c r="U79">
        <v>2771.733252</v>
      </c>
      <c r="V79">
        <f t="shared" si="59"/>
        <v>0.27717332519999999</v>
      </c>
      <c r="Y79">
        <v>1900000</v>
      </c>
      <c r="Z79">
        <v>45.341900000000003</v>
      </c>
      <c r="AA79">
        <v>92.565100000000001</v>
      </c>
      <c r="AB79">
        <v>47.223199999999999</v>
      </c>
      <c r="AD79">
        <f t="shared" si="60"/>
        <v>55111.80518976524</v>
      </c>
      <c r="AE79">
        <f t="shared" si="61"/>
        <v>0.22989213568514827</v>
      </c>
      <c r="AF79">
        <f t="shared" si="62"/>
        <v>97.612732603754779</v>
      </c>
      <c r="AG79">
        <f t="shared" si="63"/>
        <v>6.1692771417899599E-3</v>
      </c>
      <c r="AI79">
        <v>2.469731277913882</v>
      </c>
      <c r="AJ79">
        <v>42.213326217494576</v>
      </c>
      <c r="AU79" t="s">
        <v>47</v>
      </c>
      <c r="AW79" t="s">
        <v>46</v>
      </c>
      <c r="AY79" t="s">
        <v>48</v>
      </c>
      <c r="BA79" t="s">
        <v>49</v>
      </c>
    </row>
    <row r="80" spans="2:61" x14ac:dyDescent="0.2">
      <c r="B80">
        <v>360</v>
      </c>
      <c r="C80">
        <v>2000000</v>
      </c>
      <c r="D80">
        <v>371.93165499999998</v>
      </c>
      <c r="E80">
        <v>-574895.65254299995</v>
      </c>
      <c r="F80">
        <v>2514551.2078499999</v>
      </c>
      <c r="G80">
        <v>-14.926997</v>
      </c>
      <c r="I80">
        <f t="shared" si="54"/>
        <v>452.34342677437235</v>
      </c>
      <c r="J80">
        <f t="shared" si="55"/>
        <v>0.16100178890876565</v>
      </c>
      <c r="K80">
        <f t="shared" si="56"/>
        <v>0.99974848298198937</v>
      </c>
      <c r="L80">
        <f t="shared" si="57"/>
        <v>14.35100800008513</v>
      </c>
      <c r="M80">
        <f t="shared" si="58"/>
        <v>-6.489122399995904</v>
      </c>
      <c r="O80">
        <v>360</v>
      </c>
      <c r="P80">
        <v>2000000</v>
      </c>
      <c r="Q80">
        <v>371.93165499999998</v>
      </c>
      <c r="R80">
        <v>-574895.65254299995</v>
      </c>
      <c r="S80">
        <v>2514551.2078499999</v>
      </c>
      <c r="T80">
        <v>-14.926997</v>
      </c>
      <c r="U80">
        <v>3136.7884819999999</v>
      </c>
      <c r="V80">
        <f t="shared" si="59"/>
        <v>0.31367884820000003</v>
      </c>
      <c r="Y80">
        <v>2000000</v>
      </c>
      <c r="Z80">
        <v>45.272199999999998</v>
      </c>
      <c r="AA80">
        <v>92.559200000000004</v>
      </c>
      <c r="AB80">
        <v>47.286999999999999</v>
      </c>
      <c r="AD80">
        <f t="shared" si="60"/>
        <v>55335.4803567259</v>
      </c>
      <c r="AE80">
        <f t="shared" si="61"/>
        <v>0.25911876776408727</v>
      </c>
      <c r="AF80">
        <f t="shared" si="62"/>
        <v>92.563961863389821</v>
      </c>
      <c r="AG80">
        <f t="shared" si="63"/>
        <v>6.5057716618564208E-3</v>
      </c>
      <c r="AI80">
        <v>2.7456237180129253</v>
      </c>
      <c r="AJ80">
        <v>42.285548388469117</v>
      </c>
      <c r="AU80" t="s">
        <v>27</v>
      </c>
      <c r="AV80" t="s">
        <v>28</v>
      </c>
      <c r="AW80" t="s">
        <v>27</v>
      </c>
      <c r="AX80" t="s">
        <v>28</v>
      </c>
      <c r="AY80" t="s">
        <v>27</v>
      </c>
      <c r="AZ80" t="s">
        <v>28</v>
      </c>
      <c r="BA80" t="s">
        <v>27</v>
      </c>
      <c r="BB80" t="s">
        <v>28</v>
      </c>
    </row>
    <row r="81" spans="2:54" x14ac:dyDescent="0.2">
      <c r="B81">
        <v>380</v>
      </c>
      <c r="C81">
        <v>2100000</v>
      </c>
      <c r="D81">
        <v>371.94657799999999</v>
      </c>
      <c r="E81">
        <v>-574904.703461</v>
      </c>
      <c r="F81">
        <v>2514551.2078499999</v>
      </c>
      <c r="G81">
        <v>73.937220999999994</v>
      </c>
      <c r="I81">
        <f t="shared" si="54"/>
        <v>443.29250877432059</v>
      </c>
      <c r="J81">
        <f t="shared" si="55"/>
        <v>0.16994633273703041</v>
      </c>
      <c r="K81">
        <f t="shared" si="56"/>
        <v>0.99974848298198937</v>
      </c>
      <c r="L81">
        <f t="shared" si="57"/>
        <v>5.3000900000333786</v>
      </c>
      <c r="M81">
        <f t="shared" si="58"/>
        <v>-7.2910779000023469</v>
      </c>
      <c r="O81">
        <v>380</v>
      </c>
      <c r="P81">
        <v>2100000</v>
      </c>
      <c r="Q81">
        <v>371.94657799999999</v>
      </c>
      <c r="R81">
        <v>-574904.703461</v>
      </c>
      <c r="S81">
        <v>2514551.2078499999</v>
      </c>
      <c r="T81">
        <v>73.937220999999994</v>
      </c>
      <c r="U81">
        <v>3683.2198429999999</v>
      </c>
      <c r="V81">
        <f t="shared" si="59"/>
        <v>0.36832198430000002</v>
      </c>
      <c r="Y81">
        <v>2100000</v>
      </c>
      <c r="Z81">
        <v>45.240600000000001</v>
      </c>
      <c r="AA81">
        <v>92.751999999999995</v>
      </c>
      <c r="AB81">
        <v>47.511400000000002</v>
      </c>
      <c r="AD81">
        <f t="shared" si="60"/>
        <v>56127.006638375671</v>
      </c>
      <c r="AE81">
        <f t="shared" si="61"/>
        <v>0.29996672396173452</v>
      </c>
      <c r="AF81">
        <f t="shared" si="62"/>
        <v>88.946535256920583</v>
      </c>
      <c r="AG81">
        <f t="shared" si="63"/>
        <v>6.7703592754968503E-3</v>
      </c>
      <c r="AI81">
        <v>2.685942136515592</v>
      </c>
      <c r="AJ81">
        <v>42.320124688643723</v>
      </c>
      <c r="AK81">
        <f>AVERAGE(AI81:AI85)</f>
        <v>2.3183742981768218</v>
      </c>
      <c r="AL81">
        <f>AVERAGE(AJ81:AJ85)</f>
        <v>42.952904252820751</v>
      </c>
      <c r="AU81">
        <v>4.517665504653027</v>
      </c>
      <c r="AV81">
        <v>34.414993311556579</v>
      </c>
      <c r="AW81">
        <v>3.309202222571495</v>
      </c>
      <c r="AX81">
        <v>35.557662023457382</v>
      </c>
      <c r="AY81">
        <v>4.6328776400028078</v>
      </c>
      <c r="AZ81">
        <v>34.386917353759195</v>
      </c>
      <c r="BA81">
        <v>4.4735248226552944</v>
      </c>
      <c r="BB81">
        <v>34.56487408491288</v>
      </c>
    </row>
    <row r="82" spans="2:54" x14ac:dyDescent="0.2">
      <c r="B82">
        <v>400</v>
      </c>
      <c r="C82">
        <v>2200000</v>
      </c>
      <c r="D82">
        <v>371.92277100000001</v>
      </c>
      <c r="E82">
        <v>-574888.43397899996</v>
      </c>
      <c r="F82">
        <v>2514551.2078499999</v>
      </c>
      <c r="G82">
        <v>97.052212999999995</v>
      </c>
      <c r="I82">
        <f t="shared" si="54"/>
        <v>459.56199077435303</v>
      </c>
      <c r="J82">
        <f t="shared" si="55"/>
        <v>0.17889087656529518</v>
      </c>
      <c r="K82">
        <f t="shared" si="56"/>
        <v>0.99974848298198937</v>
      </c>
      <c r="L82">
        <f t="shared" si="57"/>
        <v>21.569572000065818</v>
      </c>
      <c r="M82">
        <f t="shared" si="58"/>
        <v>-6.0250578999981368</v>
      </c>
      <c r="O82">
        <v>400</v>
      </c>
      <c r="P82">
        <v>2200000</v>
      </c>
      <c r="Q82">
        <v>371.92277100000001</v>
      </c>
      <c r="R82">
        <v>-574888.43397899996</v>
      </c>
      <c r="S82">
        <v>2514551.2078499999</v>
      </c>
      <c r="T82">
        <v>97.052212999999995</v>
      </c>
      <c r="U82">
        <v>4076.3056040000001</v>
      </c>
      <c r="V82">
        <f t="shared" si="59"/>
        <v>0.40763056040000001</v>
      </c>
      <c r="Y82">
        <v>2200000</v>
      </c>
      <c r="Z82">
        <v>45.329900000000002</v>
      </c>
      <c r="AA82">
        <v>92.500500000000002</v>
      </c>
      <c r="AB82">
        <v>47.1706</v>
      </c>
      <c r="AD82">
        <f t="shared" si="60"/>
        <v>54927.849853847729</v>
      </c>
      <c r="AE82">
        <f t="shared" si="61"/>
        <v>0.33922781612825864</v>
      </c>
      <c r="AF82">
        <f t="shared" si="62"/>
        <v>82.693877954967746</v>
      </c>
      <c r="AG82">
        <f t="shared" si="63"/>
        <v>7.2822803198071984E-3</v>
      </c>
      <c r="AI82">
        <v>1.8820198465315634</v>
      </c>
      <c r="AJ82">
        <v>42.323862944074911</v>
      </c>
      <c r="AU82">
        <v>4.3494224467074112</v>
      </c>
      <c r="AV82">
        <v>35.203795562988681</v>
      </c>
      <c r="AW82">
        <v>3.1970246112889988</v>
      </c>
      <c r="AX82">
        <v>37.801112435288694</v>
      </c>
      <c r="AY82">
        <v>3.9345890934644991</v>
      </c>
      <c r="AZ82">
        <v>36.371187571520991</v>
      </c>
      <c r="BA82">
        <v>3.7519227372234312</v>
      </c>
      <c r="BB82">
        <v>37.114085273930897</v>
      </c>
    </row>
    <row r="83" spans="2:54" x14ac:dyDescent="0.2">
      <c r="B83">
        <v>420</v>
      </c>
      <c r="C83">
        <v>2300000</v>
      </c>
      <c r="D83">
        <v>371.90726000000001</v>
      </c>
      <c r="E83">
        <v>-574898.25438099995</v>
      </c>
      <c r="F83">
        <v>2514551.2078499999</v>
      </c>
      <c r="G83">
        <v>136.16640599999999</v>
      </c>
      <c r="I83">
        <f t="shared" si="54"/>
        <v>449.74158877437003</v>
      </c>
      <c r="J83">
        <f t="shared" si="55"/>
        <v>0.18783542039355994</v>
      </c>
      <c r="K83">
        <f t="shared" si="56"/>
        <v>0.99974848298198937</v>
      </c>
      <c r="L83">
        <f t="shared" si="57"/>
        <v>11.749170000082813</v>
      </c>
      <c r="M83">
        <f t="shared" si="58"/>
        <v>-7.3295520999989092</v>
      </c>
      <c r="O83">
        <v>420</v>
      </c>
      <c r="P83">
        <v>2300000</v>
      </c>
      <c r="Q83">
        <v>371.90726000000001</v>
      </c>
      <c r="R83">
        <v>-574898.25438099995</v>
      </c>
      <c r="S83">
        <v>2514551.2078499999</v>
      </c>
      <c r="T83">
        <v>136.16640599999999</v>
      </c>
      <c r="U83">
        <v>4554.3380710000001</v>
      </c>
      <c r="V83">
        <f t="shared" si="59"/>
        <v>0.45543380710000003</v>
      </c>
      <c r="Y83">
        <v>2300000</v>
      </c>
      <c r="Z83">
        <v>45.374899999999997</v>
      </c>
      <c r="AA83">
        <v>92.743399999999994</v>
      </c>
      <c r="AB83">
        <v>47.368499999999997</v>
      </c>
      <c r="AD83">
        <f t="shared" si="60"/>
        <v>55622.088869103245</v>
      </c>
      <c r="AE83">
        <f t="shared" si="61"/>
        <v>0.37427885328705596</v>
      </c>
      <c r="AF83">
        <f t="shared" si="62"/>
        <v>79.751480754699926</v>
      </c>
      <c r="AG83">
        <f t="shared" si="63"/>
        <v>7.5509569766140172E-3</v>
      </c>
      <c r="AI83">
        <v>1.7454862969191232</v>
      </c>
      <c r="AJ83">
        <v>43.263884438295058</v>
      </c>
      <c r="AU83">
        <v>4.1036683218714725</v>
      </c>
      <c r="AV83">
        <v>35.853427484031712</v>
      </c>
      <c r="AW83">
        <v>3.26659613160338</v>
      </c>
      <c r="AX83">
        <v>39.147473479958371</v>
      </c>
      <c r="AY83">
        <v>3.7456620276349484</v>
      </c>
      <c r="AZ83">
        <v>37.20312456903595</v>
      </c>
      <c r="BA83">
        <v>3.6772615746635751</v>
      </c>
      <c r="BB83">
        <v>38.326475695862598</v>
      </c>
    </row>
    <row r="84" spans="2:54" x14ac:dyDescent="0.2">
      <c r="B84">
        <v>440</v>
      </c>
      <c r="C84">
        <v>2400000</v>
      </c>
      <c r="D84">
        <v>371.95390600000002</v>
      </c>
      <c r="E84">
        <v>-574899.47742799995</v>
      </c>
      <c r="F84">
        <v>2514551.2078499999</v>
      </c>
      <c r="G84">
        <v>206.360758</v>
      </c>
      <c r="I84">
        <f t="shared" si="54"/>
        <v>448.51854177436326</v>
      </c>
      <c r="J84">
        <f t="shared" si="55"/>
        <v>0.1967799642218247</v>
      </c>
      <c r="K84">
        <f t="shared" si="56"/>
        <v>0.99974848298198937</v>
      </c>
      <c r="L84">
        <f t="shared" si="57"/>
        <v>10.526123000076041</v>
      </c>
      <c r="M84">
        <f t="shared" si="58"/>
        <v>-6.8996843500000979</v>
      </c>
      <c r="O84">
        <v>440</v>
      </c>
      <c r="P84">
        <v>2400000</v>
      </c>
      <c r="Q84">
        <v>371.95390600000002</v>
      </c>
      <c r="R84">
        <v>-574899.47742799995</v>
      </c>
      <c r="S84">
        <v>2514551.2078499999</v>
      </c>
      <c r="T84">
        <v>206.360758</v>
      </c>
      <c r="U84">
        <v>5035.6939689999999</v>
      </c>
      <c r="V84">
        <f t="shared" si="59"/>
        <v>0.50356939690000002</v>
      </c>
      <c r="Y84">
        <v>2400000</v>
      </c>
      <c r="Z84">
        <v>45.259300000000003</v>
      </c>
      <c r="AA84">
        <v>92.624600000000001</v>
      </c>
      <c r="AB84">
        <v>47.365299999999998</v>
      </c>
      <c r="AD84">
        <f t="shared" si="60"/>
        <v>55610.816906063737</v>
      </c>
      <c r="AE84">
        <f t="shared" si="61"/>
        <v>0.41392091728252883</v>
      </c>
      <c r="AF84">
        <f t="shared" si="62"/>
        <v>76.110986229162677</v>
      </c>
      <c r="AG84">
        <f t="shared" si="63"/>
        <v>7.9121297704228283E-3</v>
      </c>
      <c r="AI84">
        <v>2.2262152999513174</v>
      </c>
      <c r="AJ84">
        <v>43.377830511400752</v>
      </c>
      <c r="AU84">
        <v>3.6223670731959956</v>
      </c>
      <c r="AV84">
        <v>37.457762977356985</v>
      </c>
      <c r="AW84">
        <v>3.643037214436462</v>
      </c>
      <c r="AX84">
        <v>40.06553940789945</v>
      </c>
      <c r="AY84">
        <v>3.5715030250277615</v>
      </c>
      <c r="AZ84">
        <v>38.515944912269127</v>
      </c>
      <c r="BA84">
        <v>3.7783502608198929</v>
      </c>
      <c r="BB84">
        <v>39.432309198669472</v>
      </c>
    </row>
    <row r="85" spans="2:54" x14ac:dyDescent="0.2">
      <c r="B85">
        <v>460</v>
      </c>
      <c r="C85">
        <v>2500000</v>
      </c>
      <c r="D85">
        <v>371.95950900000003</v>
      </c>
      <c r="E85">
        <v>-574883.24163199996</v>
      </c>
      <c r="F85">
        <v>2514551.2078499999</v>
      </c>
      <c r="G85">
        <v>173.050477</v>
      </c>
      <c r="I85">
        <f t="shared" si="54"/>
        <v>464.75433777435683</v>
      </c>
      <c r="J85">
        <f t="shared" si="55"/>
        <v>0.20572450805008943</v>
      </c>
      <c r="K85">
        <f t="shared" si="56"/>
        <v>0.99974848298198937</v>
      </c>
      <c r="L85">
        <f t="shared" si="57"/>
        <v>26.761919000069611</v>
      </c>
      <c r="M85">
        <f t="shared" si="58"/>
        <v>-6.026742200000081</v>
      </c>
      <c r="O85">
        <v>460</v>
      </c>
      <c r="P85">
        <v>2500000</v>
      </c>
      <c r="Q85">
        <v>371.95950900000003</v>
      </c>
      <c r="R85">
        <v>-574883.24163199996</v>
      </c>
      <c r="S85">
        <v>2514551.2078499999</v>
      </c>
      <c r="T85">
        <v>173.050477</v>
      </c>
      <c r="U85">
        <v>5576.0898200000001</v>
      </c>
      <c r="V85">
        <f t="shared" si="59"/>
        <v>0.55760898200000009</v>
      </c>
      <c r="Y85">
        <v>2500000</v>
      </c>
      <c r="Z85">
        <v>45.217500000000001</v>
      </c>
      <c r="AA85">
        <v>92.617900000000006</v>
      </c>
      <c r="AB85">
        <v>47.400399999999998</v>
      </c>
      <c r="AD85">
        <f t="shared" si="60"/>
        <v>55734.539537186902</v>
      </c>
      <c r="AE85">
        <f t="shared" si="61"/>
        <v>0.45732259880627385</v>
      </c>
      <c r="AF85">
        <f t="shared" si="62"/>
        <v>72.963781976725983</v>
      </c>
      <c r="AG85">
        <f t="shared" si="63"/>
        <v>8.2534098930355619E-3</v>
      </c>
      <c r="AI85">
        <v>3.0522079109665134</v>
      </c>
      <c r="AJ85">
        <v>43.478818681689326</v>
      </c>
      <c r="AU85">
        <v>2.9740742497513808</v>
      </c>
      <c r="AV85">
        <v>39.687583638677566</v>
      </c>
      <c r="AW85">
        <v>2.7128350040310156</v>
      </c>
      <c r="AX85">
        <v>41.119604440867455</v>
      </c>
      <c r="AY85">
        <v>3.3711814699302125</v>
      </c>
      <c r="AZ85">
        <v>39.644255359277111</v>
      </c>
      <c r="BA85">
        <v>3.5021896559654535</v>
      </c>
      <c r="BB85">
        <v>40.313354190066008</v>
      </c>
    </row>
    <row r="86" spans="2:54" x14ac:dyDescent="0.2">
      <c r="B86">
        <v>480</v>
      </c>
      <c r="C86">
        <v>2600000</v>
      </c>
      <c r="D86">
        <v>371.97656699999999</v>
      </c>
      <c r="E86">
        <v>-574883.33940900001</v>
      </c>
      <c r="F86">
        <v>2514551.2078499999</v>
      </c>
      <c r="G86">
        <v>340.15295700000001</v>
      </c>
      <c r="I86">
        <f t="shared" si="54"/>
        <v>464.65656077431049</v>
      </c>
      <c r="J86">
        <f t="shared" si="55"/>
        <v>0.21466905187835419</v>
      </c>
      <c r="K86">
        <f t="shared" si="56"/>
        <v>0.99974848298198937</v>
      </c>
      <c r="L86">
        <f t="shared" si="57"/>
        <v>26.664142000023276</v>
      </c>
      <c r="M86">
        <f t="shared" si="58"/>
        <v>-6.8434208500020759</v>
      </c>
      <c r="O86">
        <v>480</v>
      </c>
      <c r="P86">
        <v>2600000</v>
      </c>
      <c r="Q86">
        <v>371.97656699999999</v>
      </c>
      <c r="R86">
        <v>-574883.33940900001</v>
      </c>
      <c r="S86">
        <v>2514551.2078499999</v>
      </c>
      <c r="T86">
        <v>340.15295700000001</v>
      </c>
      <c r="U86">
        <v>6256.3086750000002</v>
      </c>
      <c r="V86">
        <f t="shared" si="59"/>
        <v>0.62563086750000008</v>
      </c>
      <c r="Y86">
        <v>2600000</v>
      </c>
      <c r="Z86">
        <v>44.867400000000004</v>
      </c>
      <c r="AA86">
        <v>92.612899999999996</v>
      </c>
      <c r="AB86">
        <v>47.7455</v>
      </c>
      <c r="AD86">
        <f t="shared" si="60"/>
        <v>56960.754699398349</v>
      </c>
      <c r="AE86">
        <f t="shared" si="61"/>
        <v>0.5020647753156976</v>
      </c>
      <c r="AF86">
        <f t="shared" si="62"/>
        <v>71.4620134999535</v>
      </c>
      <c r="AG86">
        <f t="shared" si="63"/>
        <v>8.4268546393587371E-3</v>
      </c>
      <c r="AI86">
        <v>1.6442133302755157</v>
      </c>
      <c r="AJ86">
        <v>43.661909606217137</v>
      </c>
      <c r="AK86">
        <f>AVERAGE(AI86:AI90)</f>
        <v>1.9830646216937193</v>
      </c>
      <c r="AL86">
        <f>AVERAGE(AJ86:AJ90)</f>
        <v>43.815925829716321</v>
      </c>
      <c r="AM86">
        <f>AVERAGE(AI86:AI95)</f>
        <v>1.8713565517518276</v>
      </c>
      <c r="AN86">
        <f>AVERAGE(AJ86:AJ95)</f>
        <v>44.3438245214207</v>
      </c>
      <c r="AU86">
        <v>2.4202718998550781</v>
      </c>
      <c r="AV86">
        <v>42.427790989326368</v>
      </c>
      <c r="AW86">
        <v>2.8237338224864805</v>
      </c>
      <c r="AX86">
        <v>42.369291079222123</v>
      </c>
      <c r="AY86">
        <v>3.062936503421577</v>
      </c>
      <c r="AZ86">
        <v>40.864973504361082</v>
      </c>
      <c r="BA86">
        <v>2.8700596161283887</v>
      </c>
      <c r="BB86">
        <v>41.627041156566783</v>
      </c>
    </row>
    <row r="87" spans="2:54" x14ac:dyDescent="0.2">
      <c r="B87">
        <v>500</v>
      </c>
      <c r="C87">
        <v>2700000</v>
      </c>
      <c r="D87">
        <v>371.90794799999998</v>
      </c>
      <c r="E87">
        <v>-574868.66506100004</v>
      </c>
      <c r="F87">
        <v>2514551.2078499999</v>
      </c>
      <c r="G87">
        <v>368.25000299999999</v>
      </c>
      <c r="I87">
        <f t="shared" si="54"/>
        <v>479.33090877428185</v>
      </c>
      <c r="J87">
        <f t="shared" si="55"/>
        <v>0.22361359570661896</v>
      </c>
      <c r="K87">
        <f t="shared" si="56"/>
        <v>0.99974848298198937</v>
      </c>
      <c r="L87">
        <f t="shared" si="57"/>
        <v>41.338489999994636</v>
      </c>
      <c r="M87">
        <f t="shared" si="58"/>
        <v>-6.1048146000011911</v>
      </c>
      <c r="O87">
        <v>500</v>
      </c>
      <c r="P87">
        <v>2700000</v>
      </c>
      <c r="Q87">
        <v>371.90794799999998</v>
      </c>
      <c r="R87">
        <v>-574868.66506100004</v>
      </c>
      <c r="S87">
        <v>2514551.2078499999</v>
      </c>
      <c r="T87">
        <v>368.25000299999999</v>
      </c>
      <c r="U87">
        <v>6836.7680339999997</v>
      </c>
      <c r="V87">
        <f t="shared" si="59"/>
        <v>0.68367680340000003</v>
      </c>
      <c r="Y87">
        <v>2700000</v>
      </c>
      <c r="Z87">
        <v>44.999499999999998</v>
      </c>
      <c r="AA87">
        <v>92.771299999999997</v>
      </c>
      <c r="AB87">
        <v>47.771799999999999</v>
      </c>
      <c r="AD87">
        <f t="shared" si="60"/>
        <v>57054.934875018211</v>
      </c>
      <c r="AE87">
        <f t="shared" si="61"/>
        <v>0.54774062164415516</v>
      </c>
      <c r="AF87">
        <f t="shared" si="62"/>
        <v>68.716963563471936</v>
      </c>
      <c r="AG87">
        <f t="shared" si="63"/>
        <v>8.7634838440404129E-3</v>
      </c>
      <c r="AI87">
        <v>2.832058485916126</v>
      </c>
      <c r="AJ87">
        <v>43.718945744611851</v>
      </c>
      <c r="AU87">
        <v>1.8713565517518276</v>
      </c>
      <c r="AV87">
        <v>44.3438245214207</v>
      </c>
      <c r="AW87">
        <v>1.8897737755857478</v>
      </c>
      <c r="AX87">
        <v>44.187491905788157</v>
      </c>
      <c r="AY87">
        <v>2.6156871025658255</v>
      </c>
      <c r="AZ87">
        <v>42.836031686164588</v>
      </c>
      <c r="BA87">
        <v>2.7486744062632082</v>
      </c>
      <c r="BB87">
        <v>42.865528403306669</v>
      </c>
    </row>
    <row r="88" spans="2:54" x14ac:dyDescent="0.2">
      <c r="B88">
        <v>520</v>
      </c>
      <c r="C88">
        <v>2800000</v>
      </c>
      <c r="D88">
        <v>371.91502200000002</v>
      </c>
      <c r="E88">
        <v>-574870.90402999998</v>
      </c>
      <c r="F88">
        <v>2514551.2078499999</v>
      </c>
      <c r="G88">
        <v>360.95148899999998</v>
      </c>
      <c r="I88">
        <f t="shared" si="54"/>
        <v>477.09193977434188</v>
      </c>
      <c r="J88">
        <f t="shared" si="55"/>
        <v>0.23255813953488372</v>
      </c>
      <c r="K88">
        <f t="shared" si="56"/>
        <v>0.99974848298198937</v>
      </c>
      <c r="L88">
        <f t="shared" si="57"/>
        <v>39.099521000054665</v>
      </c>
      <c r="M88">
        <f t="shared" si="58"/>
        <v>-6.9504804499967578</v>
      </c>
      <c r="O88">
        <v>520</v>
      </c>
      <c r="P88">
        <v>2800000</v>
      </c>
      <c r="Q88">
        <v>371.91502200000002</v>
      </c>
      <c r="R88">
        <v>-574870.90402999998</v>
      </c>
      <c r="S88">
        <v>2514551.2078499999</v>
      </c>
      <c r="T88">
        <v>360.95148899999998</v>
      </c>
      <c r="U88">
        <v>7442.9520439999997</v>
      </c>
      <c r="V88">
        <f t="shared" si="59"/>
        <v>0.74429520439999997</v>
      </c>
      <c r="Y88">
        <v>2800000</v>
      </c>
      <c r="Z88">
        <v>45.072600000000001</v>
      </c>
      <c r="AA88">
        <v>92.48</v>
      </c>
      <c r="AB88">
        <v>47.407400000000003</v>
      </c>
      <c r="AD88">
        <f t="shared" si="60"/>
        <v>55759.235493021748</v>
      </c>
      <c r="AE88">
        <f t="shared" si="61"/>
        <v>0.61016280464873074</v>
      </c>
      <c r="AF88">
        <f t="shared" si="62"/>
        <v>64.573483872880189</v>
      </c>
      <c r="AG88">
        <f t="shared" si="63"/>
        <v>9.3258093552067781E-3</v>
      </c>
      <c r="AI88">
        <v>2.0417521882459186</v>
      </c>
      <c r="AJ88">
        <v>43.761760711771352</v>
      </c>
      <c r="AU88">
        <v>1.5318776479049112</v>
      </c>
      <c r="AV88">
        <v>46.709243623763442</v>
      </c>
      <c r="AW88">
        <v>1.6224936952444253</v>
      </c>
      <c r="AX88">
        <v>46.752987273106228</v>
      </c>
      <c r="AY88">
        <v>2.217660118478987</v>
      </c>
      <c r="AZ88">
        <v>44.96697486779469</v>
      </c>
      <c r="BA88">
        <v>1.8027860420262314</v>
      </c>
      <c r="BB88">
        <v>45.436491889630602</v>
      </c>
    </row>
    <row r="89" spans="2:54" x14ac:dyDescent="0.2">
      <c r="B89">
        <v>540</v>
      </c>
      <c r="C89">
        <v>2900000</v>
      </c>
      <c r="D89">
        <v>371.96991000000003</v>
      </c>
      <c r="E89">
        <v>-574858.98963299999</v>
      </c>
      <c r="F89">
        <v>2514551.2078499999</v>
      </c>
      <c r="G89">
        <v>422.06554399999999</v>
      </c>
      <c r="I89">
        <f t="shared" si="54"/>
        <v>489.00633677432779</v>
      </c>
      <c r="J89">
        <f t="shared" si="55"/>
        <v>0.24150268336314848</v>
      </c>
      <c r="K89">
        <f t="shared" si="56"/>
        <v>0.99974848298198937</v>
      </c>
      <c r="L89">
        <f t="shared" si="57"/>
        <v>51.013918000040576</v>
      </c>
      <c r="M89">
        <f t="shared" si="58"/>
        <v>-6.2428121500004634</v>
      </c>
      <c r="O89">
        <v>540</v>
      </c>
      <c r="P89">
        <v>2900000</v>
      </c>
      <c r="Q89">
        <v>371.96991000000003</v>
      </c>
      <c r="R89">
        <v>-574858.98963299999</v>
      </c>
      <c r="S89">
        <v>2514551.2078499999</v>
      </c>
      <c r="T89">
        <v>422.06554399999999</v>
      </c>
      <c r="U89">
        <v>8602.8601340000005</v>
      </c>
      <c r="V89">
        <f t="shared" si="59"/>
        <v>0.8602860134000001</v>
      </c>
      <c r="Y89">
        <v>2900000</v>
      </c>
      <c r="Z89">
        <v>45.1937</v>
      </c>
      <c r="AA89">
        <v>92.721500000000006</v>
      </c>
      <c r="AB89">
        <v>47.527799999999999</v>
      </c>
      <c r="AD89">
        <f t="shared" si="60"/>
        <v>56185.148516620116</v>
      </c>
      <c r="AE89">
        <f t="shared" si="61"/>
        <v>0.69990427860292725</v>
      </c>
      <c r="AF89">
        <f t="shared" si="62"/>
        <v>62.656845253164136</v>
      </c>
      <c r="AG89">
        <f t="shared" si="63"/>
        <v>9.6110807616760635E-3</v>
      </c>
      <c r="AI89">
        <v>1.217799661831082</v>
      </c>
      <c r="AJ89">
        <v>43.960467802845208</v>
      </c>
      <c r="AU89">
        <v>1.226178250031436</v>
      </c>
      <c r="AV89">
        <v>49.655357919942595</v>
      </c>
      <c r="AW89">
        <v>1.215446872204238</v>
      </c>
      <c r="AX89">
        <v>50.462438369721873</v>
      </c>
      <c r="AY89">
        <v>1.5606206650889698</v>
      </c>
      <c r="AZ89">
        <v>47.648489435035458</v>
      </c>
      <c r="BA89">
        <v>1.6081306555636694</v>
      </c>
      <c r="BB89">
        <v>48.37119448657289</v>
      </c>
    </row>
    <row r="90" spans="2:54" x14ac:dyDescent="0.2">
      <c r="B90">
        <v>560</v>
      </c>
      <c r="C90">
        <v>3000000</v>
      </c>
      <c r="D90">
        <v>371.923789</v>
      </c>
      <c r="E90">
        <v>-574855.39367300004</v>
      </c>
      <c r="F90">
        <v>2514551.2078499999</v>
      </c>
      <c r="G90">
        <v>530.18163900000002</v>
      </c>
      <c r="I90">
        <f t="shared" si="54"/>
        <v>492.6022967742756</v>
      </c>
      <c r="J90">
        <f t="shared" si="55"/>
        <v>0.25044722719141321</v>
      </c>
      <c r="K90">
        <f t="shared" si="56"/>
        <v>0.99974848298198937</v>
      </c>
      <c r="L90">
        <f t="shared" si="57"/>
        <v>54.609877999988385</v>
      </c>
      <c r="M90">
        <f t="shared" si="58"/>
        <v>-6.6587340000023687</v>
      </c>
      <c r="O90">
        <v>560</v>
      </c>
      <c r="P90">
        <v>3000000</v>
      </c>
      <c r="Q90">
        <v>371.923789</v>
      </c>
      <c r="R90">
        <v>-574855.39367300004</v>
      </c>
      <c r="S90">
        <v>2514551.2078499999</v>
      </c>
      <c r="T90">
        <v>530.18163900000002</v>
      </c>
      <c r="U90">
        <v>8931.7132999999994</v>
      </c>
      <c r="V90">
        <f t="shared" si="59"/>
        <v>0.89317133000000004</v>
      </c>
      <c r="Y90">
        <v>3000000</v>
      </c>
      <c r="Z90">
        <v>45.28</v>
      </c>
      <c r="AA90">
        <v>92.955600000000004</v>
      </c>
      <c r="AB90">
        <v>47.675600000000003</v>
      </c>
      <c r="AD90">
        <f t="shared" si="60"/>
        <v>56710.947038992694</v>
      </c>
      <c r="AE90">
        <f t="shared" si="61"/>
        <v>0.71992158306992593</v>
      </c>
      <c r="AF90">
        <f t="shared" si="62"/>
        <v>60.984521976573923</v>
      </c>
      <c r="AG90">
        <f t="shared" si="63"/>
        <v>9.8746367189911557E-3</v>
      </c>
      <c r="AI90">
        <v>2.1794994421999547</v>
      </c>
      <c r="AJ90">
        <v>43.976545283136019</v>
      </c>
      <c r="AU90">
        <v>1.0033058345713388</v>
      </c>
      <c r="AV90">
        <v>53.354924851072269</v>
      </c>
      <c r="AW90">
        <v>1.0333292229549067</v>
      </c>
      <c r="AX90">
        <v>54.573095264173389</v>
      </c>
      <c r="AY90">
        <v>1.4334814603149739</v>
      </c>
      <c r="AZ90">
        <v>50.433943636612412</v>
      </c>
      <c r="BA90">
        <v>1.2971711360582474</v>
      </c>
      <c r="BB90">
        <v>52.348838296265242</v>
      </c>
    </row>
    <row r="91" spans="2:54" x14ac:dyDescent="0.2">
      <c r="B91">
        <v>580</v>
      </c>
      <c r="C91">
        <v>3100000</v>
      </c>
      <c r="D91">
        <v>371.88650000000001</v>
      </c>
      <c r="E91">
        <v>-574839.60863000003</v>
      </c>
      <c r="F91">
        <v>2514551.2078499999</v>
      </c>
      <c r="G91">
        <v>620.66953799999999</v>
      </c>
      <c r="I91">
        <f t="shared" si="54"/>
        <v>508.38733977428637</v>
      </c>
      <c r="J91">
        <f t="shared" si="55"/>
        <v>0.25939177101967797</v>
      </c>
      <c r="K91">
        <f t="shared" si="56"/>
        <v>0.99974848298198937</v>
      </c>
      <c r="L91">
        <f t="shared" si="57"/>
        <v>70.394920999999158</v>
      </c>
      <c r="M91">
        <f t="shared" si="58"/>
        <v>-6.0492798499992206</v>
      </c>
      <c r="O91">
        <v>580</v>
      </c>
      <c r="P91">
        <v>3100000</v>
      </c>
      <c r="Q91">
        <v>371.88650000000001</v>
      </c>
      <c r="R91">
        <v>-574839.60863000003</v>
      </c>
      <c r="S91">
        <v>2514551.2078499999</v>
      </c>
      <c r="T91">
        <v>620.66953799999999</v>
      </c>
      <c r="U91">
        <v>9993.3868060000004</v>
      </c>
      <c r="V91">
        <f t="shared" si="59"/>
        <v>0.99933868060000008</v>
      </c>
      <c r="Y91">
        <v>3100000</v>
      </c>
      <c r="Z91">
        <v>45.187399999999997</v>
      </c>
      <c r="AA91">
        <v>93.032600000000002</v>
      </c>
      <c r="AB91">
        <v>47.845199999999998</v>
      </c>
      <c r="AD91">
        <f t="shared" si="60"/>
        <v>57318.328969400594</v>
      </c>
      <c r="AE91">
        <f t="shared" si="61"/>
        <v>0.79695994858375785</v>
      </c>
      <c r="AF91">
        <f t="shared" si="62"/>
        <v>59.512237423056959</v>
      </c>
      <c r="AG91">
        <f t="shared" si="63"/>
        <v>1.0118927233723669E-2</v>
      </c>
      <c r="AI91">
        <v>1.3852031311177659</v>
      </c>
      <c r="AJ91">
        <v>44.760264079463624</v>
      </c>
      <c r="AK91">
        <f>AVERAGE(AI91:AI95)</f>
        <v>1.7596484818099356</v>
      </c>
      <c r="AL91">
        <f>AVERAGE(AJ91:AJ95)</f>
        <v>44.871723213125087</v>
      </c>
      <c r="AU91">
        <v>0.78541040110282734</v>
      </c>
      <c r="AV91">
        <v>58.853685207580938</v>
      </c>
      <c r="AW91">
        <v>0.78435837275907327</v>
      </c>
      <c r="AX91">
        <v>59.586363720937641</v>
      </c>
      <c r="AY91">
        <v>1.08460425101925</v>
      </c>
      <c r="AZ91">
        <v>54.364893460084616</v>
      </c>
      <c r="BA91">
        <v>1.0955110508739041</v>
      </c>
      <c r="BB91">
        <v>56.557789358763941</v>
      </c>
    </row>
    <row r="92" spans="2:54" x14ac:dyDescent="0.2">
      <c r="B92">
        <v>600</v>
      </c>
      <c r="C92">
        <v>3200000</v>
      </c>
      <c r="D92">
        <v>371.95564100000001</v>
      </c>
      <c r="E92">
        <v>-574837.24058700004</v>
      </c>
      <c r="F92">
        <v>2514551.2078499999</v>
      </c>
      <c r="G92">
        <v>733.62963300000001</v>
      </c>
      <c r="I92">
        <f t="shared" si="54"/>
        <v>510.75538277428132</v>
      </c>
      <c r="J92">
        <f t="shared" si="55"/>
        <v>0.26833631484794274</v>
      </c>
      <c r="K92">
        <f t="shared" si="56"/>
        <v>0.99974848298198937</v>
      </c>
      <c r="L92">
        <f t="shared" si="57"/>
        <v>72.762963999994099</v>
      </c>
      <c r="M92">
        <f t="shared" si="58"/>
        <v>-6.7201298500000117</v>
      </c>
      <c r="O92">
        <v>600</v>
      </c>
      <c r="P92">
        <v>3200000</v>
      </c>
      <c r="Q92">
        <v>371.95564100000001</v>
      </c>
      <c r="R92">
        <v>-574837.24058700004</v>
      </c>
      <c r="S92">
        <v>2514551.2078499999</v>
      </c>
      <c r="T92">
        <v>733.62963300000001</v>
      </c>
      <c r="U92">
        <v>10788.295668000001</v>
      </c>
      <c r="V92">
        <f t="shared" si="59"/>
        <v>1.0788295668000001</v>
      </c>
      <c r="Y92">
        <v>3200000</v>
      </c>
      <c r="Z92">
        <v>44.963000000000001</v>
      </c>
      <c r="AA92">
        <v>92.730900000000005</v>
      </c>
      <c r="AB92">
        <v>47.767899999999997</v>
      </c>
      <c r="AD92">
        <f t="shared" si="60"/>
        <v>57040.962442692326</v>
      </c>
      <c r="AE92">
        <f t="shared" si="61"/>
        <v>0.86453646336602163</v>
      </c>
      <c r="AF92">
        <f t="shared" si="62"/>
        <v>57.250112638315528</v>
      </c>
      <c r="AG92">
        <f t="shared" si="63"/>
        <v>1.0518756597117474E-2</v>
      </c>
      <c r="AI92">
        <v>2.2807559403874262</v>
      </c>
      <c r="AJ92">
        <v>44.786574999747387</v>
      </c>
      <c r="AU92">
        <v>0.63777969524897871</v>
      </c>
      <c r="AV92">
        <v>64.204084664016023</v>
      </c>
      <c r="AW92">
        <v>0.63531532426303139</v>
      </c>
      <c r="AX92">
        <v>65.451203014822426</v>
      </c>
      <c r="AY92">
        <v>0.87607117056574924</v>
      </c>
      <c r="AZ92">
        <v>59.476004485014926</v>
      </c>
      <c r="BA92">
        <v>0.97466627237915593</v>
      </c>
      <c r="BB92">
        <v>61.521911488780496</v>
      </c>
    </row>
    <row r="93" spans="2:54" x14ac:dyDescent="0.2">
      <c r="B93">
        <v>620</v>
      </c>
      <c r="C93">
        <v>3300000</v>
      </c>
      <c r="D93">
        <v>372.04483900000002</v>
      </c>
      <c r="E93">
        <v>-574830.11318800005</v>
      </c>
      <c r="F93">
        <v>2514551.2078499999</v>
      </c>
      <c r="G93">
        <v>872.007475</v>
      </c>
      <c r="I93">
        <f t="shared" si="54"/>
        <v>517.88278177427128</v>
      </c>
      <c r="J93">
        <f t="shared" si="55"/>
        <v>0.2772808586762075</v>
      </c>
      <c r="K93">
        <f t="shared" si="56"/>
        <v>0.99974848298198937</v>
      </c>
      <c r="L93">
        <f t="shared" si="57"/>
        <v>79.890362999984063</v>
      </c>
      <c r="M93">
        <f t="shared" si="58"/>
        <v>-6.4821620500002606</v>
      </c>
      <c r="O93">
        <v>620</v>
      </c>
      <c r="P93">
        <v>3300000</v>
      </c>
      <c r="Q93">
        <v>372.04483900000002</v>
      </c>
      <c r="R93">
        <v>-574830.11318800005</v>
      </c>
      <c r="S93">
        <v>2514551.2078499999</v>
      </c>
      <c r="T93">
        <v>872.007475</v>
      </c>
      <c r="U93">
        <v>11951.641882</v>
      </c>
      <c r="V93">
        <f t="shared" si="59"/>
        <v>1.1951641882000001</v>
      </c>
      <c r="Y93">
        <v>3300000</v>
      </c>
      <c r="Z93">
        <v>45.400100000000002</v>
      </c>
      <c r="AA93">
        <v>92.871700000000004</v>
      </c>
      <c r="AB93">
        <v>47.471600000000002</v>
      </c>
      <c r="AD93">
        <f t="shared" si="60"/>
        <v>55986.073045557707</v>
      </c>
      <c r="AE93">
        <f t="shared" si="61"/>
        <v>0.97580914641848915</v>
      </c>
      <c r="AF93">
        <f t="shared" si="62"/>
        <v>54.378730948443305</v>
      </c>
      <c r="AG93">
        <f t="shared" si="63"/>
        <v>1.1074182672099284E-2</v>
      </c>
      <c r="AI93">
        <v>1.5157962375994214</v>
      </c>
      <c r="AJ93">
        <v>44.832906399212128</v>
      </c>
      <c r="AU93">
        <v>0.45530431453137454</v>
      </c>
      <c r="AV93">
        <v>72.014755331550035</v>
      </c>
      <c r="AW93">
        <v>0.4169357158194133</v>
      </c>
      <c r="AX93">
        <v>73.852966583273997</v>
      </c>
      <c r="AY93">
        <v>0.70060357795121131</v>
      </c>
      <c r="AZ93">
        <v>64.933251574603304</v>
      </c>
      <c r="BA93">
        <v>0.64228209613417075</v>
      </c>
      <c r="BB93">
        <v>68.209804798740464</v>
      </c>
    </row>
    <row r="94" spans="2:54" x14ac:dyDescent="0.2">
      <c r="B94">
        <v>640</v>
      </c>
      <c r="C94">
        <v>3400000</v>
      </c>
      <c r="D94">
        <v>371.92519900000002</v>
      </c>
      <c r="E94">
        <v>-574815.72215299995</v>
      </c>
      <c r="F94">
        <v>2514551.2078499999</v>
      </c>
      <c r="G94">
        <v>868.74257899999998</v>
      </c>
      <c r="I94">
        <f t="shared" si="54"/>
        <v>532.27381677436642</v>
      </c>
      <c r="J94">
        <f t="shared" si="55"/>
        <v>0.28622540250447226</v>
      </c>
      <c r="K94">
        <f t="shared" si="56"/>
        <v>0.99974848298198937</v>
      </c>
      <c r="L94">
        <f t="shared" si="57"/>
        <v>94.281398000079207</v>
      </c>
      <c r="M94">
        <f t="shared" si="58"/>
        <v>-6.1189802499950021</v>
      </c>
      <c r="O94">
        <v>640</v>
      </c>
      <c r="P94">
        <v>3400000</v>
      </c>
      <c r="Q94">
        <v>371.92519900000002</v>
      </c>
      <c r="R94">
        <v>-574815.72215299995</v>
      </c>
      <c r="S94">
        <v>2514551.2078499999</v>
      </c>
      <c r="T94">
        <v>868.74257899999998</v>
      </c>
      <c r="U94">
        <v>13274.148901</v>
      </c>
      <c r="V94">
        <f t="shared" si="59"/>
        <v>1.3274148901</v>
      </c>
      <c r="Y94">
        <v>3400000</v>
      </c>
      <c r="Z94">
        <v>45.237900000000003</v>
      </c>
      <c r="AA94">
        <v>92.9315</v>
      </c>
      <c r="AB94">
        <v>47.693600000000004</v>
      </c>
      <c r="AD94">
        <f t="shared" si="60"/>
        <v>56775.205223396268</v>
      </c>
      <c r="AE94">
        <f t="shared" si="61"/>
        <v>1.0687233340530089</v>
      </c>
      <c r="AF94">
        <f t="shared" si="62"/>
        <v>53.421919664889423</v>
      </c>
      <c r="AG94">
        <f t="shared" si="63"/>
        <v>1.12725264044711E-2</v>
      </c>
      <c r="AI94">
        <v>1.2336477754967394</v>
      </c>
      <c r="AJ94">
        <v>44.882667785382289</v>
      </c>
      <c r="AU94">
        <v>0.31624032594720797</v>
      </c>
      <c r="AV94">
        <v>80.793861261549694</v>
      </c>
      <c r="AW94">
        <v>0.34021557037794919</v>
      </c>
      <c r="AX94">
        <v>84.784535393638535</v>
      </c>
      <c r="AY94">
        <v>0.55194862023210045</v>
      </c>
      <c r="AZ94">
        <v>72.711105949897245</v>
      </c>
      <c r="BA94">
        <v>0.51063042501278744</v>
      </c>
      <c r="BB94">
        <v>76.796506011099126</v>
      </c>
    </row>
    <row r="95" spans="2:54" x14ac:dyDescent="0.2">
      <c r="B95">
        <v>660</v>
      </c>
      <c r="C95">
        <v>3500000</v>
      </c>
      <c r="D95">
        <v>371.92456499999997</v>
      </c>
      <c r="E95">
        <v>-574820.222358</v>
      </c>
      <c r="F95">
        <v>2514551.2078499999</v>
      </c>
      <c r="G95">
        <v>1077.00297</v>
      </c>
      <c r="I95">
        <f t="shared" si="54"/>
        <v>527.77361177431885</v>
      </c>
      <c r="J95">
        <f t="shared" si="55"/>
        <v>0.29516994633273702</v>
      </c>
      <c r="K95">
        <f t="shared" si="56"/>
        <v>0.99974848298198937</v>
      </c>
      <c r="L95">
        <f t="shared" si="57"/>
        <v>89.781193000031635</v>
      </c>
      <c r="M95">
        <f t="shared" si="58"/>
        <v>-7.0635422500021381</v>
      </c>
      <c r="O95">
        <v>660</v>
      </c>
      <c r="P95">
        <v>3500000</v>
      </c>
      <c r="Q95">
        <v>371.92456499999997</v>
      </c>
      <c r="R95">
        <v>-574820.222358</v>
      </c>
      <c r="S95">
        <v>2514551.2078499999</v>
      </c>
      <c r="T95">
        <v>1077.00297</v>
      </c>
      <c r="U95">
        <v>14428.029903000001</v>
      </c>
      <c r="V95">
        <f t="shared" si="59"/>
        <v>1.4428029903000001</v>
      </c>
      <c r="Y95">
        <v>3500000</v>
      </c>
      <c r="Z95">
        <v>44.950800000000001</v>
      </c>
      <c r="AA95">
        <v>92.811099999999996</v>
      </c>
      <c r="AB95">
        <v>47.860300000000002</v>
      </c>
      <c r="AD95">
        <f t="shared" si="60"/>
        <v>57372.615289727575</v>
      </c>
      <c r="AE95">
        <f t="shared" si="61"/>
        <v>1.1495284014155835</v>
      </c>
      <c r="AF95">
        <f t="shared" si="62"/>
        <v>52.34816504162719</v>
      </c>
      <c r="AG95">
        <f t="shared" si="63"/>
        <v>1.1503746110701901E-2</v>
      </c>
      <c r="AI95">
        <v>2.3828393244483257</v>
      </c>
      <c r="AJ95">
        <v>45.096202801819985</v>
      </c>
      <c r="AU95">
        <v>0.25591661654874176</v>
      </c>
      <c r="AV95">
        <v>94.174334981357248</v>
      </c>
      <c r="AW95">
        <v>0.22542012785832388</v>
      </c>
      <c r="AX95">
        <v>98.926740097262297</v>
      </c>
      <c r="AY95">
        <v>0.37630008538486603</v>
      </c>
      <c r="AZ95">
        <v>83.022536625249117</v>
      </c>
      <c r="BA95">
        <v>0.37567868120363368</v>
      </c>
      <c r="BB95">
        <v>88.580892203925558</v>
      </c>
    </row>
    <row r="96" spans="2:54" x14ac:dyDescent="0.2">
      <c r="B96">
        <v>680</v>
      </c>
      <c r="C96">
        <v>3600000</v>
      </c>
      <c r="D96">
        <v>371.99777399999999</v>
      </c>
      <c r="E96">
        <v>-574802.92835199996</v>
      </c>
      <c r="F96">
        <v>2514551.2078499999</v>
      </c>
      <c r="G96">
        <v>1187.330913</v>
      </c>
      <c r="I96">
        <f t="shared" si="54"/>
        <v>545.06761777435895</v>
      </c>
      <c r="J96">
        <f t="shared" si="55"/>
        <v>0.30411449016100178</v>
      </c>
      <c r="K96">
        <f t="shared" si="56"/>
        <v>0.99974848298198937</v>
      </c>
      <c r="L96">
        <f t="shared" si="57"/>
        <v>107.07519900007173</v>
      </c>
      <c r="M96">
        <f t="shared" si="58"/>
        <v>-5.9738316999977545</v>
      </c>
      <c r="O96">
        <v>680</v>
      </c>
      <c r="P96">
        <v>3600000</v>
      </c>
      <c r="Q96">
        <v>371.99777399999999</v>
      </c>
      <c r="R96">
        <v>-574802.92835199996</v>
      </c>
      <c r="S96">
        <v>2514551.2078499999</v>
      </c>
      <c r="T96">
        <v>1187.330913</v>
      </c>
      <c r="U96">
        <v>15578.121078</v>
      </c>
      <c r="V96">
        <f t="shared" si="59"/>
        <v>1.5578121078</v>
      </c>
      <c r="Y96">
        <v>3600000</v>
      </c>
      <c r="Z96">
        <v>45.116</v>
      </c>
      <c r="AA96">
        <v>92.884100000000004</v>
      </c>
      <c r="AB96">
        <v>47.768099999999997</v>
      </c>
      <c r="AD96">
        <f t="shared" si="60"/>
        <v>57041.678922185063</v>
      </c>
      <c r="AE96">
        <f t="shared" si="61"/>
        <v>1.2483607190953936</v>
      </c>
      <c r="AF96">
        <f t="shared" si="62"/>
        <v>50.515439774911535</v>
      </c>
      <c r="AG96">
        <f t="shared" si="63"/>
        <v>1.1921107738214372E-2</v>
      </c>
      <c r="AI96">
        <v>1.4554807302089892</v>
      </c>
      <c r="AJ96">
        <v>45.10389089977518</v>
      </c>
      <c r="AK96">
        <f>AVERAGE(AI96:AI100)</f>
        <v>1.6666135910137059</v>
      </c>
      <c r="AL96">
        <f>AVERAGE(AJ96:AJ100)</f>
        <v>45.9086983501345</v>
      </c>
      <c r="AM96">
        <f>AVERAGE(AI96:AI105)</f>
        <v>1.5318776479049112</v>
      </c>
      <c r="AN96">
        <f>AVERAGE(AJ96:AJ105)</f>
        <v>46.709243623763442</v>
      </c>
      <c r="AU96">
        <v>0.16200396556069785</v>
      </c>
      <c r="AV96">
        <v>111.16333809995604</v>
      </c>
      <c r="AW96">
        <v>0.13281341192590779</v>
      </c>
      <c r="AX96">
        <v>121.31127553868359</v>
      </c>
      <c r="AY96">
        <v>0.28973213665302711</v>
      </c>
      <c r="AZ96">
        <v>96.087126333196764</v>
      </c>
      <c r="BA96">
        <v>0.26267782218318392</v>
      </c>
      <c r="BB96">
        <v>103.24687798321038</v>
      </c>
    </row>
    <row r="97" spans="2:54" x14ac:dyDescent="0.2">
      <c r="B97">
        <v>700</v>
      </c>
      <c r="C97">
        <v>3700000</v>
      </c>
      <c r="D97">
        <v>371.94270299999999</v>
      </c>
      <c r="E97">
        <v>-574793.12520699995</v>
      </c>
      <c r="F97">
        <v>2514551.2078499999</v>
      </c>
      <c r="G97">
        <v>1270.6837330000001</v>
      </c>
      <c r="I97">
        <f t="shared" si="54"/>
        <v>554.87076277437154</v>
      </c>
      <c r="J97">
        <f t="shared" si="55"/>
        <v>0.31305903398926654</v>
      </c>
      <c r="K97">
        <f t="shared" si="56"/>
        <v>0.99974848298198937</v>
      </c>
      <c r="L97">
        <f t="shared" si="57"/>
        <v>116.87834400008433</v>
      </c>
      <c r="M97">
        <f t="shared" si="58"/>
        <v>-6.3483747499991292</v>
      </c>
      <c r="O97">
        <v>700</v>
      </c>
      <c r="P97">
        <v>3700000</v>
      </c>
      <c r="Q97">
        <v>371.94270299999999</v>
      </c>
      <c r="R97">
        <v>-574793.12520699995</v>
      </c>
      <c r="S97">
        <v>2514551.2078499999</v>
      </c>
      <c r="T97">
        <v>1270.6837330000001</v>
      </c>
      <c r="U97">
        <v>17276.883261999999</v>
      </c>
      <c r="V97">
        <f t="shared" si="59"/>
        <v>1.7276883262</v>
      </c>
      <c r="Y97">
        <v>3700000</v>
      </c>
      <c r="Z97">
        <v>44.927999999999997</v>
      </c>
      <c r="AA97">
        <v>92.775199999999998</v>
      </c>
      <c r="AB97">
        <v>47.847200000000001</v>
      </c>
      <c r="AD97">
        <f t="shared" si="60"/>
        <v>57325.517242204594</v>
      </c>
      <c r="AE97">
        <f t="shared" si="61"/>
        <v>1.37763680283764</v>
      </c>
      <c r="AF97">
        <f t="shared" si="62"/>
        <v>49.316323547508006</v>
      </c>
      <c r="AG97">
        <f t="shared" si="63"/>
        <v>1.2210967012167508E-2</v>
      </c>
      <c r="AI97">
        <v>1.8325573524408723</v>
      </c>
      <c r="AJ97">
        <v>45.347067755566393</v>
      </c>
      <c r="AU97">
        <v>0.10074676867008467</v>
      </c>
      <c r="AV97">
        <v>135.29758111930872</v>
      </c>
      <c r="AW97">
        <v>8.9541548158583714E-2</v>
      </c>
      <c r="AX97">
        <v>155.33815009395079</v>
      </c>
      <c r="AY97">
        <v>0.19991247197465301</v>
      </c>
      <c r="AZ97">
        <v>113.61906281487309</v>
      </c>
      <c r="BA97">
        <v>0.1695542437147402</v>
      </c>
      <c r="BB97">
        <v>124.31983891377629</v>
      </c>
    </row>
    <row r="98" spans="2:54" x14ac:dyDescent="0.2">
      <c r="B98">
        <v>720</v>
      </c>
      <c r="C98">
        <v>3800000</v>
      </c>
      <c r="D98">
        <v>372.00859200000002</v>
      </c>
      <c r="E98">
        <v>-574788.69043099997</v>
      </c>
      <c r="F98">
        <v>2514551.2078499999</v>
      </c>
      <c r="G98">
        <v>1496.180079</v>
      </c>
      <c r="I98">
        <f t="shared" si="54"/>
        <v>559.30553877435159</v>
      </c>
      <c r="J98">
        <f t="shared" si="55"/>
        <v>0.32200357781753131</v>
      </c>
      <c r="K98">
        <f t="shared" si="56"/>
        <v>0.99974848298198937</v>
      </c>
      <c r="L98">
        <f t="shared" si="57"/>
        <v>121.31312000006437</v>
      </c>
      <c r="M98">
        <f t="shared" si="58"/>
        <v>-6.6167932000007568</v>
      </c>
      <c r="O98">
        <v>720</v>
      </c>
      <c r="P98">
        <v>3800000</v>
      </c>
      <c r="Q98">
        <v>372.00859200000002</v>
      </c>
      <c r="R98">
        <v>-574788.69043099997</v>
      </c>
      <c r="S98">
        <v>2514551.2078499999</v>
      </c>
      <c r="T98">
        <v>1496.180079</v>
      </c>
      <c r="U98">
        <v>18818.646295999999</v>
      </c>
      <c r="V98">
        <f t="shared" si="59"/>
        <v>1.8818646295999999</v>
      </c>
      <c r="Y98">
        <v>3800000</v>
      </c>
      <c r="Z98">
        <v>44.9846</v>
      </c>
      <c r="AA98">
        <v>92.711399999999998</v>
      </c>
      <c r="AB98">
        <v>47.726799999999997</v>
      </c>
      <c r="AD98">
        <f t="shared" si="60"/>
        <v>56893.853170388902</v>
      </c>
      <c r="AE98">
        <f t="shared" si="61"/>
        <v>1.5119601729606278</v>
      </c>
      <c r="AF98">
        <f t="shared" si="62"/>
        <v>47.585386637789156</v>
      </c>
      <c r="AG98">
        <f t="shared" si="63"/>
        <v>1.2655145677050623E-2</v>
      </c>
      <c r="AI98">
        <v>1.9056162920537372</v>
      </c>
      <c r="AJ98">
        <v>45.625330320993996</v>
      </c>
      <c r="AU98">
        <v>5.3275190832219467E-2</v>
      </c>
      <c r="AV98">
        <v>179.04407154883137</v>
      </c>
      <c r="AW98">
        <v>3.9895028018392023E-2</v>
      </c>
      <c r="AX98">
        <v>213.89799087615364</v>
      </c>
      <c r="AY98">
        <v>0.11385747982746386</v>
      </c>
      <c r="AZ98">
        <v>140.0553976064362</v>
      </c>
      <c r="BA98">
        <v>0.10660590604839131</v>
      </c>
      <c r="BB98">
        <v>157.85853775025831</v>
      </c>
    </row>
    <row r="99" spans="2:54" x14ac:dyDescent="0.2">
      <c r="B99">
        <v>740</v>
      </c>
      <c r="C99">
        <v>3900000</v>
      </c>
      <c r="D99">
        <v>371.93918500000001</v>
      </c>
      <c r="E99">
        <v>-574769.12529500003</v>
      </c>
      <c r="F99">
        <v>2514551.2078499999</v>
      </c>
      <c r="G99">
        <v>1656.224375</v>
      </c>
      <c r="I99">
        <f t="shared" si="54"/>
        <v>578.87067477428354</v>
      </c>
      <c r="J99">
        <f t="shared" si="55"/>
        <v>0.33094812164579607</v>
      </c>
      <c r="K99">
        <f t="shared" si="56"/>
        <v>0.99974848298198937</v>
      </c>
      <c r="L99">
        <f t="shared" si="57"/>
        <v>140.87825599999633</v>
      </c>
      <c r="M99">
        <f t="shared" si="58"/>
        <v>-5.8602752000031613</v>
      </c>
      <c r="O99">
        <v>740</v>
      </c>
      <c r="P99">
        <v>3900000</v>
      </c>
      <c r="Q99">
        <v>371.93918500000001</v>
      </c>
      <c r="R99">
        <v>-574769.12529500003</v>
      </c>
      <c r="S99">
        <v>2514551.2078499999</v>
      </c>
      <c r="T99">
        <v>1656.224375</v>
      </c>
      <c r="U99">
        <v>19981.0913</v>
      </c>
      <c r="V99">
        <f t="shared" si="59"/>
        <v>1.99810913</v>
      </c>
      <c r="Y99">
        <v>3900000</v>
      </c>
      <c r="Z99">
        <v>44.751399999999997</v>
      </c>
      <c r="AA99">
        <v>92.874099999999999</v>
      </c>
      <c r="AB99">
        <v>48.122700000000002</v>
      </c>
      <c r="AD99">
        <f t="shared" si="60"/>
        <v>58321.455789399748</v>
      </c>
      <c r="AE99">
        <f t="shared" si="61"/>
        <v>1.5660591726939448</v>
      </c>
      <c r="AF99">
        <f t="shared" si="62"/>
        <v>47.46105496807639</v>
      </c>
      <c r="AG99">
        <f t="shared" si="63"/>
        <v>1.2688297813966763E-2</v>
      </c>
      <c r="AI99">
        <v>1.0963235131163482</v>
      </c>
      <c r="AJ99">
        <v>46.4246130975894</v>
      </c>
      <c r="AU99">
        <v>2.4399264193608539E-2</v>
      </c>
      <c r="AV99">
        <v>258.76274599091266</v>
      </c>
      <c r="AW99">
        <v>1.8941857589409816E-2</v>
      </c>
      <c r="AX99">
        <v>336.68512067683969</v>
      </c>
      <c r="AY99">
        <v>6.3689451293782923E-2</v>
      </c>
      <c r="AZ99">
        <v>186.04688467374237</v>
      </c>
      <c r="BA99">
        <v>5.7501399117607342E-2</v>
      </c>
      <c r="BB99">
        <v>212.14012940708079</v>
      </c>
    </row>
    <row r="100" spans="2:54" x14ac:dyDescent="0.2">
      <c r="B100">
        <v>760</v>
      </c>
      <c r="C100">
        <v>4000000</v>
      </c>
      <c r="D100">
        <v>371.914694</v>
      </c>
      <c r="E100">
        <v>-574753.99187999999</v>
      </c>
      <c r="F100">
        <v>2514551.2078499999</v>
      </c>
      <c r="G100">
        <v>1781.415119</v>
      </c>
      <c r="I100">
        <f t="shared" si="54"/>
        <v>594.00408977433108</v>
      </c>
      <c r="J100">
        <f t="shared" si="55"/>
        <v>0.33989266547406083</v>
      </c>
      <c r="K100">
        <f t="shared" si="56"/>
        <v>0.99974848298198937</v>
      </c>
      <c r="L100">
        <f t="shared" si="57"/>
        <v>156.01167100004386</v>
      </c>
      <c r="M100">
        <f t="shared" si="58"/>
        <v>-6.0818612499973828</v>
      </c>
      <c r="O100">
        <v>760</v>
      </c>
      <c r="P100">
        <v>4000000</v>
      </c>
      <c r="Q100">
        <v>371.914694</v>
      </c>
      <c r="R100">
        <v>-574753.99187999999</v>
      </c>
      <c r="S100">
        <v>2514551.2078499999</v>
      </c>
      <c r="T100">
        <v>1781.415119</v>
      </c>
      <c r="U100">
        <v>21986.544300000001</v>
      </c>
      <c r="V100">
        <f t="shared" si="59"/>
        <v>2.1986544300000004</v>
      </c>
      <c r="Y100">
        <v>4000000</v>
      </c>
      <c r="Z100">
        <v>44.669600000000003</v>
      </c>
      <c r="AA100">
        <v>93.300899999999999</v>
      </c>
      <c r="AB100">
        <v>48.631300000000003</v>
      </c>
      <c r="AD100">
        <f t="shared" si="60"/>
        <v>60190.234484714034</v>
      </c>
      <c r="AE100">
        <f t="shared" si="61"/>
        <v>1.6697377248279976</v>
      </c>
      <c r="AF100">
        <f t="shared" si="62"/>
        <v>47.692841061440518</v>
      </c>
      <c r="AG100">
        <f t="shared" si="63"/>
        <v>1.2626632983013386E-2</v>
      </c>
      <c r="AI100">
        <v>2.0430900672485817</v>
      </c>
      <c r="AJ100">
        <v>47.042589676747539</v>
      </c>
      <c r="AU100">
        <v>9.2621090256373544E-3</v>
      </c>
      <c r="AV100">
        <v>472.29634186701225</v>
      </c>
      <c r="AW100">
        <v>5.0804150723067643E-3</v>
      </c>
      <c r="AX100">
        <v>652.42574729337173</v>
      </c>
      <c r="AY100">
        <v>3.1354968757613025E-2</v>
      </c>
      <c r="AZ100">
        <v>271.55910521890144</v>
      </c>
      <c r="BA100">
        <v>2.4546051217666502E-2</v>
      </c>
      <c r="BB100">
        <v>336.79139065255089</v>
      </c>
    </row>
    <row r="101" spans="2:54" x14ac:dyDescent="0.2">
      <c r="B101">
        <v>780</v>
      </c>
      <c r="C101">
        <v>4100000</v>
      </c>
      <c r="D101">
        <v>371.99304799999999</v>
      </c>
      <c r="E101">
        <v>-574742.11211500003</v>
      </c>
      <c r="F101">
        <v>2514551.2078499999</v>
      </c>
      <c r="G101">
        <v>1978.388479</v>
      </c>
      <c r="I101">
        <f t="shared" si="54"/>
        <v>605.88385477429256</v>
      </c>
      <c r="J101">
        <f t="shared" si="55"/>
        <v>0.34883720930232559</v>
      </c>
      <c r="K101">
        <f t="shared" si="56"/>
        <v>0.99974848298198937</v>
      </c>
      <c r="L101">
        <f t="shared" si="57"/>
        <v>167.89143600000534</v>
      </c>
      <c r="M101">
        <f t="shared" si="58"/>
        <v>-6.2445437500016849</v>
      </c>
      <c r="O101">
        <v>780</v>
      </c>
      <c r="P101">
        <v>4100000</v>
      </c>
      <c r="Q101">
        <v>371.99304799999999</v>
      </c>
      <c r="R101">
        <v>-574742.11211500003</v>
      </c>
      <c r="S101">
        <v>2514551.2078499999</v>
      </c>
      <c r="T101">
        <v>1978.388479</v>
      </c>
      <c r="U101">
        <v>23547.419304999999</v>
      </c>
      <c r="V101">
        <f t="shared" si="59"/>
        <v>2.3547419304999999</v>
      </c>
      <c r="Y101">
        <v>4100000</v>
      </c>
      <c r="Z101">
        <v>44.912500000000001</v>
      </c>
      <c r="AA101">
        <v>93.148899999999998</v>
      </c>
      <c r="AB101">
        <v>48.236400000000003</v>
      </c>
      <c r="AD101">
        <f t="shared" si="60"/>
        <v>58735.823396449327</v>
      </c>
      <c r="AE101">
        <f t="shared" si="61"/>
        <v>1.8325573524408723</v>
      </c>
      <c r="AF101">
        <f t="shared" si="62"/>
        <v>45.347067755566393</v>
      </c>
      <c r="AG101">
        <f t="shared" si="63"/>
        <v>1.3279800212133439E-2</v>
      </c>
      <c r="AI101">
        <v>0.99575921715423399</v>
      </c>
      <c r="AJ101">
        <v>47.210568093598873</v>
      </c>
      <c r="AK101">
        <f>AVERAGE(AI101:AI105)</f>
        <v>1.3971417047961165</v>
      </c>
      <c r="AL101">
        <f>AVERAGE(AJ101:AJ105)</f>
        <v>47.509788897392397</v>
      </c>
      <c r="AU101">
        <v>2.3590884419103638E-3</v>
      </c>
      <c r="AV101">
        <v>846.69999126483503</v>
      </c>
      <c r="AY101">
        <v>1.1489139366486838E-2</v>
      </c>
      <c r="AZ101">
        <v>518.62671820659966</v>
      </c>
      <c r="BA101">
        <v>8.0865609752666361E-3</v>
      </c>
      <c r="BB101">
        <v>646.62334373952558</v>
      </c>
    </row>
    <row r="102" spans="2:54" x14ac:dyDescent="0.2">
      <c r="B102">
        <v>800</v>
      </c>
      <c r="C102">
        <v>4200000</v>
      </c>
      <c r="D102">
        <v>372.13572499999998</v>
      </c>
      <c r="E102">
        <v>-574732.39241199999</v>
      </c>
      <c r="F102">
        <v>2514551.2078499999</v>
      </c>
      <c r="G102">
        <v>2144.456866</v>
      </c>
      <c r="I102">
        <f t="shared" si="54"/>
        <v>615.60355777433142</v>
      </c>
      <c r="J102">
        <f t="shared" si="55"/>
        <v>0.35778175313059035</v>
      </c>
      <c r="K102">
        <f t="shared" si="56"/>
        <v>0.99974848298198937</v>
      </c>
      <c r="L102">
        <f t="shared" si="57"/>
        <v>177.6111390000442</v>
      </c>
      <c r="M102">
        <f t="shared" si="58"/>
        <v>-6.3525468499978164</v>
      </c>
      <c r="O102">
        <v>800</v>
      </c>
      <c r="P102">
        <v>4200000</v>
      </c>
      <c r="Q102">
        <v>372.13572499999998</v>
      </c>
      <c r="R102">
        <v>-574732.39241199999</v>
      </c>
      <c r="S102">
        <v>2514551.2078499999</v>
      </c>
      <c r="T102">
        <v>2144.456866</v>
      </c>
      <c r="U102">
        <v>25268.147025999999</v>
      </c>
      <c r="V102">
        <f t="shared" si="59"/>
        <v>2.5268147025999999</v>
      </c>
      <c r="Y102">
        <v>4200000</v>
      </c>
      <c r="Z102">
        <v>44.657800000000002</v>
      </c>
      <c r="AA102">
        <v>93.402299999999997</v>
      </c>
      <c r="AB102">
        <v>48.744500000000002</v>
      </c>
      <c r="AD102">
        <f t="shared" si="60"/>
        <v>60611.531479234807</v>
      </c>
      <c r="AE102">
        <f t="shared" si="61"/>
        <v>1.9056162920537372</v>
      </c>
      <c r="AF102">
        <f t="shared" si="62"/>
        <v>45.625330320993996</v>
      </c>
      <c r="AG102">
        <f t="shared" si="63"/>
        <v>1.319880855137402E-2</v>
      </c>
      <c r="AI102">
        <v>1.5660591726939448</v>
      </c>
      <c r="AJ102">
        <v>47.46105496807639</v>
      </c>
      <c r="AY102">
        <v>3.7667180070183287E-3</v>
      </c>
      <c r="AZ102">
        <v>868.83834290633922</v>
      </c>
    </row>
    <row r="103" spans="2:54" x14ac:dyDescent="0.2">
      <c r="B103">
        <v>820</v>
      </c>
      <c r="C103">
        <v>4300000</v>
      </c>
      <c r="D103">
        <v>371.97598599999998</v>
      </c>
      <c r="E103">
        <v>-574717.86474899994</v>
      </c>
      <c r="F103">
        <v>2514551.2078499999</v>
      </c>
      <c r="G103">
        <v>2325.133495</v>
      </c>
      <c r="I103">
        <f t="shared" si="54"/>
        <v>630.13122077437583</v>
      </c>
      <c r="J103">
        <f t="shared" si="55"/>
        <v>0.36672629695885511</v>
      </c>
      <c r="K103">
        <f t="shared" si="56"/>
        <v>0.99974848298198937</v>
      </c>
      <c r="L103">
        <f t="shared" si="57"/>
        <v>192.13880200008862</v>
      </c>
      <c r="M103">
        <f t="shared" si="58"/>
        <v>-6.1121488499975385</v>
      </c>
      <c r="O103">
        <v>820</v>
      </c>
      <c r="P103">
        <v>4300000</v>
      </c>
      <c r="Q103">
        <v>371.97598599999998</v>
      </c>
      <c r="R103">
        <v>-574717.86474899994</v>
      </c>
      <c r="S103">
        <v>2514551.2078499999</v>
      </c>
      <c r="T103">
        <v>2325.133495</v>
      </c>
      <c r="U103">
        <v>26616.662549000001</v>
      </c>
      <c r="V103">
        <f t="shared" si="59"/>
        <v>2.6616662549000001</v>
      </c>
      <c r="Y103">
        <v>4300000</v>
      </c>
      <c r="Z103">
        <v>44.694099999999999</v>
      </c>
      <c r="AA103">
        <v>93.162999999999997</v>
      </c>
      <c r="AB103">
        <v>48.468899999999998</v>
      </c>
      <c r="AD103">
        <f t="shared" si="60"/>
        <v>59589.245738380123</v>
      </c>
      <c r="AE103">
        <f t="shared" si="61"/>
        <v>2.0417521882459186</v>
      </c>
      <c r="AF103">
        <f t="shared" si="62"/>
        <v>43.761760711771352</v>
      </c>
      <c r="AG103">
        <f t="shared" si="63"/>
        <v>1.3760872282225516E-2</v>
      </c>
      <c r="AI103">
        <v>1.5119601729606278</v>
      </c>
      <c r="AJ103">
        <v>47.585386637789156</v>
      </c>
    </row>
    <row r="104" spans="2:54" x14ac:dyDescent="0.2">
      <c r="B104">
        <v>840</v>
      </c>
      <c r="C104">
        <v>4400000</v>
      </c>
      <c r="D104">
        <v>372.028975</v>
      </c>
      <c r="E104">
        <v>-574701.71543900005</v>
      </c>
      <c r="F104">
        <v>2514551.2078499999</v>
      </c>
      <c r="G104">
        <v>2595.4343309999999</v>
      </c>
      <c r="I104">
        <f t="shared" si="54"/>
        <v>646.28053077426739</v>
      </c>
      <c r="J104">
        <f t="shared" si="55"/>
        <v>0.37567084078711988</v>
      </c>
      <c r="K104">
        <f t="shared" si="56"/>
        <v>0.99974848298198937</v>
      </c>
      <c r="L104">
        <f t="shared" si="57"/>
        <v>208.28811199998017</v>
      </c>
      <c r="M104">
        <f t="shared" si="58"/>
        <v>-6.0310665000051813</v>
      </c>
      <c r="O104">
        <v>840</v>
      </c>
      <c r="P104">
        <v>4400000</v>
      </c>
      <c r="Q104">
        <v>372.028975</v>
      </c>
      <c r="R104">
        <v>-574701.71543900005</v>
      </c>
      <c r="S104">
        <v>2514551.2078499999</v>
      </c>
      <c r="T104">
        <v>2595.4343309999999</v>
      </c>
      <c r="U104">
        <v>29248.196151</v>
      </c>
      <c r="V104">
        <f t="shared" si="59"/>
        <v>2.9248196151000001</v>
      </c>
      <c r="Y104">
        <v>4400000</v>
      </c>
      <c r="Z104">
        <v>44.494599999999998</v>
      </c>
      <c r="AA104">
        <v>93.434200000000004</v>
      </c>
      <c r="AB104">
        <v>48.939599999999999</v>
      </c>
      <c r="AD104">
        <f t="shared" si="60"/>
        <v>61342.241842966221</v>
      </c>
      <c r="AE104">
        <f t="shared" si="61"/>
        <v>2.1794994421999547</v>
      </c>
      <c r="AF104">
        <f t="shared" si="62"/>
        <v>43.976545283136019</v>
      </c>
      <c r="AG104">
        <f t="shared" si="63"/>
        <v>1.3693663204392949E-2</v>
      </c>
      <c r="AI104">
        <v>1.2421922363437787</v>
      </c>
      <c r="AJ104">
        <v>47.599093726057049</v>
      </c>
    </row>
    <row r="105" spans="2:54" x14ac:dyDescent="0.2">
      <c r="B105">
        <v>860</v>
      </c>
      <c r="C105">
        <v>4500000</v>
      </c>
      <c r="D105">
        <v>371.91988300000003</v>
      </c>
      <c r="E105">
        <v>-574674.15678600001</v>
      </c>
      <c r="F105">
        <v>2514551.2078499999</v>
      </c>
      <c r="G105">
        <v>2775.6649659999998</v>
      </c>
      <c r="I105">
        <f t="shared" si="54"/>
        <v>673.8391837743111</v>
      </c>
      <c r="J105">
        <f t="shared" si="55"/>
        <v>0.38461538461538464</v>
      </c>
      <c r="K105">
        <f t="shared" si="56"/>
        <v>0.99974848298198937</v>
      </c>
      <c r="L105">
        <f t="shared" si="57"/>
        <v>235.84676500002388</v>
      </c>
      <c r="M105">
        <f t="shared" si="58"/>
        <v>-5.4605993499975742</v>
      </c>
      <c r="O105">
        <v>860</v>
      </c>
      <c r="P105">
        <v>4500000</v>
      </c>
      <c r="Q105">
        <v>371.91988300000003</v>
      </c>
      <c r="R105">
        <v>-574674.15678600001</v>
      </c>
      <c r="S105">
        <v>2514551.2078499999</v>
      </c>
      <c r="T105">
        <v>2775.6649659999998</v>
      </c>
      <c r="U105">
        <v>30170.004247000001</v>
      </c>
      <c r="V105">
        <f t="shared" si="59"/>
        <v>3.0170004247000004</v>
      </c>
      <c r="Y105">
        <v>4500000</v>
      </c>
      <c r="Z105">
        <v>44.525199999999998</v>
      </c>
      <c r="AA105">
        <v>93.625299999999996</v>
      </c>
      <c r="AB105">
        <v>49.100099999999998</v>
      </c>
      <c r="AD105">
        <f t="shared" si="60"/>
        <v>61947.748654607523</v>
      </c>
      <c r="AE105">
        <f t="shared" si="61"/>
        <v>2.2262152999513174</v>
      </c>
      <c r="AF105">
        <f t="shared" si="62"/>
        <v>43.377830511400752</v>
      </c>
      <c r="AG105">
        <f t="shared" si="63"/>
        <v>1.3882667549307868E-2</v>
      </c>
      <c r="AI105">
        <v>1.6697377248279976</v>
      </c>
      <c r="AJ105">
        <v>47.692841061440518</v>
      </c>
    </row>
    <row r="106" spans="2:54" x14ac:dyDescent="0.2">
      <c r="B106">
        <v>880</v>
      </c>
      <c r="C106">
        <v>4600000</v>
      </c>
      <c r="D106">
        <v>371.92682000000002</v>
      </c>
      <c r="E106">
        <v>-574659.85185199999</v>
      </c>
      <c r="F106">
        <v>2514551.2078499999</v>
      </c>
      <c r="G106">
        <v>3007.198089</v>
      </c>
      <c r="I106">
        <f t="shared" si="54"/>
        <v>688.14411777432542</v>
      </c>
      <c r="J106">
        <f t="shared" si="55"/>
        <v>0.3935599284436494</v>
      </c>
      <c r="K106">
        <f t="shared" si="56"/>
        <v>0.99974848298198937</v>
      </c>
      <c r="L106">
        <f t="shared" si="57"/>
        <v>250.15169900003821</v>
      </c>
      <c r="M106">
        <f t="shared" si="58"/>
        <v>-6.1232852999990426</v>
      </c>
      <c r="O106">
        <v>880</v>
      </c>
      <c r="P106">
        <v>4600000</v>
      </c>
      <c r="Q106">
        <v>371.92682000000002</v>
      </c>
      <c r="R106">
        <v>-574659.85185199999</v>
      </c>
      <c r="S106">
        <v>2514551.2078499999</v>
      </c>
      <c r="T106">
        <v>3007.198089</v>
      </c>
      <c r="U106">
        <v>32378.478121</v>
      </c>
      <c r="V106">
        <f t="shared" si="59"/>
        <v>3.2378478121000001</v>
      </c>
      <c r="Y106">
        <v>4600000</v>
      </c>
      <c r="Z106">
        <v>44.5702</v>
      </c>
      <c r="AA106">
        <v>93.473500000000001</v>
      </c>
      <c r="AB106">
        <v>48.903300000000002</v>
      </c>
      <c r="AD106">
        <f t="shared" si="60"/>
        <v>61205.844805086781</v>
      </c>
      <c r="AE106">
        <f t="shared" si="61"/>
        <v>2.418136734344039</v>
      </c>
      <c r="AF106">
        <f t="shared" si="62"/>
        <v>41.884272433662794</v>
      </c>
      <c r="AG106">
        <f t="shared" si="63"/>
        <v>1.4377711847657787E-2</v>
      </c>
      <c r="AI106">
        <v>1.1491864618319569</v>
      </c>
      <c r="AJ106">
        <v>48.243242069193855</v>
      </c>
      <c r="AK106">
        <f>AVERAGE(AI106:AI110)</f>
        <v>1.3290369524291654</v>
      </c>
      <c r="AL106">
        <f>AVERAGE(AJ106:AJ110)</f>
        <v>48.79434374424028</v>
      </c>
      <c r="AM106">
        <f>AVERAGE(AI106:AI115)</f>
        <v>1.226178250031436</v>
      </c>
      <c r="AN106">
        <f>AVERAGE(AJ106:AJ115)</f>
        <v>49.655357919942595</v>
      </c>
    </row>
    <row r="107" spans="2:54" x14ac:dyDescent="0.2">
      <c r="B107">
        <v>900</v>
      </c>
      <c r="C107">
        <v>4700000</v>
      </c>
      <c r="D107">
        <v>371.99501299999997</v>
      </c>
      <c r="E107">
        <v>-574641.38384400005</v>
      </c>
      <c r="F107">
        <v>2514551.2078499999</v>
      </c>
      <c r="G107">
        <v>3205.8477640000001</v>
      </c>
      <c r="I107">
        <f t="shared" si="54"/>
        <v>706.6121257742634</v>
      </c>
      <c r="J107">
        <f t="shared" si="55"/>
        <v>0.40250447227191416</v>
      </c>
      <c r="K107">
        <f t="shared" si="56"/>
        <v>0.99974848298198937</v>
      </c>
      <c r="L107">
        <f t="shared" si="57"/>
        <v>268.61970699997619</v>
      </c>
      <c r="M107">
        <f t="shared" si="58"/>
        <v>-5.9151316000028604</v>
      </c>
      <c r="O107">
        <v>900</v>
      </c>
      <c r="P107">
        <v>4700000</v>
      </c>
      <c r="Q107">
        <v>371.99501299999997</v>
      </c>
      <c r="R107">
        <v>-574641.38384400005</v>
      </c>
      <c r="S107">
        <v>2514551.2078499999</v>
      </c>
      <c r="T107">
        <v>3205.8477640000001</v>
      </c>
      <c r="U107">
        <v>34086.602382999998</v>
      </c>
      <c r="V107">
        <f t="shared" si="59"/>
        <v>3.4086602383</v>
      </c>
      <c r="Y107">
        <v>4700000</v>
      </c>
      <c r="Z107">
        <v>44.372</v>
      </c>
      <c r="AA107">
        <v>93.771699999999996</v>
      </c>
      <c r="AB107">
        <v>49.399700000000003</v>
      </c>
      <c r="AD107">
        <f t="shared" si="60"/>
        <v>63088.664224086882</v>
      </c>
      <c r="AE107">
        <f t="shared" si="61"/>
        <v>2.469731277913882</v>
      </c>
      <c r="AF107">
        <f t="shared" si="62"/>
        <v>42.213326217494576</v>
      </c>
      <c r="AG107">
        <f t="shared" si="63"/>
        <v>1.426563727523629E-2</v>
      </c>
      <c r="AI107">
        <v>1.0207993404840783</v>
      </c>
      <c r="AJ107">
        <v>48.563231685067095</v>
      </c>
    </row>
    <row r="108" spans="2:54" x14ac:dyDescent="0.2">
      <c r="B108">
        <v>920</v>
      </c>
      <c r="C108">
        <v>4800000</v>
      </c>
      <c r="D108">
        <v>372.04590100000001</v>
      </c>
      <c r="E108">
        <v>-574626.451841</v>
      </c>
      <c r="F108">
        <v>2514551.2078499999</v>
      </c>
      <c r="G108">
        <v>3534.1655500000002</v>
      </c>
      <c r="I108">
        <f t="shared" si="54"/>
        <v>721.54412877431605</v>
      </c>
      <c r="J108">
        <f t="shared" si="55"/>
        <v>0.41144901610017887</v>
      </c>
      <c r="K108">
        <f t="shared" si="56"/>
        <v>0.99974848298198937</v>
      </c>
      <c r="L108">
        <f t="shared" si="57"/>
        <v>283.55171000002883</v>
      </c>
      <c r="M108">
        <f t="shared" si="58"/>
        <v>-6.0919318499971267</v>
      </c>
      <c r="O108">
        <v>920</v>
      </c>
      <c r="P108">
        <v>4800000</v>
      </c>
      <c r="Q108">
        <v>372.04590100000001</v>
      </c>
      <c r="R108">
        <v>-574626.451841</v>
      </c>
      <c r="S108">
        <v>2514551.2078499999</v>
      </c>
      <c r="T108">
        <v>3534.1655500000002</v>
      </c>
      <c r="U108">
        <v>36317.919598</v>
      </c>
      <c r="V108">
        <f t="shared" si="59"/>
        <v>3.6317919598000001</v>
      </c>
      <c r="Y108">
        <v>4800000</v>
      </c>
      <c r="Z108">
        <v>44.667900000000003</v>
      </c>
      <c r="AA108">
        <v>93.397599999999997</v>
      </c>
      <c r="AB108">
        <v>48.729700000000001</v>
      </c>
      <c r="AD108">
        <f t="shared" si="60"/>
        <v>60556.338893772969</v>
      </c>
      <c r="AE108">
        <f t="shared" si="61"/>
        <v>2.7414395347191909</v>
      </c>
      <c r="AF108">
        <f t="shared" si="62"/>
        <v>39.638073132423997</v>
      </c>
      <c r="AG108">
        <f t="shared" si="63"/>
        <v>1.5192464022863904E-2</v>
      </c>
      <c r="AI108">
        <v>2.0137774243327429</v>
      </c>
      <c r="AJ108">
        <v>48.849571766266223</v>
      </c>
    </row>
    <row r="109" spans="2:54" x14ac:dyDescent="0.2">
      <c r="B109">
        <v>940</v>
      </c>
      <c r="C109">
        <v>4900000</v>
      </c>
      <c r="D109">
        <v>372.036429</v>
      </c>
      <c r="E109">
        <v>-574599.32834100001</v>
      </c>
      <c r="F109">
        <v>2514551.2078499999</v>
      </c>
      <c r="G109">
        <v>3692.5489739999998</v>
      </c>
      <c r="I109">
        <f t="shared" si="54"/>
        <v>748.66762877430301</v>
      </c>
      <c r="J109">
        <f t="shared" si="55"/>
        <v>0.42039355992844363</v>
      </c>
      <c r="K109">
        <f t="shared" si="56"/>
        <v>0.99974848298198937</v>
      </c>
      <c r="L109">
        <f t="shared" si="57"/>
        <v>310.6752100000158</v>
      </c>
      <c r="M109">
        <f t="shared" si="58"/>
        <v>-5.4823570000004107</v>
      </c>
      <c r="O109">
        <v>940</v>
      </c>
      <c r="P109">
        <v>4900000</v>
      </c>
      <c r="Q109">
        <v>372.036429</v>
      </c>
      <c r="R109">
        <v>-574599.32834100001</v>
      </c>
      <c r="S109">
        <v>2514551.2078499999</v>
      </c>
      <c r="T109">
        <v>3692.5489739999998</v>
      </c>
      <c r="U109">
        <v>38806.16992</v>
      </c>
      <c r="V109">
        <f t="shared" si="59"/>
        <v>3.8806169920000002</v>
      </c>
      <c r="Y109">
        <v>4900000</v>
      </c>
      <c r="Z109">
        <v>44.754899999999999</v>
      </c>
      <c r="AA109">
        <v>93.449299999999994</v>
      </c>
      <c r="AB109">
        <v>48.694400000000002</v>
      </c>
      <c r="AD109">
        <f t="shared" si="60"/>
        <v>60424.832402515669</v>
      </c>
      <c r="AE109">
        <f t="shared" si="61"/>
        <v>2.9356389814698844</v>
      </c>
      <c r="AF109">
        <f t="shared" si="62"/>
        <v>38.710461779569073</v>
      </c>
      <c r="AG109">
        <f t="shared" si="63"/>
        <v>1.5556518117224681E-2</v>
      </c>
      <c r="AI109">
        <v>1.0837847326594079</v>
      </c>
      <c r="AJ109">
        <v>48.999349653166206</v>
      </c>
    </row>
    <row r="110" spans="2:54" x14ac:dyDescent="0.2">
      <c r="B110">
        <v>960</v>
      </c>
      <c r="C110">
        <v>5000000</v>
      </c>
      <c r="D110">
        <v>371.95894500000003</v>
      </c>
      <c r="E110">
        <v>-574583.79443999997</v>
      </c>
      <c r="F110">
        <v>2514551.2078499999</v>
      </c>
      <c r="G110">
        <v>3968.5153740000001</v>
      </c>
      <c r="I110">
        <f t="shared" si="54"/>
        <v>764.20152977434918</v>
      </c>
      <c r="J110">
        <f t="shared" si="55"/>
        <v>0.42933810375670839</v>
      </c>
      <c r="K110">
        <f t="shared" si="56"/>
        <v>0.99974848298198937</v>
      </c>
      <c r="L110">
        <f t="shared" si="57"/>
        <v>326.20911100006197</v>
      </c>
      <c r="M110">
        <f t="shared" si="58"/>
        <v>-6.0618369499974509</v>
      </c>
      <c r="O110">
        <v>960</v>
      </c>
      <c r="P110">
        <v>5000000</v>
      </c>
      <c r="Q110">
        <v>371.95894500000003</v>
      </c>
      <c r="R110">
        <v>-574583.79443999997</v>
      </c>
      <c r="S110">
        <v>2514551.2078499999</v>
      </c>
      <c r="T110">
        <v>3968.5153740000001</v>
      </c>
      <c r="U110">
        <v>39831.759481000001</v>
      </c>
      <c r="V110">
        <f t="shared" si="59"/>
        <v>3.9831759481000004</v>
      </c>
      <c r="Y110">
        <v>5000000</v>
      </c>
      <c r="Z110">
        <v>44.222299999999997</v>
      </c>
      <c r="AA110">
        <v>93.065200000000004</v>
      </c>
      <c r="AB110">
        <v>48.8429</v>
      </c>
      <c r="AD110">
        <f t="shared" si="60"/>
        <v>60979.340521158265</v>
      </c>
      <c r="AE110">
        <f t="shared" si="61"/>
        <v>2.9858231919788065</v>
      </c>
      <c r="AF110">
        <f t="shared" si="62"/>
        <v>38.251832147751564</v>
      </c>
      <c r="AG110">
        <f t="shared" si="63"/>
        <v>1.5743036769426927E-2</v>
      </c>
      <c r="AI110">
        <v>1.37763680283764</v>
      </c>
      <c r="AJ110">
        <v>49.316323547508006</v>
      </c>
    </row>
    <row r="111" spans="2:54" x14ac:dyDescent="0.2">
      <c r="B111">
        <v>980</v>
      </c>
      <c r="C111">
        <v>5100000</v>
      </c>
      <c r="D111">
        <v>372.07325900000001</v>
      </c>
      <c r="E111">
        <v>-574569.40741300001</v>
      </c>
      <c r="F111">
        <v>2514551.2078499999</v>
      </c>
      <c r="G111">
        <v>4314.5704050000004</v>
      </c>
      <c r="I111">
        <f t="shared" si="54"/>
        <v>778.58855677430984</v>
      </c>
      <c r="J111">
        <f t="shared" si="55"/>
        <v>0.43828264758497315</v>
      </c>
      <c r="K111">
        <f t="shared" si="56"/>
        <v>0.99974848298198937</v>
      </c>
      <c r="L111">
        <f t="shared" si="57"/>
        <v>340.59613800002262</v>
      </c>
      <c r="M111">
        <f t="shared" si="58"/>
        <v>-6.1191806500017263</v>
      </c>
      <c r="O111">
        <v>980</v>
      </c>
      <c r="P111">
        <v>5100000</v>
      </c>
      <c r="Q111">
        <v>372.07325900000001</v>
      </c>
      <c r="R111">
        <v>-574569.40741300001</v>
      </c>
      <c r="S111">
        <v>2514551.2078499999</v>
      </c>
      <c r="T111">
        <v>4314.5704050000004</v>
      </c>
      <c r="U111">
        <v>41986.038360999999</v>
      </c>
      <c r="V111">
        <f t="shared" si="59"/>
        <v>4.1986038361000002</v>
      </c>
      <c r="Y111">
        <v>5100000</v>
      </c>
      <c r="Z111">
        <v>44.517899999999997</v>
      </c>
      <c r="AA111">
        <v>93.535300000000007</v>
      </c>
      <c r="AB111">
        <v>49.017400000000002</v>
      </c>
      <c r="AD111">
        <f t="shared" si="60"/>
        <v>61635.257145417076</v>
      </c>
      <c r="AE111">
        <f t="shared" si="61"/>
        <v>3.1138164271485138</v>
      </c>
      <c r="AF111">
        <f t="shared" si="62"/>
        <v>37.874236584663429</v>
      </c>
      <c r="AG111">
        <f t="shared" si="63"/>
        <v>1.5899990450074213E-2</v>
      </c>
      <c r="AI111">
        <v>0.8813132676537484</v>
      </c>
      <c r="AJ111">
        <v>49.807681274370871</v>
      </c>
      <c r="AK111">
        <f>AVERAGE(AI111:AI115)</f>
        <v>1.1233195476337066</v>
      </c>
      <c r="AL111">
        <f>AVERAGE(AJ111:AJ115)</f>
        <v>50.516372095644911</v>
      </c>
    </row>
    <row r="112" spans="2:54" x14ac:dyDescent="0.2">
      <c r="B112">
        <v>1000</v>
      </c>
      <c r="C112">
        <v>5200000</v>
      </c>
      <c r="D112">
        <v>371.96711399999998</v>
      </c>
      <c r="E112">
        <v>-574547.69551899994</v>
      </c>
      <c r="F112">
        <v>2514551.2078499999</v>
      </c>
      <c r="G112">
        <v>4497.7246910000003</v>
      </c>
      <c r="I112">
        <f t="shared" si="54"/>
        <v>800.30045077437535</v>
      </c>
      <c r="J112">
        <f t="shared" si="55"/>
        <v>0.44722719141323791</v>
      </c>
      <c r="K112">
        <f t="shared" si="56"/>
        <v>0.99974848298198937</v>
      </c>
      <c r="L112">
        <f t="shared" si="57"/>
        <v>362.30803200008813</v>
      </c>
      <c r="M112">
        <f t="shared" si="58"/>
        <v>-5.7529372999964838</v>
      </c>
      <c r="O112">
        <v>1000</v>
      </c>
      <c r="P112">
        <v>5200000</v>
      </c>
      <c r="Q112">
        <v>371.96711399999998</v>
      </c>
      <c r="R112">
        <v>-574547.69551899994</v>
      </c>
      <c r="S112">
        <v>2514551.2078499999</v>
      </c>
      <c r="T112">
        <v>4497.7246910000003</v>
      </c>
      <c r="U112">
        <v>43340.972184999999</v>
      </c>
      <c r="V112">
        <f t="shared" si="59"/>
        <v>4.3340972185000002</v>
      </c>
      <c r="Y112">
        <v>5200000</v>
      </c>
      <c r="Z112">
        <v>43.898299999999999</v>
      </c>
      <c r="AA112">
        <v>93.888599999999997</v>
      </c>
      <c r="AB112">
        <v>49.990299999999998</v>
      </c>
      <c r="AD112">
        <f t="shared" si="60"/>
        <v>65378.601552254018</v>
      </c>
      <c r="AE112">
        <f t="shared" si="61"/>
        <v>3.0302631283342394</v>
      </c>
      <c r="AF112">
        <f t="shared" si="62"/>
        <v>39.37099385476737</v>
      </c>
      <c r="AG112">
        <f t="shared" si="63"/>
        <v>1.5295524472189076E-2</v>
      </c>
      <c r="AI112">
        <v>1.7541382861946437</v>
      </c>
      <c r="AJ112">
        <v>50.333065840994998</v>
      </c>
    </row>
    <row r="113" spans="2:40" x14ac:dyDescent="0.2">
      <c r="B113">
        <v>1020</v>
      </c>
      <c r="C113">
        <v>5300000</v>
      </c>
      <c r="D113">
        <v>371.97296899999998</v>
      </c>
      <c r="E113">
        <v>-574533.41171699995</v>
      </c>
      <c r="F113">
        <v>2514551.2078499999</v>
      </c>
      <c r="G113">
        <v>4784.1207489999997</v>
      </c>
      <c r="I113">
        <f t="shared" si="54"/>
        <v>814.58425277436618</v>
      </c>
      <c r="J113">
        <f t="shared" si="55"/>
        <v>0.45617173524150267</v>
      </c>
      <c r="K113">
        <f t="shared" si="56"/>
        <v>0.99974848298198937</v>
      </c>
      <c r="L113">
        <f t="shared" si="57"/>
        <v>376.59183400007896</v>
      </c>
      <c r="M113">
        <f t="shared" si="58"/>
        <v>-6.1243419000002177</v>
      </c>
      <c r="O113">
        <v>1020</v>
      </c>
      <c r="P113">
        <v>5300000</v>
      </c>
      <c r="Q113">
        <v>371.97296899999998</v>
      </c>
      <c r="R113">
        <v>-574533.41171699995</v>
      </c>
      <c r="S113">
        <v>2514551.2078499999</v>
      </c>
      <c r="T113">
        <v>4784.1207489999997</v>
      </c>
      <c r="U113">
        <v>45151.460773999999</v>
      </c>
      <c r="V113">
        <f t="shared" si="59"/>
        <v>4.5151460773999998</v>
      </c>
      <c r="Y113">
        <v>5300000</v>
      </c>
      <c r="Z113">
        <v>43.890700000000002</v>
      </c>
      <c r="AA113">
        <v>93.715999999999994</v>
      </c>
      <c r="AB113">
        <v>49.825299999999999</v>
      </c>
      <c r="AD113">
        <f t="shared" si="60"/>
        <v>64733.362203391742</v>
      </c>
      <c r="AE113">
        <f t="shared" si="61"/>
        <v>3.1883130766877716</v>
      </c>
      <c r="AF113">
        <f t="shared" si="62"/>
        <v>38.218069332237746</v>
      </c>
      <c r="AG113">
        <f t="shared" si="63"/>
        <v>1.5756944568940629E-2</v>
      </c>
      <c r="AI113">
        <v>1.2483607190953936</v>
      </c>
      <c r="AJ113">
        <v>50.515439774911535</v>
      </c>
    </row>
    <row r="114" spans="2:40" x14ac:dyDescent="0.2">
      <c r="B114">
        <v>1040</v>
      </c>
      <c r="C114">
        <v>5400000</v>
      </c>
      <c r="D114">
        <v>371.99356999999998</v>
      </c>
      <c r="E114">
        <v>-574505.01865700004</v>
      </c>
      <c r="F114">
        <v>2514551.2078499999</v>
      </c>
      <c r="G114">
        <v>5044.6414690000001</v>
      </c>
      <c r="I114">
        <f t="shared" si="54"/>
        <v>842.97731277428102</v>
      </c>
      <c r="J114">
        <f t="shared" si="55"/>
        <v>0.46511627906976744</v>
      </c>
      <c r="K114">
        <f t="shared" si="56"/>
        <v>0.99974848298198937</v>
      </c>
      <c r="L114">
        <f t="shared" si="57"/>
        <v>404.9848939999938</v>
      </c>
      <c r="M114">
        <f t="shared" si="58"/>
        <v>-5.4188790000040168</v>
      </c>
      <c r="O114">
        <v>1040</v>
      </c>
      <c r="P114">
        <v>5400000</v>
      </c>
      <c r="Q114">
        <v>371.99356999999998</v>
      </c>
      <c r="R114">
        <v>-574505.01865700004</v>
      </c>
      <c r="S114">
        <v>2514551.2078499999</v>
      </c>
      <c r="T114">
        <v>5044.6414690000001</v>
      </c>
      <c r="U114">
        <v>46890.574097999997</v>
      </c>
      <c r="V114">
        <f t="shared" si="59"/>
        <v>4.6890574098000002</v>
      </c>
      <c r="Y114">
        <v>5400000</v>
      </c>
      <c r="Z114">
        <v>43.4696</v>
      </c>
      <c r="AA114">
        <v>93.870999999999995</v>
      </c>
      <c r="AB114">
        <v>50.401400000000002</v>
      </c>
      <c r="AD114">
        <f t="shared" si="60"/>
        <v>67004.843586772316</v>
      </c>
      <c r="AE114">
        <f t="shared" si="61"/>
        <v>3.1988705944992133</v>
      </c>
      <c r="AF114">
        <f t="shared" si="62"/>
        <v>38.798381546109887</v>
      </c>
      <c r="AG114">
        <f t="shared" si="63"/>
        <v>1.5521265991065016E-2</v>
      </c>
      <c r="AI114">
        <v>0.93439719248497988</v>
      </c>
      <c r="AJ114">
        <v>50.861918682791092</v>
      </c>
    </row>
    <row r="115" spans="2:40" x14ac:dyDescent="0.2">
      <c r="B115">
        <v>1060</v>
      </c>
      <c r="C115">
        <v>5500000</v>
      </c>
      <c r="D115">
        <v>372.01520699999998</v>
      </c>
      <c r="E115">
        <v>-574487.90596799995</v>
      </c>
      <c r="F115">
        <v>2514551.2078499999</v>
      </c>
      <c r="G115">
        <v>5302.6641399999999</v>
      </c>
      <c r="I115">
        <f t="shared" si="54"/>
        <v>860.09000177436974</v>
      </c>
      <c r="J115">
        <f t="shared" si="55"/>
        <v>0.4740608228980322</v>
      </c>
      <c r="K115">
        <f t="shared" si="56"/>
        <v>0.99974848298198937</v>
      </c>
      <c r="L115">
        <f t="shared" si="57"/>
        <v>422.09758300008252</v>
      </c>
      <c r="M115">
        <f t="shared" si="58"/>
        <v>-5.9828975499953234</v>
      </c>
      <c r="O115">
        <v>1060</v>
      </c>
      <c r="P115">
        <v>5500000</v>
      </c>
      <c r="Q115">
        <v>372.01520699999998</v>
      </c>
      <c r="R115">
        <v>-574487.90596799995</v>
      </c>
      <c r="S115">
        <v>2514551.2078499999</v>
      </c>
      <c r="T115">
        <v>5302.6641399999999</v>
      </c>
      <c r="U115">
        <v>48482.624658000001</v>
      </c>
      <c r="V115">
        <f t="shared" si="59"/>
        <v>4.8482624658000004</v>
      </c>
      <c r="Y115">
        <v>5500000</v>
      </c>
      <c r="Z115">
        <v>43.830599999999997</v>
      </c>
      <c r="AA115">
        <v>93.519800000000004</v>
      </c>
      <c r="AB115">
        <v>49.6892</v>
      </c>
      <c r="AD115">
        <f t="shared" si="60"/>
        <v>64204.343791269974</v>
      </c>
      <c r="AE115">
        <f t="shared" si="61"/>
        <v>3.4517475928665386</v>
      </c>
      <c r="AF115">
        <f t="shared" si="62"/>
        <v>36.4753356897196</v>
      </c>
      <c r="AG115">
        <f t="shared" si="63"/>
        <v>1.6509786369690003E-2</v>
      </c>
      <c r="AI115">
        <v>0.79838827273976765</v>
      </c>
      <c r="AJ115">
        <v>51.06375490515606</v>
      </c>
    </row>
    <row r="116" spans="2:40" x14ac:dyDescent="0.2">
      <c r="B116">
        <v>1080</v>
      </c>
      <c r="C116">
        <v>5600000</v>
      </c>
      <c r="D116">
        <v>372.00737700000002</v>
      </c>
      <c r="E116">
        <v>-574460.356317</v>
      </c>
      <c r="F116">
        <v>2514551.2078499999</v>
      </c>
      <c r="G116">
        <v>5618.6854400000002</v>
      </c>
      <c r="I116">
        <f t="shared" si="54"/>
        <v>887.63965277431998</v>
      </c>
      <c r="J116">
        <f t="shared" si="55"/>
        <v>0.48300536672629696</v>
      </c>
      <c r="K116">
        <f t="shared" si="56"/>
        <v>0.99974848298198937</v>
      </c>
      <c r="L116">
        <f t="shared" si="57"/>
        <v>449.64723400003277</v>
      </c>
      <c r="M116">
        <f t="shared" si="58"/>
        <v>-5.4610494500022471</v>
      </c>
      <c r="O116">
        <v>1080</v>
      </c>
      <c r="P116">
        <v>5600000</v>
      </c>
      <c r="Q116">
        <v>372.00737700000002</v>
      </c>
      <c r="R116">
        <v>-574460.356317</v>
      </c>
      <c r="S116">
        <v>2514551.2078499999</v>
      </c>
      <c r="T116">
        <v>5618.6854400000002</v>
      </c>
      <c r="U116">
        <v>50324.616504999998</v>
      </c>
      <c r="V116">
        <f t="shared" si="59"/>
        <v>5.0324616505000002</v>
      </c>
      <c r="Y116">
        <v>5600000</v>
      </c>
      <c r="Z116">
        <v>43.500700000000002</v>
      </c>
      <c r="AA116">
        <v>93.4024</v>
      </c>
      <c r="AB116">
        <v>49.901699999999998</v>
      </c>
      <c r="AD116">
        <f t="shared" si="60"/>
        <v>65031.597206437167</v>
      </c>
      <c r="AE116">
        <f t="shared" si="61"/>
        <v>3.537312044826137</v>
      </c>
      <c r="AF116">
        <f t="shared" si="62"/>
        <v>36.261136886774501</v>
      </c>
      <c r="AG116">
        <f t="shared" si="63"/>
        <v>1.6607311620713137E-2</v>
      </c>
      <c r="AI116">
        <v>0.86834969267509066</v>
      </c>
      <c r="AJ116">
        <v>51.961965496972574</v>
      </c>
      <c r="AK116">
        <f>AVERAGE(AI116:AI120)</f>
        <v>1.1604718114117529</v>
      </c>
      <c r="AL116">
        <f>AVERAGE(AJ116:AJ120)</f>
        <v>52.548503130029211</v>
      </c>
      <c r="AM116">
        <f>AVERAGE(AI116:AI125)</f>
        <v>1.0033058345713388</v>
      </c>
      <c r="AN116">
        <f>AVERAGE(AJ116:AJ125)</f>
        <v>53.354924851072269</v>
      </c>
    </row>
    <row r="117" spans="2:40" x14ac:dyDescent="0.2">
      <c r="B117">
        <v>1100</v>
      </c>
      <c r="C117">
        <v>5700000</v>
      </c>
      <c r="D117">
        <v>371.93080500000002</v>
      </c>
      <c r="E117">
        <v>-574456.01654099999</v>
      </c>
      <c r="F117">
        <v>2514551.2078499999</v>
      </c>
      <c r="G117">
        <v>5957.8307580000001</v>
      </c>
      <c r="I117">
        <f t="shared" si="54"/>
        <v>891.97942877432797</v>
      </c>
      <c r="J117">
        <f t="shared" si="55"/>
        <v>0.49194991055456172</v>
      </c>
      <c r="K117">
        <f t="shared" si="56"/>
        <v>0.99974848298198937</v>
      </c>
      <c r="L117">
        <f t="shared" si="57"/>
        <v>453.98701000004075</v>
      </c>
      <c r="M117">
        <f t="shared" si="58"/>
        <v>-6.6215431999993601</v>
      </c>
      <c r="O117">
        <v>1100</v>
      </c>
      <c r="P117">
        <v>5700000</v>
      </c>
      <c r="Q117">
        <v>371.93080500000002</v>
      </c>
      <c r="R117">
        <v>-574456.01654099999</v>
      </c>
      <c r="S117">
        <v>2514551.2078499999</v>
      </c>
      <c r="T117">
        <v>5957.8307580000001</v>
      </c>
      <c r="U117">
        <v>52631.76165</v>
      </c>
      <c r="V117">
        <f t="shared" si="59"/>
        <v>5.263176165</v>
      </c>
      <c r="Y117">
        <v>5700000</v>
      </c>
      <c r="Z117">
        <v>43.478900000000003</v>
      </c>
      <c r="AA117">
        <v>93.862799999999993</v>
      </c>
      <c r="AB117">
        <v>50.383899999999997</v>
      </c>
      <c r="AD117">
        <f t="shared" si="60"/>
        <v>66935.073044264849</v>
      </c>
      <c r="AE117">
        <f t="shared" si="61"/>
        <v>3.5942765084264576</v>
      </c>
      <c r="AF117">
        <f t="shared" si="62"/>
        <v>36.643909988414812</v>
      </c>
      <c r="AG117">
        <f t="shared" si="63"/>
        <v>1.6433835804923358E-2</v>
      </c>
      <c r="AI117">
        <v>1.1495284014155835</v>
      </c>
      <c r="AJ117">
        <v>52.34816504162719</v>
      </c>
    </row>
    <row r="118" spans="2:40" x14ac:dyDescent="0.2">
      <c r="B118">
        <v>1120</v>
      </c>
      <c r="C118">
        <v>5800000</v>
      </c>
      <c r="D118">
        <v>371.97602999999998</v>
      </c>
      <c r="E118">
        <v>-574424.87632699998</v>
      </c>
      <c r="F118">
        <v>2514551.2078499999</v>
      </c>
      <c r="G118">
        <v>6077.7007659999999</v>
      </c>
      <c r="I118">
        <f t="shared" si="54"/>
        <v>923.11964277434163</v>
      </c>
      <c r="J118">
        <f t="shared" si="55"/>
        <v>0.50089445438282643</v>
      </c>
      <c r="K118">
        <f t="shared" si="56"/>
        <v>0.99974848298198937</v>
      </c>
      <c r="L118">
        <f t="shared" si="57"/>
        <v>485.12722400005441</v>
      </c>
      <c r="M118">
        <f t="shared" si="58"/>
        <v>-5.2815212999990759</v>
      </c>
      <c r="O118">
        <v>1120</v>
      </c>
      <c r="P118">
        <v>5800000</v>
      </c>
      <c r="Q118">
        <v>371.97602999999998</v>
      </c>
      <c r="R118">
        <v>-574424.87632699998</v>
      </c>
      <c r="S118">
        <v>2514551.2078499999</v>
      </c>
      <c r="T118">
        <v>6077.7007659999999</v>
      </c>
      <c r="U118">
        <v>55027.524191999997</v>
      </c>
      <c r="V118">
        <f t="shared" si="59"/>
        <v>5.5027524192000001</v>
      </c>
      <c r="Y118">
        <v>5800000</v>
      </c>
      <c r="Z118">
        <v>43.760800000000003</v>
      </c>
      <c r="AA118">
        <v>94.009600000000006</v>
      </c>
      <c r="AB118">
        <v>50.248800000000003</v>
      </c>
      <c r="AD118">
        <f t="shared" si="60"/>
        <v>66398.073989604309</v>
      </c>
      <c r="AE118">
        <f t="shared" si="61"/>
        <v>3.7882777295907593</v>
      </c>
      <c r="AF118">
        <f t="shared" si="62"/>
        <v>35.70082156833903</v>
      </c>
      <c r="AG118">
        <f t="shared" si="63"/>
        <v>1.6867959154588642E-2</v>
      </c>
      <c r="AI118">
        <v>0.7328068583137487</v>
      </c>
      <c r="AJ118">
        <v>52.385304853976798</v>
      </c>
    </row>
    <row r="119" spans="2:40" x14ac:dyDescent="0.2">
      <c r="B119">
        <v>1140</v>
      </c>
      <c r="C119">
        <v>5900000</v>
      </c>
      <c r="D119">
        <v>371.96104000000003</v>
      </c>
      <c r="E119">
        <v>-574405.80243799998</v>
      </c>
      <c r="F119">
        <v>2514551.2078499999</v>
      </c>
      <c r="G119">
        <v>6419.3641790000001</v>
      </c>
      <c r="I119">
        <f t="shared" si="54"/>
        <v>942.19353177433368</v>
      </c>
      <c r="J119">
        <f t="shared" si="55"/>
        <v>0.50983899821109124</v>
      </c>
      <c r="K119">
        <f t="shared" si="56"/>
        <v>0.99974848298198937</v>
      </c>
      <c r="L119">
        <f t="shared" si="57"/>
        <v>504.20111300004646</v>
      </c>
      <c r="M119">
        <f t="shared" si="58"/>
        <v>-5.8848375500001566</v>
      </c>
      <c r="O119">
        <v>1140</v>
      </c>
      <c r="P119">
        <v>5900000</v>
      </c>
      <c r="Q119">
        <v>371.96104000000003</v>
      </c>
      <c r="R119">
        <v>-574405.80243799998</v>
      </c>
      <c r="S119">
        <v>2514551.2078499999</v>
      </c>
      <c r="T119">
        <v>6419.3641790000001</v>
      </c>
      <c r="U119">
        <v>56884.222554</v>
      </c>
      <c r="V119">
        <f t="shared" si="59"/>
        <v>5.6884222553999999</v>
      </c>
      <c r="Y119">
        <v>5900000</v>
      </c>
      <c r="Z119">
        <v>43.482799999999997</v>
      </c>
      <c r="AA119">
        <v>93.954300000000003</v>
      </c>
      <c r="AB119">
        <v>50.471499999999999</v>
      </c>
      <c r="AD119">
        <f t="shared" si="60"/>
        <v>67284.810534209872</v>
      </c>
      <c r="AE119">
        <f t="shared" si="61"/>
        <v>3.8644893297848508</v>
      </c>
      <c r="AF119">
        <f t="shared" si="62"/>
        <v>35.542906055878234</v>
      </c>
      <c r="AG119">
        <f t="shared" si="63"/>
        <v>1.6942902728698115E-2</v>
      </c>
      <c r="AI119">
        <v>1.4902175591771869</v>
      </c>
      <c r="AJ119">
        <v>52.912793073850757</v>
      </c>
    </row>
    <row r="120" spans="2:40" x14ac:dyDescent="0.2">
      <c r="B120">
        <v>1160</v>
      </c>
      <c r="C120">
        <v>6000000</v>
      </c>
      <c r="D120">
        <v>371.95625000000001</v>
      </c>
      <c r="E120">
        <v>-574383.20443200006</v>
      </c>
      <c r="F120">
        <v>2514551.2078499999</v>
      </c>
      <c r="G120">
        <v>6715.8452109999998</v>
      </c>
      <c r="I120">
        <f t="shared" si="54"/>
        <v>964.79153777426109</v>
      </c>
      <c r="J120">
        <f t="shared" si="55"/>
        <v>0.51878354203935595</v>
      </c>
      <c r="K120">
        <f t="shared" si="56"/>
        <v>0.99974848298198937</v>
      </c>
      <c r="L120">
        <f t="shared" si="57"/>
        <v>526.79911899997387</v>
      </c>
      <c r="M120">
        <f t="shared" si="58"/>
        <v>-5.708631700003389</v>
      </c>
      <c r="O120">
        <v>1160</v>
      </c>
      <c r="P120">
        <v>6000000</v>
      </c>
      <c r="Q120">
        <v>371.95625000000001</v>
      </c>
      <c r="R120">
        <v>-574383.20443200006</v>
      </c>
      <c r="S120">
        <v>2514551.2078499999</v>
      </c>
      <c r="T120">
        <v>6715.8452109999998</v>
      </c>
      <c r="U120">
        <v>58906.625137000003</v>
      </c>
      <c r="V120">
        <f t="shared" si="59"/>
        <v>5.8906625137000006</v>
      </c>
      <c r="Y120">
        <v>6000000</v>
      </c>
      <c r="Z120">
        <v>43.700200000000002</v>
      </c>
      <c r="AA120">
        <v>94.361199999999997</v>
      </c>
      <c r="AB120">
        <v>50.661000000000001</v>
      </c>
      <c r="AD120">
        <f t="shared" si="60"/>
        <v>68045.541106335397</v>
      </c>
      <c r="AE120">
        <f t="shared" si="61"/>
        <v>3.9571434072156273</v>
      </c>
      <c r="AF120">
        <f t="shared" si="62"/>
        <v>35.325021426064801</v>
      </c>
      <c r="AG120">
        <f t="shared" si="63"/>
        <v>1.7047406503642278E-2</v>
      </c>
      <c r="AI120">
        <v>1.561456545477155</v>
      </c>
      <c r="AJ120">
        <v>53.134287183718726</v>
      </c>
    </row>
    <row r="121" spans="2:40" x14ac:dyDescent="0.2">
      <c r="B121">
        <v>1180</v>
      </c>
      <c r="C121">
        <v>6100000</v>
      </c>
      <c r="D121">
        <v>371.98176699999999</v>
      </c>
      <c r="E121">
        <v>-574368.82181500003</v>
      </c>
      <c r="F121">
        <v>2514551.2078499999</v>
      </c>
      <c r="G121">
        <v>7037.1085869999997</v>
      </c>
      <c r="I121">
        <f t="shared" si="54"/>
        <v>979.17415477428585</v>
      </c>
      <c r="J121">
        <f t="shared" si="55"/>
        <v>0.52772808586762077</v>
      </c>
      <c r="K121">
        <f t="shared" si="56"/>
        <v>0.99974848298198937</v>
      </c>
      <c r="L121">
        <f t="shared" si="57"/>
        <v>541.18173599999864</v>
      </c>
      <c r="M121">
        <f t="shared" si="58"/>
        <v>-6.119401149998521</v>
      </c>
      <c r="O121">
        <v>1180</v>
      </c>
      <c r="P121">
        <v>6100000</v>
      </c>
      <c r="Q121">
        <v>371.98176699999999</v>
      </c>
      <c r="R121">
        <v>-574368.82181500003</v>
      </c>
      <c r="S121">
        <v>2514551.2078499999</v>
      </c>
      <c r="T121">
        <v>7037.1085869999997</v>
      </c>
      <c r="U121">
        <v>60680.623091000001</v>
      </c>
      <c r="V121">
        <f t="shared" si="59"/>
        <v>6.0680623091000001</v>
      </c>
      <c r="Y121">
        <v>6100000</v>
      </c>
      <c r="Z121">
        <v>42.943899999999999</v>
      </c>
      <c r="AA121">
        <v>94.043400000000005</v>
      </c>
      <c r="AB121">
        <v>51.099499999999999</v>
      </c>
      <c r="AD121">
        <f t="shared" si="60"/>
        <v>69827.798443540029</v>
      </c>
      <c r="AE121">
        <f t="shared" si="61"/>
        <v>3.9722722049458414</v>
      </c>
      <c r="AF121">
        <f t="shared" si="62"/>
        <v>35.635847646355764</v>
      </c>
      <c r="AG121">
        <f t="shared" si="63"/>
        <v>1.6898714069499141E-2</v>
      </c>
      <c r="AI121">
        <v>0.79822560610975413</v>
      </c>
      <c r="AJ121">
        <v>53.311647568856678</v>
      </c>
      <c r="AK121">
        <f>AVERAGE(AI121:AI125)</f>
        <v>0.84613985773092504</v>
      </c>
      <c r="AL121">
        <f>AVERAGE(AJ121:AJ125)</f>
        <v>54.161346572115313</v>
      </c>
    </row>
    <row r="122" spans="2:40" x14ac:dyDescent="0.2">
      <c r="B122">
        <v>1200</v>
      </c>
      <c r="C122">
        <v>6200000</v>
      </c>
      <c r="D122">
        <v>371.92860000000002</v>
      </c>
      <c r="E122">
        <v>-574342.54897700006</v>
      </c>
      <c r="F122">
        <v>2514551.2078499999</v>
      </c>
      <c r="G122">
        <v>7351.6889940000001</v>
      </c>
      <c r="I122">
        <f t="shared" si="54"/>
        <v>1005.4469927742612</v>
      </c>
      <c r="J122">
        <f t="shared" si="55"/>
        <v>0.53667262969588547</v>
      </c>
      <c r="K122">
        <f t="shared" si="56"/>
        <v>0.99974848298198937</v>
      </c>
      <c r="L122">
        <f t="shared" si="57"/>
        <v>567.45457399997395</v>
      </c>
      <c r="M122">
        <f t="shared" si="58"/>
        <v>-5.5248901000009933</v>
      </c>
      <c r="O122">
        <v>1200</v>
      </c>
      <c r="P122">
        <v>6200000</v>
      </c>
      <c r="Q122">
        <v>371.92860000000002</v>
      </c>
      <c r="R122">
        <v>-574342.54897700006</v>
      </c>
      <c r="S122">
        <v>2514551.2078499999</v>
      </c>
      <c r="T122">
        <v>7351.6889940000001</v>
      </c>
      <c r="U122">
        <v>62627.607917000001</v>
      </c>
      <c r="V122">
        <f t="shared" si="59"/>
        <v>6.2627607917000008</v>
      </c>
      <c r="Y122">
        <v>6200000</v>
      </c>
      <c r="Z122">
        <v>42.805900000000001</v>
      </c>
      <c r="AA122">
        <v>94.292000000000002</v>
      </c>
      <c r="AB122">
        <v>51.4861</v>
      </c>
      <c r="AD122">
        <f t="shared" si="60"/>
        <v>71424.693485505748</v>
      </c>
      <c r="AE122">
        <f t="shared" si="61"/>
        <v>4.0080650196049383</v>
      </c>
      <c r="AF122">
        <f t="shared" si="62"/>
        <v>35.843292014142968</v>
      </c>
      <c r="AG122">
        <f t="shared" si="63"/>
        <v>1.680091214173032E-2</v>
      </c>
      <c r="AI122">
        <v>1.0687233340530089</v>
      </c>
      <c r="AJ122">
        <v>53.421919664889423</v>
      </c>
    </row>
    <row r="123" spans="2:40" x14ac:dyDescent="0.2">
      <c r="B123">
        <v>1220</v>
      </c>
      <c r="C123">
        <v>6300000</v>
      </c>
      <c r="D123">
        <v>371.98333100000002</v>
      </c>
      <c r="E123">
        <v>-574317.89013700001</v>
      </c>
      <c r="F123">
        <v>2514551.2078499999</v>
      </c>
      <c r="G123">
        <v>7670.0619880000004</v>
      </c>
      <c r="I123">
        <f t="shared" si="54"/>
        <v>1030.1058327743085</v>
      </c>
      <c r="J123">
        <f t="shared" si="55"/>
        <v>0.54561717352415029</v>
      </c>
      <c r="K123">
        <f t="shared" si="56"/>
        <v>0.99974848298198937</v>
      </c>
      <c r="L123">
        <f t="shared" si="57"/>
        <v>592.11341400002129</v>
      </c>
      <c r="M123">
        <f t="shared" si="58"/>
        <v>-5.6055899999973917</v>
      </c>
      <c r="O123">
        <v>1220</v>
      </c>
      <c r="P123">
        <v>6300000</v>
      </c>
      <c r="Q123">
        <v>371.98333100000002</v>
      </c>
      <c r="R123">
        <v>-574317.89013700001</v>
      </c>
      <c r="S123">
        <v>2514551.2078499999</v>
      </c>
      <c r="T123">
        <v>7670.0619880000004</v>
      </c>
      <c r="U123">
        <v>64085.966437000003</v>
      </c>
      <c r="V123">
        <f t="shared" si="59"/>
        <v>6.4085966437000002</v>
      </c>
      <c r="Y123">
        <v>6300000</v>
      </c>
      <c r="Z123">
        <v>43.1678</v>
      </c>
      <c r="AA123">
        <v>94.650499999999994</v>
      </c>
      <c r="AB123">
        <v>51.482700000000001</v>
      </c>
      <c r="AD123">
        <f t="shared" si="60"/>
        <v>71410.544350799944</v>
      </c>
      <c r="AE123">
        <f t="shared" si="61"/>
        <v>4.1022102345948683</v>
      </c>
      <c r="AF123">
        <f t="shared" si="62"/>
        <v>35.24871295741945</v>
      </c>
      <c r="AG123">
        <f t="shared" si="63"/>
        <v>1.7084311723025446E-2</v>
      </c>
      <c r="AI123">
        <v>0.74304860495205061</v>
      </c>
      <c r="AJ123">
        <v>54.361197267094838</v>
      </c>
    </row>
    <row r="124" spans="2:40" x14ac:dyDescent="0.2">
      <c r="B124">
        <v>1240</v>
      </c>
      <c r="C124">
        <v>6400000</v>
      </c>
      <c r="D124">
        <v>372.00629800000002</v>
      </c>
      <c r="E124">
        <v>-574287.71496799996</v>
      </c>
      <c r="F124">
        <v>2514551.2078499999</v>
      </c>
      <c r="G124">
        <v>8035.0650150000001</v>
      </c>
      <c r="I124">
        <f t="shared" si="54"/>
        <v>1060.2810017743614</v>
      </c>
      <c r="J124">
        <f t="shared" si="55"/>
        <v>0.554561717352415</v>
      </c>
      <c r="K124">
        <f t="shared" si="56"/>
        <v>0.99974848298198937</v>
      </c>
      <c r="L124">
        <f t="shared" si="57"/>
        <v>622.28858300007414</v>
      </c>
      <c r="M124">
        <f t="shared" si="58"/>
        <v>-5.3297735499971166</v>
      </c>
      <c r="O124">
        <v>1240</v>
      </c>
      <c r="P124">
        <v>6400000</v>
      </c>
      <c r="Q124">
        <v>372.00629800000002</v>
      </c>
      <c r="R124">
        <v>-574287.71496799996</v>
      </c>
      <c r="S124">
        <v>2514551.2078499999</v>
      </c>
      <c r="T124">
        <v>8035.0650150000001</v>
      </c>
      <c r="U124">
        <v>66110.618377000006</v>
      </c>
      <c r="V124">
        <f t="shared" si="59"/>
        <v>6.6110618377000012</v>
      </c>
      <c r="Y124">
        <v>6400000</v>
      </c>
      <c r="Z124">
        <v>42.898099999999999</v>
      </c>
      <c r="AA124">
        <v>94.580299999999994</v>
      </c>
      <c r="AB124">
        <v>51.682200000000002</v>
      </c>
      <c r="AD124">
        <f t="shared" si="60"/>
        <v>72243.931934027831</v>
      </c>
      <c r="AE124">
        <f t="shared" si="61"/>
        <v>4.1829932531680241</v>
      </c>
      <c r="AF124">
        <f t="shared" si="62"/>
        <v>35.084915976348029</v>
      </c>
      <c r="AG124">
        <f t="shared" si="63"/>
        <v>1.7164071317883847E-2</v>
      </c>
      <c r="AI124">
        <v>0.97580914641848915</v>
      </c>
      <c r="AJ124">
        <v>54.378730948443305</v>
      </c>
    </row>
    <row r="125" spans="2:40" x14ac:dyDescent="0.2">
      <c r="B125">
        <v>1260</v>
      </c>
      <c r="C125">
        <v>6500000</v>
      </c>
      <c r="D125">
        <v>371.94517500000001</v>
      </c>
      <c r="E125">
        <v>-574258.43183500005</v>
      </c>
      <c r="F125">
        <v>2514551.2078499999</v>
      </c>
      <c r="G125">
        <v>8188.3896960000002</v>
      </c>
      <c r="I125">
        <f t="shared" si="54"/>
        <v>1089.5641347742639</v>
      </c>
      <c r="J125">
        <f t="shared" si="55"/>
        <v>0.56350626118067981</v>
      </c>
      <c r="K125">
        <f t="shared" si="56"/>
        <v>0.99974848298198937</v>
      </c>
      <c r="L125">
        <f t="shared" si="57"/>
        <v>651.57171599997673</v>
      </c>
      <c r="M125">
        <f t="shared" si="58"/>
        <v>-5.3743753500046294</v>
      </c>
      <c r="O125">
        <v>1260</v>
      </c>
      <c r="P125">
        <v>6500000</v>
      </c>
      <c r="Q125">
        <v>371.94517500000001</v>
      </c>
      <c r="R125">
        <v>-574258.43183500005</v>
      </c>
      <c r="S125">
        <v>2514551.2078499999</v>
      </c>
      <c r="T125">
        <v>8188.3896960000002</v>
      </c>
      <c r="U125">
        <v>68015.744477</v>
      </c>
      <c r="V125">
        <f t="shared" si="59"/>
        <v>6.8015744477000002</v>
      </c>
      <c r="Y125">
        <v>6500000</v>
      </c>
      <c r="Z125">
        <v>42.993499999999997</v>
      </c>
      <c r="AA125">
        <v>94.496499999999997</v>
      </c>
      <c r="AB125">
        <v>51.503</v>
      </c>
      <c r="AD125">
        <f t="shared" si="60"/>
        <v>71495.050741875806</v>
      </c>
      <c r="AE125">
        <f t="shared" si="61"/>
        <v>4.3486133699947862</v>
      </c>
      <c r="AF125">
        <f t="shared" si="62"/>
        <v>34.17009488631556</v>
      </c>
      <c r="AG125">
        <f t="shared" si="63"/>
        <v>1.7623597534731136E-2</v>
      </c>
      <c r="AI125">
        <v>0.64489259712132219</v>
      </c>
      <c r="AJ125">
        <v>55.333237411292338</v>
      </c>
    </row>
    <row r="126" spans="2:40" x14ac:dyDescent="0.2">
      <c r="B126">
        <v>1280</v>
      </c>
      <c r="C126">
        <v>6600000</v>
      </c>
      <c r="D126">
        <v>372.00518199999999</v>
      </c>
      <c r="E126">
        <v>-574252.77814800001</v>
      </c>
      <c r="F126">
        <v>2514551.2078499999</v>
      </c>
      <c r="G126">
        <v>8564.1184790000007</v>
      </c>
      <c r="I126">
        <f t="shared" si="54"/>
        <v>1095.2178217743058</v>
      </c>
      <c r="J126">
        <f t="shared" si="55"/>
        <v>0.57245080500894452</v>
      </c>
      <c r="K126">
        <f t="shared" si="56"/>
        <v>0.99974848298198937</v>
      </c>
      <c r="L126">
        <f t="shared" si="57"/>
        <v>657.22540300001856</v>
      </c>
      <c r="M126">
        <f t="shared" si="58"/>
        <v>-6.5558476499976681</v>
      </c>
      <c r="O126">
        <v>1280</v>
      </c>
      <c r="P126">
        <v>6600000</v>
      </c>
      <c r="Q126">
        <v>372.00518199999999</v>
      </c>
      <c r="R126">
        <v>-574252.77814800001</v>
      </c>
      <c r="S126">
        <v>2514551.2078499999</v>
      </c>
      <c r="T126">
        <v>8564.1184790000007</v>
      </c>
      <c r="U126">
        <v>70031.440709999995</v>
      </c>
      <c r="V126">
        <f t="shared" si="59"/>
        <v>7.0031440709999995</v>
      </c>
      <c r="Y126">
        <v>6600000</v>
      </c>
      <c r="Z126">
        <v>42.7303</v>
      </c>
      <c r="AA126">
        <v>94.598100000000002</v>
      </c>
      <c r="AB126">
        <v>51.867800000000003</v>
      </c>
      <c r="AD126">
        <f t="shared" si="60"/>
        <v>73025.052917421606</v>
      </c>
      <c r="AE126">
        <f t="shared" si="61"/>
        <v>4.3836765276101506</v>
      </c>
      <c r="AF126">
        <f t="shared" si="62"/>
        <v>34.356005364743197</v>
      </c>
      <c r="AG126">
        <f t="shared" si="63"/>
        <v>1.7528231050341767E-2</v>
      </c>
      <c r="AI126">
        <v>0.86453646336602163</v>
      </c>
      <c r="AJ126">
        <v>57.250112638315528</v>
      </c>
      <c r="AK126">
        <f>AVERAGE(AI126:AI130)</f>
        <v>0.80887059971045827</v>
      </c>
      <c r="AL126">
        <f>AVERAGE(AJ126:AJ130)</f>
        <v>57.729605996641098</v>
      </c>
      <c r="AM126">
        <f>AVERAGE(AI126:AI135)</f>
        <v>0.78541040110282734</v>
      </c>
      <c r="AN126">
        <f>AVERAGE(AJ126:AJ135)</f>
        <v>58.853685207580938</v>
      </c>
    </row>
    <row r="127" spans="2:40" x14ac:dyDescent="0.2">
      <c r="B127">
        <v>1300</v>
      </c>
      <c r="C127">
        <v>6700000</v>
      </c>
      <c r="D127">
        <v>371.97616399999998</v>
      </c>
      <c r="E127">
        <v>-574227.20509900001</v>
      </c>
      <c r="F127">
        <v>2514551.2078499999</v>
      </c>
      <c r="G127">
        <v>8923.0752859999993</v>
      </c>
      <c r="I127">
        <f t="shared" si="54"/>
        <v>1120.7908707743045</v>
      </c>
      <c r="J127">
        <f t="shared" si="55"/>
        <v>0.58139534883720934</v>
      </c>
      <c r="K127">
        <f t="shared" si="56"/>
        <v>0.99974848298198937</v>
      </c>
      <c r="L127">
        <f t="shared" si="57"/>
        <v>682.79845200001728</v>
      </c>
      <c r="M127">
        <f t="shared" si="58"/>
        <v>-5.559879549999823</v>
      </c>
      <c r="O127">
        <v>1300</v>
      </c>
      <c r="P127">
        <v>6700000</v>
      </c>
      <c r="Q127">
        <v>371.97616399999998</v>
      </c>
      <c r="R127">
        <v>-574227.20509900001</v>
      </c>
      <c r="S127">
        <v>2514551.2078499999</v>
      </c>
      <c r="T127">
        <v>8923.0752859999993</v>
      </c>
      <c r="U127">
        <v>71342.007855000003</v>
      </c>
      <c r="V127">
        <f t="shared" si="59"/>
        <v>7.1342007855000009</v>
      </c>
      <c r="Y127">
        <v>6700000</v>
      </c>
      <c r="Z127">
        <v>42.818800000000003</v>
      </c>
      <c r="AA127">
        <v>95.004499999999993</v>
      </c>
      <c r="AB127">
        <v>52.185699999999997</v>
      </c>
      <c r="AD127">
        <f t="shared" si="60"/>
        <v>74376.020494403114</v>
      </c>
      <c r="AE127">
        <f t="shared" si="61"/>
        <v>4.3845972770714114</v>
      </c>
      <c r="AF127">
        <f t="shared" si="62"/>
        <v>34.453261185945806</v>
      </c>
      <c r="AG127">
        <f t="shared" si="63"/>
        <v>1.7478751771854029E-2</v>
      </c>
      <c r="AI127">
        <v>1.2942638249087444</v>
      </c>
      <c r="AJ127">
        <v>57.442512180323057</v>
      </c>
    </row>
    <row r="128" spans="2:40" x14ac:dyDescent="0.2">
      <c r="B128">
        <v>1320</v>
      </c>
      <c r="C128">
        <v>6800000</v>
      </c>
      <c r="D128">
        <v>372.017269</v>
      </c>
      <c r="E128">
        <v>-574205.17294600001</v>
      </c>
      <c r="F128">
        <v>2514551.2078499999</v>
      </c>
      <c r="G128">
        <v>9152.3142599999992</v>
      </c>
      <c r="I128">
        <f t="shared" ref="I128:I132" si="64">E128-(128000-$B$60)/128000*$E$61</f>
        <v>1142.8230237743119</v>
      </c>
      <c r="J128">
        <f t="shared" ref="J128:J132" si="65">B128/$B$60</f>
        <v>0.59033989266547404</v>
      </c>
      <c r="K128">
        <f t="shared" ref="K128:K132" si="66">F128/$F$61</f>
        <v>0.99974848298198937</v>
      </c>
      <c r="L128">
        <f t="shared" ref="L128:L132" si="67">E128-$E$62</f>
        <v>704.83060500002466</v>
      </c>
      <c r="M128">
        <f t="shared" ref="M128:M132" si="68">((L128-L127)-(B128-B127)*$H$14)/(B128-B127)</f>
        <v>-5.7369243499993896</v>
      </c>
      <c r="O128">
        <v>1320</v>
      </c>
      <c r="P128">
        <v>6800000</v>
      </c>
      <c r="Q128">
        <v>372.017269</v>
      </c>
      <c r="R128">
        <v>-574205.17294600001</v>
      </c>
      <c r="S128">
        <v>2514551.2078499999</v>
      </c>
      <c r="T128">
        <v>9152.3142599999992</v>
      </c>
      <c r="U128">
        <v>72953.879835999993</v>
      </c>
      <c r="V128">
        <f t="shared" ref="V128:V132" si="69">U128*10^-4</f>
        <v>7.2953879835999995</v>
      </c>
      <c r="Y128">
        <v>6800000</v>
      </c>
      <c r="Z128">
        <v>42.712200000000003</v>
      </c>
      <c r="AA128">
        <v>95.477500000000006</v>
      </c>
      <c r="AB128">
        <v>52.765300000000003</v>
      </c>
      <c r="AD128">
        <f t="shared" ref="AD128:AD132" si="70">(1/6)*3.14*(AB128)^3</f>
        <v>76881.815937018779</v>
      </c>
      <c r="AE128">
        <f t="shared" ref="AE128:AE131" si="71">V128*$AD$59/AD128</f>
        <v>4.3375258916140966</v>
      </c>
      <c r="AF128">
        <f t="shared" ref="AF128:AF131" si="72">AD128/O128*0.6022</f>
        <v>35.074416331267201</v>
      </c>
      <c r="AG128">
        <f t="shared" ref="AG128:AG132" si="73">O128/AD128</f>
        <v>1.7169209440647679E-2</v>
      </c>
      <c r="AI128">
        <v>0.58564080253224582</v>
      </c>
      <c r="AJ128">
        <v>57.565458144429257</v>
      </c>
    </row>
    <row r="129" spans="2:40" x14ac:dyDescent="0.2">
      <c r="B129">
        <v>1340</v>
      </c>
      <c r="C129">
        <v>6900000</v>
      </c>
      <c r="D129">
        <v>371.98109099999999</v>
      </c>
      <c r="E129">
        <v>-574190.76027099998</v>
      </c>
      <c r="F129">
        <v>2514551.2078499999</v>
      </c>
      <c r="G129">
        <v>9501.3450300000004</v>
      </c>
      <c r="I129">
        <f t="shared" si="64"/>
        <v>1157.2356987743406</v>
      </c>
      <c r="J129">
        <f t="shared" si="65"/>
        <v>0.59928443649373886</v>
      </c>
      <c r="K129">
        <f t="shared" si="66"/>
        <v>0.99974848298198937</v>
      </c>
      <c r="L129">
        <f t="shared" si="67"/>
        <v>719.24328000005335</v>
      </c>
      <c r="M129">
        <f t="shared" si="68"/>
        <v>-6.1178982499983245</v>
      </c>
      <c r="O129">
        <v>1340</v>
      </c>
      <c r="P129">
        <v>6900000</v>
      </c>
      <c r="Q129">
        <v>371.98109099999999</v>
      </c>
      <c r="R129">
        <v>-574190.76027099998</v>
      </c>
      <c r="S129">
        <v>2514551.2078499999</v>
      </c>
      <c r="T129">
        <v>9501.3450300000004</v>
      </c>
      <c r="U129">
        <v>75176.353640000001</v>
      </c>
      <c r="V129">
        <f t="shared" si="69"/>
        <v>7.5176353640000002</v>
      </c>
      <c r="Y129">
        <v>6900000</v>
      </c>
      <c r="Z129">
        <v>42.561999999999998</v>
      </c>
      <c r="AA129">
        <v>95.576999999999998</v>
      </c>
      <c r="AB129">
        <v>53.015000000000001</v>
      </c>
      <c r="AD129">
        <f t="shared" si="70"/>
        <v>77978.46734068291</v>
      </c>
      <c r="AE129">
        <f t="shared" si="71"/>
        <v>4.4068054854903069</v>
      </c>
      <c r="AF129">
        <f t="shared" si="72"/>
        <v>35.043755994447196</v>
      </c>
      <c r="AG129">
        <f t="shared" si="73"/>
        <v>1.7184231053755213E-2</v>
      </c>
      <c r="AI129">
        <v>0.67546807078584148</v>
      </c>
      <c r="AJ129">
        <v>58.10540531516417</v>
      </c>
    </row>
    <row r="130" spans="2:40" x14ac:dyDescent="0.2">
      <c r="B130">
        <v>1360</v>
      </c>
      <c r="C130">
        <v>7000000</v>
      </c>
      <c r="D130">
        <v>372.000587</v>
      </c>
      <c r="E130">
        <v>-574148.81871200004</v>
      </c>
      <c r="F130">
        <v>2514551.2078499999</v>
      </c>
      <c r="G130">
        <v>9840.0426819999993</v>
      </c>
      <c r="I130">
        <f t="shared" si="64"/>
        <v>1199.1772577742813</v>
      </c>
      <c r="J130">
        <f t="shared" si="65"/>
        <v>0.60822898032200357</v>
      </c>
      <c r="K130">
        <f t="shared" si="66"/>
        <v>0.99974848298198937</v>
      </c>
      <c r="L130">
        <f t="shared" si="67"/>
        <v>761.1848389999941</v>
      </c>
      <c r="M130">
        <f t="shared" si="68"/>
        <v>-4.7414540500027211</v>
      </c>
      <c r="O130">
        <v>1360</v>
      </c>
      <c r="P130">
        <v>7000000</v>
      </c>
      <c r="Q130">
        <v>372.000587</v>
      </c>
      <c r="R130">
        <v>-574148.81871200004</v>
      </c>
      <c r="S130">
        <v>2514551.2078499999</v>
      </c>
      <c r="T130">
        <v>9840.0426819999993</v>
      </c>
      <c r="U130">
        <v>77108.165255</v>
      </c>
      <c r="V130">
        <f t="shared" si="69"/>
        <v>7.7108165255000003</v>
      </c>
      <c r="Y130">
        <v>7000000</v>
      </c>
      <c r="Z130">
        <v>42.005600000000001</v>
      </c>
      <c r="AA130">
        <v>95.750500000000002</v>
      </c>
      <c r="AB130">
        <v>53.744900000000001</v>
      </c>
      <c r="AD130">
        <f t="shared" si="70"/>
        <v>81243.79004432862</v>
      </c>
      <c r="AE130">
        <f t="shared" si="71"/>
        <v>4.3383792449711818</v>
      </c>
      <c r="AF130">
        <f t="shared" si="72"/>
        <v>35.974272326981392</v>
      </c>
      <c r="AG130">
        <f t="shared" si="73"/>
        <v>1.6739740960606962E-2</v>
      </c>
      <c r="AI130">
        <v>0.6244438369594385</v>
      </c>
      <c r="AJ130">
        <v>58.284541704973449</v>
      </c>
    </row>
    <row r="131" spans="2:40" x14ac:dyDescent="0.2">
      <c r="B131">
        <v>1380</v>
      </c>
      <c r="C131">
        <v>7100000</v>
      </c>
      <c r="D131">
        <v>372.03001</v>
      </c>
      <c r="E131">
        <v>-574140.43167099997</v>
      </c>
      <c r="F131">
        <v>2514551.2078499999</v>
      </c>
      <c r="G131">
        <v>10121.826967999999</v>
      </c>
      <c r="I131">
        <f t="shared" si="64"/>
        <v>1207.5642987743486</v>
      </c>
      <c r="J131">
        <f t="shared" si="65"/>
        <v>0.61717352415026838</v>
      </c>
      <c r="K131">
        <f t="shared" si="66"/>
        <v>0.99974848298198937</v>
      </c>
      <c r="L131">
        <f t="shared" si="67"/>
        <v>769.57188000006136</v>
      </c>
      <c r="M131">
        <f t="shared" si="68"/>
        <v>-6.419179949996396</v>
      </c>
      <c r="O131">
        <v>1380</v>
      </c>
      <c r="P131">
        <v>7100000</v>
      </c>
      <c r="Q131">
        <v>372.03001</v>
      </c>
      <c r="R131">
        <v>-574140.43167099997</v>
      </c>
      <c r="S131">
        <v>2514551.2078499999</v>
      </c>
      <c r="T131">
        <v>10121.826967999999</v>
      </c>
      <c r="U131">
        <v>78591.842862999998</v>
      </c>
      <c r="V131">
        <f t="shared" si="69"/>
        <v>7.8591842863000005</v>
      </c>
      <c r="Y131">
        <v>7100000</v>
      </c>
      <c r="Z131">
        <v>42.050600000000003</v>
      </c>
      <c r="AA131">
        <v>95.474400000000003</v>
      </c>
      <c r="AB131">
        <v>53.4238</v>
      </c>
      <c r="AD131">
        <f t="shared" si="70"/>
        <v>79796.294647211922</v>
      </c>
      <c r="AE131">
        <f t="shared" si="71"/>
        <v>4.5020681683818102</v>
      </c>
      <c r="AF131">
        <f t="shared" si="72"/>
        <v>34.821252635181899</v>
      </c>
      <c r="AG131">
        <f t="shared" si="73"/>
        <v>1.7294036096552223E-2</v>
      </c>
      <c r="AI131">
        <v>0.58795419136136495</v>
      </c>
      <c r="AJ131">
        <v>59.385936080104976</v>
      </c>
      <c r="AK131">
        <f>AVERAGE(AI131:AI135)</f>
        <v>0.76195020249519663</v>
      </c>
      <c r="AL131">
        <f>AVERAGE(AJ131:AJ135)</f>
        <v>59.977764418520806</v>
      </c>
    </row>
    <row r="132" spans="2:40" x14ac:dyDescent="0.2">
      <c r="B132">
        <v>1400</v>
      </c>
      <c r="C132">
        <v>7200000</v>
      </c>
      <c r="D132">
        <v>372.001867</v>
      </c>
      <c r="E132">
        <v>-574102.97862399998</v>
      </c>
      <c r="F132">
        <v>2514551.2078499999</v>
      </c>
      <c r="G132">
        <v>10443.436088</v>
      </c>
      <c r="I132">
        <f t="shared" si="64"/>
        <v>1245.0173457743367</v>
      </c>
      <c r="J132">
        <f t="shared" si="65"/>
        <v>0.62611806797853309</v>
      </c>
      <c r="K132">
        <f t="shared" si="66"/>
        <v>0.99974848298198937</v>
      </c>
      <c r="L132">
        <f t="shared" si="67"/>
        <v>807.0249270000495</v>
      </c>
      <c r="M132">
        <f t="shared" si="68"/>
        <v>-4.9658796500003515</v>
      </c>
      <c r="O132">
        <v>1400</v>
      </c>
      <c r="P132">
        <v>7200000</v>
      </c>
      <c r="Q132">
        <v>372.001867</v>
      </c>
      <c r="R132">
        <v>-574102.97862399998</v>
      </c>
      <c r="S132">
        <v>2514551.2078499999</v>
      </c>
      <c r="T132">
        <v>10443.436088</v>
      </c>
      <c r="U132">
        <v>80038.770292000001</v>
      </c>
      <c r="V132">
        <f t="shared" si="69"/>
        <v>8.0038770291999999</v>
      </c>
      <c r="Y132">
        <v>7200000</v>
      </c>
      <c r="Z132">
        <v>42.009500000000003</v>
      </c>
      <c r="AA132">
        <v>95.884900000000002</v>
      </c>
      <c r="AB132">
        <v>53.875399999999999</v>
      </c>
      <c r="AD132">
        <f t="shared" si="70"/>
        <v>81837.041458710519</v>
      </c>
      <c r="AE132">
        <f>V132*$AD$59/AD132</f>
        <v>4.4706205125773408</v>
      </c>
      <c r="AF132">
        <f>AD132/O132*0.6022</f>
        <v>35.201618833168197</v>
      </c>
      <c r="AG132">
        <f t="shared" si="73"/>
        <v>1.7107167794015943E-2</v>
      </c>
      <c r="AI132">
        <v>0.52329540162241384</v>
      </c>
      <c r="AJ132">
        <v>59.457228773724438</v>
      </c>
    </row>
    <row r="133" spans="2:40" x14ac:dyDescent="0.2">
      <c r="AI133">
        <v>0.79695994858375785</v>
      </c>
      <c r="AJ133">
        <v>59.512237423056959</v>
      </c>
    </row>
    <row r="134" spans="2:40" x14ac:dyDescent="0.2">
      <c r="B134" t="s">
        <v>5</v>
      </c>
      <c r="AE134" t="s">
        <v>6</v>
      </c>
      <c r="AI134">
        <v>1.1816198878385207</v>
      </c>
      <c r="AJ134">
        <v>60.548897839143713</v>
      </c>
    </row>
    <row r="135" spans="2:40" x14ac:dyDescent="0.2">
      <c r="D135" t="s">
        <v>7</v>
      </c>
      <c r="F135" t="s">
        <v>37</v>
      </c>
      <c r="Y135" t="s">
        <v>8</v>
      </c>
      <c r="Z135" t="s">
        <v>9</v>
      </c>
      <c r="AA135" t="s">
        <v>10</v>
      </c>
      <c r="AB135" t="s">
        <v>11</v>
      </c>
      <c r="AD135">
        <f>(4/3)*3.14*((3.413*8.5)^3)</f>
        <v>102219.56457563989</v>
      </c>
      <c r="AE135" t="s">
        <v>12</v>
      </c>
      <c r="AI135">
        <v>0.71992158306992593</v>
      </c>
      <c r="AJ135">
        <v>60.984521976573923</v>
      </c>
    </row>
    <row r="136" spans="2:40" x14ac:dyDescent="0.2">
      <c r="B136">
        <v>5059</v>
      </c>
      <c r="C136" t="s">
        <v>13</v>
      </c>
      <c r="D136" t="s">
        <v>14</v>
      </c>
      <c r="E136" t="s">
        <v>15</v>
      </c>
      <c r="F136" t="s">
        <v>16</v>
      </c>
      <c r="G136" t="s">
        <v>17</v>
      </c>
      <c r="I136" t="s">
        <v>18</v>
      </c>
      <c r="J136" t="s">
        <v>19</v>
      </c>
      <c r="K136" t="s">
        <v>20</v>
      </c>
      <c r="L136" t="s">
        <v>21</v>
      </c>
      <c r="M136" t="s">
        <v>22</v>
      </c>
      <c r="Y136">
        <v>0</v>
      </c>
      <c r="Z136">
        <v>37.729999999999997</v>
      </c>
      <c r="AA136">
        <v>99.47</v>
      </c>
      <c r="AB136">
        <v>61.74</v>
      </c>
      <c r="AD136">
        <f>(1/6)*3.14*(AB136)^3</f>
        <v>123162.43685256</v>
      </c>
      <c r="AI136">
        <v>0.47187038823844973</v>
      </c>
      <c r="AJ136">
        <v>61.815510731858168</v>
      </c>
      <c r="AK136">
        <f>AVERAGE(AI136:AI140)</f>
        <v>0.72103586862192481</v>
      </c>
      <c r="AL136">
        <f>AVERAGE(AJ136:AJ140)</f>
        <v>62.712706222490588</v>
      </c>
      <c r="AM136">
        <f>AVERAGE(AI136:AI145)</f>
        <v>0.63777969524897871</v>
      </c>
      <c r="AN136">
        <f>AVERAGE(AJ136:AJ145)</f>
        <v>64.204084664016023</v>
      </c>
    </row>
    <row r="137" spans="2:40" x14ac:dyDescent="0.2">
      <c r="B137" t="s">
        <v>23</v>
      </c>
      <c r="C137">
        <v>100000</v>
      </c>
      <c r="D137">
        <v>371.86096400000002</v>
      </c>
      <c r="E137">
        <v>-585577.29941900005</v>
      </c>
      <c r="F137">
        <v>2515183.8193839998</v>
      </c>
      <c r="G137">
        <v>-3.6046000000000002E-2</v>
      </c>
      <c r="Y137">
        <v>100000</v>
      </c>
      <c r="Z137">
        <v>38.118400000000001</v>
      </c>
      <c r="AA137">
        <v>99.152500000000003</v>
      </c>
      <c r="AB137">
        <v>61.034100000000002</v>
      </c>
      <c r="AD137">
        <f t="shared" ref="AD137:AD139" si="74">(1/6)*3.14*(AB137)^3</f>
        <v>118986.04589339817</v>
      </c>
      <c r="AI137">
        <v>0.53081584844604901</v>
      </c>
      <c r="AJ137">
        <v>62.36019476162032</v>
      </c>
    </row>
    <row r="138" spans="2:40" x14ac:dyDescent="0.2">
      <c r="B138">
        <v>0</v>
      </c>
      <c r="C138">
        <v>200000</v>
      </c>
      <c r="D138">
        <v>371.82138700000002</v>
      </c>
      <c r="E138">
        <v>-561646.65088600002</v>
      </c>
      <c r="F138">
        <v>2513531.7263580002</v>
      </c>
      <c r="G138">
        <v>-2.2557000000000001E-2</v>
      </c>
      <c r="I138">
        <f>E138-(128000-$B$136)/128000*$E$137</f>
        <v>786.62073799443897</v>
      </c>
      <c r="J138">
        <f>B138/$B$136</f>
        <v>0</v>
      </c>
      <c r="K138">
        <f>F138/$F$137</f>
        <v>0.99934315217310665</v>
      </c>
      <c r="L138">
        <f>E138-$E$138</f>
        <v>0</v>
      </c>
      <c r="O138" t="s">
        <v>24</v>
      </c>
      <c r="P138" t="s">
        <v>13</v>
      </c>
      <c r="Q138" t="s">
        <v>14</v>
      </c>
      <c r="R138" t="s">
        <v>15</v>
      </c>
      <c r="S138" t="s">
        <v>16</v>
      </c>
      <c r="T138" t="s">
        <v>17</v>
      </c>
      <c r="U138" t="s">
        <v>25</v>
      </c>
      <c r="V138" t="s">
        <v>26</v>
      </c>
      <c r="Y138">
        <v>200000</v>
      </c>
      <c r="Z138">
        <v>38.207900000000002</v>
      </c>
      <c r="AA138">
        <v>98.780500000000004</v>
      </c>
      <c r="AB138">
        <v>60.572600000000001</v>
      </c>
      <c r="AD138">
        <f t="shared" si="74"/>
        <v>116307.31887556253</v>
      </c>
      <c r="AE138" t="s">
        <v>27</v>
      </c>
      <c r="AF138" t="s">
        <v>28</v>
      </c>
      <c r="AG138" t="s">
        <v>29</v>
      </c>
      <c r="AI138">
        <v>0.69990427860292725</v>
      </c>
      <c r="AJ138">
        <v>62.656845253164136</v>
      </c>
    </row>
    <row r="139" spans="2:40" x14ac:dyDescent="0.2">
      <c r="B139">
        <v>40</v>
      </c>
      <c r="C139">
        <v>300000</v>
      </c>
      <c r="D139">
        <v>371.923922</v>
      </c>
      <c r="E139">
        <v>-561654.87840799999</v>
      </c>
      <c r="F139">
        <v>2513589.8359130002</v>
      </c>
      <c r="G139">
        <v>-110.84152</v>
      </c>
      <c r="I139">
        <f>E139-(128000-$B$136)/128000*$E$137</f>
        <v>778.39321599446703</v>
      </c>
      <c r="J139">
        <f>B139/$B$136</f>
        <v>7.9067009290373583E-3</v>
      </c>
      <c r="K139">
        <f>F139/$F$137</f>
        <v>0.99936625567534465</v>
      </c>
      <c r="L139">
        <f>E139-$E$138</f>
        <v>-8.2275219999719411</v>
      </c>
      <c r="M139">
        <f>((L139-L138)-(B139-B138)*$H$14)/(B139-B138)</f>
        <v>-7.0442200499990575</v>
      </c>
      <c r="O139">
        <v>40</v>
      </c>
      <c r="P139">
        <v>300000</v>
      </c>
      <c r="Q139">
        <v>371.923922</v>
      </c>
      <c r="R139">
        <v>-561654.87840799999</v>
      </c>
      <c r="S139">
        <v>2513589.8359130002</v>
      </c>
      <c r="T139">
        <v>-110.84152</v>
      </c>
      <c r="U139">
        <v>0</v>
      </c>
      <c r="V139">
        <f>U139*10^-4</f>
        <v>0</v>
      </c>
      <c r="Y139">
        <v>300000</v>
      </c>
      <c r="Z139">
        <v>38.553100000000001</v>
      </c>
      <c r="AA139">
        <v>98.729600000000005</v>
      </c>
      <c r="AB139">
        <v>60.176499999999997</v>
      </c>
      <c r="AD139">
        <f t="shared" si="74"/>
        <v>114040.51541943138</v>
      </c>
      <c r="AE139">
        <f>V139*$AD$135/AD139</f>
        <v>0</v>
      </c>
      <c r="AF139">
        <f>AD139/O139*0.6022</f>
        <v>1716.8799596395393</v>
      </c>
      <c r="AG139">
        <f>O139/AD139</f>
        <v>3.5075253608670022E-4</v>
      </c>
      <c r="AI139">
        <v>1.0130500086248002</v>
      </c>
      <c r="AJ139">
        <v>63.190640215354122</v>
      </c>
    </row>
    <row r="140" spans="2:40" x14ac:dyDescent="0.2">
      <c r="B140">
        <v>80</v>
      </c>
      <c r="C140">
        <v>400000</v>
      </c>
      <c r="D140">
        <v>371.95903600000003</v>
      </c>
      <c r="E140">
        <v>-561663.86261499999</v>
      </c>
      <c r="F140">
        <v>2513589.8359130002</v>
      </c>
      <c r="G140">
        <v>-214.51204200000001</v>
      </c>
      <c r="I140">
        <f t="shared" ref="I140:I157" si="75">E140-(128000-$B$136)/128000*$E$137</f>
        <v>769.40900899446569</v>
      </c>
      <c r="J140">
        <f t="shared" ref="J140:J157" si="76">B140/$B$136</f>
        <v>1.5813401858074717E-2</v>
      </c>
      <c r="K140">
        <f t="shared" ref="K140:K157" si="77">F140/$F$137</f>
        <v>0.99936625567534465</v>
      </c>
      <c r="L140">
        <f t="shared" ref="L140:L157" si="78">E140-$E$138</f>
        <v>-17.211728999973275</v>
      </c>
      <c r="M140">
        <f t="shared" ref="M140:M157" si="79">((L140-L139)-(B140-B139)*$H$14)/(B140-B139)</f>
        <v>-7.0631371749997927</v>
      </c>
      <c r="O140">
        <v>80</v>
      </c>
      <c r="P140">
        <v>400000</v>
      </c>
      <c r="Q140">
        <v>371.95903600000003</v>
      </c>
      <c r="R140">
        <v>-561663.86261499999</v>
      </c>
      <c r="S140">
        <v>2513589.8359130002</v>
      </c>
      <c r="T140">
        <v>-214.51204200000001</v>
      </c>
      <c r="U140">
        <v>26.948875000000001</v>
      </c>
      <c r="V140">
        <f t="shared" ref="V140:V186" si="80">U140*10^-4</f>
        <v>2.6948875000000001E-3</v>
      </c>
      <c r="Y140">
        <v>400000</v>
      </c>
      <c r="Z140">
        <v>38.580800000000004</v>
      </c>
      <c r="AA140">
        <v>99.106899999999996</v>
      </c>
      <c r="AB140">
        <v>60.5261</v>
      </c>
      <c r="AD140">
        <f t="shared" ref="AD140:AD148" si="81">(1/6)*3.14*(AB140)^3</f>
        <v>116039.66619495317</v>
      </c>
      <c r="AE140">
        <f t="shared" ref="AE140:AE148" si="82">V140*$AD$135/AD140</f>
        <v>2.3739315689475463E-3</v>
      </c>
      <c r="AF140">
        <f t="shared" ref="AF140:AF148" si="83">AD140/O140*0.6022</f>
        <v>873.48858728250991</v>
      </c>
      <c r="AG140">
        <f t="shared" ref="AG140:AG148" si="84">O140/AD140</f>
        <v>6.8941942547124789E-4</v>
      </c>
      <c r="AI140">
        <v>0.88953881919739763</v>
      </c>
      <c r="AJ140">
        <v>63.540340150456196</v>
      </c>
    </row>
    <row r="141" spans="2:40" x14ac:dyDescent="0.2">
      <c r="B141">
        <v>120</v>
      </c>
      <c r="C141">
        <v>500000</v>
      </c>
      <c r="D141">
        <v>372.00194199999999</v>
      </c>
      <c r="E141">
        <v>-561658.132384</v>
      </c>
      <c r="F141">
        <v>2513589.8359130002</v>
      </c>
      <c r="G141">
        <v>-324.17694999999998</v>
      </c>
      <c r="I141">
        <f t="shared" si="75"/>
        <v>775.13923999445979</v>
      </c>
      <c r="J141">
        <f t="shared" si="76"/>
        <v>2.3720102787112077E-2</v>
      </c>
      <c r="K141">
        <f t="shared" si="77"/>
        <v>0.99936625567534465</v>
      </c>
      <c r="L141">
        <f t="shared" si="78"/>
        <v>-11.481497999979183</v>
      </c>
      <c r="M141">
        <f t="shared" si="79"/>
        <v>-6.6952762249999065</v>
      </c>
      <c r="O141">
        <v>120</v>
      </c>
      <c r="P141">
        <v>500000</v>
      </c>
      <c r="Q141">
        <v>372.00194199999999</v>
      </c>
      <c r="R141">
        <v>-561658.132384</v>
      </c>
      <c r="S141">
        <v>2513589.8359130002</v>
      </c>
      <c r="T141">
        <v>-324.17694999999998</v>
      </c>
      <c r="U141">
        <v>56.720227999999999</v>
      </c>
      <c r="V141">
        <f t="shared" si="80"/>
        <v>5.6720227999999999E-3</v>
      </c>
      <c r="Y141">
        <v>500000</v>
      </c>
      <c r="Z141">
        <v>38.413400000000003</v>
      </c>
      <c r="AA141">
        <v>98.874799999999993</v>
      </c>
      <c r="AB141">
        <v>60.461399999999998</v>
      </c>
      <c r="AD141">
        <f t="shared" si="81"/>
        <v>115667.93843991907</v>
      </c>
      <c r="AE141">
        <f t="shared" si="82"/>
        <v>5.0125532511350202E-3</v>
      </c>
      <c r="AF141">
        <f t="shared" si="83"/>
        <v>580.46027107099383</v>
      </c>
      <c r="AG141">
        <f t="shared" si="84"/>
        <v>1.037452569990526E-3</v>
      </c>
      <c r="AI141">
        <v>0.4958088956584526</v>
      </c>
      <c r="AJ141">
        <v>64.473187078146438</v>
      </c>
      <c r="AK141">
        <f>AVERAGE(AI141:AI145)</f>
        <v>0.55452352187603271</v>
      </c>
      <c r="AL141">
        <f>AVERAGE(AJ141:AJ145)</f>
        <v>65.69546310554145</v>
      </c>
    </row>
    <row r="142" spans="2:40" x14ac:dyDescent="0.2">
      <c r="B142">
        <v>160</v>
      </c>
      <c r="C142">
        <v>600000</v>
      </c>
      <c r="D142">
        <v>372.01021500000002</v>
      </c>
      <c r="E142">
        <v>-561662.92053899996</v>
      </c>
      <c r="F142">
        <v>2513589.8359130002</v>
      </c>
      <c r="G142">
        <v>-458.768349</v>
      </c>
      <c r="I142">
        <f t="shared" si="75"/>
        <v>770.35108499450143</v>
      </c>
      <c r="J142">
        <f t="shared" si="76"/>
        <v>3.1626803716149433E-2</v>
      </c>
      <c r="K142">
        <f t="shared" si="77"/>
        <v>0.99936625567534465</v>
      </c>
      <c r="L142">
        <f t="shared" si="78"/>
        <v>-16.269652999937534</v>
      </c>
      <c r="M142">
        <f t="shared" si="79"/>
        <v>-6.9582358749987181</v>
      </c>
      <c r="O142">
        <v>160</v>
      </c>
      <c r="P142">
        <v>600000</v>
      </c>
      <c r="Q142">
        <v>372.01021500000002</v>
      </c>
      <c r="R142">
        <v>-561662.92053899996</v>
      </c>
      <c r="S142">
        <v>2513589.8359130002</v>
      </c>
      <c r="T142">
        <v>-458.768349</v>
      </c>
      <c r="U142">
        <v>106.30518000000001</v>
      </c>
      <c r="V142">
        <f t="shared" si="80"/>
        <v>1.0630518000000002E-2</v>
      </c>
      <c r="Y142">
        <v>600000</v>
      </c>
      <c r="Z142">
        <v>38.6693</v>
      </c>
      <c r="AA142">
        <v>98.613500000000002</v>
      </c>
      <c r="AB142">
        <v>59.944200000000002</v>
      </c>
      <c r="AD142">
        <f t="shared" si="81"/>
        <v>112724.91161396349</v>
      </c>
      <c r="AE142">
        <f t="shared" si="82"/>
        <v>9.6398116939299255E-3</v>
      </c>
      <c r="AF142">
        <f t="shared" si="83"/>
        <v>424.26838608705503</v>
      </c>
      <c r="AG142">
        <f t="shared" si="84"/>
        <v>1.4193845682304394E-3</v>
      </c>
      <c r="AI142">
        <v>0.61016280464873074</v>
      </c>
      <c r="AJ142">
        <v>64.573483872880189</v>
      </c>
    </row>
    <row r="143" spans="2:40" x14ac:dyDescent="0.2">
      <c r="B143">
        <v>200</v>
      </c>
      <c r="C143">
        <v>700000</v>
      </c>
      <c r="D143">
        <v>371.98047200000002</v>
      </c>
      <c r="E143">
        <v>-561664.19541299995</v>
      </c>
      <c r="F143">
        <v>2513589.8359130002</v>
      </c>
      <c r="G143">
        <v>-300.27477499999998</v>
      </c>
      <c r="I143">
        <f t="shared" si="75"/>
        <v>769.07621099450625</v>
      </c>
      <c r="J143">
        <f t="shared" si="76"/>
        <v>3.9533504645186797E-2</v>
      </c>
      <c r="K143">
        <f t="shared" si="77"/>
        <v>0.99936625567534465</v>
      </c>
      <c r="L143">
        <f t="shared" si="78"/>
        <v>-17.544526999932714</v>
      </c>
      <c r="M143">
        <f t="shared" si="79"/>
        <v>-6.8704038499996383</v>
      </c>
      <c r="O143">
        <v>200</v>
      </c>
      <c r="P143">
        <v>700000</v>
      </c>
      <c r="Q143">
        <v>371.98047200000002</v>
      </c>
      <c r="R143">
        <v>-561664.19541299995</v>
      </c>
      <c r="S143">
        <v>2513589.8359130002</v>
      </c>
      <c r="T143">
        <v>-300.27477499999998</v>
      </c>
      <c r="U143">
        <v>143.89173700000001</v>
      </c>
      <c r="V143">
        <f t="shared" si="80"/>
        <v>1.4389173700000001E-2</v>
      </c>
      <c r="Y143">
        <v>700000</v>
      </c>
      <c r="Z143">
        <v>38.584600000000002</v>
      </c>
      <c r="AA143">
        <v>98.615200000000002</v>
      </c>
      <c r="AB143">
        <v>60.0306</v>
      </c>
      <c r="AD143">
        <f t="shared" si="81"/>
        <v>113213.03942010686</v>
      </c>
      <c r="AE143">
        <f t="shared" si="82"/>
        <v>1.2991922818706893E-2</v>
      </c>
      <c r="AF143">
        <f t="shared" si="83"/>
        <v>340.88446169394172</v>
      </c>
      <c r="AG143">
        <f t="shared" si="84"/>
        <v>1.7665809612075446E-3</v>
      </c>
      <c r="AI143">
        <v>0.41511996301982035</v>
      </c>
      <c r="AJ143">
        <v>65.85906083087275</v>
      </c>
    </row>
    <row r="144" spans="2:40" x14ac:dyDescent="0.2">
      <c r="B144">
        <v>240</v>
      </c>
      <c r="C144">
        <v>800000</v>
      </c>
      <c r="D144">
        <v>371.955825</v>
      </c>
      <c r="E144">
        <v>-561666.56046199996</v>
      </c>
      <c r="F144">
        <v>2513589.8359130002</v>
      </c>
      <c r="G144">
        <v>-344.28106500000001</v>
      </c>
      <c r="I144">
        <f t="shared" si="75"/>
        <v>766.7111619944917</v>
      </c>
      <c r="J144">
        <f t="shared" si="76"/>
        <v>4.7440205574224154E-2</v>
      </c>
      <c r="K144">
        <f t="shared" si="77"/>
        <v>0.99936625567534465</v>
      </c>
      <c r="L144">
        <f t="shared" si="78"/>
        <v>-19.909575999947265</v>
      </c>
      <c r="M144">
        <f t="shared" si="79"/>
        <v>-6.8976582250001233</v>
      </c>
      <c r="O144">
        <v>240</v>
      </c>
      <c r="P144">
        <v>800000</v>
      </c>
      <c r="Q144">
        <v>371.955825</v>
      </c>
      <c r="R144">
        <v>-561666.56046199996</v>
      </c>
      <c r="S144">
        <v>2513589.8359130002</v>
      </c>
      <c r="T144">
        <v>-344.28106500000001</v>
      </c>
      <c r="U144">
        <v>210.69259700000001</v>
      </c>
      <c r="V144">
        <f t="shared" si="80"/>
        <v>2.1069259700000002E-2</v>
      </c>
      <c r="Y144">
        <v>800000</v>
      </c>
      <c r="Z144">
        <v>38.648099999999999</v>
      </c>
      <c r="AA144">
        <v>98.484099999999998</v>
      </c>
      <c r="AB144">
        <v>59.835999999999999</v>
      </c>
      <c r="AD144">
        <f t="shared" si="81"/>
        <v>112115.60329480597</v>
      </c>
      <c r="AE144">
        <f t="shared" si="82"/>
        <v>1.9209552365356201E-2</v>
      </c>
      <c r="AF144">
        <f t="shared" si="83"/>
        <v>281.3167346005506</v>
      </c>
      <c r="AG144">
        <f t="shared" si="84"/>
        <v>2.1406476257272086E-3</v>
      </c>
      <c r="AI144">
        <v>0.45939275915530792</v>
      </c>
      <c r="AJ144">
        <v>66.688472018014991</v>
      </c>
    </row>
    <row r="145" spans="2:40" x14ac:dyDescent="0.2">
      <c r="B145">
        <v>280</v>
      </c>
      <c r="C145">
        <v>900000</v>
      </c>
      <c r="D145">
        <v>371.98931599999997</v>
      </c>
      <c r="E145">
        <v>-561666.18724200001</v>
      </c>
      <c r="F145">
        <v>2513589.8359130002</v>
      </c>
      <c r="G145">
        <v>-347.186151</v>
      </c>
      <c r="I145">
        <f t="shared" si="75"/>
        <v>767.08438199444208</v>
      </c>
      <c r="J145">
        <f t="shared" si="76"/>
        <v>5.5346906503261517E-2</v>
      </c>
      <c r="K145">
        <f t="shared" si="77"/>
        <v>0.99936625567534465</v>
      </c>
      <c r="L145">
        <f t="shared" si="78"/>
        <v>-19.536355999996886</v>
      </c>
      <c r="M145">
        <f t="shared" si="79"/>
        <v>-6.829201500001</v>
      </c>
      <c r="O145">
        <v>280</v>
      </c>
      <c r="P145">
        <v>900000</v>
      </c>
      <c r="Q145">
        <v>371.98931599999997</v>
      </c>
      <c r="R145">
        <v>-561666.18724200001</v>
      </c>
      <c r="S145">
        <v>2513589.8359130002</v>
      </c>
      <c r="T145">
        <v>-347.186151</v>
      </c>
      <c r="U145">
        <v>242.10978700000001</v>
      </c>
      <c r="V145">
        <f t="shared" si="80"/>
        <v>2.4210978700000003E-2</v>
      </c>
      <c r="Y145">
        <v>900000</v>
      </c>
      <c r="Z145">
        <v>38.4908</v>
      </c>
      <c r="AA145">
        <v>98.807000000000002</v>
      </c>
      <c r="AB145">
        <v>60.316200000000002</v>
      </c>
      <c r="AD145">
        <f t="shared" si="81"/>
        <v>114836.5972907422</v>
      </c>
      <c r="AE145">
        <f t="shared" si="82"/>
        <v>2.1550932011668082E-2</v>
      </c>
      <c r="AF145">
        <f t="shared" si="83"/>
        <v>246.98071031601765</v>
      </c>
      <c r="AG145">
        <f t="shared" si="84"/>
        <v>2.4382470972306738E-3</v>
      </c>
      <c r="AI145">
        <v>0.79213318689785195</v>
      </c>
      <c r="AJ145">
        <v>66.883111727792908</v>
      </c>
    </row>
    <row r="146" spans="2:40" x14ac:dyDescent="0.2">
      <c r="B146">
        <v>320</v>
      </c>
      <c r="C146">
        <v>1000000</v>
      </c>
      <c r="D146">
        <v>372.02819</v>
      </c>
      <c r="E146">
        <v>-561673.38107100001</v>
      </c>
      <c r="F146">
        <v>2513589.8359130002</v>
      </c>
      <c r="G146">
        <v>-273.44819899999999</v>
      </c>
      <c r="I146">
        <f t="shared" si="75"/>
        <v>759.8905529944459</v>
      </c>
      <c r="J146">
        <f t="shared" si="76"/>
        <v>6.3253607432298867E-2</v>
      </c>
      <c r="K146">
        <f t="shared" si="77"/>
        <v>0.99936625567534465</v>
      </c>
      <c r="L146">
        <f t="shared" si="78"/>
        <v>-26.730184999993071</v>
      </c>
      <c r="M146">
        <f t="shared" si="79"/>
        <v>-7.0183777249996639</v>
      </c>
      <c r="O146">
        <v>320</v>
      </c>
      <c r="P146">
        <v>1000000</v>
      </c>
      <c r="Q146">
        <v>372.02819</v>
      </c>
      <c r="R146">
        <v>-561673.38107100001</v>
      </c>
      <c r="S146">
        <v>2513589.8359130002</v>
      </c>
      <c r="T146">
        <v>-273.44819899999999</v>
      </c>
      <c r="U146">
        <v>350.73321099999998</v>
      </c>
      <c r="V146">
        <f t="shared" si="80"/>
        <v>3.5073321099999999E-2</v>
      </c>
      <c r="Y146">
        <v>1000000</v>
      </c>
      <c r="Z146">
        <v>38.754800000000003</v>
      </c>
      <c r="AA146">
        <v>98.920299999999997</v>
      </c>
      <c r="AB146">
        <v>60.165500000000002</v>
      </c>
      <c r="AD146">
        <f t="shared" si="81"/>
        <v>113977.98853386521</v>
      </c>
      <c r="AE146">
        <f t="shared" si="82"/>
        <v>3.145501738696127E-2</v>
      </c>
      <c r="AF146">
        <f t="shared" si="83"/>
        <v>214.49232717216756</v>
      </c>
      <c r="AG146">
        <f t="shared" si="84"/>
        <v>2.8075596359986772E-3</v>
      </c>
      <c r="AI146">
        <v>0.54774062164415516</v>
      </c>
      <c r="AJ146">
        <v>68.716963563471936</v>
      </c>
      <c r="AK146">
        <f>AVERAGE(AI146:AI150)</f>
        <v>0.49587992742421372</v>
      </c>
      <c r="AL146">
        <f>AVERAGE(AJ146:AJ150)</f>
        <v>70.443062949221996</v>
      </c>
      <c r="AM146">
        <f>AVERAGE(AI146:AI155)</f>
        <v>0.45530431453137454</v>
      </c>
      <c r="AN146">
        <f>AVERAGE(AJ146:AJ155)</f>
        <v>72.014755331550035</v>
      </c>
    </row>
    <row r="147" spans="2:40" x14ac:dyDescent="0.2">
      <c r="B147">
        <v>360</v>
      </c>
      <c r="C147">
        <v>1100000</v>
      </c>
      <c r="D147">
        <v>371.98188499999998</v>
      </c>
      <c r="E147">
        <v>-561671.152489</v>
      </c>
      <c r="F147">
        <v>2513589.8359130002</v>
      </c>
      <c r="G147">
        <v>-229.600673</v>
      </c>
      <c r="I147">
        <f t="shared" si="75"/>
        <v>762.11913499445654</v>
      </c>
      <c r="J147">
        <f t="shared" si="76"/>
        <v>7.116030836133623E-2</v>
      </c>
      <c r="K147">
        <f t="shared" si="77"/>
        <v>0.99936625567534465</v>
      </c>
      <c r="L147">
        <f t="shared" si="78"/>
        <v>-24.501602999982424</v>
      </c>
      <c r="M147">
        <f t="shared" si="79"/>
        <v>-6.7828174499994933</v>
      </c>
      <c r="O147">
        <v>360</v>
      </c>
      <c r="P147">
        <v>1100000</v>
      </c>
      <c r="Q147">
        <v>371.98188499999998</v>
      </c>
      <c r="R147">
        <v>-561671.152489</v>
      </c>
      <c r="S147">
        <v>2513589.8359130002</v>
      </c>
      <c r="T147">
        <v>-229.600673</v>
      </c>
      <c r="U147">
        <v>419.52943800000003</v>
      </c>
      <c r="V147">
        <f t="shared" si="80"/>
        <v>4.1952943800000003E-2</v>
      </c>
      <c r="Y147">
        <v>1100000</v>
      </c>
      <c r="Z147">
        <v>38.546100000000003</v>
      </c>
      <c r="AA147">
        <v>98.9619</v>
      </c>
      <c r="AB147">
        <v>60.415799999999997</v>
      </c>
      <c r="AD147">
        <f t="shared" si="81"/>
        <v>115406.42542521942</v>
      </c>
      <c r="AE147">
        <f t="shared" si="82"/>
        <v>3.7159210434787086E-2</v>
      </c>
      <c r="AF147">
        <f t="shared" si="83"/>
        <v>193.04930386407537</v>
      </c>
      <c r="AG147">
        <f t="shared" si="84"/>
        <v>3.1194103679545236E-3</v>
      </c>
      <c r="AI147">
        <v>0.36013065143469597</v>
      </c>
      <c r="AJ147">
        <v>70.248175134074572</v>
      </c>
    </row>
    <row r="148" spans="2:40" x14ac:dyDescent="0.2">
      <c r="B148">
        <v>400</v>
      </c>
      <c r="C148">
        <v>1200000</v>
      </c>
      <c r="D148">
        <v>371.98567600000001</v>
      </c>
      <c r="E148">
        <v>-561669.69185099995</v>
      </c>
      <c r="F148">
        <v>2513589.8359130002</v>
      </c>
      <c r="G148">
        <v>-255.02888300000001</v>
      </c>
      <c r="I148">
        <f t="shared" si="75"/>
        <v>763.57977299450431</v>
      </c>
      <c r="J148">
        <f t="shared" si="76"/>
        <v>7.9067009290373594E-2</v>
      </c>
      <c r="K148">
        <f t="shared" si="77"/>
        <v>0.99936625567534465</v>
      </c>
      <c r="L148">
        <f t="shared" si="78"/>
        <v>-23.040964999934658</v>
      </c>
      <c r="M148">
        <f t="shared" si="79"/>
        <v>-6.8020160499985654</v>
      </c>
      <c r="O148">
        <v>400</v>
      </c>
      <c r="P148">
        <v>1200000</v>
      </c>
      <c r="Q148">
        <v>371.98567600000001</v>
      </c>
      <c r="R148">
        <v>-561669.69185099995</v>
      </c>
      <c r="S148">
        <v>2513589.8359130002</v>
      </c>
      <c r="T148">
        <v>-255.02888300000001</v>
      </c>
      <c r="U148">
        <v>545.73415</v>
      </c>
      <c r="V148">
        <f t="shared" si="80"/>
        <v>5.4573415E-2</v>
      </c>
      <c r="Y148">
        <v>1200000</v>
      </c>
      <c r="Z148">
        <v>38.483400000000003</v>
      </c>
      <c r="AA148">
        <v>98.872900000000001</v>
      </c>
      <c r="AB148">
        <v>60.389499999999998</v>
      </c>
      <c r="AD148">
        <f t="shared" si="81"/>
        <v>115255.7760299145</v>
      </c>
      <c r="AE148">
        <f t="shared" si="82"/>
        <v>4.8400790926589304E-2</v>
      </c>
      <c r="AF148">
        <f t="shared" si="83"/>
        <v>173.51757081303626</v>
      </c>
      <c r="AG148">
        <f t="shared" si="84"/>
        <v>3.4705419006174623E-3</v>
      </c>
      <c r="AI148">
        <v>0.67067983972327094</v>
      </c>
      <c r="AJ148">
        <v>70.879881848729269</v>
      </c>
    </row>
    <row r="149" spans="2:40" x14ac:dyDescent="0.2">
      <c r="B149">
        <v>440</v>
      </c>
      <c r="C149">
        <v>1300000</v>
      </c>
      <c r="D149">
        <v>371.99229200000002</v>
      </c>
      <c r="E149">
        <v>-561661.22494400002</v>
      </c>
      <c r="F149">
        <v>2513589.8359130002</v>
      </c>
      <c r="G149">
        <v>-286.04066799999998</v>
      </c>
      <c r="I149">
        <f t="shared" si="75"/>
        <v>772.04667999444064</v>
      </c>
      <c r="J149">
        <f t="shared" si="76"/>
        <v>8.6973710219410957E-2</v>
      </c>
      <c r="K149">
        <f t="shared" si="77"/>
        <v>0.99936625567534465</v>
      </c>
      <c r="L149">
        <f t="shared" si="78"/>
        <v>-14.574057999998331</v>
      </c>
      <c r="M149">
        <f t="shared" si="79"/>
        <v>-6.6268593250013508</v>
      </c>
      <c r="O149">
        <v>440</v>
      </c>
      <c r="P149">
        <v>1300000</v>
      </c>
      <c r="Q149">
        <v>371.99229200000002</v>
      </c>
      <c r="R149">
        <v>-561661.22494400002</v>
      </c>
      <c r="S149">
        <v>2513589.8359130002</v>
      </c>
      <c r="T149">
        <v>-286.04066799999998</v>
      </c>
      <c r="U149">
        <v>634.72484299999996</v>
      </c>
      <c r="V149">
        <f t="shared" si="80"/>
        <v>6.3472484299999993E-2</v>
      </c>
      <c r="Y149">
        <v>1300000</v>
      </c>
      <c r="Z149">
        <v>38.8262</v>
      </c>
      <c r="AA149">
        <v>98.740300000000005</v>
      </c>
      <c r="AB149">
        <v>59.914099999999998</v>
      </c>
      <c r="AD149">
        <f t="shared" ref="AD149:AD177" si="85">(1/6)*3.14*(AB149)^3</f>
        <v>112555.18795219251</v>
      </c>
      <c r="AE149">
        <f t="shared" ref="AE149:AE167" si="86">V149*$AD$135/AD149</f>
        <v>5.7643986258864875E-2</v>
      </c>
      <c r="AF149">
        <f t="shared" ref="AF149:AF167" si="87">AD149/O149*0.6022</f>
        <v>154.04712314729619</v>
      </c>
      <c r="AG149">
        <f t="shared" ref="AG149:AG167" si="88">O149/AD149</f>
        <v>3.9091934188487934E-3</v>
      </c>
      <c r="AI149">
        <v>0.39878374900324887</v>
      </c>
      <c r="AJ149">
        <v>70.908280699880706</v>
      </c>
    </row>
    <row r="150" spans="2:40" x14ac:dyDescent="0.2">
      <c r="B150">
        <v>480</v>
      </c>
      <c r="C150">
        <v>1400000</v>
      </c>
      <c r="D150">
        <v>372.01654000000002</v>
      </c>
      <c r="E150">
        <v>-561676.35401999997</v>
      </c>
      <c r="F150">
        <v>2513589.8359130002</v>
      </c>
      <c r="G150">
        <v>-173.751036</v>
      </c>
      <c r="I150">
        <f t="shared" si="75"/>
        <v>756.91760399448685</v>
      </c>
      <c r="J150">
        <f t="shared" si="76"/>
        <v>9.4880411148448307E-2</v>
      </c>
      <c r="K150">
        <f t="shared" si="77"/>
        <v>0.99936625567534465</v>
      </c>
      <c r="L150">
        <f t="shared" si="78"/>
        <v>-29.703133999952115</v>
      </c>
      <c r="M150">
        <f t="shared" si="79"/>
        <v>-7.2167588999986041</v>
      </c>
      <c r="O150">
        <v>480</v>
      </c>
      <c r="P150">
        <v>1400000</v>
      </c>
      <c r="Q150">
        <v>372.01654000000002</v>
      </c>
      <c r="R150">
        <v>-561676.35401999997</v>
      </c>
      <c r="S150">
        <v>2513589.8359130002</v>
      </c>
      <c r="T150">
        <v>-173.751036</v>
      </c>
      <c r="U150">
        <v>776.72835599999996</v>
      </c>
      <c r="V150">
        <f t="shared" si="80"/>
        <v>7.7672835600000004E-2</v>
      </c>
      <c r="Y150">
        <v>1400000</v>
      </c>
      <c r="Z150">
        <v>38.792400000000001</v>
      </c>
      <c r="AA150">
        <v>98.799400000000006</v>
      </c>
      <c r="AB150">
        <v>60.006999999999998</v>
      </c>
      <c r="AD150">
        <f t="shared" si="85"/>
        <v>113079.56861597949</v>
      </c>
      <c r="AE150">
        <f t="shared" si="86"/>
        <v>7.0213244811276096E-2</v>
      </c>
      <c r="AF150">
        <f t="shared" si="87"/>
        <v>141.86774212613093</v>
      </c>
      <c r="AG150">
        <f t="shared" si="88"/>
        <v>4.2447986481986832E-3</v>
      </c>
      <c r="AI150">
        <v>0.5020647753156976</v>
      </c>
      <c r="AJ150">
        <v>71.4620134999535</v>
      </c>
    </row>
    <row r="151" spans="2:40" x14ac:dyDescent="0.2">
      <c r="B151">
        <v>520</v>
      </c>
      <c r="C151">
        <v>1500000</v>
      </c>
      <c r="D151">
        <v>372.03212200000002</v>
      </c>
      <c r="E151">
        <v>-561668.00692499999</v>
      </c>
      <c r="F151">
        <v>2513589.8359130002</v>
      </c>
      <c r="G151">
        <v>-186.14235099999999</v>
      </c>
      <c r="I151">
        <f t="shared" si="75"/>
        <v>765.26469899446238</v>
      </c>
      <c r="J151">
        <f t="shared" si="76"/>
        <v>0.10278711207748567</v>
      </c>
      <c r="K151">
        <f t="shared" si="77"/>
        <v>0.99936625567534465</v>
      </c>
      <c r="L151">
        <f t="shared" si="78"/>
        <v>-21.35603899997659</v>
      </c>
      <c r="M151">
        <f t="shared" si="79"/>
        <v>-6.6298546250003714</v>
      </c>
      <c r="O151">
        <v>520</v>
      </c>
      <c r="P151">
        <v>1500000</v>
      </c>
      <c r="Q151">
        <v>372.03212200000002</v>
      </c>
      <c r="R151">
        <v>-561668.00692499999</v>
      </c>
      <c r="S151">
        <v>2513589.8359130002</v>
      </c>
      <c r="T151">
        <v>-186.14235099999999</v>
      </c>
      <c r="U151">
        <v>978.84304899999995</v>
      </c>
      <c r="V151">
        <f t="shared" si="80"/>
        <v>9.7884304899999997E-2</v>
      </c>
      <c r="Y151">
        <v>1500000</v>
      </c>
      <c r="Z151">
        <v>38.7014</v>
      </c>
      <c r="AA151">
        <v>98.903499999999994</v>
      </c>
      <c r="AB151">
        <v>60.202100000000002</v>
      </c>
      <c r="AD151">
        <f t="shared" si="85"/>
        <v>114186.12106335825</v>
      </c>
      <c r="AE151">
        <f t="shared" si="86"/>
        <v>8.762615747421118E-2</v>
      </c>
      <c r="AF151">
        <f t="shared" si="87"/>
        <v>132.23631173914296</v>
      </c>
      <c r="AG151">
        <f t="shared" si="88"/>
        <v>4.5539685134892054E-3</v>
      </c>
      <c r="AI151">
        <v>0.37310614433819539</v>
      </c>
      <c r="AJ151">
        <v>71.546294541126528</v>
      </c>
      <c r="AK151">
        <f>AVERAGE(AI151:AI155)</f>
        <v>0.41472870163853531</v>
      </c>
      <c r="AL151">
        <f>AVERAGE(AJ151:AJ155)</f>
        <v>73.586447713878044</v>
      </c>
    </row>
    <row r="152" spans="2:40" x14ac:dyDescent="0.2">
      <c r="B152">
        <v>560</v>
      </c>
      <c r="C152">
        <v>1600000</v>
      </c>
      <c r="D152">
        <v>371.99621000000002</v>
      </c>
      <c r="E152">
        <v>-561669.01674200001</v>
      </c>
      <c r="F152">
        <v>2513589.8359130002</v>
      </c>
      <c r="G152">
        <v>-84.429276999999999</v>
      </c>
      <c r="I152">
        <f t="shared" si="75"/>
        <v>764.25488199444953</v>
      </c>
      <c r="J152">
        <f t="shared" si="76"/>
        <v>0.11069381300652303</v>
      </c>
      <c r="K152">
        <f t="shared" si="77"/>
        <v>0.99936625567534465</v>
      </c>
      <c r="L152">
        <f t="shared" si="78"/>
        <v>-22.365855999989435</v>
      </c>
      <c r="M152">
        <f t="shared" si="79"/>
        <v>-6.8637774250000803</v>
      </c>
      <c r="O152">
        <v>560</v>
      </c>
      <c r="P152">
        <v>1600000</v>
      </c>
      <c r="Q152">
        <v>371.99621000000002</v>
      </c>
      <c r="R152">
        <v>-561669.01674200001</v>
      </c>
      <c r="S152">
        <v>2513589.8359130002</v>
      </c>
      <c r="T152">
        <v>-84.429276999999999</v>
      </c>
      <c r="U152">
        <v>1134.922384</v>
      </c>
      <c r="V152">
        <f t="shared" si="80"/>
        <v>0.1134922384</v>
      </c>
      <c r="Y152">
        <v>1600000</v>
      </c>
      <c r="Z152">
        <v>38.698099999999997</v>
      </c>
      <c r="AA152">
        <v>98.799800000000005</v>
      </c>
      <c r="AB152">
        <v>60.101700000000001</v>
      </c>
      <c r="AD152">
        <f t="shared" si="85"/>
        <v>113615.78325071764</v>
      </c>
      <c r="AE152">
        <f t="shared" si="86"/>
        <v>0.10210841187762038</v>
      </c>
      <c r="AF152">
        <f t="shared" si="87"/>
        <v>122.17754405996814</v>
      </c>
      <c r="AG152">
        <f t="shared" si="88"/>
        <v>4.9288926589032061E-3</v>
      </c>
      <c r="AI152">
        <v>0.32428672691641941</v>
      </c>
      <c r="AJ152">
        <v>72.418015278464253</v>
      </c>
    </row>
    <row r="153" spans="2:40" x14ac:dyDescent="0.2">
      <c r="B153">
        <v>600</v>
      </c>
      <c r="C153">
        <v>1700000</v>
      </c>
      <c r="D153">
        <v>372.09370000000001</v>
      </c>
      <c r="E153">
        <v>-561664.10144500004</v>
      </c>
      <c r="F153">
        <v>2513589.8359130002</v>
      </c>
      <c r="G153">
        <v>-156.06488899999999</v>
      </c>
      <c r="I153">
        <f t="shared" si="75"/>
        <v>769.17017899441998</v>
      </c>
      <c r="J153">
        <f t="shared" si="76"/>
        <v>0.11860051393556038</v>
      </c>
      <c r="K153">
        <f t="shared" si="77"/>
        <v>0.99936625567534465</v>
      </c>
      <c r="L153">
        <f t="shared" si="78"/>
        <v>-17.450559000018984</v>
      </c>
      <c r="M153">
        <f t="shared" si="79"/>
        <v>-6.7156495750004979</v>
      </c>
      <c r="O153">
        <v>600</v>
      </c>
      <c r="P153">
        <v>1700000</v>
      </c>
      <c r="Q153">
        <v>372.09370000000001</v>
      </c>
      <c r="R153">
        <v>-561664.10144500004</v>
      </c>
      <c r="S153">
        <v>2513589.8359130002</v>
      </c>
      <c r="T153">
        <v>-156.06488899999999</v>
      </c>
      <c r="U153">
        <v>1309.2229239999999</v>
      </c>
      <c r="V153">
        <f t="shared" si="80"/>
        <v>0.1309222924</v>
      </c>
      <c r="Y153">
        <v>1700000</v>
      </c>
      <c r="Z153">
        <v>38.4557</v>
      </c>
      <c r="AA153">
        <v>98.914299999999997</v>
      </c>
      <c r="AB153">
        <v>60.458599999999997</v>
      </c>
      <c r="AD153">
        <f t="shared" si="85"/>
        <v>115651.86925052259</v>
      </c>
      <c r="AE153">
        <f t="shared" si="86"/>
        <v>0.11571641521316903</v>
      </c>
      <c r="AF153">
        <f t="shared" si="87"/>
        <v>116.07592610444117</v>
      </c>
      <c r="AG153">
        <f t="shared" si="88"/>
        <v>5.187983591517167E-3</v>
      </c>
      <c r="AI153">
        <v>0.45732259880627385</v>
      </c>
      <c r="AJ153">
        <v>72.963781976725983</v>
      </c>
    </row>
    <row r="154" spans="2:40" x14ac:dyDescent="0.2">
      <c r="B154">
        <v>640</v>
      </c>
      <c r="C154">
        <v>1800000</v>
      </c>
      <c r="D154">
        <v>372.03291400000001</v>
      </c>
      <c r="E154">
        <v>-561660.40535799996</v>
      </c>
      <c r="F154">
        <v>2513589.8359130002</v>
      </c>
      <c r="G154">
        <v>-85.921392999999995</v>
      </c>
      <c r="I154">
        <f t="shared" si="75"/>
        <v>772.86626599449664</v>
      </c>
      <c r="J154">
        <f t="shared" si="76"/>
        <v>0.12650721486459773</v>
      </c>
      <c r="K154">
        <f t="shared" si="77"/>
        <v>0.99936625567534465</v>
      </c>
      <c r="L154">
        <f t="shared" si="78"/>
        <v>-13.754471999942325</v>
      </c>
      <c r="M154">
        <f t="shared" si="79"/>
        <v>-6.7461298249978423</v>
      </c>
      <c r="O154">
        <v>640</v>
      </c>
      <c r="P154">
        <v>1800000</v>
      </c>
      <c r="Q154">
        <v>372.03291400000001</v>
      </c>
      <c r="R154">
        <v>-561660.40535799996</v>
      </c>
      <c r="S154">
        <v>2513589.8359130002</v>
      </c>
      <c r="T154">
        <v>-85.921392999999995</v>
      </c>
      <c r="U154">
        <v>1643.7521320000001</v>
      </c>
      <c r="V154">
        <f t="shared" si="80"/>
        <v>0.16437521320000001</v>
      </c>
      <c r="Y154">
        <v>1800000</v>
      </c>
      <c r="Z154">
        <v>38.330199999999998</v>
      </c>
      <c r="AA154">
        <v>98.935599999999994</v>
      </c>
      <c r="AB154">
        <v>60.605400000000003</v>
      </c>
      <c r="AD154">
        <f t="shared" si="85"/>
        <v>116496.36208250314</v>
      </c>
      <c r="AE154">
        <f t="shared" si="86"/>
        <v>0.1442307933052234</v>
      </c>
      <c r="AF154">
        <f t="shared" si="87"/>
        <v>109.6157956970053</v>
      </c>
      <c r="AG154">
        <f t="shared" si="88"/>
        <v>5.493733783263976E-3</v>
      </c>
      <c r="AI154">
        <v>0.58766848036236463</v>
      </c>
      <c r="AJ154">
        <v>75.003807922970253</v>
      </c>
    </row>
    <row r="155" spans="2:40" x14ac:dyDescent="0.2">
      <c r="B155">
        <v>680</v>
      </c>
      <c r="C155">
        <v>1900000</v>
      </c>
      <c r="D155">
        <v>372.08731299999999</v>
      </c>
      <c r="E155">
        <v>-561668.43727600004</v>
      </c>
      <c r="F155">
        <v>2513589.8359130002</v>
      </c>
      <c r="G155">
        <v>1.174318</v>
      </c>
      <c r="I155">
        <f t="shared" si="75"/>
        <v>764.83434799441602</v>
      </c>
      <c r="J155">
        <f t="shared" si="76"/>
        <v>0.1344139157936351</v>
      </c>
      <c r="K155">
        <f t="shared" si="77"/>
        <v>0.99936625567534465</v>
      </c>
      <c r="L155">
        <f t="shared" si="78"/>
        <v>-21.786390000022948</v>
      </c>
      <c r="M155">
        <f t="shared" si="79"/>
        <v>-7.0393299500017745</v>
      </c>
      <c r="O155">
        <v>680</v>
      </c>
      <c r="P155">
        <v>1900000</v>
      </c>
      <c r="Q155">
        <v>372.08731299999999</v>
      </c>
      <c r="R155">
        <v>-561668.43727600004</v>
      </c>
      <c r="S155">
        <v>2513589.8359130002</v>
      </c>
      <c r="T155">
        <v>1.174318</v>
      </c>
      <c r="U155">
        <v>1855.11484</v>
      </c>
      <c r="V155">
        <f t="shared" si="80"/>
        <v>0.185511484</v>
      </c>
      <c r="Y155">
        <v>1900000</v>
      </c>
      <c r="Z155">
        <v>38.702599999999997</v>
      </c>
      <c r="AA155">
        <v>99.210499999999996</v>
      </c>
      <c r="AB155">
        <v>60.507899999999999</v>
      </c>
      <c r="AD155">
        <f t="shared" si="85"/>
        <v>115935.01942568853</v>
      </c>
      <c r="AE155">
        <f t="shared" si="86"/>
        <v>0.16356492811402457</v>
      </c>
      <c r="AF155">
        <f t="shared" si="87"/>
        <v>102.67068926198475</v>
      </c>
      <c r="AG155">
        <f t="shared" si="88"/>
        <v>5.8653546044028842E-3</v>
      </c>
      <c r="AI155">
        <v>0.33125955776942345</v>
      </c>
      <c r="AJ155">
        <v>76.000338850103233</v>
      </c>
    </row>
    <row r="156" spans="2:40" x14ac:dyDescent="0.2">
      <c r="B156">
        <v>720</v>
      </c>
      <c r="C156">
        <v>2000000</v>
      </c>
      <c r="D156">
        <v>371.98296099999999</v>
      </c>
      <c r="E156">
        <v>-561658.01422100002</v>
      </c>
      <c r="F156">
        <v>2513589.8359130002</v>
      </c>
      <c r="G156">
        <v>155.58949100000001</v>
      </c>
      <c r="I156">
        <f t="shared" si="75"/>
        <v>775.25740299443714</v>
      </c>
      <c r="J156">
        <f t="shared" si="76"/>
        <v>0.14232061672267246</v>
      </c>
      <c r="K156">
        <f t="shared" si="77"/>
        <v>0.99936625567534465</v>
      </c>
      <c r="L156">
        <f t="shared" si="78"/>
        <v>-11.363335000001825</v>
      </c>
      <c r="M156">
        <f t="shared" si="79"/>
        <v>-6.5779556249992313</v>
      </c>
      <c r="O156">
        <v>720</v>
      </c>
      <c r="P156">
        <v>2000000</v>
      </c>
      <c r="Q156">
        <v>371.98296099999999</v>
      </c>
      <c r="R156">
        <v>-561658.01422100002</v>
      </c>
      <c r="S156">
        <v>2513589.8359130002</v>
      </c>
      <c r="T156">
        <v>155.58949100000001</v>
      </c>
      <c r="U156">
        <v>2135.6351300000001</v>
      </c>
      <c r="V156">
        <f t="shared" si="80"/>
        <v>0.21356351300000001</v>
      </c>
      <c r="Y156">
        <v>2000000</v>
      </c>
      <c r="Z156">
        <v>38.581099999999999</v>
      </c>
      <c r="AA156">
        <v>98.9786</v>
      </c>
      <c r="AB156">
        <v>60.397500000000001</v>
      </c>
      <c r="AD156">
        <f t="shared" si="85"/>
        <v>115301.58705800015</v>
      </c>
      <c r="AE156">
        <f t="shared" si="86"/>
        <v>0.1893327738595886</v>
      </c>
      <c r="AF156">
        <f t="shared" si="87"/>
        <v>96.436966286566232</v>
      </c>
      <c r="AG156">
        <f t="shared" si="88"/>
        <v>6.2444934052626562E-3</v>
      </c>
      <c r="AI156">
        <v>0.41392091728252883</v>
      </c>
      <c r="AJ156">
        <v>76.110986229162677</v>
      </c>
      <c r="AK156">
        <f>AVERAGE(AI156:AI160)</f>
        <v>0.37106074714680853</v>
      </c>
      <c r="AL156">
        <f>AVERAGE(AJ156:AJ160)</f>
        <v>78.390208580861398</v>
      </c>
      <c r="AM156">
        <f>AVERAGE(AI156:AI165)</f>
        <v>0.31624032594720797</v>
      </c>
      <c r="AN156">
        <f>AVERAGE(AJ156:AJ165)</f>
        <v>80.793861261549694</v>
      </c>
    </row>
    <row r="157" spans="2:40" x14ac:dyDescent="0.2">
      <c r="B157">
        <v>760</v>
      </c>
      <c r="C157">
        <v>2100000</v>
      </c>
      <c r="D157">
        <v>372.06166899999999</v>
      </c>
      <c r="E157">
        <v>-561660.35244100005</v>
      </c>
      <c r="F157">
        <v>2513589.8359130002</v>
      </c>
      <c r="G157">
        <v>18.124901000000001</v>
      </c>
      <c r="I157">
        <f t="shared" si="75"/>
        <v>772.91918299440295</v>
      </c>
      <c r="J157">
        <f t="shared" si="76"/>
        <v>0.15022731765170982</v>
      </c>
      <c r="K157">
        <f t="shared" si="77"/>
        <v>0.99936625567534465</v>
      </c>
      <c r="L157">
        <f t="shared" si="78"/>
        <v>-13.701555000036024</v>
      </c>
      <c r="M157">
        <f t="shared" si="79"/>
        <v>-6.8969875000006144</v>
      </c>
      <c r="O157">
        <v>760</v>
      </c>
      <c r="P157">
        <v>2100000</v>
      </c>
      <c r="Q157">
        <v>372.06166899999999</v>
      </c>
      <c r="R157">
        <v>-561660.35244100005</v>
      </c>
      <c r="S157">
        <v>2513589.8359130002</v>
      </c>
      <c r="T157">
        <v>18.124901000000001</v>
      </c>
      <c r="U157">
        <v>2405.2407560000001</v>
      </c>
      <c r="V157">
        <f t="shared" si="80"/>
        <v>0.24052407560000003</v>
      </c>
      <c r="Y157">
        <v>2100000</v>
      </c>
      <c r="Z157">
        <v>38.667999999999999</v>
      </c>
      <c r="AA157">
        <v>98.766400000000004</v>
      </c>
      <c r="AB157">
        <v>60.098399999999998</v>
      </c>
      <c r="AD157">
        <f t="shared" si="85"/>
        <v>113597.06939576511</v>
      </c>
      <c r="AE157">
        <f t="shared" si="86"/>
        <v>0.21643398380404755</v>
      </c>
      <c r="AF157">
        <f t="shared" si="87"/>
        <v>90.01073051332861</v>
      </c>
      <c r="AG157">
        <f t="shared" si="88"/>
        <v>6.6903134389163458E-3</v>
      </c>
      <c r="AI157">
        <v>0.28060515565818123</v>
      </c>
      <c r="AJ157">
        <v>76.472462112275679</v>
      </c>
    </row>
    <row r="158" spans="2:40" x14ac:dyDescent="0.2">
      <c r="B158">
        <v>800</v>
      </c>
      <c r="C158">
        <v>2200000</v>
      </c>
      <c r="D158">
        <v>372.022019</v>
      </c>
      <c r="E158">
        <v>-561647.010519</v>
      </c>
      <c r="F158">
        <v>2513589.8359130002</v>
      </c>
      <c r="G158">
        <v>84.344717000000003</v>
      </c>
      <c r="I158">
        <f t="shared" ref="I158:I179" si="89">E158-(128000-$B$136)/128000*$E$137</f>
        <v>786.26110499445349</v>
      </c>
      <c r="J158">
        <f t="shared" ref="J158:J179" si="90">B158/$B$136</f>
        <v>0.15813401858074719</v>
      </c>
      <c r="K158">
        <f t="shared" ref="K158:K179" si="91">F158/$F$137</f>
        <v>0.99936625567534465</v>
      </c>
      <c r="L158">
        <f t="shared" ref="L158:L179" si="92">E158-$E$138</f>
        <v>-0.35963299998547882</v>
      </c>
      <c r="M158">
        <f t="shared" ref="M158:M179" si="93">((L158-L157)-(B158-B157)*$H$14)/(B158-B157)</f>
        <v>-6.5049839499984952</v>
      </c>
      <c r="O158">
        <v>800</v>
      </c>
      <c r="P158">
        <v>2200000</v>
      </c>
      <c r="Q158">
        <v>372.022019</v>
      </c>
      <c r="R158">
        <v>-561647.010519</v>
      </c>
      <c r="S158">
        <v>2513589.8359130002</v>
      </c>
      <c r="T158">
        <v>84.344717000000003</v>
      </c>
      <c r="U158">
        <v>2650.8573419999998</v>
      </c>
      <c r="V158">
        <f t="shared" si="80"/>
        <v>0.26508573419999998</v>
      </c>
      <c r="Y158">
        <v>2200000</v>
      </c>
      <c r="Z158">
        <v>38.963200000000001</v>
      </c>
      <c r="AA158">
        <v>99.052999999999997</v>
      </c>
      <c r="AB158">
        <v>60.089799999999997</v>
      </c>
      <c r="AD158">
        <f t="shared" si="85"/>
        <v>113548.30961154023</v>
      </c>
      <c r="AE158">
        <f t="shared" si="86"/>
        <v>0.23863806002783391</v>
      </c>
      <c r="AF158">
        <f t="shared" si="87"/>
        <v>85.473490060086903</v>
      </c>
      <c r="AG158">
        <f t="shared" si="88"/>
        <v>7.0454593532645049E-3</v>
      </c>
      <c r="AI158">
        <v>0.29448397565571066</v>
      </c>
      <c r="AJ158">
        <v>79.622752681354186</v>
      </c>
    </row>
    <row r="159" spans="2:40" x14ac:dyDescent="0.2">
      <c r="B159">
        <v>840</v>
      </c>
      <c r="C159">
        <v>2300000</v>
      </c>
      <c r="D159">
        <v>372.00462499999998</v>
      </c>
      <c r="E159">
        <v>-561646.57782899996</v>
      </c>
      <c r="F159">
        <v>2513589.8359130002</v>
      </c>
      <c r="G159">
        <v>161.458325</v>
      </c>
      <c r="I159">
        <f t="shared" si="89"/>
        <v>786.6937949944986</v>
      </c>
      <c r="J159">
        <f t="shared" si="90"/>
        <v>0.16604071950978455</v>
      </c>
      <c r="K159">
        <f t="shared" si="91"/>
        <v>0.99936625567534465</v>
      </c>
      <c r="L159">
        <f t="shared" si="92"/>
        <v>7.3057000059634447E-2</v>
      </c>
      <c r="M159">
        <f t="shared" si="93"/>
        <v>-6.8277147499986315</v>
      </c>
      <c r="O159">
        <v>840</v>
      </c>
      <c r="P159">
        <v>2300000</v>
      </c>
      <c r="Q159">
        <v>372.00462499999998</v>
      </c>
      <c r="R159">
        <v>-561646.57782899996</v>
      </c>
      <c r="S159">
        <v>2513589.8359130002</v>
      </c>
      <c r="T159">
        <v>161.458325</v>
      </c>
      <c r="U159">
        <v>3070.091167</v>
      </c>
      <c r="V159">
        <f t="shared" si="80"/>
        <v>0.30700911670000003</v>
      </c>
      <c r="Y159">
        <v>2300000</v>
      </c>
      <c r="Z159">
        <v>38.878</v>
      </c>
      <c r="AA159">
        <v>98.968199999999996</v>
      </c>
      <c r="AB159">
        <v>60.090200000000003</v>
      </c>
      <c r="AD159">
        <f t="shared" si="85"/>
        <v>113550.57719902707</v>
      </c>
      <c r="AE159">
        <f t="shared" si="86"/>
        <v>0.27637321627013894</v>
      </c>
      <c r="AF159">
        <f t="shared" si="87"/>
        <v>81.404949511016781</v>
      </c>
      <c r="AG159">
        <f t="shared" si="88"/>
        <v>7.3975845893559872E-3</v>
      </c>
      <c r="AI159">
        <v>0.37427885328705596</v>
      </c>
      <c r="AJ159">
        <v>79.751480754699926</v>
      </c>
    </row>
    <row r="160" spans="2:40" x14ac:dyDescent="0.2">
      <c r="B160">
        <v>880</v>
      </c>
      <c r="C160">
        <v>2400000</v>
      </c>
      <c r="D160">
        <v>372.015334</v>
      </c>
      <c r="E160">
        <v>-561642.28724400001</v>
      </c>
      <c r="F160">
        <v>2513589.8359130002</v>
      </c>
      <c r="G160">
        <v>252.79203899999999</v>
      </c>
      <c r="I160">
        <f t="shared" si="89"/>
        <v>790.98437999445014</v>
      </c>
      <c r="J160">
        <f t="shared" si="90"/>
        <v>0.17394742043882191</v>
      </c>
      <c r="K160">
        <f t="shared" si="91"/>
        <v>0.99936625567534465</v>
      </c>
      <c r="L160">
        <f t="shared" si="92"/>
        <v>4.3636420000111684</v>
      </c>
      <c r="M160">
        <f t="shared" si="93"/>
        <v>-6.7312673750009706</v>
      </c>
      <c r="O160">
        <v>880</v>
      </c>
      <c r="P160">
        <v>2400000</v>
      </c>
      <c r="Q160">
        <v>372.015334</v>
      </c>
      <c r="R160">
        <v>-561642.28724400001</v>
      </c>
      <c r="S160">
        <v>2513589.8359130002</v>
      </c>
      <c r="T160">
        <v>252.79203899999999</v>
      </c>
      <c r="U160">
        <v>3352.021146</v>
      </c>
      <c r="V160">
        <f t="shared" si="80"/>
        <v>0.33520211460000005</v>
      </c>
      <c r="Y160">
        <v>2400000</v>
      </c>
      <c r="Z160">
        <v>38.481099999999998</v>
      </c>
      <c r="AA160">
        <v>99.061700000000002</v>
      </c>
      <c r="AB160">
        <v>60.580599999999997</v>
      </c>
      <c r="AD160">
        <f t="shared" si="85"/>
        <v>116353.40810294203</v>
      </c>
      <c r="AE160">
        <f t="shared" si="86"/>
        <v>0.29448397565571066</v>
      </c>
      <c r="AF160">
        <f t="shared" si="87"/>
        <v>79.622752681354186</v>
      </c>
      <c r="AG160">
        <f t="shared" si="88"/>
        <v>7.563164795494709E-3</v>
      </c>
      <c r="AI160">
        <v>0.49201483385056588</v>
      </c>
      <c r="AJ160">
        <v>79.993361126814534</v>
      </c>
    </row>
    <row r="161" spans="2:40" x14ac:dyDescent="0.2">
      <c r="B161">
        <v>920</v>
      </c>
      <c r="C161">
        <v>2500000</v>
      </c>
      <c r="D161">
        <v>372.01228300000002</v>
      </c>
      <c r="E161">
        <v>-561628.725722</v>
      </c>
      <c r="F161">
        <v>2513589.8359130002</v>
      </c>
      <c r="G161">
        <v>343.45988399999999</v>
      </c>
      <c r="I161">
        <f t="shared" si="89"/>
        <v>804.54590199445374</v>
      </c>
      <c r="J161">
        <f t="shared" si="90"/>
        <v>0.18185412136785925</v>
      </c>
      <c r="K161">
        <f t="shared" si="91"/>
        <v>0.99936625567534465</v>
      </c>
      <c r="L161">
        <f t="shared" si="92"/>
        <v>17.925164000014775</v>
      </c>
      <c r="M161">
        <f t="shared" si="93"/>
        <v>-6.4994939499996693</v>
      </c>
      <c r="O161">
        <v>920</v>
      </c>
      <c r="P161">
        <v>2500000</v>
      </c>
      <c r="Q161">
        <v>372.01228300000002</v>
      </c>
      <c r="R161">
        <v>-561628.725722</v>
      </c>
      <c r="S161">
        <v>2513589.8359130002</v>
      </c>
      <c r="T161">
        <v>343.45988399999999</v>
      </c>
      <c r="U161">
        <v>3762.6774949999999</v>
      </c>
      <c r="V161">
        <f t="shared" si="80"/>
        <v>0.37626774950000003</v>
      </c>
      <c r="Y161">
        <v>2500000</v>
      </c>
      <c r="Z161">
        <v>38.414200000000001</v>
      </c>
      <c r="AA161">
        <v>98.952200000000005</v>
      </c>
      <c r="AB161">
        <v>60.537999999999997</v>
      </c>
      <c r="AD161">
        <f t="shared" si="85"/>
        <v>116108.12311872299</v>
      </c>
      <c r="AE161">
        <f t="shared" si="86"/>
        <v>0.33125955776942345</v>
      </c>
      <c r="AF161">
        <f t="shared" si="87"/>
        <v>76.000338850103233</v>
      </c>
      <c r="AG161">
        <f t="shared" si="88"/>
        <v>7.923648882509975E-3</v>
      </c>
      <c r="AI161">
        <v>0.24461448542818484</v>
      </c>
      <c r="AJ161">
        <v>80.692686597329754</v>
      </c>
      <c r="AK161">
        <f>AVERAGE(AI161:AI165)</f>
        <v>0.26141990474760746</v>
      </c>
      <c r="AL161">
        <f>AVERAGE(AJ161:AJ165)</f>
        <v>83.197513942238004</v>
      </c>
    </row>
    <row r="162" spans="2:40" x14ac:dyDescent="0.2">
      <c r="B162">
        <v>960</v>
      </c>
      <c r="C162">
        <v>2600000</v>
      </c>
      <c r="D162">
        <v>372.08551899999998</v>
      </c>
      <c r="E162">
        <v>-561627.06461999996</v>
      </c>
      <c r="F162">
        <v>2513589.8359130002</v>
      </c>
      <c r="G162">
        <v>467.11495400000001</v>
      </c>
      <c r="I162">
        <f t="shared" si="89"/>
        <v>806.20700399449561</v>
      </c>
      <c r="J162">
        <f t="shared" si="90"/>
        <v>0.18976082229689661</v>
      </c>
      <c r="K162">
        <f t="shared" si="91"/>
        <v>0.99936625567534465</v>
      </c>
      <c r="L162">
        <f t="shared" si="92"/>
        <v>19.586266000056639</v>
      </c>
      <c r="M162">
        <f t="shared" si="93"/>
        <v>-6.7970044499987123</v>
      </c>
      <c r="O162">
        <v>960</v>
      </c>
      <c r="P162">
        <v>2600000</v>
      </c>
      <c r="Q162">
        <v>372.08551899999998</v>
      </c>
      <c r="R162">
        <v>-561627.06461999996</v>
      </c>
      <c r="S162">
        <v>2513589.8359130002</v>
      </c>
      <c r="T162">
        <v>467.11495400000001</v>
      </c>
      <c r="U162">
        <v>4163.091942</v>
      </c>
      <c r="V162">
        <f t="shared" si="80"/>
        <v>0.41630919420000001</v>
      </c>
      <c r="Y162">
        <v>2600000</v>
      </c>
      <c r="Z162">
        <v>38.711199999999998</v>
      </c>
      <c r="AA162">
        <v>98.8904</v>
      </c>
      <c r="AB162">
        <v>60.179200000000002</v>
      </c>
      <c r="AD162">
        <f t="shared" si="85"/>
        <v>114055.8664222542</v>
      </c>
      <c r="AE162">
        <f t="shared" si="86"/>
        <v>0.37310614433819539</v>
      </c>
      <c r="AF162">
        <f t="shared" si="87"/>
        <v>71.546294541126528</v>
      </c>
      <c r="AG162">
        <f t="shared" si="88"/>
        <v>8.4169278627538261E-3</v>
      </c>
      <c r="AI162">
        <v>0.27637321627013894</v>
      </c>
      <c r="AJ162">
        <v>81.404949511016781</v>
      </c>
    </row>
    <row r="163" spans="2:40" x14ac:dyDescent="0.2">
      <c r="B163">
        <v>1000</v>
      </c>
      <c r="C163">
        <v>2700000</v>
      </c>
      <c r="D163">
        <v>372.09840600000001</v>
      </c>
      <c r="E163">
        <v>-561623.50542499998</v>
      </c>
      <c r="F163">
        <v>2513589.8359130002</v>
      </c>
      <c r="G163">
        <v>541.50560299999995</v>
      </c>
      <c r="I163">
        <f t="shared" si="89"/>
        <v>809.76619899447542</v>
      </c>
      <c r="J163">
        <f t="shared" si="90"/>
        <v>0.19766752322593398</v>
      </c>
      <c r="K163">
        <f t="shared" si="91"/>
        <v>0.99936625567534465</v>
      </c>
      <c r="L163">
        <f t="shared" si="92"/>
        <v>23.145461000036448</v>
      </c>
      <c r="M163">
        <f t="shared" si="93"/>
        <v>-6.7495521250002639</v>
      </c>
      <c r="O163">
        <v>1000</v>
      </c>
      <c r="P163">
        <v>2700000</v>
      </c>
      <c r="Q163">
        <v>372.09840600000001</v>
      </c>
      <c r="R163">
        <v>-561623.50542499998</v>
      </c>
      <c r="S163">
        <v>2513589.8359130002</v>
      </c>
      <c r="T163">
        <v>541.50560299999995</v>
      </c>
      <c r="U163">
        <v>4593.668267</v>
      </c>
      <c r="V163">
        <f t="shared" si="80"/>
        <v>0.45936682670000001</v>
      </c>
      <c r="Y163">
        <v>2700000</v>
      </c>
      <c r="Z163">
        <v>38.778100000000002</v>
      </c>
      <c r="AA163">
        <v>99.599900000000005</v>
      </c>
      <c r="AB163">
        <v>60.821800000000003</v>
      </c>
      <c r="AD163">
        <f t="shared" si="85"/>
        <v>117748.72251723798</v>
      </c>
      <c r="AE163">
        <f t="shared" si="86"/>
        <v>0.39878374900324887</v>
      </c>
      <c r="AF163">
        <f t="shared" si="87"/>
        <v>70.908280699880706</v>
      </c>
      <c r="AG163">
        <f t="shared" si="88"/>
        <v>8.4926611399423341E-3</v>
      </c>
      <c r="AI163">
        <v>0.33922781612825864</v>
      </c>
      <c r="AJ163">
        <v>82.693877954967746</v>
      </c>
    </row>
    <row r="164" spans="2:40" x14ac:dyDescent="0.2">
      <c r="B164">
        <v>1040</v>
      </c>
      <c r="C164">
        <v>2800000</v>
      </c>
      <c r="D164">
        <v>372.10072500000001</v>
      </c>
      <c r="E164">
        <v>-561612.46638899995</v>
      </c>
      <c r="F164">
        <v>2513589.8359130002</v>
      </c>
      <c r="G164">
        <v>485.362819</v>
      </c>
      <c r="I164">
        <f t="shared" si="89"/>
        <v>820.80523499450646</v>
      </c>
      <c r="J164">
        <f t="shared" si="90"/>
        <v>0.20557422415497134</v>
      </c>
      <c r="K164">
        <f t="shared" si="91"/>
        <v>0.99936625567534465</v>
      </c>
      <c r="L164">
        <f t="shared" si="92"/>
        <v>34.184497000067495</v>
      </c>
      <c r="M164">
        <f t="shared" si="93"/>
        <v>-6.5625560999989832</v>
      </c>
      <c r="O164">
        <v>1040</v>
      </c>
      <c r="P164">
        <v>2800000</v>
      </c>
      <c r="Q164">
        <v>372.10072500000001</v>
      </c>
      <c r="R164">
        <v>-561612.46638899995</v>
      </c>
      <c r="S164">
        <v>2513589.8359130002</v>
      </c>
      <c r="T164">
        <v>485.362819</v>
      </c>
      <c r="U164">
        <v>5175.9905410000001</v>
      </c>
      <c r="V164">
        <f t="shared" si="80"/>
        <v>0.51759905410000007</v>
      </c>
      <c r="Y164">
        <v>2800000</v>
      </c>
      <c r="Z164">
        <v>38.785699999999999</v>
      </c>
      <c r="AA164">
        <v>99.160399999999996</v>
      </c>
      <c r="AB164">
        <v>60.374699999999997</v>
      </c>
      <c r="AD164">
        <f t="shared" si="85"/>
        <v>115171.05761995283</v>
      </c>
      <c r="AE164">
        <f t="shared" si="86"/>
        <v>0.45939275915530792</v>
      </c>
      <c r="AF164">
        <f t="shared" si="87"/>
        <v>66.688472018014991</v>
      </c>
      <c r="AG164">
        <f t="shared" si="88"/>
        <v>9.0300464499670011E-3</v>
      </c>
      <c r="AI164">
        <v>0.23863806002783391</v>
      </c>
      <c r="AJ164">
        <v>85.473490060086903</v>
      </c>
    </row>
    <row r="165" spans="2:40" x14ac:dyDescent="0.2">
      <c r="B165">
        <v>1080</v>
      </c>
      <c r="C165">
        <v>2900000</v>
      </c>
      <c r="D165">
        <v>372.05758400000002</v>
      </c>
      <c r="E165">
        <v>-561601.54558000003</v>
      </c>
      <c r="F165">
        <v>2513589.8359130002</v>
      </c>
      <c r="G165">
        <v>576.12747899999999</v>
      </c>
      <c r="I165">
        <f t="shared" si="89"/>
        <v>831.72604399442207</v>
      </c>
      <c r="J165">
        <f t="shared" si="90"/>
        <v>0.2134809250840087</v>
      </c>
      <c r="K165">
        <f t="shared" si="91"/>
        <v>0.99936625567534465</v>
      </c>
      <c r="L165">
        <f t="shared" si="92"/>
        <v>45.105305999983102</v>
      </c>
      <c r="M165">
        <f t="shared" si="93"/>
        <v>-6.5655117750018688</v>
      </c>
      <c r="O165">
        <v>1080</v>
      </c>
      <c r="P165">
        <v>2900000</v>
      </c>
      <c r="Q165">
        <v>372.05758400000002</v>
      </c>
      <c r="R165">
        <v>-561601.54558000003</v>
      </c>
      <c r="S165">
        <v>2513589.8359130002</v>
      </c>
      <c r="T165">
        <v>576.12747899999999</v>
      </c>
      <c r="U165">
        <v>5608.4445599999999</v>
      </c>
      <c r="V165">
        <f t="shared" si="80"/>
        <v>0.56084445599999999</v>
      </c>
      <c r="Y165">
        <v>2900000</v>
      </c>
      <c r="Z165">
        <v>38.743499999999997</v>
      </c>
      <c r="AA165">
        <v>99.197900000000004</v>
      </c>
      <c r="AB165">
        <v>60.4544</v>
      </c>
      <c r="AD165">
        <f t="shared" si="85"/>
        <v>115627.76825705441</v>
      </c>
      <c r="AE165">
        <f t="shared" si="86"/>
        <v>0.4958088956584526</v>
      </c>
      <c r="AF165">
        <f t="shared" si="87"/>
        <v>64.473187078146438</v>
      </c>
      <c r="AG165">
        <f t="shared" si="88"/>
        <v>9.3403169176372088E-3</v>
      </c>
      <c r="AI165">
        <v>0.20824594588362091</v>
      </c>
      <c r="AJ165">
        <v>85.72256558778885</v>
      </c>
    </row>
    <row r="166" spans="2:40" x14ac:dyDescent="0.2">
      <c r="B166">
        <v>1120</v>
      </c>
      <c r="C166">
        <v>3000000</v>
      </c>
      <c r="D166">
        <v>372.02157899999997</v>
      </c>
      <c r="E166">
        <v>-561595.89434200001</v>
      </c>
      <c r="F166">
        <v>2513589.8359130002</v>
      </c>
      <c r="G166">
        <v>653.32640400000003</v>
      </c>
      <c r="I166">
        <f t="shared" si="89"/>
        <v>837.37728199444246</v>
      </c>
      <c r="J166">
        <f t="shared" si="90"/>
        <v>0.22138762601304607</v>
      </c>
      <c r="K166">
        <f t="shared" si="91"/>
        <v>0.99936625567534465</v>
      </c>
      <c r="L166">
        <f t="shared" si="92"/>
        <v>50.756544000003487</v>
      </c>
      <c r="M166">
        <f t="shared" si="93"/>
        <v>-6.6972510499992497</v>
      </c>
      <c r="O166">
        <v>1120</v>
      </c>
      <c r="P166">
        <v>3000000</v>
      </c>
      <c r="Q166">
        <v>372.02157899999997</v>
      </c>
      <c r="R166">
        <v>-561595.89434200001</v>
      </c>
      <c r="S166">
        <v>2513589.8359130002</v>
      </c>
      <c r="T166">
        <v>653.32640400000003</v>
      </c>
      <c r="U166">
        <v>6022.7465670000001</v>
      </c>
      <c r="V166">
        <f t="shared" si="80"/>
        <v>0.60227465670000002</v>
      </c>
      <c r="Y166">
        <v>3000000</v>
      </c>
      <c r="Z166">
        <v>38.338999999999999</v>
      </c>
      <c r="AA166">
        <v>98.854799999999997</v>
      </c>
      <c r="AB166">
        <v>60.515799999999999</v>
      </c>
      <c r="AD166">
        <f t="shared" si="85"/>
        <v>115980.43529228623</v>
      </c>
      <c r="AE166">
        <f t="shared" si="86"/>
        <v>0.53081584844604901</v>
      </c>
      <c r="AF166">
        <f t="shared" si="87"/>
        <v>62.36019476162032</v>
      </c>
      <c r="AG166">
        <f t="shared" si="88"/>
        <v>9.6568011421706602E-3</v>
      </c>
      <c r="AI166">
        <v>0.29996672396173452</v>
      </c>
      <c r="AJ166">
        <v>88.946535256920583</v>
      </c>
      <c r="AK166">
        <f>AVERAGE(AI166:AI170)</f>
        <v>0.30332367090418172</v>
      </c>
      <c r="AL166">
        <f>AVERAGE(AJ166:AJ170)</f>
        <v>90.934579419683871</v>
      </c>
      <c r="AM166">
        <f>AVERAGE(AI166:AI175)</f>
        <v>0.25591661654874176</v>
      </c>
      <c r="AN166">
        <f>AVERAGE(AJ166:AJ175)</f>
        <v>94.174334981357248</v>
      </c>
    </row>
    <row r="167" spans="2:40" x14ac:dyDescent="0.2">
      <c r="B167">
        <v>1160</v>
      </c>
      <c r="C167">
        <v>3100000</v>
      </c>
      <c r="D167">
        <v>372.03427099999999</v>
      </c>
      <c r="E167">
        <v>-561585.29777099995</v>
      </c>
      <c r="F167">
        <v>2513589.8359130002</v>
      </c>
      <c r="G167">
        <v>779.54060400000003</v>
      </c>
      <c r="I167">
        <f t="shared" si="89"/>
        <v>847.97385299450252</v>
      </c>
      <c r="J167">
        <f t="shared" si="90"/>
        <v>0.2292943269420834</v>
      </c>
      <c r="K167">
        <f t="shared" si="91"/>
        <v>0.99936625567534465</v>
      </c>
      <c r="L167">
        <f t="shared" si="92"/>
        <v>61.353115000063553</v>
      </c>
      <c r="M167">
        <f t="shared" si="93"/>
        <v>-6.5736177249982575</v>
      </c>
      <c r="O167">
        <v>1160</v>
      </c>
      <c r="P167">
        <v>3100000</v>
      </c>
      <c r="Q167">
        <v>372.03427099999999</v>
      </c>
      <c r="R167">
        <v>-561585.29777099995</v>
      </c>
      <c r="S167">
        <v>2513589.8359130002</v>
      </c>
      <c r="T167">
        <v>779.54060400000003</v>
      </c>
      <c r="U167">
        <v>6579.7638749999996</v>
      </c>
      <c r="V167">
        <f t="shared" si="80"/>
        <v>0.65797638749999998</v>
      </c>
      <c r="Y167">
        <v>3100000</v>
      </c>
      <c r="Z167">
        <v>38.604700000000001</v>
      </c>
      <c r="AA167">
        <v>98.843199999999996</v>
      </c>
      <c r="AB167">
        <v>60.238500000000002</v>
      </c>
      <c r="AD167">
        <f t="shared" si="85"/>
        <v>114393.36740770804</v>
      </c>
      <c r="AE167">
        <f t="shared" si="86"/>
        <v>0.58795419136136495</v>
      </c>
      <c r="AF167">
        <f t="shared" si="87"/>
        <v>59.385936080104976</v>
      </c>
      <c r="AG167">
        <f t="shared" si="88"/>
        <v>1.0140448054699342E-2</v>
      </c>
      <c r="AI167">
        <v>0.40367276526701013</v>
      </c>
      <c r="AJ167">
        <v>89.540882258913726</v>
      </c>
    </row>
    <row r="168" spans="2:40" x14ac:dyDescent="0.2">
      <c r="B168">
        <v>1200</v>
      </c>
      <c r="C168">
        <v>3200000</v>
      </c>
      <c r="D168">
        <v>372.00831499999998</v>
      </c>
      <c r="E168">
        <v>-561581.63576900004</v>
      </c>
      <c r="F168">
        <v>2513589.8359130002</v>
      </c>
      <c r="G168">
        <v>983.00683000000004</v>
      </c>
      <c r="I168">
        <f t="shared" si="89"/>
        <v>851.63585499441251</v>
      </c>
      <c r="J168">
        <f t="shared" si="90"/>
        <v>0.23720102787112077</v>
      </c>
      <c r="K168">
        <f t="shared" si="91"/>
        <v>0.99936625567534465</v>
      </c>
      <c r="L168">
        <f t="shared" si="92"/>
        <v>65.015116999973543</v>
      </c>
      <c r="M168">
        <f t="shared" si="93"/>
        <v>-6.7469819500020094</v>
      </c>
      <c r="O168">
        <v>1200</v>
      </c>
      <c r="P168">
        <v>3200000</v>
      </c>
      <c r="Q168">
        <v>372.00831499999998</v>
      </c>
      <c r="R168">
        <v>-561581.63576900004</v>
      </c>
      <c r="S168">
        <v>2513589.8359130002</v>
      </c>
      <c r="T168">
        <v>983.00683000000004</v>
      </c>
      <c r="U168">
        <v>7095.0136899999998</v>
      </c>
      <c r="V168">
        <f t="shared" si="80"/>
        <v>0.70950136900000005</v>
      </c>
      <c r="Y168">
        <v>3200000</v>
      </c>
      <c r="Z168">
        <v>38.378300000000003</v>
      </c>
      <c r="AA168">
        <v>98.922399999999996</v>
      </c>
      <c r="AB168">
        <v>60.5441</v>
      </c>
      <c r="AD168">
        <f t="shared" si="85"/>
        <v>116143.22491857878</v>
      </c>
      <c r="AE168">
        <f>V168*$AD$135/AD168</f>
        <v>0.6244438369594385</v>
      </c>
      <c r="AF168">
        <f>AD168/O168*0.6022</f>
        <v>58.284541704973449</v>
      </c>
      <c r="AG168">
        <f>O168/AD168</f>
        <v>1.0332070603698578E-2</v>
      </c>
      <c r="AI168">
        <v>0.21643398380404755</v>
      </c>
      <c r="AJ168">
        <v>90.01073051332861</v>
      </c>
    </row>
    <row r="169" spans="2:40" x14ac:dyDescent="0.2">
      <c r="B169">
        <v>1240</v>
      </c>
      <c r="C169">
        <v>3300000</v>
      </c>
      <c r="D169">
        <v>372.073489</v>
      </c>
      <c r="E169">
        <v>-561562.11502499995</v>
      </c>
      <c r="F169">
        <v>2513589.8359130002</v>
      </c>
      <c r="G169">
        <v>1068.742178</v>
      </c>
      <c r="I169">
        <f t="shared" si="89"/>
        <v>871.15659899450839</v>
      </c>
      <c r="J169">
        <f t="shared" si="90"/>
        <v>0.24510772880015813</v>
      </c>
      <c r="K169">
        <f t="shared" si="91"/>
        <v>0.99936625567534465</v>
      </c>
      <c r="L169">
        <f t="shared" si="92"/>
        <v>84.535861000069417</v>
      </c>
      <c r="M169">
        <f t="shared" si="93"/>
        <v>-6.3505133999973626</v>
      </c>
      <c r="O169">
        <v>1240</v>
      </c>
      <c r="P169">
        <v>3300000</v>
      </c>
      <c r="Q169">
        <v>372.073489</v>
      </c>
      <c r="R169">
        <v>-561562.11502499995</v>
      </c>
      <c r="S169">
        <v>2513589.8359130002</v>
      </c>
      <c r="T169">
        <v>1068.742178</v>
      </c>
      <c r="U169">
        <v>7906.2085710000001</v>
      </c>
      <c r="V169">
        <f t="shared" si="80"/>
        <v>0.79062085710000007</v>
      </c>
      <c r="Y169">
        <v>3300000</v>
      </c>
      <c r="Z169">
        <v>38.2761</v>
      </c>
      <c r="AA169">
        <v>99.422799999999995</v>
      </c>
      <c r="AB169">
        <v>61.146700000000003</v>
      </c>
      <c r="AD169">
        <f t="shared" si="85"/>
        <v>119645.80304019192</v>
      </c>
      <c r="AE169">
        <f t="shared" ref="AE169:AE179" si="94">V169*$AD$135/AD169</f>
        <v>0.67546807078584148</v>
      </c>
      <c r="AF169">
        <f t="shared" ref="AF169:AF179" si="95">AD169/O169*0.6022</f>
        <v>58.10540531516417</v>
      </c>
      <c r="AG169">
        <f t="shared" ref="AG169:AG179" si="96">O169/AD169</f>
        <v>1.0363923919533174E-2</v>
      </c>
      <c r="AI169">
        <v>0.25911876776408727</v>
      </c>
      <c r="AJ169">
        <v>92.563961863389821</v>
      </c>
    </row>
    <row r="170" spans="2:40" x14ac:dyDescent="0.2">
      <c r="B170">
        <v>1280</v>
      </c>
      <c r="C170">
        <v>3400000</v>
      </c>
      <c r="D170">
        <v>372.03021999999999</v>
      </c>
      <c r="E170">
        <v>-561558.681247</v>
      </c>
      <c r="F170">
        <v>2513589.8359130002</v>
      </c>
      <c r="G170">
        <v>1056.6795420000001</v>
      </c>
      <c r="I170">
        <f t="shared" si="89"/>
        <v>874.59037699445616</v>
      </c>
      <c r="J170">
        <f t="shared" si="90"/>
        <v>0.25301442972919547</v>
      </c>
      <c r="K170">
        <f t="shared" si="91"/>
        <v>0.99936625567534465</v>
      </c>
      <c r="L170">
        <f t="shared" si="92"/>
        <v>87.969639000017196</v>
      </c>
      <c r="M170">
        <f t="shared" si="93"/>
        <v>-6.752687550001065</v>
      </c>
      <c r="O170">
        <v>1280</v>
      </c>
      <c r="P170">
        <v>3400000</v>
      </c>
      <c r="Q170">
        <v>372.03021999999999</v>
      </c>
      <c r="R170">
        <v>-561558.681247</v>
      </c>
      <c r="S170">
        <v>2513589.8359130002</v>
      </c>
      <c r="T170">
        <v>1056.6795420000001</v>
      </c>
      <c r="U170">
        <v>8399.2677949999998</v>
      </c>
      <c r="V170">
        <f t="shared" si="80"/>
        <v>0.83992677950000005</v>
      </c>
      <c r="Y170">
        <v>3400000</v>
      </c>
      <c r="Z170">
        <v>38.4893</v>
      </c>
      <c r="AA170">
        <v>98.929599999999994</v>
      </c>
      <c r="AB170">
        <v>60.440300000000001</v>
      </c>
      <c r="AD170">
        <f t="shared" si="85"/>
        <v>115546.88226815245</v>
      </c>
      <c r="AE170">
        <f t="shared" si="94"/>
        <v>0.74304860495205061</v>
      </c>
      <c r="AF170">
        <f t="shared" si="95"/>
        <v>54.361197267094838</v>
      </c>
      <c r="AG170">
        <f t="shared" si="96"/>
        <v>1.1077754543211932E-2</v>
      </c>
      <c r="AI170">
        <v>0.33742611372402936</v>
      </c>
      <c r="AJ170">
        <v>93.610787205866643</v>
      </c>
    </row>
    <row r="171" spans="2:40" x14ac:dyDescent="0.2">
      <c r="B171">
        <v>1320</v>
      </c>
      <c r="C171">
        <v>3500000</v>
      </c>
      <c r="D171">
        <v>372.02933100000001</v>
      </c>
      <c r="E171">
        <v>-561547.17304999998</v>
      </c>
      <c r="F171">
        <v>2513589.8359130002</v>
      </c>
      <c r="G171">
        <v>1168.208069</v>
      </c>
      <c r="I171">
        <f t="shared" si="89"/>
        <v>886.09857399447355</v>
      </c>
      <c r="J171">
        <f t="shared" si="90"/>
        <v>0.26092113065823286</v>
      </c>
      <c r="K171">
        <f t="shared" si="91"/>
        <v>0.99936625567534465</v>
      </c>
      <c r="L171">
        <f t="shared" si="92"/>
        <v>99.477836000034586</v>
      </c>
      <c r="M171">
        <f t="shared" si="93"/>
        <v>-6.550827074999324</v>
      </c>
      <c r="O171">
        <v>1320</v>
      </c>
      <c r="P171">
        <v>3500000</v>
      </c>
      <c r="Q171">
        <v>372.02933100000001</v>
      </c>
      <c r="R171">
        <v>-561547.17304999998</v>
      </c>
      <c r="S171">
        <v>2513589.8359130002</v>
      </c>
      <c r="T171">
        <v>1168.208069</v>
      </c>
      <c r="U171">
        <v>9125.2949989999997</v>
      </c>
      <c r="V171">
        <f t="shared" si="80"/>
        <v>0.91252949989999999</v>
      </c>
      <c r="Y171">
        <v>3500000</v>
      </c>
      <c r="Z171">
        <v>38.448300000000003</v>
      </c>
      <c r="AA171">
        <v>99.116200000000006</v>
      </c>
      <c r="AB171">
        <v>60.667900000000003</v>
      </c>
      <c r="AD171">
        <f t="shared" si="85"/>
        <v>116857.14844053607</v>
      </c>
      <c r="AE171">
        <f t="shared" si="94"/>
        <v>0.79822560610975413</v>
      </c>
      <c r="AF171">
        <f t="shared" si="95"/>
        <v>53.311647568856678</v>
      </c>
      <c r="AG171">
        <f t="shared" si="96"/>
        <v>1.1295842981070989E-2</v>
      </c>
      <c r="AI171">
        <v>0.1712817149460274</v>
      </c>
      <c r="AJ171">
        <v>93.888957213113315</v>
      </c>
      <c r="AK171">
        <f>AVERAGE(AI171:AI175)</f>
        <v>0.20850956219330175</v>
      </c>
      <c r="AL171">
        <f>AVERAGE(AJ171:AJ175)</f>
        <v>97.414090543030639</v>
      </c>
    </row>
    <row r="172" spans="2:40" x14ac:dyDescent="0.2">
      <c r="B172">
        <v>1360</v>
      </c>
      <c r="C172">
        <v>3600000</v>
      </c>
      <c r="D172">
        <v>372.12979799999999</v>
      </c>
      <c r="E172">
        <v>-561524.75404699997</v>
      </c>
      <c r="F172">
        <v>2513589.8359130002</v>
      </c>
      <c r="G172">
        <v>1506.5041060000001</v>
      </c>
      <c r="I172">
        <f t="shared" si="89"/>
        <v>908.51757699449081</v>
      </c>
      <c r="J172">
        <f t="shared" si="90"/>
        <v>0.26882783158727019</v>
      </c>
      <c r="K172">
        <f t="shared" si="91"/>
        <v>0.99936625567534465</v>
      </c>
      <c r="L172">
        <f t="shared" si="92"/>
        <v>121.89683900005184</v>
      </c>
      <c r="M172">
        <f t="shared" si="93"/>
        <v>-6.2780569249993281</v>
      </c>
      <c r="O172">
        <v>1360</v>
      </c>
      <c r="P172">
        <v>3600000</v>
      </c>
      <c r="Q172">
        <v>372.12979799999999</v>
      </c>
      <c r="R172">
        <v>-561524.75404699997</v>
      </c>
      <c r="S172">
        <v>2513589.8359130002</v>
      </c>
      <c r="T172">
        <v>1506.5041060000001</v>
      </c>
      <c r="U172">
        <v>9968.8338029999995</v>
      </c>
      <c r="V172">
        <f t="shared" si="80"/>
        <v>0.99688338030000001</v>
      </c>
      <c r="Y172">
        <v>3600000</v>
      </c>
      <c r="Z172">
        <v>38.414000000000001</v>
      </c>
      <c r="AA172">
        <v>99.167100000000005</v>
      </c>
      <c r="AB172">
        <v>60.753100000000003</v>
      </c>
      <c r="AD172">
        <f t="shared" si="85"/>
        <v>117350.17116553089</v>
      </c>
      <c r="AE172">
        <f t="shared" si="94"/>
        <v>0.86834969267509066</v>
      </c>
      <c r="AF172">
        <f t="shared" si="95"/>
        <v>51.961965496972574</v>
      </c>
      <c r="AG172">
        <f t="shared" si="96"/>
        <v>1.1589245984836459E-2</v>
      </c>
      <c r="AI172">
        <v>0.1893327738595886</v>
      </c>
      <c r="AJ172">
        <v>96.436966286566232</v>
      </c>
    </row>
    <row r="173" spans="2:40" x14ac:dyDescent="0.2">
      <c r="B173">
        <v>1400</v>
      </c>
      <c r="C173">
        <v>3700000</v>
      </c>
      <c r="D173">
        <v>372.10458599999998</v>
      </c>
      <c r="E173">
        <v>-561514.821046</v>
      </c>
      <c r="F173">
        <v>2513589.8359130002</v>
      </c>
      <c r="G173">
        <v>1635.9615209999999</v>
      </c>
      <c r="I173">
        <f t="shared" si="89"/>
        <v>918.45057799445931</v>
      </c>
      <c r="J173">
        <f t="shared" si="90"/>
        <v>0.27673453251630759</v>
      </c>
      <c r="K173">
        <f t="shared" si="91"/>
        <v>0.99936625567534465</v>
      </c>
      <c r="L173">
        <f t="shared" si="92"/>
        <v>131.82984000002034</v>
      </c>
      <c r="M173">
        <f t="shared" si="93"/>
        <v>-6.5902069750005463</v>
      </c>
      <c r="O173">
        <v>1400</v>
      </c>
      <c r="P173">
        <v>3700000</v>
      </c>
      <c r="Q173">
        <v>372.10458599999998</v>
      </c>
      <c r="R173">
        <v>-561514.821046</v>
      </c>
      <c r="S173">
        <v>2513589.8359130002</v>
      </c>
      <c r="T173">
        <v>1635.9615209999999</v>
      </c>
      <c r="U173">
        <v>10808.801019</v>
      </c>
      <c r="V173">
        <f t="shared" si="80"/>
        <v>1.0808801019000001</v>
      </c>
      <c r="Y173">
        <v>3700000</v>
      </c>
      <c r="Z173">
        <v>38.426299999999998</v>
      </c>
      <c r="AA173">
        <v>99.333299999999994</v>
      </c>
      <c r="AB173">
        <v>60.906999999999996</v>
      </c>
      <c r="AD173">
        <f t="shared" si="85"/>
        <v>118244.24801711646</v>
      </c>
      <c r="AE173">
        <f t="shared" si="94"/>
        <v>0.93439719248497988</v>
      </c>
      <c r="AF173">
        <f t="shared" si="95"/>
        <v>50.861918682791092</v>
      </c>
      <c r="AG173">
        <f t="shared" si="96"/>
        <v>1.1839899390263304E-2</v>
      </c>
      <c r="AI173">
        <v>0.22989213568514827</v>
      </c>
      <c r="AJ173">
        <v>97.612732603754779</v>
      </c>
    </row>
    <row r="174" spans="2:40" x14ac:dyDescent="0.2">
      <c r="B174">
        <v>1440</v>
      </c>
      <c r="C174">
        <v>3800000</v>
      </c>
      <c r="D174">
        <v>372.01097600000003</v>
      </c>
      <c r="E174">
        <v>-561507.98093900003</v>
      </c>
      <c r="F174">
        <v>2513589.8359130002</v>
      </c>
      <c r="G174">
        <v>1721.420028</v>
      </c>
      <c r="I174">
        <f t="shared" si="89"/>
        <v>925.29068499442656</v>
      </c>
      <c r="J174">
        <f t="shared" si="90"/>
        <v>0.28464123344534492</v>
      </c>
      <c r="K174">
        <f t="shared" si="91"/>
        <v>0.99936625567534465</v>
      </c>
      <c r="L174">
        <f t="shared" si="92"/>
        <v>138.66994699998759</v>
      </c>
      <c r="M174">
        <f t="shared" si="93"/>
        <v>-6.6675293250005776</v>
      </c>
      <c r="O174">
        <v>1440</v>
      </c>
      <c r="P174">
        <v>3800000</v>
      </c>
      <c r="Q174">
        <v>372.01097600000003</v>
      </c>
      <c r="R174">
        <v>-561507.98093900003</v>
      </c>
      <c r="S174">
        <v>2513589.8359130002</v>
      </c>
      <c r="T174">
        <v>1721.420028</v>
      </c>
      <c r="U174">
        <v>11596.733437999999</v>
      </c>
      <c r="V174">
        <f t="shared" si="80"/>
        <v>1.1596733438</v>
      </c>
      <c r="Y174">
        <v>3800000</v>
      </c>
      <c r="Z174">
        <v>38.515999999999998</v>
      </c>
      <c r="AA174">
        <v>99.057100000000005</v>
      </c>
      <c r="AB174">
        <v>60.5411</v>
      </c>
      <c r="AD174">
        <f t="shared" si="85"/>
        <v>116125.96085436172</v>
      </c>
      <c r="AE174">
        <f t="shared" si="94"/>
        <v>1.0207993404840783</v>
      </c>
      <c r="AF174">
        <f t="shared" si="95"/>
        <v>48.563231685067095</v>
      </c>
      <c r="AG174">
        <f t="shared" si="96"/>
        <v>1.2400327966336161E-2</v>
      </c>
      <c r="AI174">
        <v>0.14724996295993287</v>
      </c>
      <c r="AJ174">
        <v>99.529254160777938</v>
      </c>
    </row>
    <row r="175" spans="2:40" x14ac:dyDescent="0.2">
      <c r="B175">
        <v>1480</v>
      </c>
      <c r="C175">
        <v>3900000</v>
      </c>
      <c r="D175">
        <v>372.06996900000001</v>
      </c>
      <c r="E175">
        <v>-561485.21581299999</v>
      </c>
      <c r="F175">
        <v>2513589.8359130002</v>
      </c>
      <c r="G175">
        <v>1898.4137700000001</v>
      </c>
      <c r="I175">
        <f t="shared" si="89"/>
        <v>948.05581099446863</v>
      </c>
      <c r="J175">
        <f t="shared" si="90"/>
        <v>0.29254793437438231</v>
      </c>
      <c r="K175">
        <f t="shared" si="91"/>
        <v>0.99936625567534465</v>
      </c>
      <c r="L175">
        <f t="shared" si="92"/>
        <v>161.43507300002966</v>
      </c>
      <c r="M175">
        <f t="shared" si="93"/>
        <v>-6.2694038499987075</v>
      </c>
      <c r="O175">
        <v>1480</v>
      </c>
      <c r="P175">
        <v>3900000</v>
      </c>
      <c r="Q175">
        <v>372.06996900000001</v>
      </c>
      <c r="R175">
        <v>-561485.21581299999</v>
      </c>
      <c r="S175">
        <v>2513589.8359130002</v>
      </c>
      <c r="T175">
        <v>1898.4137700000001</v>
      </c>
      <c r="U175">
        <v>12767.923803</v>
      </c>
      <c r="V175">
        <f t="shared" si="80"/>
        <v>1.2767923803000001</v>
      </c>
      <c r="Y175">
        <v>3900000</v>
      </c>
      <c r="Z175">
        <v>38.409799999999997</v>
      </c>
      <c r="AA175">
        <v>99.688699999999997</v>
      </c>
      <c r="AB175">
        <v>61.2789</v>
      </c>
      <c r="AD175">
        <f t="shared" si="85"/>
        <v>120423.50960924277</v>
      </c>
      <c r="AE175">
        <f t="shared" si="94"/>
        <v>1.0837847326594079</v>
      </c>
      <c r="AF175">
        <f t="shared" si="95"/>
        <v>48.999349653166206</v>
      </c>
      <c r="AG175">
        <f t="shared" si="96"/>
        <v>1.2289959035427471E-2</v>
      </c>
      <c r="AI175">
        <v>0.30479122351581173</v>
      </c>
      <c r="AJ175">
        <v>99.602542450940874</v>
      </c>
    </row>
    <row r="176" spans="2:40" x14ac:dyDescent="0.2">
      <c r="B176">
        <v>1520</v>
      </c>
      <c r="C176">
        <v>4000000</v>
      </c>
      <c r="D176">
        <v>372.03232800000001</v>
      </c>
      <c r="E176">
        <v>-561470.92760399997</v>
      </c>
      <c r="F176">
        <v>2513589.8359130002</v>
      </c>
      <c r="G176">
        <v>2257.238734</v>
      </c>
      <c r="I176">
        <f t="shared" si="89"/>
        <v>962.34401999448892</v>
      </c>
      <c r="J176">
        <f t="shared" si="90"/>
        <v>0.30045463530341965</v>
      </c>
      <c r="K176">
        <f t="shared" si="91"/>
        <v>0.99936625567534465</v>
      </c>
      <c r="L176">
        <f t="shared" si="92"/>
        <v>175.72328200004995</v>
      </c>
      <c r="M176">
        <f t="shared" si="93"/>
        <v>-6.4813267749992516</v>
      </c>
      <c r="O176">
        <v>1520</v>
      </c>
      <c r="P176">
        <v>4000000</v>
      </c>
      <c r="Q176">
        <v>372.03232800000001</v>
      </c>
      <c r="R176">
        <v>-561470.92760399997</v>
      </c>
      <c r="S176">
        <v>2513589.8359130002</v>
      </c>
      <c r="T176">
        <v>2257.238734</v>
      </c>
      <c r="U176">
        <v>13689.758819999999</v>
      </c>
      <c r="V176">
        <f t="shared" si="80"/>
        <v>1.368975882</v>
      </c>
      <c r="Y176">
        <v>4000000</v>
      </c>
      <c r="Z176">
        <v>38.302999999999997</v>
      </c>
      <c r="AA176">
        <v>99.809399999999997</v>
      </c>
      <c r="AB176">
        <v>61.506399999999999</v>
      </c>
      <c r="AD176">
        <f t="shared" si="85"/>
        <v>121769.72425302998</v>
      </c>
      <c r="AE176">
        <f t="shared" si="94"/>
        <v>1.1491864618319569</v>
      </c>
      <c r="AF176">
        <f t="shared" si="95"/>
        <v>48.243242069193855</v>
      </c>
      <c r="AG176">
        <f t="shared" si="96"/>
        <v>1.2482577334588799E-2</v>
      </c>
      <c r="AI176">
        <v>0.19910649206775724</v>
      </c>
      <c r="AJ176">
        <v>102.39221085553679</v>
      </c>
      <c r="AK176">
        <f>AVERAGE(AI176:AI180)</f>
        <v>0.17714767864553793</v>
      </c>
      <c r="AL176">
        <f>AVERAGE(AJ176:AJ180)</f>
        <v>106.18211737307345</v>
      </c>
      <c r="AM176">
        <f>AVERAGE(AI176:AI185)</f>
        <v>0.16200396556069785</v>
      </c>
      <c r="AN176">
        <f>AVERAGE(AJ176:AJ185)</f>
        <v>111.16333809995604</v>
      </c>
    </row>
    <row r="177" spans="2:40" x14ac:dyDescent="0.2">
      <c r="B177">
        <v>1560</v>
      </c>
      <c r="C177">
        <v>4100000</v>
      </c>
      <c r="D177">
        <v>372.12917299999998</v>
      </c>
      <c r="E177">
        <v>-561449.01945599995</v>
      </c>
      <c r="F177">
        <v>2513589.8359130002</v>
      </c>
      <c r="G177">
        <v>2499.7109089999999</v>
      </c>
      <c r="I177">
        <f t="shared" si="89"/>
        <v>984.25216799450573</v>
      </c>
      <c r="J177">
        <f t="shared" si="90"/>
        <v>0.30836133623245698</v>
      </c>
      <c r="K177">
        <f t="shared" si="91"/>
        <v>0.99936625567534465</v>
      </c>
      <c r="L177">
        <f t="shared" si="92"/>
        <v>197.63143000006676</v>
      </c>
      <c r="M177">
        <f t="shared" si="93"/>
        <v>-6.2908282999993386</v>
      </c>
      <c r="O177">
        <v>1560</v>
      </c>
      <c r="P177">
        <v>4100000</v>
      </c>
      <c r="Q177">
        <v>372.12917299999998</v>
      </c>
      <c r="R177">
        <v>-561449.01945599995</v>
      </c>
      <c r="S177">
        <v>2513589.8359130002</v>
      </c>
      <c r="T177">
        <v>2499.7109089999999</v>
      </c>
      <c r="U177">
        <v>14984.329521</v>
      </c>
      <c r="V177">
        <f t="shared" si="80"/>
        <v>1.4984329520999999</v>
      </c>
      <c r="Y177">
        <v>4100000</v>
      </c>
      <c r="Z177">
        <v>38.116900000000001</v>
      </c>
      <c r="AA177">
        <v>99.880799999999994</v>
      </c>
      <c r="AB177">
        <v>61.7639</v>
      </c>
      <c r="AD177">
        <f t="shared" si="85"/>
        <v>123305.52343515278</v>
      </c>
      <c r="AE177">
        <f t="shared" si="94"/>
        <v>1.2421922363437787</v>
      </c>
      <c r="AF177">
        <f t="shared" si="95"/>
        <v>47.599093726057049</v>
      </c>
      <c r="AG177">
        <f t="shared" si="96"/>
        <v>1.2651501380799172E-2</v>
      </c>
      <c r="AI177">
        <v>0.16356492811402457</v>
      </c>
      <c r="AJ177">
        <v>102.67068926198475</v>
      </c>
    </row>
    <row r="178" spans="2:40" x14ac:dyDescent="0.2">
      <c r="B178">
        <v>1600</v>
      </c>
      <c r="C178">
        <v>4200000</v>
      </c>
      <c r="D178">
        <v>372.10410200000001</v>
      </c>
      <c r="E178">
        <v>-561431.47571100004</v>
      </c>
      <c r="F178">
        <v>2513589.8359130002</v>
      </c>
      <c r="G178">
        <v>2609.6546320000002</v>
      </c>
      <c r="I178">
        <f t="shared" si="89"/>
        <v>1001.7959129944211</v>
      </c>
      <c r="J178">
        <f t="shared" si="90"/>
        <v>0.31626803716149438</v>
      </c>
      <c r="K178">
        <f t="shared" si="91"/>
        <v>0.99936625567534465</v>
      </c>
      <c r="L178">
        <f t="shared" si="92"/>
        <v>215.17517499998212</v>
      </c>
      <c r="M178">
        <f t="shared" si="93"/>
        <v>-6.3999383750018755</v>
      </c>
      <c r="O178">
        <v>1600</v>
      </c>
      <c r="P178">
        <v>4200000</v>
      </c>
      <c r="Q178">
        <v>372.10410200000001</v>
      </c>
      <c r="R178">
        <v>-561431.47571100004</v>
      </c>
      <c r="S178">
        <v>2513589.8359130002</v>
      </c>
      <c r="T178">
        <v>2609.6546320000002</v>
      </c>
      <c r="U178">
        <v>16115.779236</v>
      </c>
      <c r="V178">
        <f t="shared" si="80"/>
        <v>1.6115779236000001</v>
      </c>
      <c r="Y178">
        <v>4200000</v>
      </c>
      <c r="Z178">
        <v>38.148499999999999</v>
      </c>
      <c r="AA178">
        <v>99.1721</v>
      </c>
      <c r="AB178">
        <v>61.023600000000002</v>
      </c>
      <c r="AD178">
        <f t="shared" ref="AD178:AD179" si="97">(1/6)*3.14*(AB178)^3</f>
        <v>118924.64717227136</v>
      </c>
      <c r="AE178">
        <f t="shared" si="94"/>
        <v>1.3852031311177659</v>
      </c>
      <c r="AF178">
        <f t="shared" si="95"/>
        <v>44.760264079463624</v>
      </c>
      <c r="AG178">
        <f t="shared" si="96"/>
        <v>1.3453897388337665E-2</v>
      </c>
      <c r="AI178">
        <v>0.25844220442560079</v>
      </c>
      <c r="AJ178">
        <v>107.38646919916626</v>
      </c>
    </row>
    <row r="179" spans="2:40" x14ac:dyDescent="0.2">
      <c r="B179">
        <v>1640</v>
      </c>
      <c r="C179">
        <v>4300000</v>
      </c>
      <c r="D179">
        <v>372.17392100000001</v>
      </c>
      <c r="E179">
        <v>-561413.06196700002</v>
      </c>
      <c r="F179">
        <v>2513589.8359130002</v>
      </c>
      <c r="G179">
        <v>2864.8584689999998</v>
      </c>
      <c r="I179">
        <f t="shared" si="89"/>
        <v>1020.2096569944406</v>
      </c>
      <c r="J179">
        <f t="shared" si="90"/>
        <v>0.32417473809053171</v>
      </c>
      <c r="K179">
        <f t="shared" si="91"/>
        <v>0.99936625567534465</v>
      </c>
      <c r="L179">
        <f t="shared" si="92"/>
        <v>233.58891900000162</v>
      </c>
      <c r="M179">
        <f t="shared" si="93"/>
        <v>-6.3781883999992717</v>
      </c>
      <c r="O179">
        <v>1640</v>
      </c>
      <c r="P179">
        <v>4300000</v>
      </c>
      <c r="Q179">
        <v>372.17392100000001</v>
      </c>
      <c r="R179">
        <v>-561413.06196700002</v>
      </c>
      <c r="S179">
        <v>2513589.8359130002</v>
      </c>
      <c r="T179">
        <v>2864.8584689999998</v>
      </c>
      <c r="U179">
        <v>17489.989076000002</v>
      </c>
      <c r="V179">
        <f t="shared" si="80"/>
        <v>1.7489989076000003</v>
      </c>
      <c r="Y179">
        <v>4300000</v>
      </c>
      <c r="Z179">
        <v>38.255299999999998</v>
      </c>
      <c r="AA179">
        <v>99.940299999999993</v>
      </c>
      <c r="AB179">
        <v>61.685000000000002</v>
      </c>
      <c r="AD179">
        <f t="shared" si="97"/>
        <v>122833.57867092543</v>
      </c>
      <c r="AE179">
        <f t="shared" si="94"/>
        <v>1.4554807302089892</v>
      </c>
      <c r="AF179">
        <f t="shared" si="95"/>
        <v>45.10389089977518</v>
      </c>
      <c r="AG179">
        <f t="shared" si="96"/>
        <v>1.3351398027681059E-2</v>
      </c>
      <c r="AI179">
        <v>0.12039397531508379</v>
      </c>
      <c r="AJ179">
        <v>108.84542185167416</v>
      </c>
    </row>
    <row r="180" spans="2:40" x14ac:dyDescent="0.2">
      <c r="B180">
        <v>1680</v>
      </c>
      <c r="C180">
        <v>4400000</v>
      </c>
      <c r="D180">
        <v>372.046221</v>
      </c>
      <c r="E180">
        <v>-561381.72412200004</v>
      </c>
      <c r="F180">
        <v>2513589.8359130002</v>
      </c>
      <c r="G180">
        <v>3152.2244599999999</v>
      </c>
      <c r="I180">
        <f t="shared" ref="I180:I186" si="98">E180-(128000-$B$136)/128000*$E$137</f>
        <v>1051.5475019944133</v>
      </c>
      <c r="J180">
        <f t="shared" ref="J180:J186" si="99">B180/$B$136</f>
        <v>0.3320814390195691</v>
      </c>
      <c r="K180">
        <f t="shared" ref="K180:K186" si="100">F180/$F$137</f>
        <v>0.99936625567534465</v>
      </c>
      <c r="L180">
        <f t="shared" ref="L180:L186" si="101">E180-$E$138</f>
        <v>264.92676399997436</v>
      </c>
      <c r="M180">
        <f t="shared" ref="M180:M186" si="102">((L180-L179)-(B180-B179)*$H$14)/(B180-B179)</f>
        <v>-6.055085875000441</v>
      </c>
      <c r="O180">
        <v>1680</v>
      </c>
      <c r="P180">
        <v>4400000</v>
      </c>
      <c r="Q180">
        <v>372.046221</v>
      </c>
      <c r="R180">
        <v>-561381.72412200004</v>
      </c>
      <c r="S180">
        <v>2513589.8359130002</v>
      </c>
      <c r="T180">
        <v>3152.2244599999999</v>
      </c>
      <c r="U180">
        <v>18546.938103</v>
      </c>
      <c r="V180">
        <f t="shared" si="80"/>
        <v>1.8546938103000001</v>
      </c>
      <c r="Y180">
        <v>4400000</v>
      </c>
      <c r="Z180">
        <v>37.732100000000003</v>
      </c>
      <c r="AA180">
        <v>99.7898</v>
      </c>
      <c r="AB180">
        <v>62.057699999999997</v>
      </c>
      <c r="AD180">
        <f t="shared" ref="AD180:AD186" si="103">(1/6)*3.14*(AB180)^3</f>
        <v>125073.53495628759</v>
      </c>
      <c r="AE180">
        <f t="shared" ref="AE180:AE186" si="104">V180*$AD$135/AD180</f>
        <v>1.5157962375994214</v>
      </c>
      <c r="AF180">
        <f t="shared" ref="AF180:AF186" si="105">AD180/O180*0.6022</f>
        <v>44.832906399212128</v>
      </c>
      <c r="AG180">
        <f t="shared" ref="AG180:AG186" si="106">O180/AD180</f>
        <v>1.3432098169985756E-2</v>
      </c>
      <c r="AI180">
        <v>0.1442307933052234</v>
      </c>
      <c r="AJ180">
        <v>109.6157956970053</v>
      </c>
    </row>
    <row r="181" spans="2:40" x14ac:dyDescent="0.2">
      <c r="B181">
        <v>1720</v>
      </c>
      <c r="C181">
        <v>4500000</v>
      </c>
      <c r="D181">
        <v>372.15546499999999</v>
      </c>
      <c r="E181">
        <v>-561352.38451999996</v>
      </c>
      <c r="F181">
        <v>2513589.8359130002</v>
      </c>
      <c r="G181">
        <v>3419.1695880000002</v>
      </c>
      <c r="I181">
        <f t="shared" si="98"/>
        <v>1080.8871039944934</v>
      </c>
      <c r="J181">
        <f t="shared" si="99"/>
        <v>0.33998813994860644</v>
      </c>
      <c r="K181">
        <f t="shared" si="100"/>
        <v>0.99936625567534465</v>
      </c>
      <c r="L181">
        <f t="shared" si="101"/>
        <v>294.2663660000544</v>
      </c>
      <c r="M181">
        <f t="shared" si="102"/>
        <v>-6.1050419499977577</v>
      </c>
      <c r="O181">
        <v>1720</v>
      </c>
      <c r="P181">
        <v>4500000</v>
      </c>
      <c r="Q181">
        <v>372.15546499999999</v>
      </c>
      <c r="R181">
        <v>-561352.38451999996</v>
      </c>
      <c r="S181">
        <v>2513589.8359130002</v>
      </c>
      <c r="T181">
        <v>3419.1695880000002</v>
      </c>
      <c r="U181">
        <v>20059.243953000001</v>
      </c>
      <c r="V181">
        <f t="shared" si="80"/>
        <v>2.0059243953000001</v>
      </c>
      <c r="Y181">
        <v>4500000</v>
      </c>
      <c r="Z181">
        <v>37.7744</v>
      </c>
      <c r="AA181">
        <v>99.7714</v>
      </c>
      <c r="AB181">
        <v>61.997</v>
      </c>
      <c r="AD181">
        <f t="shared" si="103"/>
        <v>124706.88230271253</v>
      </c>
      <c r="AE181">
        <f t="shared" si="104"/>
        <v>1.6442133302755157</v>
      </c>
      <c r="AF181">
        <f t="shared" si="105"/>
        <v>43.661909606217137</v>
      </c>
      <c r="AG181">
        <f t="shared" si="106"/>
        <v>1.3792342236773149E-2</v>
      </c>
      <c r="AI181">
        <v>0.16634312019739497</v>
      </c>
      <c r="AJ181">
        <v>113.60298062050927</v>
      </c>
      <c r="AK181">
        <f>AVERAGE(AI181:AI185)</f>
        <v>0.14686025247585771</v>
      </c>
      <c r="AL181">
        <f>AVERAGE(AJ181:AJ185)</f>
        <v>116.14455882683865</v>
      </c>
    </row>
    <row r="182" spans="2:40" x14ac:dyDescent="0.2">
      <c r="B182">
        <v>1760</v>
      </c>
      <c r="C182">
        <v>4600000</v>
      </c>
      <c r="D182">
        <v>372.123265</v>
      </c>
      <c r="E182">
        <v>-561324.39659100003</v>
      </c>
      <c r="F182">
        <v>2513589.8359130002</v>
      </c>
      <c r="G182">
        <v>3759.6356510000001</v>
      </c>
      <c r="I182">
        <f t="shared" si="98"/>
        <v>1108.8750329944305</v>
      </c>
      <c r="J182">
        <f t="shared" si="99"/>
        <v>0.34789484087764383</v>
      </c>
      <c r="K182">
        <f t="shared" si="100"/>
        <v>0.99936625567534465</v>
      </c>
      <c r="L182">
        <f t="shared" si="101"/>
        <v>322.25429499999154</v>
      </c>
      <c r="M182">
        <f t="shared" si="102"/>
        <v>-6.1388337750013307</v>
      </c>
      <c r="O182">
        <v>1760</v>
      </c>
      <c r="P182">
        <v>4600000</v>
      </c>
      <c r="Q182">
        <v>372.123265</v>
      </c>
      <c r="R182">
        <v>-561324.39659100003</v>
      </c>
      <c r="S182">
        <v>2513589.8359130002</v>
      </c>
      <c r="T182">
        <v>3759.6356510000001</v>
      </c>
      <c r="U182">
        <v>21591.352292</v>
      </c>
      <c r="V182">
        <f t="shared" si="80"/>
        <v>2.1591352291999999</v>
      </c>
      <c r="Y182">
        <v>4600000</v>
      </c>
      <c r="Z182">
        <v>37.804499999999997</v>
      </c>
      <c r="AA182">
        <v>100.08799999999999</v>
      </c>
      <c r="AB182">
        <v>62.283499999999997</v>
      </c>
      <c r="AD182">
        <f t="shared" si="103"/>
        <v>126443.76720591051</v>
      </c>
      <c r="AE182">
        <f t="shared" si="104"/>
        <v>1.7454862969191232</v>
      </c>
      <c r="AF182">
        <f t="shared" si="105"/>
        <v>43.263884438295058</v>
      </c>
      <c r="AG182">
        <f t="shared" si="106"/>
        <v>1.3919230966393812E-2</v>
      </c>
      <c r="AI182">
        <v>0.21172430864561884</v>
      </c>
      <c r="AJ182">
        <v>114.68688481180993</v>
      </c>
    </row>
    <row r="183" spans="2:40" x14ac:dyDescent="0.2">
      <c r="B183">
        <v>1800</v>
      </c>
      <c r="C183">
        <v>4700000</v>
      </c>
      <c r="D183">
        <v>372.13866400000001</v>
      </c>
      <c r="E183">
        <v>-561294.05013900006</v>
      </c>
      <c r="F183">
        <v>2513589.8359130002</v>
      </c>
      <c r="G183">
        <v>4202.8036359999996</v>
      </c>
      <c r="I183">
        <f t="shared" si="98"/>
        <v>1139.2214849943994</v>
      </c>
      <c r="J183">
        <f t="shared" si="99"/>
        <v>0.35580154180668117</v>
      </c>
      <c r="K183">
        <f t="shared" si="100"/>
        <v>0.99936625567534465</v>
      </c>
      <c r="L183">
        <f t="shared" si="101"/>
        <v>352.60074699996039</v>
      </c>
      <c r="M183">
        <f t="shared" si="102"/>
        <v>-6.0798707000005381</v>
      </c>
      <c r="O183">
        <v>1800</v>
      </c>
      <c r="P183">
        <v>4700000</v>
      </c>
      <c r="Q183">
        <v>372.13866400000001</v>
      </c>
      <c r="R183">
        <v>-561294.05013900006</v>
      </c>
      <c r="S183">
        <v>2513589.8359130002</v>
      </c>
      <c r="T183">
        <v>4202.8036359999996</v>
      </c>
      <c r="U183">
        <v>23292.023817000001</v>
      </c>
      <c r="V183">
        <f t="shared" si="80"/>
        <v>2.3292023817</v>
      </c>
      <c r="Y183">
        <v>4700000</v>
      </c>
      <c r="Z183">
        <v>37.715000000000003</v>
      </c>
      <c r="AA183">
        <v>100.009</v>
      </c>
      <c r="AB183">
        <v>62.293999999999997</v>
      </c>
      <c r="AD183">
        <f t="shared" si="103"/>
        <v>126507.7271659496</v>
      </c>
      <c r="AE183">
        <f t="shared" si="104"/>
        <v>1.8820198465315634</v>
      </c>
      <c r="AF183">
        <f t="shared" si="105"/>
        <v>42.323862944074911</v>
      </c>
      <c r="AG183">
        <f t="shared" si="106"/>
        <v>1.4228379881007632E-2</v>
      </c>
      <c r="AI183">
        <v>0.11571641521316903</v>
      </c>
      <c r="AJ183">
        <v>116.07592610444117</v>
      </c>
    </row>
    <row r="184" spans="2:40" x14ac:dyDescent="0.2">
      <c r="B184">
        <v>1840</v>
      </c>
      <c r="C184">
        <v>4800000</v>
      </c>
      <c r="D184">
        <v>372.14967000000001</v>
      </c>
      <c r="E184">
        <v>-561275.78590500006</v>
      </c>
      <c r="F184">
        <v>2513589.8359130002</v>
      </c>
      <c r="G184">
        <v>4635.7260699999997</v>
      </c>
      <c r="I184">
        <f t="shared" si="98"/>
        <v>1157.4857189944014</v>
      </c>
      <c r="J184">
        <f t="shared" si="99"/>
        <v>0.3637082427357185</v>
      </c>
      <c r="K184">
        <f t="shared" si="100"/>
        <v>0.99936625567534465</v>
      </c>
      <c r="L184">
        <f t="shared" si="101"/>
        <v>370.86498099996243</v>
      </c>
      <c r="M184">
        <f t="shared" si="102"/>
        <v>-6.3819261499997086</v>
      </c>
      <c r="O184">
        <v>1840</v>
      </c>
      <c r="P184">
        <v>4800000</v>
      </c>
      <c r="Q184">
        <v>372.14967000000001</v>
      </c>
      <c r="R184">
        <v>-561275.78590500006</v>
      </c>
      <c r="S184">
        <v>2513589.8359130002</v>
      </c>
      <c r="T184">
        <v>4635.7260699999997</v>
      </c>
      <c r="U184">
        <v>24748.200106</v>
      </c>
      <c r="V184">
        <f t="shared" si="80"/>
        <v>2.4748200106000002</v>
      </c>
      <c r="Y184">
        <v>4800000</v>
      </c>
      <c r="Z184">
        <v>37.929699999999997</v>
      </c>
      <c r="AA184">
        <v>100.136</v>
      </c>
      <c r="AB184">
        <v>62.206299999999999</v>
      </c>
      <c r="AD184">
        <f t="shared" si="103"/>
        <v>125974.17102579145</v>
      </c>
      <c r="AE184">
        <f t="shared" si="104"/>
        <v>2.0081499392031676</v>
      </c>
      <c r="AF184">
        <f t="shared" si="105"/>
        <v>41.229155321593261</v>
      </c>
      <c r="AG184">
        <f t="shared" si="106"/>
        <v>1.4606168748856348E-2</v>
      </c>
      <c r="AI184">
        <v>9.6370881530634944E-2</v>
      </c>
      <c r="AJ184">
        <v>117.84306809637751</v>
      </c>
    </row>
    <row r="185" spans="2:40" x14ac:dyDescent="0.2">
      <c r="B185">
        <v>1880</v>
      </c>
      <c r="C185">
        <v>4900000</v>
      </c>
      <c r="D185">
        <v>372.07995299999999</v>
      </c>
      <c r="E185">
        <v>-561242.93976500002</v>
      </c>
      <c r="F185">
        <v>2513589.8359130002</v>
      </c>
      <c r="G185">
        <v>5004.8432949999997</v>
      </c>
      <c r="I185">
        <f t="shared" si="98"/>
        <v>1190.3318589944392</v>
      </c>
      <c r="J185">
        <f t="shared" si="99"/>
        <v>0.37161494366475589</v>
      </c>
      <c r="K185">
        <f t="shared" si="100"/>
        <v>0.99936625567534465</v>
      </c>
      <c r="L185">
        <f t="shared" si="101"/>
        <v>403.71112100000028</v>
      </c>
      <c r="M185">
        <f t="shared" si="102"/>
        <v>-6.0173784999988129</v>
      </c>
      <c r="O185">
        <v>1880</v>
      </c>
      <c r="P185">
        <v>4900000</v>
      </c>
      <c r="Q185">
        <v>372.07995299999999</v>
      </c>
      <c r="R185">
        <v>-561242.93976500002</v>
      </c>
      <c r="S185">
        <v>2513589.8359130002</v>
      </c>
      <c r="T185">
        <v>5004.8432949999997</v>
      </c>
      <c r="U185">
        <v>26301.526687000001</v>
      </c>
      <c r="V185">
        <f t="shared" si="80"/>
        <v>2.6301526687000001</v>
      </c>
      <c r="Y185">
        <v>4900000</v>
      </c>
      <c r="Z185">
        <v>38.0289</v>
      </c>
      <c r="AA185">
        <v>100.059</v>
      </c>
      <c r="AB185">
        <v>62.030099999999997</v>
      </c>
      <c r="AD185">
        <f t="shared" si="103"/>
        <v>124906.73077995182</v>
      </c>
      <c r="AE185">
        <f t="shared" si="104"/>
        <v>2.1524305286286745</v>
      </c>
      <c r="AF185">
        <f t="shared" si="105"/>
        <v>40.010017699833497</v>
      </c>
      <c r="AG185">
        <f t="shared" si="106"/>
        <v>1.5051230532260075E-2</v>
      </c>
      <c r="AI185">
        <v>0.14414653679247075</v>
      </c>
      <c r="AJ185">
        <v>118.51393450105533</v>
      </c>
    </row>
    <row r="186" spans="2:40" x14ac:dyDescent="0.2">
      <c r="B186">
        <v>1920</v>
      </c>
      <c r="C186">
        <v>5000000</v>
      </c>
      <c r="D186">
        <v>372.167755</v>
      </c>
      <c r="E186">
        <v>-561215.53943300003</v>
      </c>
      <c r="F186">
        <v>2513589.8359130002</v>
      </c>
      <c r="G186">
        <v>5354.8718529999996</v>
      </c>
      <c r="I186">
        <f t="shared" si="98"/>
        <v>1217.7321909944294</v>
      </c>
      <c r="J186">
        <f t="shared" si="99"/>
        <v>0.37952164459379323</v>
      </c>
      <c r="K186">
        <f t="shared" si="100"/>
        <v>0.99936625567534465</v>
      </c>
      <c r="L186">
        <f t="shared" si="101"/>
        <v>431.11145299999043</v>
      </c>
      <c r="M186">
        <f t="shared" si="102"/>
        <v>-6.1535237000000054</v>
      </c>
      <c r="O186">
        <v>1920</v>
      </c>
      <c r="P186">
        <v>5000000</v>
      </c>
      <c r="Q186">
        <v>372.167755</v>
      </c>
      <c r="R186">
        <v>-561215.53943300003</v>
      </c>
      <c r="S186">
        <v>2513589.8359130002</v>
      </c>
      <c r="T186">
        <v>5354.8718529999996</v>
      </c>
      <c r="U186">
        <v>28173.244317000001</v>
      </c>
      <c r="V186">
        <f t="shared" si="80"/>
        <v>2.8173244317000004</v>
      </c>
      <c r="Y186">
        <v>5000000</v>
      </c>
      <c r="Z186">
        <v>37.407699999999998</v>
      </c>
      <c r="AA186">
        <v>100.096</v>
      </c>
      <c r="AB186">
        <v>62.688299999999998</v>
      </c>
      <c r="AD186">
        <f t="shared" si="103"/>
        <v>128925.21837846651</v>
      </c>
      <c r="AE186">
        <f t="shared" si="104"/>
        <v>2.2337420118327014</v>
      </c>
      <c r="AF186">
        <f t="shared" si="105"/>
        <v>40.436857555996106</v>
      </c>
      <c r="AG186">
        <f t="shared" si="106"/>
        <v>1.4892354065003348E-2</v>
      </c>
      <c r="AI186">
        <v>0.10210841187762038</v>
      </c>
      <c r="AJ186">
        <v>122.17754405996814</v>
      </c>
      <c r="AK186">
        <f>AVERAGE(AI186:AI190)</f>
        <v>0.11083516831548079</v>
      </c>
      <c r="AL186">
        <f>AVERAGE(AJ186:AJ190)</f>
        <v>127.23552988996839</v>
      </c>
      <c r="AM186">
        <f>AVERAGE(AI186:AI195)</f>
        <v>0.10074676867008467</v>
      </c>
      <c r="AN186">
        <f>AVERAGE(AJ186:AJ195)</f>
        <v>135.29758111930872</v>
      </c>
    </row>
    <row r="187" spans="2:40" x14ac:dyDescent="0.2">
      <c r="AI187">
        <v>0.16277155861621684</v>
      </c>
      <c r="AJ187">
        <v>125.58841529448397</v>
      </c>
    </row>
    <row r="188" spans="2:40" x14ac:dyDescent="0.2">
      <c r="B188" t="s">
        <v>5</v>
      </c>
      <c r="AE188" t="s">
        <v>6</v>
      </c>
      <c r="AI188">
        <v>0.12701469291164319</v>
      </c>
      <c r="AJ188">
        <v>126.17481233967935</v>
      </c>
    </row>
    <row r="189" spans="2:40" x14ac:dyDescent="0.2">
      <c r="D189" t="s">
        <v>7</v>
      </c>
      <c r="F189" t="s">
        <v>41</v>
      </c>
      <c r="Y189" t="s">
        <v>8</v>
      </c>
      <c r="Z189" t="s">
        <v>9</v>
      </c>
      <c r="AA189" t="s">
        <v>10</v>
      </c>
      <c r="AB189" t="s">
        <v>11</v>
      </c>
      <c r="AD189">
        <f>(4/3)*3.14*((3.413*4.4)^3)</f>
        <v>14178.662957559638</v>
      </c>
      <c r="AE189" t="s">
        <v>12</v>
      </c>
      <c r="AI189">
        <v>7.4655020697712404E-2</v>
      </c>
      <c r="AJ189">
        <v>130.00056601656752</v>
      </c>
    </row>
    <row r="190" spans="2:40" x14ac:dyDescent="0.2">
      <c r="B190">
        <v>730</v>
      </c>
      <c r="C190" t="s">
        <v>13</v>
      </c>
      <c r="D190" t="s">
        <v>14</v>
      </c>
      <c r="E190" t="s">
        <v>15</v>
      </c>
      <c r="F190" t="s">
        <v>16</v>
      </c>
      <c r="G190" t="s">
        <v>17</v>
      </c>
      <c r="I190" t="s">
        <v>18</v>
      </c>
      <c r="J190" t="s">
        <v>19</v>
      </c>
      <c r="K190" t="s">
        <v>20</v>
      </c>
      <c r="L190" t="s">
        <v>21</v>
      </c>
      <c r="M190" t="s">
        <v>22</v>
      </c>
      <c r="Y190">
        <v>0</v>
      </c>
      <c r="Z190">
        <v>51.45</v>
      </c>
      <c r="AA190">
        <v>85.75</v>
      </c>
      <c r="AB190">
        <v>34.299999999999997</v>
      </c>
      <c r="AD190">
        <f>(1/6)*3.14*(AB190)^3</f>
        <v>21118.387663333328</v>
      </c>
      <c r="AI190">
        <v>8.762615747421118E-2</v>
      </c>
      <c r="AJ190">
        <v>132.23631173914296</v>
      </c>
    </row>
    <row r="191" spans="2:40" x14ac:dyDescent="0.2">
      <c r="B191" t="s">
        <v>23</v>
      </c>
      <c r="C191">
        <v>100000</v>
      </c>
      <c r="D191">
        <v>371.86096400000002</v>
      </c>
      <c r="E191">
        <v>-585577.29941900005</v>
      </c>
      <c r="F191">
        <v>2515183.8193839998</v>
      </c>
      <c r="G191">
        <v>-3.6046000000000002E-2</v>
      </c>
      <c r="Y191">
        <v>100000</v>
      </c>
      <c r="Z191">
        <v>85.331000000000003</v>
      </c>
      <c r="AA191">
        <v>51.754300000000001</v>
      </c>
      <c r="AB191">
        <v>33.576700000000002</v>
      </c>
      <c r="AD191">
        <f t="shared" ref="AD191:AD193" si="107">(1/6)*3.14*(AB191)^3</f>
        <v>19810.362786153466</v>
      </c>
      <c r="AI191">
        <v>0.10207526348081732</v>
      </c>
      <c r="AJ191">
        <v>134.77967259189757</v>
      </c>
      <c r="AK191">
        <f>AVERAGE(AI191:AI195)</f>
        <v>9.0658369024688573E-2</v>
      </c>
      <c r="AL191">
        <f>AVERAGE(AJ191:AJ195)</f>
        <v>143.359632348649</v>
      </c>
    </row>
    <row r="192" spans="2:40" x14ac:dyDescent="0.2">
      <c r="B192">
        <v>0</v>
      </c>
      <c r="C192">
        <v>200000</v>
      </c>
      <c r="D192">
        <v>371.89307700000001</v>
      </c>
      <c r="E192">
        <v>-582041.11479100003</v>
      </c>
      <c r="F192">
        <v>2514700.7976919999</v>
      </c>
      <c r="G192">
        <v>4.5300000000000001E-4</v>
      </c>
      <c r="I192">
        <f>E192-(128000-$B$190)/128000*$E$191</f>
        <v>196.56409225100651</v>
      </c>
      <c r="J192">
        <f>B192/$B$190</f>
        <v>0</v>
      </c>
      <c r="K192">
        <f>F192/$F$191</f>
        <v>0.99980795769745445</v>
      </c>
      <c r="L192">
        <f>E192-$E$192</f>
        <v>0</v>
      </c>
      <c r="O192" t="s">
        <v>24</v>
      </c>
      <c r="P192" t="s">
        <v>13</v>
      </c>
      <c r="Q192" t="s">
        <v>14</v>
      </c>
      <c r="R192" t="s">
        <v>15</v>
      </c>
      <c r="S192" t="s">
        <v>16</v>
      </c>
      <c r="T192" t="s">
        <v>17</v>
      </c>
      <c r="U192" t="s">
        <v>25</v>
      </c>
      <c r="V192" t="s">
        <v>26</v>
      </c>
      <c r="Y192">
        <v>200000</v>
      </c>
      <c r="Z192">
        <v>85.1858</v>
      </c>
      <c r="AA192">
        <v>51.590899999999998</v>
      </c>
      <c r="AB192">
        <v>33.594900000000003</v>
      </c>
      <c r="AD192">
        <f t="shared" si="107"/>
        <v>19842.594429290104</v>
      </c>
      <c r="AE192" t="s">
        <v>27</v>
      </c>
      <c r="AF192" t="s">
        <v>28</v>
      </c>
      <c r="AG192" t="s">
        <v>29</v>
      </c>
      <c r="AI192">
        <v>7.0213244811276096E-2</v>
      </c>
      <c r="AJ192">
        <v>141.86774212613093</v>
      </c>
    </row>
    <row r="193" spans="2:40" x14ac:dyDescent="0.2">
      <c r="B193">
        <v>10</v>
      </c>
      <c r="C193">
        <v>300000</v>
      </c>
      <c r="D193">
        <v>371.87743899999998</v>
      </c>
      <c r="E193">
        <v>-582036.13260300003</v>
      </c>
      <c r="F193">
        <v>2514491.797094</v>
      </c>
      <c r="G193">
        <v>40.226421999999999</v>
      </c>
      <c r="I193">
        <f t="shared" ref="I193:I194" si="108">E193-(128000-$B$190)/128000*$E$191</f>
        <v>201.54628025100101</v>
      </c>
      <c r="J193">
        <f t="shared" ref="J193:J194" si="109">B193/$B$190</f>
        <v>1.3698630136986301E-2</v>
      </c>
      <c r="K193">
        <f t="shared" ref="K193:K194" si="110">F193/$F$191</f>
        <v>0.9997248621414202</v>
      </c>
      <c r="L193">
        <f t="shared" ref="L193:L194" si="111">E193-$E$192</f>
        <v>4.982187999994494</v>
      </c>
      <c r="M193">
        <f>((L193-L192)-(B193-B192)*$H$14)/(B193-B192)</f>
        <v>-6.3403132000003097</v>
      </c>
      <c r="O193">
        <v>10</v>
      </c>
      <c r="P193">
        <v>300000</v>
      </c>
      <c r="Q193">
        <v>371.87743899999998</v>
      </c>
      <c r="R193">
        <v>-582036.13260300003</v>
      </c>
      <c r="S193">
        <v>2514491.797094</v>
      </c>
      <c r="T193">
        <v>40.226421999999999</v>
      </c>
      <c r="U193">
        <v>0</v>
      </c>
      <c r="V193">
        <f>U193*10^-4</f>
        <v>0</v>
      </c>
      <c r="Y193">
        <v>300000</v>
      </c>
      <c r="Z193">
        <v>52.057200000000002</v>
      </c>
      <c r="AA193">
        <v>85.487799999999993</v>
      </c>
      <c r="AB193">
        <v>33.430599999999998</v>
      </c>
      <c r="AD193">
        <f t="shared" si="107"/>
        <v>19552.887942693877</v>
      </c>
      <c r="AE193">
        <f>V193*$AD$189/AD193</f>
        <v>0</v>
      </c>
      <c r="AF193">
        <f>AD193/O193*0.6022</f>
        <v>1177.4749119090252</v>
      </c>
      <c r="AG193">
        <f>O193/AD193</f>
        <v>5.1143340202778568E-4</v>
      </c>
      <c r="AI193">
        <v>5.9675523713296687E-2</v>
      </c>
      <c r="AJ193">
        <v>144.88268945674196</v>
      </c>
    </row>
    <row r="194" spans="2:40" x14ac:dyDescent="0.2">
      <c r="B194">
        <v>20</v>
      </c>
      <c r="C194">
        <v>400000</v>
      </c>
      <c r="D194">
        <v>371.90046599999999</v>
      </c>
      <c r="E194">
        <v>-582054.30884399998</v>
      </c>
      <c r="F194">
        <v>2514491.797094</v>
      </c>
      <c r="G194">
        <v>-20.707972000000002</v>
      </c>
      <c r="I194">
        <f t="shared" si="108"/>
        <v>183.37003925105091</v>
      </c>
      <c r="J194">
        <f t="shared" si="109"/>
        <v>2.7397260273972601E-2</v>
      </c>
      <c r="K194">
        <f t="shared" si="110"/>
        <v>0.9997248621414202</v>
      </c>
      <c r="L194">
        <f t="shared" si="111"/>
        <v>-13.194052999955602</v>
      </c>
      <c r="M194">
        <f t="shared" ref="M194" si="112">((L194-L193)-(B194-B193)*$H$14)/(B194-B193)</f>
        <v>-8.6561560999947691</v>
      </c>
      <c r="O194">
        <v>20</v>
      </c>
      <c r="P194">
        <v>400000</v>
      </c>
      <c r="Q194">
        <v>371.90046599999999</v>
      </c>
      <c r="R194">
        <v>-582054.30884399998</v>
      </c>
      <c r="S194">
        <v>2514491.797094</v>
      </c>
      <c r="T194">
        <v>-20.707972000000002</v>
      </c>
      <c r="U194">
        <v>90.333680000000001</v>
      </c>
      <c r="V194">
        <f t="shared" ref="V194:V249" si="113">U194*10^-4</f>
        <v>9.033368E-3</v>
      </c>
      <c r="Y194">
        <v>400000</v>
      </c>
      <c r="Z194">
        <v>52.004600000000003</v>
      </c>
      <c r="AA194">
        <v>85.398600000000002</v>
      </c>
      <c r="AB194">
        <v>33.393999999999998</v>
      </c>
      <c r="AD194">
        <f t="shared" ref="AD194:AD215" si="114">(1/6)*3.14*(AB194)^3</f>
        <v>19488.738405788292</v>
      </c>
      <c r="AE194">
        <f t="shared" ref="AE194:AE214" si="115">V194*$AD$189/AD194</f>
        <v>6.5720560036643325E-3</v>
      </c>
      <c r="AF194">
        <f t="shared" ref="AF194:AF214" si="116">AD194/O194*0.6022</f>
        <v>586.80591339828538</v>
      </c>
      <c r="AG194">
        <f t="shared" ref="AG194:AG214" si="117">O194/AD194</f>
        <v>1.0262336937141021E-3</v>
      </c>
      <c r="AI194">
        <v>0.13164380685063021</v>
      </c>
      <c r="AJ194">
        <v>146.15522316387745</v>
      </c>
    </row>
    <row r="195" spans="2:40" x14ac:dyDescent="0.2">
      <c r="B195">
        <v>30</v>
      </c>
      <c r="C195">
        <v>500000</v>
      </c>
      <c r="D195">
        <v>371.87837300000001</v>
      </c>
      <c r="E195">
        <v>-582047.56460399996</v>
      </c>
      <c r="F195">
        <v>2514491.797094</v>
      </c>
      <c r="G195">
        <v>-15.257702999999999</v>
      </c>
      <c r="I195">
        <f t="shared" ref="I195:I229" si="118">E195-(128000-$B$190)/128000*$E$191</f>
        <v>190.11427925108001</v>
      </c>
      <c r="J195">
        <f t="shared" ref="J195:J229" si="119">B195/$B$190</f>
        <v>4.1095890410958902E-2</v>
      </c>
      <c r="K195">
        <f t="shared" ref="K195:K229" si="120">F195/$F$191</f>
        <v>0.9997248621414202</v>
      </c>
      <c r="L195">
        <f t="shared" ref="L195:L229" si="121">E195-$E$192</f>
        <v>-6.4498129999265075</v>
      </c>
      <c r="M195">
        <f t="shared" ref="M195:M229" si="122">((L195-L194)-(B195-B194)*$H$14)/(B195-B194)</f>
        <v>-6.1641079999968493</v>
      </c>
      <c r="O195">
        <v>30</v>
      </c>
      <c r="P195">
        <v>500000</v>
      </c>
      <c r="Q195">
        <v>371.87837300000001</v>
      </c>
      <c r="R195">
        <v>-582047.56460399996</v>
      </c>
      <c r="S195">
        <v>2514491.797094</v>
      </c>
      <c r="T195">
        <v>-15.257702999999999</v>
      </c>
      <c r="U195">
        <v>151.79844700000001</v>
      </c>
      <c r="V195">
        <f t="shared" si="113"/>
        <v>1.5179844700000002E-2</v>
      </c>
      <c r="Y195">
        <v>500000</v>
      </c>
      <c r="Z195">
        <v>51.522300000000001</v>
      </c>
      <c r="AA195">
        <v>84.965699999999998</v>
      </c>
      <c r="AB195">
        <v>33.443399999999997</v>
      </c>
      <c r="AD195">
        <f t="shared" si="114"/>
        <v>19575.355933513281</v>
      </c>
      <c r="AE195">
        <f t="shared" si="115"/>
        <v>1.0994941930068381E-2</v>
      </c>
      <c r="AF195">
        <f t="shared" si="116"/>
        <v>392.94264477205655</v>
      </c>
      <c r="AG195">
        <f t="shared" si="117"/>
        <v>1.5325391835475943E-3</v>
      </c>
      <c r="AI195">
        <v>8.9684006267422497E-2</v>
      </c>
      <c r="AJ195">
        <v>149.11283440459715</v>
      </c>
    </row>
    <row r="196" spans="2:40" x14ac:dyDescent="0.2">
      <c r="B196">
        <v>40</v>
      </c>
      <c r="C196">
        <v>600000</v>
      </c>
      <c r="D196">
        <v>371.87054699999999</v>
      </c>
      <c r="E196">
        <v>-582045.98335800006</v>
      </c>
      <c r="F196">
        <v>2514491.797094</v>
      </c>
      <c r="G196">
        <v>-21.128232000000001</v>
      </c>
      <c r="I196">
        <f t="shared" si="118"/>
        <v>191.6955252509797</v>
      </c>
      <c r="J196">
        <f t="shared" si="119"/>
        <v>5.4794520547945202E-2</v>
      </c>
      <c r="K196">
        <f t="shared" si="120"/>
        <v>0.9997248621414202</v>
      </c>
      <c r="L196">
        <f t="shared" si="121"/>
        <v>-4.8685670000268146</v>
      </c>
      <c r="M196">
        <f t="shared" si="122"/>
        <v>-6.6804074000097895</v>
      </c>
      <c r="O196">
        <v>40</v>
      </c>
      <c r="P196">
        <v>600000</v>
      </c>
      <c r="Q196">
        <v>371.87054699999999</v>
      </c>
      <c r="R196">
        <v>-582045.98335800006</v>
      </c>
      <c r="S196">
        <v>2514491.797094</v>
      </c>
      <c r="T196">
        <v>-21.128232000000001</v>
      </c>
      <c r="U196">
        <v>349.50249500000001</v>
      </c>
      <c r="V196">
        <f t="shared" si="113"/>
        <v>3.4950249500000002E-2</v>
      </c>
      <c r="Y196">
        <v>600000</v>
      </c>
      <c r="Z196">
        <v>51.716099999999997</v>
      </c>
      <c r="AA196">
        <v>85.180899999999994</v>
      </c>
      <c r="AB196">
        <v>33.464799999999997</v>
      </c>
      <c r="AD196">
        <f t="shared" si="114"/>
        <v>19612.958037150689</v>
      </c>
      <c r="AE196">
        <f t="shared" si="115"/>
        <v>2.5266347228421897E-2</v>
      </c>
      <c r="AF196">
        <f t="shared" si="116"/>
        <v>295.27308324930357</v>
      </c>
      <c r="AG196">
        <f t="shared" si="117"/>
        <v>2.0394679845963243E-3</v>
      </c>
      <c r="AI196">
        <v>5.7643986258864875E-2</v>
      </c>
      <c r="AJ196">
        <v>154.04712314729619</v>
      </c>
      <c r="AK196">
        <f>AVERAGE(AI196:AI200)</f>
        <v>6.2192530681160617E-2</v>
      </c>
      <c r="AL196">
        <f>AVERAGE(AJ196:AJ200)</f>
        <v>164.15419333999924</v>
      </c>
      <c r="AM196">
        <f>AVERAGE(AI196:AI205)</f>
        <v>5.3275190832219467E-2</v>
      </c>
      <c r="AN196">
        <f>AVERAGE(AJ196:AJ205)</f>
        <v>179.04407154883137</v>
      </c>
    </row>
    <row r="197" spans="2:40" x14ac:dyDescent="0.2">
      <c r="B197">
        <v>50</v>
      </c>
      <c r="C197">
        <v>700000</v>
      </c>
      <c r="D197">
        <v>371.89528200000001</v>
      </c>
      <c r="E197">
        <v>-582045.39846099995</v>
      </c>
      <c r="F197">
        <v>2514491.797094</v>
      </c>
      <c r="G197">
        <v>-12.684889</v>
      </c>
      <c r="I197">
        <f t="shared" si="118"/>
        <v>192.28042225108948</v>
      </c>
      <c r="J197">
        <f t="shared" si="119"/>
        <v>6.8493150684931503E-2</v>
      </c>
      <c r="K197">
        <f t="shared" si="120"/>
        <v>0.9997248621414202</v>
      </c>
      <c r="L197">
        <f t="shared" si="121"/>
        <v>-4.2836699999170378</v>
      </c>
      <c r="M197">
        <f t="shared" si="122"/>
        <v>-6.7800422999887813</v>
      </c>
      <c r="O197">
        <v>50</v>
      </c>
      <c r="P197">
        <v>700000</v>
      </c>
      <c r="Q197">
        <v>371.89528200000001</v>
      </c>
      <c r="R197">
        <v>-582045.39846099995</v>
      </c>
      <c r="S197">
        <v>2514491.797094</v>
      </c>
      <c r="T197">
        <v>-12.684889</v>
      </c>
      <c r="U197">
        <v>506.56028900000001</v>
      </c>
      <c r="V197">
        <f t="shared" si="113"/>
        <v>5.0656028900000004E-2</v>
      </c>
      <c r="Y197">
        <v>700000</v>
      </c>
      <c r="Z197">
        <v>51.817900000000002</v>
      </c>
      <c r="AA197">
        <v>85.210999999999999</v>
      </c>
      <c r="AB197">
        <v>33.393099999999997</v>
      </c>
      <c r="AD197">
        <f t="shared" si="114"/>
        <v>19487.162728254589</v>
      </c>
      <c r="AE197">
        <f t="shared" si="115"/>
        <v>3.6856815461397387E-2</v>
      </c>
      <c r="AF197">
        <f t="shared" si="116"/>
        <v>234.70338789909826</v>
      </c>
      <c r="AG197">
        <f t="shared" si="117"/>
        <v>2.5657916802585435E-3</v>
      </c>
      <c r="AI197">
        <v>6.8753659609731732E-2</v>
      </c>
      <c r="AJ197">
        <v>162.20446982270454</v>
      </c>
    </row>
    <row r="198" spans="2:40" x14ac:dyDescent="0.2">
      <c r="B198">
        <v>60</v>
      </c>
      <c r="C198">
        <v>800000</v>
      </c>
      <c r="D198">
        <v>371.87481300000002</v>
      </c>
      <c r="E198">
        <v>-582037.90487700002</v>
      </c>
      <c r="F198">
        <v>2514491.797094</v>
      </c>
      <c r="G198">
        <v>8.4814939999999996</v>
      </c>
      <c r="I198">
        <f t="shared" si="118"/>
        <v>199.77400625101291</v>
      </c>
      <c r="J198">
        <f t="shared" si="119"/>
        <v>8.2191780821917804E-2</v>
      </c>
      <c r="K198">
        <f t="shared" si="120"/>
        <v>0.9997248621414202</v>
      </c>
      <c r="L198">
        <f t="shared" si="121"/>
        <v>3.2099140000063926</v>
      </c>
      <c r="M198">
        <f t="shared" si="122"/>
        <v>-6.0891736000074159</v>
      </c>
      <c r="O198">
        <v>60</v>
      </c>
      <c r="P198">
        <v>800000</v>
      </c>
      <c r="Q198">
        <v>371.87481300000002</v>
      </c>
      <c r="R198">
        <v>-582037.90487700002</v>
      </c>
      <c r="S198">
        <v>2514491.797094</v>
      </c>
      <c r="T198">
        <v>8.4814939999999996</v>
      </c>
      <c r="U198">
        <v>841.21314500000005</v>
      </c>
      <c r="V198">
        <f t="shared" si="113"/>
        <v>8.4121314500000016E-2</v>
      </c>
      <c r="Y198">
        <v>800000</v>
      </c>
      <c r="Z198">
        <v>51.778199999999998</v>
      </c>
      <c r="AA198">
        <v>85.410899999999998</v>
      </c>
      <c r="AB198">
        <v>33.6327</v>
      </c>
      <c r="AD198">
        <f t="shared" si="114"/>
        <v>19909.648742924837</v>
      </c>
      <c r="AE198">
        <f t="shared" si="115"/>
        <v>5.9907022029518558E-2</v>
      </c>
      <c r="AF198">
        <f t="shared" si="116"/>
        <v>199.82650788315561</v>
      </c>
      <c r="AG198">
        <f t="shared" si="117"/>
        <v>3.0136141915272016E-3</v>
      </c>
      <c r="AI198">
        <v>4.6230390529983519E-2</v>
      </c>
      <c r="AJ198">
        <v>163.14859716940924</v>
      </c>
    </row>
    <row r="199" spans="2:40" x14ac:dyDescent="0.2">
      <c r="B199">
        <v>70</v>
      </c>
      <c r="C199">
        <v>900000</v>
      </c>
      <c r="D199">
        <v>371.88248099999998</v>
      </c>
      <c r="E199">
        <v>-582043.70521599997</v>
      </c>
      <c r="F199">
        <v>2514491.797094</v>
      </c>
      <c r="G199">
        <v>-3.5175740000000002</v>
      </c>
      <c r="I199">
        <f t="shared" si="118"/>
        <v>193.97366725106258</v>
      </c>
      <c r="J199">
        <f t="shared" si="119"/>
        <v>9.5890410958904104E-2</v>
      </c>
      <c r="K199">
        <f t="shared" si="120"/>
        <v>0.9997248621414202</v>
      </c>
      <c r="L199">
        <f t="shared" si="121"/>
        <v>-2.5904249999439344</v>
      </c>
      <c r="M199">
        <f t="shared" si="122"/>
        <v>-7.4185658999947917</v>
      </c>
      <c r="O199">
        <v>70</v>
      </c>
      <c r="P199">
        <v>900000</v>
      </c>
      <c r="Q199">
        <v>371.88248099999998</v>
      </c>
      <c r="R199">
        <v>-582043.70521599997</v>
      </c>
      <c r="S199">
        <v>2514491.797094</v>
      </c>
      <c r="T199">
        <v>-3.5175740000000002</v>
      </c>
      <c r="U199">
        <v>1237.5840969999999</v>
      </c>
      <c r="V199">
        <f t="shared" si="113"/>
        <v>0.1237584097</v>
      </c>
      <c r="Y199">
        <v>900000</v>
      </c>
      <c r="Z199">
        <v>51.921199999999999</v>
      </c>
      <c r="AA199">
        <v>85.328100000000006</v>
      </c>
      <c r="AB199">
        <v>33.4069</v>
      </c>
      <c r="AD199">
        <f t="shared" si="114"/>
        <v>19511.332451558435</v>
      </c>
      <c r="AE199">
        <f t="shared" si="115"/>
        <v>8.9933826080633647E-2</v>
      </c>
      <c r="AF199">
        <f t="shared" si="116"/>
        <v>167.85320574754985</v>
      </c>
      <c r="AG199">
        <f t="shared" si="117"/>
        <v>3.5876586170520029E-3</v>
      </c>
      <c r="AI199">
        <v>8.9933826080633647E-2</v>
      </c>
      <c r="AJ199">
        <v>167.85320574754985</v>
      </c>
    </row>
    <row r="200" spans="2:40" x14ac:dyDescent="0.2">
      <c r="B200">
        <v>80</v>
      </c>
      <c r="C200">
        <v>1000000</v>
      </c>
      <c r="D200">
        <v>371.86457899999999</v>
      </c>
      <c r="E200">
        <v>-582036.84807800001</v>
      </c>
      <c r="F200">
        <v>2514491.797094</v>
      </c>
      <c r="G200">
        <v>23.385832000000001</v>
      </c>
      <c r="I200">
        <f t="shared" si="118"/>
        <v>200.83080525102559</v>
      </c>
      <c r="J200">
        <f t="shared" si="119"/>
        <v>0.1095890410958904</v>
      </c>
      <c r="K200">
        <f t="shared" si="120"/>
        <v>0.9997248621414202</v>
      </c>
      <c r="L200">
        <f t="shared" si="121"/>
        <v>4.2667130000190809</v>
      </c>
      <c r="M200">
        <f t="shared" si="122"/>
        <v>-6.1528182000034572</v>
      </c>
      <c r="O200">
        <v>80</v>
      </c>
      <c r="P200">
        <v>1000000</v>
      </c>
      <c r="Q200">
        <v>371.86457899999999</v>
      </c>
      <c r="R200">
        <v>-582036.84807800001</v>
      </c>
      <c r="S200">
        <v>2514491.797094</v>
      </c>
      <c r="T200">
        <v>23.385832000000001</v>
      </c>
      <c r="U200">
        <v>1802.7218800000001</v>
      </c>
      <c r="V200">
        <f t="shared" si="113"/>
        <v>0.18027218800000003</v>
      </c>
      <c r="Y200">
        <v>1000000</v>
      </c>
      <c r="Z200">
        <v>85.110299999999995</v>
      </c>
      <c r="AA200">
        <v>51.757800000000003</v>
      </c>
      <c r="AB200">
        <v>33.352499999999999</v>
      </c>
      <c r="AD200">
        <f t="shared" si="114"/>
        <v>19416.170463484217</v>
      </c>
      <c r="AE200">
        <f t="shared" si="115"/>
        <v>0.13164380685063021</v>
      </c>
      <c r="AF200">
        <f t="shared" si="116"/>
        <v>146.15522316387745</v>
      </c>
      <c r="AG200">
        <f t="shared" si="117"/>
        <v>4.1202769696761336E-3</v>
      </c>
      <c r="AI200">
        <v>4.8400790926589304E-2</v>
      </c>
      <c r="AJ200">
        <v>173.51757081303626</v>
      </c>
    </row>
    <row r="201" spans="2:40" x14ac:dyDescent="0.2">
      <c r="B201">
        <v>90</v>
      </c>
      <c r="C201">
        <v>1100000</v>
      </c>
      <c r="D201">
        <v>371.88802900000002</v>
      </c>
      <c r="E201">
        <v>-582038.94919499999</v>
      </c>
      <c r="F201">
        <v>2514491.797094</v>
      </c>
      <c r="G201">
        <v>84.722741999999997</v>
      </c>
      <c r="I201">
        <f t="shared" si="118"/>
        <v>198.72968825104181</v>
      </c>
      <c r="J201">
        <f t="shared" si="119"/>
        <v>0.12328767123287671</v>
      </c>
      <c r="K201">
        <f t="shared" si="120"/>
        <v>0.9997248621414202</v>
      </c>
      <c r="L201">
        <f t="shared" si="121"/>
        <v>2.1655960000352934</v>
      </c>
      <c r="M201">
        <f t="shared" si="122"/>
        <v>-7.0486436999981379</v>
      </c>
      <c r="O201">
        <v>90</v>
      </c>
      <c r="P201">
        <v>1100000</v>
      </c>
      <c r="Q201">
        <v>371.88802900000002</v>
      </c>
      <c r="R201">
        <v>-582038.94919499999</v>
      </c>
      <c r="S201">
        <v>2514491.797094</v>
      </c>
      <c r="T201">
        <v>84.722741999999997</v>
      </c>
      <c r="U201">
        <v>2154.7385509999999</v>
      </c>
      <c r="V201">
        <f t="shared" si="113"/>
        <v>0.2154738551</v>
      </c>
      <c r="Y201">
        <v>1100000</v>
      </c>
      <c r="Z201">
        <v>51.924300000000002</v>
      </c>
      <c r="AA201">
        <v>84.902299999999997</v>
      </c>
      <c r="AB201">
        <v>32.978000000000002</v>
      </c>
      <c r="AD201">
        <f t="shared" si="114"/>
        <v>18769.441010467548</v>
      </c>
      <c r="AE201">
        <f t="shared" si="115"/>
        <v>0.16277155861621684</v>
      </c>
      <c r="AF201">
        <f t="shared" si="116"/>
        <v>125.58841529448397</v>
      </c>
      <c r="AG201">
        <f t="shared" si="117"/>
        <v>4.7950282562921193E-3</v>
      </c>
      <c r="AI201">
        <v>3.6748650885593821E-2</v>
      </c>
      <c r="AJ201">
        <v>183.16048089620296</v>
      </c>
      <c r="AK201">
        <f>AVERAGE(AI201:AI205)</f>
        <v>4.435785098327831E-2</v>
      </c>
      <c r="AL201">
        <f>AVERAGE(AJ201:AJ205)</f>
        <v>193.93394975766341</v>
      </c>
    </row>
    <row r="202" spans="2:40" x14ac:dyDescent="0.2">
      <c r="B202">
        <v>100</v>
      </c>
      <c r="C202">
        <v>1200000</v>
      </c>
      <c r="D202">
        <v>371.90319899999997</v>
      </c>
      <c r="E202">
        <v>-582038.27869199996</v>
      </c>
      <c r="F202">
        <v>2514491.797094</v>
      </c>
      <c r="G202">
        <v>33.309604999999998</v>
      </c>
      <c r="I202">
        <f t="shared" si="118"/>
        <v>199.4001912510721</v>
      </c>
      <c r="J202">
        <f t="shared" si="119"/>
        <v>0.13698630136986301</v>
      </c>
      <c r="K202">
        <f t="shared" si="120"/>
        <v>0.9997248621414202</v>
      </c>
      <c r="L202">
        <f t="shared" si="121"/>
        <v>2.8360990000655875</v>
      </c>
      <c r="M202">
        <f t="shared" si="122"/>
        <v>-6.7714816999967296</v>
      </c>
      <c r="O202">
        <v>100</v>
      </c>
      <c r="P202">
        <v>1200000</v>
      </c>
      <c r="Q202">
        <v>371.90319899999997</v>
      </c>
      <c r="R202">
        <v>-582038.27869199996</v>
      </c>
      <c r="S202">
        <v>2514491.797094</v>
      </c>
      <c r="T202">
        <v>33.309604999999998</v>
      </c>
      <c r="U202">
        <v>2843.861551</v>
      </c>
      <c r="V202">
        <f t="shared" si="113"/>
        <v>0.28438615510000004</v>
      </c>
      <c r="Y202">
        <v>1200000</v>
      </c>
      <c r="Z202">
        <v>51.792200000000001</v>
      </c>
      <c r="AA202">
        <v>84.930599999999998</v>
      </c>
      <c r="AB202">
        <v>33.138399999999997</v>
      </c>
      <c r="AD202">
        <f t="shared" si="114"/>
        <v>19044.650417105604</v>
      </c>
      <c r="AE202">
        <f t="shared" si="115"/>
        <v>0.21172430864561884</v>
      </c>
      <c r="AF202">
        <f t="shared" si="116"/>
        <v>114.68688481180993</v>
      </c>
      <c r="AG202">
        <f t="shared" si="117"/>
        <v>5.2508183563286402E-3</v>
      </c>
      <c r="AI202">
        <v>4.6822040686970913E-2</v>
      </c>
      <c r="AJ202">
        <v>184.56942635574649</v>
      </c>
    </row>
    <row r="203" spans="2:40" x14ac:dyDescent="0.2">
      <c r="B203">
        <v>110</v>
      </c>
      <c r="C203">
        <v>1300000</v>
      </c>
      <c r="D203">
        <v>371.87284</v>
      </c>
      <c r="E203">
        <v>-582041.88090300001</v>
      </c>
      <c r="F203">
        <v>2514491.797094</v>
      </c>
      <c r="G203">
        <v>69.772214000000005</v>
      </c>
      <c r="I203">
        <f t="shared" si="118"/>
        <v>195.79798025102355</v>
      </c>
      <c r="J203">
        <f t="shared" si="119"/>
        <v>0.15068493150684931</v>
      </c>
      <c r="K203">
        <f t="shared" si="120"/>
        <v>0.9997248621414202</v>
      </c>
      <c r="L203">
        <f t="shared" si="121"/>
        <v>-0.76611199998296797</v>
      </c>
      <c r="M203">
        <f t="shared" si="122"/>
        <v>-7.1987531000046143</v>
      </c>
      <c r="O203">
        <v>110</v>
      </c>
      <c r="P203">
        <v>1300000</v>
      </c>
      <c r="Q203">
        <v>371.87284</v>
      </c>
      <c r="R203">
        <v>-582041.88090300001</v>
      </c>
      <c r="S203">
        <v>2514491.797094</v>
      </c>
      <c r="T203">
        <v>69.772214000000005</v>
      </c>
      <c r="U203">
        <v>3575.4413220000001</v>
      </c>
      <c r="V203">
        <f t="shared" si="113"/>
        <v>0.35754413220000003</v>
      </c>
      <c r="Y203">
        <v>1300000</v>
      </c>
      <c r="Z203">
        <v>51.516399999999997</v>
      </c>
      <c r="AA203">
        <v>84.982699999999994</v>
      </c>
      <c r="AB203">
        <v>33.466299999999997</v>
      </c>
      <c r="AD203">
        <f t="shared" si="114"/>
        <v>19615.595503002805</v>
      </c>
      <c r="AE203">
        <f t="shared" si="115"/>
        <v>0.25844220442560079</v>
      </c>
      <c r="AF203">
        <f t="shared" si="116"/>
        <v>107.38646919916626</v>
      </c>
      <c r="AG203">
        <f t="shared" si="117"/>
        <v>5.6077828472330046E-3</v>
      </c>
      <c r="AI203">
        <v>3.7159210434787086E-2</v>
      </c>
      <c r="AJ203">
        <v>193.04930386407537</v>
      </c>
    </row>
    <row r="204" spans="2:40" x14ac:dyDescent="0.2">
      <c r="B204">
        <v>120</v>
      </c>
      <c r="C204">
        <v>1400000</v>
      </c>
      <c r="D204">
        <v>371.91216300000002</v>
      </c>
      <c r="E204">
        <v>-582039.76413999998</v>
      </c>
      <c r="F204">
        <v>2514491.797094</v>
      </c>
      <c r="G204">
        <v>126.718889</v>
      </c>
      <c r="I204">
        <f t="shared" si="118"/>
        <v>197.91474325105082</v>
      </c>
      <c r="J204">
        <f t="shared" si="119"/>
        <v>0.16438356164383561</v>
      </c>
      <c r="K204">
        <f t="shared" si="120"/>
        <v>0.9997248621414202</v>
      </c>
      <c r="L204">
        <f t="shared" si="121"/>
        <v>1.3506510000443086</v>
      </c>
      <c r="M204">
        <f t="shared" si="122"/>
        <v>-6.6268556999970318</v>
      </c>
      <c r="O204">
        <v>120</v>
      </c>
      <c r="P204">
        <v>1400000</v>
      </c>
      <c r="Q204">
        <v>371.91216300000002</v>
      </c>
      <c r="R204">
        <v>-582039.76413999998</v>
      </c>
      <c r="S204">
        <v>2514491.797094</v>
      </c>
      <c r="T204">
        <v>126.718889</v>
      </c>
      <c r="U204">
        <v>4266.5623589999996</v>
      </c>
      <c r="V204">
        <f t="shared" si="113"/>
        <v>0.42665623589999996</v>
      </c>
      <c r="Y204">
        <v>1400000</v>
      </c>
      <c r="Z204">
        <v>51.651699999999998</v>
      </c>
      <c r="AA204">
        <v>85.249499999999998</v>
      </c>
      <c r="AB204">
        <v>33.597799999999999</v>
      </c>
      <c r="AD204">
        <f t="shared" si="114"/>
        <v>19847.733467474103</v>
      </c>
      <c r="AE204">
        <f t="shared" si="115"/>
        <v>0.30479122351581173</v>
      </c>
      <c r="AF204">
        <f t="shared" si="116"/>
        <v>99.602542450940874</v>
      </c>
      <c r="AG204">
        <f t="shared" si="117"/>
        <v>6.0460304042601418E-3</v>
      </c>
      <c r="AI204">
        <v>5.9907022029518558E-2</v>
      </c>
      <c r="AJ204">
        <v>199.82650788315561</v>
      </c>
    </row>
    <row r="205" spans="2:40" x14ac:dyDescent="0.2">
      <c r="B205">
        <v>130</v>
      </c>
      <c r="C205">
        <v>1500000</v>
      </c>
      <c r="D205">
        <v>371.909267</v>
      </c>
      <c r="E205">
        <v>-582035.23059699999</v>
      </c>
      <c r="F205">
        <v>2514491.797094</v>
      </c>
      <c r="G205">
        <v>139.00681399999999</v>
      </c>
      <c r="I205">
        <f t="shared" si="118"/>
        <v>202.44828625104856</v>
      </c>
      <c r="J205">
        <f t="shared" si="119"/>
        <v>0.17808219178082191</v>
      </c>
      <c r="K205">
        <f t="shared" si="120"/>
        <v>0.9997248621414202</v>
      </c>
      <c r="L205">
        <f t="shared" si="121"/>
        <v>5.8841940000420436</v>
      </c>
      <c r="M205">
        <f t="shared" si="122"/>
        <v>-6.3851776999999856</v>
      </c>
      <c r="O205">
        <v>130</v>
      </c>
      <c r="P205">
        <v>1500000</v>
      </c>
      <c r="Q205">
        <v>371.909267</v>
      </c>
      <c r="R205">
        <v>-582035.23059699999</v>
      </c>
      <c r="S205">
        <v>2514491.797094</v>
      </c>
      <c r="T205">
        <v>139.00681399999999</v>
      </c>
      <c r="U205">
        <v>4809.1897140000001</v>
      </c>
      <c r="V205">
        <f t="shared" si="113"/>
        <v>0.48091897140000001</v>
      </c>
      <c r="Y205">
        <v>1500000</v>
      </c>
      <c r="Z205">
        <v>51.619100000000003</v>
      </c>
      <c r="AA205">
        <v>85.4191</v>
      </c>
      <c r="AB205">
        <v>33.799999999999997</v>
      </c>
      <c r="AD205">
        <f t="shared" si="114"/>
        <v>20208.240346666662</v>
      </c>
      <c r="AE205">
        <f t="shared" si="115"/>
        <v>0.33742611372402936</v>
      </c>
      <c r="AF205">
        <f t="shared" si="116"/>
        <v>93.610787205866643</v>
      </c>
      <c r="AG205">
        <f t="shared" si="117"/>
        <v>6.4330192916298833E-3</v>
      </c>
      <c r="AI205">
        <v>4.1152330879521172E-2</v>
      </c>
      <c r="AJ205">
        <v>209.06402978913664</v>
      </c>
    </row>
    <row r="206" spans="2:40" x14ac:dyDescent="0.2">
      <c r="B206">
        <v>140</v>
      </c>
      <c r="C206">
        <v>1600000</v>
      </c>
      <c r="D206">
        <v>371.88628899999998</v>
      </c>
      <c r="E206">
        <v>-582029.61379900004</v>
      </c>
      <c r="F206">
        <v>2514491.797094</v>
      </c>
      <c r="G206">
        <v>187.14812499999999</v>
      </c>
      <c r="I206">
        <f t="shared" si="118"/>
        <v>208.0650842509931</v>
      </c>
      <c r="J206">
        <f t="shared" si="119"/>
        <v>0.19178082191780821</v>
      </c>
      <c r="K206">
        <f t="shared" si="120"/>
        <v>0.9997248621414202</v>
      </c>
      <c r="L206">
        <f t="shared" si="121"/>
        <v>11.500991999986582</v>
      </c>
      <c r="M206">
        <f t="shared" si="122"/>
        <v>-6.2768522000053055</v>
      </c>
      <c r="O206">
        <v>140</v>
      </c>
      <c r="P206">
        <v>1600000</v>
      </c>
      <c r="Q206">
        <v>371.88628899999998</v>
      </c>
      <c r="R206">
        <v>-582029.61379900004</v>
      </c>
      <c r="S206">
        <v>2514491.797094</v>
      </c>
      <c r="T206">
        <v>187.14812499999999</v>
      </c>
      <c r="U206">
        <v>5926.5618960000002</v>
      </c>
      <c r="V206">
        <f t="shared" si="113"/>
        <v>0.59265618959999999</v>
      </c>
      <c r="Y206">
        <v>1600000</v>
      </c>
      <c r="Z206">
        <v>51.457299999999996</v>
      </c>
      <c r="AA206">
        <v>85.593100000000007</v>
      </c>
      <c r="AB206">
        <v>34.135800000000003</v>
      </c>
      <c r="AD206">
        <f t="shared" si="114"/>
        <v>20816.545194699309</v>
      </c>
      <c r="AE206">
        <f t="shared" si="115"/>
        <v>0.40367276526701013</v>
      </c>
      <c r="AF206">
        <f t="shared" si="116"/>
        <v>89.540882258913726</v>
      </c>
      <c r="AG206">
        <f t="shared" si="117"/>
        <v>6.7254195492366994E-3</v>
      </c>
      <c r="AI206">
        <v>3.145501738696127E-2</v>
      </c>
      <c r="AJ206">
        <v>214.49232717216756</v>
      </c>
      <c r="AK206">
        <f>AVERAGE(AI206:AI210)</f>
        <v>2.9191633822490726E-2</v>
      </c>
      <c r="AL206">
        <f>AVERAGE(AJ206:AJ210)</f>
        <v>230.19624399766963</v>
      </c>
      <c r="AM206">
        <f>AVERAGE(AI206:AI215)</f>
        <v>2.4399264193608539E-2</v>
      </c>
      <c r="AN206">
        <f>AVERAGE(AJ206:AJ215)</f>
        <v>258.76274599091266</v>
      </c>
    </row>
    <row r="207" spans="2:40" x14ac:dyDescent="0.2">
      <c r="B207">
        <v>150</v>
      </c>
      <c r="C207">
        <v>1700000</v>
      </c>
      <c r="D207">
        <v>371.88093700000002</v>
      </c>
      <c r="E207">
        <v>-582035.74826000002</v>
      </c>
      <c r="F207">
        <v>2514491.797094</v>
      </c>
      <c r="G207">
        <v>250.87075100000001</v>
      </c>
      <c r="I207">
        <f t="shared" si="118"/>
        <v>201.93062325101346</v>
      </c>
      <c r="J207">
        <f t="shared" si="119"/>
        <v>0.20547945205479451</v>
      </c>
      <c r="K207">
        <f t="shared" si="120"/>
        <v>0.9997248621414202</v>
      </c>
      <c r="L207">
        <f t="shared" si="121"/>
        <v>5.3665310000069439</v>
      </c>
      <c r="M207">
        <f t="shared" si="122"/>
        <v>-7.4519780999977225</v>
      </c>
      <c r="O207">
        <v>150</v>
      </c>
      <c r="P207">
        <v>1700000</v>
      </c>
      <c r="Q207">
        <v>371.88093700000002</v>
      </c>
      <c r="R207">
        <v>-582035.74826000002</v>
      </c>
      <c r="S207">
        <v>2514491.797094</v>
      </c>
      <c r="T207">
        <v>250.87075100000001</v>
      </c>
      <c r="U207">
        <v>6914.2864950000003</v>
      </c>
      <c r="V207">
        <f t="shared" si="113"/>
        <v>0.69142864950000005</v>
      </c>
      <c r="Y207">
        <v>1700000</v>
      </c>
      <c r="Z207">
        <v>51.610199999999999</v>
      </c>
      <c r="AA207">
        <v>85.2517</v>
      </c>
      <c r="AB207">
        <v>33.641500000000001</v>
      </c>
      <c r="AD207">
        <f t="shared" si="114"/>
        <v>19925.280918336404</v>
      </c>
      <c r="AE207">
        <f t="shared" si="115"/>
        <v>0.49201483385056588</v>
      </c>
      <c r="AF207">
        <f t="shared" si="116"/>
        <v>79.993361126814534</v>
      </c>
      <c r="AG207">
        <f t="shared" si="117"/>
        <v>7.5281247283174443E-3</v>
      </c>
      <c r="AI207">
        <v>2.6469355205573638E-2</v>
      </c>
      <c r="AJ207">
        <v>216.82394783150147</v>
      </c>
    </row>
    <row r="208" spans="2:40" x14ac:dyDescent="0.2">
      <c r="B208">
        <v>160</v>
      </c>
      <c r="C208">
        <v>1800000</v>
      </c>
      <c r="D208">
        <v>371.88916</v>
      </c>
      <c r="E208">
        <v>-582022.78306399996</v>
      </c>
      <c r="F208">
        <v>2514491.797094</v>
      </c>
      <c r="G208">
        <v>295.160707</v>
      </c>
      <c r="I208">
        <f t="shared" si="118"/>
        <v>214.89581925107632</v>
      </c>
      <c r="J208">
        <f t="shared" si="119"/>
        <v>0.21917808219178081</v>
      </c>
      <c r="K208">
        <f t="shared" si="120"/>
        <v>0.9997248621414202</v>
      </c>
      <c r="L208">
        <f t="shared" si="121"/>
        <v>18.331727000069804</v>
      </c>
      <c r="M208">
        <f t="shared" si="122"/>
        <v>-5.5420123999934727</v>
      </c>
      <c r="O208">
        <v>160</v>
      </c>
      <c r="P208">
        <v>1800000</v>
      </c>
      <c r="Q208">
        <v>371.88916</v>
      </c>
      <c r="R208">
        <v>-582022.78306399996</v>
      </c>
      <c r="S208">
        <v>2514491.797094</v>
      </c>
      <c r="T208">
        <v>295.160707</v>
      </c>
      <c r="U208">
        <v>8259.6123200000002</v>
      </c>
      <c r="V208">
        <f t="shared" si="113"/>
        <v>0.82596123200000005</v>
      </c>
      <c r="Y208">
        <v>1800000</v>
      </c>
      <c r="Z208">
        <v>51.7179</v>
      </c>
      <c r="AA208">
        <v>85.360900000000001</v>
      </c>
      <c r="AB208">
        <v>33.643000000000001</v>
      </c>
      <c r="AD208">
        <f t="shared" si="114"/>
        <v>19927.946309656661</v>
      </c>
      <c r="AE208">
        <f t="shared" si="115"/>
        <v>0.58766848036236463</v>
      </c>
      <c r="AF208">
        <f t="shared" si="116"/>
        <v>75.003807922970253</v>
      </c>
      <c r="AG208">
        <f t="shared" si="117"/>
        <v>8.0289256862593698E-3</v>
      </c>
      <c r="AI208">
        <v>3.6856815461397387E-2</v>
      </c>
      <c r="AJ208">
        <v>234.70338789909826</v>
      </c>
    </row>
    <row r="209" spans="2:40" x14ac:dyDescent="0.2">
      <c r="B209">
        <v>170</v>
      </c>
      <c r="C209">
        <v>1900000</v>
      </c>
      <c r="D209">
        <v>371.88357000000002</v>
      </c>
      <c r="E209">
        <v>-582023.06265800004</v>
      </c>
      <c r="F209">
        <v>2514491.797094</v>
      </c>
      <c r="G209">
        <v>367.23458499999998</v>
      </c>
      <c r="I209">
        <f t="shared" si="118"/>
        <v>214.61622525099665</v>
      </c>
      <c r="J209">
        <f t="shared" si="119"/>
        <v>0.23287671232876711</v>
      </c>
      <c r="K209">
        <f t="shared" si="120"/>
        <v>0.9997248621414202</v>
      </c>
      <c r="L209">
        <f t="shared" si="121"/>
        <v>18.052132999990135</v>
      </c>
      <c r="M209">
        <f t="shared" si="122"/>
        <v>-6.8664914000077264</v>
      </c>
      <c r="O209">
        <v>170</v>
      </c>
      <c r="P209">
        <v>1900000</v>
      </c>
      <c r="Q209">
        <v>371.88357000000002</v>
      </c>
      <c r="R209">
        <v>-582023.06265800004</v>
      </c>
      <c r="S209">
        <v>2514491.797094</v>
      </c>
      <c r="T209">
        <v>367.23458499999998</v>
      </c>
      <c r="U209">
        <v>9464.7931719999997</v>
      </c>
      <c r="V209">
        <f t="shared" si="113"/>
        <v>0.9464793172</v>
      </c>
      <c r="Y209">
        <v>1900000</v>
      </c>
      <c r="Z209">
        <v>51.976900000000001</v>
      </c>
      <c r="AA209">
        <v>85.665599999999998</v>
      </c>
      <c r="AB209">
        <v>33.688699999999997</v>
      </c>
      <c r="AD209">
        <f t="shared" si="114"/>
        <v>20009.265882238422</v>
      </c>
      <c r="AE209">
        <f t="shared" si="115"/>
        <v>0.67067983972327094</v>
      </c>
      <c r="AF209">
        <f t="shared" si="116"/>
        <v>70.879881848729269</v>
      </c>
      <c r="AG209">
        <f t="shared" si="117"/>
        <v>8.496063823655994E-3</v>
      </c>
      <c r="AI209">
        <v>2.9626049046853245E-2</v>
      </c>
      <c r="AJ209">
        <v>237.98084676956319</v>
      </c>
    </row>
    <row r="210" spans="2:40" x14ac:dyDescent="0.2">
      <c r="B210">
        <v>180</v>
      </c>
      <c r="C210">
        <v>2000000</v>
      </c>
      <c r="D210">
        <v>371.87974600000001</v>
      </c>
      <c r="E210">
        <v>-582012.94086500001</v>
      </c>
      <c r="F210">
        <v>2514491.797094</v>
      </c>
      <c r="G210">
        <v>315.08890100000002</v>
      </c>
      <c r="I210">
        <f t="shared" si="118"/>
        <v>224.73801825102419</v>
      </c>
      <c r="J210">
        <f t="shared" si="119"/>
        <v>0.24657534246575341</v>
      </c>
      <c r="K210">
        <f t="shared" si="120"/>
        <v>0.9997248621414202</v>
      </c>
      <c r="L210">
        <f t="shared" si="121"/>
        <v>28.173926000017673</v>
      </c>
      <c r="M210">
        <f t="shared" si="122"/>
        <v>-5.8263526999970052</v>
      </c>
      <c r="O210">
        <v>180</v>
      </c>
      <c r="P210">
        <v>2000000</v>
      </c>
      <c r="Q210">
        <v>371.87974600000001</v>
      </c>
      <c r="R210">
        <v>-582012.94086500001</v>
      </c>
      <c r="S210">
        <v>2514491.797094</v>
      </c>
      <c r="T210">
        <v>315.08890100000002</v>
      </c>
      <c r="U210">
        <v>11168.919327</v>
      </c>
      <c r="V210">
        <f t="shared" si="113"/>
        <v>1.1168919327</v>
      </c>
      <c r="Y210">
        <v>2000000</v>
      </c>
      <c r="Z210">
        <v>51.686700000000002</v>
      </c>
      <c r="AA210">
        <v>85.365499999999997</v>
      </c>
      <c r="AB210">
        <v>33.678800000000003</v>
      </c>
      <c r="AD210">
        <f t="shared" si="114"/>
        <v>19991.630871807909</v>
      </c>
      <c r="AE210">
        <f t="shared" si="115"/>
        <v>0.79213318689785195</v>
      </c>
      <c r="AF210">
        <f t="shared" si="116"/>
        <v>66.883111727792908</v>
      </c>
      <c r="AG210">
        <f t="shared" si="117"/>
        <v>9.0037676842980845E-3</v>
      </c>
      <c r="AI210">
        <v>2.1550932011668082E-2</v>
      </c>
      <c r="AJ210">
        <v>246.98071031601765</v>
      </c>
    </row>
    <row r="211" spans="2:40" x14ac:dyDescent="0.2">
      <c r="B211">
        <v>190</v>
      </c>
      <c r="C211">
        <v>2100000</v>
      </c>
      <c r="D211">
        <v>371.90282500000001</v>
      </c>
      <c r="E211">
        <v>-582005.37466099998</v>
      </c>
      <c r="F211">
        <v>2514491.797094</v>
      </c>
      <c r="G211">
        <v>396.494775</v>
      </c>
      <c r="I211">
        <f t="shared" si="118"/>
        <v>232.30422225105576</v>
      </c>
      <c r="J211">
        <f t="shared" si="119"/>
        <v>0.26027397260273971</v>
      </c>
      <c r="K211">
        <f t="shared" si="120"/>
        <v>0.9997248621414202</v>
      </c>
      <c r="L211">
        <f t="shared" si="121"/>
        <v>35.740130000049248</v>
      </c>
      <c r="M211">
        <f t="shared" si="122"/>
        <v>-6.0819115999966016</v>
      </c>
      <c r="O211">
        <v>190</v>
      </c>
      <c r="P211">
        <v>2100000</v>
      </c>
      <c r="Q211">
        <v>371.90282500000001</v>
      </c>
      <c r="R211">
        <v>-582005.37466099998</v>
      </c>
      <c r="S211">
        <v>2514491.797094</v>
      </c>
      <c r="T211">
        <v>396.494775</v>
      </c>
      <c r="U211">
        <v>12577.432971</v>
      </c>
      <c r="V211">
        <f t="shared" si="113"/>
        <v>1.2577432971</v>
      </c>
      <c r="Y211">
        <v>2100000</v>
      </c>
      <c r="Z211">
        <v>51.704300000000003</v>
      </c>
      <c r="AA211">
        <v>85.414500000000004</v>
      </c>
      <c r="AB211">
        <v>33.7102</v>
      </c>
      <c r="AD211">
        <f t="shared" si="114"/>
        <v>20047.599848201058</v>
      </c>
      <c r="AE211">
        <f t="shared" si="115"/>
        <v>0.88953881919739763</v>
      </c>
      <c r="AF211">
        <f t="shared" si="116"/>
        <v>63.540340150456196</v>
      </c>
      <c r="AG211">
        <f t="shared" si="117"/>
        <v>9.4774437557945054E-3</v>
      </c>
      <c r="AI211">
        <v>1.827323684129805E-2</v>
      </c>
      <c r="AJ211">
        <v>257.0200171861249</v>
      </c>
      <c r="AK211">
        <f>AVERAGE(AI211:AI215)</f>
        <v>1.9606894564726349E-2</v>
      </c>
      <c r="AL211">
        <f>AVERAGE(AJ211:AJ215)</f>
        <v>287.32924798415576</v>
      </c>
    </row>
    <row r="212" spans="2:40" x14ac:dyDescent="0.2">
      <c r="B212">
        <v>200</v>
      </c>
      <c r="C212">
        <v>2200000</v>
      </c>
      <c r="D212">
        <v>371.92630000000003</v>
      </c>
      <c r="E212">
        <v>-581995.37015600002</v>
      </c>
      <c r="F212">
        <v>2514491.797094</v>
      </c>
      <c r="G212">
        <v>491.391548</v>
      </c>
      <c r="I212">
        <f t="shared" si="118"/>
        <v>242.30872725101653</v>
      </c>
      <c r="J212">
        <f t="shared" si="119"/>
        <v>0.27397260273972601</v>
      </c>
      <c r="K212">
        <f t="shared" si="120"/>
        <v>0.9997248621414202</v>
      </c>
      <c r="L212">
        <f t="shared" si="121"/>
        <v>45.744635000010021</v>
      </c>
      <c r="M212">
        <f t="shared" si="122"/>
        <v>-5.8380815000036819</v>
      </c>
      <c r="O212">
        <v>200</v>
      </c>
      <c r="P212">
        <v>2200000</v>
      </c>
      <c r="Q212">
        <v>371.92630000000003</v>
      </c>
      <c r="R212">
        <v>-581995.37015600002</v>
      </c>
      <c r="S212">
        <v>2514491.797094</v>
      </c>
      <c r="T212">
        <v>491.391548</v>
      </c>
      <c r="U212">
        <v>14994.693934000001</v>
      </c>
      <c r="V212">
        <f t="shared" si="113"/>
        <v>1.4994693934000001</v>
      </c>
      <c r="Y212">
        <v>2200000</v>
      </c>
      <c r="Z212">
        <v>51.407299999999999</v>
      </c>
      <c r="AA212">
        <v>85.635800000000003</v>
      </c>
      <c r="AB212">
        <v>34.228499999999997</v>
      </c>
      <c r="AD212">
        <f t="shared" si="114"/>
        <v>20986.595886866202</v>
      </c>
      <c r="AE212">
        <f t="shared" si="115"/>
        <v>1.0130500086248002</v>
      </c>
      <c r="AF212">
        <f t="shared" si="116"/>
        <v>63.190640215354122</v>
      </c>
      <c r="AG212">
        <f t="shared" si="117"/>
        <v>9.5298923693081482E-3</v>
      </c>
      <c r="AI212">
        <v>2.1699621773224872E-2</v>
      </c>
      <c r="AJ212">
        <v>275.21872933558546</v>
      </c>
    </row>
    <row r="213" spans="2:40" x14ac:dyDescent="0.2">
      <c r="B213">
        <v>210</v>
      </c>
      <c r="C213">
        <v>2300000</v>
      </c>
      <c r="D213">
        <v>371.90413899999999</v>
      </c>
      <c r="E213">
        <v>-581991.593368</v>
      </c>
      <c r="F213">
        <v>2514491.797094</v>
      </c>
      <c r="G213">
        <v>566.33060999999998</v>
      </c>
      <c r="I213">
        <f t="shared" si="118"/>
        <v>246.08551525103394</v>
      </c>
      <c r="J213">
        <f t="shared" si="119"/>
        <v>0.28767123287671231</v>
      </c>
      <c r="K213">
        <f t="shared" si="120"/>
        <v>0.9997248621414202</v>
      </c>
      <c r="L213">
        <f t="shared" si="121"/>
        <v>49.521423000027426</v>
      </c>
      <c r="M213">
        <f t="shared" si="122"/>
        <v>-6.4608531999980183</v>
      </c>
      <c r="O213">
        <v>210</v>
      </c>
      <c r="P213">
        <v>2300000</v>
      </c>
      <c r="Q213">
        <v>371.90413899999999</v>
      </c>
      <c r="R213">
        <v>-581991.593368</v>
      </c>
      <c r="S213">
        <v>2514491.797094</v>
      </c>
      <c r="T213">
        <v>566.33060999999998</v>
      </c>
      <c r="U213">
        <v>17596.540714999999</v>
      </c>
      <c r="V213">
        <f t="shared" si="113"/>
        <v>1.7596540715</v>
      </c>
      <c r="Y213">
        <v>2300000</v>
      </c>
      <c r="Z213">
        <v>51.313200000000002</v>
      </c>
      <c r="AA213">
        <v>85.611199999999997</v>
      </c>
      <c r="AB213">
        <v>34.298000000000002</v>
      </c>
      <c r="AD213">
        <f t="shared" si="114"/>
        <v>21114.693700133146</v>
      </c>
      <c r="AE213">
        <f t="shared" si="115"/>
        <v>1.1816198878385207</v>
      </c>
      <c r="AF213">
        <f t="shared" si="116"/>
        <v>60.548897839143713</v>
      </c>
      <c r="AG213">
        <f t="shared" si="117"/>
        <v>9.9456806232844277E-3</v>
      </c>
      <c r="AI213">
        <v>1.9209552365356201E-2</v>
      </c>
      <c r="AJ213">
        <v>281.3167346005506</v>
      </c>
    </row>
    <row r="214" spans="2:40" x14ac:dyDescent="0.2">
      <c r="B214">
        <v>220</v>
      </c>
      <c r="C214">
        <v>2400000</v>
      </c>
      <c r="D214">
        <v>371.88736399999999</v>
      </c>
      <c r="E214">
        <v>-581981.95392999996</v>
      </c>
      <c r="F214">
        <v>2514491.797094</v>
      </c>
      <c r="G214">
        <v>623.98178299999995</v>
      </c>
      <c r="I214">
        <f t="shared" si="118"/>
        <v>255.72495325107593</v>
      </c>
      <c r="J214">
        <f t="shared" si="119"/>
        <v>0.30136986301369861</v>
      </c>
      <c r="K214">
        <f t="shared" si="120"/>
        <v>0.9997248621414202</v>
      </c>
      <c r="L214">
        <f t="shared" si="121"/>
        <v>59.160861000069417</v>
      </c>
      <c r="M214">
        <f t="shared" si="122"/>
        <v>-5.8745881999955598</v>
      </c>
      <c r="O214">
        <v>220</v>
      </c>
      <c r="P214">
        <v>2400000</v>
      </c>
      <c r="Q214">
        <v>371.88736399999999</v>
      </c>
      <c r="R214">
        <v>-581981.95392999996</v>
      </c>
      <c r="S214">
        <v>2514491.797094</v>
      </c>
      <c r="T214">
        <v>623.98178299999995</v>
      </c>
      <c r="U214">
        <v>19155.914429</v>
      </c>
      <c r="V214">
        <f t="shared" si="113"/>
        <v>1.9155914429000001</v>
      </c>
      <c r="Y214">
        <v>2400000</v>
      </c>
      <c r="Z214">
        <v>51.371899999999997</v>
      </c>
      <c r="AA214">
        <v>85.599699999999999</v>
      </c>
      <c r="AB214">
        <v>34.227800000000002</v>
      </c>
      <c r="AD214">
        <f t="shared" si="114"/>
        <v>20985.308335554753</v>
      </c>
      <c r="AE214">
        <f t="shared" si="115"/>
        <v>1.2942638249087444</v>
      </c>
      <c r="AF214">
        <f t="shared" si="116"/>
        <v>57.442512180323057</v>
      </c>
      <c r="AG214">
        <f t="shared" si="117"/>
        <v>1.0483524782300238E-2</v>
      </c>
      <c r="AI214">
        <v>2.5266347228421897E-2</v>
      </c>
      <c r="AJ214">
        <v>295.27308324930357</v>
      </c>
    </row>
    <row r="215" spans="2:40" x14ac:dyDescent="0.2">
      <c r="B215">
        <v>230</v>
      </c>
      <c r="C215">
        <v>2500000</v>
      </c>
      <c r="D215">
        <v>371.86706199999998</v>
      </c>
      <c r="E215">
        <v>-581981.39651899994</v>
      </c>
      <c r="F215">
        <v>2514491.797094</v>
      </c>
      <c r="G215">
        <v>764.65192000000002</v>
      </c>
      <c r="I215">
        <f t="shared" si="118"/>
        <v>256.28236425109208</v>
      </c>
      <c r="J215">
        <f t="shared" si="119"/>
        <v>0.31506849315068491</v>
      </c>
      <c r="K215">
        <f t="shared" si="120"/>
        <v>0.9997248621414202</v>
      </c>
      <c r="L215">
        <f t="shared" si="121"/>
        <v>59.718272000085562</v>
      </c>
      <c r="M215">
        <f t="shared" si="122"/>
        <v>-6.7827908999981448</v>
      </c>
      <c r="O215">
        <v>230</v>
      </c>
      <c r="P215">
        <v>2500000</v>
      </c>
      <c r="Q215">
        <v>371.86706199999998</v>
      </c>
      <c r="R215">
        <v>-581981.39651899994</v>
      </c>
      <c r="S215">
        <v>2514491.797094</v>
      </c>
      <c r="T215">
        <v>764.65192000000002</v>
      </c>
      <c r="U215">
        <v>21240.374473</v>
      </c>
      <c r="V215">
        <f t="shared" si="113"/>
        <v>2.1240374473000001</v>
      </c>
      <c r="Y215">
        <v>2500000</v>
      </c>
      <c r="Z215">
        <v>85.471599999999995</v>
      </c>
      <c r="AA215">
        <v>51.671100000000003</v>
      </c>
      <c r="AB215">
        <v>33.8005</v>
      </c>
      <c r="AD215">
        <f t="shared" si="114"/>
        <v>20209.137175333235</v>
      </c>
      <c r="AE215">
        <f>V215*$AD$189/AD215</f>
        <v>1.4902175591771869</v>
      </c>
      <c r="AF215">
        <f>AD215/O215*0.6022</f>
        <v>52.912793073850757</v>
      </c>
      <c r="AG215">
        <f>O215/AD215</f>
        <v>1.1380990588788335E-2</v>
      </c>
      <c r="AI215">
        <v>1.3585714615330735E-2</v>
      </c>
      <c r="AJ215">
        <v>327.8176755492143</v>
      </c>
    </row>
    <row r="216" spans="2:40" x14ac:dyDescent="0.2">
      <c r="B216">
        <v>240</v>
      </c>
      <c r="C216">
        <v>2600000</v>
      </c>
      <c r="D216">
        <v>371.88895200000002</v>
      </c>
      <c r="E216">
        <v>-581974.72544399998</v>
      </c>
      <c r="F216">
        <v>2514491.797094</v>
      </c>
      <c r="G216">
        <v>851.314526</v>
      </c>
      <c r="I216">
        <f t="shared" si="118"/>
        <v>262.95343925105408</v>
      </c>
      <c r="J216">
        <f t="shared" si="119"/>
        <v>0.32876712328767121</v>
      </c>
      <c r="K216">
        <f t="shared" si="120"/>
        <v>0.9997248621414202</v>
      </c>
      <c r="L216">
        <f t="shared" si="121"/>
        <v>66.389347000047565</v>
      </c>
      <c r="M216">
        <f t="shared" si="122"/>
        <v>-6.1714245000035586</v>
      </c>
      <c r="O216">
        <v>240</v>
      </c>
      <c r="P216">
        <v>2600000</v>
      </c>
      <c r="Q216">
        <v>371.88895200000002</v>
      </c>
      <c r="R216">
        <v>-581974.72544399998</v>
      </c>
      <c r="S216">
        <v>2514491.797094</v>
      </c>
      <c r="T216">
        <v>851.314526</v>
      </c>
      <c r="U216">
        <v>23320.613582000002</v>
      </c>
      <c r="V216">
        <f t="shared" si="113"/>
        <v>2.3320613582000003</v>
      </c>
      <c r="Y216">
        <v>2600000</v>
      </c>
      <c r="Z216">
        <v>51.410200000000003</v>
      </c>
      <c r="AA216">
        <v>85.741399999999999</v>
      </c>
      <c r="AB216">
        <v>34.331200000000003</v>
      </c>
      <c r="AD216">
        <f t="shared" ref="AD216:AD249" si="123">(1/6)*3.14*(AB216)^3</f>
        <v>21176.069286105107</v>
      </c>
      <c r="AE216">
        <f t="shared" ref="AE216:AE231" si="124">V216*$AD$189/AD216</f>
        <v>1.561456545477155</v>
      </c>
      <c r="AF216">
        <f t="shared" ref="AF216:AF231" si="125">AD216/O216*0.6022</f>
        <v>53.134287183718726</v>
      </c>
      <c r="AG216">
        <f t="shared" ref="AG216:AG231" si="126">O216/AD216</f>
        <v>1.133354810835826E-2</v>
      </c>
      <c r="AI216">
        <v>1.6642603276179297E-2</v>
      </c>
      <c r="AJ216">
        <v>331.74626427648292</v>
      </c>
      <c r="AK216">
        <f>AVERAGE(AI216:AI220)</f>
        <v>1.2425323748765192E-2</v>
      </c>
      <c r="AL216">
        <f>AVERAGE(AJ216:AJ220)</f>
        <v>381.02934045236503</v>
      </c>
      <c r="AM216">
        <f>AVERAGE(AI216:AI225)</f>
        <v>9.2621090256373544E-3</v>
      </c>
      <c r="AN216">
        <f>AVERAGE(AJ216:AJ225)</f>
        <v>472.29634186701225</v>
      </c>
    </row>
    <row r="217" spans="2:40" x14ac:dyDescent="0.2">
      <c r="B217">
        <v>250</v>
      </c>
      <c r="C217">
        <v>2700000</v>
      </c>
      <c r="D217">
        <v>371.88567699999999</v>
      </c>
      <c r="E217">
        <v>-581968.21090499999</v>
      </c>
      <c r="F217">
        <v>2514491.797094</v>
      </c>
      <c r="G217">
        <v>952.46228499999995</v>
      </c>
      <c r="I217">
        <f t="shared" si="118"/>
        <v>269.46797825105023</v>
      </c>
      <c r="J217">
        <f t="shared" si="119"/>
        <v>0.34246575342465752</v>
      </c>
      <c r="K217">
        <f t="shared" si="120"/>
        <v>0.9997248621414202</v>
      </c>
      <c r="L217">
        <f t="shared" si="121"/>
        <v>72.903886000043713</v>
      </c>
      <c r="M217">
        <f t="shared" si="122"/>
        <v>-6.1870781000001447</v>
      </c>
      <c r="O217">
        <v>250</v>
      </c>
      <c r="P217">
        <v>2700000</v>
      </c>
      <c r="Q217">
        <v>371.88567699999999</v>
      </c>
      <c r="R217">
        <v>-581968.21090499999</v>
      </c>
      <c r="S217">
        <v>2514491.797094</v>
      </c>
      <c r="T217">
        <v>952.46228499999995</v>
      </c>
      <c r="U217">
        <v>25851.228756</v>
      </c>
      <c r="V217">
        <f t="shared" si="113"/>
        <v>2.5851228756000002</v>
      </c>
      <c r="Y217">
        <v>2700000</v>
      </c>
      <c r="Z217">
        <v>85.837400000000002</v>
      </c>
      <c r="AA217">
        <v>51.658499999999997</v>
      </c>
      <c r="AB217">
        <v>34.178899999999999</v>
      </c>
      <c r="AD217">
        <f t="shared" si="123"/>
        <v>20895.493955909584</v>
      </c>
      <c r="AE217">
        <f t="shared" si="124"/>
        <v>1.7541382861946437</v>
      </c>
      <c r="AF217">
        <f t="shared" si="125"/>
        <v>50.333065840994998</v>
      </c>
      <c r="AG217">
        <f t="shared" si="126"/>
        <v>1.1964301993889738E-2</v>
      </c>
      <c r="AI217">
        <v>1.2991922818706893E-2</v>
      </c>
      <c r="AJ217">
        <v>340.88446169394172</v>
      </c>
    </row>
    <row r="218" spans="2:40" x14ac:dyDescent="0.2">
      <c r="B218">
        <v>260</v>
      </c>
      <c r="C218">
        <v>2800000</v>
      </c>
      <c r="D218">
        <v>371.87131199999999</v>
      </c>
      <c r="E218">
        <v>-581947.16769599996</v>
      </c>
      <c r="F218">
        <v>2514491.797094</v>
      </c>
      <c r="G218">
        <v>1003.430653</v>
      </c>
      <c r="I218">
        <f t="shared" si="118"/>
        <v>290.51118725107517</v>
      </c>
      <c r="J218">
        <f t="shared" si="119"/>
        <v>0.35616438356164382</v>
      </c>
      <c r="K218">
        <f t="shared" si="120"/>
        <v>0.9997248621414202</v>
      </c>
      <c r="L218">
        <f t="shared" si="121"/>
        <v>93.947095000068657</v>
      </c>
      <c r="M218">
        <f t="shared" si="122"/>
        <v>-4.7342110999972649</v>
      </c>
      <c r="O218">
        <v>260</v>
      </c>
      <c r="P218">
        <v>2800000</v>
      </c>
      <c r="Q218">
        <v>371.87131199999999</v>
      </c>
      <c r="R218">
        <v>-581947.16769599996</v>
      </c>
      <c r="S218">
        <v>2514491.797094</v>
      </c>
      <c r="T218">
        <v>1003.430653</v>
      </c>
      <c r="U218">
        <v>29266.854717999999</v>
      </c>
      <c r="V218">
        <f t="shared" si="113"/>
        <v>2.9266854717999999</v>
      </c>
      <c r="Y218">
        <v>2800000</v>
      </c>
      <c r="Z218">
        <v>51.540300000000002</v>
      </c>
      <c r="AA218">
        <v>85.397300000000001</v>
      </c>
      <c r="AB218">
        <v>33.856999999999999</v>
      </c>
      <c r="AD218">
        <f t="shared" si="123"/>
        <v>20310.649810618335</v>
      </c>
      <c r="AE218">
        <f t="shared" si="124"/>
        <v>2.0430900672485817</v>
      </c>
      <c r="AF218">
        <f t="shared" si="125"/>
        <v>47.042589676747539</v>
      </c>
      <c r="AG218">
        <f t="shared" si="126"/>
        <v>1.2801166010162459E-2</v>
      </c>
      <c r="AI218">
        <v>1.0994941930068381E-2</v>
      </c>
      <c r="AJ218">
        <v>392.94264477205655</v>
      </c>
    </row>
    <row r="219" spans="2:40" x14ac:dyDescent="0.2">
      <c r="B219">
        <v>270</v>
      </c>
      <c r="C219">
        <v>2900000</v>
      </c>
      <c r="D219">
        <v>371.90966400000002</v>
      </c>
      <c r="E219">
        <v>-581950.49823400006</v>
      </c>
      <c r="F219">
        <v>2514491.797094</v>
      </c>
      <c r="G219">
        <v>1259.764046</v>
      </c>
      <c r="I219">
        <f t="shared" si="118"/>
        <v>287.1806492509786</v>
      </c>
      <c r="J219">
        <f t="shared" si="119"/>
        <v>0.36986301369863012</v>
      </c>
      <c r="K219">
        <f t="shared" si="120"/>
        <v>0.9997248621414202</v>
      </c>
      <c r="L219">
        <f t="shared" si="121"/>
        <v>90.61655699997209</v>
      </c>
      <c r="M219">
        <f t="shared" si="122"/>
        <v>-7.1715858000094155</v>
      </c>
      <c r="O219">
        <v>270</v>
      </c>
      <c r="P219">
        <v>2900000</v>
      </c>
      <c r="Q219">
        <v>371.90966400000002</v>
      </c>
      <c r="R219">
        <v>-581950.49823400006</v>
      </c>
      <c r="S219">
        <v>2514491.797094</v>
      </c>
      <c r="T219">
        <v>1259.764046</v>
      </c>
      <c r="U219">
        <v>31107.13133</v>
      </c>
      <c r="V219">
        <f t="shared" si="113"/>
        <v>3.110713133</v>
      </c>
      <c r="Y219">
        <v>2900000</v>
      </c>
      <c r="Z219">
        <v>51.1419</v>
      </c>
      <c r="AA219">
        <v>85.861000000000004</v>
      </c>
      <c r="AB219">
        <v>34.719099999999997</v>
      </c>
      <c r="AD219">
        <f t="shared" si="123"/>
        <v>21901.999961627167</v>
      </c>
      <c r="AE219">
        <f t="shared" si="124"/>
        <v>2.0137774243327429</v>
      </c>
      <c r="AF219">
        <f t="shared" si="125"/>
        <v>48.849571766266223</v>
      </c>
      <c r="AG219">
        <f t="shared" si="126"/>
        <v>1.2327641332894098E-2</v>
      </c>
      <c r="AI219">
        <v>1.1857339024941469E-2</v>
      </c>
      <c r="AJ219">
        <v>415.30494543228883</v>
      </c>
    </row>
    <row r="220" spans="2:40" x14ac:dyDescent="0.2">
      <c r="B220">
        <v>280</v>
      </c>
      <c r="C220">
        <v>3000000</v>
      </c>
      <c r="D220">
        <v>371.95815499999998</v>
      </c>
      <c r="E220">
        <v>-581935.52528199996</v>
      </c>
      <c r="F220">
        <v>2514491.797094</v>
      </c>
      <c r="G220">
        <v>1280.7240300000001</v>
      </c>
      <c r="I220">
        <f t="shared" si="118"/>
        <v>302.15360125107691</v>
      </c>
      <c r="J220">
        <f t="shared" si="119"/>
        <v>0.38356164383561642</v>
      </c>
      <c r="K220">
        <f t="shared" si="120"/>
        <v>0.9997248621414202</v>
      </c>
      <c r="L220">
        <f t="shared" si="121"/>
        <v>105.58950900007039</v>
      </c>
      <c r="M220">
        <f t="shared" si="122"/>
        <v>-5.3412367999899288</v>
      </c>
      <c r="O220">
        <v>280</v>
      </c>
      <c r="P220">
        <v>3000000</v>
      </c>
      <c r="Q220">
        <v>371.95815499999998</v>
      </c>
      <c r="R220">
        <v>-581935.52528199996</v>
      </c>
      <c r="S220">
        <v>2514491.797094</v>
      </c>
      <c r="T220">
        <v>1280.7240300000001</v>
      </c>
      <c r="U220">
        <v>33497.21243</v>
      </c>
      <c r="V220">
        <f t="shared" si="113"/>
        <v>3.3497212430000003</v>
      </c>
      <c r="Y220">
        <v>3000000</v>
      </c>
      <c r="Z220">
        <v>51.727699999999999</v>
      </c>
      <c r="AA220">
        <v>85.867599999999996</v>
      </c>
      <c r="AB220">
        <v>34.139899999999997</v>
      </c>
      <c r="AD220">
        <f t="shared" si="123"/>
        <v>20824.046828178794</v>
      </c>
      <c r="AE220">
        <f t="shared" si="124"/>
        <v>2.2807559403874262</v>
      </c>
      <c r="AF220">
        <f t="shared" si="125"/>
        <v>44.786574999747387</v>
      </c>
      <c r="AG220">
        <f t="shared" si="126"/>
        <v>1.3445993581857879E-2</v>
      </c>
      <c r="AI220">
        <v>9.6398116939299255E-3</v>
      </c>
      <c r="AJ220">
        <v>424.26838608705503</v>
      </c>
    </row>
    <row r="221" spans="2:40" x14ac:dyDescent="0.2">
      <c r="B221">
        <v>290</v>
      </c>
      <c r="C221">
        <v>3100000</v>
      </c>
      <c r="D221">
        <v>371.909899</v>
      </c>
      <c r="E221">
        <v>-581919.64780499996</v>
      </c>
      <c r="F221">
        <v>2514491.797094</v>
      </c>
      <c r="G221">
        <v>1475.893118</v>
      </c>
      <c r="I221">
        <f t="shared" si="118"/>
        <v>318.03107825107872</v>
      </c>
      <c r="J221">
        <f t="shared" si="119"/>
        <v>0.39726027397260272</v>
      </c>
      <c r="K221">
        <f t="shared" si="120"/>
        <v>0.9997248621414202</v>
      </c>
      <c r="L221">
        <f t="shared" si="121"/>
        <v>121.46698600007221</v>
      </c>
      <c r="M221">
        <f t="shared" si="122"/>
        <v>-5.2507842999995775</v>
      </c>
      <c r="O221">
        <v>290</v>
      </c>
      <c r="P221">
        <v>3100000</v>
      </c>
      <c r="Q221">
        <v>371.909899</v>
      </c>
      <c r="R221">
        <v>-581919.64780499996</v>
      </c>
      <c r="S221">
        <v>2514491.797094</v>
      </c>
      <c r="T221">
        <v>1475.893118</v>
      </c>
      <c r="U221">
        <v>36496.960822000001</v>
      </c>
      <c r="V221">
        <f t="shared" si="113"/>
        <v>3.6496960822000002</v>
      </c>
      <c r="Y221">
        <v>3100000</v>
      </c>
      <c r="Z221">
        <v>51.059800000000003</v>
      </c>
      <c r="AA221">
        <v>85.680800000000005</v>
      </c>
      <c r="AB221">
        <v>34.621000000000002</v>
      </c>
      <c r="AD221">
        <f t="shared" si="123"/>
        <v>21716.869499381926</v>
      </c>
      <c r="AE221">
        <f t="shared" si="124"/>
        <v>2.3828393244483257</v>
      </c>
      <c r="AF221">
        <f t="shared" si="125"/>
        <v>45.096202801819985</v>
      </c>
      <c r="AG221">
        <f t="shared" si="126"/>
        <v>1.3353674202824378E-2</v>
      </c>
      <c r="AI221">
        <v>7.7040059552102901E-3</v>
      </c>
      <c r="AJ221">
        <v>442.68007024860356</v>
      </c>
      <c r="AK221">
        <f>AVERAGE(AI221:AI225)</f>
        <v>6.0988943025095154E-3</v>
      </c>
      <c r="AL221">
        <f>AVERAGE(AJ221:AJ225)</f>
        <v>563.56334328165963</v>
      </c>
    </row>
    <row r="222" spans="2:40" x14ac:dyDescent="0.2">
      <c r="B222">
        <v>300</v>
      </c>
      <c r="C222">
        <v>3200000</v>
      </c>
      <c r="D222">
        <v>371.89745399999998</v>
      </c>
      <c r="E222">
        <v>-581916.48263600003</v>
      </c>
      <c r="F222">
        <v>2514491.797094</v>
      </c>
      <c r="G222">
        <v>1584.982309</v>
      </c>
      <c r="I222">
        <f t="shared" si="118"/>
        <v>321.19624725100584</v>
      </c>
      <c r="J222">
        <f t="shared" si="119"/>
        <v>0.41095890410958902</v>
      </c>
      <c r="K222">
        <f t="shared" si="120"/>
        <v>0.9997248621414202</v>
      </c>
      <c r="L222">
        <f t="shared" si="121"/>
        <v>124.63215499999933</v>
      </c>
      <c r="M222">
        <f t="shared" si="122"/>
        <v>-6.5220151000070476</v>
      </c>
      <c r="O222">
        <v>300</v>
      </c>
      <c r="P222">
        <v>3200000</v>
      </c>
      <c r="Q222">
        <v>371.89745399999998</v>
      </c>
      <c r="R222">
        <v>-581916.48263600003</v>
      </c>
      <c r="S222">
        <v>2514491.797094</v>
      </c>
      <c r="T222">
        <v>1584.982309</v>
      </c>
      <c r="U222">
        <v>39938.230170000003</v>
      </c>
      <c r="V222">
        <f t="shared" si="113"/>
        <v>3.9938230170000004</v>
      </c>
      <c r="Y222">
        <v>3200000</v>
      </c>
      <c r="Z222">
        <v>85.384699999999995</v>
      </c>
      <c r="AA222">
        <v>51.103999999999999</v>
      </c>
      <c r="AB222">
        <v>34.280700000000003</v>
      </c>
      <c r="AD222">
        <f t="shared" si="123"/>
        <v>21082.758895040053</v>
      </c>
      <c r="AE222">
        <f t="shared" si="124"/>
        <v>2.685942136515592</v>
      </c>
      <c r="AF222">
        <f t="shared" si="125"/>
        <v>42.320124688643723</v>
      </c>
      <c r="AG222">
        <f t="shared" si="126"/>
        <v>1.4229636713749938E-2</v>
      </c>
      <c r="AI222">
        <v>7.3585908132286241E-3</v>
      </c>
      <c r="AJ222">
        <v>555.89835913507579</v>
      </c>
    </row>
    <row r="223" spans="2:40" x14ac:dyDescent="0.2">
      <c r="B223">
        <v>310</v>
      </c>
      <c r="C223">
        <v>3300000</v>
      </c>
      <c r="D223">
        <v>371.90100000000001</v>
      </c>
      <c r="E223">
        <v>-581913.35405700002</v>
      </c>
      <c r="F223">
        <v>2514491.797094</v>
      </c>
      <c r="G223">
        <v>1668.534429</v>
      </c>
      <c r="I223">
        <f t="shared" si="118"/>
        <v>324.32482625101693</v>
      </c>
      <c r="J223">
        <f t="shared" si="119"/>
        <v>0.42465753424657532</v>
      </c>
      <c r="K223">
        <f t="shared" si="120"/>
        <v>0.9997248621414202</v>
      </c>
      <c r="L223">
        <f t="shared" si="121"/>
        <v>127.76073400001042</v>
      </c>
      <c r="M223">
        <f t="shared" si="122"/>
        <v>-6.5256740999986507</v>
      </c>
      <c r="O223">
        <v>310</v>
      </c>
      <c r="P223">
        <v>3300000</v>
      </c>
      <c r="Q223">
        <v>371.90100000000001</v>
      </c>
      <c r="R223">
        <v>-581913.35405700002</v>
      </c>
      <c r="S223">
        <v>2514491.797094</v>
      </c>
      <c r="T223">
        <v>1668.534429</v>
      </c>
      <c r="U223">
        <v>42152.044951999997</v>
      </c>
      <c r="V223">
        <f t="shared" si="113"/>
        <v>4.2152044952000001</v>
      </c>
      <c r="Y223">
        <v>3300000</v>
      </c>
      <c r="Z223">
        <v>51.1723</v>
      </c>
      <c r="AA223">
        <v>85.820300000000003</v>
      </c>
      <c r="AB223">
        <v>34.648000000000003</v>
      </c>
      <c r="AD223">
        <f t="shared" si="123"/>
        <v>21767.71836669782</v>
      </c>
      <c r="AE223">
        <f t="shared" si="124"/>
        <v>2.7456237180129253</v>
      </c>
      <c r="AF223">
        <f t="shared" si="125"/>
        <v>42.285548388469117</v>
      </c>
      <c r="AG223">
        <f t="shared" si="126"/>
        <v>1.4241272088225168E-2</v>
      </c>
      <c r="AI223">
        <v>5.0125532511350202E-3</v>
      </c>
      <c r="AJ223">
        <v>580.46027107099383</v>
      </c>
    </row>
    <row r="224" spans="2:40" x14ac:dyDescent="0.2">
      <c r="B224">
        <v>320</v>
      </c>
      <c r="C224">
        <v>3400000</v>
      </c>
      <c r="D224">
        <v>371.90531499999997</v>
      </c>
      <c r="E224">
        <v>-581900.31910600001</v>
      </c>
      <c r="F224">
        <v>2514491.797094</v>
      </c>
      <c r="G224">
        <v>1817.767574</v>
      </c>
      <c r="I224">
        <f t="shared" si="118"/>
        <v>337.35977725102566</v>
      </c>
      <c r="J224">
        <f t="shared" si="119"/>
        <v>0.43835616438356162</v>
      </c>
      <c r="K224">
        <f t="shared" si="120"/>
        <v>0.9997248621414202</v>
      </c>
      <c r="L224">
        <f t="shared" si="121"/>
        <v>140.79568500001915</v>
      </c>
      <c r="M224">
        <f t="shared" si="122"/>
        <v>-5.5350368999988859</v>
      </c>
      <c r="O224">
        <v>320</v>
      </c>
      <c r="P224">
        <v>3400000</v>
      </c>
      <c r="Q224">
        <v>371.90531499999997</v>
      </c>
      <c r="R224">
        <v>-581900.31910600001</v>
      </c>
      <c r="S224">
        <v>2514491.797094</v>
      </c>
      <c r="T224">
        <v>1817.767574</v>
      </c>
      <c r="U224">
        <v>46402.977314999996</v>
      </c>
      <c r="V224">
        <f t="shared" si="113"/>
        <v>4.6402977314999996</v>
      </c>
      <c r="Y224">
        <v>3400000</v>
      </c>
      <c r="Z224">
        <v>51.171799999999998</v>
      </c>
      <c r="AA224">
        <v>86.579700000000003</v>
      </c>
      <c r="AB224">
        <v>35.407899999999998</v>
      </c>
      <c r="AD224">
        <f t="shared" si="123"/>
        <v>23231.588572360997</v>
      </c>
      <c r="AE224">
        <f t="shared" si="124"/>
        <v>2.832058485916126</v>
      </c>
      <c r="AF224">
        <f t="shared" si="125"/>
        <v>43.718945744611851</v>
      </c>
      <c r="AG224">
        <f t="shared" si="126"/>
        <v>1.377434862033969E-2</v>
      </c>
      <c r="AI224">
        <v>6.5720560036643325E-3</v>
      </c>
      <c r="AJ224">
        <v>586.80591339828538</v>
      </c>
    </row>
    <row r="225" spans="2:40" x14ac:dyDescent="0.2">
      <c r="B225">
        <v>330</v>
      </c>
      <c r="C225">
        <v>3500000</v>
      </c>
      <c r="D225">
        <v>371.90676300000001</v>
      </c>
      <c r="E225">
        <v>-581870.70795099996</v>
      </c>
      <c r="F225">
        <v>2514491.797094</v>
      </c>
      <c r="G225">
        <v>1924.657277</v>
      </c>
      <c r="I225">
        <f t="shared" si="118"/>
        <v>366.97093225107528</v>
      </c>
      <c r="J225">
        <f t="shared" si="119"/>
        <v>0.45205479452054792</v>
      </c>
      <c r="K225">
        <f t="shared" si="120"/>
        <v>0.9997248621414202</v>
      </c>
      <c r="L225">
        <f t="shared" si="121"/>
        <v>170.40684000006877</v>
      </c>
      <c r="M225">
        <f t="shared" si="122"/>
        <v>-3.8774164999947969</v>
      </c>
      <c r="O225">
        <v>330</v>
      </c>
      <c r="P225">
        <v>3500000</v>
      </c>
      <c r="Q225">
        <v>371.90676300000001</v>
      </c>
      <c r="R225">
        <v>-581870.70795099996</v>
      </c>
      <c r="S225">
        <v>2514491.797094</v>
      </c>
      <c r="T225">
        <v>1924.657277</v>
      </c>
      <c r="U225">
        <v>48084.322086</v>
      </c>
      <c r="V225">
        <f t="shared" si="113"/>
        <v>4.8084322086000002</v>
      </c>
      <c r="Y225">
        <v>3500000</v>
      </c>
      <c r="Z225">
        <v>51.277700000000003</v>
      </c>
      <c r="AA225">
        <v>86.547799999999995</v>
      </c>
      <c r="AB225">
        <v>35.270099999999999</v>
      </c>
      <c r="AD225">
        <f t="shared" si="123"/>
        <v>22961.405626735705</v>
      </c>
      <c r="AE225">
        <f t="shared" si="124"/>
        <v>2.969205838192662</v>
      </c>
      <c r="AF225">
        <f t="shared" si="125"/>
        <v>41.901086267940123</v>
      </c>
      <c r="AG225">
        <f t="shared" si="126"/>
        <v>1.4371942439610753E-2</v>
      </c>
      <c r="AI225">
        <v>3.8472654893093121E-3</v>
      </c>
      <c r="AJ225">
        <v>651.97210255533878</v>
      </c>
    </row>
    <row r="226" spans="2:40" x14ac:dyDescent="0.2">
      <c r="B226">
        <v>340</v>
      </c>
      <c r="C226">
        <v>3600000</v>
      </c>
      <c r="D226">
        <v>371.91807699999998</v>
      </c>
      <c r="E226">
        <v>-581866.13765499997</v>
      </c>
      <c r="F226">
        <v>2514491.797094</v>
      </c>
      <c r="G226">
        <v>2094.6454680000002</v>
      </c>
      <c r="I226">
        <f t="shared" si="118"/>
        <v>371.54122825106606</v>
      </c>
      <c r="J226">
        <f t="shared" si="119"/>
        <v>0.46575342465753422</v>
      </c>
      <c r="K226">
        <f t="shared" si="120"/>
        <v>0.9997248621414202</v>
      </c>
      <c r="L226">
        <f t="shared" si="121"/>
        <v>174.97713600005955</v>
      </c>
      <c r="M226">
        <f t="shared" si="122"/>
        <v>-6.3815024000006817</v>
      </c>
      <c r="O226">
        <v>340</v>
      </c>
      <c r="P226">
        <v>3600000</v>
      </c>
      <c r="Q226">
        <v>371.91807699999998</v>
      </c>
      <c r="R226">
        <v>-581866.13765499997</v>
      </c>
      <c r="S226">
        <v>2514491.797094</v>
      </c>
      <c r="T226">
        <v>2094.6454680000002</v>
      </c>
      <c r="U226">
        <v>50723.825388999998</v>
      </c>
      <c r="V226">
        <f t="shared" si="113"/>
        <v>5.0723825389000003</v>
      </c>
      <c r="Y226">
        <v>3600000</v>
      </c>
      <c r="Z226">
        <v>50.866700000000002</v>
      </c>
      <c r="AA226">
        <v>86.259600000000006</v>
      </c>
      <c r="AB226">
        <v>35.392899999999997</v>
      </c>
      <c r="AD226">
        <f t="shared" si="123"/>
        <v>23202.075986979668</v>
      </c>
      <c r="AE226">
        <f t="shared" si="124"/>
        <v>3.0997054940787603</v>
      </c>
      <c r="AF226">
        <f t="shared" si="125"/>
        <v>41.094971056938689</v>
      </c>
      <c r="AG226">
        <f t="shared" si="126"/>
        <v>1.4653861154096648E-2</v>
      </c>
      <c r="AI226">
        <v>2.3442453148731814E-3</v>
      </c>
      <c r="AJ226">
        <v>819.91139524716004</v>
      </c>
      <c r="AK226">
        <f>AVERAGE(AI226:AI230)</f>
        <v>2.3590884419103638E-3</v>
      </c>
      <c r="AL226">
        <f>AVERAGE(AJ226:AJ230)</f>
        <v>846.69999126483503</v>
      </c>
      <c r="AM226">
        <f>AVERAGE(AI226:AI235)</f>
        <v>2.3590884419103638E-3</v>
      </c>
      <c r="AN226">
        <f>AVERAGE(AJ226:AJ235)</f>
        <v>846.69999126483503</v>
      </c>
    </row>
    <row r="227" spans="2:40" x14ac:dyDescent="0.2">
      <c r="B227">
        <v>350</v>
      </c>
      <c r="C227">
        <v>3700000</v>
      </c>
      <c r="D227">
        <v>371.91271899999998</v>
      </c>
      <c r="E227">
        <v>-581855.99767900002</v>
      </c>
      <c r="F227">
        <v>2514491.797094</v>
      </c>
      <c r="G227">
        <v>2172.7025140000001</v>
      </c>
      <c r="I227">
        <f t="shared" si="118"/>
        <v>381.6812042510137</v>
      </c>
      <c r="J227">
        <f t="shared" si="119"/>
        <v>0.47945205479452052</v>
      </c>
      <c r="K227">
        <f t="shared" si="120"/>
        <v>0.9997248621414202</v>
      </c>
      <c r="L227">
        <f t="shared" si="121"/>
        <v>185.11711200000718</v>
      </c>
      <c r="M227">
        <f t="shared" si="122"/>
        <v>-5.8245344000049952</v>
      </c>
      <c r="O227">
        <v>350</v>
      </c>
      <c r="P227">
        <v>3700000</v>
      </c>
      <c r="Q227">
        <v>371.91271899999998</v>
      </c>
      <c r="R227">
        <v>-581855.99767900002</v>
      </c>
      <c r="S227">
        <v>2514491.797094</v>
      </c>
      <c r="T227">
        <v>2172.7025140000001</v>
      </c>
      <c r="U227">
        <v>54398.116608999997</v>
      </c>
      <c r="V227">
        <f t="shared" si="113"/>
        <v>5.4398116609000002</v>
      </c>
      <c r="Y227">
        <v>3700000</v>
      </c>
      <c r="Z227">
        <v>50.407299999999999</v>
      </c>
      <c r="AA227">
        <v>86.821899999999999</v>
      </c>
      <c r="AB227">
        <v>36.4146</v>
      </c>
      <c r="AD227">
        <f t="shared" si="123"/>
        <v>25269.987609749696</v>
      </c>
      <c r="AE227">
        <f t="shared" si="124"/>
        <v>3.0522079109665134</v>
      </c>
      <c r="AF227">
        <f t="shared" si="125"/>
        <v>43.478818681689326</v>
      </c>
      <c r="AG227">
        <f t="shared" si="126"/>
        <v>1.3850422303529843E-2</v>
      </c>
      <c r="AI227">
        <v>2.3739315689475463E-3</v>
      </c>
      <c r="AJ227">
        <v>873.48858728250991</v>
      </c>
    </row>
    <row r="228" spans="2:40" x14ac:dyDescent="0.2">
      <c r="B228">
        <v>360</v>
      </c>
      <c r="C228">
        <v>3800000</v>
      </c>
      <c r="D228">
        <v>371.90122500000001</v>
      </c>
      <c r="E228">
        <v>-581845.01985899999</v>
      </c>
      <c r="F228">
        <v>2514491.797094</v>
      </c>
      <c r="G228">
        <v>2342.4050109999998</v>
      </c>
      <c r="I228">
        <f t="shared" si="118"/>
        <v>392.65902425104287</v>
      </c>
      <c r="J228">
        <f t="shared" si="119"/>
        <v>0.49315068493150682</v>
      </c>
      <c r="K228">
        <f t="shared" si="120"/>
        <v>0.9997248621414202</v>
      </c>
      <c r="L228">
        <f t="shared" si="121"/>
        <v>196.09493200003635</v>
      </c>
      <c r="M228">
        <f t="shared" si="122"/>
        <v>-5.7407499999968419</v>
      </c>
      <c r="O228">
        <v>360</v>
      </c>
      <c r="P228">
        <v>3800000</v>
      </c>
      <c r="Q228">
        <v>371.90122500000001</v>
      </c>
      <c r="R228">
        <v>-581845.01985899999</v>
      </c>
      <c r="S228">
        <v>2514491.797094</v>
      </c>
      <c r="T228">
        <v>2342.4050109999998</v>
      </c>
      <c r="U228">
        <v>56432.96559</v>
      </c>
      <c r="V228">
        <f t="shared" si="113"/>
        <v>5.6432965590000004</v>
      </c>
      <c r="Y228">
        <v>3800000</v>
      </c>
      <c r="Z228">
        <v>50.591500000000003</v>
      </c>
      <c r="AA228">
        <v>86.557199999999995</v>
      </c>
      <c r="AB228">
        <v>35.965699999999998</v>
      </c>
      <c r="AD228">
        <f t="shared" si="123"/>
        <v>24346.915578096407</v>
      </c>
      <c r="AE228">
        <f t="shared" si="124"/>
        <v>3.2864286082957332</v>
      </c>
      <c r="AF228">
        <f t="shared" si="125"/>
        <v>40.726979336471267</v>
      </c>
      <c r="AG228">
        <f t="shared" si="126"/>
        <v>1.4786267231479308E-2</v>
      </c>
    </row>
    <row r="229" spans="2:40" x14ac:dyDescent="0.2">
      <c r="B229">
        <v>370</v>
      </c>
      <c r="C229">
        <v>3900000</v>
      </c>
      <c r="D229">
        <v>371.91210699999999</v>
      </c>
      <c r="E229">
        <v>-581830.19507500005</v>
      </c>
      <c r="F229">
        <v>2514491.797094</v>
      </c>
      <c r="G229">
        <v>2558.6866530000002</v>
      </c>
      <c r="I229">
        <f t="shared" si="118"/>
        <v>407.48380825098138</v>
      </c>
      <c r="J229">
        <f t="shared" si="119"/>
        <v>0.50684931506849318</v>
      </c>
      <c r="K229">
        <f t="shared" si="120"/>
        <v>0.9997248621414202</v>
      </c>
      <c r="L229">
        <f t="shared" si="121"/>
        <v>210.91971599997487</v>
      </c>
      <c r="M229">
        <f t="shared" si="122"/>
        <v>-5.3560536000059074</v>
      </c>
      <c r="O229">
        <v>370</v>
      </c>
      <c r="P229">
        <v>3900000</v>
      </c>
      <c r="Q229">
        <v>371.91210699999999</v>
      </c>
      <c r="R229">
        <v>-581830.19507500005</v>
      </c>
      <c r="S229">
        <v>2514491.797094</v>
      </c>
      <c r="T229">
        <v>2558.6866530000002</v>
      </c>
      <c r="U229">
        <v>59501.090457999999</v>
      </c>
      <c r="V229">
        <f t="shared" si="113"/>
        <v>5.9501090458000006</v>
      </c>
      <c r="Y229">
        <v>3900000</v>
      </c>
      <c r="Z229">
        <v>50.530999999999999</v>
      </c>
      <c r="AA229">
        <v>86.246899999999997</v>
      </c>
      <c r="AB229">
        <v>35.715899999999998</v>
      </c>
      <c r="AD229">
        <f t="shared" si="123"/>
        <v>23843.12593572132</v>
      </c>
      <c r="AE229">
        <f t="shared" si="124"/>
        <v>3.5383192182335268</v>
      </c>
      <c r="AF229">
        <f t="shared" si="125"/>
        <v>38.806298482409133</v>
      </c>
      <c r="AG229">
        <f t="shared" si="126"/>
        <v>1.5518099472253888E-2</v>
      </c>
    </row>
    <row r="230" spans="2:40" x14ac:dyDescent="0.2">
      <c r="B230">
        <v>380</v>
      </c>
      <c r="C230">
        <v>4000000</v>
      </c>
      <c r="D230">
        <v>371.932413</v>
      </c>
      <c r="E230">
        <v>-581817.259831</v>
      </c>
      <c r="F230">
        <v>2514491.797094</v>
      </c>
      <c r="G230">
        <v>2691.574811</v>
      </c>
      <c r="I230">
        <f t="shared" ref="I230:I249" si="127">E230-(128000-$B$190)/128000*$E$191</f>
        <v>420.41905225103255</v>
      </c>
      <c r="J230">
        <f t="shared" ref="J230:J249" si="128">B230/$B$190</f>
        <v>0.52054794520547942</v>
      </c>
      <c r="K230">
        <f t="shared" ref="K230:K249" si="129">F230/$F$191</f>
        <v>0.9997248621414202</v>
      </c>
      <c r="L230">
        <f t="shared" ref="L230:L249" si="130">E230-$E$192</f>
        <v>223.85496000002604</v>
      </c>
      <c r="M230">
        <f t="shared" ref="M230:M249" si="131">((L230-L229)-(B230-B229)*$H$14)/(B230-B229)</f>
        <v>-5.5450075999946424</v>
      </c>
      <c r="O230">
        <v>380</v>
      </c>
      <c r="P230">
        <v>4000000</v>
      </c>
      <c r="Q230">
        <v>371.932413</v>
      </c>
      <c r="R230">
        <v>-581817.259831</v>
      </c>
      <c r="S230">
        <v>2514491.797094</v>
      </c>
      <c r="T230">
        <v>2691.574811</v>
      </c>
      <c r="U230">
        <v>61607.578829999999</v>
      </c>
      <c r="V230">
        <f t="shared" si="113"/>
        <v>6.1607578830000005</v>
      </c>
      <c r="Y230">
        <v>4000000</v>
      </c>
      <c r="Z230">
        <v>86.874099999999999</v>
      </c>
      <c r="AA230">
        <v>50.692399999999999</v>
      </c>
      <c r="AB230">
        <v>36.181699999999999</v>
      </c>
      <c r="AD230">
        <f t="shared" si="123"/>
        <v>24788.217764957684</v>
      </c>
      <c r="AE230">
        <f t="shared" si="124"/>
        <v>3.5239043974218838</v>
      </c>
      <c r="AF230">
        <f t="shared" si="125"/>
        <v>39.282801942256626</v>
      </c>
      <c r="AG230">
        <f t="shared" si="126"/>
        <v>1.5329863711992797E-2</v>
      </c>
    </row>
    <row r="231" spans="2:40" x14ac:dyDescent="0.2">
      <c r="B231">
        <v>390</v>
      </c>
      <c r="C231">
        <v>4100000</v>
      </c>
      <c r="D231">
        <v>371.88275299999998</v>
      </c>
      <c r="E231">
        <v>-581797.41197799996</v>
      </c>
      <c r="F231">
        <v>2514491.797094</v>
      </c>
      <c r="G231">
        <v>2806.1933370000002</v>
      </c>
      <c r="I231">
        <f t="shared" si="127"/>
        <v>440.26690525107551</v>
      </c>
      <c r="J231">
        <f t="shared" si="128"/>
        <v>0.53424657534246578</v>
      </c>
      <c r="K231">
        <f t="shared" si="129"/>
        <v>0.9997248621414202</v>
      </c>
      <c r="L231">
        <f t="shared" si="130"/>
        <v>243.702813000069</v>
      </c>
      <c r="M231">
        <f t="shared" si="131"/>
        <v>-4.8537466999954635</v>
      </c>
      <c r="O231">
        <v>390</v>
      </c>
      <c r="P231">
        <v>4100000</v>
      </c>
      <c r="Q231">
        <v>371.88275299999998</v>
      </c>
      <c r="R231">
        <v>-581797.41197799996</v>
      </c>
      <c r="S231">
        <v>2514491.797094</v>
      </c>
      <c r="T231">
        <v>2806.1933370000002</v>
      </c>
      <c r="U231">
        <v>65482.192625999996</v>
      </c>
      <c r="V231">
        <f t="shared" si="113"/>
        <v>6.5482192626</v>
      </c>
      <c r="Y231">
        <v>4100000</v>
      </c>
      <c r="Z231">
        <v>86.581800000000001</v>
      </c>
      <c r="AA231">
        <v>50.808799999999998</v>
      </c>
      <c r="AB231">
        <v>35.773000000000003</v>
      </c>
      <c r="AD231">
        <f t="shared" si="123"/>
        <v>23957.664857606567</v>
      </c>
      <c r="AE231">
        <f t="shared" si="124"/>
        <v>3.8753774396809293</v>
      </c>
      <c r="AF231">
        <f t="shared" si="125"/>
        <v>36.993091736540187</v>
      </c>
      <c r="AG231">
        <f t="shared" si="126"/>
        <v>1.6278715071689254E-2</v>
      </c>
    </row>
    <row r="232" spans="2:40" x14ac:dyDescent="0.2">
      <c r="B232">
        <v>400</v>
      </c>
      <c r="C232">
        <v>4200000</v>
      </c>
      <c r="D232">
        <v>371.944523</v>
      </c>
      <c r="E232">
        <v>-581786.23275900004</v>
      </c>
      <c r="F232">
        <v>2514491.797094</v>
      </c>
      <c r="G232">
        <v>2936.3622190000001</v>
      </c>
      <c r="I232">
        <f t="shared" si="127"/>
        <v>451.44612425100058</v>
      </c>
      <c r="J232">
        <f t="shared" si="128"/>
        <v>0.54794520547945202</v>
      </c>
      <c r="K232">
        <f t="shared" si="129"/>
        <v>0.9997248621414202</v>
      </c>
      <c r="L232">
        <f t="shared" si="130"/>
        <v>254.88203199999407</v>
      </c>
      <c r="M232">
        <f t="shared" si="131"/>
        <v>-5.720610100007252</v>
      </c>
      <c r="O232">
        <v>400</v>
      </c>
      <c r="P232">
        <v>4200000</v>
      </c>
      <c r="Q232">
        <v>371.944523</v>
      </c>
      <c r="R232">
        <v>-581786.23275900004</v>
      </c>
      <c r="S232">
        <v>2514491.797094</v>
      </c>
      <c r="T232">
        <v>2936.3622190000001</v>
      </c>
      <c r="U232">
        <v>66939.813636999999</v>
      </c>
      <c r="V232">
        <f t="shared" si="113"/>
        <v>6.6939813636999999</v>
      </c>
      <c r="Y232">
        <v>4200000</v>
      </c>
      <c r="Z232">
        <v>86.915000000000006</v>
      </c>
      <c r="AA232">
        <v>50.598599999999998</v>
      </c>
      <c r="AB232">
        <v>36.316400000000002</v>
      </c>
      <c r="AD232">
        <f t="shared" si="123"/>
        <v>25066.100142727755</v>
      </c>
      <c r="AE232">
        <f>V232*$AD$189/AD232</f>
        <v>3.7864568105790393</v>
      </c>
      <c r="AF232">
        <f>AD232/O232*0.6022</f>
        <v>37.737013764876629</v>
      </c>
      <c r="AG232">
        <f>O232/AD232</f>
        <v>1.5957807465955133E-2</v>
      </c>
    </row>
    <row r="233" spans="2:40" x14ac:dyDescent="0.2">
      <c r="B233">
        <v>410</v>
      </c>
      <c r="C233">
        <v>4300000</v>
      </c>
      <c r="D233">
        <v>371.89433300000002</v>
      </c>
      <c r="E233">
        <v>-581775.27916999999</v>
      </c>
      <c r="F233">
        <v>2514491.797094</v>
      </c>
      <c r="G233">
        <v>3093.1371370000002</v>
      </c>
      <c r="I233">
        <f t="shared" si="127"/>
        <v>462.39971325104125</v>
      </c>
      <c r="J233">
        <f t="shared" si="128"/>
        <v>0.56164383561643838</v>
      </c>
      <c r="K233">
        <f t="shared" si="129"/>
        <v>0.9997248621414202</v>
      </c>
      <c r="L233">
        <f t="shared" si="130"/>
        <v>265.83562100003473</v>
      </c>
      <c r="M233">
        <f t="shared" si="131"/>
        <v>-5.7431730999956923</v>
      </c>
      <c r="O233">
        <v>410</v>
      </c>
      <c r="P233">
        <v>4300000</v>
      </c>
      <c r="Q233">
        <v>371.89433300000002</v>
      </c>
      <c r="R233">
        <v>-581775.27916999999</v>
      </c>
      <c r="S233">
        <v>2514491.797094</v>
      </c>
      <c r="T233">
        <v>3093.1371370000002</v>
      </c>
      <c r="U233">
        <v>71094.060326000006</v>
      </c>
      <c r="V233">
        <f t="shared" si="113"/>
        <v>7.1094060326000008</v>
      </c>
      <c r="Y233">
        <v>4300000</v>
      </c>
      <c r="Z233">
        <v>86.782799999999995</v>
      </c>
      <c r="AA233">
        <v>50.260300000000001</v>
      </c>
      <c r="AB233">
        <v>36.522500000000001</v>
      </c>
      <c r="AD233">
        <f t="shared" si="123"/>
        <v>25495.286164534013</v>
      </c>
      <c r="AE233">
        <f t="shared" ref="AE233:AE249" si="132">V233*$AD$189/AD233</f>
        <v>3.9537454615787033</v>
      </c>
      <c r="AF233">
        <f t="shared" ref="AF233:AF249" si="133">AD233/O233*0.6022</f>
        <v>37.446978849469225</v>
      </c>
      <c r="AG233">
        <f t="shared" ref="AG233:AG249" si="134">O233/AD233</f>
        <v>1.6081404121297643E-2</v>
      </c>
    </row>
    <row r="234" spans="2:40" x14ac:dyDescent="0.2">
      <c r="B234">
        <v>420</v>
      </c>
      <c r="C234">
        <v>4400000</v>
      </c>
      <c r="D234">
        <v>372.00097799999998</v>
      </c>
      <c r="E234">
        <v>-581758.619985</v>
      </c>
      <c r="F234">
        <v>2514491.797094</v>
      </c>
      <c r="G234">
        <v>3244.5377579999999</v>
      </c>
      <c r="I234">
        <f t="shared" si="127"/>
        <v>479.05889825103804</v>
      </c>
      <c r="J234">
        <f t="shared" si="128"/>
        <v>0.57534246575342463</v>
      </c>
      <c r="K234">
        <f t="shared" si="129"/>
        <v>0.9997248621414202</v>
      </c>
      <c r="L234">
        <f t="shared" si="130"/>
        <v>282.49480600003153</v>
      </c>
      <c r="M234">
        <f t="shared" si="131"/>
        <v>-5.1726135000000797</v>
      </c>
      <c r="O234">
        <v>420</v>
      </c>
      <c r="P234">
        <v>4400000</v>
      </c>
      <c r="Q234">
        <v>372.00097799999998</v>
      </c>
      <c r="R234">
        <v>-581758.619985</v>
      </c>
      <c r="S234">
        <v>2514491.797094</v>
      </c>
      <c r="T234">
        <v>3244.5377579999999</v>
      </c>
      <c r="U234">
        <v>72969.408777999997</v>
      </c>
      <c r="V234">
        <f t="shared" si="113"/>
        <v>7.2969408778</v>
      </c>
      <c r="Y234">
        <v>4400000</v>
      </c>
      <c r="Z234">
        <v>87.020200000000003</v>
      </c>
      <c r="AA234">
        <v>49.8949</v>
      </c>
      <c r="AB234">
        <v>37.125300000000003</v>
      </c>
      <c r="AD234">
        <f t="shared" si="123"/>
        <v>26778.627430073906</v>
      </c>
      <c r="AE234">
        <f t="shared" si="132"/>
        <v>3.8635611775745158</v>
      </c>
      <c r="AF234">
        <f t="shared" si="133"/>
        <v>38.39545104378692</v>
      </c>
      <c r="AG234">
        <f t="shared" si="134"/>
        <v>1.5684149648697691E-2</v>
      </c>
    </row>
    <row r="235" spans="2:40" x14ac:dyDescent="0.2">
      <c r="B235">
        <v>430</v>
      </c>
      <c r="C235">
        <v>4500000</v>
      </c>
      <c r="D235">
        <v>371.89728200000002</v>
      </c>
      <c r="E235">
        <v>-581759.09101800004</v>
      </c>
      <c r="F235">
        <v>2514491.797094</v>
      </c>
      <c r="G235">
        <v>3441.9191380000002</v>
      </c>
      <c r="I235">
        <f t="shared" si="127"/>
        <v>478.58786525100004</v>
      </c>
      <c r="J235">
        <f t="shared" si="128"/>
        <v>0.58904109589041098</v>
      </c>
      <c r="K235">
        <f t="shared" si="129"/>
        <v>0.9997248621414202</v>
      </c>
      <c r="L235">
        <f t="shared" si="130"/>
        <v>282.02377299999353</v>
      </c>
      <c r="M235">
        <f t="shared" si="131"/>
        <v>-6.8856353000035595</v>
      </c>
      <c r="O235">
        <v>430</v>
      </c>
      <c r="P235">
        <v>4500000</v>
      </c>
      <c r="Q235">
        <v>371.89728200000002</v>
      </c>
      <c r="R235">
        <v>-581759.09101800004</v>
      </c>
      <c r="S235">
        <v>2514491.797094</v>
      </c>
      <c r="T235">
        <v>3441.9191380000002</v>
      </c>
      <c r="U235">
        <v>75018.349142999999</v>
      </c>
      <c r="V235">
        <f t="shared" si="113"/>
        <v>7.5018349143000007</v>
      </c>
      <c r="Y235">
        <v>4500000</v>
      </c>
      <c r="Z235">
        <v>86.924499999999995</v>
      </c>
      <c r="AA235">
        <v>50.192999999999998</v>
      </c>
      <c r="AB235">
        <v>36.731499999999997</v>
      </c>
      <c r="AD235">
        <f t="shared" si="123"/>
        <v>25935.485937093319</v>
      </c>
      <c r="AE235">
        <f t="shared" si="132"/>
        <v>4.1011758588639662</v>
      </c>
      <c r="AF235">
        <f t="shared" si="133"/>
        <v>36.321743328645574</v>
      </c>
      <c r="AG235">
        <f t="shared" si="134"/>
        <v>1.6579600669251682E-2</v>
      </c>
    </row>
    <row r="236" spans="2:40" x14ac:dyDescent="0.2">
      <c r="B236">
        <v>440</v>
      </c>
      <c r="C236">
        <v>4600000</v>
      </c>
      <c r="D236">
        <v>371.927212</v>
      </c>
      <c r="E236">
        <v>-581746.81127900002</v>
      </c>
      <c r="F236">
        <v>2514491.797094</v>
      </c>
      <c r="G236">
        <v>3596.8529600000002</v>
      </c>
      <c r="I236">
        <f t="shared" si="127"/>
        <v>490.86760425101966</v>
      </c>
      <c r="J236">
        <f t="shared" si="128"/>
        <v>0.60273972602739723</v>
      </c>
      <c r="K236">
        <f t="shared" si="129"/>
        <v>0.9997248621414202</v>
      </c>
      <c r="L236">
        <f t="shared" si="130"/>
        <v>294.30351200001314</v>
      </c>
      <c r="M236">
        <f t="shared" si="131"/>
        <v>-5.6105580999977978</v>
      </c>
      <c r="O236">
        <v>440</v>
      </c>
      <c r="P236">
        <v>4600000</v>
      </c>
      <c r="Q236">
        <v>371.927212</v>
      </c>
      <c r="R236">
        <v>-581746.81127900002</v>
      </c>
      <c r="S236">
        <v>2514491.797094</v>
      </c>
      <c r="T236">
        <v>3596.8529600000002</v>
      </c>
      <c r="U236">
        <v>79996.528957999995</v>
      </c>
      <c r="V236">
        <f t="shared" si="113"/>
        <v>7.9996528957999997</v>
      </c>
      <c r="Y236">
        <v>4600000</v>
      </c>
      <c r="Z236">
        <v>86.817599999999999</v>
      </c>
      <c r="AA236">
        <v>50.555500000000002</v>
      </c>
      <c r="AB236">
        <v>36.262099999999997</v>
      </c>
      <c r="AD236">
        <f t="shared" si="123"/>
        <v>24953.832255882069</v>
      </c>
      <c r="AE236">
        <f t="shared" si="132"/>
        <v>4.5453692652870163</v>
      </c>
      <c r="AF236">
        <f t="shared" si="133"/>
        <v>34.15272223748223</v>
      </c>
      <c r="AG236">
        <f t="shared" si="134"/>
        <v>1.763256222483759E-2</v>
      </c>
    </row>
    <row r="237" spans="2:40" x14ac:dyDescent="0.2">
      <c r="B237">
        <v>450</v>
      </c>
      <c r="C237">
        <v>4700000</v>
      </c>
      <c r="D237">
        <v>371.89148399999999</v>
      </c>
      <c r="E237">
        <v>-581732.93359000003</v>
      </c>
      <c r="F237">
        <v>2514491.797094</v>
      </c>
      <c r="G237">
        <v>3699.1905000000002</v>
      </c>
      <c r="I237">
        <f t="shared" si="127"/>
        <v>504.74529325100593</v>
      </c>
      <c r="J237">
        <f t="shared" si="128"/>
        <v>0.61643835616438358</v>
      </c>
      <c r="K237">
        <f t="shared" si="129"/>
        <v>0.9997248621414202</v>
      </c>
      <c r="L237">
        <f t="shared" si="130"/>
        <v>308.18120099999942</v>
      </c>
      <c r="M237">
        <f t="shared" si="131"/>
        <v>-5.4507631000011312</v>
      </c>
      <c r="O237">
        <v>450</v>
      </c>
      <c r="P237">
        <v>4700000</v>
      </c>
      <c r="Q237">
        <v>371.89148399999999</v>
      </c>
      <c r="R237">
        <v>-581732.93359000003</v>
      </c>
      <c r="S237">
        <v>2514491.797094</v>
      </c>
      <c r="T237">
        <v>3699.1905000000002</v>
      </c>
      <c r="U237">
        <v>80907.712813999999</v>
      </c>
      <c r="V237">
        <f t="shared" si="113"/>
        <v>8.0907712814000003</v>
      </c>
      <c r="Y237">
        <v>4700000</v>
      </c>
      <c r="Z237">
        <v>87.037400000000005</v>
      </c>
      <c r="AA237">
        <v>50.180599999999998</v>
      </c>
      <c r="AB237">
        <v>36.8568</v>
      </c>
      <c r="AD237">
        <f t="shared" si="123"/>
        <v>26201.808948049962</v>
      </c>
      <c r="AE237">
        <f t="shared" si="132"/>
        <v>4.3781831740365824</v>
      </c>
      <c r="AF237">
        <f t="shared" si="133"/>
        <v>35.063842996701524</v>
      </c>
      <c r="AG237">
        <f t="shared" si="134"/>
        <v>1.717438673384002E-2</v>
      </c>
    </row>
    <row r="238" spans="2:40" x14ac:dyDescent="0.2">
      <c r="B238">
        <v>460</v>
      </c>
      <c r="C238">
        <v>4800000</v>
      </c>
      <c r="D238">
        <v>371.906541</v>
      </c>
      <c r="E238">
        <v>-581718.94384399999</v>
      </c>
      <c r="F238">
        <v>2514491.797094</v>
      </c>
      <c r="G238">
        <v>3896.595135</v>
      </c>
      <c r="I238">
        <f t="shared" si="127"/>
        <v>518.7350392510416</v>
      </c>
      <c r="J238">
        <f t="shared" si="128"/>
        <v>0.63013698630136983</v>
      </c>
      <c r="K238">
        <f t="shared" si="129"/>
        <v>0.9997248621414202</v>
      </c>
      <c r="L238">
        <f t="shared" si="130"/>
        <v>322.17094700003508</v>
      </c>
      <c r="M238">
        <f t="shared" si="131"/>
        <v>-5.4395573999961924</v>
      </c>
      <c r="O238">
        <v>460</v>
      </c>
      <c r="P238">
        <v>4800000</v>
      </c>
      <c r="Q238">
        <v>371.906541</v>
      </c>
      <c r="R238">
        <v>-581718.94384399999</v>
      </c>
      <c r="S238">
        <v>2514491.797094</v>
      </c>
      <c r="T238">
        <v>3896.595135</v>
      </c>
      <c r="U238">
        <v>84000.461525000006</v>
      </c>
      <c r="V238">
        <f t="shared" si="113"/>
        <v>8.4000461525000016</v>
      </c>
      <c r="Y238">
        <v>4800000</v>
      </c>
      <c r="Z238">
        <v>86.994799999999998</v>
      </c>
      <c r="AA238">
        <v>50.048200000000001</v>
      </c>
      <c r="AB238">
        <v>36.946599999999997</v>
      </c>
      <c r="AD238">
        <f t="shared" si="123"/>
        <v>26393.794678764032</v>
      </c>
      <c r="AE238">
        <f t="shared" si="132"/>
        <v>4.5124782045860945</v>
      </c>
      <c r="AF238">
        <f t="shared" si="133"/>
        <v>34.552919903373258</v>
      </c>
      <c r="AG238">
        <f t="shared" si="134"/>
        <v>1.7428338956130003E-2</v>
      </c>
    </row>
    <row r="239" spans="2:40" x14ac:dyDescent="0.2">
      <c r="B239">
        <v>470</v>
      </c>
      <c r="C239">
        <v>4900000</v>
      </c>
      <c r="D239">
        <v>371.98533200000003</v>
      </c>
      <c r="E239">
        <v>-581705.07705600001</v>
      </c>
      <c r="F239">
        <v>2514491.797094</v>
      </c>
      <c r="G239">
        <v>4064.630529</v>
      </c>
      <c r="I239">
        <f t="shared" si="127"/>
        <v>532.60182725102641</v>
      </c>
      <c r="J239">
        <f t="shared" si="128"/>
        <v>0.64383561643835618</v>
      </c>
      <c r="K239">
        <f t="shared" si="129"/>
        <v>0.9997248621414202</v>
      </c>
      <c r="L239">
        <f t="shared" si="130"/>
        <v>336.03773500001989</v>
      </c>
      <c r="M239">
        <f t="shared" si="131"/>
        <v>-5.4518532000012785</v>
      </c>
      <c r="O239">
        <v>470</v>
      </c>
      <c r="P239">
        <v>4900000</v>
      </c>
      <c r="Q239">
        <v>371.98533200000003</v>
      </c>
      <c r="R239">
        <v>-581705.07705600001</v>
      </c>
      <c r="S239">
        <v>2514491.797094</v>
      </c>
      <c r="T239">
        <v>4064.630529</v>
      </c>
      <c r="U239">
        <v>88617.872623999996</v>
      </c>
      <c r="V239">
        <f t="shared" si="113"/>
        <v>8.8617872624</v>
      </c>
      <c r="Y239">
        <v>4900000</v>
      </c>
      <c r="Z239">
        <v>87.327699999999993</v>
      </c>
      <c r="AA239">
        <v>49.878300000000003</v>
      </c>
      <c r="AB239">
        <v>37.449399999999997</v>
      </c>
      <c r="AD239">
        <f t="shared" si="123"/>
        <v>27486.091610894957</v>
      </c>
      <c r="AE239">
        <f t="shared" si="132"/>
        <v>4.5713409012054713</v>
      </c>
      <c r="AF239">
        <f t="shared" si="133"/>
        <v>35.217285889533919</v>
      </c>
      <c r="AG239">
        <f t="shared" si="134"/>
        <v>1.7099557356263086E-2</v>
      </c>
    </row>
    <row r="240" spans="2:40" x14ac:dyDescent="0.2">
      <c r="B240">
        <v>480</v>
      </c>
      <c r="C240">
        <v>5000000</v>
      </c>
      <c r="D240">
        <v>371.89141499999999</v>
      </c>
      <c r="E240">
        <v>-581691.39682100003</v>
      </c>
      <c r="F240">
        <v>2514491.797094</v>
      </c>
      <c r="G240">
        <v>4210.4512000000004</v>
      </c>
      <c r="I240">
        <f t="shared" si="127"/>
        <v>546.28206225100439</v>
      </c>
      <c r="J240">
        <f t="shared" si="128"/>
        <v>0.65753424657534243</v>
      </c>
      <c r="K240">
        <f t="shared" si="129"/>
        <v>0.9997248621414202</v>
      </c>
      <c r="L240">
        <f t="shared" si="130"/>
        <v>349.71796999999788</v>
      </c>
      <c r="M240">
        <f t="shared" si="131"/>
        <v>-5.4705085000019604</v>
      </c>
      <c r="O240">
        <v>480</v>
      </c>
      <c r="P240">
        <v>5000000</v>
      </c>
      <c r="Q240">
        <v>371.89141499999999</v>
      </c>
      <c r="R240">
        <v>-581691.39682100003</v>
      </c>
      <c r="S240">
        <v>2514491.797094</v>
      </c>
      <c r="T240">
        <v>4210.4512000000004</v>
      </c>
      <c r="U240">
        <v>88375.079647000006</v>
      </c>
      <c r="V240">
        <f t="shared" si="113"/>
        <v>8.8375079647000003</v>
      </c>
      <c r="Y240">
        <v>5000000</v>
      </c>
      <c r="Z240">
        <v>87.569599999999994</v>
      </c>
      <c r="AA240">
        <v>49.726700000000001</v>
      </c>
      <c r="AB240">
        <v>37.8429</v>
      </c>
      <c r="AD240">
        <f t="shared" si="123"/>
        <v>28361.658802810907</v>
      </c>
      <c r="AE240">
        <f t="shared" si="132"/>
        <v>4.4180789172956043</v>
      </c>
      <c r="AF240">
        <f t="shared" si="133"/>
        <v>35.582064439693177</v>
      </c>
      <c r="AG240">
        <f t="shared" si="134"/>
        <v>1.692425691096839E-2</v>
      </c>
    </row>
    <row r="241" spans="2:33" x14ac:dyDescent="0.2">
      <c r="B241">
        <v>490</v>
      </c>
      <c r="C241">
        <v>5100000</v>
      </c>
      <c r="D241">
        <v>371.91416600000002</v>
      </c>
      <c r="E241">
        <v>-581677.72454900004</v>
      </c>
      <c r="F241">
        <v>2514491.797094</v>
      </c>
      <c r="G241">
        <v>4461.454068</v>
      </c>
      <c r="I241">
        <f t="shared" si="127"/>
        <v>559.95433425100055</v>
      </c>
      <c r="J241">
        <f t="shared" si="128"/>
        <v>0.67123287671232879</v>
      </c>
      <c r="K241">
        <f t="shared" si="129"/>
        <v>0.9997248621414202</v>
      </c>
      <c r="L241">
        <f t="shared" si="130"/>
        <v>363.39024199999403</v>
      </c>
      <c r="M241">
        <f t="shared" si="131"/>
        <v>-5.4713048000001434</v>
      </c>
      <c r="O241">
        <v>490</v>
      </c>
      <c r="P241">
        <v>5100000</v>
      </c>
      <c r="Q241">
        <v>371.91416600000002</v>
      </c>
      <c r="R241">
        <v>-581677.72454900004</v>
      </c>
      <c r="S241">
        <v>2514491.797094</v>
      </c>
      <c r="T241">
        <v>4461.454068</v>
      </c>
      <c r="U241">
        <v>89942.060077000002</v>
      </c>
      <c r="V241">
        <f t="shared" si="113"/>
        <v>8.9942060077000008</v>
      </c>
      <c r="Y241">
        <v>5100000</v>
      </c>
      <c r="Z241">
        <v>49.982599999999998</v>
      </c>
      <c r="AA241">
        <v>87.805400000000006</v>
      </c>
      <c r="AB241">
        <v>37.822800000000001</v>
      </c>
      <c r="AD241">
        <f t="shared" si="123"/>
        <v>28316.490493267371</v>
      </c>
      <c r="AE241">
        <f t="shared" si="132"/>
        <v>4.5035883095879177</v>
      </c>
      <c r="AF241">
        <f t="shared" si="133"/>
        <v>34.800388928664511</v>
      </c>
      <c r="AG241">
        <f t="shared" si="134"/>
        <v>1.730440430520527E-2</v>
      </c>
    </row>
    <row r="242" spans="2:33" x14ac:dyDescent="0.2">
      <c r="B242">
        <v>500</v>
      </c>
      <c r="C242">
        <v>5200000</v>
      </c>
      <c r="D242">
        <v>371.96114299999999</v>
      </c>
      <c r="E242">
        <v>-581671.40092000004</v>
      </c>
      <c r="F242">
        <v>2514491.797094</v>
      </c>
      <c r="G242">
        <v>4589.744533</v>
      </c>
      <c r="I242">
        <f t="shared" si="127"/>
        <v>566.27796325099189</v>
      </c>
      <c r="J242">
        <f t="shared" si="128"/>
        <v>0.68493150684931503</v>
      </c>
      <c r="K242">
        <f t="shared" si="129"/>
        <v>0.9997248621414202</v>
      </c>
      <c r="L242">
        <f t="shared" si="130"/>
        <v>369.71387099998537</v>
      </c>
      <c r="M242">
        <f t="shared" si="131"/>
        <v>-6.2061691000006247</v>
      </c>
      <c r="O242">
        <v>500</v>
      </c>
      <c r="P242">
        <v>5200000</v>
      </c>
      <c r="Q242">
        <v>371.96114299999999</v>
      </c>
      <c r="R242">
        <v>-581671.40092000004</v>
      </c>
      <c r="S242">
        <v>2514491.797094</v>
      </c>
      <c r="T242">
        <v>4589.744533</v>
      </c>
      <c r="U242">
        <v>92384.063550999999</v>
      </c>
      <c r="V242">
        <f t="shared" si="113"/>
        <v>9.2384063551000004</v>
      </c>
      <c r="Y242">
        <v>5200000</v>
      </c>
      <c r="Z242">
        <v>87.260300000000001</v>
      </c>
      <c r="AA242">
        <v>49.554499999999997</v>
      </c>
      <c r="AB242">
        <v>37.705800000000004</v>
      </c>
      <c r="AD242">
        <f t="shared" si="123"/>
        <v>28054.522194626741</v>
      </c>
      <c r="AE242">
        <f t="shared" si="132"/>
        <v>4.6690600918174967</v>
      </c>
      <c r="AF242">
        <f t="shared" si="133"/>
        <v>33.788866531208448</v>
      </c>
      <c r="AG242">
        <f t="shared" si="134"/>
        <v>1.7822438626160762E-2</v>
      </c>
    </row>
    <row r="243" spans="2:33" x14ac:dyDescent="0.2">
      <c r="B243">
        <v>510</v>
      </c>
      <c r="C243">
        <v>5300000</v>
      </c>
      <c r="D243">
        <v>371.985589</v>
      </c>
      <c r="E243">
        <v>-581660.46946199995</v>
      </c>
      <c r="F243">
        <v>2514491.797094</v>
      </c>
      <c r="G243">
        <v>4809.0745790000001</v>
      </c>
      <c r="I243">
        <f t="shared" si="127"/>
        <v>577.20942125108559</v>
      </c>
      <c r="J243">
        <f t="shared" si="128"/>
        <v>0.69863013698630139</v>
      </c>
      <c r="K243">
        <f t="shared" si="129"/>
        <v>0.9997248621414202</v>
      </c>
      <c r="L243">
        <f t="shared" si="130"/>
        <v>380.64532900007907</v>
      </c>
      <c r="M243">
        <f t="shared" si="131"/>
        <v>-5.7453861999903895</v>
      </c>
      <c r="O243">
        <v>510</v>
      </c>
      <c r="P243">
        <v>5300000</v>
      </c>
      <c r="Q243">
        <v>371.985589</v>
      </c>
      <c r="R243">
        <v>-581660.46946199995</v>
      </c>
      <c r="S243">
        <v>2514491.797094</v>
      </c>
      <c r="T243">
        <v>4809.0745790000001</v>
      </c>
      <c r="U243">
        <v>96350.768953999999</v>
      </c>
      <c r="V243">
        <f t="shared" si="113"/>
        <v>9.635076895400001</v>
      </c>
      <c r="Y243">
        <v>5300000</v>
      </c>
      <c r="Z243">
        <v>87.505200000000002</v>
      </c>
      <c r="AA243">
        <v>49.203899999999997</v>
      </c>
      <c r="AB243">
        <v>38.301299999999998</v>
      </c>
      <c r="AD243">
        <f t="shared" si="123"/>
        <v>29404.8482207792</v>
      </c>
      <c r="AE243">
        <f t="shared" si="132"/>
        <v>4.6459178039051485</v>
      </c>
      <c r="AF243">
        <f t="shared" si="133"/>
        <v>34.720783526574969</v>
      </c>
      <c r="AG243">
        <f t="shared" si="134"/>
        <v>1.7344078642092902E-2</v>
      </c>
    </row>
    <row r="244" spans="2:33" x14ac:dyDescent="0.2">
      <c r="B244">
        <v>520</v>
      </c>
      <c r="C244">
        <v>5400000</v>
      </c>
      <c r="D244">
        <v>371.89619499999998</v>
      </c>
      <c r="E244">
        <v>-581646.64482199994</v>
      </c>
      <c r="F244">
        <v>2514491.797094</v>
      </c>
      <c r="G244">
        <v>4987.3823119999997</v>
      </c>
      <c r="I244">
        <f t="shared" si="127"/>
        <v>591.03406125109177</v>
      </c>
      <c r="J244">
        <f t="shared" si="128"/>
        <v>0.71232876712328763</v>
      </c>
      <c r="K244">
        <f t="shared" si="129"/>
        <v>0.9997248621414202</v>
      </c>
      <c r="L244">
        <f t="shared" si="130"/>
        <v>394.46996900008526</v>
      </c>
      <c r="M244">
        <f t="shared" si="131"/>
        <v>-5.4560679999991404</v>
      </c>
      <c r="O244">
        <v>520</v>
      </c>
      <c r="P244">
        <v>5400000</v>
      </c>
      <c r="Q244">
        <v>371.89619499999998</v>
      </c>
      <c r="R244">
        <v>-581646.64482199994</v>
      </c>
      <c r="S244">
        <v>2514491.797094</v>
      </c>
      <c r="T244">
        <v>4987.3823119999997</v>
      </c>
      <c r="U244">
        <v>97884.136440000002</v>
      </c>
      <c r="V244">
        <f t="shared" si="113"/>
        <v>9.7884136440000002</v>
      </c>
      <c r="Y244">
        <v>5400000</v>
      </c>
      <c r="Z244">
        <v>87.578100000000006</v>
      </c>
      <c r="AA244">
        <v>49.171900000000001</v>
      </c>
      <c r="AB244">
        <v>38.406199999999998</v>
      </c>
      <c r="AD244">
        <f t="shared" si="123"/>
        <v>29647.113444635441</v>
      </c>
      <c r="AE244">
        <f t="shared" si="132"/>
        <v>4.6812860282884365</v>
      </c>
      <c r="AF244">
        <f t="shared" si="133"/>
        <v>34.333637916075887</v>
      </c>
      <c r="AG244">
        <f t="shared" si="134"/>
        <v>1.7539650225006729E-2</v>
      </c>
    </row>
    <row r="245" spans="2:33" x14ac:dyDescent="0.2">
      <c r="B245">
        <v>530</v>
      </c>
      <c r="C245">
        <v>5500000</v>
      </c>
      <c r="D245">
        <v>371.92445600000002</v>
      </c>
      <c r="E245">
        <v>-581639.72234600002</v>
      </c>
      <c r="F245">
        <v>2514491.797094</v>
      </c>
      <c r="G245">
        <v>5142.500728</v>
      </c>
      <c r="I245">
        <f t="shared" si="127"/>
        <v>597.95653725101147</v>
      </c>
      <c r="J245">
        <f t="shared" si="128"/>
        <v>0.72602739726027399</v>
      </c>
      <c r="K245">
        <f t="shared" si="129"/>
        <v>0.9997248621414202</v>
      </c>
      <c r="L245">
        <f t="shared" si="130"/>
        <v>401.39244500000495</v>
      </c>
      <c r="M245">
        <f t="shared" si="131"/>
        <v>-6.1462844000077892</v>
      </c>
      <c r="O245">
        <v>530</v>
      </c>
      <c r="P245">
        <v>5500000</v>
      </c>
      <c r="Q245">
        <v>371.92445600000002</v>
      </c>
      <c r="R245">
        <v>-581639.72234600002</v>
      </c>
      <c r="S245">
        <v>2514491.797094</v>
      </c>
      <c r="T245">
        <v>5142.500728</v>
      </c>
      <c r="U245">
        <v>98523.359958999994</v>
      </c>
      <c r="V245">
        <f t="shared" si="113"/>
        <v>9.8523359959000008</v>
      </c>
      <c r="Y245">
        <v>5500000</v>
      </c>
      <c r="Z245">
        <v>88.1952</v>
      </c>
      <c r="AA245">
        <v>49.126800000000003</v>
      </c>
      <c r="AB245">
        <v>39.068399999999997</v>
      </c>
      <c r="AD245">
        <f t="shared" si="123"/>
        <v>31207.233783702526</v>
      </c>
      <c r="AE245">
        <f t="shared" si="132"/>
        <v>4.4763003474999179</v>
      </c>
      <c r="AF245">
        <f t="shared" si="133"/>
        <v>35.458483367067281</v>
      </c>
      <c r="AG245">
        <f t="shared" si="134"/>
        <v>1.6983241887872289E-2</v>
      </c>
    </row>
    <row r="246" spans="2:33" x14ac:dyDescent="0.2">
      <c r="B246">
        <v>540</v>
      </c>
      <c r="C246">
        <v>5600000</v>
      </c>
      <c r="D246">
        <v>371.91055999999998</v>
      </c>
      <c r="E246">
        <v>-581631.73133700003</v>
      </c>
      <c r="F246">
        <v>2514491.797094</v>
      </c>
      <c r="G246">
        <v>5299.6614760000002</v>
      </c>
      <c r="I246">
        <f t="shared" si="127"/>
        <v>605.94754625100177</v>
      </c>
      <c r="J246">
        <f t="shared" si="128"/>
        <v>0.73972602739726023</v>
      </c>
      <c r="K246">
        <f t="shared" si="129"/>
        <v>0.9997248621414202</v>
      </c>
      <c r="L246">
        <f t="shared" si="130"/>
        <v>409.38345399999525</v>
      </c>
      <c r="M246">
        <f t="shared" si="131"/>
        <v>-6.039431100000729</v>
      </c>
      <c r="O246">
        <v>540</v>
      </c>
      <c r="P246">
        <v>5600000</v>
      </c>
      <c r="Q246">
        <v>371.91055999999998</v>
      </c>
      <c r="R246">
        <v>-581631.73133700003</v>
      </c>
      <c r="S246">
        <v>2514491.797094</v>
      </c>
      <c r="T246">
        <v>5299.6614760000002</v>
      </c>
      <c r="U246">
        <v>102270.932334</v>
      </c>
      <c r="V246">
        <f t="shared" si="113"/>
        <v>10.2270932334</v>
      </c>
      <c r="Y246">
        <v>5600000</v>
      </c>
      <c r="Z246">
        <v>88.872799999999998</v>
      </c>
      <c r="AA246">
        <v>49.355200000000004</v>
      </c>
      <c r="AB246">
        <v>39.517600000000002</v>
      </c>
      <c r="AD246">
        <f t="shared" si="123"/>
        <v>32296.099957286166</v>
      </c>
      <c r="AE246">
        <f t="shared" si="132"/>
        <v>4.4899077035214336</v>
      </c>
      <c r="AF246">
        <f t="shared" si="133"/>
        <v>36.016132211625418</v>
      </c>
      <c r="AG246">
        <f t="shared" si="134"/>
        <v>1.6720285133938386E-2</v>
      </c>
    </row>
    <row r="247" spans="2:33" x14ac:dyDescent="0.2">
      <c r="B247">
        <v>550</v>
      </c>
      <c r="C247">
        <v>5700000</v>
      </c>
      <c r="D247">
        <v>371.90695799999997</v>
      </c>
      <c r="E247">
        <v>-581618.95264899998</v>
      </c>
      <c r="F247">
        <v>2514491.797094</v>
      </c>
      <c r="G247">
        <v>5556.6791359999997</v>
      </c>
      <c r="I247">
        <f t="shared" si="127"/>
        <v>618.72623425105121</v>
      </c>
      <c r="J247">
        <f t="shared" si="128"/>
        <v>0.75342465753424659</v>
      </c>
      <c r="K247">
        <f t="shared" si="129"/>
        <v>0.9997248621414202</v>
      </c>
      <c r="L247">
        <f t="shared" si="130"/>
        <v>422.1621420000447</v>
      </c>
      <c r="M247">
        <f t="shared" si="131"/>
        <v>-5.5606631999948153</v>
      </c>
      <c r="O247">
        <v>550</v>
      </c>
      <c r="P247">
        <v>5700000</v>
      </c>
      <c r="Q247">
        <v>371.90695799999997</v>
      </c>
      <c r="R247">
        <v>-581618.95264899998</v>
      </c>
      <c r="S247">
        <v>2514491.797094</v>
      </c>
      <c r="T247">
        <v>5556.6791359999997</v>
      </c>
      <c r="U247">
        <v>103785.317692</v>
      </c>
      <c r="V247">
        <f t="shared" si="113"/>
        <v>10.3785317692</v>
      </c>
      <c r="Y247">
        <v>5700000</v>
      </c>
      <c r="Z247">
        <v>88.716700000000003</v>
      </c>
      <c r="AA247">
        <v>49.089599999999997</v>
      </c>
      <c r="AB247">
        <v>39.627099999999999</v>
      </c>
      <c r="AD247">
        <f t="shared" si="123"/>
        <v>32565.31401367416</v>
      </c>
      <c r="AE247">
        <f t="shared" si="132"/>
        <v>4.5187251653100029</v>
      </c>
      <c r="AF247">
        <f t="shared" si="133"/>
        <v>35.656058361881051</v>
      </c>
      <c r="AG247">
        <f t="shared" si="134"/>
        <v>1.6889135469999008E-2</v>
      </c>
    </row>
    <row r="248" spans="2:33" x14ac:dyDescent="0.2">
      <c r="B248">
        <v>560</v>
      </c>
      <c r="C248">
        <v>5800000</v>
      </c>
      <c r="D248">
        <v>371.91360200000003</v>
      </c>
      <c r="E248">
        <v>-581597.22046800004</v>
      </c>
      <c r="F248">
        <v>2514491.797094</v>
      </c>
      <c r="G248">
        <v>5723.5934289999996</v>
      </c>
      <c r="I248">
        <f t="shared" si="127"/>
        <v>640.4584152509924</v>
      </c>
      <c r="J248">
        <f t="shared" si="128"/>
        <v>0.76712328767123283</v>
      </c>
      <c r="K248">
        <f t="shared" si="129"/>
        <v>0.9997248621414202</v>
      </c>
      <c r="L248">
        <f t="shared" si="130"/>
        <v>443.89432299998589</v>
      </c>
      <c r="M248">
        <f t="shared" si="131"/>
        <v>-4.6653139000056401</v>
      </c>
      <c r="O248">
        <v>560</v>
      </c>
      <c r="P248">
        <v>5800000</v>
      </c>
      <c r="Q248">
        <v>371.91360200000003</v>
      </c>
      <c r="R248">
        <v>-581597.22046800004</v>
      </c>
      <c r="S248">
        <v>2514491.797094</v>
      </c>
      <c r="T248">
        <v>5723.5934289999996</v>
      </c>
      <c r="U248">
        <v>105704.608185</v>
      </c>
      <c r="V248">
        <f t="shared" si="113"/>
        <v>10.570460818500001</v>
      </c>
      <c r="Y248">
        <v>5800000</v>
      </c>
      <c r="Z248">
        <v>89.019199999999998</v>
      </c>
      <c r="AA248">
        <v>48.826000000000001</v>
      </c>
      <c r="AB248">
        <v>40.193199999999997</v>
      </c>
      <c r="AD248">
        <f t="shared" si="123"/>
        <v>33980.999595186797</v>
      </c>
      <c r="AE248">
        <f t="shared" si="132"/>
        <v>4.4105530454386743</v>
      </c>
      <c r="AF248">
        <f t="shared" si="133"/>
        <v>36.541710636109798</v>
      </c>
      <c r="AG248">
        <f t="shared" si="134"/>
        <v>1.6479797730238655E-2</v>
      </c>
    </row>
    <row r="249" spans="2:33" x14ac:dyDescent="0.2">
      <c r="B249">
        <v>570</v>
      </c>
      <c r="C249">
        <v>5900000</v>
      </c>
      <c r="D249">
        <v>371.92862400000001</v>
      </c>
      <c r="E249">
        <v>-581591.80839899997</v>
      </c>
      <c r="F249">
        <v>2514491.797094</v>
      </c>
      <c r="G249">
        <v>5910.5106859999996</v>
      </c>
      <c r="I249">
        <f t="shared" si="127"/>
        <v>645.87048425106332</v>
      </c>
      <c r="J249">
        <f t="shared" si="128"/>
        <v>0.78082191780821919</v>
      </c>
      <c r="K249">
        <f t="shared" si="129"/>
        <v>0.9997248621414202</v>
      </c>
      <c r="L249">
        <f t="shared" si="130"/>
        <v>449.3063920000568</v>
      </c>
      <c r="M249">
        <f t="shared" si="131"/>
        <v>-6.2973250999926673</v>
      </c>
      <c r="O249">
        <v>570</v>
      </c>
      <c r="P249">
        <v>5900000</v>
      </c>
      <c r="Q249">
        <v>371.92862400000001</v>
      </c>
      <c r="R249">
        <v>-581591.80839899997</v>
      </c>
      <c r="S249">
        <v>2514491.797094</v>
      </c>
      <c r="T249">
        <v>5910.5106859999996</v>
      </c>
      <c r="U249">
        <v>108723.386954</v>
      </c>
      <c r="V249">
        <f t="shared" si="113"/>
        <v>10.8723386954</v>
      </c>
      <c r="Y249">
        <v>5900000</v>
      </c>
      <c r="Z249">
        <v>88.982299999999995</v>
      </c>
      <c r="AA249">
        <v>49.006999999999998</v>
      </c>
      <c r="AB249">
        <v>39.975299999999997</v>
      </c>
      <c r="AD249">
        <f t="shared" si="123"/>
        <v>33431.325239099097</v>
      </c>
      <c r="AE249">
        <f t="shared" si="132"/>
        <v>4.6111012596718828</v>
      </c>
      <c r="AF249">
        <f t="shared" si="133"/>
        <v>35.319901857869255</v>
      </c>
      <c r="AG249">
        <f t="shared" si="134"/>
        <v>1.7049877500320124E-2</v>
      </c>
    </row>
    <row r="251" spans="2:33" x14ac:dyDescent="0.2">
      <c r="B251" t="s">
        <v>5</v>
      </c>
      <c r="AE251" t="s">
        <v>6</v>
      </c>
    </row>
    <row r="252" spans="2:33" x14ac:dyDescent="0.2">
      <c r="D252" t="s">
        <v>7</v>
      </c>
      <c r="F252" t="s">
        <v>42</v>
      </c>
      <c r="Y252" t="s">
        <v>8</v>
      </c>
      <c r="Z252" t="s">
        <v>9</v>
      </c>
      <c r="AA252" t="s">
        <v>10</v>
      </c>
      <c r="AB252" t="s">
        <v>11</v>
      </c>
      <c r="AD252">
        <f>(4/3)*3.14*((3.413*12.4)^3)</f>
        <v>317352.7784888497</v>
      </c>
      <c r="AE252" t="s">
        <v>12</v>
      </c>
    </row>
    <row r="253" spans="2:33" x14ac:dyDescent="0.2">
      <c r="B253">
        <v>16361</v>
      </c>
      <c r="C253" t="s">
        <v>13</v>
      </c>
      <c r="D253" t="s">
        <v>14</v>
      </c>
      <c r="E253" t="s">
        <v>15</v>
      </c>
      <c r="F253" t="s">
        <v>16</v>
      </c>
      <c r="G253" t="s">
        <v>17</v>
      </c>
      <c r="I253" t="s">
        <v>18</v>
      </c>
      <c r="J253" t="s">
        <v>19</v>
      </c>
      <c r="K253" t="s">
        <v>20</v>
      </c>
      <c r="L253" t="s">
        <v>21</v>
      </c>
      <c r="M253" t="s">
        <v>22</v>
      </c>
      <c r="Y253">
        <v>0</v>
      </c>
      <c r="Z253">
        <v>25.725000000000001</v>
      </c>
      <c r="AA253">
        <v>111.47499999999999</v>
      </c>
      <c r="AB253">
        <v>85.75</v>
      </c>
      <c r="AD253">
        <f>(1/6)*3.14*(AB253)^3</f>
        <v>329974.80723958334</v>
      </c>
    </row>
    <row r="254" spans="2:33" x14ac:dyDescent="0.2">
      <c r="B254" t="s">
        <v>23</v>
      </c>
      <c r="C254">
        <v>100000</v>
      </c>
      <c r="D254">
        <v>371.86096400000002</v>
      </c>
      <c r="E254">
        <v>-585577.29941900005</v>
      </c>
      <c r="F254">
        <v>2515183.8193839998</v>
      </c>
      <c r="G254">
        <v>-3.6046000000000002E-2</v>
      </c>
      <c r="Y254">
        <v>100000</v>
      </c>
      <c r="Z254">
        <v>25.969799999999999</v>
      </c>
      <c r="AA254">
        <v>110.991</v>
      </c>
      <c r="AB254">
        <v>85.021199999999993</v>
      </c>
      <c r="AD254">
        <f t="shared" ref="AD254:AD255" si="135">(1/6)*3.14*(AB254)^3</f>
        <v>321632.62021608761</v>
      </c>
    </row>
    <row r="255" spans="2:33" x14ac:dyDescent="0.2">
      <c r="B255">
        <v>0</v>
      </c>
      <c r="C255">
        <v>200000</v>
      </c>
      <c r="D255">
        <v>371.882295</v>
      </c>
      <c r="E255">
        <v>-509018.84528000001</v>
      </c>
      <c r="F255">
        <v>2512675.3574620001</v>
      </c>
      <c r="G255">
        <v>3.032E-3</v>
      </c>
      <c r="I255">
        <f>E255-(128000-$B$253)/128000*$E$254</f>
        <v>1709.7807343573659</v>
      </c>
      <c r="J255">
        <f>B255/$B$253</f>
        <v>0</v>
      </c>
      <c r="K255">
        <f>F255/$F$254</f>
        <v>0.99900267252728503</v>
      </c>
      <c r="L255">
        <f>E255-$E$255</f>
        <v>0</v>
      </c>
      <c r="O255" t="s">
        <v>24</v>
      </c>
      <c r="P255" t="s">
        <v>13</v>
      </c>
      <c r="Q255" t="s">
        <v>14</v>
      </c>
      <c r="R255" t="s">
        <v>15</v>
      </c>
      <c r="S255" t="s">
        <v>16</v>
      </c>
      <c r="T255" t="s">
        <v>17</v>
      </c>
      <c r="U255" t="s">
        <v>25</v>
      </c>
      <c r="V255" t="s">
        <v>26</v>
      </c>
      <c r="Y255">
        <v>200000</v>
      </c>
      <c r="Z255">
        <v>26.237300000000001</v>
      </c>
      <c r="AA255">
        <v>110.874</v>
      </c>
      <c r="AB255">
        <v>84.636700000000005</v>
      </c>
      <c r="AD255">
        <f t="shared" si="135"/>
        <v>317288.66916453245</v>
      </c>
      <c r="AE255" t="s">
        <v>27</v>
      </c>
      <c r="AF255" t="s">
        <v>28</v>
      </c>
      <c r="AG255" t="s">
        <v>29</v>
      </c>
    </row>
    <row r="256" spans="2:33" x14ac:dyDescent="0.2">
      <c r="B256">
        <v>100</v>
      </c>
      <c r="C256">
        <v>300000</v>
      </c>
      <c r="D256">
        <v>372.14031499999999</v>
      </c>
      <c r="E256">
        <v>-509032.71329300001</v>
      </c>
      <c r="F256">
        <v>2511801.4598309998</v>
      </c>
      <c r="G256">
        <v>-170.525103</v>
      </c>
      <c r="I256">
        <f t="shared" ref="I256" si="136">E256-(128000-$B$253)/128000*$E$254</f>
        <v>1695.9127213573665</v>
      </c>
      <c r="J256">
        <f t="shared" ref="J256" si="137">B256/$B$253</f>
        <v>6.1120958376627349E-3</v>
      </c>
      <c r="K256">
        <f t="shared" ref="K256" si="138">F256/$F$254</f>
        <v>0.99865522371489002</v>
      </c>
      <c r="L256">
        <f t="shared" ref="L256" si="139">E256-$E$255</f>
        <v>-13.868012999999337</v>
      </c>
      <c r="M256">
        <f>((L256-L255)-(B256-B255)*$H$14)/(B256-B255)</f>
        <v>-6.9772121299997529</v>
      </c>
      <c r="O256">
        <v>100</v>
      </c>
      <c r="P256">
        <v>300000</v>
      </c>
      <c r="Q256">
        <v>372.14031499999999</v>
      </c>
      <c r="R256">
        <v>-509032.71329300001</v>
      </c>
      <c r="S256">
        <v>2511801.4598309998</v>
      </c>
      <c r="T256">
        <v>-170.525103</v>
      </c>
      <c r="U256">
        <v>0</v>
      </c>
      <c r="V256">
        <f>U256*10^-4</f>
        <v>0</v>
      </c>
      <c r="Y256">
        <v>300000</v>
      </c>
      <c r="Z256">
        <v>25.9619</v>
      </c>
      <c r="AA256">
        <v>111.128</v>
      </c>
      <c r="AB256">
        <v>85.1661</v>
      </c>
      <c r="AD256">
        <f>(1/6)*3.14*(AB256)^3</f>
        <v>323279.88133661827</v>
      </c>
      <c r="AE256">
        <f>V256*$AD$252/AD256</f>
        <v>0</v>
      </c>
      <c r="AF256">
        <f t="shared" ref="AF256:AF268" si="140">AD256/O256*0.6022</f>
        <v>1946.7914454091151</v>
      </c>
      <c r="AG256">
        <f>O256/AD256</f>
        <v>3.0932948746004407E-4</v>
      </c>
    </row>
    <row r="257" spans="2:33" x14ac:dyDescent="0.2">
      <c r="B257">
        <v>200</v>
      </c>
      <c r="C257">
        <v>400000</v>
      </c>
      <c r="D257">
        <v>372.13533200000001</v>
      </c>
      <c r="E257">
        <v>-509035.57677400002</v>
      </c>
      <c r="F257">
        <v>2511801.4598309998</v>
      </c>
      <c r="G257">
        <v>-292.91947800000003</v>
      </c>
      <c r="I257">
        <f t="shared" ref="I257:I313" si="141">E257-(128000-$B$253)/128000*$E$254</f>
        <v>1693.0492403573589</v>
      </c>
      <c r="J257">
        <f t="shared" ref="J257:J313" si="142">B257/$B$253</f>
        <v>1.222419167532547E-2</v>
      </c>
      <c r="K257">
        <f t="shared" ref="K257:K313" si="143">F257/$F$254</f>
        <v>0.99865522371489002</v>
      </c>
      <c r="L257">
        <f t="shared" ref="L257:L313" si="144">E257-$E$255</f>
        <v>-16.731494000006933</v>
      </c>
      <c r="M257">
        <f t="shared" ref="M257:M313" si="145">((L257-L256)-(B257-B256)*$H$14)/(B257-B256)</f>
        <v>-6.8671668099998353</v>
      </c>
      <c r="O257">
        <v>200</v>
      </c>
      <c r="P257">
        <v>400000</v>
      </c>
      <c r="Q257">
        <v>372.13533200000001</v>
      </c>
      <c r="R257">
        <v>-509035.57677400002</v>
      </c>
      <c r="S257">
        <v>2511801.4598309998</v>
      </c>
      <c r="T257">
        <v>-292.91947800000003</v>
      </c>
      <c r="U257">
        <v>20.716649</v>
      </c>
      <c r="V257">
        <f t="shared" ref="V257:V313" si="146">U257*10^-4</f>
        <v>2.0716649000000003E-3</v>
      </c>
      <c r="Y257">
        <v>400000</v>
      </c>
      <c r="Z257">
        <v>26.223299999999998</v>
      </c>
      <c r="AA257">
        <v>111.021</v>
      </c>
      <c r="AB257">
        <v>84.797700000000006</v>
      </c>
      <c r="AD257">
        <f t="shared" ref="AD257:AD268" si="147">(1/6)*3.14*(AB257)^3</f>
        <v>319102.8010055098</v>
      </c>
      <c r="AE257">
        <f>V257*$AD$252/AD257</f>
        <v>2.0603034822670617E-3</v>
      </c>
      <c r="AF257">
        <f t="shared" si="140"/>
        <v>960.81853382758993</v>
      </c>
      <c r="AG257">
        <f t="shared" ref="AG257:AG268" si="148">O257/AD257</f>
        <v>6.2675726872277345E-4</v>
      </c>
    </row>
    <row r="258" spans="2:33" x14ac:dyDescent="0.2">
      <c r="B258">
        <v>300</v>
      </c>
      <c r="C258">
        <v>500000</v>
      </c>
      <c r="D258">
        <v>372.17036000000002</v>
      </c>
      <c r="E258">
        <v>-509037.68766900001</v>
      </c>
      <c r="F258">
        <v>2511801.4598309998</v>
      </c>
      <c r="G258">
        <v>-483.15786500000002</v>
      </c>
      <c r="I258">
        <f t="shared" si="141"/>
        <v>1690.9383453573682</v>
      </c>
      <c r="J258">
        <f t="shared" si="142"/>
        <v>1.8336287512988204E-2</v>
      </c>
      <c r="K258">
        <f t="shared" si="143"/>
        <v>0.99865522371489002</v>
      </c>
      <c r="L258">
        <f t="shared" si="144"/>
        <v>-18.842388999997638</v>
      </c>
      <c r="M258">
        <f t="shared" si="145"/>
        <v>-6.8596409499996662</v>
      </c>
      <c r="O258">
        <v>300</v>
      </c>
      <c r="P258">
        <v>500000</v>
      </c>
      <c r="Q258">
        <v>372.17036000000002</v>
      </c>
      <c r="R258">
        <v>-509037.68766900001</v>
      </c>
      <c r="S258">
        <v>2511801.4598309998</v>
      </c>
      <c r="T258">
        <v>-483.15786500000002</v>
      </c>
      <c r="U258">
        <v>43.749817</v>
      </c>
      <c r="V258">
        <f t="shared" si="146"/>
        <v>4.3749816999999998E-3</v>
      </c>
      <c r="Y258">
        <v>500000</v>
      </c>
      <c r="Z258">
        <v>26.0944</v>
      </c>
      <c r="AA258">
        <v>110.712</v>
      </c>
      <c r="AB258">
        <v>84.617599999999996</v>
      </c>
      <c r="AD258">
        <f t="shared" si="147"/>
        <v>317073.90963091579</v>
      </c>
      <c r="AE258">
        <f t="shared" ref="AE258:AE287" si="149">V258*$AD$252/AD258</f>
        <v>4.3788295288913169E-3</v>
      </c>
      <c r="AF258">
        <f t="shared" si="140"/>
        <v>636.47302793245831</v>
      </c>
      <c r="AG258">
        <f t="shared" si="148"/>
        <v>9.4615164126625754E-4</v>
      </c>
    </row>
    <row r="259" spans="2:33" x14ac:dyDescent="0.2">
      <c r="B259">
        <v>400</v>
      </c>
      <c r="C259">
        <v>600000</v>
      </c>
      <c r="D259">
        <v>372.18520599999999</v>
      </c>
      <c r="E259">
        <v>-509048.54298299999</v>
      </c>
      <c r="F259">
        <v>2511801.4598309998</v>
      </c>
      <c r="G259">
        <v>-241.60785899999999</v>
      </c>
      <c r="I259">
        <f t="shared" si="141"/>
        <v>1680.0830313573824</v>
      </c>
      <c r="J259">
        <f t="shared" si="142"/>
        <v>2.4448383350650939E-2</v>
      </c>
      <c r="K259">
        <f t="shared" si="143"/>
        <v>0.99865522371489002</v>
      </c>
      <c r="L259">
        <f t="shared" si="144"/>
        <v>-29.697702999983449</v>
      </c>
      <c r="M259">
        <f t="shared" si="145"/>
        <v>-6.9470851399996176</v>
      </c>
      <c r="O259">
        <v>400</v>
      </c>
      <c r="P259">
        <v>600000</v>
      </c>
      <c r="Q259">
        <v>372.18520599999999</v>
      </c>
      <c r="R259">
        <v>-509048.54298299999</v>
      </c>
      <c r="S259">
        <v>2511801.4598309998</v>
      </c>
      <c r="T259">
        <v>-241.60785899999999</v>
      </c>
      <c r="U259">
        <v>64.130437999999998</v>
      </c>
      <c r="V259">
        <f t="shared" si="146"/>
        <v>6.4130438000000005E-3</v>
      </c>
      <c r="Y259">
        <v>600000</v>
      </c>
      <c r="Z259">
        <v>25.712299999999999</v>
      </c>
      <c r="AA259">
        <v>110.96</v>
      </c>
      <c r="AB259">
        <v>85.247699999999995</v>
      </c>
      <c r="AD259">
        <f t="shared" si="147"/>
        <v>324210.00217524957</v>
      </c>
      <c r="AE259">
        <f t="shared" si="149"/>
        <v>6.277404320797539E-3</v>
      </c>
      <c r="AF259">
        <f t="shared" si="140"/>
        <v>488.09815827483817</v>
      </c>
      <c r="AG259">
        <f t="shared" si="148"/>
        <v>1.2337682283589224E-3</v>
      </c>
    </row>
    <row r="260" spans="2:33" x14ac:dyDescent="0.2">
      <c r="B260">
        <v>500</v>
      </c>
      <c r="C260">
        <v>700000</v>
      </c>
      <c r="D260">
        <v>372.20718799999997</v>
      </c>
      <c r="E260">
        <v>-509042.84848599997</v>
      </c>
      <c r="F260">
        <v>2511801.4598309998</v>
      </c>
      <c r="G260">
        <v>-495.26017300000001</v>
      </c>
      <c r="I260">
        <f t="shared" si="141"/>
        <v>1685.777528357401</v>
      </c>
      <c r="J260">
        <f t="shared" si="142"/>
        <v>3.0560479188313672E-2</v>
      </c>
      <c r="K260">
        <f t="shared" si="143"/>
        <v>0.99865522371489002</v>
      </c>
      <c r="L260">
        <f t="shared" si="144"/>
        <v>-24.003205999964848</v>
      </c>
      <c r="M260">
        <f t="shared" si="145"/>
        <v>-6.7815870299995735</v>
      </c>
      <c r="O260">
        <v>500</v>
      </c>
      <c r="P260">
        <v>700000</v>
      </c>
      <c r="Q260">
        <v>372.20718799999997</v>
      </c>
      <c r="R260">
        <v>-509042.84848599997</v>
      </c>
      <c r="S260">
        <v>2511801.4598309998</v>
      </c>
      <c r="T260">
        <v>-495.26017300000001</v>
      </c>
      <c r="U260">
        <v>89.502977999999999</v>
      </c>
      <c r="V260">
        <f t="shared" si="146"/>
        <v>8.9502977999999997E-3</v>
      </c>
      <c r="Y260">
        <v>700000</v>
      </c>
      <c r="Z260">
        <v>26.217400000000001</v>
      </c>
      <c r="AA260">
        <v>110.747</v>
      </c>
      <c r="AB260">
        <v>84.529600000000002</v>
      </c>
      <c r="AD260">
        <f t="shared" si="147"/>
        <v>316085.69336400536</v>
      </c>
      <c r="AE260">
        <f t="shared" si="149"/>
        <v>8.9861766437547112E-3</v>
      </c>
      <c r="AF260">
        <f>AD260/O260*0.6022</f>
        <v>380.69360908760802</v>
      </c>
      <c r="AG260">
        <f t="shared" si="148"/>
        <v>1.5818495126389612E-3</v>
      </c>
    </row>
    <row r="261" spans="2:33" x14ac:dyDescent="0.2">
      <c r="B261">
        <v>600</v>
      </c>
      <c r="C261">
        <v>800000</v>
      </c>
      <c r="D261">
        <v>372.14021600000001</v>
      </c>
      <c r="E261">
        <v>-509050.44527500001</v>
      </c>
      <c r="F261">
        <v>2511801.4598309998</v>
      </c>
      <c r="G261">
        <v>-465.78887600000002</v>
      </c>
      <c r="I261">
        <f t="shared" si="141"/>
        <v>1678.180739357369</v>
      </c>
      <c r="J261">
        <f t="shared" si="142"/>
        <v>3.6672575025976407E-2</v>
      </c>
      <c r="K261">
        <f t="shared" si="143"/>
        <v>0.99865522371489002</v>
      </c>
      <c r="L261">
        <f t="shared" si="144"/>
        <v>-31.599994999996852</v>
      </c>
      <c r="M261">
        <f t="shared" si="145"/>
        <v>-6.9144998900000791</v>
      </c>
      <c r="O261">
        <v>600</v>
      </c>
      <c r="P261">
        <v>800000</v>
      </c>
      <c r="Q261">
        <v>372.14021600000001</v>
      </c>
      <c r="R261">
        <v>-509050.44527500001</v>
      </c>
      <c r="S261">
        <v>2511801.4598309998</v>
      </c>
      <c r="T261">
        <v>-465.78887600000002</v>
      </c>
      <c r="U261">
        <v>116.43566800000001</v>
      </c>
      <c r="V261">
        <f t="shared" si="146"/>
        <v>1.1643566800000001E-2</v>
      </c>
      <c r="Y261">
        <v>800000</v>
      </c>
      <c r="Z261">
        <v>25.921199999999999</v>
      </c>
      <c r="AA261">
        <v>111.03</v>
      </c>
      <c r="AB261">
        <v>85.108800000000002</v>
      </c>
      <c r="AD261">
        <f t="shared" si="147"/>
        <v>322627.80931370938</v>
      </c>
      <c r="AE261">
        <f t="shared" si="149"/>
        <v>1.1453192095748792E-2</v>
      </c>
      <c r="AF261">
        <f t="shared" si="140"/>
        <v>323.81077794785966</v>
      </c>
      <c r="AG261">
        <f t="shared" si="148"/>
        <v>1.859728091252623E-3</v>
      </c>
    </row>
    <row r="262" spans="2:33" x14ac:dyDescent="0.2">
      <c r="B262">
        <v>700</v>
      </c>
      <c r="C262">
        <v>900000</v>
      </c>
      <c r="D262">
        <v>372.17350199999998</v>
      </c>
      <c r="E262">
        <v>-509056.09979200002</v>
      </c>
      <c r="F262">
        <v>2511801.4598309998</v>
      </c>
      <c r="G262">
        <v>-411.44166799999999</v>
      </c>
      <c r="I262">
        <f t="shared" si="141"/>
        <v>1672.5262223573518</v>
      </c>
      <c r="J262">
        <f t="shared" si="142"/>
        <v>4.2784670863639143E-2</v>
      </c>
      <c r="K262">
        <f t="shared" si="143"/>
        <v>0.99865522371489002</v>
      </c>
      <c r="L262">
        <f t="shared" si="144"/>
        <v>-37.254512000014074</v>
      </c>
      <c r="M262">
        <f t="shared" si="145"/>
        <v>-6.8950771699999311</v>
      </c>
      <c r="O262">
        <v>700</v>
      </c>
      <c r="P262">
        <v>900000</v>
      </c>
      <c r="Q262">
        <v>372.17350199999998</v>
      </c>
      <c r="R262">
        <v>-509056.09979200002</v>
      </c>
      <c r="S262">
        <v>2511801.4598309998</v>
      </c>
      <c r="T262">
        <v>-411.44166799999999</v>
      </c>
      <c r="U262">
        <v>160.733428</v>
      </c>
      <c r="V262">
        <f t="shared" si="146"/>
        <v>1.6073342800000001E-2</v>
      </c>
      <c r="Y262">
        <v>900000</v>
      </c>
      <c r="Z262">
        <v>25.884699999999999</v>
      </c>
      <c r="AA262">
        <v>110.873</v>
      </c>
      <c r="AB262">
        <v>84.988299999999995</v>
      </c>
      <c r="AD262">
        <f t="shared" si="147"/>
        <v>321259.38557546557</v>
      </c>
      <c r="AE262">
        <f t="shared" si="149"/>
        <v>1.5877886300649461E-2</v>
      </c>
      <c r="AF262">
        <f t="shared" si="140"/>
        <v>276.37485999077904</v>
      </c>
      <c r="AG262">
        <f t="shared" si="148"/>
        <v>2.1789246678228682E-3</v>
      </c>
    </row>
    <row r="263" spans="2:33" x14ac:dyDescent="0.2">
      <c r="B263">
        <v>800</v>
      </c>
      <c r="C263">
        <v>1000000</v>
      </c>
      <c r="D263">
        <v>372.19108899999998</v>
      </c>
      <c r="E263">
        <v>-509060.46657599998</v>
      </c>
      <c r="F263">
        <v>2511801.4598309998</v>
      </c>
      <c r="G263">
        <v>-351.83792699999998</v>
      </c>
      <c r="I263">
        <f t="shared" si="141"/>
        <v>1668.1594383573974</v>
      </c>
      <c r="J263">
        <f t="shared" si="142"/>
        <v>4.8896766701301879E-2</v>
      </c>
      <c r="K263">
        <f t="shared" si="143"/>
        <v>0.99865522371489002</v>
      </c>
      <c r="L263">
        <f t="shared" si="144"/>
        <v>-41.621295999968424</v>
      </c>
      <c r="M263">
        <f t="shared" si="145"/>
        <v>-6.882199839999303</v>
      </c>
      <c r="O263">
        <v>800</v>
      </c>
      <c r="P263">
        <v>1000000</v>
      </c>
      <c r="Q263">
        <v>372.19108899999998</v>
      </c>
      <c r="R263">
        <v>-509060.46657599998</v>
      </c>
      <c r="S263">
        <v>2511801.4598309998</v>
      </c>
      <c r="T263">
        <v>-351.83792699999998</v>
      </c>
      <c r="U263">
        <v>185.163578</v>
      </c>
      <c r="V263">
        <f t="shared" si="146"/>
        <v>1.8516357800000001E-2</v>
      </c>
      <c r="Y263">
        <v>1000000</v>
      </c>
      <c r="Z263">
        <v>25.833500000000001</v>
      </c>
      <c r="AA263">
        <v>110.733</v>
      </c>
      <c r="AB263">
        <v>84.899500000000003</v>
      </c>
      <c r="AD263">
        <f t="shared" si="147"/>
        <v>320253.43405547319</v>
      </c>
      <c r="AE263">
        <f t="shared" si="149"/>
        <v>1.8348648196870942E-2</v>
      </c>
      <c r="AF263">
        <f t="shared" si="140"/>
        <v>241.07077248525744</v>
      </c>
      <c r="AG263">
        <f t="shared" si="148"/>
        <v>2.4980216132871407E-3</v>
      </c>
    </row>
    <row r="264" spans="2:33" x14ac:dyDescent="0.2">
      <c r="B264">
        <v>900</v>
      </c>
      <c r="C264">
        <v>1100000</v>
      </c>
      <c r="D264">
        <v>372.19789200000002</v>
      </c>
      <c r="E264">
        <v>-509058.315917</v>
      </c>
      <c r="F264">
        <v>2511801.4598309998</v>
      </c>
      <c r="G264">
        <v>-417.66288500000002</v>
      </c>
      <c r="I264">
        <f t="shared" si="141"/>
        <v>1670.3100973573746</v>
      </c>
      <c r="J264">
        <f t="shared" si="142"/>
        <v>5.5008862538964608E-2</v>
      </c>
      <c r="K264">
        <f t="shared" si="143"/>
        <v>0.99865522371489002</v>
      </c>
      <c r="L264">
        <f t="shared" si="144"/>
        <v>-39.470636999991257</v>
      </c>
      <c r="M264">
        <f t="shared" si="145"/>
        <v>-6.8170254099999879</v>
      </c>
      <c r="O264">
        <v>900</v>
      </c>
      <c r="P264">
        <v>1100000</v>
      </c>
      <c r="Q264">
        <v>372.19789200000002</v>
      </c>
      <c r="R264">
        <v>-509058.315917</v>
      </c>
      <c r="S264">
        <v>2511801.4598309998</v>
      </c>
      <c r="T264">
        <v>-417.66288500000002</v>
      </c>
      <c r="U264">
        <v>220.85337899999999</v>
      </c>
      <c r="V264">
        <f t="shared" si="146"/>
        <v>2.2085337900000002E-2</v>
      </c>
      <c r="Y264">
        <v>1100000</v>
      </c>
      <c r="Z264">
        <v>26.0669</v>
      </c>
      <c r="AA264">
        <v>110.958</v>
      </c>
      <c r="AB264">
        <v>84.891099999999994</v>
      </c>
      <c r="AD264">
        <f t="shared" si="147"/>
        <v>320158.38534403953</v>
      </c>
      <c r="AE264">
        <f t="shared" si="149"/>
        <v>2.1891800019226276E-2</v>
      </c>
      <c r="AF264">
        <f t="shared" si="140"/>
        <v>214.22153294908955</v>
      </c>
      <c r="AG264">
        <f t="shared" si="148"/>
        <v>2.8111086299765897E-3</v>
      </c>
    </row>
    <row r="265" spans="2:33" x14ac:dyDescent="0.2">
      <c r="B265">
        <v>1000</v>
      </c>
      <c r="C265">
        <v>1200000</v>
      </c>
      <c r="D265">
        <v>372.206726</v>
      </c>
      <c r="E265">
        <v>-509063.27217399998</v>
      </c>
      <c r="F265">
        <v>2511801.4598309998</v>
      </c>
      <c r="G265">
        <v>-451.53596099999999</v>
      </c>
      <c r="I265">
        <f t="shared" si="141"/>
        <v>1665.3538403573912</v>
      </c>
      <c r="J265">
        <f t="shared" si="142"/>
        <v>6.1120958376627343E-2</v>
      </c>
      <c r="K265">
        <f t="shared" si="143"/>
        <v>0.99865522371489002</v>
      </c>
      <c r="L265">
        <f t="shared" si="144"/>
        <v>-44.426893999974709</v>
      </c>
      <c r="M265">
        <f t="shared" si="145"/>
        <v>-6.8880945699995939</v>
      </c>
      <c r="O265">
        <v>1000</v>
      </c>
      <c r="P265">
        <v>1200000</v>
      </c>
      <c r="Q265">
        <v>372.206726</v>
      </c>
      <c r="R265">
        <v>-509063.27217399998</v>
      </c>
      <c r="S265">
        <v>2511801.4598309998</v>
      </c>
      <c r="T265">
        <v>-451.53596099999999</v>
      </c>
      <c r="U265">
        <v>277.35241500000001</v>
      </c>
      <c r="V265">
        <f t="shared" si="146"/>
        <v>2.77352415E-2</v>
      </c>
      <c r="Y265">
        <v>1200000</v>
      </c>
      <c r="Z265">
        <v>25.751200000000001</v>
      </c>
      <c r="AA265">
        <v>110.56100000000001</v>
      </c>
      <c r="AB265">
        <v>84.809799999999996</v>
      </c>
      <c r="AD265">
        <f t="shared" si="147"/>
        <v>319239.42127498059</v>
      </c>
      <c r="AE265">
        <f t="shared" si="149"/>
        <v>2.7571331626060902E-2</v>
      </c>
      <c r="AF265">
        <f t="shared" si="140"/>
        <v>192.24597949179329</v>
      </c>
      <c r="AG265">
        <f t="shared" si="148"/>
        <v>3.1324452224797085E-3</v>
      </c>
    </row>
    <row r="266" spans="2:33" x14ac:dyDescent="0.2">
      <c r="B266">
        <v>1100</v>
      </c>
      <c r="C266">
        <v>1300000</v>
      </c>
      <c r="D266">
        <v>372.156927</v>
      </c>
      <c r="E266">
        <v>-509054.49134800001</v>
      </c>
      <c r="F266">
        <v>2511801.4598309998</v>
      </c>
      <c r="G266">
        <v>-330.54371700000002</v>
      </c>
      <c r="I266">
        <f t="shared" si="141"/>
        <v>1674.134666357364</v>
      </c>
      <c r="J266">
        <f t="shared" si="142"/>
        <v>6.7233054214290086E-2</v>
      </c>
      <c r="K266">
        <f t="shared" si="143"/>
        <v>0.99865522371489002</v>
      </c>
      <c r="L266">
        <f t="shared" si="144"/>
        <v>-35.646068000001833</v>
      </c>
      <c r="M266">
        <f t="shared" si="145"/>
        <v>-6.7507237400000299</v>
      </c>
      <c r="O266">
        <v>1100</v>
      </c>
      <c r="P266">
        <v>1300000</v>
      </c>
      <c r="Q266">
        <v>372.156927</v>
      </c>
      <c r="R266">
        <v>-509054.49134800001</v>
      </c>
      <c r="S266">
        <v>2511801.4598309998</v>
      </c>
      <c r="T266">
        <v>-330.54371700000002</v>
      </c>
      <c r="U266">
        <v>324.48972199999997</v>
      </c>
      <c r="V266">
        <f t="shared" si="146"/>
        <v>3.2448972200000002E-2</v>
      </c>
      <c r="Y266">
        <v>1300000</v>
      </c>
      <c r="Z266">
        <v>26.047000000000001</v>
      </c>
      <c r="AA266">
        <v>110.749</v>
      </c>
      <c r="AB266">
        <v>84.701999999999998</v>
      </c>
      <c r="AD266">
        <f t="shared" si="147"/>
        <v>318023.63187785348</v>
      </c>
      <c r="AE266">
        <f t="shared" si="149"/>
        <v>3.2380522874893181E-2</v>
      </c>
      <c r="AF266">
        <f t="shared" si="140"/>
        <v>174.10348283349393</v>
      </c>
      <c r="AG266">
        <f t="shared" si="148"/>
        <v>3.458862454669683E-3</v>
      </c>
    </row>
    <row r="267" spans="2:33" x14ac:dyDescent="0.2">
      <c r="B267">
        <v>1200</v>
      </c>
      <c r="C267">
        <v>1400000</v>
      </c>
      <c r="D267">
        <v>372.20649600000002</v>
      </c>
      <c r="E267">
        <v>-509066.13733100001</v>
      </c>
      <c r="F267">
        <v>2511801.4598309998</v>
      </c>
      <c r="G267">
        <v>-369.84498600000001</v>
      </c>
      <c r="I267">
        <f t="shared" si="141"/>
        <v>1662.4886833573692</v>
      </c>
      <c r="J267">
        <f t="shared" si="142"/>
        <v>7.3345150051952815E-2</v>
      </c>
      <c r="K267">
        <f t="shared" si="143"/>
        <v>0.99865522371489002</v>
      </c>
      <c r="L267">
        <f t="shared" si="144"/>
        <v>-47.292050999996718</v>
      </c>
      <c r="M267">
        <f t="shared" si="145"/>
        <v>-6.9549918299997078</v>
      </c>
      <c r="O267">
        <v>1200</v>
      </c>
      <c r="P267">
        <v>1400000</v>
      </c>
      <c r="Q267">
        <v>372.20649600000002</v>
      </c>
      <c r="R267">
        <v>-509066.13733100001</v>
      </c>
      <c r="S267">
        <v>2511801.4598309998</v>
      </c>
      <c r="T267">
        <v>-369.84498600000001</v>
      </c>
      <c r="U267">
        <v>375.62481700000001</v>
      </c>
      <c r="V267">
        <f t="shared" si="146"/>
        <v>3.7562481700000004E-2</v>
      </c>
      <c r="Y267">
        <v>1400000</v>
      </c>
      <c r="Z267">
        <v>25.755299999999998</v>
      </c>
      <c r="AA267">
        <v>110.985</v>
      </c>
      <c r="AB267">
        <v>85.229699999999994</v>
      </c>
      <c r="AD267">
        <f t="shared" si="147"/>
        <v>324004.67530175706</v>
      </c>
      <c r="AE267">
        <f t="shared" si="149"/>
        <v>3.6791314580042811E-2</v>
      </c>
      <c r="AF267">
        <f t="shared" si="140"/>
        <v>162.59634622226505</v>
      </c>
      <c r="AG267">
        <f t="shared" si="148"/>
        <v>3.7036502602389837E-3</v>
      </c>
    </row>
    <row r="268" spans="2:33" x14ac:dyDescent="0.2">
      <c r="B268">
        <v>1300</v>
      </c>
      <c r="C268">
        <v>1500000</v>
      </c>
      <c r="D268">
        <v>372.268058</v>
      </c>
      <c r="E268">
        <v>-509061.16167100001</v>
      </c>
      <c r="F268">
        <v>2511801.4598309998</v>
      </c>
      <c r="G268">
        <v>-237.899562</v>
      </c>
      <c r="I268">
        <f t="shared" si="141"/>
        <v>1667.4643433573656</v>
      </c>
      <c r="J268">
        <f t="shared" si="142"/>
        <v>7.9457245889615544E-2</v>
      </c>
      <c r="K268">
        <f t="shared" si="143"/>
        <v>0.99865522371489002</v>
      </c>
      <c r="L268">
        <f t="shared" si="144"/>
        <v>-42.316391000000294</v>
      </c>
      <c r="M268">
        <f t="shared" si="145"/>
        <v>-6.7887753999997953</v>
      </c>
      <c r="O268">
        <v>1300</v>
      </c>
      <c r="P268">
        <v>1500000</v>
      </c>
      <c r="Q268">
        <v>372.268058</v>
      </c>
      <c r="R268">
        <v>-509061.16167100001</v>
      </c>
      <c r="S268">
        <v>2511801.4598309998</v>
      </c>
      <c r="T268">
        <v>-237.899562</v>
      </c>
      <c r="U268">
        <v>450.39002199999999</v>
      </c>
      <c r="V268">
        <f t="shared" si="146"/>
        <v>4.5039002200000004E-2</v>
      </c>
      <c r="Y268">
        <v>1500000</v>
      </c>
      <c r="Z268">
        <v>26.200399999999998</v>
      </c>
      <c r="AA268">
        <v>110.97799999999999</v>
      </c>
      <c r="AB268">
        <v>84.777600000000007</v>
      </c>
      <c r="AD268">
        <f t="shared" si="147"/>
        <v>318875.93944838416</v>
      </c>
      <c r="AE268">
        <f t="shared" si="149"/>
        <v>4.4823866338930964E-2</v>
      </c>
      <c r="AF268">
        <f t="shared" si="140"/>
        <v>147.71314671985917</v>
      </c>
      <c r="AG268">
        <f t="shared" si="148"/>
        <v>4.0768206038023398E-3</v>
      </c>
    </row>
    <row r="269" spans="2:33" x14ac:dyDescent="0.2">
      <c r="B269">
        <v>1400</v>
      </c>
      <c r="C269">
        <v>1600000</v>
      </c>
      <c r="D269">
        <v>372.189639</v>
      </c>
      <c r="E269">
        <v>-509069.10606399999</v>
      </c>
      <c r="F269">
        <v>2511801.4598309998</v>
      </c>
      <c r="G269">
        <v>-313.88044500000001</v>
      </c>
      <c r="I269">
        <f t="shared" si="141"/>
        <v>1659.5199503573822</v>
      </c>
      <c r="J269">
        <f t="shared" si="142"/>
        <v>8.5569341727278286E-2</v>
      </c>
      <c r="K269">
        <f t="shared" si="143"/>
        <v>0.99865522371489002</v>
      </c>
      <c r="L269">
        <f t="shared" si="144"/>
        <v>-50.260783999983687</v>
      </c>
      <c r="M269">
        <f t="shared" si="145"/>
        <v>-6.9179759299995931</v>
      </c>
      <c r="O269">
        <v>1400</v>
      </c>
      <c r="P269">
        <v>1600000</v>
      </c>
      <c r="Q269">
        <v>372.189639</v>
      </c>
      <c r="R269">
        <v>-509069.10606399999</v>
      </c>
      <c r="S269">
        <v>2511801.4598309998</v>
      </c>
      <c r="T269">
        <v>-313.88044500000001</v>
      </c>
      <c r="U269">
        <v>516.845956</v>
      </c>
      <c r="V269">
        <f t="shared" si="146"/>
        <v>5.1684595600000001E-2</v>
      </c>
      <c r="Y269">
        <v>1600000</v>
      </c>
      <c r="Z269">
        <v>25.978999999999999</v>
      </c>
      <c r="AA269">
        <v>111.27800000000001</v>
      </c>
      <c r="AB269">
        <v>85.299000000000007</v>
      </c>
      <c r="AD269">
        <f t="shared" ref="AD269:AD287" si="150">(1/6)*3.14*(AB269)^3</f>
        <v>324795.6596359539</v>
      </c>
      <c r="AE269">
        <f t="shared" si="149"/>
        <v>5.0500213078946254E-2</v>
      </c>
      <c r="AF269">
        <f t="shared" ref="AF269:AF287" si="151">AD269/O269*0.6022</f>
        <v>139.70853302340817</v>
      </c>
      <c r="AG269">
        <f t="shared" ref="AG269:AG287" si="152">O269/AD269</f>
        <v>4.3104024283119585E-3</v>
      </c>
    </row>
    <row r="270" spans="2:33" x14ac:dyDescent="0.2">
      <c r="B270">
        <v>1500</v>
      </c>
      <c r="C270">
        <v>1700000</v>
      </c>
      <c r="D270">
        <v>372.30888099999999</v>
      </c>
      <c r="E270">
        <v>-509060.693118</v>
      </c>
      <c r="F270">
        <v>2511801.4598309998</v>
      </c>
      <c r="G270">
        <v>-231.53343000000001</v>
      </c>
      <c r="I270">
        <f t="shared" si="141"/>
        <v>1667.9328963573789</v>
      </c>
      <c r="J270">
        <f t="shared" si="142"/>
        <v>9.1681437564941015E-2</v>
      </c>
      <c r="K270">
        <f t="shared" si="143"/>
        <v>0.99865522371489002</v>
      </c>
      <c r="L270">
        <f t="shared" si="144"/>
        <v>-41.84783799998695</v>
      </c>
      <c r="M270">
        <f t="shared" si="145"/>
        <v>-6.7544025399997913</v>
      </c>
      <c r="O270">
        <v>1500</v>
      </c>
      <c r="P270">
        <v>1700000</v>
      </c>
      <c r="Q270">
        <v>372.30888099999999</v>
      </c>
      <c r="R270">
        <v>-509060.693118</v>
      </c>
      <c r="S270">
        <v>2511801.4598309998</v>
      </c>
      <c r="T270">
        <v>-231.53343000000001</v>
      </c>
      <c r="U270">
        <v>615.42794400000002</v>
      </c>
      <c r="V270">
        <f t="shared" si="146"/>
        <v>6.1542794400000003E-2</v>
      </c>
      <c r="Y270">
        <v>1700000</v>
      </c>
      <c r="Z270">
        <v>25.928699999999999</v>
      </c>
      <c r="AA270">
        <v>111.504</v>
      </c>
      <c r="AB270">
        <v>85.575299999999999</v>
      </c>
      <c r="AD270">
        <f t="shared" si="150"/>
        <v>327962.12266322237</v>
      </c>
      <c r="AE270">
        <f t="shared" si="149"/>
        <v>5.9551928253811726E-2</v>
      </c>
      <c r="AF270">
        <f t="shared" si="151"/>
        <v>131.66586017852833</v>
      </c>
      <c r="AG270">
        <f t="shared" si="152"/>
        <v>4.5736989010170528E-3</v>
      </c>
    </row>
    <row r="271" spans="2:33" x14ac:dyDescent="0.2">
      <c r="B271">
        <v>1600</v>
      </c>
      <c r="C271">
        <v>1800000</v>
      </c>
      <c r="D271">
        <v>372.31043799999998</v>
      </c>
      <c r="E271">
        <v>-509071.782129</v>
      </c>
      <c r="F271">
        <v>2511801.4598309998</v>
      </c>
      <c r="G271">
        <v>-261.76567999999997</v>
      </c>
      <c r="I271">
        <f t="shared" si="141"/>
        <v>1656.8438853573753</v>
      </c>
      <c r="J271">
        <f t="shared" si="142"/>
        <v>9.7793533402603758E-2</v>
      </c>
      <c r="K271">
        <f t="shared" si="143"/>
        <v>0.99865522371489002</v>
      </c>
      <c r="L271">
        <f t="shared" si="144"/>
        <v>-52.936848999990616</v>
      </c>
      <c r="M271">
        <f t="shared" si="145"/>
        <v>-6.9494221099997961</v>
      </c>
      <c r="O271">
        <v>1600</v>
      </c>
      <c r="P271">
        <v>1800000</v>
      </c>
      <c r="Q271">
        <v>372.31043799999998</v>
      </c>
      <c r="R271">
        <v>-509071.782129</v>
      </c>
      <c r="S271">
        <v>2511801.4598309998</v>
      </c>
      <c r="T271">
        <v>-261.76567999999997</v>
      </c>
      <c r="U271">
        <v>705.09194000000002</v>
      </c>
      <c r="V271">
        <f t="shared" si="146"/>
        <v>7.0509194000000011E-2</v>
      </c>
      <c r="Y271">
        <v>1800000</v>
      </c>
      <c r="Z271">
        <v>26.1</v>
      </c>
      <c r="AA271">
        <v>111.369</v>
      </c>
      <c r="AB271">
        <v>85.269000000000005</v>
      </c>
      <c r="AD271">
        <f t="shared" si="150"/>
        <v>324453.08434552379</v>
      </c>
      <c r="AE271">
        <f t="shared" si="149"/>
        <v>6.8966176327298775E-2</v>
      </c>
      <c r="AF271">
        <f t="shared" si="151"/>
        <v>122.11602962054651</v>
      </c>
      <c r="AG271">
        <f t="shared" si="152"/>
        <v>4.9313755276127764E-3</v>
      </c>
    </row>
    <row r="272" spans="2:33" x14ac:dyDescent="0.2">
      <c r="B272">
        <v>1700</v>
      </c>
      <c r="C272">
        <v>1900000</v>
      </c>
      <c r="D272">
        <v>372.34054300000003</v>
      </c>
      <c r="E272">
        <v>-509057.31191400002</v>
      </c>
      <c r="F272">
        <v>2511801.4598309998</v>
      </c>
      <c r="G272">
        <v>-182.44547900000001</v>
      </c>
      <c r="I272">
        <f t="shared" si="141"/>
        <v>1671.3141003573546</v>
      </c>
      <c r="J272">
        <f t="shared" si="142"/>
        <v>0.10390562924026649</v>
      </c>
      <c r="K272">
        <f t="shared" si="143"/>
        <v>0.99865522371489002</v>
      </c>
      <c r="L272">
        <f t="shared" si="144"/>
        <v>-38.466634000011254</v>
      </c>
      <c r="M272">
        <f t="shared" si="145"/>
        <v>-6.6938298499999656</v>
      </c>
      <c r="O272">
        <v>1700</v>
      </c>
      <c r="P272">
        <v>1900000</v>
      </c>
      <c r="Q272">
        <v>372.34054300000003</v>
      </c>
      <c r="R272">
        <v>-509057.31191400002</v>
      </c>
      <c r="S272">
        <v>2511801.4598309998</v>
      </c>
      <c r="T272">
        <v>-182.44547900000001</v>
      </c>
      <c r="U272">
        <v>828.10028299999999</v>
      </c>
      <c r="V272">
        <f t="shared" si="146"/>
        <v>8.2810028300000005E-2</v>
      </c>
      <c r="Y272">
        <v>1900000</v>
      </c>
      <c r="Z272">
        <v>26.243600000000001</v>
      </c>
      <c r="AA272">
        <v>111.152</v>
      </c>
      <c r="AB272">
        <v>84.9084</v>
      </c>
      <c r="AD272">
        <f t="shared" si="150"/>
        <v>320354.1609513443</v>
      </c>
      <c r="AE272">
        <f t="shared" si="149"/>
        <v>8.203418519585487E-2</v>
      </c>
      <c r="AF272">
        <f t="shared" si="151"/>
        <v>113.48075042641149</v>
      </c>
      <c r="AG272">
        <f t="shared" si="152"/>
        <v>5.30662687492983E-3</v>
      </c>
    </row>
    <row r="273" spans="2:33" x14ac:dyDescent="0.2">
      <c r="B273">
        <v>1800</v>
      </c>
      <c r="C273">
        <v>2000000</v>
      </c>
      <c r="D273">
        <v>372.388397</v>
      </c>
      <c r="E273">
        <v>-509062.54763400002</v>
      </c>
      <c r="F273">
        <v>2511801.4598309998</v>
      </c>
      <c r="G273">
        <v>-104.091731</v>
      </c>
      <c r="I273">
        <f t="shared" si="141"/>
        <v>1666.0783803573577</v>
      </c>
      <c r="J273">
        <f t="shared" si="142"/>
        <v>0.11001772507792922</v>
      </c>
      <c r="K273">
        <f t="shared" si="143"/>
        <v>0.99865522371489002</v>
      </c>
      <c r="L273">
        <f t="shared" si="144"/>
        <v>-43.702354000008199</v>
      </c>
      <c r="M273">
        <f t="shared" si="145"/>
        <v>-6.8908891999997284</v>
      </c>
      <c r="O273">
        <v>1800</v>
      </c>
      <c r="P273">
        <v>2000000</v>
      </c>
      <c r="Q273">
        <v>372.388397</v>
      </c>
      <c r="R273">
        <v>-509062.54763400002</v>
      </c>
      <c r="S273">
        <v>2511801.4598309998</v>
      </c>
      <c r="T273">
        <v>-104.091731</v>
      </c>
      <c r="U273">
        <v>967.78477799999996</v>
      </c>
      <c r="V273">
        <f t="shared" si="146"/>
        <v>9.6778477799999998E-2</v>
      </c>
      <c r="Y273">
        <v>2000000</v>
      </c>
      <c r="Z273">
        <v>26.168800000000001</v>
      </c>
      <c r="AA273">
        <v>110.89700000000001</v>
      </c>
      <c r="AB273">
        <v>84.728200000000001</v>
      </c>
      <c r="AD273">
        <f t="shared" si="150"/>
        <v>318318.8361259494</v>
      </c>
      <c r="AE273">
        <f t="shared" si="149"/>
        <v>9.6484767290363108E-2</v>
      </c>
      <c r="AF273">
        <f t="shared" si="151"/>
        <v>106.49533506391484</v>
      </c>
      <c r="AG273">
        <f t="shared" si="152"/>
        <v>5.6547077826327339E-3</v>
      </c>
    </row>
    <row r="274" spans="2:33" x14ac:dyDescent="0.2">
      <c r="B274">
        <v>1900</v>
      </c>
      <c r="C274">
        <v>2100000</v>
      </c>
      <c r="D274">
        <v>372.26707699999997</v>
      </c>
      <c r="E274">
        <v>-509070.52153799997</v>
      </c>
      <c r="F274">
        <v>2511801.4598309998</v>
      </c>
      <c r="G274">
        <v>-6.578881</v>
      </c>
      <c r="I274">
        <f t="shared" si="141"/>
        <v>1658.1044763574027</v>
      </c>
      <c r="J274">
        <f t="shared" si="142"/>
        <v>0.11612982091559196</v>
      </c>
      <c r="K274">
        <f t="shared" si="143"/>
        <v>0.99865522371489002</v>
      </c>
      <c r="L274">
        <f t="shared" si="144"/>
        <v>-51.676257999963127</v>
      </c>
      <c r="M274">
        <f t="shared" si="145"/>
        <v>-6.9182710399993086</v>
      </c>
      <c r="O274">
        <v>1900</v>
      </c>
      <c r="P274">
        <v>2100000</v>
      </c>
      <c r="Q274">
        <v>372.26707699999997</v>
      </c>
      <c r="R274">
        <v>-509070.52153799997</v>
      </c>
      <c r="S274">
        <v>2511801.4598309998</v>
      </c>
      <c r="T274">
        <v>-6.578881</v>
      </c>
      <c r="U274">
        <v>1051.931413</v>
      </c>
      <c r="V274">
        <f t="shared" si="146"/>
        <v>0.1051931413</v>
      </c>
      <c r="Y274">
        <v>2100000</v>
      </c>
      <c r="Z274">
        <v>26.0365</v>
      </c>
      <c r="AA274">
        <v>111.167</v>
      </c>
      <c r="AB274">
        <v>85.130499999999998</v>
      </c>
      <c r="AD274">
        <f t="shared" si="150"/>
        <v>322874.65130827669</v>
      </c>
      <c r="AE274">
        <f t="shared" si="149"/>
        <v>0.10339410521778983</v>
      </c>
      <c r="AF274">
        <f t="shared" si="151"/>
        <v>102.33427106202326</v>
      </c>
      <c r="AG274">
        <f t="shared" si="152"/>
        <v>5.8846366300397603E-3</v>
      </c>
    </row>
    <row r="275" spans="2:33" x14ac:dyDescent="0.2">
      <c r="B275">
        <v>2000</v>
      </c>
      <c r="C275">
        <v>2200000</v>
      </c>
      <c r="D275">
        <v>372.19722100000001</v>
      </c>
      <c r="E275">
        <v>-509066.31097599998</v>
      </c>
      <c r="F275">
        <v>2511801.4598309998</v>
      </c>
      <c r="G275">
        <v>67.087050000000005</v>
      </c>
      <c r="I275">
        <f t="shared" si="141"/>
        <v>1662.3150383573957</v>
      </c>
      <c r="J275">
        <f t="shared" si="142"/>
        <v>0.12224191675325469</v>
      </c>
      <c r="K275">
        <f t="shared" si="143"/>
        <v>0.99865522371489002</v>
      </c>
      <c r="L275">
        <f t="shared" si="144"/>
        <v>-47.465695999970194</v>
      </c>
      <c r="M275">
        <f t="shared" si="145"/>
        <v>-6.7964263799998301</v>
      </c>
      <c r="O275">
        <v>2000</v>
      </c>
      <c r="P275">
        <v>2200000</v>
      </c>
      <c r="Q275">
        <v>372.19722100000001</v>
      </c>
      <c r="R275">
        <v>-509066.31097599998</v>
      </c>
      <c r="S275">
        <v>2511801.4598309998</v>
      </c>
      <c r="T275">
        <v>67.087050000000005</v>
      </c>
      <c r="U275">
        <v>1225.4480229999999</v>
      </c>
      <c r="V275">
        <f t="shared" si="146"/>
        <v>0.12254480229999999</v>
      </c>
      <c r="Y275">
        <v>2200000</v>
      </c>
      <c r="Z275">
        <v>26.005099999999999</v>
      </c>
      <c r="AA275">
        <v>111.122</v>
      </c>
      <c r="AB275">
        <v>85.116900000000001</v>
      </c>
      <c r="AD275">
        <f t="shared" si="150"/>
        <v>322719.93377001793</v>
      </c>
      <c r="AE275">
        <f t="shared" si="149"/>
        <v>0.12050675966916308</v>
      </c>
      <c r="AF275">
        <f t="shared" si="151"/>
        <v>97.170972058152387</v>
      </c>
      <c r="AG275">
        <f t="shared" si="152"/>
        <v>6.1973240284105705E-3</v>
      </c>
    </row>
    <row r="276" spans="2:33" x14ac:dyDescent="0.2">
      <c r="B276">
        <v>2100</v>
      </c>
      <c r="C276">
        <v>2300000</v>
      </c>
      <c r="D276">
        <v>372.30067300000002</v>
      </c>
      <c r="E276">
        <v>-509061.18815499998</v>
      </c>
      <c r="F276">
        <v>2511801.4598309998</v>
      </c>
      <c r="G276">
        <v>106.03597600000001</v>
      </c>
      <c r="I276">
        <f t="shared" si="141"/>
        <v>1667.4378593573929</v>
      </c>
      <c r="J276">
        <f t="shared" si="142"/>
        <v>0.12835401259091742</v>
      </c>
      <c r="K276">
        <f t="shared" si="143"/>
        <v>0.99865522371489002</v>
      </c>
      <c r="L276">
        <f t="shared" si="144"/>
        <v>-42.342874999972992</v>
      </c>
      <c r="M276">
        <f t="shared" si="145"/>
        <v>-6.787303789999787</v>
      </c>
      <c r="O276">
        <v>2100</v>
      </c>
      <c r="P276">
        <v>2300000</v>
      </c>
      <c r="Q276">
        <v>372.30067300000002</v>
      </c>
      <c r="R276">
        <v>-509061.18815499998</v>
      </c>
      <c r="S276">
        <v>2511801.4598309998</v>
      </c>
      <c r="T276">
        <v>106.03597600000001</v>
      </c>
      <c r="U276">
        <v>1368.7696089999999</v>
      </c>
      <c r="V276">
        <f t="shared" si="146"/>
        <v>0.13687696090000001</v>
      </c>
      <c r="Y276">
        <v>2300000</v>
      </c>
      <c r="Z276">
        <v>25.9801</v>
      </c>
      <c r="AA276">
        <v>111.142</v>
      </c>
      <c r="AB276">
        <v>85.161900000000003</v>
      </c>
      <c r="AD276">
        <f t="shared" si="150"/>
        <v>323232.0556685364</v>
      </c>
      <c r="AE276">
        <f t="shared" si="149"/>
        <v>0.13438730191187825</v>
      </c>
      <c r="AF276">
        <f t="shared" si="151"/>
        <v>92.690639963615524</v>
      </c>
      <c r="AG276">
        <f t="shared" si="152"/>
        <v>6.4968803779581795E-3</v>
      </c>
    </row>
    <row r="277" spans="2:33" x14ac:dyDescent="0.2">
      <c r="B277">
        <v>2200</v>
      </c>
      <c r="C277">
        <v>2400000</v>
      </c>
      <c r="D277">
        <v>372.20578799999998</v>
      </c>
      <c r="E277">
        <v>-509045.79573299998</v>
      </c>
      <c r="F277">
        <v>2511801.4598309998</v>
      </c>
      <c r="G277">
        <v>77.935912999999999</v>
      </c>
      <c r="I277">
        <f t="shared" si="141"/>
        <v>1682.8302813573973</v>
      </c>
      <c r="J277">
        <f t="shared" si="142"/>
        <v>0.13446610842858017</v>
      </c>
      <c r="K277">
        <f t="shared" si="143"/>
        <v>0.99865522371489002</v>
      </c>
      <c r="L277">
        <f t="shared" si="144"/>
        <v>-26.950452999968547</v>
      </c>
      <c r="M277">
        <f t="shared" si="145"/>
        <v>-6.6846077799997143</v>
      </c>
      <c r="O277">
        <v>2200</v>
      </c>
      <c r="P277">
        <v>2400000</v>
      </c>
      <c r="Q277">
        <v>372.20578799999998</v>
      </c>
      <c r="R277">
        <v>-509045.79573299998</v>
      </c>
      <c r="S277">
        <v>2511801.4598309998</v>
      </c>
      <c r="T277">
        <v>77.935912999999999</v>
      </c>
      <c r="U277">
        <v>1522.670292</v>
      </c>
      <c r="V277">
        <f t="shared" si="146"/>
        <v>0.15226702920000001</v>
      </c>
      <c r="Y277">
        <v>2400000</v>
      </c>
      <c r="Z277">
        <v>25.853200000000001</v>
      </c>
      <c r="AA277">
        <v>111.331</v>
      </c>
      <c r="AB277">
        <v>85.477800000000002</v>
      </c>
      <c r="AD277">
        <f t="shared" si="150"/>
        <v>326842.4109471516</v>
      </c>
      <c r="AE277">
        <f t="shared" si="149"/>
        <v>0.14784606639276149</v>
      </c>
      <c r="AF277">
        <f t="shared" si="151"/>
        <v>89.465681760170312</v>
      </c>
      <c r="AG277">
        <f t="shared" si="152"/>
        <v>6.7310726096550741E-3</v>
      </c>
    </row>
    <row r="278" spans="2:33" x14ac:dyDescent="0.2">
      <c r="B278">
        <v>2300</v>
      </c>
      <c r="C278">
        <v>2500000</v>
      </c>
      <c r="D278">
        <v>372.31398799999999</v>
      </c>
      <c r="E278">
        <v>-509046.62935900001</v>
      </c>
      <c r="F278">
        <v>2511801.4598309998</v>
      </c>
      <c r="G278">
        <v>153.68244300000001</v>
      </c>
      <c r="I278">
        <f t="shared" si="141"/>
        <v>1681.9966553573613</v>
      </c>
      <c r="J278">
        <f t="shared" si="142"/>
        <v>0.1405782042662429</v>
      </c>
      <c r="K278">
        <f t="shared" si="143"/>
        <v>0.99865522371489002</v>
      </c>
      <c r="L278">
        <f t="shared" si="144"/>
        <v>-27.784079000004567</v>
      </c>
      <c r="M278">
        <f t="shared" si="145"/>
        <v>-6.8468682600001189</v>
      </c>
      <c r="O278">
        <v>2300</v>
      </c>
      <c r="P278">
        <v>2500000</v>
      </c>
      <c r="Q278">
        <v>372.31398799999999</v>
      </c>
      <c r="R278">
        <v>-509046.62935900001</v>
      </c>
      <c r="S278">
        <v>2511801.4598309998</v>
      </c>
      <c r="T278">
        <v>153.68244300000001</v>
      </c>
      <c r="U278">
        <v>1728.8003220000001</v>
      </c>
      <c r="V278">
        <f t="shared" si="146"/>
        <v>0.17288003220000001</v>
      </c>
      <c r="Y278">
        <v>2500000</v>
      </c>
      <c r="Z278">
        <v>26.189399999999999</v>
      </c>
      <c r="AA278">
        <v>111.26600000000001</v>
      </c>
      <c r="AB278">
        <v>85.076599999999999</v>
      </c>
      <c r="AD278">
        <f t="shared" si="150"/>
        <v>322261.75954443013</v>
      </c>
      <c r="AE278">
        <f t="shared" si="149"/>
        <v>0.17024656801188887</v>
      </c>
      <c r="AF278">
        <f t="shared" si="151"/>
        <v>84.376535477241646</v>
      </c>
      <c r="AG278">
        <f t="shared" si="152"/>
        <v>7.137055303277148E-3</v>
      </c>
    </row>
    <row r="279" spans="2:33" x14ac:dyDescent="0.2">
      <c r="B279">
        <v>2400</v>
      </c>
      <c r="C279">
        <v>2600000</v>
      </c>
      <c r="D279">
        <v>372.34465499999999</v>
      </c>
      <c r="E279">
        <v>-509042.65175800002</v>
      </c>
      <c r="F279">
        <v>2511801.4598309998</v>
      </c>
      <c r="G279">
        <v>194.69652199999999</v>
      </c>
      <c r="I279">
        <f t="shared" si="141"/>
        <v>1685.9742563573527</v>
      </c>
      <c r="J279">
        <f t="shared" si="142"/>
        <v>0.14669030010390563</v>
      </c>
      <c r="K279">
        <f t="shared" si="143"/>
        <v>0.99865522371489002</v>
      </c>
      <c r="L279">
        <f t="shared" si="144"/>
        <v>-23.806478000013158</v>
      </c>
      <c r="M279">
        <f t="shared" si="145"/>
        <v>-6.7987559899998447</v>
      </c>
      <c r="O279">
        <v>2400</v>
      </c>
      <c r="P279">
        <v>2600000</v>
      </c>
      <c r="Q279">
        <v>372.34465499999999</v>
      </c>
      <c r="R279">
        <v>-509042.65175800002</v>
      </c>
      <c r="S279">
        <v>2511801.4598309998</v>
      </c>
      <c r="T279">
        <v>194.69652199999999</v>
      </c>
      <c r="U279">
        <v>1937.931644</v>
      </c>
      <c r="V279">
        <f t="shared" si="146"/>
        <v>0.19379316440000002</v>
      </c>
      <c r="Y279">
        <v>2600000</v>
      </c>
      <c r="Z279">
        <v>26.097999999999999</v>
      </c>
      <c r="AA279">
        <v>111.089</v>
      </c>
      <c r="AB279">
        <v>84.991</v>
      </c>
      <c r="AD279">
        <f t="shared" si="150"/>
        <v>321290.00489240186</v>
      </c>
      <c r="AE279">
        <f t="shared" si="149"/>
        <v>0.19141833931336488</v>
      </c>
      <c r="AF279">
        <f t="shared" si="151"/>
        <v>80.617017060918499</v>
      </c>
      <c r="AG279">
        <f t="shared" si="152"/>
        <v>7.4698869042121177E-3</v>
      </c>
    </row>
    <row r="280" spans="2:33" x14ac:dyDescent="0.2">
      <c r="B280">
        <v>2500</v>
      </c>
      <c r="C280">
        <v>2700000</v>
      </c>
      <c r="D280">
        <v>372.247409</v>
      </c>
      <c r="E280">
        <v>-509040.69645599998</v>
      </c>
      <c r="F280">
        <v>2511801.4598309998</v>
      </c>
      <c r="G280">
        <v>277.28482100000002</v>
      </c>
      <c r="I280">
        <f t="shared" si="141"/>
        <v>1687.9295583573985</v>
      </c>
      <c r="J280">
        <f t="shared" si="142"/>
        <v>0.15280239594156836</v>
      </c>
      <c r="K280">
        <f t="shared" si="143"/>
        <v>0.99865522371489002</v>
      </c>
      <c r="L280">
        <f t="shared" si="144"/>
        <v>-21.851175999967381</v>
      </c>
      <c r="M280">
        <f t="shared" si="145"/>
        <v>-6.8189789799993017</v>
      </c>
      <c r="O280">
        <v>2500</v>
      </c>
      <c r="P280">
        <v>2700000</v>
      </c>
      <c r="Q280">
        <v>372.247409</v>
      </c>
      <c r="R280">
        <v>-509040.69645599998</v>
      </c>
      <c r="S280">
        <v>2511801.4598309998</v>
      </c>
      <c r="T280">
        <v>277.28482100000002</v>
      </c>
      <c r="U280">
        <v>2118.7911749999998</v>
      </c>
      <c r="V280">
        <f t="shared" si="146"/>
        <v>0.21187911749999999</v>
      </c>
      <c r="Y280">
        <v>2700000</v>
      </c>
      <c r="Z280">
        <v>26.1312</v>
      </c>
      <c r="AA280">
        <v>110.949</v>
      </c>
      <c r="AB280">
        <v>84.817800000000005</v>
      </c>
      <c r="AD280">
        <f t="shared" si="150"/>
        <v>319329.77013626846</v>
      </c>
      <c r="AE280">
        <f t="shared" si="149"/>
        <v>0.21056735992293096</v>
      </c>
      <c r="AF280">
        <f t="shared" si="151"/>
        <v>76.92015503042434</v>
      </c>
      <c r="AG280">
        <f t="shared" si="152"/>
        <v>7.8288973775704294E-3</v>
      </c>
    </row>
    <row r="281" spans="2:33" x14ac:dyDescent="0.2">
      <c r="B281">
        <v>2600</v>
      </c>
      <c r="C281">
        <v>2800000</v>
      </c>
      <c r="D281">
        <v>372.44371899999999</v>
      </c>
      <c r="E281">
        <v>-509027.27087100002</v>
      </c>
      <c r="F281">
        <v>2511801.4598309998</v>
      </c>
      <c r="G281">
        <v>497.82188500000001</v>
      </c>
      <c r="I281">
        <f t="shared" si="141"/>
        <v>1701.3551433573593</v>
      </c>
      <c r="J281">
        <f t="shared" si="142"/>
        <v>0.15891449177923109</v>
      </c>
      <c r="K281">
        <f t="shared" si="143"/>
        <v>0.99865522371489002</v>
      </c>
      <c r="L281">
        <f t="shared" si="144"/>
        <v>-8.4255910000065342</v>
      </c>
      <c r="M281">
        <f t="shared" si="145"/>
        <v>-6.7042761500001511</v>
      </c>
      <c r="O281">
        <v>2600</v>
      </c>
      <c r="P281">
        <v>2800000</v>
      </c>
      <c r="Q281">
        <v>372.44371899999999</v>
      </c>
      <c r="R281">
        <v>-509027.27087100002</v>
      </c>
      <c r="S281">
        <v>2511801.4598309998</v>
      </c>
      <c r="T281">
        <v>497.82188500000001</v>
      </c>
      <c r="U281">
        <v>2336.0594110000002</v>
      </c>
      <c r="V281">
        <f t="shared" si="146"/>
        <v>0.23360594110000002</v>
      </c>
      <c r="Y281">
        <v>2800000</v>
      </c>
      <c r="Z281">
        <v>25.951899999999998</v>
      </c>
      <c r="AA281">
        <v>111.212</v>
      </c>
      <c r="AB281">
        <v>85.260099999999994</v>
      </c>
      <c r="AD281">
        <f t="shared" si="150"/>
        <v>324351.50002779171</v>
      </c>
      <c r="AE281">
        <f t="shared" si="149"/>
        <v>0.22856528942593254</v>
      </c>
      <c r="AF281">
        <f t="shared" si="151"/>
        <v>75.124797429513904</v>
      </c>
      <c r="AG281">
        <f t="shared" si="152"/>
        <v>8.0159949923993626E-3</v>
      </c>
    </row>
    <row r="282" spans="2:33" x14ac:dyDescent="0.2">
      <c r="B282">
        <v>2700</v>
      </c>
      <c r="C282">
        <v>2900000</v>
      </c>
      <c r="D282">
        <v>372.39155199999999</v>
      </c>
      <c r="E282">
        <v>-509010.02139100002</v>
      </c>
      <c r="F282">
        <v>2511801.4598309998</v>
      </c>
      <c r="G282">
        <v>679.45860800000003</v>
      </c>
      <c r="I282">
        <f t="shared" si="141"/>
        <v>1718.6046233573579</v>
      </c>
      <c r="J282">
        <f t="shared" si="142"/>
        <v>0.16502658761689384</v>
      </c>
      <c r="K282">
        <f t="shared" si="143"/>
        <v>0.99865522371489002</v>
      </c>
      <c r="L282">
        <f t="shared" si="144"/>
        <v>8.8238889999920502</v>
      </c>
      <c r="M282">
        <f t="shared" si="145"/>
        <v>-6.6660371999997734</v>
      </c>
      <c r="O282">
        <v>2700</v>
      </c>
      <c r="P282">
        <v>2900000</v>
      </c>
      <c r="Q282">
        <v>372.39155199999999</v>
      </c>
      <c r="R282">
        <v>-509010.02139100002</v>
      </c>
      <c r="S282">
        <v>2511801.4598309998</v>
      </c>
      <c r="T282">
        <v>679.45860800000003</v>
      </c>
      <c r="U282">
        <v>2549.6097159999999</v>
      </c>
      <c r="V282">
        <f t="shared" si="146"/>
        <v>0.25496097160000003</v>
      </c>
      <c r="Y282">
        <v>2900000</v>
      </c>
      <c r="Z282">
        <v>25.8567</v>
      </c>
      <c r="AA282">
        <v>111.36199999999999</v>
      </c>
      <c r="AB282">
        <v>85.505300000000005</v>
      </c>
      <c r="AD282">
        <f t="shared" si="150"/>
        <v>327157.9686109891</v>
      </c>
      <c r="AE282">
        <f t="shared" si="149"/>
        <v>0.24731958413547528</v>
      </c>
      <c r="AF282">
        <f t="shared" si="151"/>
        <v>72.96834396205098</v>
      </c>
      <c r="AG282">
        <f t="shared" si="152"/>
        <v>8.2528938893445258E-3</v>
      </c>
    </row>
    <row r="283" spans="2:33" x14ac:dyDescent="0.2">
      <c r="B283">
        <v>2800</v>
      </c>
      <c r="C283">
        <v>3000000</v>
      </c>
      <c r="D283">
        <v>372.32007700000003</v>
      </c>
      <c r="E283">
        <v>-509003.16492399998</v>
      </c>
      <c r="F283">
        <v>2511801.4598309998</v>
      </c>
      <c r="G283">
        <v>696.24853900000005</v>
      </c>
      <c r="I283">
        <f t="shared" si="141"/>
        <v>1725.4610903573921</v>
      </c>
      <c r="J283">
        <f t="shared" si="142"/>
        <v>0.17113868345455657</v>
      </c>
      <c r="K283">
        <f t="shared" si="143"/>
        <v>0.99865522371489002</v>
      </c>
      <c r="L283">
        <f t="shared" si="144"/>
        <v>15.680356000026222</v>
      </c>
      <c r="M283">
        <f t="shared" si="145"/>
        <v>-6.7699673299994174</v>
      </c>
      <c r="O283">
        <v>2800</v>
      </c>
      <c r="P283">
        <v>3000000</v>
      </c>
      <c r="Q283">
        <v>372.32007700000003</v>
      </c>
      <c r="R283">
        <v>-509003.16492399998</v>
      </c>
      <c r="S283">
        <v>2511801.4598309998</v>
      </c>
      <c r="T283">
        <v>696.24853900000005</v>
      </c>
      <c r="U283">
        <v>2842.1966080000002</v>
      </c>
      <c r="V283">
        <f t="shared" si="146"/>
        <v>0.28421966080000005</v>
      </c>
      <c r="Y283">
        <v>3000000</v>
      </c>
      <c r="Z283">
        <v>26.141500000000001</v>
      </c>
      <c r="AA283">
        <v>111.345</v>
      </c>
      <c r="AB283">
        <v>85.203500000000005</v>
      </c>
      <c r="AD283">
        <f t="shared" si="150"/>
        <v>323705.96558343148</v>
      </c>
      <c r="AE283">
        <f t="shared" si="149"/>
        <v>0.27864144824600379</v>
      </c>
      <c r="AF283">
        <f t="shared" si="151"/>
        <v>69.619904455122295</v>
      </c>
      <c r="AG283">
        <f t="shared" si="152"/>
        <v>8.6498251428682189E-3</v>
      </c>
    </row>
    <row r="284" spans="2:33" x14ac:dyDescent="0.2">
      <c r="B284">
        <v>2900</v>
      </c>
      <c r="C284">
        <v>3100000</v>
      </c>
      <c r="D284">
        <v>372.416945</v>
      </c>
      <c r="E284">
        <v>-508992.69873599999</v>
      </c>
      <c r="F284">
        <v>2511801.4598309998</v>
      </c>
      <c r="G284">
        <v>891.188759</v>
      </c>
      <c r="I284">
        <f t="shared" si="141"/>
        <v>1735.9272783573833</v>
      </c>
      <c r="J284">
        <f t="shared" si="142"/>
        <v>0.1772507792922193</v>
      </c>
      <c r="K284">
        <f t="shared" si="143"/>
        <v>0.99865522371489002</v>
      </c>
      <c r="L284">
        <f t="shared" si="144"/>
        <v>26.146544000017457</v>
      </c>
      <c r="M284">
        <f t="shared" si="145"/>
        <v>-6.733870119999847</v>
      </c>
      <c r="O284">
        <v>2900</v>
      </c>
      <c r="P284">
        <v>3100000</v>
      </c>
      <c r="Q284">
        <v>372.416945</v>
      </c>
      <c r="R284">
        <v>-508992.69873599999</v>
      </c>
      <c r="S284">
        <v>2511801.4598309998</v>
      </c>
      <c r="T284">
        <v>891.188759</v>
      </c>
      <c r="U284">
        <v>3086.1454229999999</v>
      </c>
      <c r="V284">
        <f t="shared" si="146"/>
        <v>0.30861454230000002</v>
      </c>
      <c r="Y284">
        <v>3100000</v>
      </c>
      <c r="Z284">
        <v>25.977</v>
      </c>
      <c r="AA284">
        <v>111.089</v>
      </c>
      <c r="AB284">
        <v>85.111999999999995</v>
      </c>
      <c r="AD284">
        <f t="shared" si="150"/>
        <v>322664.20206537889</v>
      </c>
      <c r="AE284">
        <f t="shared" si="149"/>
        <v>0.30353439226928836</v>
      </c>
      <c r="AF284">
        <f t="shared" si="151"/>
        <v>67.002890511645219</v>
      </c>
      <c r="AG284">
        <f t="shared" si="152"/>
        <v>8.9876719556649057E-3</v>
      </c>
    </row>
    <row r="285" spans="2:33" x14ac:dyDescent="0.2">
      <c r="B285">
        <v>3000</v>
      </c>
      <c r="C285">
        <v>3200000</v>
      </c>
      <c r="D285">
        <v>372.31161800000001</v>
      </c>
      <c r="E285">
        <v>-508979.02660600003</v>
      </c>
      <c r="F285">
        <v>2511801.4598309998</v>
      </c>
      <c r="G285">
        <v>1015.949304</v>
      </c>
      <c r="I285">
        <f t="shared" si="141"/>
        <v>1749.599408357346</v>
      </c>
      <c r="J285">
        <f t="shared" si="142"/>
        <v>0.18336287512988203</v>
      </c>
      <c r="K285">
        <f t="shared" si="143"/>
        <v>0.99865522371489002</v>
      </c>
      <c r="L285">
        <f t="shared" si="144"/>
        <v>39.818673999980092</v>
      </c>
      <c r="M285">
        <f t="shared" si="145"/>
        <v>-6.7018107000001326</v>
      </c>
      <c r="O285">
        <v>3000</v>
      </c>
      <c r="P285">
        <v>3200000</v>
      </c>
      <c r="Q285">
        <v>372.31161800000001</v>
      </c>
      <c r="R285">
        <v>-508979.02660600003</v>
      </c>
      <c r="S285">
        <v>2511801.4598309998</v>
      </c>
      <c r="T285">
        <v>1015.949304</v>
      </c>
      <c r="U285">
        <v>3330.6704260000001</v>
      </c>
      <c r="V285">
        <f t="shared" si="146"/>
        <v>0.33306704260000003</v>
      </c>
      <c r="Y285">
        <v>3200000</v>
      </c>
      <c r="Z285">
        <v>25.5853</v>
      </c>
      <c r="AA285">
        <v>111.33</v>
      </c>
      <c r="AB285">
        <v>85.744699999999995</v>
      </c>
      <c r="AD285">
        <f t="shared" si="150"/>
        <v>329913.62618812936</v>
      </c>
      <c r="AE285">
        <f t="shared" si="149"/>
        <v>0.32038613443598729</v>
      </c>
      <c r="AF285">
        <f t="shared" si="151"/>
        <v>66.224661896830497</v>
      </c>
      <c r="AG285">
        <f t="shared" si="152"/>
        <v>9.0932891577181641E-3</v>
      </c>
    </row>
    <row r="286" spans="2:33" x14ac:dyDescent="0.2">
      <c r="B286">
        <v>3100</v>
      </c>
      <c r="C286">
        <v>3300000</v>
      </c>
      <c r="D286">
        <v>372.45906100000002</v>
      </c>
      <c r="E286">
        <v>-508955.62718700001</v>
      </c>
      <c r="F286">
        <v>2511801.4598309998</v>
      </c>
      <c r="G286">
        <v>1096.011389</v>
      </c>
      <c r="I286">
        <f t="shared" si="141"/>
        <v>1772.998827357369</v>
      </c>
      <c r="J286">
        <f t="shared" si="142"/>
        <v>0.18947497096754476</v>
      </c>
      <c r="K286">
        <f t="shared" si="143"/>
        <v>0.99865522371489002</v>
      </c>
      <c r="L286">
        <f t="shared" si="144"/>
        <v>63.218093000003137</v>
      </c>
      <c r="M286">
        <f t="shared" si="145"/>
        <v>-6.6045378099995284</v>
      </c>
      <c r="O286">
        <v>3100</v>
      </c>
      <c r="P286">
        <v>3300000</v>
      </c>
      <c r="Q286">
        <v>372.45906100000002</v>
      </c>
      <c r="R286">
        <v>-508955.62718700001</v>
      </c>
      <c r="S286">
        <v>2511801.4598309998</v>
      </c>
      <c r="T286">
        <v>1096.011389</v>
      </c>
      <c r="U286">
        <v>3629.1524399999998</v>
      </c>
      <c r="V286">
        <f t="shared" si="146"/>
        <v>0.36291524400000003</v>
      </c>
      <c r="Y286">
        <v>3300000</v>
      </c>
      <c r="Z286">
        <v>25.811499999999999</v>
      </c>
      <c r="AA286">
        <v>110.941</v>
      </c>
      <c r="AB286">
        <v>85.129499999999993</v>
      </c>
      <c r="AD286">
        <f t="shared" si="150"/>
        <v>322863.27333474357</v>
      </c>
      <c r="AE286">
        <f t="shared" si="149"/>
        <v>0.3567211589283143</v>
      </c>
      <c r="AF286">
        <f t="shared" si="151"/>
        <v>62.718794581349215</v>
      </c>
      <c r="AG286">
        <f t="shared" si="152"/>
        <v>9.6015875945912564E-3</v>
      </c>
    </row>
    <row r="287" spans="2:33" x14ac:dyDescent="0.2">
      <c r="B287">
        <v>3200</v>
      </c>
      <c r="C287">
        <v>3400000</v>
      </c>
      <c r="D287">
        <v>372.29816599999998</v>
      </c>
      <c r="E287">
        <v>-508961.12846600002</v>
      </c>
      <c r="F287">
        <v>2511801.4598309998</v>
      </c>
      <c r="G287">
        <v>1120.9747970000001</v>
      </c>
      <c r="I287">
        <f t="shared" si="141"/>
        <v>1767.4975483573508</v>
      </c>
      <c r="J287">
        <f t="shared" si="142"/>
        <v>0.19558706680520752</v>
      </c>
      <c r="K287">
        <f t="shared" si="143"/>
        <v>0.99865522371489002</v>
      </c>
      <c r="L287">
        <f t="shared" si="144"/>
        <v>57.716813999984879</v>
      </c>
      <c r="M287">
        <f t="shared" si="145"/>
        <v>-6.8935447899999414</v>
      </c>
      <c r="O287">
        <v>3200</v>
      </c>
      <c r="P287">
        <v>3400000</v>
      </c>
      <c r="Q287">
        <v>372.29816599999998</v>
      </c>
      <c r="R287">
        <v>-508961.12846600002</v>
      </c>
      <c r="S287">
        <v>2511801.4598309998</v>
      </c>
      <c r="T287">
        <v>1120.9747970000001</v>
      </c>
      <c r="U287">
        <v>3921.5231530000001</v>
      </c>
      <c r="V287">
        <f t="shared" si="146"/>
        <v>0.39215231530000005</v>
      </c>
      <c r="Y287">
        <v>3400000</v>
      </c>
      <c r="Z287">
        <v>25.790800000000001</v>
      </c>
      <c r="AA287">
        <v>111.008</v>
      </c>
      <c r="AB287">
        <v>85.217200000000005</v>
      </c>
      <c r="AD287">
        <f t="shared" si="150"/>
        <v>323862.1382115648</v>
      </c>
      <c r="AE287">
        <f t="shared" si="149"/>
        <v>0.38427037979349221</v>
      </c>
      <c r="AF287">
        <f t="shared" si="151"/>
        <v>60.946806134688849</v>
      </c>
      <c r="AG287">
        <f t="shared" si="152"/>
        <v>9.8807474614694898E-3</v>
      </c>
    </row>
    <row r="288" spans="2:33" x14ac:dyDescent="0.2">
      <c r="B288">
        <v>3300</v>
      </c>
      <c r="C288">
        <v>3500000</v>
      </c>
      <c r="D288">
        <v>372.25101799999999</v>
      </c>
      <c r="E288">
        <v>-508937.497584</v>
      </c>
      <c r="F288">
        <v>2511801.4598309998</v>
      </c>
      <c r="G288">
        <v>1336.251955</v>
      </c>
      <c r="I288">
        <f t="shared" si="141"/>
        <v>1791.1284303573775</v>
      </c>
      <c r="J288">
        <f t="shared" si="142"/>
        <v>0.20169916264287024</v>
      </c>
      <c r="K288">
        <f t="shared" si="143"/>
        <v>0.99865522371489002</v>
      </c>
      <c r="L288">
        <f t="shared" si="144"/>
        <v>81.347696000011638</v>
      </c>
      <c r="M288">
        <f t="shared" si="145"/>
        <v>-6.6022231799994913</v>
      </c>
      <c r="O288">
        <v>3300</v>
      </c>
      <c r="P288">
        <v>3500000</v>
      </c>
      <c r="Q288">
        <v>372.25101799999999</v>
      </c>
      <c r="R288">
        <v>-508937.497584</v>
      </c>
      <c r="S288">
        <v>2511801.4598309998</v>
      </c>
      <c r="T288">
        <v>1336.251955</v>
      </c>
      <c r="U288">
        <v>4187.6078090000001</v>
      </c>
      <c r="V288">
        <f t="shared" si="146"/>
        <v>0.41876078090000002</v>
      </c>
      <c r="Y288">
        <v>3500000</v>
      </c>
      <c r="Z288">
        <v>25.555700000000002</v>
      </c>
      <c r="AA288">
        <v>111.124</v>
      </c>
      <c r="AB288">
        <v>85.568299999999994</v>
      </c>
      <c r="AD288">
        <f t="shared" ref="AD288:AD313" si="153">(1/6)*3.14*(AB288)^3</f>
        <v>327881.64802599937</v>
      </c>
      <c r="AE288">
        <f t="shared" ref="AE288:AE313" si="154">V288*$AD$252/AD288</f>
        <v>0.40531361892580686</v>
      </c>
      <c r="AF288">
        <f t="shared" ref="AF288:AF313" si="155">AD288/O288*0.6022</f>
        <v>59.83343286098691</v>
      </c>
      <c r="AG288">
        <f t="shared" ref="AG288:AG313" si="156">O288/AD288</f>
        <v>1.0064607213814927E-2</v>
      </c>
    </row>
    <row r="289" spans="2:33" x14ac:dyDescent="0.2">
      <c r="B289">
        <v>3400</v>
      </c>
      <c r="C289">
        <v>3600000</v>
      </c>
      <c r="D289">
        <v>372.39850200000001</v>
      </c>
      <c r="E289">
        <v>-508921.56648799998</v>
      </c>
      <c r="F289">
        <v>2511801.4598309998</v>
      </c>
      <c r="G289">
        <v>1565.793328</v>
      </c>
      <c r="I289">
        <f t="shared" si="141"/>
        <v>1807.0595263573923</v>
      </c>
      <c r="J289">
        <f t="shared" si="142"/>
        <v>0.20781125848053297</v>
      </c>
      <c r="K289">
        <f t="shared" si="143"/>
        <v>0.99865522371489002</v>
      </c>
      <c r="L289">
        <f t="shared" si="144"/>
        <v>97.278792000026442</v>
      </c>
      <c r="M289">
        <f t="shared" si="145"/>
        <v>-6.6792210399996108</v>
      </c>
      <c r="O289">
        <v>3400</v>
      </c>
      <c r="P289">
        <v>3600000</v>
      </c>
      <c r="Q289">
        <v>372.39850200000001</v>
      </c>
      <c r="R289">
        <v>-508921.56648799998</v>
      </c>
      <c r="S289">
        <v>2511801.4598309998</v>
      </c>
      <c r="T289">
        <v>1565.793328</v>
      </c>
      <c r="U289">
        <v>4575.3904350000003</v>
      </c>
      <c r="V289">
        <f t="shared" si="146"/>
        <v>0.45753904350000002</v>
      </c>
      <c r="Y289">
        <v>3600000</v>
      </c>
      <c r="Z289">
        <v>25.828700000000001</v>
      </c>
      <c r="AA289">
        <v>111.152</v>
      </c>
      <c r="AB289">
        <v>85.323300000000003</v>
      </c>
      <c r="AD289">
        <f t="shared" si="153"/>
        <v>325073.32232261484</v>
      </c>
      <c r="AE289">
        <f t="shared" si="154"/>
        <v>0.44667241742388358</v>
      </c>
      <c r="AF289">
        <f t="shared" si="155"/>
        <v>57.576221971376071</v>
      </c>
      <c r="AG289">
        <f t="shared" si="156"/>
        <v>1.0459178796055475E-2</v>
      </c>
    </row>
    <row r="290" spans="2:33" x14ac:dyDescent="0.2">
      <c r="B290">
        <v>3500</v>
      </c>
      <c r="C290">
        <v>3700000</v>
      </c>
      <c r="D290">
        <v>372.32393300000001</v>
      </c>
      <c r="E290">
        <v>-508896.20656999998</v>
      </c>
      <c r="F290">
        <v>2511801.4598309998</v>
      </c>
      <c r="G290">
        <v>1676.7327459999999</v>
      </c>
      <c r="I290">
        <f t="shared" si="141"/>
        <v>1832.4194443573942</v>
      </c>
      <c r="J290">
        <f t="shared" si="142"/>
        <v>0.2139233543181957</v>
      </c>
      <c r="K290">
        <f t="shared" si="143"/>
        <v>0.99865522371489002</v>
      </c>
      <c r="L290">
        <f t="shared" si="144"/>
        <v>122.63871000002837</v>
      </c>
      <c r="M290">
        <f t="shared" si="145"/>
        <v>-6.5849328199997395</v>
      </c>
      <c r="O290">
        <v>3500</v>
      </c>
      <c r="P290">
        <v>3700000</v>
      </c>
      <c r="Q290">
        <v>372.32393300000001</v>
      </c>
      <c r="R290">
        <v>-508896.20656999998</v>
      </c>
      <c r="S290">
        <v>2511801.4598309998</v>
      </c>
      <c r="T290">
        <v>1676.7327459999999</v>
      </c>
      <c r="U290">
        <v>4843.1353559999998</v>
      </c>
      <c r="V290">
        <f t="shared" si="146"/>
        <v>0.48431353560000001</v>
      </c>
      <c r="Y290">
        <v>3700000</v>
      </c>
      <c r="Z290">
        <v>25.869599999999998</v>
      </c>
      <c r="AA290">
        <v>111.334</v>
      </c>
      <c r="AB290">
        <v>85.464399999999998</v>
      </c>
      <c r="AD290">
        <f t="shared" si="153"/>
        <v>326688.72185745783</v>
      </c>
      <c r="AE290">
        <f t="shared" si="154"/>
        <v>0.47047307084411893</v>
      </c>
      <c r="AF290">
        <f t="shared" si="155"/>
        <v>56.209128086446022</v>
      </c>
      <c r="AG290">
        <f t="shared" si="156"/>
        <v>1.0713562378584757E-2</v>
      </c>
    </row>
    <row r="291" spans="2:33" x14ac:dyDescent="0.2">
      <c r="B291">
        <v>3600</v>
      </c>
      <c r="C291">
        <v>3800000</v>
      </c>
      <c r="D291">
        <v>372.38198899999998</v>
      </c>
      <c r="E291">
        <v>-508879.15698799997</v>
      </c>
      <c r="F291">
        <v>2511801.4598309998</v>
      </c>
      <c r="G291">
        <v>1807.2789600000001</v>
      </c>
      <c r="I291">
        <f t="shared" si="141"/>
        <v>1849.4690263574012</v>
      </c>
      <c r="J291">
        <f t="shared" si="142"/>
        <v>0.22003545015585843</v>
      </c>
      <c r="K291">
        <f t="shared" si="143"/>
        <v>0.99865522371489002</v>
      </c>
      <c r="L291">
        <f t="shared" si="144"/>
        <v>139.68829200003529</v>
      </c>
      <c r="M291">
        <f t="shared" si="145"/>
        <v>-6.6680361799996897</v>
      </c>
      <c r="O291">
        <v>3600</v>
      </c>
      <c r="P291">
        <v>3800000</v>
      </c>
      <c r="Q291">
        <v>372.38198899999998</v>
      </c>
      <c r="R291">
        <v>-508879.15698799997</v>
      </c>
      <c r="S291">
        <v>2511801.4598309998</v>
      </c>
      <c r="T291">
        <v>1807.2789600000001</v>
      </c>
      <c r="U291">
        <v>5187.7420350000002</v>
      </c>
      <c r="V291">
        <f t="shared" si="146"/>
        <v>0.51877420350000003</v>
      </c>
      <c r="Y291">
        <v>3800000</v>
      </c>
      <c r="Z291">
        <v>25.945900000000002</v>
      </c>
      <c r="AA291">
        <v>111.36</v>
      </c>
      <c r="AB291">
        <v>85.414100000000005</v>
      </c>
      <c r="AD291">
        <f t="shared" si="153"/>
        <v>326112.24416710087</v>
      </c>
      <c r="AE291">
        <f t="shared" si="154"/>
        <v>0.50483978395090801</v>
      </c>
      <c r="AF291">
        <f t="shared" si="155"/>
        <v>54.5513315103967</v>
      </c>
      <c r="AG291">
        <f t="shared" si="156"/>
        <v>1.1039143927865981E-2</v>
      </c>
    </row>
    <row r="292" spans="2:33" x14ac:dyDescent="0.2">
      <c r="B292">
        <v>3700</v>
      </c>
      <c r="C292">
        <v>3900000</v>
      </c>
      <c r="D292">
        <v>372.47500500000001</v>
      </c>
      <c r="E292">
        <v>-508862.79562300001</v>
      </c>
      <c r="F292">
        <v>2511801.4598309998</v>
      </c>
      <c r="G292">
        <v>1932.5471250000001</v>
      </c>
      <c r="I292">
        <f t="shared" si="141"/>
        <v>1865.8303913573618</v>
      </c>
      <c r="J292">
        <f t="shared" si="142"/>
        <v>0.22614754599352119</v>
      </c>
      <c r="K292">
        <f t="shared" si="143"/>
        <v>0.99865522371489002</v>
      </c>
      <c r="L292">
        <f t="shared" si="144"/>
        <v>156.04965699999593</v>
      </c>
      <c r="M292">
        <f t="shared" si="145"/>
        <v>-6.6749183500001523</v>
      </c>
      <c r="O292">
        <v>3700</v>
      </c>
      <c r="P292">
        <v>3900000</v>
      </c>
      <c r="Q292">
        <v>372.47500500000001</v>
      </c>
      <c r="R292">
        <v>-508862.79562300001</v>
      </c>
      <c r="S292">
        <v>2511801.4598309998</v>
      </c>
      <c r="T292">
        <v>1932.5471250000001</v>
      </c>
      <c r="U292">
        <v>5587.9433580000004</v>
      </c>
      <c r="V292">
        <f t="shared" si="146"/>
        <v>0.55879433580000004</v>
      </c>
      <c r="Y292">
        <v>3900000</v>
      </c>
      <c r="Z292">
        <v>25.924600000000002</v>
      </c>
      <c r="AA292">
        <v>111.65</v>
      </c>
      <c r="AB292">
        <v>85.725399999999993</v>
      </c>
      <c r="AD292">
        <f t="shared" si="153"/>
        <v>329690.89872309531</v>
      </c>
      <c r="AE292">
        <f t="shared" si="154"/>
        <v>0.53788240972615831</v>
      </c>
      <c r="AF292">
        <f t="shared" si="155"/>
        <v>53.659421408391346</v>
      </c>
      <c r="AG292">
        <f t="shared" si="156"/>
        <v>1.1222633121903677E-2</v>
      </c>
    </row>
    <row r="293" spans="2:33" x14ac:dyDescent="0.2">
      <c r="B293">
        <v>3800</v>
      </c>
      <c r="C293">
        <v>4000000</v>
      </c>
      <c r="D293">
        <v>372.404448</v>
      </c>
      <c r="E293">
        <v>-508839.10103000002</v>
      </c>
      <c r="F293">
        <v>2511801.4598309998</v>
      </c>
      <c r="G293">
        <v>2106.7225349999999</v>
      </c>
      <c r="I293">
        <f t="shared" si="141"/>
        <v>1889.5249843573547</v>
      </c>
      <c r="J293">
        <f t="shared" si="142"/>
        <v>0.23225964183118392</v>
      </c>
      <c r="K293">
        <f t="shared" si="143"/>
        <v>0.99865522371489002</v>
      </c>
      <c r="L293">
        <f t="shared" si="144"/>
        <v>179.74424999998882</v>
      </c>
      <c r="M293">
        <f t="shared" si="145"/>
        <v>-6.6015860699998301</v>
      </c>
      <c r="O293">
        <v>3800</v>
      </c>
      <c r="P293">
        <v>4000000</v>
      </c>
      <c r="Q293">
        <v>372.404448</v>
      </c>
      <c r="R293">
        <v>-508839.10103000002</v>
      </c>
      <c r="S293">
        <v>2511801.4598309998</v>
      </c>
      <c r="T293">
        <v>2106.7225349999999</v>
      </c>
      <c r="U293">
        <v>5993.075554</v>
      </c>
      <c r="V293">
        <f t="shared" si="146"/>
        <v>0.59930755540000002</v>
      </c>
      <c r="Y293">
        <v>4000000</v>
      </c>
      <c r="Z293">
        <v>26.164200000000001</v>
      </c>
      <c r="AA293">
        <v>111.265</v>
      </c>
      <c r="AB293">
        <v>85.100800000000007</v>
      </c>
      <c r="AD293">
        <f t="shared" si="153"/>
        <v>322536.83940673544</v>
      </c>
      <c r="AE293">
        <f t="shared" si="154"/>
        <v>0.5896750220079775</v>
      </c>
      <c r="AF293">
        <f t="shared" si="155"/>
        <v>51.113601234404229</v>
      </c>
      <c r="AG293">
        <f t="shared" si="156"/>
        <v>1.1781599915809945E-2</v>
      </c>
    </row>
    <row r="294" spans="2:33" x14ac:dyDescent="0.2">
      <c r="B294">
        <v>3900</v>
      </c>
      <c r="C294">
        <v>4100000</v>
      </c>
      <c r="D294">
        <v>372.50925599999999</v>
      </c>
      <c r="E294">
        <v>-508810.52961500001</v>
      </c>
      <c r="F294">
        <v>2511801.4598309998</v>
      </c>
      <c r="G294">
        <v>2281.1058429999998</v>
      </c>
      <c r="I294">
        <f t="shared" si="141"/>
        <v>1918.0963993573678</v>
      </c>
      <c r="J294">
        <f t="shared" si="142"/>
        <v>0.23837173766884664</v>
      </c>
      <c r="K294">
        <f t="shared" si="143"/>
        <v>0.99865522371489002</v>
      </c>
      <c r="L294">
        <f t="shared" si="144"/>
        <v>208.3156650000019</v>
      </c>
      <c r="M294">
        <f t="shared" si="145"/>
        <v>-6.5528178499996281</v>
      </c>
      <c r="O294">
        <v>3900</v>
      </c>
      <c r="P294">
        <v>4100000</v>
      </c>
      <c r="Q294">
        <v>372.50925599999999</v>
      </c>
      <c r="R294">
        <v>-508810.52961500001</v>
      </c>
      <c r="S294">
        <v>2511801.4598309998</v>
      </c>
      <c r="T294">
        <v>2281.1058429999998</v>
      </c>
      <c r="U294">
        <v>6326.2910620000002</v>
      </c>
      <c r="V294">
        <f t="shared" si="146"/>
        <v>0.63262910620000001</v>
      </c>
      <c r="Y294">
        <v>4100000</v>
      </c>
      <c r="Z294">
        <v>25.828299999999999</v>
      </c>
      <c r="AA294">
        <v>111.392</v>
      </c>
      <c r="AB294">
        <v>85.563699999999997</v>
      </c>
      <c r="AD294">
        <f t="shared" si="153"/>
        <v>327828.77186153561</v>
      </c>
      <c r="AE294">
        <f t="shared" si="154"/>
        <v>0.61241300897861695</v>
      </c>
      <c r="AF294">
        <f t="shared" si="155"/>
        <v>50.620124721799158</v>
      </c>
      <c r="AG294">
        <f t="shared" si="156"/>
        <v>1.1896454291837555E-2</v>
      </c>
    </row>
    <row r="295" spans="2:33" x14ac:dyDescent="0.2">
      <c r="B295">
        <v>4000</v>
      </c>
      <c r="C295">
        <v>4200000</v>
      </c>
      <c r="D295">
        <v>372.290705</v>
      </c>
      <c r="E295">
        <v>-508801.73135100002</v>
      </c>
      <c r="F295">
        <v>2511801.4598309998</v>
      </c>
      <c r="G295">
        <v>2517.127168</v>
      </c>
      <c r="I295">
        <f t="shared" si="141"/>
        <v>1926.8946633573505</v>
      </c>
      <c r="J295">
        <f t="shared" si="142"/>
        <v>0.24448383350650937</v>
      </c>
      <c r="K295">
        <f t="shared" si="143"/>
        <v>0.99865522371489002</v>
      </c>
      <c r="L295">
        <f t="shared" si="144"/>
        <v>217.11392899998464</v>
      </c>
      <c r="M295">
        <f t="shared" si="145"/>
        <v>-6.7505493599999316</v>
      </c>
      <c r="O295">
        <v>4000</v>
      </c>
      <c r="P295">
        <v>4200000</v>
      </c>
      <c r="Q295">
        <v>372.290705</v>
      </c>
      <c r="R295">
        <v>-508801.73135100002</v>
      </c>
      <c r="S295">
        <v>2511801.4598309998</v>
      </c>
      <c r="T295">
        <v>2517.127168</v>
      </c>
      <c r="U295">
        <v>6673.2130260000004</v>
      </c>
      <c r="V295">
        <f t="shared" si="146"/>
        <v>0.66732130260000011</v>
      </c>
      <c r="Y295">
        <v>4200000</v>
      </c>
      <c r="Z295">
        <v>26.197299999999998</v>
      </c>
      <c r="AA295">
        <v>111.08499999999999</v>
      </c>
      <c r="AB295">
        <v>84.887699999999995</v>
      </c>
      <c r="AD295">
        <f t="shared" si="153"/>
        <v>320119.91859381401</v>
      </c>
      <c r="AE295">
        <f t="shared" si="154"/>
        <v>0.66155292821257405</v>
      </c>
      <c r="AF295">
        <f t="shared" si="155"/>
        <v>48.194053744298699</v>
      </c>
      <c r="AG295">
        <f t="shared" si="156"/>
        <v>1.249531743469991E-2</v>
      </c>
    </row>
    <row r="296" spans="2:33" x14ac:dyDescent="0.2">
      <c r="B296">
        <v>4100</v>
      </c>
      <c r="C296">
        <v>4300000</v>
      </c>
      <c r="D296">
        <v>372.444366</v>
      </c>
      <c r="E296">
        <v>-508770.69709999999</v>
      </c>
      <c r="F296">
        <v>2511801.4598309998</v>
      </c>
      <c r="G296">
        <v>2663.0679230000001</v>
      </c>
      <c r="I296">
        <f t="shared" si="141"/>
        <v>1957.9289143573842</v>
      </c>
      <c r="J296">
        <f t="shared" si="142"/>
        <v>0.25059592934417213</v>
      </c>
      <c r="K296">
        <f t="shared" si="143"/>
        <v>0.99865522371489002</v>
      </c>
      <c r="L296">
        <f t="shared" si="144"/>
        <v>248.14818000001833</v>
      </c>
      <c r="M296">
        <f t="shared" si="145"/>
        <v>-6.5281894899994226</v>
      </c>
      <c r="O296">
        <v>4100</v>
      </c>
      <c r="P296">
        <v>4300000</v>
      </c>
      <c r="Q296">
        <v>372.444366</v>
      </c>
      <c r="R296">
        <v>-508770.69709999999</v>
      </c>
      <c r="S296">
        <v>2511801.4598309998</v>
      </c>
      <c r="T296">
        <v>2663.0679230000001</v>
      </c>
      <c r="U296">
        <v>7201.5853399999996</v>
      </c>
      <c r="V296">
        <f t="shared" si="146"/>
        <v>0.72015853399999996</v>
      </c>
      <c r="Y296">
        <v>4300000</v>
      </c>
      <c r="Z296">
        <v>26.013200000000001</v>
      </c>
      <c r="AA296">
        <v>111.17400000000001</v>
      </c>
      <c r="AB296">
        <v>85.160799999999995</v>
      </c>
      <c r="AD296">
        <f t="shared" si="153"/>
        <v>323219.53067782923</v>
      </c>
      <c r="AE296">
        <f t="shared" si="154"/>
        <v>0.70708694873132361</v>
      </c>
      <c r="AF296">
        <f t="shared" si="155"/>
        <v>47.473853993704573</v>
      </c>
      <c r="AG296">
        <f t="shared" si="156"/>
        <v>1.2684877028940113E-2</v>
      </c>
    </row>
    <row r="297" spans="2:33" x14ac:dyDescent="0.2">
      <c r="B297">
        <v>4200</v>
      </c>
      <c r="C297">
        <v>4400000</v>
      </c>
      <c r="D297">
        <v>372.50000399999999</v>
      </c>
      <c r="E297">
        <v>-508741.01907899999</v>
      </c>
      <c r="F297">
        <v>2511801.4598309998</v>
      </c>
      <c r="G297">
        <v>2816.9886839999999</v>
      </c>
      <c r="I297">
        <f t="shared" si="141"/>
        <v>1987.6069353573839</v>
      </c>
      <c r="J297">
        <f t="shared" si="142"/>
        <v>0.25670802518183483</v>
      </c>
      <c r="K297">
        <f t="shared" si="143"/>
        <v>0.99865522371489002</v>
      </c>
      <c r="L297">
        <f t="shared" si="144"/>
        <v>277.82620100001805</v>
      </c>
      <c r="M297">
        <f t="shared" si="145"/>
        <v>-6.5417517899997621</v>
      </c>
      <c r="O297">
        <v>4200</v>
      </c>
      <c r="P297">
        <v>4400000</v>
      </c>
      <c r="Q297">
        <v>372.50000399999999</v>
      </c>
      <c r="R297">
        <v>-508741.01907899999</v>
      </c>
      <c r="S297">
        <v>2511801.4598309998</v>
      </c>
      <c r="T297">
        <v>2816.9886839999999</v>
      </c>
      <c r="U297">
        <v>7710.6104160000004</v>
      </c>
      <c r="V297">
        <f t="shared" si="146"/>
        <v>0.77106104160000011</v>
      </c>
      <c r="Y297">
        <v>4400000</v>
      </c>
      <c r="Z297">
        <v>26.005400000000002</v>
      </c>
      <c r="AA297">
        <v>111.443</v>
      </c>
      <c r="AB297">
        <v>85.437600000000003</v>
      </c>
      <c r="AD297">
        <f t="shared" si="153"/>
        <v>326381.48822971899</v>
      </c>
      <c r="AE297">
        <f t="shared" si="154"/>
        <v>0.74973113598905783</v>
      </c>
      <c r="AF297">
        <f t="shared" si="155"/>
        <v>46.796888621889707</v>
      </c>
      <c r="AG297">
        <f t="shared" si="156"/>
        <v>1.2868376888593294E-2</v>
      </c>
    </row>
    <row r="298" spans="2:33" x14ac:dyDescent="0.2">
      <c r="B298">
        <v>4300</v>
      </c>
      <c r="C298">
        <v>4500000</v>
      </c>
      <c r="D298">
        <v>372.422819</v>
      </c>
      <c r="E298">
        <v>-508712.47157200001</v>
      </c>
      <c r="F298">
        <v>2511801.4598309998</v>
      </c>
      <c r="G298">
        <v>3014.3910179999998</v>
      </c>
      <c r="I298">
        <f t="shared" si="141"/>
        <v>2016.154442357365</v>
      </c>
      <c r="J298">
        <f t="shared" si="142"/>
        <v>0.26282012101949759</v>
      </c>
      <c r="K298">
        <f t="shared" si="143"/>
        <v>0.99865522371489002</v>
      </c>
      <c r="L298">
        <f t="shared" si="144"/>
        <v>306.37370799999917</v>
      </c>
      <c r="M298">
        <f t="shared" si="145"/>
        <v>-6.5530569299999479</v>
      </c>
      <c r="O298">
        <v>4300</v>
      </c>
      <c r="P298">
        <v>4500000</v>
      </c>
      <c r="Q298">
        <v>372.422819</v>
      </c>
      <c r="R298">
        <v>-508712.47157200001</v>
      </c>
      <c r="S298">
        <v>2511801.4598309998</v>
      </c>
      <c r="T298">
        <v>3014.3910179999998</v>
      </c>
      <c r="U298">
        <v>8207.3905090000007</v>
      </c>
      <c r="V298">
        <f t="shared" si="146"/>
        <v>0.8207390509000001</v>
      </c>
      <c r="Y298">
        <v>4500000</v>
      </c>
      <c r="Z298">
        <v>25.726800000000001</v>
      </c>
      <c r="AA298">
        <v>111.345</v>
      </c>
      <c r="AB298">
        <v>85.618200000000002</v>
      </c>
      <c r="AD298">
        <f t="shared" si="153"/>
        <v>328455.60487713438</v>
      </c>
      <c r="AE298">
        <f t="shared" si="154"/>
        <v>0.79299550487149806</v>
      </c>
      <c r="AF298">
        <f t="shared" si="155"/>
        <v>45.999061687676814</v>
      </c>
      <c r="AG298">
        <f t="shared" si="156"/>
        <v>1.3091571390929693E-2</v>
      </c>
    </row>
    <row r="299" spans="2:33" x14ac:dyDescent="0.2">
      <c r="B299">
        <v>4400</v>
      </c>
      <c r="C299">
        <v>4600000</v>
      </c>
      <c r="D299">
        <v>372.49342899999999</v>
      </c>
      <c r="E299">
        <v>-508683.88070400001</v>
      </c>
      <c r="F299">
        <v>2511801.4598309998</v>
      </c>
      <c r="G299">
        <v>3262.2550980000001</v>
      </c>
      <c r="I299">
        <f t="shared" si="141"/>
        <v>2044.7453103573644</v>
      </c>
      <c r="J299">
        <f t="shared" si="142"/>
        <v>0.26893221685716034</v>
      </c>
      <c r="K299">
        <f t="shared" si="143"/>
        <v>0.99865522371489002</v>
      </c>
      <c r="L299">
        <f t="shared" si="144"/>
        <v>334.96457599999849</v>
      </c>
      <c r="M299">
        <f t="shared" si="145"/>
        <v>-6.5526233199997659</v>
      </c>
      <c r="O299">
        <v>4400</v>
      </c>
      <c r="P299">
        <v>4600000</v>
      </c>
      <c r="Q299">
        <v>372.49342899999999</v>
      </c>
      <c r="R299">
        <v>-508683.88070400001</v>
      </c>
      <c r="S299">
        <v>2511801.4598309998</v>
      </c>
      <c r="T299">
        <v>3262.2550980000001</v>
      </c>
      <c r="U299">
        <v>8681.3244799999993</v>
      </c>
      <c r="V299">
        <f t="shared" si="146"/>
        <v>0.868132448</v>
      </c>
      <c r="Y299">
        <v>4600000</v>
      </c>
      <c r="Z299">
        <v>25.678100000000001</v>
      </c>
      <c r="AA299">
        <v>111.173</v>
      </c>
      <c r="AB299">
        <v>85.494900000000001</v>
      </c>
      <c r="AD299">
        <f t="shared" si="153"/>
        <v>327038.60656963295</v>
      </c>
      <c r="AE299">
        <f t="shared" si="154"/>
        <v>0.84242116659846555</v>
      </c>
      <c r="AF299">
        <f t="shared" si="155"/>
        <v>44.759692926416577</v>
      </c>
      <c r="AG299">
        <f t="shared" si="156"/>
        <v>1.3454069065889179E-2</v>
      </c>
    </row>
    <row r="300" spans="2:33" x14ac:dyDescent="0.2">
      <c r="B300">
        <v>4500</v>
      </c>
      <c r="C300">
        <v>4700000</v>
      </c>
      <c r="D300">
        <v>372.457067</v>
      </c>
      <c r="E300">
        <v>-508661.20982500003</v>
      </c>
      <c r="F300">
        <v>2511801.4598309998</v>
      </c>
      <c r="G300">
        <v>3589.2512839999999</v>
      </c>
      <c r="I300">
        <f t="shared" si="141"/>
        <v>2067.4161893573473</v>
      </c>
      <c r="J300">
        <f t="shared" si="142"/>
        <v>0.27504431269482305</v>
      </c>
      <c r="K300">
        <f t="shared" si="143"/>
        <v>0.99865522371489002</v>
      </c>
      <c r="L300">
        <f t="shared" si="144"/>
        <v>357.63545499998145</v>
      </c>
      <c r="M300">
        <f t="shared" si="145"/>
        <v>-6.6118232099999297</v>
      </c>
      <c r="O300">
        <v>4500</v>
      </c>
      <c r="P300">
        <v>4700000</v>
      </c>
      <c r="Q300">
        <v>372.457067</v>
      </c>
      <c r="R300">
        <v>-508661.20982500003</v>
      </c>
      <c r="S300">
        <v>2511801.4598309998</v>
      </c>
      <c r="T300">
        <v>3589.2512839999999</v>
      </c>
      <c r="U300">
        <v>9235.5774399999991</v>
      </c>
      <c r="V300">
        <f t="shared" si="146"/>
        <v>0.9235577439999999</v>
      </c>
      <c r="Y300">
        <v>4700000</v>
      </c>
      <c r="Z300">
        <v>25.779199999999999</v>
      </c>
      <c r="AA300">
        <v>111.863</v>
      </c>
      <c r="AB300">
        <v>86.083799999999997</v>
      </c>
      <c r="AD300">
        <f t="shared" si="153"/>
        <v>333843.31728048687</v>
      </c>
      <c r="AE300">
        <f t="shared" si="154"/>
        <v>0.8779376461414794</v>
      </c>
      <c r="AF300">
        <f t="shared" si="155"/>
        <v>44.675654592513148</v>
      </c>
      <c r="AG300">
        <f t="shared" si="156"/>
        <v>1.3479377202028015E-2</v>
      </c>
    </row>
    <row r="301" spans="2:33" x14ac:dyDescent="0.2">
      <c r="B301">
        <v>4600</v>
      </c>
      <c r="C301">
        <v>4800000</v>
      </c>
      <c r="D301">
        <v>372.40280000000001</v>
      </c>
      <c r="E301">
        <v>-508630.59830900002</v>
      </c>
      <c r="F301">
        <v>2511801.4598309998</v>
      </c>
      <c r="G301">
        <v>3818.803856</v>
      </c>
      <c r="I301">
        <f t="shared" si="141"/>
        <v>2098.0277053573518</v>
      </c>
      <c r="J301">
        <f t="shared" si="142"/>
        <v>0.2811564085324858</v>
      </c>
      <c r="K301">
        <f t="shared" si="143"/>
        <v>0.99865522371489002</v>
      </c>
      <c r="L301">
        <f t="shared" si="144"/>
        <v>388.24697099998593</v>
      </c>
      <c r="M301">
        <f t="shared" si="145"/>
        <v>-6.5324168399997147</v>
      </c>
      <c r="O301">
        <v>4600</v>
      </c>
      <c r="P301">
        <v>4800000</v>
      </c>
      <c r="Q301">
        <v>372.40280000000001</v>
      </c>
      <c r="R301">
        <v>-508630.59830900002</v>
      </c>
      <c r="S301">
        <v>2511801.4598309998</v>
      </c>
      <c r="T301">
        <v>3818.803856</v>
      </c>
      <c r="U301">
        <v>9974.349655</v>
      </c>
      <c r="V301">
        <f t="shared" si="146"/>
        <v>0.99743496549999999</v>
      </c>
      <c r="Y301">
        <v>4800000</v>
      </c>
      <c r="Z301">
        <v>25.8184</v>
      </c>
      <c r="AA301">
        <v>111.258</v>
      </c>
      <c r="AB301">
        <v>85.439599999999999</v>
      </c>
      <c r="AD301">
        <f t="shared" si="153"/>
        <v>326404.40945844172</v>
      </c>
      <c r="AE301">
        <f t="shared" si="154"/>
        <v>0.96977475944195879</v>
      </c>
      <c r="AF301">
        <f t="shared" si="155"/>
        <v>42.730594646929035</v>
      </c>
      <c r="AG301">
        <f t="shared" si="156"/>
        <v>1.4092946868065146E-2</v>
      </c>
    </row>
    <row r="302" spans="2:33" x14ac:dyDescent="0.2">
      <c r="B302">
        <v>4700</v>
      </c>
      <c r="C302">
        <v>4900000</v>
      </c>
      <c r="D302">
        <v>372.37980800000003</v>
      </c>
      <c r="E302">
        <v>-508600.69943199999</v>
      </c>
      <c r="F302">
        <v>2511801.4598309998</v>
      </c>
      <c r="G302">
        <v>4054.6831870000001</v>
      </c>
      <c r="I302">
        <f t="shared" si="141"/>
        <v>2127.9265823573805</v>
      </c>
      <c r="J302">
        <f t="shared" si="142"/>
        <v>0.2872685043701485</v>
      </c>
      <c r="K302">
        <f t="shared" si="143"/>
        <v>0.99865522371489002</v>
      </c>
      <c r="L302">
        <f t="shared" si="144"/>
        <v>418.14584800001467</v>
      </c>
      <c r="M302">
        <f t="shared" si="145"/>
        <v>-6.539543229999472</v>
      </c>
      <c r="O302">
        <v>4700</v>
      </c>
      <c r="P302">
        <v>4900000</v>
      </c>
      <c r="Q302">
        <v>372.37980800000003</v>
      </c>
      <c r="R302">
        <v>-508600.69943199999</v>
      </c>
      <c r="S302">
        <v>2511801.4598309998</v>
      </c>
      <c r="T302">
        <v>4054.6831870000001</v>
      </c>
      <c r="U302">
        <v>10554.962389</v>
      </c>
      <c r="V302">
        <f t="shared" si="146"/>
        <v>1.0554962389</v>
      </c>
      <c r="Y302">
        <v>4900000</v>
      </c>
      <c r="Z302">
        <v>26.027100000000001</v>
      </c>
      <c r="AA302">
        <v>111.38800000000001</v>
      </c>
      <c r="AB302">
        <v>85.360900000000001</v>
      </c>
      <c r="AD302">
        <f t="shared" si="153"/>
        <v>325503.26856225083</v>
      </c>
      <c r="AE302">
        <f t="shared" si="154"/>
        <v>1.029066975514519</v>
      </c>
      <c r="AF302">
        <f t="shared" si="155"/>
        <v>41.705971984720726</v>
      </c>
      <c r="AG302">
        <f t="shared" si="156"/>
        <v>1.4439179123330828E-2</v>
      </c>
    </row>
    <row r="303" spans="2:33" x14ac:dyDescent="0.2">
      <c r="B303">
        <v>4800</v>
      </c>
      <c r="C303">
        <v>5000000</v>
      </c>
      <c r="D303">
        <v>372.49357800000001</v>
      </c>
      <c r="E303">
        <v>-508561.78406199999</v>
      </c>
      <c r="F303">
        <v>2511801.4598309998</v>
      </c>
      <c r="G303">
        <v>4370.580704</v>
      </c>
      <c r="I303">
        <f t="shared" si="141"/>
        <v>2166.841952357383</v>
      </c>
      <c r="J303">
        <f t="shared" si="142"/>
        <v>0.29338060020781126</v>
      </c>
      <c r="K303">
        <f t="shared" si="143"/>
        <v>0.99865522371489002</v>
      </c>
      <c r="L303">
        <f t="shared" si="144"/>
        <v>457.06121800001711</v>
      </c>
      <c r="M303">
        <f t="shared" si="145"/>
        <v>-6.4493782999997347</v>
      </c>
      <c r="O303">
        <v>4800</v>
      </c>
      <c r="P303">
        <v>5000000</v>
      </c>
      <c r="Q303">
        <v>372.49357800000001</v>
      </c>
      <c r="R303">
        <v>-508561.78406199999</v>
      </c>
      <c r="S303">
        <v>2511801.4598309998</v>
      </c>
      <c r="T303">
        <v>4370.580704</v>
      </c>
      <c r="U303">
        <v>11249.211316000001</v>
      </c>
      <c r="V303">
        <f t="shared" si="146"/>
        <v>1.1249211316000001</v>
      </c>
      <c r="Y303">
        <v>5000000</v>
      </c>
      <c r="Z303">
        <v>25.842700000000001</v>
      </c>
      <c r="AA303">
        <v>111.691</v>
      </c>
      <c r="AB303">
        <v>85.848299999999995</v>
      </c>
      <c r="AD303">
        <f t="shared" si="153"/>
        <v>331110.91411608877</v>
      </c>
      <c r="AE303">
        <f t="shared" si="154"/>
        <v>1.0781790375200877</v>
      </c>
      <c r="AF303">
        <f t="shared" si="155"/>
        <v>41.540623433480967</v>
      </c>
      <c r="AG303">
        <f t="shared" si="156"/>
        <v>1.4496652920106105E-2</v>
      </c>
    </row>
    <row r="304" spans="2:33" x14ac:dyDescent="0.2">
      <c r="B304">
        <v>4900</v>
      </c>
      <c r="C304">
        <v>5100000</v>
      </c>
      <c r="D304">
        <v>372.59094399999998</v>
      </c>
      <c r="E304">
        <v>-508529.75150100002</v>
      </c>
      <c r="F304">
        <v>2511801.4598309998</v>
      </c>
      <c r="G304">
        <v>4825.1825699999999</v>
      </c>
      <c r="I304">
        <f t="shared" si="141"/>
        <v>2198.8745133573539</v>
      </c>
      <c r="J304">
        <f t="shared" si="142"/>
        <v>0.29949269604547402</v>
      </c>
      <c r="K304">
        <f t="shared" si="143"/>
        <v>0.99865522371489002</v>
      </c>
      <c r="L304">
        <f t="shared" si="144"/>
        <v>489.09377899998799</v>
      </c>
      <c r="M304">
        <f t="shared" si="145"/>
        <v>-6.5182063900000502</v>
      </c>
      <c r="O304">
        <v>4900</v>
      </c>
      <c r="P304">
        <v>5100000</v>
      </c>
      <c r="Q304">
        <v>372.59094399999998</v>
      </c>
      <c r="R304">
        <v>-508529.75150100002</v>
      </c>
      <c r="S304">
        <v>2511801.4598309998</v>
      </c>
      <c r="T304">
        <v>4825.1825699999999</v>
      </c>
      <c r="U304">
        <v>12030.958537</v>
      </c>
      <c r="V304">
        <f t="shared" si="146"/>
        <v>1.2030958537000001</v>
      </c>
      <c r="Y304">
        <v>5100000</v>
      </c>
      <c r="Z304">
        <v>26.15</v>
      </c>
      <c r="AA304">
        <v>111.56699999999999</v>
      </c>
      <c r="AB304">
        <v>85.417000000000002</v>
      </c>
      <c r="AD304">
        <f t="shared" si="153"/>
        <v>326145.46201817982</v>
      </c>
      <c r="AE304">
        <f t="shared" si="154"/>
        <v>1.1706611203403077</v>
      </c>
      <c r="AF304">
        <f t="shared" si="155"/>
        <v>40.082611679050586</v>
      </c>
      <c r="AG304">
        <f t="shared" si="156"/>
        <v>1.5023971113008671E-2</v>
      </c>
    </row>
    <row r="305" spans="2:33" x14ac:dyDescent="0.2">
      <c r="B305">
        <v>5000</v>
      </c>
      <c r="C305">
        <v>5200000</v>
      </c>
      <c r="D305">
        <v>372.46515599999998</v>
      </c>
      <c r="E305">
        <v>-508483.12990499998</v>
      </c>
      <c r="F305">
        <v>2511801.4598309998</v>
      </c>
      <c r="G305">
        <v>5142.1732030000003</v>
      </c>
      <c r="I305">
        <f t="shared" si="141"/>
        <v>2245.4961093573947</v>
      </c>
      <c r="J305">
        <f t="shared" si="142"/>
        <v>0.30560479188313672</v>
      </c>
      <c r="K305">
        <f t="shared" si="143"/>
        <v>0.99865522371489002</v>
      </c>
      <c r="L305">
        <f t="shared" si="144"/>
        <v>535.71537500002887</v>
      </c>
      <c r="M305">
        <f t="shared" si="145"/>
        <v>-6.3723160399993501</v>
      </c>
      <c r="O305">
        <v>5000</v>
      </c>
      <c r="P305">
        <v>5200000</v>
      </c>
      <c r="Q305">
        <v>372.46515599999998</v>
      </c>
      <c r="R305">
        <v>-508483.12990499998</v>
      </c>
      <c r="S305">
        <v>2511801.4598309998</v>
      </c>
      <c r="T305">
        <v>5142.1732030000003</v>
      </c>
      <c r="U305">
        <v>12880.539280999999</v>
      </c>
      <c r="V305">
        <f t="shared" si="146"/>
        <v>1.2880539281000001</v>
      </c>
      <c r="Y305">
        <v>5200000</v>
      </c>
      <c r="Z305">
        <v>25.956700000000001</v>
      </c>
      <c r="AA305">
        <v>111.748</v>
      </c>
      <c r="AB305">
        <v>85.791300000000007</v>
      </c>
      <c r="AD305">
        <f t="shared" si="153"/>
        <v>330451.81683479261</v>
      </c>
      <c r="AE305">
        <f t="shared" si="154"/>
        <v>1.2369957497627344</v>
      </c>
      <c r="AF305">
        <f t="shared" si="155"/>
        <v>39.799616819582425</v>
      </c>
      <c r="AG305">
        <f t="shared" si="156"/>
        <v>1.5130798940348147E-2</v>
      </c>
    </row>
    <row r="306" spans="2:33" x14ac:dyDescent="0.2">
      <c r="B306">
        <v>5100</v>
      </c>
      <c r="C306">
        <v>5300000</v>
      </c>
      <c r="D306">
        <v>372.58303999999998</v>
      </c>
      <c r="E306">
        <v>-508435.979368</v>
      </c>
      <c r="F306">
        <v>2511801.4598309998</v>
      </c>
      <c r="G306">
        <v>5491.0318580000003</v>
      </c>
      <c r="I306">
        <f t="shared" si="141"/>
        <v>2292.6466463573743</v>
      </c>
      <c r="J306">
        <f t="shared" si="142"/>
        <v>0.31171688772079947</v>
      </c>
      <c r="K306">
        <f t="shared" si="143"/>
        <v>0.99865522371489002</v>
      </c>
      <c r="L306">
        <f t="shared" si="144"/>
        <v>582.86591200000839</v>
      </c>
      <c r="M306">
        <f t="shared" si="145"/>
        <v>-6.3670266299999643</v>
      </c>
      <c r="O306">
        <v>5100</v>
      </c>
      <c r="P306">
        <v>5300000</v>
      </c>
      <c r="Q306">
        <v>372.58303999999998</v>
      </c>
      <c r="R306">
        <v>-508435.979368</v>
      </c>
      <c r="S306">
        <v>2511801.4598309998</v>
      </c>
      <c r="T306">
        <v>5491.0318580000003</v>
      </c>
      <c r="U306">
        <v>13766.86945</v>
      </c>
      <c r="V306">
        <f t="shared" si="146"/>
        <v>1.3766869450000001</v>
      </c>
      <c r="Y306">
        <v>5300000</v>
      </c>
      <c r="Z306">
        <v>25.625499999999999</v>
      </c>
      <c r="AA306">
        <v>111.782</v>
      </c>
      <c r="AB306">
        <v>86.156499999999994</v>
      </c>
      <c r="AD306">
        <f t="shared" si="153"/>
        <v>334689.84979621769</v>
      </c>
      <c r="AE306">
        <f t="shared" si="154"/>
        <v>1.3053739973622993</v>
      </c>
      <c r="AF306">
        <f t="shared" si="155"/>
        <v>39.519652460251429</v>
      </c>
      <c r="AG306">
        <f t="shared" si="156"/>
        <v>1.5237988254215754E-2</v>
      </c>
    </row>
    <row r="307" spans="2:33" x14ac:dyDescent="0.2">
      <c r="B307">
        <v>5200</v>
      </c>
      <c r="C307">
        <v>5400000</v>
      </c>
      <c r="D307">
        <v>372.44655999999998</v>
      </c>
      <c r="E307">
        <v>-508402.230094</v>
      </c>
      <c r="F307">
        <v>2511801.4598309998</v>
      </c>
      <c r="G307">
        <v>5833.5686610000002</v>
      </c>
      <c r="I307">
        <f t="shared" si="141"/>
        <v>2326.3959203573759</v>
      </c>
      <c r="J307">
        <f t="shared" si="142"/>
        <v>0.31782898355846217</v>
      </c>
      <c r="K307">
        <f t="shared" si="143"/>
        <v>0.99865522371489002</v>
      </c>
      <c r="L307">
        <f t="shared" si="144"/>
        <v>616.61518600001</v>
      </c>
      <c r="M307">
        <f t="shared" si="145"/>
        <v>-6.5010392599997431</v>
      </c>
      <c r="O307">
        <v>5200</v>
      </c>
      <c r="P307">
        <v>5400000</v>
      </c>
      <c r="Q307">
        <v>372.44655999999998</v>
      </c>
      <c r="R307">
        <v>-508402.230094</v>
      </c>
      <c r="S307">
        <v>2511801.4598309998</v>
      </c>
      <c r="T307">
        <v>5833.5686610000002</v>
      </c>
      <c r="U307">
        <v>14571.626329000001</v>
      </c>
      <c r="V307">
        <f t="shared" si="146"/>
        <v>1.4571626329</v>
      </c>
      <c r="Y307">
        <v>5400000</v>
      </c>
      <c r="Z307">
        <v>25.9041</v>
      </c>
      <c r="AA307">
        <v>111.71</v>
      </c>
      <c r="AB307">
        <v>85.805899999999994</v>
      </c>
      <c r="AD307">
        <f t="shared" si="153"/>
        <v>330620.55484054325</v>
      </c>
      <c r="AE307">
        <f t="shared" si="154"/>
        <v>1.398686813298625</v>
      </c>
      <c r="AF307">
        <f t="shared" si="155"/>
        <v>38.28840348557214</v>
      </c>
      <c r="AG307">
        <f t="shared" si="156"/>
        <v>1.5727999738273792E-2</v>
      </c>
    </row>
    <row r="308" spans="2:33" x14ac:dyDescent="0.2">
      <c r="B308">
        <v>5300</v>
      </c>
      <c r="C308">
        <v>5500000</v>
      </c>
      <c r="D308">
        <v>372.27213399999999</v>
      </c>
      <c r="E308">
        <v>-508357.14375699998</v>
      </c>
      <c r="F308">
        <v>2511801.4598309998</v>
      </c>
      <c r="G308">
        <v>6298.3549579999999</v>
      </c>
      <c r="I308">
        <f t="shared" si="141"/>
        <v>2371.4822573573911</v>
      </c>
      <c r="J308">
        <f t="shared" si="142"/>
        <v>0.32394107939612493</v>
      </c>
      <c r="K308">
        <f t="shared" si="143"/>
        <v>0.99865522371489002</v>
      </c>
      <c r="L308">
        <f t="shared" si="144"/>
        <v>661.70152300002519</v>
      </c>
      <c r="M308">
        <f t="shared" si="145"/>
        <v>-6.3876686299996068</v>
      </c>
      <c r="O308">
        <v>5300</v>
      </c>
      <c r="P308">
        <v>5500000</v>
      </c>
      <c r="Q308">
        <v>372.27213399999999</v>
      </c>
      <c r="R308">
        <v>-508357.14375699998</v>
      </c>
      <c r="S308">
        <v>2511801.4598309998</v>
      </c>
      <c r="T308">
        <v>6298.3549579999999</v>
      </c>
      <c r="U308">
        <v>15529.704277999999</v>
      </c>
      <c r="V308">
        <f t="shared" si="146"/>
        <v>1.5529704278000001</v>
      </c>
      <c r="Y308">
        <v>5500000</v>
      </c>
      <c r="Z308">
        <v>25.6401</v>
      </c>
      <c r="AA308">
        <v>111.786</v>
      </c>
      <c r="AB308">
        <v>86.145899999999997</v>
      </c>
      <c r="AD308">
        <f t="shared" si="153"/>
        <v>334566.33238509303</v>
      </c>
      <c r="AE308">
        <f t="shared" si="154"/>
        <v>1.4730695604065707</v>
      </c>
      <c r="AF308">
        <f t="shared" si="155"/>
        <v>38.014310445717548</v>
      </c>
      <c r="AG308">
        <f t="shared" si="156"/>
        <v>1.5841402696490054E-2</v>
      </c>
    </row>
    <row r="309" spans="2:33" x14ac:dyDescent="0.2">
      <c r="B309">
        <v>5400</v>
      </c>
      <c r="C309">
        <v>5600000</v>
      </c>
      <c r="D309">
        <v>372.28229800000003</v>
      </c>
      <c r="E309">
        <v>-508300.52688800002</v>
      </c>
      <c r="F309">
        <v>2511801.4598309998</v>
      </c>
      <c r="G309">
        <v>6751.1630160000004</v>
      </c>
      <c r="I309">
        <f t="shared" si="141"/>
        <v>2428.0991263573524</v>
      </c>
      <c r="J309">
        <f t="shared" si="142"/>
        <v>0.33005317523378769</v>
      </c>
      <c r="K309">
        <f t="shared" si="143"/>
        <v>0.99865522371489002</v>
      </c>
      <c r="L309">
        <f t="shared" si="144"/>
        <v>718.31839199998649</v>
      </c>
      <c r="M309">
        <f t="shared" si="145"/>
        <v>-6.2723633100001459</v>
      </c>
      <c r="O309">
        <v>5400</v>
      </c>
      <c r="P309">
        <v>5600000</v>
      </c>
      <c r="Q309">
        <v>372.28229800000003</v>
      </c>
      <c r="R309">
        <v>-508300.52688800002</v>
      </c>
      <c r="S309">
        <v>2511801.4598309998</v>
      </c>
      <c r="T309">
        <v>6751.1630160000004</v>
      </c>
      <c r="U309">
        <v>16611.437486999999</v>
      </c>
      <c r="V309">
        <f t="shared" si="146"/>
        <v>1.6611437487</v>
      </c>
      <c r="Y309">
        <v>5600000</v>
      </c>
      <c r="Z309">
        <v>25.889500000000002</v>
      </c>
      <c r="AA309">
        <v>111.449</v>
      </c>
      <c r="AB309">
        <v>85.5595</v>
      </c>
      <c r="AD309">
        <f t="shared" si="153"/>
        <v>327780.49858944624</v>
      </c>
      <c r="AE309">
        <f t="shared" si="154"/>
        <v>1.6082975844747285</v>
      </c>
      <c r="AF309">
        <f t="shared" si="155"/>
        <v>36.553595601956388</v>
      </c>
      <c r="AG309">
        <f t="shared" si="156"/>
        <v>1.6474439520465928E-2</v>
      </c>
    </row>
    <row r="310" spans="2:33" x14ac:dyDescent="0.2">
      <c r="B310">
        <v>5500</v>
      </c>
      <c r="C310">
        <v>5700000</v>
      </c>
      <c r="D310">
        <v>372.75204500000001</v>
      </c>
      <c r="E310">
        <v>-508249.200266</v>
      </c>
      <c r="F310">
        <v>2511801.4598309998</v>
      </c>
      <c r="G310">
        <v>7382.7455730000001</v>
      </c>
      <c r="I310">
        <f t="shared" si="141"/>
        <v>2479.4257483573747</v>
      </c>
      <c r="J310">
        <f t="shared" si="142"/>
        <v>0.33616527107145039</v>
      </c>
      <c r="K310">
        <f t="shared" si="143"/>
        <v>0.99865522371489002</v>
      </c>
      <c r="L310">
        <f t="shared" si="144"/>
        <v>769.64501400000881</v>
      </c>
      <c r="M310">
        <f t="shared" si="145"/>
        <v>-6.325265779999536</v>
      </c>
      <c r="O310">
        <v>5500</v>
      </c>
      <c r="P310">
        <v>5700000</v>
      </c>
      <c r="Q310">
        <v>372.75204500000001</v>
      </c>
      <c r="R310">
        <v>-508249.200266</v>
      </c>
      <c r="S310">
        <v>2511801.4598309998</v>
      </c>
      <c r="T310">
        <v>7382.7455730000001</v>
      </c>
      <c r="U310">
        <v>17848.503806000001</v>
      </c>
      <c r="V310">
        <f t="shared" si="146"/>
        <v>1.7848503806000002</v>
      </c>
      <c r="Y310">
        <v>5700000</v>
      </c>
      <c r="Z310">
        <v>25.656199999999998</v>
      </c>
      <c r="AA310">
        <v>111.23699999999999</v>
      </c>
      <c r="AB310">
        <v>85.580799999999996</v>
      </c>
      <c r="AD310">
        <f t="shared" si="153"/>
        <v>328025.36197205604</v>
      </c>
      <c r="AE310">
        <f t="shared" si="154"/>
        <v>1.7267787590111523</v>
      </c>
      <c r="AF310">
        <f t="shared" si="155"/>
        <v>35.91579508719493</v>
      </c>
      <c r="AG310">
        <f t="shared" si="156"/>
        <v>1.6766996207044919E-2</v>
      </c>
    </row>
    <row r="311" spans="2:33" x14ac:dyDescent="0.2">
      <c r="B311">
        <v>5600</v>
      </c>
      <c r="C311">
        <v>5800000</v>
      </c>
      <c r="D311">
        <v>372.46351700000002</v>
      </c>
      <c r="E311">
        <v>-508189.40667200001</v>
      </c>
      <c r="F311">
        <v>2511801.4598309998</v>
      </c>
      <c r="G311">
        <v>7884.004277</v>
      </c>
      <c r="I311">
        <f t="shared" si="141"/>
        <v>2539.2193423573626</v>
      </c>
      <c r="J311">
        <f t="shared" si="142"/>
        <v>0.34227736690911315</v>
      </c>
      <c r="K311">
        <f t="shared" si="143"/>
        <v>0.99865522371489002</v>
      </c>
      <c r="L311">
        <f t="shared" si="144"/>
        <v>829.43860799999675</v>
      </c>
      <c r="M311">
        <f t="shared" si="145"/>
        <v>-6.2405960599998798</v>
      </c>
      <c r="O311">
        <v>5600</v>
      </c>
      <c r="P311">
        <v>5800000</v>
      </c>
      <c r="Q311">
        <v>372.46351700000002</v>
      </c>
      <c r="R311">
        <v>-508189.40667200001</v>
      </c>
      <c r="S311">
        <v>2511801.4598309998</v>
      </c>
      <c r="T311">
        <v>7884.004277</v>
      </c>
      <c r="U311">
        <v>18984.475316</v>
      </c>
      <c r="V311">
        <f t="shared" si="146"/>
        <v>1.8984475316</v>
      </c>
      <c r="Y311">
        <v>5800000</v>
      </c>
      <c r="Z311">
        <v>25.550799999999999</v>
      </c>
      <c r="AA311">
        <v>111.813</v>
      </c>
      <c r="AB311">
        <v>86.262200000000007</v>
      </c>
      <c r="AD311">
        <f t="shared" si="153"/>
        <v>335923.19155262184</v>
      </c>
      <c r="AE311">
        <f t="shared" si="154"/>
        <v>1.7934980796768867</v>
      </c>
      <c r="AF311">
        <f t="shared" si="155"/>
        <v>36.123740348748008</v>
      </c>
      <c r="AG311">
        <f t="shared" si="156"/>
        <v>1.6670477480631964E-2</v>
      </c>
    </row>
    <row r="312" spans="2:33" x14ac:dyDescent="0.2">
      <c r="B312">
        <v>5700</v>
      </c>
      <c r="C312">
        <v>5900000</v>
      </c>
      <c r="D312">
        <v>372.44439599999998</v>
      </c>
      <c r="E312">
        <v>-508127.35232499999</v>
      </c>
      <c r="F312">
        <v>2511801.4598309998</v>
      </c>
      <c r="G312">
        <v>8511.1306289999993</v>
      </c>
      <c r="I312">
        <f t="shared" si="141"/>
        <v>2601.2736893573892</v>
      </c>
      <c r="J312">
        <f t="shared" si="142"/>
        <v>0.34838946274677585</v>
      </c>
      <c r="K312">
        <f t="shared" si="143"/>
        <v>0.99865522371489002</v>
      </c>
      <c r="L312">
        <f t="shared" si="144"/>
        <v>891.49295500002336</v>
      </c>
      <c r="M312">
        <f t="shared" si="145"/>
        <v>-6.2179885299994933</v>
      </c>
      <c r="O312">
        <v>5700</v>
      </c>
      <c r="P312">
        <v>5900000</v>
      </c>
      <c r="Q312">
        <v>372.44439599999998</v>
      </c>
      <c r="R312">
        <v>-508127.35232499999</v>
      </c>
      <c r="S312">
        <v>2511801.4598309998</v>
      </c>
      <c r="T312">
        <v>8511.1306289999993</v>
      </c>
      <c r="U312">
        <v>20121.549339000001</v>
      </c>
      <c r="V312">
        <f t="shared" si="146"/>
        <v>2.0121549339000002</v>
      </c>
      <c r="Y312">
        <v>5900000</v>
      </c>
      <c r="Z312">
        <v>25.819500000000001</v>
      </c>
      <c r="AA312">
        <v>111.697</v>
      </c>
      <c r="AB312">
        <v>85.877499999999998</v>
      </c>
      <c r="AD312">
        <f t="shared" si="153"/>
        <v>331448.89614851598</v>
      </c>
      <c r="AE312">
        <f t="shared" si="154"/>
        <v>1.9265804365119525</v>
      </c>
      <c r="AF312">
        <f t="shared" si="155"/>
        <v>35.017285133444965</v>
      </c>
      <c r="AG312">
        <f t="shared" si="156"/>
        <v>1.7197221249594802E-2</v>
      </c>
    </row>
    <row r="313" spans="2:33" x14ac:dyDescent="0.2">
      <c r="B313">
        <v>5800</v>
      </c>
      <c r="C313">
        <v>6000000</v>
      </c>
      <c r="D313">
        <v>372.52250700000002</v>
      </c>
      <c r="E313">
        <v>-508060.08333200001</v>
      </c>
      <c r="F313">
        <v>2511801.4598309998</v>
      </c>
      <c r="G313">
        <v>9078.2461930000009</v>
      </c>
      <c r="I313">
        <f t="shared" si="141"/>
        <v>2668.5426823573653</v>
      </c>
      <c r="J313">
        <f t="shared" si="142"/>
        <v>0.3545015585844386</v>
      </c>
      <c r="K313">
        <f t="shared" si="143"/>
        <v>0.99865522371489002</v>
      </c>
      <c r="L313">
        <f t="shared" si="144"/>
        <v>958.76194799999939</v>
      </c>
      <c r="M313">
        <f t="shared" si="145"/>
        <v>-6.1658420699999992</v>
      </c>
      <c r="O313">
        <v>5800</v>
      </c>
      <c r="P313">
        <v>6000000</v>
      </c>
      <c r="Q313">
        <v>372.52250700000002</v>
      </c>
      <c r="R313">
        <v>-508060.08333200001</v>
      </c>
      <c r="S313">
        <v>2511801.4598309998</v>
      </c>
      <c r="T313">
        <v>9078.2461930000009</v>
      </c>
      <c r="U313">
        <v>21541.125719</v>
      </c>
      <c r="V313">
        <f t="shared" si="146"/>
        <v>2.1541125719000003</v>
      </c>
      <c r="Y313">
        <v>6000000</v>
      </c>
      <c r="Z313">
        <v>25.389199999999999</v>
      </c>
      <c r="AA313">
        <v>111.65600000000001</v>
      </c>
      <c r="AB313">
        <v>86.266800000000003</v>
      </c>
      <c r="AD313">
        <f t="shared" si="153"/>
        <v>335976.93452755542</v>
      </c>
      <c r="AE313">
        <f t="shared" si="154"/>
        <v>2.0347039919020391</v>
      </c>
      <c r="AF313">
        <f t="shared" si="155"/>
        <v>34.883674133188592</v>
      </c>
      <c r="AG313">
        <f t="shared" si="156"/>
        <v>1.7263089825365105E-2</v>
      </c>
    </row>
  </sheetData>
  <sortState xmlns:xlrd2="http://schemas.microsoft.com/office/spreadsheetml/2017/richdata2" ref="K4:O8">
    <sortCondition ref="L4:L8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65B75-AD06-2B40-99ED-2377333422FF}">
  <dimension ref="B1:AZ307"/>
  <sheetViews>
    <sheetView workbookViewId="0">
      <selection activeCell="V268" sqref="V268:V287"/>
    </sheetView>
  </sheetViews>
  <sheetFormatPr baseColWidth="10" defaultRowHeight="16" x14ac:dyDescent="0.2"/>
  <sheetData>
    <row r="1" spans="2:9" x14ac:dyDescent="0.2">
      <c r="B1" t="s">
        <v>0</v>
      </c>
    </row>
    <row r="3" spans="2:9" x14ac:dyDescent="0.2">
      <c r="B3" t="s">
        <v>1</v>
      </c>
    </row>
    <row r="4" spans="2:9" x14ac:dyDescent="0.2">
      <c r="B4">
        <v>100000</v>
      </c>
      <c r="C4">
        <v>689.37068699999998</v>
      </c>
      <c r="D4">
        <v>-8977.9725500000004</v>
      </c>
      <c r="E4">
        <v>39836.841203999997</v>
      </c>
      <c r="F4">
        <v>-0.28416000000000002</v>
      </c>
      <c r="I4" t="s">
        <v>35</v>
      </c>
    </row>
    <row r="5" spans="2:9" x14ac:dyDescent="0.2">
      <c r="B5">
        <v>100000</v>
      </c>
      <c r="C5">
        <v>689.96999600000004</v>
      </c>
      <c r="D5">
        <v>-8981.0875739999992</v>
      </c>
      <c r="E5">
        <v>39860.290055999998</v>
      </c>
      <c r="F5">
        <v>0.54825699999999999</v>
      </c>
      <c r="I5" t="s">
        <v>36</v>
      </c>
    </row>
    <row r="6" spans="2:9" x14ac:dyDescent="0.2">
      <c r="B6">
        <v>100000</v>
      </c>
      <c r="C6">
        <v>688.473296</v>
      </c>
      <c r="D6">
        <v>-8961.8857449999996</v>
      </c>
      <c r="E6">
        <v>39917.772526000001</v>
      </c>
      <c r="F6">
        <v>0.61691600000000002</v>
      </c>
    </row>
    <row r="7" spans="2:9" x14ac:dyDescent="0.2">
      <c r="B7">
        <v>100000</v>
      </c>
      <c r="C7">
        <v>689.663003</v>
      </c>
      <c r="D7">
        <v>-8977.2443810000004</v>
      </c>
      <c r="E7">
        <v>39884.194790000001</v>
      </c>
      <c r="F7">
        <v>-4.8514000000000002E-2</v>
      </c>
    </row>
    <row r="8" spans="2:9" x14ac:dyDescent="0.2">
      <c r="B8">
        <v>100000</v>
      </c>
      <c r="C8">
        <v>690.23979599999996</v>
      </c>
      <c r="D8">
        <v>-8982.7015470000006</v>
      </c>
      <c r="E8">
        <v>39871.754243000003</v>
      </c>
      <c r="F8">
        <v>-6.2858999999999998E-2</v>
      </c>
    </row>
    <row r="9" spans="2:9" x14ac:dyDescent="0.2">
      <c r="D9">
        <f>AVERAGE(D4:D8)</f>
        <v>-8976.1783594000008</v>
      </c>
      <c r="E9">
        <f>AVERAGE(E4:E8)</f>
        <v>39874.170563799998</v>
      </c>
    </row>
    <row r="10" spans="2:9" x14ac:dyDescent="0.2">
      <c r="D10">
        <f>D9/2000</f>
        <v>-4.4880891797000002</v>
      </c>
      <c r="E10">
        <f>E9/2000</f>
        <v>19.9370852819</v>
      </c>
    </row>
    <row r="11" spans="2:9" x14ac:dyDescent="0.2">
      <c r="E11">
        <f>(E10*2)^(1/3)</f>
        <v>3.4163620379841011</v>
      </c>
    </row>
    <row r="14" spans="2:9" x14ac:dyDescent="0.2">
      <c r="B14" t="s">
        <v>2</v>
      </c>
      <c r="C14">
        <v>-9022.7552840000008</v>
      </c>
      <c r="D14">
        <v>5.6999261519995343</v>
      </c>
      <c r="F14" t="s">
        <v>3</v>
      </c>
      <c r="G14">
        <v>-9046.0796150000006</v>
      </c>
      <c r="H14">
        <v>6.8385319999997591</v>
      </c>
    </row>
    <row r="15" spans="2:9" x14ac:dyDescent="0.2">
      <c r="B15" t="s">
        <v>4</v>
      </c>
      <c r="C15">
        <v>-9020.8119260000003</v>
      </c>
      <c r="D15">
        <v>7.6432841519999783</v>
      </c>
      <c r="F15" t="s">
        <v>1</v>
      </c>
      <c r="G15">
        <v>-9052.9181470000003</v>
      </c>
      <c r="H15">
        <v>-4.5264590734999999</v>
      </c>
    </row>
    <row r="16" spans="2:9" x14ac:dyDescent="0.2">
      <c r="B16" t="s">
        <v>1</v>
      </c>
      <c r="C16">
        <v>-9032.9716960000005</v>
      </c>
      <c r="D16">
        <v>-4.5164858480000003</v>
      </c>
    </row>
    <row r="19" spans="2:52" x14ac:dyDescent="0.2">
      <c r="AJ19" t="s">
        <v>38</v>
      </c>
    </row>
    <row r="20" spans="2:52" x14ac:dyDescent="0.2">
      <c r="B20" t="s">
        <v>5</v>
      </c>
      <c r="AE20" t="s">
        <v>6</v>
      </c>
      <c r="AJ20" t="s">
        <v>27</v>
      </c>
      <c r="AK20" t="s">
        <v>28</v>
      </c>
      <c r="AS20" t="s">
        <v>39</v>
      </c>
      <c r="AX20" t="s">
        <v>39</v>
      </c>
    </row>
    <row r="21" spans="2:52" x14ac:dyDescent="0.2">
      <c r="D21" t="s">
        <v>7</v>
      </c>
      <c r="F21" t="s">
        <v>31</v>
      </c>
      <c r="Y21" t="s">
        <v>8</v>
      </c>
      <c r="Z21" t="s">
        <v>9</v>
      </c>
      <c r="AA21" t="s">
        <v>10</v>
      </c>
      <c r="AB21" t="s">
        <v>11</v>
      </c>
      <c r="AD21">
        <f>(4/3)*3.14*((3.413*10.5)^3)</f>
        <v>192683.77519540023</v>
      </c>
      <c r="AE21" t="s">
        <v>12</v>
      </c>
      <c r="AS21">
        <v>312486.91499999998</v>
      </c>
      <c r="AX21">
        <v>443880.277</v>
      </c>
    </row>
    <row r="22" spans="2:52" x14ac:dyDescent="0.2">
      <c r="B22">
        <v>9617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  <c r="Y22">
        <v>0</v>
      </c>
      <c r="Z22">
        <v>30.87</v>
      </c>
      <c r="AA22">
        <v>106.33</v>
      </c>
      <c r="AB22">
        <v>75.459999999999994</v>
      </c>
      <c r="AD22">
        <f>(1/6)*3.14*(AB22)^3</f>
        <v>224868.59183917326</v>
      </c>
      <c r="AJ22">
        <v>3.4558509911643789</v>
      </c>
      <c r="AK22">
        <v>34.62169623835981</v>
      </c>
      <c r="AL22">
        <f>AVERAGE(AJ22:AJ26)</f>
        <v>3.3588046480421823</v>
      </c>
      <c r="AM22">
        <f>AVERAGE(AK22:AK26)</f>
        <v>35.211692431864122</v>
      </c>
      <c r="AN22">
        <f>AVERAGE(AJ22:AJ31)</f>
        <v>3.309202222571495</v>
      </c>
      <c r="AO22">
        <f>AVERAGE(AK22:AK31)</f>
        <v>35.557662023457382</v>
      </c>
      <c r="AS22">
        <v>27.257000000000001</v>
      </c>
      <c r="AX22">
        <v>24.451000000000001</v>
      </c>
    </row>
    <row r="23" spans="2:52" x14ac:dyDescent="0.2">
      <c r="B23" t="s">
        <v>23</v>
      </c>
      <c r="C23">
        <v>100000</v>
      </c>
      <c r="D23">
        <v>464.83331399999997</v>
      </c>
      <c r="E23">
        <v>-583595.94195500005</v>
      </c>
      <c r="F23">
        <v>2519280.0862890002</v>
      </c>
      <c r="G23">
        <v>-2.1489999999999999E-2</v>
      </c>
      <c r="Y23">
        <v>100000</v>
      </c>
      <c r="Z23">
        <v>31.313700000000001</v>
      </c>
      <c r="AA23">
        <v>105.84</v>
      </c>
      <c r="AB23">
        <v>74.526300000000006</v>
      </c>
      <c r="AD23">
        <f t="shared" ref="AD23:AD25" si="0">(1/6)*3.14*(AB23)^3</f>
        <v>216624.25336912443</v>
      </c>
      <c r="AJ23">
        <v>3.3293905032804987</v>
      </c>
      <c r="AK23">
        <v>35.267722678865738</v>
      </c>
      <c r="AS23">
        <v>313.3</v>
      </c>
      <c r="AX23">
        <v>375.14800000000002</v>
      </c>
    </row>
    <row r="24" spans="2:52" x14ac:dyDescent="0.2">
      <c r="B24">
        <v>0</v>
      </c>
      <c r="C24">
        <v>200000</v>
      </c>
      <c r="D24">
        <v>464.84735000000001</v>
      </c>
      <c r="E24">
        <v>-538388.21128399996</v>
      </c>
      <c r="F24">
        <v>2516974.689824</v>
      </c>
      <c r="G24">
        <v>1.7614999999999999E-2</v>
      </c>
      <c r="I24">
        <f t="shared" ref="I24:I54" si="1">E24-(128000-$B$22)/128000*$E$23</f>
        <v>1360.5261883342173</v>
      </c>
      <c r="J24">
        <f>B24/$B$22</f>
        <v>0</v>
      </c>
      <c r="K24">
        <f t="shared" ref="K24:K54" si="2">F24/$F$23</f>
        <v>0.99908489870675865</v>
      </c>
      <c r="L24">
        <f t="shared" ref="L24:L54" si="3">E24-$E$24</f>
        <v>0</v>
      </c>
      <c r="O24" t="s">
        <v>24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25</v>
      </c>
      <c r="V24" t="s">
        <v>26</v>
      </c>
      <c r="Y24">
        <v>200000</v>
      </c>
      <c r="Z24">
        <v>30.994700000000002</v>
      </c>
      <c r="AA24">
        <v>105.86199999999999</v>
      </c>
      <c r="AB24">
        <v>74.8673</v>
      </c>
      <c r="AD24">
        <f t="shared" si="0"/>
        <v>219611.41539599691</v>
      </c>
      <c r="AE24" t="s">
        <v>27</v>
      </c>
      <c r="AF24" t="s">
        <v>28</v>
      </c>
      <c r="AG24" t="s">
        <v>29</v>
      </c>
      <c r="AJ24">
        <v>3.0203034121597394</v>
      </c>
      <c r="AK24">
        <v>35.324709366731874</v>
      </c>
      <c r="AQ24" t="s">
        <v>44</v>
      </c>
      <c r="AV24" t="s">
        <v>43</v>
      </c>
    </row>
    <row r="25" spans="2:52" x14ac:dyDescent="0.2">
      <c r="B25">
        <v>100</v>
      </c>
      <c r="C25">
        <v>300000</v>
      </c>
      <c r="D25">
        <v>465.18691200000001</v>
      </c>
      <c r="E25">
        <v>-538390.82501599996</v>
      </c>
      <c r="F25">
        <v>2516763.7706889999</v>
      </c>
      <c r="G25">
        <v>-132.48191700000001</v>
      </c>
      <c r="I25">
        <f t="shared" si="1"/>
        <v>1357.9124563342193</v>
      </c>
      <c r="J25">
        <f>B25/$B$22</f>
        <v>1.0398253093480296E-2</v>
      </c>
      <c r="K25">
        <f t="shared" si="2"/>
        <v>0.99900117671961319</v>
      </c>
      <c r="L25">
        <f t="shared" si="3"/>
        <v>-2.6137319999979809</v>
      </c>
      <c r="M25">
        <f>((L25-L24)-(B25-B24)*$H$14)/(B25-B24)</f>
        <v>-6.8646693199997388</v>
      </c>
      <c r="O25">
        <v>100</v>
      </c>
      <c r="P25">
        <v>300000</v>
      </c>
      <c r="Q25">
        <v>465.18691200000001</v>
      </c>
      <c r="R25">
        <v>-538390.82501599996</v>
      </c>
      <c r="S25">
        <v>2516763.7706889999</v>
      </c>
      <c r="T25">
        <v>-132.48191700000001</v>
      </c>
      <c r="U25">
        <v>0</v>
      </c>
      <c r="V25">
        <f>U25*10^-4</f>
        <v>0</v>
      </c>
      <c r="Y25">
        <v>300000</v>
      </c>
      <c r="Z25">
        <v>31.135400000000001</v>
      </c>
      <c r="AA25">
        <v>105.577</v>
      </c>
      <c r="AB25">
        <v>74.441599999999994</v>
      </c>
      <c r="AD25">
        <f t="shared" si="0"/>
        <v>215886.50457324789</v>
      </c>
      <c r="AE25">
        <f>V25*$AD$21/AD25</f>
        <v>0</v>
      </c>
      <c r="AF25">
        <f>AD25/O25*0.6022</f>
        <v>1300.0685305400987</v>
      </c>
      <c r="AG25">
        <f>O25/AD25</f>
        <v>4.6320635093737928E-4</v>
      </c>
      <c r="AJ25">
        <v>3.8747459679442247</v>
      </c>
      <c r="AK25">
        <v>35.377821229522979</v>
      </c>
      <c r="AQ25" t="s">
        <v>27</v>
      </c>
      <c r="AR25" t="s">
        <v>28</v>
      </c>
      <c r="AS25" t="s">
        <v>39</v>
      </c>
      <c r="AT25" t="s">
        <v>40</v>
      </c>
      <c r="AV25" t="s">
        <v>27</v>
      </c>
      <c r="AW25" t="s">
        <v>28</v>
      </c>
      <c r="AX25" t="s">
        <v>39</v>
      </c>
      <c r="AY25" t="s">
        <v>40</v>
      </c>
      <c r="AZ25" t="s">
        <v>45</v>
      </c>
    </row>
    <row r="26" spans="2:52" x14ac:dyDescent="0.2">
      <c r="B26">
        <v>200</v>
      </c>
      <c r="C26">
        <v>400000</v>
      </c>
      <c r="D26">
        <v>465.178516</v>
      </c>
      <c r="E26">
        <v>-538392.77986000001</v>
      </c>
      <c r="F26">
        <v>2516763.7706889999</v>
      </c>
      <c r="G26">
        <v>-190.66516300000001</v>
      </c>
      <c r="I26">
        <f t="shared" si="1"/>
        <v>1355.9576123341685</v>
      </c>
      <c r="J26">
        <f>B26/$B$22</f>
        <v>2.0796506186960592E-2</v>
      </c>
      <c r="K26">
        <f t="shared" si="2"/>
        <v>0.99900117671961319</v>
      </c>
      <c r="L26">
        <f t="shared" si="3"/>
        <v>-4.568576000048779</v>
      </c>
      <c r="M26">
        <f>((L26-L25)-(B26-B25)*$H$14)/(B26-B25)</f>
        <v>-6.8580804400002675</v>
      </c>
      <c r="O26">
        <v>200</v>
      </c>
      <c r="P26">
        <v>400000</v>
      </c>
      <c r="Q26">
        <v>465.178516</v>
      </c>
      <c r="R26">
        <v>-538392.77986000001</v>
      </c>
      <c r="S26">
        <v>2516763.7706889999</v>
      </c>
      <c r="T26">
        <v>-190.66516300000001</v>
      </c>
      <c r="U26">
        <v>47.635544000000003</v>
      </c>
      <c r="V26">
        <f>U26*10^-4</f>
        <v>4.7635544000000007E-3</v>
      </c>
      <c r="Y26">
        <v>400000</v>
      </c>
      <c r="Z26">
        <v>31.322199999999999</v>
      </c>
      <c r="AA26">
        <v>105.79600000000001</v>
      </c>
      <c r="AB26">
        <v>74.473799999999997</v>
      </c>
      <c r="AD26">
        <f>(1/6)*3.14*(AB26)^3</f>
        <v>216166.77337987587</v>
      </c>
      <c r="AE26">
        <f t="shared" ref="AE26:AE41" si="4">V26*$AD$21/AD26</f>
        <v>4.2460718212584845E-3</v>
      </c>
      <c r="AF26">
        <f t="shared" ref="AF26:AF54" si="5">AD26/O26*0.6022</f>
        <v>650.87815464680614</v>
      </c>
      <c r="AG26">
        <f t="shared" ref="AG26:AG54" si="6">O26/AD26</f>
        <v>9.2521157101482223E-4</v>
      </c>
      <c r="AJ26">
        <v>3.1137323656620697</v>
      </c>
      <c r="AK26">
        <v>35.466512645840197</v>
      </c>
      <c r="AQ26">
        <v>3.3588046480421823</v>
      </c>
      <c r="AR26">
        <v>35.211692431864122</v>
      </c>
      <c r="AS26">
        <f>(((8.253*500)/$AR26)*(1+AS$23/($AR26-AS$22))-AS$21/($AR26^2))/1000</f>
        <v>4.4807980758534569</v>
      </c>
      <c r="AT26">
        <f>ABS($AP26-AS26)</f>
        <v>4.4807980758534569</v>
      </c>
      <c r="AV26">
        <v>3.309202222571495</v>
      </c>
      <c r="AW26">
        <v>35.557662023457382</v>
      </c>
      <c r="AX26">
        <f>(((8.253*500)/$AW26)*(1+AX$23/($AW26-AX$22))-AX$21/($AW26^2))/1000</f>
        <v>3.6848108005448936</v>
      </c>
      <c r="AY26">
        <f>ABS($AV26-AX26)</f>
        <v>0.37560857797339864</v>
      </c>
      <c r="AZ26">
        <f>AY26/AV26</f>
        <v>0.11350426861538941</v>
      </c>
    </row>
    <row r="27" spans="2:52" x14ac:dyDescent="0.2">
      <c r="B27">
        <v>300</v>
      </c>
      <c r="C27">
        <v>500000</v>
      </c>
      <c r="D27">
        <v>465.16261900000001</v>
      </c>
      <c r="E27">
        <v>-538401.91129199998</v>
      </c>
      <c r="F27">
        <v>2516763.7706889999</v>
      </c>
      <c r="G27">
        <v>-141.74889400000001</v>
      </c>
      <c r="I27">
        <f t="shared" si="1"/>
        <v>1346.8261803342029</v>
      </c>
      <c r="J27">
        <f t="shared" ref="J27:J54" si="7">B27/$B$22</f>
        <v>3.1194759280440885E-2</v>
      </c>
      <c r="K27">
        <f t="shared" si="2"/>
        <v>0.99900117671961319</v>
      </c>
      <c r="L27">
        <f t="shared" si="3"/>
        <v>-13.70000800001435</v>
      </c>
      <c r="M27">
        <f t="shared" ref="M27:M54" si="8">((L27-L26)-(B27-B26)*$H$14)/(B27-B26)</f>
        <v>-6.9298463199994149</v>
      </c>
      <c r="O27">
        <v>300</v>
      </c>
      <c r="P27">
        <v>500000</v>
      </c>
      <c r="Q27">
        <v>465.16261900000001</v>
      </c>
      <c r="R27">
        <v>-538401.91129199998</v>
      </c>
      <c r="S27">
        <v>2516763.7706889999</v>
      </c>
      <c r="T27">
        <v>-141.74889400000001</v>
      </c>
      <c r="U27">
        <v>105.238934</v>
      </c>
      <c r="V27">
        <f t="shared" ref="V27:V54" si="9">U27*10^-4</f>
        <v>1.0523893400000001E-2</v>
      </c>
      <c r="Y27">
        <v>500000</v>
      </c>
      <c r="Z27">
        <v>31.2713</v>
      </c>
      <c r="AA27">
        <v>105.70399999999999</v>
      </c>
      <c r="AB27">
        <v>74.432699999999997</v>
      </c>
      <c r="AD27">
        <f t="shared" ref="AD27:AD54" si="10">(1/6)*3.14*(AB27)^3</f>
        <v>215809.08172696506</v>
      </c>
      <c r="AE27">
        <f t="shared" si="4"/>
        <v>9.3961917350236686E-3</v>
      </c>
      <c r="AF27">
        <f t="shared" si="5"/>
        <v>433.20076338659453</v>
      </c>
      <c r="AG27">
        <f t="shared" si="6"/>
        <v>1.3901175872642407E-3</v>
      </c>
      <c r="AJ27">
        <v>3.7218448930190822</v>
      </c>
      <c r="AK27">
        <v>35.527356475442453</v>
      </c>
      <c r="AL27">
        <f>AVERAGE(AJ27:AJ31)</f>
        <v>3.2595997971008082</v>
      </c>
      <c r="AM27">
        <f>AVERAGE(AK27:AK31)</f>
        <v>35.903631615050635</v>
      </c>
      <c r="AQ27">
        <v>3.2595997971008082</v>
      </c>
      <c r="AR27">
        <v>35.903631615050635</v>
      </c>
      <c r="AS27">
        <f t="shared" ref="AS27:AS65" si="11">(((8.253*500)/$AR27)*(1+AS$23/($AR27-AS$22))-AS$21/($AR27^2))/1000</f>
        <v>4.0369629956064861</v>
      </c>
      <c r="AT27">
        <f t="shared" ref="AT27:AT65" si="12">ABS($AP27-AS27)</f>
        <v>4.0369629956064861</v>
      </c>
      <c r="AV27">
        <v>3.1970246112889988</v>
      </c>
      <c r="AW27">
        <v>37.801112435288694</v>
      </c>
      <c r="AX27">
        <f t="shared" ref="AX27:AX45" si="13">(((8.253*500)/$AW27)*(1+AX$23/($AW27-AX$22))-AX$21/($AW27^2))/1000</f>
        <v>2.8660974725602513</v>
      </c>
      <c r="AY27">
        <f t="shared" ref="AY27:AY45" si="14">ABS($AV27-AX27)</f>
        <v>0.33092713872874757</v>
      </c>
      <c r="AZ27">
        <f t="shared" ref="AZ27:AZ45" si="15">AY27/AV27</f>
        <v>0.10351097628720539</v>
      </c>
    </row>
    <row r="28" spans="2:52" x14ac:dyDescent="0.2">
      <c r="B28">
        <v>400</v>
      </c>
      <c r="C28">
        <v>600000</v>
      </c>
      <c r="D28">
        <v>465.28299299999998</v>
      </c>
      <c r="E28">
        <v>-538400.15019800002</v>
      </c>
      <c r="F28">
        <v>2516763.7706889999</v>
      </c>
      <c r="G28">
        <v>-266.90377100000001</v>
      </c>
      <c r="I28">
        <f t="shared" si="1"/>
        <v>1348.5872743341606</v>
      </c>
      <c r="J28">
        <f t="shared" si="7"/>
        <v>4.1593012373921184E-2</v>
      </c>
      <c r="K28">
        <f t="shared" si="2"/>
        <v>0.99900117671961319</v>
      </c>
      <c r="L28">
        <f t="shared" si="3"/>
        <v>-11.938914000056684</v>
      </c>
      <c r="M28">
        <f t="shared" si="8"/>
        <v>-6.8209210600001828</v>
      </c>
      <c r="O28">
        <v>400</v>
      </c>
      <c r="P28">
        <v>600000</v>
      </c>
      <c r="Q28">
        <v>465.28299299999998</v>
      </c>
      <c r="R28">
        <v>-538400.15019800002</v>
      </c>
      <c r="S28">
        <v>2516763.7706889999</v>
      </c>
      <c r="T28">
        <v>-266.90377100000001</v>
      </c>
      <c r="U28">
        <v>174.93393699999999</v>
      </c>
      <c r="V28">
        <f t="shared" si="9"/>
        <v>1.7493393699999998E-2</v>
      </c>
      <c r="Y28">
        <v>600000</v>
      </c>
      <c r="Z28">
        <v>31.487200000000001</v>
      </c>
      <c r="AA28">
        <v>105.556</v>
      </c>
      <c r="AB28">
        <v>74.068799999999996</v>
      </c>
      <c r="AD28">
        <f t="shared" si="10"/>
        <v>212659.2723841549</v>
      </c>
      <c r="AE28">
        <f t="shared" si="4"/>
        <v>1.5850205360462704E-2</v>
      </c>
      <c r="AF28">
        <f t="shared" si="5"/>
        <v>320.15853457434514</v>
      </c>
      <c r="AG28">
        <f t="shared" si="6"/>
        <v>1.8809431421237372E-3</v>
      </c>
      <c r="AJ28">
        <v>2.9190154494591418</v>
      </c>
      <c r="AK28">
        <v>35.713437503104139</v>
      </c>
      <c r="AQ28">
        <v>3.129338974968296</v>
      </c>
      <c r="AR28">
        <v>37.232468123375</v>
      </c>
      <c r="AS28">
        <f t="shared" si="11"/>
        <v>3.3662775187608487</v>
      </c>
      <c r="AT28">
        <f t="shared" si="12"/>
        <v>3.3662775187608487</v>
      </c>
      <c r="AV28">
        <v>3.26659613160338</v>
      </c>
      <c r="AW28">
        <v>39.147473479958371</v>
      </c>
      <c r="AX28">
        <f t="shared" si="13"/>
        <v>2.5064836631252314</v>
      </c>
      <c r="AY28">
        <f t="shared" si="14"/>
        <v>0.76011246847814862</v>
      </c>
      <c r="AZ28">
        <f t="shared" si="15"/>
        <v>0.23269251473246988</v>
      </c>
    </row>
    <row r="29" spans="2:52" x14ac:dyDescent="0.2">
      <c r="B29">
        <v>500</v>
      </c>
      <c r="C29">
        <v>700000</v>
      </c>
      <c r="D29">
        <v>465.12728800000002</v>
      </c>
      <c r="E29">
        <v>-538406.515441</v>
      </c>
      <c r="F29">
        <v>2516763.7706889999</v>
      </c>
      <c r="G29">
        <v>-235.81090900000001</v>
      </c>
      <c r="I29">
        <f t="shared" si="1"/>
        <v>1342.2220313341822</v>
      </c>
      <c r="J29">
        <f t="shared" si="7"/>
        <v>5.1991265467401473E-2</v>
      </c>
      <c r="K29">
        <f t="shared" si="2"/>
        <v>0.99900117671961319</v>
      </c>
      <c r="L29">
        <f t="shared" si="3"/>
        <v>-18.304157000035048</v>
      </c>
      <c r="M29">
        <f t="shared" si="8"/>
        <v>-6.9021844299995427</v>
      </c>
      <c r="O29">
        <v>500</v>
      </c>
      <c r="P29">
        <v>700000</v>
      </c>
      <c r="Q29">
        <v>465.12728800000002</v>
      </c>
      <c r="R29">
        <v>-538406.515441</v>
      </c>
      <c r="S29">
        <v>2516763.7706889999</v>
      </c>
      <c r="T29">
        <v>-235.81090900000001</v>
      </c>
      <c r="U29">
        <v>245.92750899999999</v>
      </c>
      <c r="V29">
        <f t="shared" si="9"/>
        <v>2.4592750899999998E-2</v>
      </c>
      <c r="Y29">
        <v>700000</v>
      </c>
      <c r="Z29">
        <v>31.4833</v>
      </c>
      <c r="AA29">
        <v>105.348</v>
      </c>
      <c r="AB29">
        <v>73.864699999999999</v>
      </c>
      <c r="AD29">
        <f t="shared" si="10"/>
        <v>210906.13477600354</v>
      </c>
      <c r="AE29">
        <f t="shared" si="4"/>
        <v>2.2467929113986242E-2</v>
      </c>
      <c r="AF29">
        <f t="shared" si="5"/>
        <v>254.01534872421865</v>
      </c>
      <c r="AG29">
        <f t="shared" si="6"/>
        <v>2.370722883575831E-3</v>
      </c>
      <c r="AJ29">
        <v>3.7643225868599939</v>
      </c>
      <c r="AK29">
        <v>35.730631613012662</v>
      </c>
      <c r="AQ29">
        <v>3.2647102476097003</v>
      </c>
      <c r="AR29">
        <v>38.369756747202395</v>
      </c>
      <c r="AS29">
        <f t="shared" si="11"/>
        <v>2.9273079978762255</v>
      </c>
      <c r="AT29">
        <f t="shared" si="12"/>
        <v>2.9273079978762255</v>
      </c>
      <c r="AV29">
        <v>3.643037214436462</v>
      </c>
      <c r="AW29">
        <v>40.06553940789945</v>
      </c>
      <c r="AX29">
        <f t="shared" si="13"/>
        <v>2.3009575360693262</v>
      </c>
      <c r="AY29">
        <f t="shared" si="14"/>
        <v>1.3420796783671358</v>
      </c>
      <c r="AZ29">
        <f t="shared" si="15"/>
        <v>0.36839581902946356</v>
      </c>
    </row>
    <row r="30" spans="2:52" x14ac:dyDescent="0.2">
      <c r="B30">
        <v>600</v>
      </c>
      <c r="C30">
        <v>800000</v>
      </c>
      <c r="D30">
        <v>465.31431199999997</v>
      </c>
      <c r="E30">
        <v>-538411.08656199998</v>
      </c>
      <c r="F30">
        <v>2516763.7706889999</v>
      </c>
      <c r="G30">
        <v>-291.68413399999997</v>
      </c>
      <c r="I30">
        <f t="shared" si="1"/>
        <v>1337.6509103341959</v>
      </c>
      <c r="J30">
        <f t="shared" si="7"/>
        <v>6.238951856088177E-2</v>
      </c>
      <c r="K30">
        <f t="shared" si="2"/>
        <v>0.99900117671961319</v>
      </c>
      <c r="L30">
        <f t="shared" si="3"/>
        <v>-22.875278000021353</v>
      </c>
      <c r="M30">
        <f t="shared" si="8"/>
        <v>-6.8842432099996218</v>
      </c>
      <c r="O30">
        <v>600</v>
      </c>
      <c r="P30">
        <v>800000</v>
      </c>
      <c r="Q30">
        <v>465.31431199999997</v>
      </c>
      <c r="R30">
        <v>-538411.08656199998</v>
      </c>
      <c r="S30">
        <v>2516763.7706889999</v>
      </c>
      <c r="T30">
        <v>-291.68413399999997</v>
      </c>
      <c r="U30">
        <v>361.040616</v>
      </c>
      <c r="V30">
        <f t="shared" si="9"/>
        <v>3.6104061600000001E-2</v>
      </c>
      <c r="Y30">
        <v>800000</v>
      </c>
      <c r="Z30">
        <v>31.7258</v>
      </c>
      <c r="AA30">
        <v>106.44499999999999</v>
      </c>
      <c r="AB30">
        <v>74.719200000000001</v>
      </c>
      <c r="AD30">
        <f t="shared" si="10"/>
        <v>218310.70784039464</v>
      </c>
      <c r="AE30">
        <f t="shared" si="4"/>
        <v>3.186589864415286E-2</v>
      </c>
      <c r="AF30">
        <f t="shared" si="5"/>
        <v>219.11118043580939</v>
      </c>
      <c r="AG30">
        <f t="shared" si="6"/>
        <v>2.7483764123867696E-3</v>
      </c>
      <c r="AJ30">
        <v>3.1294408623047629</v>
      </c>
      <c r="AK30">
        <v>36.173308273611553</v>
      </c>
      <c r="AQ30">
        <v>3.2502990470484128</v>
      </c>
      <c r="AR30">
        <v>38.768033458428242</v>
      </c>
      <c r="AS30">
        <f t="shared" si="11"/>
        <v>2.7955642835108447</v>
      </c>
      <c r="AT30">
        <f t="shared" si="12"/>
        <v>2.7955642835108447</v>
      </c>
      <c r="AV30">
        <v>2.7128350040310156</v>
      </c>
      <c r="AW30">
        <v>41.119604440867455</v>
      </c>
      <c r="AX30">
        <f t="shared" si="13"/>
        <v>2.0964145672734436</v>
      </c>
      <c r="AY30">
        <f t="shared" si="14"/>
        <v>0.61642043675757208</v>
      </c>
      <c r="AZ30">
        <f t="shared" si="15"/>
        <v>0.22722371093031082</v>
      </c>
    </row>
    <row r="31" spans="2:52" x14ac:dyDescent="0.2">
      <c r="B31">
        <v>700</v>
      </c>
      <c r="C31">
        <v>900000</v>
      </c>
      <c r="D31">
        <v>465.251486</v>
      </c>
      <c r="E31">
        <v>-538400.42330699996</v>
      </c>
      <c r="F31">
        <v>2516763.7706889999</v>
      </c>
      <c r="G31">
        <v>-278.00512500000002</v>
      </c>
      <c r="I31">
        <f t="shared" si="1"/>
        <v>1348.3141653342173</v>
      </c>
      <c r="J31">
        <f t="shared" si="7"/>
        <v>7.2787771654362066E-2</v>
      </c>
      <c r="K31">
        <f t="shared" si="2"/>
        <v>0.99900117671961319</v>
      </c>
      <c r="L31">
        <f t="shared" si="3"/>
        <v>-12.212023000000045</v>
      </c>
      <c r="M31">
        <f t="shared" si="8"/>
        <v>-6.7318994499995464</v>
      </c>
      <c r="O31">
        <v>700</v>
      </c>
      <c r="P31">
        <v>900000</v>
      </c>
      <c r="Q31">
        <v>465.251486</v>
      </c>
      <c r="R31">
        <v>-538400.42330699996</v>
      </c>
      <c r="S31">
        <v>2516763.7706889999</v>
      </c>
      <c r="T31">
        <v>-278.00512500000002</v>
      </c>
      <c r="U31">
        <v>479.26604500000002</v>
      </c>
      <c r="V31">
        <f t="shared" si="9"/>
        <v>4.7926604500000004E-2</v>
      </c>
      <c r="Y31">
        <v>900000</v>
      </c>
      <c r="Z31">
        <v>31.176400000000001</v>
      </c>
      <c r="AA31">
        <v>105.994</v>
      </c>
      <c r="AB31">
        <v>74.817599999999999</v>
      </c>
      <c r="AD31">
        <f t="shared" si="10"/>
        <v>219174.34433844176</v>
      </c>
      <c r="AE31">
        <f t="shared" si="4"/>
        <v>4.2133941886450775E-2</v>
      </c>
      <c r="AF31">
        <f t="shared" si="5"/>
        <v>188.55255737229945</v>
      </c>
      <c r="AG31">
        <f t="shared" si="6"/>
        <v>3.1938044670004038E-3</v>
      </c>
      <c r="AJ31">
        <v>2.7633751938610591</v>
      </c>
      <c r="AK31">
        <v>36.373424210082398</v>
      </c>
      <c r="AQ31">
        <v>3.2828932161583473</v>
      </c>
      <c r="AR31">
        <v>39.526913501488515</v>
      </c>
      <c r="AS31">
        <f t="shared" si="11"/>
        <v>2.5700687725067981</v>
      </c>
      <c r="AT31">
        <f t="shared" si="12"/>
        <v>2.5700687725067981</v>
      </c>
      <c r="AV31">
        <v>2.8237338224864805</v>
      </c>
      <c r="AW31">
        <v>42.369291079222123</v>
      </c>
      <c r="AX31">
        <f t="shared" si="13"/>
        <v>1.8892196264821117</v>
      </c>
      <c r="AY31">
        <f t="shared" si="14"/>
        <v>0.9345141960043688</v>
      </c>
      <c r="AZ31">
        <f t="shared" si="15"/>
        <v>0.33094981848588989</v>
      </c>
    </row>
    <row r="32" spans="2:52" x14ac:dyDescent="0.2">
      <c r="B32">
        <v>800</v>
      </c>
      <c r="C32">
        <v>1000000</v>
      </c>
      <c r="D32">
        <v>465.37795699999998</v>
      </c>
      <c r="E32">
        <v>-538407.99332600005</v>
      </c>
      <c r="F32">
        <v>2516763.7706889999</v>
      </c>
      <c r="G32">
        <v>-160.83481599999999</v>
      </c>
      <c r="I32">
        <f t="shared" si="1"/>
        <v>1340.7441463341238</v>
      </c>
      <c r="J32">
        <f t="shared" si="7"/>
        <v>8.3186024747842369E-2</v>
      </c>
      <c r="K32">
        <f t="shared" si="2"/>
        <v>0.99900117671961319</v>
      </c>
      <c r="L32">
        <f t="shared" si="3"/>
        <v>-19.782042000093497</v>
      </c>
      <c r="M32">
        <f t="shared" si="8"/>
        <v>-6.9142321900006936</v>
      </c>
      <c r="O32">
        <v>800</v>
      </c>
      <c r="P32">
        <v>1000000</v>
      </c>
      <c r="Q32">
        <v>465.37795699999998</v>
      </c>
      <c r="R32">
        <v>-538407.99332600005</v>
      </c>
      <c r="S32">
        <v>2516763.7706889999</v>
      </c>
      <c r="T32">
        <v>-160.83481599999999</v>
      </c>
      <c r="U32">
        <v>633.56233299999997</v>
      </c>
      <c r="V32">
        <f t="shared" si="9"/>
        <v>6.3356233299999995E-2</v>
      </c>
      <c r="Y32">
        <v>1000000</v>
      </c>
      <c r="Z32">
        <v>31.279800000000002</v>
      </c>
      <c r="AA32">
        <v>105.908</v>
      </c>
      <c r="AB32">
        <v>74.628200000000007</v>
      </c>
      <c r="AD32">
        <f t="shared" si="10"/>
        <v>217514.04155234213</v>
      </c>
      <c r="AE32">
        <f t="shared" si="4"/>
        <v>5.6123816776522402E-2</v>
      </c>
      <c r="AF32">
        <f t="shared" si="5"/>
        <v>163.73369477852552</v>
      </c>
      <c r="AG32">
        <f t="shared" si="6"/>
        <v>3.6779234769884483E-3</v>
      </c>
      <c r="AJ32">
        <v>3.570857192658123</v>
      </c>
      <c r="AK32">
        <v>36.482162963766761</v>
      </c>
      <c r="AL32">
        <f>AVERAGE(AJ32:AJ36)</f>
        <v>3.129338974968296</v>
      </c>
      <c r="AM32">
        <f>AVERAGE(AK32:AK36)</f>
        <v>37.232468123375</v>
      </c>
      <c r="AN32">
        <f>AVERAGE(AJ32:AJ41)</f>
        <v>3.1970246112889988</v>
      </c>
      <c r="AO32">
        <f>AVERAGE(AK32:AK41)</f>
        <v>37.801112435288694</v>
      </c>
      <c r="AQ32">
        <v>3.6188938516752933</v>
      </c>
      <c r="AR32">
        <v>39.943323133818168</v>
      </c>
      <c r="AS32">
        <f t="shared" si="11"/>
        <v>2.4587543386396029</v>
      </c>
      <c r="AT32">
        <f t="shared" si="12"/>
        <v>2.4587543386396029</v>
      </c>
      <c r="AV32">
        <v>1.8897737755857478</v>
      </c>
      <c r="AW32">
        <v>44.187491905788157</v>
      </c>
      <c r="AX32">
        <f t="shared" si="13"/>
        <v>1.6411194414951433</v>
      </c>
      <c r="AY32">
        <f t="shared" si="14"/>
        <v>0.24865433409060445</v>
      </c>
      <c r="AZ32">
        <f t="shared" si="15"/>
        <v>0.13157888912578036</v>
      </c>
    </row>
    <row r="33" spans="2:52" x14ac:dyDescent="0.2">
      <c r="B33">
        <v>900</v>
      </c>
      <c r="C33">
        <v>1100000</v>
      </c>
      <c r="D33">
        <v>465.20131500000002</v>
      </c>
      <c r="E33">
        <v>-538408.46012599999</v>
      </c>
      <c r="F33">
        <v>2516763.7706889999</v>
      </c>
      <c r="G33">
        <v>-83.760921999999994</v>
      </c>
      <c r="I33">
        <f t="shared" si="1"/>
        <v>1340.2773463341873</v>
      </c>
      <c r="J33">
        <f t="shared" si="7"/>
        <v>9.3584277841322658E-2</v>
      </c>
      <c r="K33">
        <f t="shared" si="2"/>
        <v>0.99900117671961319</v>
      </c>
      <c r="L33">
        <f t="shared" si="3"/>
        <v>-20.248842000029981</v>
      </c>
      <c r="M33">
        <f t="shared" si="8"/>
        <v>-6.8431999999991238</v>
      </c>
      <c r="O33">
        <v>900</v>
      </c>
      <c r="P33">
        <v>1100000</v>
      </c>
      <c r="Q33">
        <v>465.20131500000002</v>
      </c>
      <c r="R33">
        <v>-538408.46012599999</v>
      </c>
      <c r="S33">
        <v>2516763.7706889999</v>
      </c>
      <c r="T33">
        <v>-83.760921999999994</v>
      </c>
      <c r="U33">
        <v>796.43212000000005</v>
      </c>
      <c r="V33">
        <f t="shared" si="9"/>
        <v>7.9643212000000005E-2</v>
      </c>
      <c r="Y33">
        <v>1100000</v>
      </c>
      <c r="Z33">
        <v>31.016200000000001</v>
      </c>
      <c r="AA33">
        <v>105.932</v>
      </c>
      <c r="AB33">
        <v>74.915800000000004</v>
      </c>
      <c r="AD33">
        <f t="shared" si="10"/>
        <v>220038.49324270742</v>
      </c>
      <c r="AE33">
        <f t="shared" si="4"/>
        <v>6.9742137071992533E-2</v>
      </c>
      <c r="AF33">
        <f t="shared" si="5"/>
        <v>147.23020070084266</v>
      </c>
      <c r="AG33">
        <f t="shared" si="6"/>
        <v>4.0901934326885237E-3</v>
      </c>
      <c r="AJ33">
        <v>2.5844563976720694</v>
      </c>
      <c r="AK33">
        <v>36.636716736036071</v>
      </c>
      <c r="AQ33">
        <v>3.6671805771976311</v>
      </c>
      <c r="AR33">
        <v>40.187755681980732</v>
      </c>
      <c r="AS33">
        <f t="shared" si="11"/>
        <v>2.3970491041830226</v>
      </c>
      <c r="AT33">
        <f t="shared" si="12"/>
        <v>2.3970491041830226</v>
      </c>
      <c r="AV33">
        <v>1.6224936952444253</v>
      </c>
      <c r="AW33">
        <v>46.752987273106228</v>
      </c>
      <c r="AX33">
        <f t="shared" si="13"/>
        <v>1.3698666573137828</v>
      </c>
      <c r="AY33">
        <f t="shared" si="14"/>
        <v>0.25262703793064256</v>
      </c>
      <c r="AZ33">
        <f t="shared" si="15"/>
        <v>0.15570293966078236</v>
      </c>
    </row>
    <row r="34" spans="2:52" x14ac:dyDescent="0.2">
      <c r="B34">
        <v>1000</v>
      </c>
      <c r="C34">
        <v>1200000</v>
      </c>
      <c r="D34">
        <v>465.32126099999999</v>
      </c>
      <c r="E34">
        <v>-538401.33256500005</v>
      </c>
      <c r="F34">
        <v>2516763.7706889999</v>
      </c>
      <c r="G34">
        <v>-25.329080999999999</v>
      </c>
      <c r="I34">
        <f t="shared" si="1"/>
        <v>1347.4049073341303</v>
      </c>
      <c r="J34">
        <f t="shared" si="7"/>
        <v>0.10398253093480295</v>
      </c>
      <c r="K34">
        <f t="shared" si="2"/>
        <v>0.99900117671961319</v>
      </c>
      <c r="L34">
        <f t="shared" si="3"/>
        <v>-13.121281000087038</v>
      </c>
      <c r="M34">
        <f t="shared" si="8"/>
        <v>-6.7672563900003295</v>
      </c>
      <c r="O34">
        <v>1000</v>
      </c>
      <c r="P34">
        <v>1200000</v>
      </c>
      <c r="Q34">
        <v>465.32126099999999</v>
      </c>
      <c r="R34">
        <v>-538401.33256500005</v>
      </c>
      <c r="S34">
        <v>2516763.7706889999</v>
      </c>
      <c r="T34">
        <v>-25.329080999999999</v>
      </c>
      <c r="U34">
        <v>1028.172364</v>
      </c>
      <c r="V34">
        <f t="shared" si="9"/>
        <v>0.10281723640000001</v>
      </c>
      <c r="Y34">
        <v>1200000</v>
      </c>
      <c r="Z34">
        <v>30.953299999999999</v>
      </c>
      <c r="AA34">
        <v>105.414</v>
      </c>
      <c r="AB34">
        <v>74.460700000000003</v>
      </c>
      <c r="AD34">
        <f t="shared" si="10"/>
        <v>216052.72172759069</v>
      </c>
      <c r="AE34">
        <f t="shared" si="4"/>
        <v>9.1696198531064199E-2</v>
      </c>
      <c r="AF34">
        <f t="shared" si="5"/>
        <v>130.10694902435512</v>
      </c>
      <c r="AG34">
        <f t="shared" si="6"/>
        <v>4.6284998957839855E-3</v>
      </c>
      <c r="AJ34">
        <v>2.6579690364023687</v>
      </c>
      <c r="AK34">
        <v>36.661095930883562</v>
      </c>
      <c r="AQ34">
        <v>3.0771141527610597</v>
      </c>
      <c r="AR34">
        <v>40.666550648928911</v>
      </c>
      <c r="AS34">
        <f t="shared" si="11"/>
        <v>2.2832940092299165</v>
      </c>
      <c r="AT34">
        <f t="shared" si="12"/>
        <v>2.2832940092299165</v>
      </c>
      <c r="AV34">
        <v>1.215446872204238</v>
      </c>
      <c r="AW34">
        <v>50.462438369721873</v>
      </c>
      <c r="AX34">
        <f t="shared" si="13"/>
        <v>1.0868357625092777</v>
      </c>
      <c r="AY34">
        <f t="shared" si="14"/>
        <v>0.12861110969496026</v>
      </c>
      <c r="AZ34">
        <f t="shared" si="15"/>
        <v>0.10581384726567386</v>
      </c>
    </row>
    <row r="35" spans="2:52" x14ac:dyDescent="0.2">
      <c r="B35">
        <v>1100</v>
      </c>
      <c r="C35">
        <v>1300000</v>
      </c>
      <c r="D35">
        <v>465.43640900000003</v>
      </c>
      <c r="E35">
        <v>-538394.25673499994</v>
      </c>
      <c r="F35">
        <v>2516763.7706889999</v>
      </c>
      <c r="G35">
        <v>120.87394500000001</v>
      </c>
      <c r="I35">
        <f t="shared" si="1"/>
        <v>1354.4807373342337</v>
      </c>
      <c r="J35">
        <f t="shared" si="7"/>
        <v>0.11438078402828325</v>
      </c>
      <c r="K35">
        <f t="shared" si="2"/>
        <v>0.99900117671961319</v>
      </c>
      <c r="L35">
        <f t="shared" si="3"/>
        <v>-6.0454509999835864</v>
      </c>
      <c r="M35">
        <f t="shared" si="8"/>
        <v>-6.7677736999987248</v>
      </c>
      <c r="O35">
        <v>1100</v>
      </c>
      <c r="P35">
        <v>1300000</v>
      </c>
      <c r="Q35">
        <v>465.43640900000003</v>
      </c>
      <c r="R35">
        <v>-538394.25673499994</v>
      </c>
      <c r="S35">
        <v>2516763.7706889999</v>
      </c>
      <c r="T35">
        <v>120.87394500000001</v>
      </c>
      <c r="U35">
        <v>1212.8722969999999</v>
      </c>
      <c r="V35">
        <f t="shared" si="9"/>
        <v>0.1212872297</v>
      </c>
      <c r="Y35">
        <v>1300000</v>
      </c>
      <c r="Z35">
        <v>31.5427</v>
      </c>
      <c r="AA35">
        <v>105.99</v>
      </c>
      <c r="AB35">
        <v>74.447299999999998</v>
      </c>
      <c r="AD35">
        <f t="shared" si="10"/>
        <v>215936.09971771142</v>
      </c>
      <c r="AE35">
        <f t="shared" si="4"/>
        <v>0.10822683808839222</v>
      </c>
      <c r="AF35">
        <f t="shared" si="5"/>
        <v>118.2151993181871</v>
      </c>
      <c r="AG35">
        <f t="shared" si="6"/>
        <v>5.0940996037161278E-3</v>
      </c>
      <c r="AJ35">
        <v>3.1681347799301309</v>
      </c>
      <c r="AK35">
        <v>38.189195672416425</v>
      </c>
      <c r="AQ35">
        <v>2.348555855300972</v>
      </c>
      <c r="AR35">
        <v>41.572658232806006</v>
      </c>
      <c r="AS35">
        <f t="shared" si="11"/>
        <v>2.0907691655069924</v>
      </c>
      <c r="AT35">
        <f t="shared" si="12"/>
        <v>2.0907691655069924</v>
      </c>
      <c r="AV35">
        <v>1.0333292229549067</v>
      </c>
      <c r="AW35">
        <v>54.573095264173389</v>
      </c>
      <c r="AX35">
        <f t="shared" si="13"/>
        <v>0.86828985338709397</v>
      </c>
      <c r="AY35">
        <f t="shared" si="14"/>
        <v>0.16503936956781273</v>
      </c>
      <c r="AZ35">
        <f t="shared" si="15"/>
        <v>0.15971615425320732</v>
      </c>
    </row>
    <row r="36" spans="2:52" x14ac:dyDescent="0.2">
      <c r="B36">
        <v>1200</v>
      </c>
      <c r="C36">
        <v>1400000</v>
      </c>
      <c r="D36">
        <v>465.27304900000001</v>
      </c>
      <c r="E36">
        <v>-538394.34649899998</v>
      </c>
      <c r="F36">
        <v>2516763.7706889999</v>
      </c>
      <c r="G36">
        <v>290.27689600000002</v>
      </c>
      <c r="I36">
        <f t="shared" si="1"/>
        <v>1354.3909733342007</v>
      </c>
      <c r="J36">
        <f t="shared" si="7"/>
        <v>0.12477903712176354</v>
      </c>
      <c r="K36">
        <f t="shared" si="2"/>
        <v>0.99900117671961319</v>
      </c>
      <c r="L36">
        <f t="shared" si="3"/>
        <v>-6.1352150000166148</v>
      </c>
      <c r="M36">
        <f t="shared" si="8"/>
        <v>-6.8394296400000893</v>
      </c>
      <c r="O36">
        <v>1200</v>
      </c>
      <c r="P36">
        <v>1400000</v>
      </c>
      <c r="Q36">
        <v>465.27304900000001</v>
      </c>
      <c r="R36">
        <v>-538394.34649899998</v>
      </c>
      <c r="S36">
        <v>2516763.7706889999</v>
      </c>
      <c r="T36">
        <v>290.27689600000002</v>
      </c>
      <c r="U36">
        <v>1522.0498379999999</v>
      </c>
      <c r="V36">
        <f t="shared" si="9"/>
        <v>0.1522049838</v>
      </c>
      <c r="Y36">
        <v>1400000</v>
      </c>
      <c r="Z36">
        <v>30.995000000000001</v>
      </c>
      <c r="AA36">
        <v>105.581</v>
      </c>
      <c r="AB36">
        <v>74.585999999999999</v>
      </c>
      <c r="AD36">
        <f t="shared" si="10"/>
        <v>217145.25724434259</v>
      </c>
      <c r="AE36">
        <f t="shared" si="4"/>
        <v>0.13505904413623945</v>
      </c>
      <c r="AF36">
        <f t="shared" si="5"/>
        <v>108.97072826045257</v>
      </c>
      <c r="AG36">
        <f t="shared" si="6"/>
        <v>5.5262547072336037E-3</v>
      </c>
      <c r="AJ36">
        <v>3.6652774681787856</v>
      </c>
      <c r="AK36">
        <v>38.193169313772167</v>
      </c>
      <c r="AQ36">
        <v>3.0962109912094666</v>
      </c>
      <c r="AR36">
        <v>42.058771555751036</v>
      </c>
      <c r="AS36">
        <f t="shared" si="11"/>
        <v>1.9981520588498651</v>
      </c>
      <c r="AT36">
        <f t="shared" si="12"/>
        <v>1.9981520588498651</v>
      </c>
      <c r="AV36">
        <v>0.78435837275907327</v>
      </c>
      <c r="AW36">
        <v>59.586363720937641</v>
      </c>
      <c r="AX36">
        <f t="shared" si="13"/>
        <v>0.68365788373257708</v>
      </c>
      <c r="AY36">
        <f t="shared" si="14"/>
        <v>0.1007004890264962</v>
      </c>
      <c r="AZ36">
        <f t="shared" si="15"/>
        <v>0.12838581511187333</v>
      </c>
    </row>
    <row r="37" spans="2:52" x14ac:dyDescent="0.2">
      <c r="B37">
        <v>1300</v>
      </c>
      <c r="C37">
        <v>1500000</v>
      </c>
      <c r="D37">
        <v>465.41092700000002</v>
      </c>
      <c r="E37">
        <v>-538395.41770800005</v>
      </c>
      <c r="F37">
        <v>2516763.7706889999</v>
      </c>
      <c r="G37">
        <v>194.31796600000001</v>
      </c>
      <c r="I37">
        <f t="shared" si="1"/>
        <v>1353.3197643341264</v>
      </c>
      <c r="J37">
        <f t="shared" si="7"/>
        <v>0.13517729021524383</v>
      </c>
      <c r="K37">
        <f t="shared" si="2"/>
        <v>0.99900117671961319</v>
      </c>
      <c r="L37">
        <f t="shared" si="3"/>
        <v>-7.2064240000909194</v>
      </c>
      <c r="M37">
        <f t="shared" si="8"/>
        <v>-6.8492440900005018</v>
      </c>
      <c r="O37">
        <v>1300</v>
      </c>
      <c r="P37">
        <v>1500000</v>
      </c>
      <c r="Q37">
        <v>465.41092700000002</v>
      </c>
      <c r="R37">
        <v>-538395.41770800005</v>
      </c>
      <c r="S37">
        <v>2516763.7706889999</v>
      </c>
      <c r="T37">
        <v>194.31796600000001</v>
      </c>
      <c r="U37">
        <v>1842.2660530000001</v>
      </c>
      <c r="V37">
        <f t="shared" si="9"/>
        <v>0.18422660530000001</v>
      </c>
      <c r="Y37">
        <v>1500000</v>
      </c>
      <c r="Z37">
        <v>31.053799999999999</v>
      </c>
      <c r="AA37">
        <v>105.664</v>
      </c>
      <c r="AB37">
        <v>74.610200000000006</v>
      </c>
      <c r="AD37">
        <f t="shared" si="10"/>
        <v>217356.68916483497</v>
      </c>
      <c r="AE37">
        <f t="shared" si="4"/>
        <v>0.16331440240938253</v>
      </c>
      <c r="AF37">
        <f t="shared" si="5"/>
        <v>100.68630631927971</v>
      </c>
      <c r="AG37">
        <f t="shared" si="6"/>
        <v>5.9809523460956377E-3</v>
      </c>
      <c r="AJ37">
        <v>2.2872573260053159</v>
      </c>
      <c r="AK37">
        <v>38.195972952629894</v>
      </c>
      <c r="AL37">
        <f>AVERAGE(AJ37:AJ41)</f>
        <v>3.2647102476097003</v>
      </c>
      <c r="AM37">
        <f>AVERAGE(AK37:AK41)</f>
        <v>38.369756747202395</v>
      </c>
      <c r="AQ37">
        <v>2.5512566537634953</v>
      </c>
      <c r="AR37">
        <v>42.679810602693216</v>
      </c>
      <c r="AS37">
        <f t="shared" si="11"/>
        <v>1.8892032946410937</v>
      </c>
      <c r="AT37">
        <f t="shared" si="12"/>
        <v>1.8892032946410937</v>
      </c>
      <c r="AV37">
        <v>0.63531532426303139</v>
      </c>
      <c r="AW37">
        <v>65.451203014822426</v>
      </c>
      <c r="AX37">
        <f t="shared" si="13"/>
        <v>0.53630391170353808</v>
      </c>
      <c r="AY37">
        <f t="shared" si="14"/>
        <v>9.9011412559493306E-2</v>
      </c>
      <c r="AZ37">
        <f t="shared" si="15"/>
        <v>0.15584609528244417</v>
      </c>
    </row>
    <row r="38" spans="2:52" x14ac:dyDescent="0.2">
      <c r="B38">
        <v>1400</v>
      </c>
      <c r="C38">
        <v>1600000</v>
      </c>
      <c r="D38">
        <v>465.301152</v>
      </c>
      <c r="E38">
        <v>-538391.47341600002</v>
      </c>
      <c r="F38">
        <v>2516763.7706889999</v>
      </c>
      <c r="G38">
        <v>288.54783600000002</v>
      </c>
      <c r="I38">
        <f t="shared" si="1"/>
        <v>1357.2640563341556</v>
      </c>
      <c r="J38">
        <f t="shared" si="7"/>
        <v>0.14557554330872413</v>
      </c>
      <c r="K38">
        <f t="shared" si="2"/>
        <v>0.99900117671961319</v>
      </c>
      <c r="L38">
        <f t="shared" si="3"/>
        <v>-3.2621320000616834</v>
      </c>
      <c r="M38">
        <f t="shared" si="8"/>
        <v>-6.799089079999467</v>
      </c>
      <c r="O38">
        <v>1400</v>
      </c>
      <c r="P38">
        <v>1600000</v>
      </c>
      <c r="Q38">
        <v>465.301152</v>
      </c>
      <c r="R38">
        <v>-538391.47341600002</v>
      </c>
      <c r="S38">
        <v>2516763.7706889999</v>
      </c>
      <c r="T38">
        <v>288.54783600000002</v>
      </c>
      <c r="U38">
        <v>2234.1396460000001</v>
      </c>
      <c r="V38">
        <f t="shared" si="9"/>
        <v>0.22341396460000001</v>
      </c>
      <c r="Y38">
        <v>1600000</v>
      </c>
      <c r="Z38">
        <v>30.922999999999998</v>
      </c>
      <c r="AA38">
        <v>105.69499999999999</v>
      </c>
      <c r="AB38">
        <v>74.772000000000006</v>
      </c>
      <c r="AD38">
        <f t="shared" si="10"/>
        <v>218773.83991326916</v>
      </c>
      <c r="AE38">
        <f t="shared" si="4"/>
        <v>0.19677053777346315</v>
      </c>
      <c r="AF38">
        <f t="shared" si="5"/>
        <v>94.104004568407632</v>
      </c>
      <c r="AG38">
        <f t="shared" si="6"/>
        <v>6.3993025882574306E-3</v>
      </c>
      <c r="AJ38">
        <v>2.3952446751413241</v>
      </c>
      <c r="AK38">
        <v>38.20293940116359</v>
      </c>
      <c r="AQ38">
        <v>1.9994888912069686</v>
      </c>
      <c r="AR38">
        <v>43.424648834578015</v>
      </c>
      <c r="AS38">
        <f t="shared" si="11"/>
        <v>1.7707589859586683</v>
      </c>
      <c r="AT38">
        <f t="shared" si="12"/>
        <v>1.7707589859586683</v>
      </c>
      <c r="AV38">
        <v>0.4169357158194133</v>
      </c>
      <c r="AW38">
        <v>73.852966583273997</v>
      </c>
      <c r="AX38">
        <f t="shared" si="13"/>
        <v>0.39879152029005355</v>
      </c>
      <c r="AY38">
        <f t="shared" si="14"/>
        <v>1.8144195529359752E-2</v>
      </c>
      <c r="AZ38">
        <f t="shared" si="15"/>
        <v>4.351796893605181E-2</v>
      </c>
    </row>
    <row r="39" spans="2:52" x14ac:dyDescent="0.2">
      <c r="B39">
        <v>1500</v>
      </c>
      <c r="C39">
        <v>1700000</v>
      </c>
      <c r="D39">
        <v>465.20794100000001</v>
      </c>
      <c r="E39">
        <v>-538385.77014299994</v>
      </c>
      <c r="F39">
        <v>2516763.7706889999</v>
      </c>
      <c r="G39">
        <v>246.92004600000001</v>
      </c>
      <c r="I39">
        <f t="shared" si="1"/>
        <v>1362.9673293342348</v>
      </c>
      <c r="J39">
        <f t="shared" si="7"/>
        <v>0.15597379640220443</v>
      </c>
      <c r="K39">
        <f t="shared" si="2"/>
        <v>0.99900117671961319</v>
      </c>
      <c r="L39">
        <f t="shared" si="3"/>
        <v>2.4411410000175238</v>
      </c>
      <c r="M39">
        <f t="shared" si="8"/>
        <v>-6.7814992699989673</v>
      </c>
      <c r="O39">
        <v>1500</v>
      </c>
      <c r="P39">
        <v>1700000</v>
      </c>
      <c r="Q39">
        <v>465.20794100000001</v>
      </c>
      <c r="R39">
        <v>-538385.77014299994</v>
      </c>
      <c r="S39">
        <v>2516763.7706889999</v>
      </c>
      <c r="T39">
        <v>246.92004600000001</v>
      </c>
      <c r="U39">
        <v>2637.6733760000002</v>
      </c>
      <c r="V39">
        <f t="shared" si="9"/>
        <v>0.26376733760000004</v>
      </c>
      <c r="Y39">
        <v>1700000</v>
      </c>
      <c r="Z39">
        <v>31.100100000000001</v>
      </c>
      <c r="AA39">
        <v>105.718</v>
      </c>
      <c r="AB39">
        <v>74.617900000000006</v>
      </c>
      <c r="AD39">
        <f t="shared" si="10"/>
        <v>217423.99172820823</v>
      </c>
      <c r="AE39">
        <f t="shared" si="4"/>
        <v>0.23375380967864856</v>
      </c>
      <c r="AF39">
        <f t="shared" si="5"/>
        <v>87.288485212484673</v>
      </c>
      <c r="AG39">
        <f t="shared" si="6"/>
        <v>6.898962658523358E-3</v>
      </c>
      <c r="AJ39">
        <v>4.1635145297950578</v>
      </c>
      <c r="AK39">
        <v>38.456341816246557</v>
      </c>
      <c r="AQ39">
        <v>1.7800586599645267</v>
      </c>
      <c r="AR39">
        <v>44.950334976998292</v>
      </c>
      <c r="AS39">
        <f t="shared" si="11"/>
        <v>1.5626929071573534</v>
      </c>
      <c r="AT39">
        <f t="shared" si="12"/>
        <v>1.5626929071573534</v>
      </c>
      <c r="AV39">
        <v>0.34021557037794919</v>
      </c>
      <c r="AW39">
        <v>84.784535393638535</v>
      </c>
      <c r="AX39">
        <f t="shared" si="13"/>
        <v>0.28954902912342412</v>
      </c>
      <c r="AY39">
        <f t="shared" si="14"/>
        <v>5.0666541254525077E-2</v>
      </c>
      <c r="AZ39">
        <f t="shared" si="15"/>
        <v>0.1489248161047981</v>
      </c>
    </row>
    <row r="40" spans="2:52" x14ac:dyDescent="0.2">
      <c r="B40">
        <v>1600</v>
      </c>
      <c r="C40">
        <v>1800000</v>
      </c>
      <c r="D40">
        <v>465.23496599999999</v>
      </c>
      <c r="E40">
        <v>-538361.74428800005</v>
      </c>
      <c r="F40">
        <v>2516763.7706889999</v>
      </c>
      <c r="G40">
        <v>553.23352999999997</v>
      </c>
      <c r="I40">
        <f t="shared" si="1"/>
        <v>1386.9931843341328</v>
      </c>
      <c r="J40">
        <f t="shared" si="7"/>
        <v>0.16637204949568474</v>
      </c>
      <c r="K40">
        <f t="shared" si="2"/>
        <v>0.99900117671961319</v>
      </c>
      <c r="L40">
        <f t="shared" si="3"/>
        <v>26.466995999915525</v>
      </c>
      <c r="M40">
        <f t="shared" si="8"/>
        <v>-6.5982734500007787</v>
      </c>
      <c r="O40">
        <v>1600</v>
      </c>
      <c r="P40">
        <v>1800000</v>
      </c>
      <c r="Q40">
        <v>465.23496599999999</v>
      </c>
      <c r="R40">
        <v>-538361.74428800005</v>
      </c>
      <c r="S40">
        <v>2516763.7706889999</v>
      </c>
      <c r="T40">
        <v>553.23352999999997</v>
      </c>
      <c r="U40">
        <v>3123.8254280000001</v>
      </c>
      <c r="V40">
        <f t="shared" si="9"/>
        <v>0.31238254280000005</v>
      </c>
      <c r="Y40">
        <v>1800000</v>
      </c>
      <c r="Z40">
        <v>31.122499999999999</v>
      </c>
      <c r="AA40">
        <v>105.539</v>
      </c>
      <c r="AB40">
        <v>74.416499999999999</v>
      </c>
      <c r="AD40">
        <f t="shared" si="10"/>
        <v>215668.20226412889</v>
      </c>
      <c r="AE40">
        <f t="shared" si="4"/>
        <v>0.27909096946116663</v>
      </c>
      <c r="AF40">
        <f t="shared" si="5"/>
        <v>81.172119627161507</v>
      </c>
      <c r="AG40">
        <f t="shared" si="6"/>
        <v>7.4188034360321677E-3</v>
      </c>
      <c r="AJ40">
        <v>4.2165979016204194</v>
      </c>
      <c r="AK40">
        <v>38.493110138887566</v>
      </c>
      <c r="AQ40">
        <v>1.5962367463881717</v>
      </c>
      <c r="AR40">
        <v>46.02829566864542</v>
      </c>
      <c r="AS40">
        <f t="shared" si="11"/>
        <v>1.4384700037162474</v>
      </c>
      <c r="AT40">
        <f t="shared" si="12"/>
        <v>1.4384700037162474</v>
      </c>
      <c r="AV40">
        <v>0.22542012785832388</v>
      </c>
      <c r="AW40">
        <v>98.926740097262297</v>
      </c>
      <c r="AX40">
        <f t="shared" si="13"/>
        <v>0.20647076709220161</v>
      </c>
      <c r="AY40">
        <f t="shared" si="14"/>
        <v>1.8949360766122275E-2</v>
      </c>
      <c r="AZ40">
        <f t="shared" si="15"/>
        <v>8.4062416901972095E-2</v>
      </c>
    </row>
    <row r="41" spans="2:52" x14ac:dyDescent="0.2">
      <c r="B41">
        <v>1700</v>
      </c>
      <c r="C41">
        <v>1900000</v>
      </c>
      <c r="D41">
        <v>465.516749</v>
      </c>
      <c r="E41">
        <v>-538353.81546399998</v>
      </c>
      <c r="F41">
        <v>2516763.7706889999</v>
      </c>
      <c r="G41">
        <v>593.46676600000001</v>
      </c>
      <c r="I41">
        <f t="shared" si="1"/>
        <v>1394.9220083341934</v>
      </c>
      <c r="J41">
        <f t="shared" si="7"/>
        <v>0.17677030258916501</v>
      </c>
      <c r="K41">
        <f t="shared" si="2"/>
        <v>0.99900117671961319</v>
      </c>
      <c r="L41">
        <f t="shared" si="3"/>
        <v>34.395819999976084</v>
      </c>
      <c r="M41">
        <f t="shared" si="8"/>
        <v>-6.7592437599991539</v>
      </c>
      <c r="O41">
        <v>1700</v>
      </c>
      <c r="P41">
        <v>1900000</v>
      </c>
      <c r="Q41">
        <v>465.516749</v>
      </c>
      <c r="R41">
        <v>-538353.81546399998</v>
      </c>
      <c r="S41">
        <v>2516763.7706889999</v>
      </c>
      <c r="T41">
        <v>593.46676600000001</v>
      </c>
      <c r="U41">
        <v>3610.5605970000001</v>
      </c>
      <c r="V41">
        <f t="shared" si="9"/>
        <v>0.36105605970000004</v>
      </c>
      <c r="Y41">
        <v>1900000</v>
      </c>
      <c r="Z41">
        <v>31.161300000000001</v>
      </c>
      <c r="AA41">
        <v>105.881</v>
      </c>
      <c r="AB41">
        <v>74.719700000000003</v>
      </c>
      <c r="AD41">
        <f t="shared" si="10"/>
        <v>218315.09049241821</v>
      </c>
      <c r="AE41">
        <f t="shared" si="4"/>
        <v>0.31866621992668837</v>
      </c>
      <c r="AF41">
        <f t="shared" si="5"/>
        <v>77.334910290902499</v>
      </c>
      <c r="AG41">
        <f t="shared" si="6"/>
        <v>7.786910177237788E-3</v>
      </c>
      <c r="AJ41">
        <v>3.2609368054863874</v>
      </c>
      <c r="AK41">
        <v>38.500419427084367</v>
      </c>
      <c r="AQ41">
        <v>1.648750644100679</v>
      </c>
      <c r="AR41">
        <v>47.477678877567016</v>
      </c>
      <c r="AS41">
        <f t="shared" si="11"/>
        <v>1.2949430390320225</v>
      </c>
      <c r="AT41">
        <f t="shared" si="12"/>
        <v>1.2949430390320225</v>
      </c>
      <c r="AV41">
        <v>0.13281341192590779</v>
      </c>
      <c r="AW41">
        <v>121.31127553868359</v>
      </c>
      <c r="AX41">
        <f t="shared" si="13"/>
        <v>0.13559961871949494</v>
      </c>
      <c r="AY41">
        <f t="shared" si="14"/>
        <v>2.7862067935871537E-3</v>
      </c>
      <c r="AZ41">
        <f t="shared" si="15"/>
        <v>2.0978354167585773E-2</v>
      </c>
    </row>
    <row r="42" spans="2:52" x14ac:dyDescent="0.2">
      <c r="B42">
        <v>1800</v>
      </c>
      <c r="C42">
        <v>2000000</v>
      </c>
      <c r="D42">
        <v>465.38690200000002</v>
      </c>
      <c r="E42">
        <v>-538337.23616800003</v>
      </c>
      <c r="F42">
        <v>2516763.7706889999</v>
      </c>
      <c r="G42">
        <v>714.53724299999999</v>
      </c>
      <c r="I42">
        <f t="shared" si="1"/>
        <v>1411.501304334146</v>
      </c>
      <c r="J42">
        <f t="shared" si="7"/>
        <v>0.18716855568264532</v>
      </c>
      <c r="K42">
        <f t="shared" si="2"/>
        <v>0.99900117671961319</v>
      </c>
      <c r="L42">
        <f t="shared" si="3"/>
        <v>50.975115999928676</v>
      </c>
      <c r="M42">
        <f t="shared" si="8"/>
        <v>-6.6727390400002333</v>
      </c>
      <c r="O42">
        <v>1800</v>
      </c>
      <c r="P42">
        <v>2000000</v>
      </c>
      <c r="Q42">
        <v>465.38690200000002</v>
      </c>
      <c r="R42">
        <v>-538337.23616800003</v>
      </c>
      <c r="S42">
        <v>2516763.7706889999</v>
      </c>
      <c r="T42">
        <v>714.53724299999999</v>
      </c>
      <c r="U42">
        <v>4088.7376960000001</v>
      </c>
      <c r="V42">
        <f t="shared" si="9"/>
        <v>0.40887376960000005</v>
      </c>
      <c r="Y42">
        <v>2000000</v>
      </c>
      <c r="Z42">
        <v>31.241800000000001</v>
      </c>
      <c r="AA42">
        <v>105.583</v>
      </c>
      <c r="AB42">
        <v>74.341200000000001</v>
      </c>
      <c r="AD42">
        <f t="shared" si="10"/>
        <v>215014.17841649917</v>
      </c>
      <c r="AE42">
        <f>V42*$AD$21/AD42</f>
        <v>0.36640998321651524</v>
      </c>
      <c r="AF42">
        <f t="shared" si="5"/>
        <v>71.934187912453226</v>
      </c>
      <c r="AG42">
        <f t="shared" si="6"/>
        <v>8.3715409525843467E-3</v>
      </c>
      <c r="AJ42">
        <v>3.0471932378244126</v>
      </c>
      <c r="AK42">
        <v>38.53257439015556</v>
      </c>
      <c r="AL42">
        <f>AVERAGE(AJ42:AJ46)</f>
        <v>3.2502990470484128</v>
      </c>
      <c r="AM42">
        <f>AVERAGE(AK42:AK46)</f>
        <v>38.768033458428242</v>
      </c>
      <c r="AN42">
        <f>AVERAGE(AJ42:AJ51)</f>
        <v>3.26659613160338</v>
      </c>
      <c r="AO42">
        <f>AVERAGE(AK42:AK51)</f>
        <v>39.147473479958371</v>
      </c>
      <c r="AQ42">
        <v>1.3375275706837593</v>
      </c>
      <c r="AR42">
        <v>49.658532862238893</v>
      </c>
      <c r="AS42">
        <f t="shared" si="11"/>
        <v>1.1185503977148423</v>
      </c>
      <c r="AT42">
        <f t="shared" si="12"/>
        <v>1.1185503977148423</v>
      </c>
      <c r="AV42">
        <v>8.9541548158583714E-2</v>
      </c>
      <c r="AW42">
        <v>155.33815009395079</v>
      </c>
      <c r="AX42">
        <f t="shared" si="13"/>
        <v>8.4308593340503973E-2</v>
      </c>
      <c r="AY42">
        <f t="shared" si="14"/>
        <v>5.2329548180797408E-3</v>
      </c>
      <c r="AZ42">
        <f t="shared" si="15"/>
        <v>5.8441638833537347E-2</v>
      </c>
    </row>
    <row r="43" spans="2:52" x14ac:dyDescent="0.2">
      <c r="B43">
        <v>1900</v>
      </c>
      <c r="C43">
        <v>2100000</v>
      </c>
      <c r="D43">
        <v>465.44946299999998</v>
      </c>
      <c r="E43">
        <v>-538318.74893899995</v>
      </c>
      <c r="F43">
        <v>2516763.7706889999</v>
      </c>
      <c r="G43">
        <v>913.50444100000004</v>
      </c>
      <c r="I43">
        <f t="shared" si="1"/>
        <v>1429.9885333342245</v>
      </c>
      <c r="J43">
        <f t="shared" si="7"/>
        <v>0.19756680877612562</v>
      </c>
      <c r="K43">
        <f t="shared" si="2"/>
        <v>0.99900117671961319</v>
      </c>
      <c r="L43">
        <f t="shared" si="3"/>
        <v>69.46234500000719</v>
      </c>
      <c r="M43">
        <f t="shared" si="8"/>
        <v>-6.6536597099989736</v>
      </c>
      <c r="O43">
        <v>1900</v>
      </c>
      <c r="P43">
        <v>2100000</v>
      </c>
      <c r="Q43">
        <v>465.44946299999998</v>
      </c>
      <c r="R43">
        <v>-538318.74893899995</v>
      </c>
      <c r="S43">
        <v>2516763.7706889999</v>
      </c>
      <c r="T43">
        <v>913.50444100000004</v>
      </c>
      <c r="U43">
        <v>4745.2048949999999</v>
      </c>
      <c r="V43">
        <f t="shared" si="9"/>
        <v>0.47452048950000003</v>
      </c>
      <c r="Y43">
        <v>2100000</v>
      </c>
      <c r="Z43">
        <v>30.9801</v>
      </c>
      <c r="AA43">
        <v>105.79300000000001</v>
      </c>
      <c r="AB43">
        <v>74.812899999999999</v>
      </c>
      <c r="AD43">
        <f t="shared" si="10"/>
        <v>219133.04170210153</v>
      </c>
      <c r="AE43">
        <f t="shared" ref="AE43:AE54" si="16">V43*$AD$21/AD43</f>
        <v>0.41724606482999604</v>
      </c>
      <c r="AF43">
        <f t="shared" si="5"/>
        <v>69.453640901581849</v>
      </c>
      <c r="AG43">
        <f t="shared" si="6"/>
        <v>8.6705317702975085E-3</v>
      </c>
      <c r="AJ43">
        <v>3.1536320098795851</v>
      </c>
      <c r="AK43">
        <v>38.591536378253586</v>
      </c>
      <c r="AQ43">
        <v>1.0933661737247165</v>
      </c>
      <c r="AR43">
        <v>51.266343877204861</v>
      </c>
      <c r="AS43">
        <f t="shared" si="11"/>
        <v>1.0119347086436117</v>
      </c>
      <c r="AT43">
        <f t="shared" si="12"/>
        <v>1.0119347086436117</v>
      </c>
      <c r="AV43">
        <v>3.9895028018392023E-2</v>
      </c>
      <c r="AW43">
        <v>213.89799087615364</v>
      </c>
      <c r="AX43">
        <f t="shared" si="13"/>
        <v>4.7792452656553901E-2</v>
      </c>
      <c r="AY43">
        <f t="shared" si="14"/>
        <v>7.8974246381618776E-3</v>
      </c>
      <c r="AZ43">
        <f t="shared" si="15"/>
        <v>0.19795510945677447</v>
      </c>
    </row>
    <row r="44" spans="2:52" x14ac:dyDescent="0.2">
      <c r="B44">
        <v>2000</v>
      </c>
      <c r="C44">
        <v>2200000</v>
      </c>
      <c r="D44">
        <v>465.23972800000001</v>
      </c>
      <c r="E44">
        <v>-538299.46124400001</v>
      </c>
      <c r="F44">
        <v>2516763.7706889999</v>
      </c>
      <c r="G44">
        <v>1053.9281619999999</v>
      </c>
      <c r="I44">
        <f t="shared" si="1"/>
        <v>1449.2762283341726</v>
      </c>
      <c r="J44">
        <f t="shared" si="7"/>
        <v>0.20796506186960589</v>
      </c>
      <c r="K44">
        <f t="shared" si="2"/>
        <v>0.99900117671961319</v>
      </c>
      <c r="L44">
        <f t="shared" si="3"/>
        <v>88.750039999955334</v>
      </c>
      <c r="M44">
        <f t="shared" si="8"/>
        <v>-6.6456550500002773</v>
      </c>
      <c r="O44">
        <v>2000</v>
      </c>
      <c r="P44">
        <v>2200000</v>
      </c>
      <c r="Q44">
        <v>465.23972800000001</v>
      </c>
      <c r="R44">
        <v>-538299.46124400001</v>
      </c>
      <c r="S44">
        <v>2516763.7706889999</v>
      </c>
      <c r="T44">
        <v>1053.9281619999999</v>
      </c>
      <c r="U44">
        <v>5237.4139789999999</v>
      </c>
      <c r="V44">
        <f t="shared" si="9"/>
        <v>0.52374139790000007</v>
      </c>
      <c r="Y44">
        <v>2200000</v>
      </c>
      <c r="Z44">
        <v>30.955100000000002</v>
      </c>
      <c r="AA44">
        <v>104.104</v>
      </c>
      <c r="AB44">
        <v>73.148899999999998</v>
      </c>
      <c r="AD44">
        <f t="shared" si="10"/>
        <v>204833.88242038817</v>
      </c>
      <c r="AE44">
        <f t="shared" si="16"/>
        <v>0.49267469122307445</v>
      </c>
      <c r="AF44">
        <f t="shared" si="5"/>
        <v>61.675481996778871</v>
      </c>
      <c r="AG44">
        <f t="shared" si="6"/>
        <v>9.7640096275445586E-3</v>
      </c>
      <c r="AJ44">
        <v>3.3238594686915905</v>
      </c>
      <c r="AK44">
        <v>38.87625913839284</v>
      </c>
      <c r="AQ44">
        <v>0.97506479205025764</v>
      </c>
      <c r="AR44">
        <v>54.039693101059264</v>
      </c>
      <c r="AS44">
        <f t="shared" si="11"/>
        <v>0.86260936092420559</v>
      </c>
      <c r="AT44">
        <f t="shared" si="12"/>
        <v>0.86260936092420559</v>
      </c>
      <c r="AV44">
        <v>1.8941857589409816E-2</v>
      </c>
      <c r="AW44">
        <v>336.68512067683969</v>
      </c>
      <c r="AX44">
        <f t="shared" si="13"/>
        <v>2.3066325603949486E-2</v>
      </c>
      <c r="AY44">
        <f t="shared" si="14"/>
        <v>4.1244680145396707E-3</v>
      </c>
      <c r="AZ44">
        <f t="shared" si="15"/>
        <v>0.21774358692494952</v>
      </c>
    </row>
    <row r="45" spans="2:52" x14ac:dyDescent="0.2">
      <c r="B45">
        <v>2100</v>
      </c>
      <c r="C45">
        <v>2300000</v>
      </c>
      <c r="D45">
        <v>465.31345800000003</v>
      </c>
      <c r="E45">
        <v>-538290.12824300001</v>
      </c>
      <c r="F45">
        <v>2516763.7706889999</v>
      </c>
      <c r="G45">
        <v>1399.0236789999999</v>
      </c>
      <c r="I45">
        <f t="shared" si="1"/>
        <v>1458.6092293341644</v>
      </c>
      <c r="J45">
        <f t="shared" si="7"/>
        <v>0.2183633149630862</v>
      </c>
      <c r="K45">
        <f t="shared" si="2"/>
        <v>0.99900117671961319</v>
      </c>
      <c r="L45">
        <f t="shared" si="3"/>
        <v>98.083040999947116</v>
      </c>
      <c r="M45">
        <f t="shared" si="8"/>
        <v>-6.745201989999841</v>
      </c>
      <c r="O45">
        <v>2100</v>
      </c>
      <c r="P45">
        <v>2300000</v>
      </c>
      <c r="Q45">
        <v>465.31345800000003</v>
      </c>
      <c r="R45">
        <v>-538290.12824300001</v>
      </c>
      <c r="S45">
        <v>2516763.7706889999</v>
      </c>
      <c r="T45">
        <v>1399.0236789999999</v>
      </c>
      <c r="U45">
        <v>5929.1424360000001</v>
      </c>
      <c r="V45">
        <f t="shared" si="9"/>
        <v>0.5929142436</v>
      </c>
      <c r="Y45">
        <v>2300000</v>
      </c>
      <c r="Z45">
        <v>30.829599999999999</v>
      </c>
      <c r="AA45">
        <v>104.762</v>
      </c>
      <c r="AB45">
        <v>73.932400000000001</v>
      </c>
      <c r="AD45">
        <f t="shared" si="10"/>
        <v>211486.57858771755</v>
      </c>
      <c r="AE45">
        <f t="shared" si="16"/>
        <v>0.54019955113410745</v>
      </c>
      <c r="AF45">
        <f t="shared" si="5"/>
        <v>60.646294107392144</v>
      </c>
      <c r="AG45">
        <f t="shared" si="6"/>
        <v>9.9297081357292392E-3</v>
      </c>
      <c r="AJ45">
        <v>2.9517182732576117</v>
      </c>
      <c r="AK45">
        <v>38.884103161067642</v>
      </c>
      <c r="AQ45">
        <v>1.0915936538595561</v>
      </c>
      <c r="AR45">
        <v>55.106497427287515</v>
      </c>
      <c r="AS45">
        <f t="shared" si="11"/>
        <v>0.81438691463128121</v>
      </c>
      <c r="AT45">
        <f t="shared" si="12"/>
        <v>0.81438691463128121</v>
      </c>
      <c r="AV45">
        <v>5.0804150723067643E-3</v>
      </c>
      <c r="AW45">
        <v>652.42574729337173</v>
      </c>
      <c r="AX45">
        <f t="shared" si="13"/>
        <v>9.0604798810122733E-3</v>
      </c>
      <c r="AY45">
        <f t="shared" si="14"/>
        <v>3.980064808705509E-3</v>
      </c>
      <c r="AZ45">
        <f t="shared" si="15"/>
        <v>0.78341331408151249</v>
      </c>
    </row>
    <row r="46" spans="2:52" x14ac:dyDescent="0.2">
      <c r="B46">
        <v>2200</v>
      </c>
      <c r="C46">
        <v>2400000</v>
      </c>
      <c r="D46">
        <v>465.31854099999998</v>
      </c>
      <c r="E46">
        <v>-538261.93973600003</v>
      </c>
      <c r="F46">
        <v>2516763.7706889999</v>
      </c>
      <c r="G46">
        <v>1651.3984129999999</v>
      </c>
      <c r="I46">
        <f t="shared" si="1"/>
        <v>1486.7977363341488</v>
      </c>
      <c r="J46">
        <f t="shared" si="7"/>
        <v>0.2287615680565665</v>
      </c>
      <c r="K46">
        <f t="shared" si="2"/>
        <v>0.99900117671961319</v>
      </c>
      <c r="L46">
        <f t="shared" si="3"/>
        <v>126.2715479999315</v>
      </c>
      <c r="M46">
        <f t="shared" si="8"/>
        <v>-6.5566469299999151</v>
      </c>
      <c r="O46">
        <v>2200</v>
      </c>
      <c r="P46">
        <v>2400000</v>
      </c>
      <c r="Q46">
        <v>465.31854099999998</v>
      </c>
      <c r="R46">
        <v>-538261.93973600003</v>
      </c>
      <c r="S46">
        <v>2516763.7706889999</v>
      </c>
      <c r="T46">
        <v>1651.3984129999999</v>
      </c>
      <c r="U46">
        <v>6587.3201319999998</v>
      </c>
      <c r="V46">
        <f t="shared" si="9"/>
        <v>0.65873201319999997</v>
      </c>
      <c r="Y46">
        <v>2400000</v>
      </c>
      <c r="Z46">
        <v>31.104399999999998</v>
      </c>
      <c r="AA46">
        <v>105.08</v>
      </c>
      <c r="AB46">
        <v>73.9756</v>
      </c>
      <c r="AD46">
        <f t="shared" si="10"/>
        <v>211857.52121998911</v>
      </c>
      <c r="AE46">
        <f t="shared" si="16"/>
        <v>0.59911477494180387</v>
      </c>
      <c r="AF46">
        <f t="shared" si="5"/>
        <v>57.991181490307923</v>
      </c>
      <c r="AG46">
        <f t="shared" si="6"/>
        <v>1.0384337489324057E-2</v>
      </c>
      <c r="AJ46">
        <v>3.7750922455888625</v>
      </c>
      <c r="AK46">
        <v>38.955694224271589</v>
      </c>
      <c r="AQ46">
        <v>0.84152527363615681</v>
      </c>
      <c r="AR46">
        <v>58.33316271943113</v>
      </c>
      <c r="AS46">
        <f t="shared" si="11"/>
        <v>0.69208707304293549</v>
      </c>
      <c r="AT46">
        <f t="shared" si="12"/>
        <v>0.69208707304293549</v>
      </c>
    </row>
    <row r="47" spans="2:52" x14ac:dyDescent="0.2">
      <c r="B47">
        <v>2300</v>
      </c>
      <c r="C47">
        <v>2500000</v>
      </c>
      <c r="D47">
        <v>465.46675699999997</v>
      </c>
      <c r="E47">
        <v>-538246.05674000003</v>
      </c>
      <c r="F47">
        <v>2516763.7706889999</v>
      </c>
      <c r="G47">
        <v>1830.406704</v>
      </c>
      <c r="I47">
        <f t="shared" si="1"/>
        <v>1502.6807323341491</v>
      </c>
      <c r="J47">
        <f t="shared" si="7"/>
        <v>0.2391598211500468</v>
      </c>
      <c r="K47">
        <f t="shared" si="2"/>
        <v>0.99900117671961319</v>
      </c>
      <c r="L47">
        <f t="shared" si="3"/>
        <v>142.15454399993178</v>
      </c>
      <c r="M47">
        <f t="shared" si="8"/>
        <v>-6.6797020399997562</v>
      </c>
      <c r="O47">
        <v>2300</v>
      </c>
      <c r="P47">
        <v>2500000</v>
      </c>
      <c r="Q47">
        <v>465.46675699999997</v>
      </c>
      <c r="R47">
        <v>-538246.05674000003</v>
      </c>
      <c r="S47">
        <v>2516763.7706889999</v>
      </c>
      <c r="T47">
        <v>1830.406704</v>
      </c>
      <c r="U47">
        <v>7344.0160230000001</v>
      </c>
      <c r="V47">
        <f t="shared" si="9"/>
        <v>0.73440160230000007</v>
      </c>
      <c r="Y47">
        <v>2500000</v>
      </c>
      <c r="Z47">
        <v>31.080400000000001</v>
      </c>
      <c r="AA47">
        <v>104.795</v>
      </c>
      <c r="AB47">
        <v>73.714600000000004</v>
      </c>
      <c r="AD47">
        <f t="shared" si="10"/>
        <v>209623.00260100584</v>
      </c>
      <c r="AE47">
        <f t="shared" si="16"/>
        <v>0.67505603624072863</v>
      </c>
      <c r="AF47">
        <f t="shared" si="5"/>
        <v>54.884770507098132</v>
      </c>
      <c r="AG47">
        <f t="shared" si="6"/>
        <v>1.0972078309448678E-2</v>
      </c>
      <c r="AJ47">
        <v>4.029222699874313</v>
      </c>
      <c r="AK47">
        <v>39.160408286281445</v>
      </c>
      <c r="AL47">
        <f>AVERAGE(AJ47:AJ51)</f>
        <v>3.2828932161583473</v>
      </c>
      <c r="AM47">
        <f>AVERAGE(AK47:AK51)</f>
        <v>39.526913501488515</v>
      </c>
      <c r="AQ47">
        <v>0.72719147188198963</v>
      </c>
      <c r="AR47">
        <v>60.839564722444152</v>
      </c>
      <c r="AS47">
        <f t="shared" si="11"/>
        <v>0.61616791268870941</v>
      </c>
      <c r="AT47">
        <f t="shared" si="12"/>
        <v>0.61616791268870941</v>
      </c>
    </row>
    <row r="48" spans="2:52" x14ac:dyDescent="0.2">
      <c r="B48">
        <v>2400</v>
      </c>
      <c r="C48">
        <v>2600000</v>
      </c>
      <c r="D48">
        <v>465.46073899999999</v>
      </c>
      <c r="E48">
        <v>-538220.98409899999</v>
      </c>
      <c r="F48">
        <v>2516763.7706889999</v>
      </c>
      <c r="G48">
        <v>2094.7003610000002</v>
      </c>
      <c r="I48">
        <f t="shared" si="1"/>
        <v>1527.7533733341843</v>
      </c>
      <c r="J48">
        <f t="shared" si="7"/>
        <v>0.24955807424352708</v>
      </c>
      <c r="K48">
        <f t="shared" si="2"/>
        <v>0.99900117671961319</v>
      </c>
      <c r="L48">
        <f t="shared" si="3"/>
        <v>167.22718499996699</v>
      </c>
      <c r="M48">
        <f t="shared" si="8"/>
        <v>-6.587805589999407</v>
      </c>
      <c r="O48">
        <v>2400</v>
      </c>
      <c r="P48">
        <v>2600000</v>
      </c>
      <c r="Q48">
        <v>465.46073899999999</v>
      </c>
      <c r="R48">
        <v>-538220.98409899999</v>
      </c>
      <c r="S48">
        <v>2516763.7706889999</v>
      </c>
      <c r="T48">
        <v>2094.7003610000002</v>
      </c>
      <c r="U48">
        <v>8231.5393239999994</v>
      </c>
      <c r="V48">
        <f t="shared" si="9"/>
        <v>0.82315393240000001</v>
      </c>
      <c r="Y48">
        <v>2600000</v>
      </c>
      <c r="Z48">
        <v>30.875599999999999</v>
      </c>
      <c r="AA48">
        <v>104.724</v>
      </c>
      <c r="AB48">
        <v>73.848399999999998</v>
      </c>
      <c r="AD48">
        <f t="shared" si="10"/>
        <v>210766.5412451124</v>
      </c>
      <c r="AE48">
        <f t="shared" si="16"/>
        <v>0.75253124297995921</v>
      </c>
      <c r="AF48">
        <f t="shared" si="5"/>
        <v>52.884837974086118</v>
      </c>
      <c r="AG48">
        <f t="shared" si="6"/>
        <v>1.1387006617947502E-2</v>
      </c>
      <c r="AJ48">
        <v>4.1949912968537877</v>
      </c>
      <c r="AK48">
        <v>39.462597148120487</v>
      </c>
      <c r="AQ48">
        <v>0.6654556112519564</v>
      </c>
      <c r="AR48">
        <v>63.284848459253382</v>
      </c>
      <c r="AS48">
        <f t="shared" si="11"/>
        <v>0.55420800377341095</v>
      </c>
      <c r="AT48">
        <f t="shared" si="12"/>
        <v>0.55420800377341095</v>
      </c>
    </row>
    <row r="49" spans="2:46" x14ac:dyDescent="0.2">
      <c r="B49">
        <v>2500</v>
      </c>
      <c r="C49">
        <v>2700000</v>
      </c>
      <c r="D49">
        <v>465.35376600000001</v>
      </c>
      <c r="E49">
        <v>-538183.18796999997</v>
      </c>
      <c r="F49">
        <v>2516763.7706889999</v>
      </c>
      <c r="G49">
        <v>2292.8070619999999</v>
      </c>
      <c r="I49">
        <f t="shared" si="1"/>
        <v>1565.5495023342082</v>
      </c>
      <c r="J49">
        <f t="shared" si="7"/>
        <v>0.25995632733700741</v>
      </c>
      <c r="K49">
        <f t="shared" si="2"/>
        <v>0.99900117671961319</v>
      </c>
      <c r="L49">
        <f t="shared" si="3"/>
        <v>205.02331399999093</v>
      </c>
      <c r="M49">
        <f t="shared" si="8"/>
        <v>-6.4605707099995193</v>
      </c>
      <c r="O49">
        <v>2500</v>
      </c>
      <c r="P49">
        <v>2700000</v>
      </c>
      <c r="Q49">
        <v>465.35376600000001</v>
      </c>
      <c r="R49">
        <v>-538183.18796999997</v>
      </c>
      <c r="S49">
        <v>2516763.7706889999</v>
      </c>
      <c r="T49">
        <v>2292.8070619999999</v>
      </c>
      <c r="U49">
        <v>9121.122335</v>
      </c>
      <c r="V49">
        <f t="shared" si="9"/>
        <v>0.91211223350000004</v>
      </c>
      <c r="Y49">
        <v>2700000</v>
      </c>
      <c r="Z49">
        <v>30.9498</v>
      </c>
      <c r="AA49">
        <v>104.604</v>
      </c>
      <c r="AB49">
        <v>73.654200000000003</v>
      </c>
      <c r="AD49">
        <f t="shared" si="10"/>
        <v>209108.14430107578</v>
      </c>
      <c r="AE49">
        <f t="shared" si="16"/>
        <v>0.84047050936305523</v>
      </c>
      <c r="AF49">
        <f t="shared" si="5"/>
        <v>50.36996979924313</v>
      </c>
      <c r="AG49">
        <f t="shared" si="6"/>
        <v>1.1955536253052285E-2</v>
      </c>
      <c r="AJ49">
        <v>2.771456117283384</v>
      </c>
      <c r="AK49">
        <v>39.526169651105214</v>
      </c>
      <c r="AQ49">
        <v>0.60517503727410638</v>
      </c>
      <c r="AR49">
        <v>67.617557570391483</v>
      </c>
      <c r="AS49">
        <f t="shared" si="11"/>
        <v>0.46640532423751729</v>
      </c>
      <c r="AT49">
        <f t="shared" si="12"/>
        <v>0.46640532423751729</v>
      </c>
    </row>
    <row r="50" spans="2:46" x14ac:dyDescent="0.2">
      <c r="B50">
        <v>2600</v>
      </c>
      <c r="C50">
        <v>2800000</v>
      </c>
      <c r="D50">
        <v>465.72013900000002</v>
      </c>
      <c r="E50">
        <v>-538159.82783199998</v>
      </c>
      <c r="F50">
        <v>2516763.7706889999</v>
      </c>
      <c r="G50">
        <v>2576.1652079999999</v>
      </c>
      <c r="I50">
        <f t="shared" si="1"/>
        <v>1588.9096403341973</v>
      </c>
      <c r="J50">
        <f t="shared" si="7"/>
        <v>0.27035458043048766</v>
      </c>
      <c r="K50">
        <f t="shared" si="2"/>
        <v>0.99900117671961319</v>
      </c>
      <c r="L50">
        <f t="shared" si="3"/>
        <v>228.38345199998002</v>
      </c>
      <c r="M50">
        <f t="shared" si="8"/>
        <v>-6.6049306199998679</v>
      </c>
      <c r="O50">
        <v>2600</v>
      </c>
      <c r="P50">
        <v>2800000</v>
      </c>
      <c r="Q50">
        <v>465.72013900000002</v>
      </c>
      <c r="R50">
        <v>-538159.82783199998</v>
      </c>
      <c r="S50">
        <v>2516763.7706889999</v>
      </c>
      <c r="T50">
        <v>2576.1652079999999</v>
      </c>
      <c r="U50">
        <v>10287.84597</v>
      </c>
      <c r="V50">
        <f t="shared" si="9"/>
        <v>1.028784597</v>
      </c>
      <c r="Y50">
        <v>2800000</v>
      </c>
      <c r="Z50">
        <v>30.904299999999999</v>
      </c>
      <c r="AA50">
        <v>104.304</v>
      </c>
      <c r="AB50">
        <v>73.399699999999996</v>
      </c>
      <c r="AD50">
        <f t="shared" si="10"/>
        <v>206948.00889627804</v>
      </c>
      <c r="AE50">
        <f t="shared" si="16"/>
        <v>0.95787391756057427</v>
      </c>
      <c r="AF50">
        <f t="shared" si="5"/>
        <v>47.932342675899477</v>
      </c>
      <c r="AG50">
        <f t="shared" si="6"/>
        <v>1.2563541992342218E-2</v>
      </c>
      <c r="AJ50">
        <v>2.0941303949167471</v>
      </c>
      <c r="AK50">
        <v>39.730595873456586</v>
      </c>
      <c r="AQ50">
        <v>0.42622327042876301</v>
      </c>
      <c r="AR50">
        <v>71.450090564044402</v>
      </c>
      <c r="AS50">
        <f t="shared" si="11"/>
        <v>0.40597816700794176</v>
      </c>
      <c r="AT50">
        <f t="shared" si="12"/>
        <v>0.40597816700794176</v>
      </c>
    </row>
    <row r="51" spans="2:46" x14ac:dyDescent="0.2">
      <c r="B51">
        <v>2700</v>
      </c>
      <c r="C51">
        <v>2900000</v>
      </c>
      <c r="D51">
        <v>465.49411800000001</v>
      </c>
      <c r="E51">
        <v>-538133.68677999999</v>
      </c>
      <c r="F51">
        <v>2516763.7706889999</v>
      </c>
      <c r="G51">
        <v>2942.307628</v>
      </c>
      <c r="I51">
        <f t="shared" si="1"/>
        <v>1615.0506923341891</v>
      </c>
      <c r="J51">
        <f t="shared" si="7"/>
        <v>0.28075283352396796</v>
      </c>
      <c r="K51">
        <f t="shared" si="2"/>
        <v>0.99900117671961319</v>
      </c>
      <c r="L51">
        <f t="shared" si="3"/>
        <v>254.52450399997178</v>
      </c>
      <c r="M51">
        <f t="shared" si="8"/>
        <v>-6.5771214799998416</v>
      </c>
      <c r="O51">
        <v>2700</v>
      </c>
      <c r="P51">
        <v>2900000</v>
      </c>
      <c r="Q51">
        <v>465.49411800000001</v>
      </c>
      <c r="R51">
        <v>-538133.68677999999</v>
      </c>
      <c r="S51">
        <v>2516763.7706889999</v>
      </c>
      <c r="T51">
        <v>2942.307628</v>
      </c>
      <c r="U51">
        <v>11299.201121</v>
      </c>
      <c r="V51">
        <f t="shared" si="9"/>
        <v>1.1299201121</v>
      </c>
      <c r="Y51">
        <v>2900000</v>
      </c>
      <c r="Z51">
        <v>30.812000000000001</v>
      </c>
      <c r="AA51">
        <v>104.52500000000001</v>
      </c>
      <c r="AB51">
        <v>73.712999999999994</v>
      </c>
      <c r="AD51">
        <f t="shared" si="10"/>
        <v>209609.35308553738</v>
      </c>
      <c r="AE51">
        <f t="shared" si="16"/>
        <v>1.0386810973067206</v>
      </c>
      <c r="AF51">
        <f t="shared" si="5"/>
        <v>46.750649047448377</v>
      </c>
      <c r="AG51">
        <f t="shared" si="6"/>
        <v>1.2881104589346182E-2</v>
      </c>
      <c r="AJ51">
        <v>3.3246655718635059</v>
      </c>
      <c r="AK51">
        <v>39.754796548478815</v>
      </c>
      <c r="AQ51">
        <v>0.40764816121006364</v>
      </c>
      <c r="AR51">
        <v>76.255842602503591</v>
      </c>
      <c r="AS51">
        <f t="shared" si="11"/>
        <v>0.34638111628677948</v>
      </c>
      <c r="AT51">
        <f t="shared" si="12"/>
        <v>0.34638111628677948</v>
      </c>
    </row>
    <row r="52" spans="2:46" x14ac:dyDescent="0.2">
      <c r="B52">
        <v>2800</v>
      </c>
      <c r="C52">
        <v>3000000</v>
      </c>
      <c r="D52">
        <v>465.27611000000002</v>
      </c>
      <c r="E52">
        <v>-538090.61141100002</v>
      </c>
      <c r="F52">
        <v>2516763.7706889999</v>
      </c>
      <c r="G52">
        <v>3412.8767979999998</v>
      </c>
      <c r="I52">
        <f t="shared" si="1"/>
        <v>1658.1260613341583</v>
      </c>
      <c r="J52">
        <f t="shared" si="7"/>
        <v>0.29115108661744826</v>
      </c>
      <c r="K52">
        <f t="shared" si="2"/>
        <v>0.99900117671961319</v>
      </c>
      <c r="L52">
        <f t="shared" si="3"/>
        <v>297.599872999941</v>
      </c>
      <c r="M52">
        <f t="shared" si="8"/>
        <v>-6.4077783100000669</v>
      </c>
      <c r="O52">
        <v>2800</v>
      </c>
      <c r="P52">
        <v>3000000</v>
      </c>
      <c r="Q52">
        <v>465.27611000000002</v>
      </c>
      <c r="R52">
        <v>-538090.61141100002</v>
      </c>
      <c r="S52">
        <v>2516763.7706889999</v>
      </c>
      <c r="T52">
        <v>3412.8767979999998</v>
      </c>
      <c r="U52">
        <v>12508.714937000001</v>
      </c>
      <c r="V52">
        <f t="shared" si="9"/>
        <v>1.2508714937000001</v>
      </c>
      <c r="Y52">
        <v>3000000</v>
      </c>
      <c r="Z52">
        <v>31.051200000000001</v>
      </c>
      <c r="AA52">
        <v>104.905</v>
      </c>
      <c r="AB52">
        <v>73.853800000000007</v>
      </c>
      <c r="AD52">
        <f t="shared" si="10"/>
        <v>210812.780129719</v>
      </c>
      <c r="AE52">
        <f t="shared" si="16"/>
        <v>1.1433018507801915</v>
      </c>
      <c r="AF52">
        <f t="shared" si="5"/>
        <v>45.33980578361313</v>
      </c>
      <c r="AG52">
        <f t="shared" si="6"/>
        <v>1.3281927207055861E-2</v>
      </c>
      <c r="AJ52">
        <v>4.2390477035604306</v>
      </c>
      <c r="AK52">
        <v>39.817671767541796</v>
      </c>
      <c r="AL52">
        <f>AVERAGE(AJ52:AJ56)</f>
        <v>3.6188938516752933</v>
      </c>
      <c r="AM52">
        <f>AVERAGE(AK52:AK56)</f>
        <v>39.943323133818168</v>
      </c>
      <c r="AN52">
        <f>AVERAGE(AJ52:AJ61)</f>
        <v>3.643037214436462</v>
      </c>
      <c r="AO52">
        <f>AVERAGE(AK52:AK61)</f>
        <v>40.06553940789945</v>
      </c>
      <c r="AQ52">
        <v>0.35472978274717892</v>
      </c>
      <c r="AR52">
        <v>82.165322706359404</v>
      </c>
      <c r="AS52">
        <f t="shared" si="11"/>
        <v>0.29049533389329246</v>
      </c>
      <c r="AT52">
        <f t="shared" si="12"/>
        <v>0.29049533389329246</v>
      </c>
    </row>
    <row r="53" spans="2:46" x14ac:dyDescent="0.2">
      <c r="B53">
        <v>2900</v>
      </c>
      <c r="C53">
        <v>3100000</v>
      </c>
      <c r="D53">
        <v>465.415548</v>
      </c>
      <c r="E53">
        <v>-538043.65452500002</v>
      </c>
      <c r="F53">
        <v>2516763.7706889999</v>
      </c>
      <c r="G53">
        <v>3747.954467</v>
      </c>
      <c r="I53">
        <f t="shared" si="1"/>
        <v>1705.0829473341582</v>
      </c>
      <c r="J53">
        <f t="shared" si="7"/>
        <v>0.30154933971092857</v>
      </c>
      <c r="K53">
        <f t="shared" si="2"/>
        <v>0.99900117671961319</v>
      </c>
      <c r="L53">
        <f t="shared" si="3"/>
        <v>344.55675899994094</v>
      </c>
      <c r="M53">
        <f t="shared" si="8"/>
        <v>-6.3689631399997602</v>
      </c>
      <c r="O53">
        <v>2900</v>
      </c>
      <c r="P53">
        <v>3100000</v>
      </c>
      <c r="Q53">
        <v>465.415548</v>
      </c>
      <c r="R53">
        <v>-538043.65452500002</v>
      </c>
      <c r="S53">
        <v>2516763.7706889999</v>
      </c>
      <c r="T53">
        <v>3747.954467</v>
      </c>
      <c r="U53">
        <v>13826.350689000001</v>
      </c>
      <c r="V53">
        <f t="shared" si="9"/>
        <v>1.3826350689000002</v>
      </c>
      <c r="Y53">
        <v>3100000</v>
      </c>
      <c r="Z53">
        <v>30.787500000000001</v>
      </c>
      <c r="AA53">
        <v>104.65</v>
      </c>
      <c r="AB53">
        <v>73.862499999999997</v>
      </c>
      <c r="AD53">
        <f t="shared" si="10"/>
        <v>210887.29033432942</v>
      </c>
      <c r="AE53">
        <f t="shared" si="16"/>
        <v>1.2632878177288449</v>
      </c>
      <c r="AF53">
        <f t="shared" si="5"/>
        <v>43.791836634252817</v>
      </c>
      <c r="AG53">
        <f t="shared" si="6"/>
        <v>1.3751421412843303E-2</v>
      </c>
      <c r="AJ53">
        <v>4.1494641893679249</v>
      </c>
      <c r="AK53">
        <v>39.830663943905037</v>
      </c>
      <c r="AQ53">
        <v>0.32570135800871947</v>
      </c>
      <c r="AR53">
        <v>87.403748080917651</v>
      </c>
      <c r="AS53">
        <f t="shared" si="11"/>
        <v>0.25223087721744386</v>
      </c>
      <c r="AT53">
        <f t="shared" si="12"/>
        <v>0.25223087721744386</v>
      </c>
    </row>
    <row r="54" spans="2:46" x14ac:dyDescent="0.2">
      <c r="B54">
        <v>3000</v>
      </c>
      <c r="C54">
        <v>3200000</v>
      </c>
      <c r="D54">
        <v>465.59660100000002</v>
      </c>
      <c r="E54">
        <v>-537998.77444499999</v>
      </c>
      <c r="F54">
        <v>2516763.7706889999</v>
      </c>
      <c r="G54">
        <v>4258.6694049999996</v>
      </c>
      <c r="I54">
        <f t="shared" si="1"/>
        <v>1749.96302733419</v>
      </c>
      <c r="J54">
        <f t="shared" si="7"/>
        <v>0.31194759280440887</v>
      </c>
      <c r="K54">
        <f t="shared" si="2"/>
        <v>0.99900117671961319</v>
      </c>
      <c r="L54">
        <f t="shared" si="3"/>
        <v>389.43683899997268</v>
      </c>
      <c r="M54">
        <f t="shared" si="8"/>
        <v>-6.3897311999994422</v>
      </c>
      <c r="O54">
        <v>3000</v>
      </c>
      <c r="P54">
        <v>3200000</v>
      </c>
      <c r="Q54">
        <v>465.59660100000002</v>
      </c>
      <c r="R54">
        <v>-537998.77444499999</v>
      </c>
      <c r="S54">
        <v>2516763.7706889999</v>
      </c>
      <c r="T54">
        <v>4258.6694049999996</v>
      </c>
      <c r="U54">
        <v>15454.910610000001</v>
      </c>
      <c r="V54">
        <f t="shared" si="9"/>
        <v>1.5454910610000001</v>
      </c>
      <c r="Y54">
        <v>3200000</v>
      </c>
      <c r="Z54">
        <v>30.647400000000001</v>
      </c>
      <c r="AA54">
        <v>104.88500000000001</v>
      </c>
      <c r="AB54">
        <v>74.2376</v>
      </c>
      <c r="AD54">
        <f t="shared" si="10"/>
        <v>214116.51571618978</v>
      </c>
      <c r="AE54">
        <f t="shared" si="16"/>
        <v>1.3907897350568927</v>
      </c>
      <c r="AF54">
        <f t="shared" si="5"/>
        <v>42.980321921429827</v>
      </c>
      <c r="AG54">
        <f t="shared" si="6"/>
        <v>1.4011063041846258E-2</v>
      </c>
      <c r="AJ54">
        <v>4.0924267655675628</v>
      </c>
      <c r="AK54">
        <v>39.954825678906417</v>
      </c>
      <c r="AQ54">
        <v>0.25706483286718884</v>
      </c>
      <c r="AR54">
        <v>93.552350863991052</v>
      </c>
      <c r="AS54">
        <f t="shared" si="11"/>
        <v>0.21685576834721951</v>
      </c>
      <c r="AT54">
        <f t="shared" si="12"/>
        <v>0.21685576834721951</v>
      </c>
    </row>
    <row r="55" spans="2:46" x14ac:dyDescent="0.2">
      <c r="AJ55">
        <v>2.0187051394645907</v>
      </c>
      <c r="AK55">
        <v>40.01241160306526</v>
      </c>
      <c r="AQ55">
        <v>0.19377542284945895</v>
      </c>
      <c r="AR55">
        <v>104.30112933053356</v>
      </c>
      <c r="AS55">
        <f t="shared" si="11"/>
        <v>0.17172304774075164</v>
      </c>
      <c r="AT55">
        <f t="shared" si="12"/>
        <v>0.17172304774075164</v>
      </c>
    </row>
    <row r="56" spans="2:46" x14ac:dyDescent="0.2">
      <c r="AJ56">
        <v>3.5948254604159589</v>
      </c>
      <c r="AK56">
        <v>40.101042675672339</v>
      </c>
      <c r="AQ56">
        <v>0.15570640669681626</v>
      </c>
      <c r="AR56">
        <v>114.3388974137722</v>
      </c>
      <c r="AS56">
        <f t="shared" si="11"/>
        <v>0.14203109644697495</v>
      </c>
      <c r="AT56">
        <f t="shared" si="12"/>
        <v>0.14203109644697495</v>
      </c>
    </row>
    <row r="57" spans="2:46" x14ac:dyDescent="0.2">
      <c r="AJ57">
        <v>3.9742340783773082</v>
      </c>
      <c r="AK57">
        <v>40.119748540311491</v>
      </c>
      <c r="AL57">
        <f>AVERAGE(AJ57:AJ61)</f>
        <v>3.6671805771976311</v>
      </c>
      <c r="AM57">
        <f>AVERAGE(AK57:AK61)</f>
        <v>40.187755681980732</v>
      </c>
      <c r="AQ57">
        <v>0.10992041715499927</v>
      </c>
      <c r="AR57">
        <v>128.28365366359498</v>
      </c>
      <c r="AS57">
        <f t="shared" si="11"/>
        <v>0.11293362670681727</v>
      </c>
      <c r="AT57">
        <f t="shared" si="12"/>
        <v>0.11293362670681727</v>
      </c>
    </row>
    <row r="58" spans="2:46" x14ac:dyDescent="0.2">
      <c r="B58" t="s">
        <v>5</v>
      </c>
      <c r="AE58" t="s">
        <v>6</v>
      </c>
      <c r="AJ58">
        <v>4.1051905945784979</v>
      </c>
      <c r="AK58">
        <v>40.166976538662603</v>
      </c>
      <c r="AQ58">
        <v>0.10902781471619216</v>
      </c>
      <c r="AR58">
        <v>144.82223274242077</v>
      </c>
      <c r="AS58">
        <f t="shared" si="11"/>
        <v>8.9526977551764156E-2</v>
      </c>
      <c r="AT58">
        <f t="shared" si="12"/>
        <v>8.9526977551764156E-2</v>
      </c>
    </row>
    <row r="59" spans="2:46" x14ac:dyDescent="0.2">
      <c r="D59" t="s">
        <v>7</v>
      </c>
      <c r="F59" t="s">
        <v>34</v>
      </c>
      <c r="Y59" t="s">
        <v>8</v>
      </c>
      <c r="Z59" t="s">
        <v>9</v>
      </c>
      <c r="AA59" t="s">
        <v>10</v>
      </c>
      <c r="AB59" t="s">
        <v>11</v>
      </c>
      <c r="AD59">
        <f>(4/3)*3.14*((3.413*6.5)^3)</f>
        <v>45710.641842597375</v>
      </c>
      <c r="AE59" t="s">
        <v>12</v>
      </c>
      <c r="AJ59">
        <v>2.6639226695694815</v>
      </c>
      <c r="AK59">
        <v>40.181107814965692</v>
      </c>
      <c r="AQ59">
        <v>7.005528160097528E-2</v>
      </c>
      <c r="AR59">
        <v>165.85406744548089</v>
      </c>
      <c r="AS59">
        <f t="shared" si="11"/>
        <v>6.9762444550135347E-2</v>
      </c>
      <c r="AT59">
        <f t="shared" si="12"/>
        <v>6.9762444550135347E-2</v>
      </c>
    </row>
    <row r="60" spans="2:46" x14ac:dyDescent="0.2">
      <c r="B60">
        <v>2236</v>
      </c>
      <c r="C60" t="s">
        <v>13</v>
      </c>
      <c r="D60" t="s">
        <v>14</v>
      </c>
      <c r="E60" t="s">
        <v>15</v>
      </c>
      <c r="F60" t="s">
        <v>16</v>
      </c>
      <c r="G60" t="s">
        <v>17</v>
      </c>
      <c r="I60" t="s">
        <v>18</v>
      </c>
      <c r="J60" t="s">
        <v>19</v>
      </c>
      <c r="K60" t="s">
        <v>20</v>
      </c>
      <c r="L60" t="s">
        <v>21</v>
      </c>
      <c r="M60" t="s">
        <v>22</v>
      </c>
      <c r="Y60">
        <v>0</v>
      </c>
      <c r="Z60">
        <v>44.59</v>
      </c>
      <c r="AA60">
        <v>92.61</v>
      </c>
      <c r="AB60">
        <v>48.02</v>
      </c>
      <c r="AD60">
        <f>(1/6)*3.14*(AB60)^3</f>
        <v>57948.855748186674</v>
      </c>
      <c r="AJ60">
        <v>3.5535293487411441</v>
      </c>
      <c r="AK60">
        <v>40.21411335256866</v>
      </c>
      <c r="AQ60">
        <v>4.7681845599566168E-2</v>
      </c>
      <c r="AR60">
        <v>195.83554938308791</v>
      </c>
      <c r="AS60">
        <f t="shared" si="11"/>
        <v>5.2083808642401544E-2</v>
      </c>
      <c r="AT60">
        <f t="shared" si="12"/>
        <v>5.2083808642401544E-2</v>
      </c>
    </row>
    <row r="61" spans="2:46" x14ac:dyDescent="0.2">
      <c r="B61" t="s">
        <v>23</v>
      </c>
      <c r="C61">
        <v>100000</v>
      </c>
      <c r="D61">
        <v>464.86802399999999</v>
      </c>
      <c r="E61">
        <v>-583747.43605999998</v>
      </c>
      <c r="F61">
        <v>2518299.5188569999</v>
      </c>
      <c r="G61">
        <v>-2.6447999999999999E-2</v>
      </c>
      <c r="Y61">
        <v>100000</v>
      </c>
      <c r="Z61">
        <v>44.890300000000003</v>
      </c>
      <c r="AA61">
        <v>92.377499999999998</v>
      </c>
      <c r="AB61">
        <v>47.487200000000001</v>
      </c>
      <c r="AD61">
        <f t="shared" ref="AD61:AD62" si="17">(1/6)*3.14*(AB61)^3</f>
        <v>56041.285200603823</v>
      </c>
      <c r="AJ61">
        <v>4.039026194721723</v>
      </c>
      <c r="AK61">
        <v>40.256832163395202</v>
      </c>
      <c r="AQ61">
        <v>3.2108210437217871E-2</v>
      </c>
      <c r="AR61">
        <v>231.9604323692194</v>
      </c>
      <c r="AS61">
        <f t="shared" si="11"/>
        <v>3.9209188386829526E-2</v>
      </c>
      <c r="AT61">
        <f t="shared" si="12"/>
        <v>3.9209188386829526E-2</v>
      </c>
    </row>
    <row r="62" spans="2:46" x14ac:dyDescent="0.2">
      <c r="B62">
        <v>0</v>
      </c>
      <c r="C62">
        <v>200000</v>
      </c>
      <c r="D62">
        <v>464.80299600000001</v>
      </c>
      <c r="E62">
        <v>-573070.01948400005</v>
      </c>
      <c r="F62">
        <v>2517356.0784240002</v>
      </c>
      <c r="G62">
        <v>6.3270000000000002E-3</v>
      </c>
      <c r="I62">
        <f>E62-(128000-$B$60)/128000*$E$61</f>
        <v>480.07855232676957</v>
      </c>
      <c r="J62">
        <f>B62/$B$60</f>
        <v>0</v>
      </c>
      <c r="K62">
        <f>F62/$F$61</f>
        <v>0.99962536607502983</v>
      </c>
      <c r="L62">
        <f>E62-$E$62</f>
        <v>0</v>
      </c>
      <c r="O62" t="s">
        <v>24</v>
      </c>
      <c r="P62" t="s">
        <v>13</v>
      </c>
      <c r="Q62" t="s">
        <v>14</v>
      </c>
      <c r="R62" t="s">
        <v>15</v>
      </c>
      <c r="S62" t="s">
        <v>16</v>
      </c>
      <c r="T62" t="s">
        <v>17</v>
      </c>
      <c r="U62" t="s">
        <v>25</v>
      </c>
      <c r="V62" t="s">
        <v>26</v>
      </c>
      <c r="Y62">
        <v>200000</v>
      </c>
      <c r="Z62">
        <v>45.505000000000003</v>
      </c>
      <c r="AA62">
        <v>92.510099999999994</v>
      </c>
      <c r="AB62">
        <v>47.005099999999999</v>
      </c>
      <c r="AD62">
        <f t="shared" si="17"/>
        <v>54351.726049013974</v>
      </c>
      <c r="AE62" t="s">
        <v>27</v>
      </c>
      <c r="AF62" t="s">
        <v>28</v>
      </c>
      <c r="AG62" t="s">
        <v>29</v>
      </c>
      <c r="AJ62">
        <v>3.1167467994769527</v>
      </c>
      <c r="AK62">
        <v>40.386123474710971</v>
      </c>
      <c r="AL62">
        <f>AVERAGE(AJ62:AJ66)</f>
        <v>3.0771141527610597</v>
      </c>
      <c r="AM62">
        <f>AVERAGE(AK62:AK66)</f>
        <v>40.666550648928911</v>
      </c>
      <c r="AN62">
        <f>AVERAGE(AJ62:AJ71)</f>
        <v>2.7128350040310156</v>
      </c>
      <c r="AO62">
        <f>AVERAGE(AK62:AK71)</f>
        <v>41.119604440867455</v>
      </c>
      <c r="AQ62">
        <v>2.3994136218716926E-2</v>
      </c>
      <c r="AR62">
        <v>287.36892706795663</v>
      </c>
      <c r="AS62">
        <f t="shared" si="11"/>
        <v>2.7871440948399374E-2</v>
      </c>
      <c r="AT62">
        <f t="shared" si="12"/>
        <v>2.7871440948399374E-2</v>
      </c>
    </row>
    <row r="63" spans="2:46" x14ac:dyDescent="0.2">
      <c r="B63">
        <v>20</v>
      </c>
      <c r="C63">
        <v>300000</v>
      </c>
      <c r="D63">
        <v>464.88031799999999</v>
      </c>
      <c r="E63">
        <v>-573073.20460399997</v>
      </c>
      <c r="F63">
        <v>2517229.8407450002</v>
      </c>
      <c r="G63">
        <v>20.201895</v>
      </c>
      <c r="I63">
        <f>E63-(128000-$B$60)/128000*$E$61</f>
        <v>476.89343232684769</v>
      </c>
      <c r="J63">
        <f>B63/$B$60</f>
        <v>8.9445438282647581E-3</v>
      </c>
      <c r="K63">
        <f>F63/$F$61</f>
        <v>0.99957523793179082</v>
      </c>
      <c r="L63">
        <f>E63-$E$62</f>
        <v>-3.1851199999218807</v>
      </c>
      <c r="M63">
        <f>((L63-L62)-(B63-B62)*$H$14)/(B63-B62)</f>
        <v>-6.997787999995853</v>
      </c>
      <c r="O63">
        <v>20</v>
      </c>
      <c r="P63">
        <v>300000</v>
      </c>
      <c r="Q63">
        <v>464.88031799999999</v>
      </c>
      <c r="R63">
        <v>-573073.20460399997</v>
      </c>
      <c r="S63">
        <v>2517229.8407450002</v>
      </c>
      <c r="T63">
        <v>20.201895</v>
      </c>
      <c r="U63">
        <v>0</v>
      </c>
      <c r="V63">
        <f>U63*10^-4</f>
        <v>0</v>
      </c>
      <c r="Y63">
        <v>300000</v>
      </c>
      <c r="Z63">
        <v>45.548900000000003</v>
      </c>
      <c r="AA63">
        <v>92.554699999999997</v>
      </c>
      <c r="AB63">
        <v>47.005800000000001</v>
      </c>
      <c r="AD63">
        <f>(1/6)*3.14*(AB63)^3</f>
        <v>54354.154303064366</v>
      </c>
      <c r="AE63">
        <f>V63*$AD$59/AD63</f>
        <v>0</v>
      </c>
      <c r="AF63">
        <f>AD63/O63*0.6022</f>
        <v>1636.603586065268</v>
      </c>
      <c r="AG63">
        <f>O63/AD63</f>
        <v>3.6795715537188379E-4</v>
      </c>
      <c r="AJ63">
        <v>4.0685002135689068</v>
      </c>
      <c r="AK63">
        <v>40.510904267459253</v>
      </c>
      <c r="AQ63">
        <v>1.3889578960102702E-2</v>
      </c>
      <c r="AR63">
        <v>386.00131428572269</v>
      </c>
      <c r="AS63">
        <f t="shared" si="11"/>
        <v>1.7929271658894262E-2</v>
      </c>
      <c r="AT63">
        <f t="shared" si="12"/>
        <v>1.7929271658894262E-2</v>
      </c>
    </row>
    <row r="64" spans="2:46" x14ac:dyDescent="0.2">
      <c r="B64">
        <v>40</v>
      </c>
      <c r="C64">
        <v>400000</v>
      </c>
      <c r="D64">
        <v>464.95088199999998</v>
      </c>
      <c r="E64">
        <v>-573075.27697600005</v>
      </c>
      <c r="F64">
        <v>2517229.8407450002</v>
      </c>
      <c r="G64">
        <v>-173.15913499999999</v>
      </c>
      <c r="I64">
        <f t="shared" ref="I64:I101" si="18">E64-(128000-$B$60)/128000*$E$61</f>
        <v>474.82106032676529</v>
      </c>
      <c r="J64">
        <f t="shared" ref="J64:J101" si="19">B64/$B$60</f>
        <v>1.7889087656529516E-2</v>
      </c>
      <c r="K64">
        <f t="shared" ref="K64:K101" si="20">F64/$F$61</f>
        <v>0.99957523793179082</v>
      </c>
      <c r="L64">
        <f t="shared" ref="L64:L101" si="21">E64-$E$62</f>
        <v>-5.2574920000042766</v>
      </c>
      <c r="M64">
        <f t="shared" ref="M64:M101" si="22">((L64-L63)-(B64-B63)*$H$14)/(B64-B63)</f>
        <v>-6.9421506000038793</v>
      </c>
      <c r="O64">
        <v>40</v>
      </c>
      <c r="P64">
        <v>400000</v>
      </c>
      <c r="Q64">
        <v>464.95088199999998</v>
      </c>
      <c r="R64">
        <v>-573075.27697600005</v>
      </c>
      <c r="S64">
        <v>2517229.8407450002</v>
      </c>
      <c r="T64">
        <v>-173.15913499999999</v>
      </c>
      <c r="U64">
        <v>43.616616999999998</v>
      </c>
      <c r="V64">
        <f t="shared" ref="V64:V118" si="23">U64*10^-4</f>
        <v>4.3616617E-3</v>
      </c>
      <c r="Y64">
        <v>400000</v>
      </c>
      <c r="Z64">
        <v>46.083100000000002</v>
      </c>
      <c r="AA64">
        <v>92.527900000000002</v>
      </c>
      <c r="AB64">
        <v>46.444800000000001</v>
      </c>
      <c r="AD64">
        <f t="shared" ref="AD64:AD87" si="24">(1/6)*3.14*(AB64)^3</f>
        <v>52431.186877132306</v>
      </c>
      <c r="AE64">
        <f t="shared" ref="AE64:AE87" si="25">V64*$AD$59/AD64</f>
        <v>3.802590932654071E-3</v>
      </c>
      <c r="AF64">
        <f t="shared" ref="AF64:AF87" si="26">AD64/O64*0.6022</f>
        <v>789.35151843522681</v>
      </c>
      <c r="AG64">
        <f t="shared" ref="AG64:AG87" si="27">O64/AD64</f>
        <v>7.6290472107252397E-4</v>
      </c>
      <c r="AJ64">
        <v>1.8992778181684069</v>
      </c>
      <c r="AK64">
        <v>40.594158963126766</v>
      </c>
      <c r="AQ64">
        <v>5.4744803171035876E-3</v>
      </c>
      <c r="AR64">
        <v>611.14414391160335</v>
      </c>
      <c r="AS64">
        <f t="shared" si="11"/>
        <v>9.5384493995477656E-3</v>
      </c>
      <c r="AT64">
        <f t="shared" si="12"/>
        <v>9.5384493995477656E-3</v>
      </c>
    </row>
    <row r="65" spans="2:46" x14ac:dyDescent="0.2">
      <c r="B65">
        <v>60</v>
      </c>
      <c r="C65">
        <v>500000</v>
      </c>
      <c r="D65">
        <v>464.87810000000002</v>
      </c>
      <c r="E65">
        <v>-573082.07955100003</v>
      </c>
      <c r="F65">
        <v>2517229.8407450002</v>
      </c>
      <c r="G65">
        <v>-186.97079199999999</v>
      </c>
      <c r="I65">
        <f t="shared" si="18"/>
        <v>468.01848532678559</v>
      </c>
      <c r="J65">
        <f t="shared" si="19"/>
        <v>2.6833631484794274E-2</v>
      </c>
      <c r="K65">
        <f t="shared" si="20"/>
        <v>0.99957523793179082</v>
      </c>
      <c r="L65">
        <f t="shared" si="21"/>
        <v>-12.060066999983974</v>
      </c>
      <c r="M65">
        <f t="shared" si="22"/>
        <v>-7.1786607499987438</v>
      </c>
      <c r="O65">
        <v>60</v>
      </c>
      <c r="P65">
        <v>500000</v>
      </c>
      <c r="Q65">
        <v>464.87810000000002</v>
      </c>
      <c r="R65">
        <v>-573082.07955100003</v>
      </c>
      <c r="S65">
        <v>2517229.8407450002</v>
      </c>
      <c r="T65">
        <v>-186.97079199999999</v>
      </c>
      <c r="U65">
        <v>75.757141000000004</v>
      </c>
      <c r="V65">
        <f t="shared" si="23"/>
        <v>7.5757141000000012E-3</v>
      </c>
      <c r="Y65">
        <v>500000</v>
      </c>
      <c r="Z65">
        <v>46.835500000000003</v>
      </c>
      <c r="AA65">
        <v>92.282200000000003</v>
      </c>
      <c r="AB65">
        <v>45.4467</v>
      </c>
      <c r="AD65">
        <f t="shared" si="24"/>
        <v>49123.065186150983</v>
      </c>
      <c r="AE65">
        <f t="shared" si="25"/>
        <v>7.0494532988679007E-3</v>
      </c>
      <c r="AF65">
        <f t="shared" si="26"/>
        <v>493.03183091833534</v>
      </c>
      <c r="AG65">
        <f t="shared" si="27"/>
        <v>1.2214221521525798E-3</v>
      </c>
      <c r="AJ65">
        <v>2.5628340937006011</v>
      </c>
      <c r="AK65">
        <v>40.787091263779814</v>
      </c>
      <c r="AQ65">
        <v>3.1100888483226482E-3</v>
      </c>
      <c r="AR65">
        <v>858.83376420221339</v>
      </c>
      <c r="AS65">
        <f t="shared" si="11"/>
        <v>6.1913328815682307E-3</v>
      </c>
      <c r="AT65">
        <f t="shared" si="12"/>
        <v>6.1913328815682307E-3</v>
      </c>
    </row>
    <row r="66" spans="2:46" x14ac:dyDescent="0.2">
      <c r="B66">
        <v>80</v>
      </c>
      <c r="C66">
        <v>600000</v>
      </c>
      <c r="D66">
        <v>464.85405800000001</v>
      </c>
      <c r="E66">
        <v>-573078.45151100005</v>
      </c>
      <c r="F66">
        <v>2517229.8407450002</v>
      </c>
      <c r="G66">
        <v>-144.357573</v>
      </c>
      <c r="I66">
        <f t="shared" si="18"/>
        <v>471.64652532676701</v>
      </c>
      <c r="J66">
        <f t="shared" si="19"/>
        <v>3.5778175313059032E-2</v>
      </c>
      <c r="K66">
        <f t="shared" si="20"/>
        <v>0.99957523793179082</v>
      </c>
      <c r="L66">
        <f t="shared" si="21"/>
        <v>-8.432027000002563</v>
      </c>
      <c r="M66">
        <f t="shared" si="22"/>
        <v>-6.6571300000006888</v>
      </c>
      <c r="O66">
        <v>80</v>
      </c>
      <c r="P66">
        <v>600000</v>
      </c>
      <c r="Q66">
        <v>464.85405800000001</v>
      </c>
      <c r="R66">
        <v>-573078.45151100005</v>
      </c>
      <c r="S66">
        <v>2517229.8407450002</v>
      </c>
      <c r="T66">
        <v>-144.357573</v>
      </c>
      <c r="U66">
        <v>172.45491100000001</v>
      </c>
      <c r="V66">
        <f t="shared" si="23"/>
        <v>1.7245491100000003E-2</v>
      </c>
      <c r="Y66">
        <v>600000</v>
      </c>
      <c r="Z66">
        <v>46.3917</v>
      </c>
      <c r="AA66">
        <v>92.617099999999994</v>
      </c>
      <c r="AB66">
        <v>46.2254</v>
      </c>
      <c r="AD66">
        <f t="shared" si="24"/>
        <v>51691.654322931339</v>
      </c>
      <c r="AE66">
        <f t="shared" si="25"/>
        <v>1.5250091671415045E-2</v>
      </c>
      <c r="AF66">
        <f t="shared" si="26"/>
        <v>389.10892791586559</v>
      </c>
      <c r="AG66">
        <f t="shared" si="27"/>
        <v>1.5476386091305763E-3</v>
      </c>
      <c r="AJ66">
        <v>3.7382118388904306</v>
      </c>
      <c r="AK66">
        <v>41.054475275567725</v>
      </c>
    </row>
    <row r="67" spans="2:46" x14ac:dyDescent="0.2">
      <c r="B67">
        <v>100</v>
      </c>
      <c r="C67">
        <v>700000</v>
      </c>
      <c r="D67">
        <v>464.870701</v>
      </c>
      <c r="E67">
        <v>-573079.36548899999</v>
      </c>
      <c r="F67">
        <v>2517229.8407450002</v>
      </c>
      <c r="G67">
        <v>-178.43754899999999</v>
      </c>
      <c r="I67">
        <f t="shared" si="18"/>
        <v>470.73254732682835</v>
      </c>
      <c r="J67">
        <f t="shared" si="19"/>
        <v>4.4722719141323794E-2</v>
      </c>
      <c r="K67">
        <f t="shared" si="20"/>
        <v>0.99957523793179082</v>
      </c>
      <c r="L67">
        <f t="shared" si="21"/>
        <v>-9.3460049999412149</v>
      </c>
      <c r="M67">
        <f t="shared" si="22"/>
        <v>-6.8842308999966919</v>
      </c>
      <c r="O67">
        <v>100</v>
      </c>
      <c r="P67">
        <v>700000</v>
      </c>
      <c r="Q67">
        <v>464.870701</v>
      </c>
      <c r="R67">
        <v>-573079.36548899999</v>
      </c>
      <c r="S67">
        <v>2517229.8407450002</v>
      </c>
      <c r="T67">
        <v>-178.43754899999999</v>
      </c>
      <c r="U67">
        <v>244.809853</v>
      </c>
      <c r="V67">
        <f t="shared" si="23"/>
        <v>2.4480985300000001E-2</v>
      </c>
      <c r="Y67">
        <v>700000</v>
      </c>
      <c r="Z67">
        <v>46.904299999999999</v>
      </c>
      <c r="AA67">
        <v>92.380600000000001</v>
      </c>
      <c r="AB67">
        <v>45.476300000000002</v>
      </c>
      <c r="AD67">
        <f t="shared" si="24"/>
        <v>49219.111101775183</v>
      </c>
      <c r="AE67">
        <f t="shared" si="25"/>
        <v>2.2735915500144633E-2</v>
      </c>
      <c r="AF67">
        <f t="shared" si="26"/>
        <v>296.39748705489012</v>
      </c>
      <c r="AG67">
        <f t="shared" si="27"/>
        <v>2.0317311256032276E-3</v>
      </c>
      <c r="AJ67">
        <v>1.7604527313416334</v>
      </c>
      <c r="AK67">
        <v>41.437382741248712</v>
      </c>
      <c r="AL67">
        <f>AVERAGE(AJ67:AJ71)</f>
        <v>2.348555855300972</v>
      </c>
      <c r="AM67">
        <f>AVERAGE(AK67:AK71)</f>
        <v>41.572658232806006</v>
      </c>
    </row>
    <row r="68" spans="2:46" x14ac:dyDescent="0.2">
      <c r="B68">
        <v>120</v>
      </c>
      <c r="C68">
        <v>800000</v>
      </c>
      <c r="D68">
        <v>464.85545200000001</v>
      </c>
      <c r="E68">
        <v>-573077.61802599998</v>
      </c>
      <c r="F68">
        <v>2517229.8407450002</v>
      </c>
      <c r="G68">
        <v>-139.755944</v>
      </c>
      <c r="I68">
        <f t="shared" si="18"/>
        <v>472.48001032683533</v>
      </c>
      <c r="J68">
        <f t="shared" si="19"/>
        <v>5.3667262969588549E-2</v>
      </c>
      <c r="K68">
        <f t="shared" si="20"/>
        <v>0.99957523793179082</v>
      </c>
      <c r="L68">
        <f t="shared" si="21"/>
        <v>-7.5985419999342412</v>
      </c>
      <c r="M68">
        <f t="shared" si="22"/>
        <v>-6.7511588499994106</v>
      </c>
      <c r="O68">
        <v>120</v>
      </c>
      <c r="P68">
        <v>800000</v>
      </c>
      <c r="Q68">
        <v>464.85545200000001</v>
      </c>
      <c r="R68">
        <v>-573077.61802599998</v>
      </c>
      <c r="S68">
        <v>2517229.8407450002</v>
      </c>
      <c r="T68">
        <v>-139.755944</v>
      </c>
      <c r="U68">
        <v>294.74016999999998</v>
      </c>
      <c r="V68">
        <f t="shared" si="23"/>
        <v>2.9474016999999998E-2</v>
      </c>
      <c r="Y68">
        <v>800000</v>
      </c>
      <c r="Z68">
        <v>46.290999999999997</v>
      </c>
      <c r="AA68">
        <v>92.678299999999993</v>
      </c>
      <c r="AB68">
        <v>46.387300000000003</v>
      </c>
      <c r="AD68">
        <f t="shared" si="24"/>
        <v>52236.693905808606</v>
      </c>
      <c r="AE68">
        <f t="shared" si="25"/>
        <v>2.5791759279003915E-2</v>
      </c>
      <c r="AF68">
        <f t="shared" si="26"/>
        <v>262.14114225064947</v>
      </c>
      <c r="AG68">
        <f t="shared" si="27"/>
        <v>2.2972357365567552E-3</v>
      </c>
      <c r="AJ68">
        <v>3.2863527109603945</v>
      </c>
      <c r="AK68">
        <v>41.465867447519273</v>
      </c>
    </row>
    <row r="69" spans="2:46" x14ac:dyDescent="0.2">
      <c r="B69">
        <v>140</v>
      </c>
      <c r="C69">
        <v>900000</v>
      </c>
      <c r="D69">
        <v>464.87193600000001</v>
      </c>
      <c r="E69">
        <v>-573082.35620299994</v>
      </c>
      <c r="F69">
        <v>2517229.8407450002</v>
      </c>
      <c r="G69">
        <v>-166.66389799999999</v>
      </c>
      <c r="I69">
        <f t="shared" si="18"/>
        <v>467.74183332687244</v>
      </c>
      <c r="J69">
        <f t="shared" si="19"/>
        <v>6.2611806797853303E-2</v>
      </c>
      <c r="K69">
        <f t="shared" si="20"/>
        <v>0.99957523793179082</v>
      </c>
      <c r="L69">
        <f t="shared" si="21"/>
        <v>-12.33671899989713</v>
      </c>
      <c r="M69">
        <f t="shared" si="22"/>
        <v>-7.0754408499979036</v>
      </c>
      <c r="O69">
        <v>140</v>
      </c>
      <c r="P69">
        <v>900000</v>
      </c>
      <c r="Q69">
        <v>464.87193600000001</v>
      </c>
      <c r="R69">
        <v>-573082.35620299994</v>
      </c>
      <c r="S69">
        <v>2517229.8407450002</v>
      </c>
      <c r="T69">
        <v>-166.66389799999999</v>
      </c>
      <c r="U69">
        <v>401.96375</v>
      </c>
      <c r="V69">
        <f t="shared" si="23"/>
        <v>4.0196374999999999E-2</v>
      </c>
      <c r="Y69">
        <v>900000</v>
      </c>
      <c r="Z69">
        <v>46.400399999999998</v>
      </c>
      <c r="AA69">
        <v>92.710400000000007</v>
      </c>
      <c r="AB69">
        <v>46.31</v>
      </c>
      <c r="AD69">
        <f t="shared" si="24"/>
        <v>51975.986465956674</v>
      </c>
      <c r="AE69">
        <f t="shared" si="25"/>
        <v>3.5350980826486092E-2</v>
      </c>
      <c r="AF69">
        <f t="shared" si="26"/>
        <v>223.57099321285077</v>
      </c>
      <c r="AG69">
        <f t="shared" si="27"/>
        <v>2.6935515710066887E-3</v>
      </c>
      <c r="AJ69">
        <v>1.4065003327829064</v>
      </c>
      <c r="AK69">
        <v>41.614537690212551</v>
      </c>
    </row>
    <row r="70" spans="2:46" x14ac:dyDescent="0.2">
      <c r="B70">
        <v>160</v>
      </c>
      <c r="C70">
        <v>1000000</v>
      </c>
      <c r="D70">
        <v>464.90441099999998</v>
      </c>
      <c r="E70">
        <v>-573077.03618299996</v>
      </c>
      <c r="F70">
        <v>2517229.8407450002</v>
      </c>
      <c r="G70">
        <v>-122.141412</v>
      </c>
      <c r="I70">
        <f t="shared" si="18"/>
        <v>473.06185332685709</v>
      </c>
      <c r="J70">
        <f t="shared" si="19"/>
        <v>7.1556350626118065E-2</v>
      </c>
      <c r="K70">
        <f t="shared" si="20"/>
        <v>0.99957523793179082</v>
      </c>
      <c r="L70">
        <f t="shared" si="21"/>
        <v>-7.016698999912478</v>
      </c>
      <c r="M70">
        <f t="shared" si="22"/>
        <v>-6.5725310000005264</v>
      </c>
      <c r="O70">
        <v>160</v>
      </c>
      <c r="P70">
        <v>1000000</v>
      </c>
      <c r="Q70">
        <v>464.90441099999998</v>
      </c>
      <c r="R70">
        <v>-573077.03618299996</v>
      </c>
      <c r="S70">
        <v>2517229.8407450002</v>
      </c>
      <c r="T70">
        <v>-122.141412</v>
      </c>
      <c r="U70">
        <v>528.958035</v>
      </c>
      <c r="V70">
        <f t="shared" si="23"/>
        <v>5.2895803500000005E-2</v>
      </c>
      <c r="Y70">
        <v>1000000</v>
      </c>
      <c r="Z70">
        <v>46.3568</v>
      </c>
      <c r="AA70">
        <v>92.482500000000002</v>
      </c>
      <c r="AB70">
        <v>46.125700000000002</v>
      </c>
      <c r="AD70">
        <f t="shared" si="24"/>
        <v>51357.905968124775</v>
      </c>
      <c r="AE70">
        <f t="shared" si="25"/>
        <v>4.7079433695477707E-2</v>
      </c>
      <c r="AF70">
        <f t="shared" si="26"/>
        <v>193.29831858752962</v>
      </c>
      <c r="AG70">
        <f t="shared" si="27"/>
        <v>3.1153918171683988E-3</v>
      </c>
      <c r="AJ70">
        <v>2.4050819682109865</v>
      </c>
      <c r="AK70">
        <v>41.669537110564498</v>
      </c>
    </row>
    <row r="71" spans="2:46" x14ac:dyDescent="0.2">
      <c r="B71">
        <v>180</v>
      </c>
      <c r="C71">
        <v>1100000</v>
      </c>
      <c r="D71">
        <v>464.872411</v>
      </c>
      <c r="E71">
        <v>-573081.47058900003</v>
      </c>
      <c r="F71">
        <v>2517229.8407450002</v>
      </c>
      <c r="G71">
        <v>-79.596248000000003</v>
      </c>
      <c r="I71">
        <f t="shared" si="18"/>
        <v>468.62744732678402</v>
      </c>
      <c r="J71">
        <f t="shared" si="19"/>
        <v>8.0500894454382826E-2</v>
      </c>
      <c r="K71">
        <f t="shared" si="20"/>
        <v>0.99957523793179082</v>
      </c>
      <c r="L71">
        <f t="shared" si="21"/>
        <v>-11.451104999985546</v>
      </c>
      <c r="M71">
        <f t="shared" si="22"/>
        <v>-7.0602523000034125</v>
      </c>
      <c r="O71">
        <v>180</v>
      </c>
      <c r="P71">
        <v>1100000</v>
      </c>
      <c r="Q71">
        <v>464.872411</v>
      </c>
      <c r="R71">
        <v>-573081.47058900003</v>
      </c>
      <c r="S71">
        <v>2517229.8407450002</v>
      </c>
      <c r="T71">
        <v>-79.596248000000003</v>
      </c>
      <c r="U71">
        <v>683.47647500000005</v>
      </c>
      <c r="V71">
        <f t="shared" si="23"/>
        <v>6.8347647500000011E-2</v>
      </c>
      <c r="Y71">
        <v>1100000</v>
      </c>
      <c r="Z71">
        <v>46.485999999999997</v>
      </c>
      <c r="AA71">
        <v>92.718199999999996</v>
      </c>
      <c r="AB71">
        <v>46.232199999999999</v>
      </c>
      <c r="AD71">
        <f t="shared" si="24"/>
        <v>51714.470023384696</v>
      </c>
      <c r="AE71">
        <f t="shared" si="25"/>
        <v>6.041277874923328E-2</v>
      </c>
      <c r="AF71">
        <f t="shared" si="26"/>
        <v>173.01363248934592</v>
      </c>
      <c r="AG71">
        <f t="shared" si="27"/>
        <v>3.4806505784281661E-3</v>
      </c>
      <c r="AJ71">
        <v>2.8843915332089387</v>
      </c>
      <c r="AK71">
        <v>41.675966174484977</v>
      </c>
    </row>
    <row r="72" spans="2:46" x14ac:dyDescent="0.2">
      <c r="B72">
        <v>200</v>
      </c>
      <c r="C72">
        <v>1200000</v>
      </c>
      <c r="D72">
        <v>464.92677600000002</v>
      </c>
      <c r="E72">
        <v>-573076.61167599994</v>
      </c>
      <c r="F72">
        <v>2517229.8407450002</v>
      </c>
      <c r="G72">
        <v>-102.261387</v>
      </c>
      <c r="I72">
        <f t="shared" si="18"/>
        <v>473.486360326875</v>
      </c>
      <c r="J72">
        <f t="shared" si="19"/>
        <v>8.9445438282647588E-2</v>
      </c>
      <c r="K72">
        <f t="shared" si="20"/>
        <v>0.99957523793179082</v>
      </c>
      <c r="L72">
        <f t="shared" si="21"/>
        <v>-6.5921919998945668</v>
      </c>
      <c r="M72">
        <f t="shared" si="22"/>
        <v>-6.5955863499952105</v>
      </c>
      <c r="O72">
        <v>200</v>
      </c>
      <c r="P72">
        <v>1200000</v>
      </c>
      <c r="Q72">
        <v>464.92677600000002</v>
      </c>
      <c r="R72">
        <v>-573076.61167599994</v>
      </c>
      <c r="S72">
        <v>2517229.8407450002</v>
      </c>
      <c r="T72">
        <v>-102.261387</v>
      </c>
      <c r="U72">
        <v>929.45798600000001</v>
      </c>
      <c r="V72">
        <f t="shared" si="23"/>
        <v>9.2945798600000004E-2</v>
      </c>
      <c r="Y72">
        <v>1200000</v>
      </c>
      <c r="Z72">
        <v>46.478299999999997</v>
      </c>
      <c r="AA72">
        <v>92.644000000000005</v>
      </c>
      <c r="AB72">
        <v>46.165700000000001</v>
      </c>
      <c r="AD72">
        <f t="shared" si="24"/>
        <v>51491.633905967275</v>
      </c>
      <c r="AE72">
        <f t="shared" si="25"/>
        <v>8.2510726273271828E-2</v>
      </c>
      <c r="AF72">
        <f t="shared" si="26"/>
        <v>155.04130969086745</v>
      </c>
      <c r="AG72">
        <f t="shared" si="27"/>
        <v>3.8841261158120356E-3</v>
      </c>
      <c r="AJ72">
        <v>3.2372427668248052</v>
      </c>
      <c r="AK72">
        <v>41.914022907145949</v>
      </c>
      <c r="AL72">
        <f>AVERAGE(AJ72:AJ76)</f>
        <v>3.0962109912094666</v>
      </c>
      <c r="AM72">
        <f>AVERAGE(AK72:AK76)</f>
        <v>42.058771555751036</v>
      </c>
      <c r="AN72">
        <f>AVERAGE(AJ72:AJ81)</f>
        <v>2.8237338224864805</v>
      </c>
      <c r="AO72">
        <f>AVERAGE(AK72:AK81)</f>
        <v>42.369291079222123</v>
      </c>
    </row>
    <row r="73" spans="2:46" x14ac:dyDescent="0.2">
      <c r="B73">
        <v>220</v>
      </c>
      <c r="C73">
        <v>1300000</v>
      </c>
      <c r="D73">
        <v>464.91318000000001</v>
      </c>
      <c r="E73">
        <v>-573085.05927700002</v>
      </c>
      <c r="F73">
        <v>2517229.8407450002</v>
      </c>
      <c r="G73">
        <v>-144.15169700000001</v>
      </c>
      <c r="I73">
        <f t="shared" si="18"/>
        <v>465.03875932679512</v>
      </c>
      <c r="J73">
        <f t="shared" si="19"/>
        <v>9.838998211091235E-2</v>
      </c>
      <c r="K73">
        <f t="shared" si="20"/>
        <v>0.99957523793179082</v>
      </c>
      <c r="L73">
        <f t="shared" si="21"/>
        <v>-15.039792999974452</v>
      </c>
      <c r="M73">
        <f t="shared" si="22"/>
        <v>-7.2609120500037534</v>
      </c>
      <c r="O73">
        <v>220</v>
      </c>
      <c r="P73">
        <v>1300000</v>
      </c>
      <c r="Q73">
        <v>464.91318000000001</v>
      </c>
      <c r="R73">
        <v>-573085.05927700002</v>
      </c>
      <c r="S73">
        <v>2517229.8407450002</v>
      </c>
      <c r="T73">
        <v>-144.15169700000001</v>
      </c>
      <c r="U73">
        <v>1135.182738</v>
      </c>
      <c r="V73">
        <f t="shared" si="23"/>
        <v>0.1135182738</v>
      </c>
      <c r="Y73">
        <v>1300000</v>
      </c>
      <c r="Z73">
        <v>46.695</v>
      </c>
      <c r="AA73">
        <v>92.497399999999999</v>
      </c>
      <c r="AB73">
        <v>45.802399999999999</v>
      </c>
      <c r="AD73">
        <f t="shared" si="24"/>
        <v>50285.53826837246</v>
      </c>
      <c r="AE73">
        <f t="shared" si="25"/>
        <v>0.10319056601459051</v>
      </c>
      <c r="AF73">
        <f t="shared" si="26"/>
        <v>137.64523247824496</v>
      </c>
      <c r="AG73">
        <f t="shared" si="27"/>
        <v>4.3750153140623927E-3</v>
      </c>
      <c r="AJ73">
        <v>3.6372298987304847</v>
      </c>
      <c r="AK73">
        <v>41.935523160031508</v>
      </c>
    </row>
    <row r="74" spans="2:46" x14ac:dyDescent="0.2">
      <c r="B74">
        <v>240</v>
      </c>
      <c r="C74">
        <v>1400000</v>
      </c>
      <c r="D74">
        <v>464.87903799999998</v>
      </c>
      <c r="E74">
        <v>-573086.44058299996</v>
      </c>
      <c r="F74">
        <v>2517229.8407450002</v>
      </c>
      <c r="G74">
        <v>-163.93253300000001</v>
      </c>
      <c r="I74">
        <f t="shared" si="18"/>
        <v>463.65745332685765</v>
      </c>
      <c r="J74">
        <f t="shared" si="19"/>
        <v>0.1073345259391771</v>
      </c>
      <c r="K74">
        <f t="shared" si="20"/>
        <v>0.99957523793179082</v>
      </c>
      <c r="L74">
        <f t="shared" si="21"/>
        <v>-16.421098999911919</v>
      </c>
      <c r="M74">
        <f t="shared" si="22"/>
        <v>-6.9075972999966329</v>
      </c>
      <c r="O74">
        <v>240</v>
      </c>
      <c r="P74">
        <v>1400000</v>
      </c>
      <c r="Q74">
        <v>464.87903799999998</v>
      </c>
      <c r="R74">
        <v>-573086.44058299996</v>
      </c>
      <c r="S74">
        <v>2517229.8407450002</v>
      </c>
      <c r="T74">
        <v>-163.93253300000001</v>
      </c>
      <c r="U74">
        <v>1340.3038550000001</v>
      </c>
      <c r="V74">
        <f t="shared" si="23"/>
        <v>0.13403038550000002</v>
      </c>
      <c r="Y74">
        <v>1400000</v>
      </c>
      <c r="Z74">
        <v>46.0105</v>
      </c>
      <c r="AA74">
        <v>92.604200000000006</v>
      </c>
      <c r="AB74">
        <v>46.593699999999998</v>
      </c>
      <c r="AD74">
        <f t="shared" si="24"/>
        <v>52937.081577042249</v>
      </c>
      <c r="AE74">
        <f t="shared" si="25"/>
        <v>0.11573390079502885</v>
      </c>
      <c r="AF74">
        <f t="shared" si="26"/>
        <v>132.82796052372851</v>
      </c>
      <c r="AG74">
        <f t="shared" si="27"/>
        <v>4.5336840046747724E-3</v>
      </c>
      <c r="AJ74">
        <v>2.7446114625576969</v>
      </c>
      <c r="AK74">
        <v>41.968524714391194</v>
      </c>
    </row>
    <row r="75" spans="2:46" x14ac:dyDescent="0.2">
      <c r="B75">
        <v>260</v>
      </c>
      <c r="C75">
        <v>1500000</v>
      </c>
      <c r="D75">
        <v>464.89071000000001</v>
      </c>
      <c r="E75">
        <v>-573072.70249399997</v>
      </c>
      <c r="F75">
        <v>2517229.8407450002</v>
      </c>
      <c r="G75">
        <v>-102.17433800000001</v>
      </c>
      <c r="I75">
        <f t="shared" si="18"/>
        <v>477.39554232684895</v>
      </c>
      <c r="J75">
        <f t="shared" si="19"/>
        <v>0.11627906976744186</v>
      </c>
      <c r="K75">
        <f t="shared" si="20"/>
        <v>0.99957523793179082</v>
      </c>
      <c r="L75">
        <f t="shared" si="21"/>
        <v>-2.6830099999206141</v>
      </c>
      <c r="M75">
        <f t="shared" si="22"/>
        <v>-6.1516275500001942</v>
      </c>
      <c r="O75">
        <v>260</v>
      </c>
      <c r="P75">
        <v>1500000</v>
      </c>
      <c r="Q75">
        <v>464.89071000000001</v>
      </c>
      <c r="R75">
        <v>-573072.70249399997</v>
      </c>
      <c r="S75">
        <v>2517229.8407450002</v>
      </c>
      <c r="T75">
        <v>-102.17433800000001</v>
      </c>
      <c r="U75">
        <v>1685.19919</v>
      </c>
      <c r="V75">
        <f t="shared" si="23"/>
        <v>0.16851991900000002</v>
      </c>
      <c r="Y75">
        <v>1500000</v>
      </c>
      <c r="Z75">
        <v>46.407299999999999</v>
      </c>
      <c r="AA75">
        <v>92.5124</v>
      </c>
      <c r="AB75">
        <v>46.1051</v>
      </c>
      <c r="AD75">
        <f t="shared" si="24"/>
        <v>51289.126495731856</v>
      </c>
      <c r="AE75">
        <f t="shared" si="25"/>
        <v>0.15019077506405878</v>
      </c>
      <c r="AF75">
        <f t="shared" si="26"/>
        <v>118.79350759896047</v>
      </c>
      <c r="AG75">
        <f t="shared" si="27"/>
        <v>5.0693006054925993E-3</v>
      </c>
      <c r="AJ75">
        <v>3.61435833722041</v>
      </c>
      <c r="AK75">
        <v>42.171849994687648</v>
      </c>
    </row>
    <row r="76" spans="2:46" x14ac:dyDescent="0.2">
      <c r="B76">
        <v>280</v>
      </c>
      <c r="C76">
        <v>1600000</v>
      </c>
      <c r="D76">
        <v>464.89775600000002</v>
      </c>
      <c r="E76">
        <v>-573084.796416</v>
      </c>
      <c r="F76">
        <v>2517229.8407450002</v>
      </c>
      <c r="G76">
        <v>73.830841000000007</v>
      </c>
      <c r="I76">
        <f t="shared" si="18"/>
        <v>465.30162032681983</v>
      </c>
      <c r="J76">
        <f t="shared" si="19"/>
        <v>0.12522361359570661</v>
      </c>
      <c r="K76">
        <f t="shared" si="20"/>
        <v>0.99957523793179082</v>
      </c>
      <c r="L76">
        <f t="shared" si="21"/>
        <v>-14.776931999949738</v>
      </c>
      <c r="M76">
        <f t="shared" si="22"/>
        <v>-7.4432281000012157</v>
      </c>
      <c r="O76">
        <v>280</v>
      </c>
      <c r="P76">
        <v>1600000</v>
      </c>
      <c r="Q76">
        <v>464.89775600000002</v>
      </c>
      <c r="R76">
        <v>-573084.796416</v>
      </c>
      <c r="S76">
        <v>2517229.8407450002</v>
      </c>
      <c r="T76">
        <v>73.830841000000007</v>
      </c>
      <c r="U76">
        <v>1999.2652350000001</v>
      </c>
      <c r="V76">
        <f t="shared" si="23"/>
        <v>0.19992652350000001</v>
      </c>
      <c r="Y76">
        <v>1600000</v>
      </c>
      <c r="Z76">
        <v>46.660200000000003</v>
      </c>
      <c r="AA76">
        <v>92.777600000000007</v>
      </c>
      <c r="AB76">
        <v>46.117400000000004</v>
      </c>
      <c r="AD76">
        <f t="shared" si="24"/>
        <v>51330.186459064127</v>
      </c>
      <c r="AE76">
        <f t="shared" si="25"/>
        <v>0.17803889564734593</v>
      </c>
      <c r="AF76">
        <f t="shared" si="26"/>
        <v>110.39656530588719</v>
      </c>
      <c r="AG76">
        <f t="shared" si="27"/>
        <v>5.454879853656878E-3</v>
      </c>
      <c r="AJ76">
        <v>2.2476124907139354</v>
      </c>
      <c r="AK76">
        <v>42.303937002498898</v>
      </c>
    </row>
    <row r="77" spans="2:46" x14ac:dyDescent="0.2">
      <c r="B77">
        <v>300</v>
      </c>
      <c r="C77">
        <v>1700000</v>
      </c>
      <c r="D77">
        <v>464.878806</v>
      </c>
      <c r="E77">
        <v>-573077.18037700001</v>
      </c>
      <c r="F77">
        <v>2517229.8407450002</v>
      </c>
      <c r="G77">
        <v>19.577199</v>
      </c>
      <c r="I77">
        <f t="shared" si="18"/>
        <v>472.91765932680573</v>
      </c>
      <c r="J77">
        <f t="shared" si="19"/>
        <v>0.13416815742397137</v>
      </c>
      <c r="K77">
        <f t="shared" si="20"/>
        <v>0.99957523793179082</v>
      </c>
      <c r="L77">
        <f t="shared" si="21"/>
        <v>-7.1608929999638349</v>
      </c>
      <c r="M77">
        <f t="shared" si="22"/>
        <v>-6.457730050000464</v>
      </c>
      <c r="O77">
        <v>300</v>
      </c>
      <c r="P77">
        <v>1700000</v>
      </c>
      <c r="Q77">
        <v>464.878806</v>
      </c>
      <c r="R77">
        <v>-573077.18037700001</v>
      </c>
      <c r="S77">
        <v>2517229.8407450002</v>
      </c>
      <c r="T77">
        <v>19.577199</v>
      </c>
      <c r="U77">
        <v>2333.4367689999999</v>
      </c>
      <c r="V77">
        <f t="shared" si="23"/>
        <v>0.23334367689999999</v>
      </c>
      <c r="Y77">
        <v>1700000</v>
      </c>
      <c r="Z77">
        <v>46.297800000000002</v>
      </c>
      <c r="AA77">
        <v>92.631100000000004</v>
      </c>
      <c r="AB77">
        <v>46.333300000000001</v>
      </c>
      <c r="AD77">
        <f t="shared" si="24"/>
        <v>52054.478145870948</v>
      </c>
      <c r="AE77">
        <f t="shared" si="25"/>
        <v>0.20490627552005783</v>
      </c>
      <c r="AF77">
        <f t="shared" si="26"/>
        <v>104.49068913147828</v>
      </c>
      <c r="AG77">
        <f t="shared" si="27"/>
        <v>5.7631929218331145E-3</v>
      </c>
      <c r="AJ77">
        <v>2.3256042738003644</v>
      </c>
      <c r="AK77">
        <v>42.438566227956088</v>
      </c>
      <c r="AL77">
        <f>AVERAGE(AJ77:AJ81)</f>
        <v>2.5512566537634953</v>
      </c>
      <c r="AM77">
        <f>AVERAGE(AK77:AK81)</f>
        <v>42.679810602693216</v>
      </c>
    </row>
    <row r="78" spans="2:46" x14ac:dyDescent="0.2">
      <c r="B78">
        <v>320</v>
      </c>
      <c r="C78">
        <v>1800000</v>
      </c>
      <c r="D78">
        <v>464.90603099999998</v>
      </c>
      <c r="E78">
        <v>-573078.80348999996</v>
      </c>
      <c r="F78">
        <v>2517229.8407450002</v>
      </c>
      <c r="G78">
        <v>-49.862676</v>
      </c>
      <c r="I78">
        <f t="shared" si="18"/>
        <v>471.2945463268552</v>
      </c>
      <c r="J78">
        <f t="shared" si="19"/>
        <v>0.14311270125223613</v>
      </c>
      <c r="K78">
        <f t="shared" si="20"/>
        <v>0.99957523793179082</v>
      </c>
      <c r="L78">
        <f t="shared" si="21"/>
        <v>-8.7840059999143705</v>
      </c>
      <c r="M78">
        <f t="shared" si="22"/>
        <v>-6.9196876499972859</v>
      </c>
      <c r="O78">
        <v>320</v>
      </c>
      <c r="P78">
        <v>1800000</v>
      </c>
      <c r="Q78">
        <v>464.90603099999998</v>
      </c>
      <c r="R78">
        <v>-573078.80348999996</v>
      </c>
      <c r="S78">
        <v>2517229.8407450002</v>
      </c>
      <c r="T78">
        <v>-49.862676</v>
      </c>
      <c r="U78">
        <v>2729.868649</v>
      </c>
      <c r="V78">
        <f t="shared" si="23"/>
        <v>0.27298686490000001</v>
      </c>
      <c r="Y78">
        <v>1800000</v>
      </c>
      <c r="Z78">
        <v>46.290799999999997</v>
      </c>
      <c r="AA78">
        <v>92.525700000000001</v>
      </c>
      <c r="AB78">
        <v>46.234900000000003</v>
      </c>
      <c r="AD78">
        <f t="shared" si="24"/>
        <v>51723.531060303489</v>
      </c>
      <c r="AE78">
        <f t="shared" si="25"/>
        <v>0.24125199021368204</v>
      </c>
      <c r="AF78">
        <f t="shared" si="26"/>
        <v>97.33722001410861</v>
      </c>
      <c r="AG78">
        <f t="shared" si="27"/>
        <v>6.1867392546521632E-3</v>
      </c>
      <c r="AJ78">
        <v>1.6572340666598406</v>
      </c>
      <c r="AK78">
        <v>42.444469470812585</v>
      </c>
    </row>
    <row r="79" spans="2:46" x14ac:dyDescent="0.2">
      <c r="B79">
        <v>340</v>
      </c>
      <c r="C79">
        <v>1900000</v>
      </c>
      <c r="D79">
        <v>464.92808100000002</v>
      </c>
      <c r="E79">
        <v>-573087.78446500003</v>
      </c>
      <c r="F79">
        <v>2517229.8407450002</v>
      </c>
      <c r="G79">
        <v>60.529124000000003</v>
      </c>
      <c r="I79">
        <f t="shared" si="18"/>
        <v>462.31357132678386</v>
      </c>
      <c r="J79">
        <f t="shared" si="19"/>
        <v>0.15205724508050089</v>
      </c>
      <c r="K79">
        <f t="shared" si="20"/>
        <v>0.99957523793179082</v>
      </c>
      <c r="L79">
        <f t="shared" si="21"/>
        <v>-17.76498099998571</v>
      </c>
      <c r="M79">
        <f t="shared" si="22"/>
        <v>-7.2875807500033263</v>
      </c>
      <c r="O79">
        <v>340</v>
      </c>
      <c r="P79">
        <v>1900000</v>
      </c>
      <c r="Q79">
        <v>464.92808100000002</v>
      </c>
      <c r="R79">
        <v>-573087.78446500003</v>
      </c>
      <c r="S79">
        <v>2517229.8407450002</v>
      </c>
      <c r="T79">
        <v>60.529124000000003</v>
      </c>
      <c r="U79">
        <v>3141.0779680000001</v>
      </c>
      <c r="V79">
        <f t="shared" si="23"/>
        <v>0.31410779680000001</v>
      </c>
      <c r="Y79">
        <v>1900000</v>
      </c>
      <c r="Z79">
        <v>46.384900000000002</v>
      </c>
      <c r="AA79">
        <v>92.363100000000003</v>
      </c>
      <c r="AB79">
        <v>45.978200000000001</v>
      </c>
      <c r="AD79">
        <f t="shared" si="24"/>
        <v>50866.785433744277</v>
      </c>
      <c r="AE79">
        <f t="shared" si="25"/>
        <v>0.28226806308006291</v>
      </c>
      <c r="AF79">
        <f t="shared" si="26"/>
        <v>90.094053494708248</v>
      </c>
      <c r="AG79">
        <f t="shared" si="27"/>
        <v>6.6841259399586317E-3</v>
      </c>
      <c r="AJ79">
        <v>3.650822663780958</v>
      </c>
      <c r="AK79">
        <v>42.746656919356404</v>
      </c>
    </row>
    <row r="80" spans="2:46" x14ac:dyDescent="0.2">
      <c r="B80">
        <v>360</v>
      </c>
      <c r="C80">
        <v>2000000</v>
      </c>
      <c r="D80">
        <v>464.83717100000001</v>
      </c>
      <c r="E80">
        <v>-573069.04792100005</v>
      </c>
      <c r="F80">
        <v>2517229.8407450002</v>
      </c>
      <c r="G80">
        <v>98.264863000000005</v>
      </c>
      <c r="I80">
        <f t="shared" si="18"/>
        <v>481.05011532676872</v>
      </c>
      <c r="J80">
        <f t="shared" si="19"/>
        <v>0.16100178890876565</v>
      </c>
      <c r="K80">
        <f t="shared" si="20"/>
        <v>0.99957523793179082</v>
      </c>
      <c r="L80">
        <f t="shared" si="21"/>
        <v>0.97156299999915063</v>
      </c>
      <c r="M80">
        <f t="shared" si="22"/>
        <v>-5.9017048000005161</v>
      </c>
      <c r="O80">
        <v>360</v>
      </c>
      <c r="P80">
        <v>2000000</v>
      </c>
      <c r="Q80">
        <v>464.83717100000001</v>
      </c>
      <c r="R80">
        <v>-573069.04792100005</v>
      </c>
      <c r="S80">
        <v>2517229.8407450002</v>
      </c>
      <c r="T80">
        <v>98.264863000000005</v>
      </c>
      <c r="U80">
        <v>3448.5738689999998</v>
      </c>
      <c r="V80">
        <f t="shared" si="23"/>
        <v>0.34485738690000001</v>
      </c>
      <c r="Y80">
        <v>2000000</v>
      </c>
      <c r="Z80">
        <v>46.325299999999999</v>
      </c>
      <c r="AA80">
        <v>92.317899999999995</v>
      </c>
      <c r="AB80">
        <v>45.992600000000003</v>
      </c>
      <c r="AD80">
        <f t="shared" si="24"/>
        <v>50914.593599888474</v>
      </c>
      <c r="AE80">
        <f t="shared" si="25"/>
        <v>0.30960970882412114</v>
      </c>
      <c r="AF80">
        <f t="shared" si="26"/>
        <v>85.168800738480101</v>
      </c>
      <c r="AG80">
        <f t="shared" si="27"/>
        <v>7.0706643134393708E-3</v>
      </c>
      <c r="AJ80">
        <v>1.5585716387795283</v>
      </c>
      <c r="AK80">
        <v>42.881141679539986</v>
      </c>
    </row>
    <row r="81" spans="2:41" x14ac:dyDescent="0.2">
      <c r="B81">
        <v>380</v>
      </c>
      <c r="C81">
        <v>2100000</v>
      </c>
      <c r="D81">
        <v>464.928225</v>
      </c>
      <c r="E81">
        <v>-573072.45720199996</v>
      </c>
      <c r="F81">
        <v>2517229.8407450002</v>
      </c>
      <c r="G81">
        <v>217.61159000000001</v>
      </c>
      <c r="I81">
        <f t="shared" si="18"/>
        <v>477.64083432685584</v>
      </c>
      <c r="J81">
        <f t="shared" si="19"/>
        <v>0.16994633273703041</v>
      </c>
      <c r="K81">
        <f t="shared" si="20"/>
        <v>0.99957523793179082</v>
      </c>
      <c r="L81">
        <f t="shared" si="21"/>
        <v>-2.4377179999137297</v>
      </c>
      <c r="M81">
        <f t="shared" si="22"/>
        <v>-7.0089960499954032</v>
      </c>
      <c r="O81">
        <v>380</v>
      </c>
      <c r="P81">
        <v>2100000</v>
      </c>
      <c r="Q81">
        <v>464.928225</v>
      </c>
      <c r="R81">
        <v>-573072.45720199996</v>
      </c>
      <c r="S81">
        <v>2517229.8407450002</v>
      </c>
      <c r="T81">
        <v>217.61159000000001</v>
      </c>
      <c r="U81">
        <v>4047.7664650000002</v>
      </c>
      <c r="V81">
        <f t="shared" si="23"/>
        <v>0.40477664650000006</v>
      </c>
      <c r="Y81">
        <v>2100000</v>
      </c>
      <c r="Z81">
        <v>46.239199999999997</v>
      </c>
      <c r="AA81">
        <v>92.663899999999998</v>
      </c>
      <c r="AB81">
        <v>46.424700000000001</v>
      </c>
      <c r="AD81">
        <f t="shared" si="24"/>
        <v>52363.144114229217</v>
      </c>
      <c r="AE81">
        <f t="shared" si="25"/>
        <v>0.35335159160890095</v>
      </c>
      <c r="AF81">
        <f t="shared" si="26"/>
        <v>82.981803646286409</v>
      </c>
      <c r="AG81">
        <f t="shared" si="27"/>
        <v>7.2570126646909726E-3</v>
      </c>
      <c r="AJ81">
        <v>3.5640506257967841</v>
      </c>
      <c r="AK81">
        <v>42.888218715800988</v>
      </c>
    </row>
    <row r="82" spans="2:41" x14ac:dyDescent="0.2">
      <c r="B82">
        <v>400</v>
      </c>
      <c r="C82">
        <v>2200000</v>
      </c>
      <c r="D82">
        <v>464.93511000000001</v>
      </c>
      <c r="E82">
        <v>-573059.62447499996</v>
      </c>
      <c r="F82">
        <v>2517229.8407450002</v>
      </c>
      <c r="G82">
        <v>170.179171</v>
      </c>
      <c r="I82">
        <f t="shared" si="18"/>
        <v>490.47356132685672</v>
      </c>
      <c r="J82">
        <f t="shared" si="19"/>
        <v>0.17889087656529518</v>
      </c>
      <c r="K82">
        <f t="shared" si="20"/>
        <v>0.99957523793179082</v>
      </c>
      <c r="L82">
        <f t="shared" si="21"/>
        <v>10.395009000087157</v>
      </c>
      <c r="M82">
        <f t="shared" si="22"/>
        <v>-6.196895649999715</v>
      </c>
      <c r="O82">
        <v>400</v>
      </c>
      <c r="P82">
        <v>2200000</v>
      </c>
      <c r="Q82">
        <v>464.93511000000001</v>
      </c>
      <c r="R82">
        <v>-573059.62447499996</v>
      </c>
      <c r="S82">
        <v>2517229.8407450002</v>
      </c>
      <c r="T82">
        <v>170.179171</v>
      </c>
      <c r="U82">
        <v>4482.9480329999997</v>
      </c>
      <c r="V82">
        <f t="shared" si="23"/>
        <v>0.44829480329999999</v>
      </c>
      <c r="Y82">
        <v>2200000</v>
      </c>
      <c r="Z82">
        <v>46.732900000000001</v>
      </c>
      <c r="AA82">
        <v>92.691699999999997</v>
      </c>
      <c r="AB82">
        <v>45.958799999999997</v>
      </c>
      <c r="AD82">
        <f t="shared" si="24"/>
        <v>50802.424541851055</v>
      </c>
      <c r="AE82">
        <f t="shared" si="25"/>
        <v>0.4033634886197755</v>
      </c>
      <c r="AF82">
        <f t="shared" si="26"/>
        <v>76.483050147756757</v>
      </c>
      <c r="AG82">
        <f t="shared" si="27"/>
        <v>7.8736399612282255E-3</v>
      </c>
      <c r="AJ82">
        <v>1.3907897350568927</v>
      </c>
      <c r="AK82">
        <v>42.980321921429827</v>
      </c>
      <c r="AL82">
        <f>AVERAGE(AJ82:AJ86)</f>
        <v>1.9994888912069686</v>
      </c>
      <c r="AM82">
        <f>AVERAGE(AK82:AK86)</f>
        <v>43.424648834578015</v>
      </c>
      <c r="AN82">
        <f>AVERAGE(AJ82:AJ91)</f>
        <v>1.8897737755857478</v>
      </c>
      <c r="AO82">
        <f>AVERAGE(AK82:AK91)</f>
        <v>44.187491905788157</v>
      </c>
    </row>
    <row r="83" spans="2:41" x14ac:dyDescent="0.2">
      <c r="B83">
        <v>420</v>
      </c>
      <c r="C83">
        <v>2300000</v>
      </c>
      <c r="D83">
        <v>464.93854900000002</v>
      </c>
      <c r="E83">
        <v>-573059.07979400002</v>
      </c>
      <c r="F83">
        <v>2517229.8407450002</v>
      </c>
      <c r="G83">
        <v>263.52433600000001</v>
      </c>
      <c r="I83">
        <f t="shared" si="18"/>
        <v>491.01824232679792</v>
      </c>
      <c r="J83">
        <f t="shared" si="19"/>
        <v>0.18783542039355994</v>
      </c>
      <c r="K83">
        <f t="shared" si="20"/>
        <v>0.99957523793179082</v>
      </c>
      <c r="L83">
        <f t="shared" si="21"/>
        <v>10.939690000028349</v>
      </c>
      <c r="M83">
        <f t="shared" si="22"/>
        <v>-6.8112979500026993</v>
      </c>
      <c r="O83">
        <v>420</v>
      </c>
      <c r="P83">
        <v>2300000</v>
      </c>
      <c r="Q83">
        <v>464.93854900000002</v>
      </c>
      <c r="R83">
        <v>-573059.07979400002</v>
      </c>
      <c r="S83">
        <v>2517229.8407450002</v>
      </c>
      <c r="T83">
        <v>263.52433600000001</v>
      </c>
      <c r="U83">
        <v>5111.795983</v>
      </c>
      <c r="V83">
        <f t="shared" si="23"/>
        <v>0.51117959830000004</v>
      </c>
      <c r="Y83">
        <v>2300000</v>
      </c>
      <c r="Z83">
        <v>46.552999999999997</v>
      </c>
      <c r="AA83">
        <v>92.526499999999999</v>
      </c>
      <c r="AB83">
        <v>45.973500000000001</v>
      </c>
      <c r="AD83">
        <f t="shared" si="24"/>
        <v>50851.187860089303</v>
      </c>
      <c r="AE83">
        <f t="shared" si="25"/>
        <v>0.45950445837024867</v>
      </c>
      <c r="AF83">
        <f t="shared" si="26"/>
        <v>72.910917450823277</v>
      </c>
      <c r="AG83">
        <f t="shared" si="27"/>
        <v>8.2593940805390353E-3</v>
      </c>
      <c r="AJ83">
        <v>3.8348809665536217</v>
      </c>
      <c r="AK83">
        <v>43.030182301389296</v>
      </c>
    </row>
    <row r="84" spans="2:41" x14ac:dyDescent="0.2">
      <c r="B84">
        <v>440</v>
      </c>
      <c r="C84">
        <v>2400000</v>
      </c>
      <c r="D84">
        <v>464.92069300000003</v>
      </c>
      <c r="E84">
        <v>-573057.37609799998</v>
      </c>
      <c r="F84">
        <v>2517229.8407450002</v>
      </c>
      <c r="G84">
        <v>411.019498</v>
      </c>
      <c r="I84">
        <f t="shared" si="18"/>
        <v>492.72193832683843</v>
      </c>
      <c r="J84">
        <f t="shared" si="19"/>
        <v>0.1967799642218247</v>
      </c>
      <c r="K84">
        <f t="shared" si="20"/>
        <v>0.99957523793179082</v>
      </c>
      <c r="L84">
        <f t="shared" si="21"/>
        <v>12.643386000068858</v>
      </c>
      <c r="M84">
        <f t="shared" si="22"/>
        <v>-6.7533471999977337</v>
      </c>
      <c r="O84">
        <v>440</v>
      </c>
      <c r="P84">
        <v>2400000</v>
      </c>
      <c r="Q84">
        <v>464.92069300000003</v>
      </c>
      <c r="R84">
        <v>-573057.37609799998</v>
      </c>
      <c r="S84">
        <v>2517229.8407450002</v>
      </c>
      <c r="T84">
        <v>411.019498</v>
      </c>
      <c r="U84">
        <v>5613.621862</v>
      </c>
      <c r="V84">
        <f t="shared" si="23"/>
        <v>0.5613621862</v>
      </c>
      <c r="Y84">
        <v>2400000</v>
      </c>
      <c r="Z84">
        <v>46.448399999999999</v>
      </c>
      <c r="AA84">
        <v>92.620500000000007</v>
      </c>
      <c r="AB84">
        <v>46.1721</v>
      </c>
      <c r="AD84">
        <f t="shared" si="24"/>
        <v>51513.05189450537</v>
      </c>
      <c r="AE84">
        <f t="shared" si="25"/>
        <v>0.49813056873267303</v>
      </c>
      <c r="AF84">
        <f t="shared" si="26"/>
        <v>70.502636024707115</v>
      </c>
      <c r="AG84">
        <f t="shared" si="27"/>
        <v>8.5415246004271889E-3</v>
      </c>
      <c r="AJ84">
        <v>2.0818279693535215</v>
      </c>
      <c r="AK84">
        <v>43.39330119070712</v>
      </c>
    </row>
    <row r="85" spans="2:41" x14ac:dyDescent="0.2">
      <c r="B85">
        <v>460</v>
      </c>
      <c r="C85">
        <v>2500000</v>
      </c>
      <c r="D85">
        <v>464.928245</v>
      </c>
      <c r="E85">
        <v>-573050.70856399997</v>
      </c>
      <c r="F85">
        <v>2517229.8407450002</v>
      </c>
      <c r="G85">
        <v>376.37187699999998</v>
      </c>
      <c r="I85">
        <f t="shared" si="18"/>
        <v>499.38947232684586</v>
      </c>
      <c r="J85">
        <f t="shared" si="19"/>
        <v>0.20572450805008943</v>
      </c>
      <c r="K85">
        <f t="shared" si="20"/>
        <v>0.99957523793179082</v>
      </c>
      <c r="L85">
        <f t="shared" si="21"/>
        <v>19.310920000076294</v>
      </c>
      <c r="M85">
        <f t="shared" si="22"/>
        <v>-6.5051552999993874</v>
      </c>
      <c r="O85">
        <v>460</v>
      </c>
      <c r="P85">
        <v>2500000</v>
      </c>
      <c r="Q85">
        <v>464.928245</v>
      </c>
      <c r="R85">
        <v>-573050.70856399997</v>
      </c>
      <c r="S85">
        <v>2517229.8407450002</v>
      </c>
      <c r="T85">
        <v>376.37187699999998</v>
      </c>
      <c r="U85">
        <v>6350.3420900000001</v>
      </c>
      <c r="V85">
        <f t="shared" si="23"/>
        <v>0.63503420900000007</v>
      </c>
      <c r="Y85">
        <v>2500000</v>
      </c>
      <c r="Z85">
        <v>46.405000000000001</v>
      </c>
      <c r="AA85">
        <v>92.532399999999996</v>
      </c>
      <c r="AB85">
        <v>46.127400000000002</v>
      </c>
      <c r="AD85">
        <f t="shared" si="24"/>
        <v>51363.584688968585</v>
      </c>
      <c r="AE85">
        <f t="shared" si="25"/>
        <v>0.56514399182170916</v>
      </c>
      <c r="AF85">
        <f t="shared" si="26"/>
        <v>67.241631955862786</v>
      </c>
      <c r="AG85">
        <f t="shared" si="27"/>
        <v>8.9557612223820256E-3</v>
      </c>
      <c r="AJ85">
        <v>1.2632878177288449</v>
      </c>
      <c r="AK85">
        <v>43.791836634252817</v>
      </c>
    </row>
    <row r="86" spans="2:41" x14ac:dyDescent="0.2">
      <c r="B86">
        <v>480</v>
      </c>
      <c r="C86">
        <v>2600000</v>
      </c>
      <c r="D86">
        <v>464.96483599999999</v>
      </c>
      <c r="E86">
        <v>-573040.40310800006</v>
      </c>
      <c r="F86">
        <v>2517229.8407450002</v>
      </c>
      <c r="G86">
        <v>455.45942300000002</v>
      </c>
      <c r="I86">
        <f t="shared" si="18"/>
        <v>509.69492832676042</v>
      </c>
      <c r="J86">
        <f t="shared" si="19"/>
        <v>0.21466905187835419</v>
      </c>
      <c r="K86">
        <f t="shared" si="20"/>
        <v>0.99957523793179082</v>
      </c>
      <c r="L86">
        <f t="shared" si="21"/>
        <v>29.616375999990851</v>
      </c>
      <c r="M86">
        <f t="shared" si="22"/>
        <v>-6.3232592000040313</v>
      </c>
      <c r="O86">
        <v>480</v>
      </c>
      <c r="P86">
        <v>2600000</v>
      </c>
      <c r="Q86">
        <v>464.96483599999999</v>
      </c>
      <c r="R86">
        <v>-573040.40310800006</v>
      </c>
      <c r="S86">
        <v>2517229.8407450002</v>
      </c>
      <c r="T86">
        <v>455.45942300000002</v>
      </c>
      <c r="U86">
        <v>6797.1410420000002</v>
      </c>
      <c r="V86">
        <f t="shared" si="23"/>
        <v>0.6797141042</v>
      </c>
      <c r="Y86">
        <v>2600000</v>
      </c>
      <c r="Z86">
        <v>46.177799999999998</v>
      </c>
      <c r="AA86">
        <v>92.445400000000006</v>
      </c>
      <c r="AB86">
        <v>46.267600000000002</v>
      </c>
      <c r="AD86">
        <f t="shared" si="24"/>
        <v>51833.354330717775</v>
      </c>
      <c r="AE86">
        <f t="shared" si="25"/>
        <v>0.59942421966766546</v>
      </c>
      <c r="AF86">
        <f t="shared" si="26"/>
        <v>65.029262454079671</v>
      </c>
      <c r="AG86">
        <f t="shared" si="27"/>
        <v>9.2604464094182635E-3</v>
      </c>
      <c r="AJ86">
        <v>1.4266579673419619</v>
      </c>
      <c r="AK86">
        <v>43.927602125111001</v>
      </c>
    </row>
    <row r="87" spans="2:41" x14ac:dyDescent="0.2">
      <c r="B87">
        <v>500</v>
      </c>
      <c r="C87">
        <v>2700000</v>
      </c>
      <c r="D87">
        <v>464.88737300000003</v>
      </c>
      <c r="E87">
        <v>-573039.19844800001</v>
      </c>
      <c r="F87">
        <v>2517229.8407450002</v>
      </c>
      <c r="G87">
        <v>558.51835000000005</v>
      </c>
      <c r="I87">
        <f t="shared" si="18"/>
        <v>510.89958832680713</v>
      </c>
      <c r="J87">
        <f t="shared" si="19"/>
        <v>0.22361359570661896</v>
      </c>
      <c r="K87">
        <f t="shared" si="20"/>
        <v>0.99957523793179082</v>
      </c>
      <c r="L87">
        <f t="shared" si="21"/>
        <v>30.821036000037566</v>
      </c>
      <c r="M87">
        <f t="shared" si="22"/>
        <v>-6.778298999997423</v>
      </c>
      <c r="O87">
        <v>500</v>
      </c>
      <c r="P87">
        <v>2700000</v>
      </c>
      <c r="Q87">
        <v>464.88737300000003</v>
      </c>
      <c r="R87">
        <v>-573039.19844800001</v>
      </c>
      <c r="S87">
        <v>2517229.8407450002</v>
      </c>
      <c r="T87">
        <v>558.51835000000005</v>
      </c>
      <c r="U87">
        <v>7810.7443549999998</v>
      </c>
      <c r="V87">
        <f t="shared" si="23"/>
        <v>0.7810744355</v>
      </c>
      <c r="Y87">
        <v>2700000</v>
      </c>
      <c r="Z87">
        <v>46.138500000000001</v>
      </c>
      <c r="AA87">
        <v>92.539699999999996</v>
      </c>
      <c r="AB87">
        <v>46.401200000000003</v>
      </c>
      <c r="AD87">
        <f t="shared" si="24"/>
        <v>52283.666308208696</v>
      </c>
      <c r="AE87">
        <f t="shared" si="25"/>
        <v>0.68287892366002412</v>
      </c>
      <c r="AF87">
        <f t="shared" si="26"/>
        <v>62.970447701606545</v>
      </c>
      <c r="AG87">
        <f t="shared" si="27"/>
        <v>9.5632161113670504E-3</v>
      </c>
      <c r="AJ87">
        <v>1.9814514191542192</v>
      </c>
      <c r="AK87">
        <v>44.001773510818445</v>
      </c>
      <c r="AL87">
        <f>AVERAGE(AJ87:AJ91)</f>
        <v>1.7800586599645267</v>
      </c>
      <c r="AM87">
        <f>AVERAGE(AK87:AK91)</f>
        <v>44.950334976998292</v>
      </c>
    </row>
    <row r="88" spans="2:41" x14ac:dyDescent="0.2">
      <c r="B88">
        <v>520</v>
      </c>
      <c r="C88">
        <v>2800000</v>
      </c>
      <c r="D88">
        <v>464.96319899999997</v>
      </c>
      <c r="E88">
        <v>-573036.26662799995</v>
      </c>
      <c r="F88">
        <v>2517229.8407450002</v>
      </c>
      <c r="G88">
        <v>532.64736900000003</v>
      </c>
      <c r="I88">
        <f t="shared" si="18"/>
        <v>513.83140832686331</v>
      </c>
      <c r="J88">
        <f t="shared" si="19"/>
        <v>0.23255813953488372</v>
      </c>
      <c r="K88">
        <f t="shared" si="20"/>
        <v>0.99957523793179082</v>
      </c>
      <c r="L88">
        <f t="shared" si="21"/>
        <v>33.752856000093743</v>
      </c>
      <c r="M88">
        <f t="shared" si="22"/>
        <v>-6.6919409999969499</v>
      </c>
      <c r="O88">
        <v>520</v>
      </c>
      <c r="P88">
        <v>2800000</v>
      </c>
      <c r="Q88">
        <v>464.96319899999997</v>
      </c>
      <c r="R88">
        <v>-573036.26662799995</v>
      </c>
      <c r="S88">
        <v>2517229.8407450002</v>
      </c>
      <c r="T88">
        <v>532.64736900000003</v>
      </c>
      <c r="U88">
        <v>8476.2202109999998</v>
      </c>
      <c r="V88">
        <f t="shared" si="23"/>
        <v>0.84762202110000007</v>
      </c>
      <c r="Y88">
        <v>2800000</v>
      </c>
      <c r="Z88">
        <v>46.049500000000002</v>
      </c>
      <c r="AA88">
        <v>92.453699999999998</v>
      </c>
      <c r="AB88">
        <v>46.404200000000003</v>
      </c>
      <c r="AD88">
        <f>(1/6)*3.14*(AB88)^3</f>
        <v>52293.80792998417</v>
      </c>
      <c r="AE88">
        <f>V88*$AD$59/AD88</f>
        <v>0.7409165283254282</v>
      </c>
      <c r="AF88">
        <f>AD88/O88*0.6022</f>
        <v>60.560252183531667</v>
      </c>
      <c r="AG88">
        <f>O88/AD88</f>
        <v>9.9438159236027428E-3</v>
      </c>
      <c r="AJ88">
        <v>2.7261722744864403</v>
      </c>
      <c r="AK88">
        <v>44.626376814614162</v>
      </c>
    </row>
    <row r="89" spans="2:41" x14ac:dyDescent="0.2">
      <c r="B89">
        <v>540</v>
      </c>
      <c r="C89">
        <v>2900000</v>
      </c>
      <c r="D89">
        <v>464.97814899999997</v>
      </c>
      <c r="E89">
        <v>-573037.15541799995</v>
      </c>
      <c r="F89">
        <v>2517229.8407450002</v>
      </c>
      <c r="G89">
        <v>643.39212099999997</v>
      </c>
      <c r="I89">
        <f t="shared" si="18"/>
        <v>512.94261832686607</v>
      </c>
      <c r="J89">
        <f t="shared" si="19"/>
        <v>0.24150268336314848</v>
      </c>
      <c r="K89">
        <f t="shared" si="20"/>
        <v>0.99957523793179082</v>
      </c>
      <c r="L89">
        <f t="shared" si="21"/>
        <v>32.8640660000965</v>
      </c>
      <c r="M89">
        <f t="shared" si="22"/>
        <v>-6.8829714999996217</v>
      </c>
      <c r="O89">
        <v>540</v>
      </c>
      <c r="P89">
        <v>2900000</v>
      </c>
      <c r="Q89">
        <v>464.97814899999997</v>
      </c>
      <c r="R89">
        <v>-573037.15541799995</v>
      </c>
      <c r="S89">
        <v>2517229.8407450002</v>
      </c>
      <c r="T89">
        <v>643.39212099999997</v>
      </c>
      <c r="U89">
        <v>9156.811651</v>
      </c>
      <c r="V89">
        <f t="shared" si="23"/>
        <v>0.91568116510000008</v>
      </c>
      <c r="Y89">
        <v>2900000</v>
      </c>
      <c r="Z89">
        <v>45.669499999999999</v>
      </c>
      <c r="AA89">
        <v>92.764600000000002</v>
      </c>
      <c r="AB89">
        <v>47.095100000000002</v>
      </c>
      <c r="AD89">
        <f t="shared" ref="AD89:AD110" si="28">(1/6)*3.14*(AB89)^3</f>
        <v>54664.523637275903</v>
      </c>
      <c r="AE89">
        <f t="shared" ref="AE89:AE110" si="29">V89*$AD$59/AD89</f>
        <v>0.76569539062728409</v>
      </c>
      <c r="AF89">
        <f t="shared" ref="AF89:AF110" si="30">AD89/O89*0.6022</f>
        <v>60.961066915495451</v>
      </c>
      <c r="AG89">
        <f t="shared" ref="AG89:AG110" si="31">O89/AD89</f>
        <v>9.8784360325381553E-3</v>
      </c>
      <c r="AJ89">
        <v>1.1433018507801915</v>
      </c>
      <c r="AK89">
        <v>45.33980578361313</v>
      </c>
    </row>
    <row r="90" spans="2:41" x14ac:dyDescent="0.2">
      <c r="B90">
        <v>560</v>
      </c>
      <c r="C90">
        <v>3000000</v>
      </c>
      <c r="D90">
        <v>464.85727400000002</v>
      </c>
      <c r="E90">
        <v>-573034.41165699996</v>
      </c>
      <c r="F90">
        <v>2517229.8407450002</v>
      </c>
      <c r="G90">
        <v>802.99323700000002</v>
      </c>
      <c r="I90">
        <f t="shared" si="18"/>
        <v>515.6863793268567</v>
      </c>
      <c r="J90">
        <f t="shared" si="19"/>
        <v>0.25044722719141321</v>
      </c>
      <c r="K90">
        <f t="shared" si="20"/>
        <v>0.99957523793179082</v>
      </c>
      <c r="L90">
        <f t="shared" si="21"/>
        <v>35.607827000087127</v>
      </c>
      <c r="M90">
        <f t="shared" si="22"/>
        <v>-6.7013439500002274</v>
      </c>
      <c r="O90">
        <v>560</v>
      </c>
      <c r="P90">
        <v>3000000</v>
      </c>
      <c r="Q90">
        <v>464.85727400000002</v>
      </c>
      <c r="R90">
        <v>-573034.41165699996</v>
      </c>
      <c r="S90">
        <v>2517229.8407450002</v>
      </c>
      <c r="T90">
        <v>802.99323700000002</v>
      </c>
      <c r="U90">
        <v>9817.681869</v>
      </c>
      <c r="V90">
        <f t="shared" si="23"/>
        <v>0.98176818690000001</v>
      </c>
      <c r="Y90">
        <v>3000000</v>
      </c>
      <c r="Z90">
        <v>45.743000000000002</v>
      </c>
      <c r="AA90">
        <v>92.865700000000004</v>
      </c>
      <c r="AB90">
        <v>47.122700000000002</v>
      </c>
      <c r="AD90">
        <f t="shared" si="28"/>
        <v>54760.688114261109</v>
      </c>
      <c r="AE90">
        <f t="shared" si="29"/>
        <v>0.81951588829934541</v>
      </c>
      <c r="AF90">
        <f t="shared" si="30"/>
        <v>58.887297111442926</v>
      </c>
      <c r="AG90">
        <f t="shared" si="31"/>
        <v>1.0226314154992538E-2</v>
      </c>
      <c r="AJ90">
        <v>1.7261824948648796</v>
      </c>
      <c r="AK90">
        <v>45.355577412613549</v>
      </c>
    </row>
    <row r="91" spans="2:41" x14ac:dyDescent="0.2">
      <c r="B91">
        <v>580</v>
      </c>
      <c r="C91">
        <v>3100000</v>
      </c>
      <c r="D91">
        <v>464.88721600000002</v>
      </c>
      <c r="E91">
        <v>-573009.82689599996</v>
      </c>
      <c r="F91">
        <v>2517229.8407450002</v>
      </c>
      <c r="G91">
        <v>770.49408400000004</v>
      </c>
      <c r="I91">
        <f t="shared" si="18"/>
        <v>540.27114032686222</v>
      </c>
      <c r="J91">
        <f t="shared" si="19"/>
        <v>0.25939177101967797</v>
      </c>
      <c r="K91">
        <f t="shared" si="20"/>
        <v>0.99957523793179082</v>
      </c>
      <c r="L91">
        <f t="shared" si="21"/>
        <v>60.192588000092655</v>
      </c>
      <c r="M91">
        <f t="shared" si="22"/>
        <v>-5.6092939499994827</v>
      </c>
      <c r="O91">
        <v>580</v>
      </c>
      <c r="P91">
        <v>3100000</v>
      </c>
      <c r="Q91">
        <v>464.88721600000002</v>
      </c>
      <c r="R91">
        <v>-573009.82689599996</v>
      </c>
      <c r="S91">
        <v>2517229.8407450002</v>
      </c>
      <c r="T91">
        <v>770.49408400000004</v>
      </c>
      <c r="U91">
        <v>10783.781822999999</v>
      </c>
      <c r="V91">
        <f t="shared" si="23"/>
        <v>1.0783781823</v>
      </c>
      <c r="Y91">
        <v>3100000</v>
      </c>
      <c r="Z91">
        <v>46.011699999999998</v>
      </c>
      <c r="AA91">
        <v>92.692300000000003</v>
      </c>
      <c r="AB91">
        <v>46.680599999999998</v>
      </c>
      <c r="AD91">
        <f t="shared" si="28"/>
        <v>53233.826679564438</v>
      </c>
      <c r="AE91">
        <f t="shared" si="29"/>
        <v>0.92597812211965902</v>
      </c>
      <c r="AF91">
        <f t="shared" si="30"/>
        <v>55.271397286954659</v>
      </c>
      <c r="AG91">
        <f t="shared" si="31"/>
        <v>1.0895327955498118E-2</v>
      </c>
      <c r="AJ91">
        <v>1.323185260536903</v>
      </c>
      <c r="AK91">
        <v>45.42814136333218</v>
      </c>
    </row>
    <row r="92" spans="2:41" x14ac:dyDescent="0.2">
      <c r="B92">
        <v>600</v>
      </c>
      <c r="C92">
        <v>3200000</v>
      </c>
      <c r="D92">
        <v>464.92272200000002</v>
      </c>
      <c r="E92">
        <v>-573014.03504999995</v>
      </c>
      <c r="F92">
        <v>2517229.8407450002</v>
      </c>
      <c r="G92">
        <v>997.27852399999995</v>
      </c>
      <c r="I92">
        <f t="shared" si="18"/>
        <v>536.06298632686958</v>
      </c>
      <c r="J92">
        <f t="shared" si="19"/>
        <v>0.26833631484794274</v>
      </c>
      <c r="K92">
        <f t="shared" si="20"/>
        <v>0.99957523793179082</v>
      </c>
      <c r="L92">
        <f t="shared" si="21"/>
        <v>55.984434000100009</v>
      </c>
      <c r="M92">
        <f t="shared" si="22"/>
        <v>-7.0489396999993916</v>
      </c>
      <c r="O92">
        <v>600</v>
      </c>
      <c r="P92">
        <v>3200000</v>
      </c>
      <c r="Q92">
        <v>464.92272200000002</v>
      </c>
      <c r="R92">
        <v>-573014.03504999995</v>
      </c>
      <c r="S92">
        <v>2517229.8407450002</v>
      </c>
      <c r="T92">
        <v>997.27852399999995</v>
      </c>
      <c r="U92">
        <v>11828.512816</v>
      </c>
      <c r="V92">
        <f t="shared" si="23"/>
        <v>1.1828512816000001</v>
      </c>
      <c r="Y92">
        <v>3200000</v>
      </c>
      <c r="Z92">
        <v>45.620800000000003</v>
      </c>
      <c r="AA92">
        <v>92.852800000000002</v>
      </c>
      <c r="AB92">
        <v>47.231999999999999</v>
      </c>
      <c r="AD92">
        <f t="shared" si="28"/>
        <v>55142.621034577918</v>
      </c>
      <c r="AE92">
        <f t="shared" si="29"/>
        <v>0.98052813362589841</v>
      </c>
      <c r="AF92">
        <f t="shared" si="30"/>
        <v>55.344810645038038</v>
      </c>
      <c r="AG92">
        <f t="shared" si="31"/>
        <v>1.0880875604802354E-2</v>
      </c>
      <c r="AJ92">
        <v>2.3556532389861391</v>
      </c>
      <c r="AK92">
        <v>45.717015115884898</v>
      </c>
      <c r="AL92">
        <f>AVERAGE(AJ92:AJ96)</f>
        <v>1.5962367463881717</v>
      </c>
      <c r="AM92">
        <f>AVERAGE(AK92:AK96)</f>
        <v>46.02829566864542</v>
      </c>
      <c r="AN92">
        <f>AVERAGE(AJ92:AJ101)</f>
        <v>1.6224936952444253</v>
      </c>
      <c r="AO92">
        <f>AVERAGE(AK92:AK101)</f>
        <v>46.752987273106228</v>
      </c>
    </row>
    <row r="93" spans="2:41" x14ac:dyDescent="0.2">
      <c r="B93">
        <v>620</v>
      </c>
      <c r="C93">
        <v>3300000</v>
      </c>
      <c r="D93">
        <v>465.00037800000001</v>
      </c>
      <c r="E93">
        <v>-572998.76653300005</v>
      </c>
      <c r="F93">
        <v>2517229.8407450002</v>
      </c>
      <c r="G93">
        <v>1066.0642290000001</v>
      </c>
      <c r="I93">
        <f t="shared" si="18"/>
        <v>551.33150332677178</v>
      </c>
      <c r="J93">
        <f t="shared" si="19"/>
        <v>0.2772808586762075</v>
      </c>
      <c r="K93">
        <f t="shared" si="20"/>
        <v>0.99957523793179082</v>
      </c>
      <c r="L93">
        <f t="shared" si="21"/>
        <v>71.252951000002213</v>
      </c>
      <c r="M93">
        <f t="shared" si="22"/>
        <v>-6.0751061500046486</v>
      </c>
      <c r="O93">
        <v>620</v>
      </c>
      <c r="P93">
        <v>3300000</v>
      </c>
      <c r="Q93">
        <v>465.00037800000001</v>
      </c>
      <c r="R93">
        <v>-572998.76653300005</v>
      </c>
      <c r="S93">
        <v>2517229.8407450002</v>
      </c>
      <c r="T93">
        <v>1066.0642290000001</v>
      </c>
      <c r="U93">
        <v>12972.055887</v>
      </c>
      <c r="V93">
        <f t="shared" si="23"/>
        <v>1.2972055887</v>
      </c>
      <c r="Y93">
        <v>3300000</v>
      </c>
      <c r="Z93">
        <v>45.414400000000001</v>
      </c>
      <c r="AA93">
        <v>92.676000000000002</v>
      </c>
      <c r="AB93">
        <v>47.261600000000001</v>
      </c>
      <c r="AD93">
        <f t="shared" si="28"/>
        <v>55246.35862981408</v>
      </c>
      <c r="AE93">
        <f t="shared" si="29"/>
        <v>1.0733033186603873</v>
      </c>
      <c r="AF93">
        <f t="shared" si="30"/>
        <v>53.66025349495812</v>
      </c>
      <c r="AG93">
        <f t="shared" si="31"/>
        <v>1.122245909733882E-2</v>
      </c>
      <c r="AJ93">
        <v>1.5469938457806254</v>
      </c>
      <c r="AK93">
        <v>45.851949030931102</v>
      </c>
    </row>
    <row r="94" spans="2:41" x14ac:dyDescent="0.2">
      <c r="B94">
        <v>640</v>
      </c>
      <c r="C94">
        <v>3400000</v>
      </c>
      <c r="D94">
        <v>464.908614</v>
      </c>
      <c r="E94">
        <v>-572981.72578500002</v>
      </c>
      <c r="F94">
        <v>2517229.8407450002</v>
      </c>
      <c r="G94">
        <v>1159.106757</v>
      </c>
      <c r="I94">
        <f t="shared" si="18"/>
        <v>568.37225132680032</v>
      </c>
      <c r="J94">
        <f t="shared" si="19"/>
        <v>0.28622540250447226</v>
      </c>
      <c r="K94">
        <f t="shared" si="20"/>
        <v>0.99957523793179082</v>
      </c>
      <c r="L94">
        <f t="shared" si="21"/>
        <v>88.293699000030756</v>
      </c>
      <c r="M94">
        <f t="shared" si="22"/>
        <v>-5.9864945999983323</v>
      </c>
      <c r="O94">
        <v>640</v>
      </c>
      <c r="P94">
        <v>3400000</v>
      </c>
      <c r="Q94">
        <v>464.908614</v>
      </c>
      <c r="R94">
        <v>-572981.72578500002</v>
      </c>
      <c r="S94">
        <v>2517229.8407450002</v>
      </c>
      <c r="T94">
        <v>1159.106757</v>
      </c>
      <c r="U94">
        <v>14240.311414</v>
      </c>
      <c r="V94">
        <f t="shared" si="23"/>
        <v>1.4240311414</v>
      </c>
      <c r="Y94">
        <v>3400000</v>
      </c>
      <c r="Z94">
        <v>45.849400000000003</v>
      </c>
      <c r="AA94">
        <v>92.691599999999994</v>
      </c>
      <c r="AB94">
        <v>46.842199999999998</v>
      </c>
      <c r="AD94">
        <f t="shared" si="28"/>
        <v>53788.601129289083</v>
      </c>
      <c r="AE94">
        <f t="shared" si="29"/>
        <v>1.2101704842774903</v>
      </c>
      <c r="AF94">
        <f t="shared" si="30"/>
        <v>50.611711875090442</v>
      </c>
      <c r="AG94">
        <f t="shared" si="31"/>
        <v>1.1898431759949708E-2</v>
      </c>
      <c r="AJ94">
        <v>1.7899431929315723</v>
      </c>
      <c r="AK94">
        <v>45.877841317662124</v>
      </c>
    </row>
    <row r="95" spans="2:41" x14ac:dyDescent="0.2">
      <c r="B95">
        <v>660</v>
      </c>
      <c r="C95">
        <v>3500000</v>
      </c>
      <c r="D95">
        <v>464.93852700000002</v>
      </c>
      <c r="E95">
        <v>-572978.65027099999</v>
      </c>
      <c r="F95">
        <v>2517229.8407450002</v>
      </c>
      <c r="G95">
        <v>1207.704528</v>
      </c>
      <c r="I95">
        <f t="shared" si="18"/>
        <v>571.4477653268259</v>
      </c>
      <c r="J95">
        <f t="shared" si="19"/>
        <v>0.29516994633273702</v>
      </c>
      <c r="K95">
        <f t="shared" si="20"/>
        <v>0.99957523793179082</v>
      </c>
      <c r="L95">
        <f t="shared" si="21"/>
        <v>91.369213000056334</v>
      </c>
      <c r="M95">
        <f t="shared" si="22"/>
        <v>-6.6847562999984804</v>
      </c>
      <c r="O95">
        <v>660</v>
      </c>
      <c r="P95">
        <v>3500000</v>
      </c>
      <c r="Q95">
        <v>464.93852700000002</v>
      </c>
      <c r="R95">
        <v>-572978.65027099999</v>
      </c>
      <c r="S95">
        <v>2517229.8407450002</v>
      </c>
      <c r="T95">
        <v>1207.704528</v>
      </c>
      <c r="U95">
        <v>15297.663715999999</v>
      </c>
      <c r="V95">
        <f t="shared" si="23"/>
        <v>1.5297663716000001</v>
      </c>
      <c r="Y95">
        <v>3500000</v>
      </c>
      <c r="Z95">
        <v>45.781799999999997</v>
      </c>
      <c r="AA95">
        <v>92.860200000000006</v>
      </c>
      <c r="AB95">
        <v>47.078400000000002</v>
      </c>
      <c r="AD95">
        <f t="shared" si="28"/>
        <v>54606.391865518337</v>
      </c>
      <c r="AE95">
        <f t="shared" si="29"/>
        <v>1.2805570982838195</v>
      </c>
      <c r="AF95">
        <f t="shared" si="30"/>
        <v>49.824195729416878</v>
      </c>
      <c r="AG95">
        <f t="shared" si="31"/>
        <v>1.2086497156329468E-2</v>
      </c>
      <c r="AJ95">
        <v>1.2499123569358019</v>
      </c>
      <c r="AK95">
        <v>45.944023831300591</v>
      </c>
    </row>
    <row r="96" spans="2:41" x14ac:dyDescent="0.2">
      <c r="B96">
        <v>680</v>
      </c>
      <c r="C96">
        <v>3600000</v>
      </c>
      <c r="D96">
        <v>464.93758000000003</v>
      </c>
      <c r="E96">
        <v>-572968.20470700006</v>
      </c>
      <c r="F96">
        <v>2517229.8407450002</v>
      </c>
      <c r="G96">
        <v>1448.495868</v>
      </c>
      <c r="I96">
        <f t="shared" si="18"/>
        <v>581.89332932676189</v>
      </c>
      <c r="J96">
        <f t="shared" si="19"/>
        <v>0.30411449016100178</v>
      </c>
      <c r="K96">
        <f t="shared" si="20"/>
        <v>0.99957523793179082</v>
      </c>
      <c r="L96">
        <f t="shared" si="21"/>
        <v>101.81477699999232</v>
      </c>
      <c r="M96">
        <f t="shared" si="22"/>
        <v>-6.3162538000029596</v>
      </c>
      <c r="O96">
        <v>680</v>
      </c>
      <c r="P96">
        <v>3600000</v>
      </c>
      <c r="Q96">
        <v>464.93758000000003</v>
      </c>
      <c r="R96">
        <v>-572968.20470700006</v>
      </c>
      <c r="S96">
        <v>2517229.8407450002</v>
      </c>
      <c r="T96">
        <v>1448.495868</v>
      </c>
      <c r="U96">
        <v>16490.947278</v>
      </c>
      <c r="V96">
        <f t="shared" si="23"/>
        <v>1.6490947278000001</v>
      </c>
      <c r="Y96">
        <v>3600000</v>
      </c>
      <c r="Z96">
        <v>45.302999999999997</v>
      </c>
      <c r="AA96">
        <v>92.974699999999999</v>
      </c>
      <c r="AB96">
        <v>47.671700000000001</v>
      </c>
      <c r="AD96">
        <f t="shared" si="28"/>
        <v>56697.030825999762</v>
      </c>
      <c r="AE96">
        <f t="shared" si="29"/>
        <v>1.3295436704317432</v>
      </c>
      <c r="AF96">
        <f t="shared" si="30"/>
        <v>50.210223475613319</v>
      </c>
      <c r="AG96">
        <f t="shared" si="31"/>
        <v>1.1993573386353946E-2</v>
      </c>
      <c r="AJ96">
        <v>1.0386810973067206</v>
      </c>
      <c r="AK96">
        <v>46.750649047448377</v>
      </c>
    </row>
    <row r="97" spans="2:41" x14ac:dyDescent="0.2">
      <c r="B97">
        <v>700</v>
      </c>
      <c r="C97">
        <v>3700000</v>
      </c>
      <c r="D97">
        <v>464.97647599999999</v>
      </c>
      <c r="E97">
        <v>-572953.58640999999</v>
      </c>
      <c r="F97">
        <v>2517229.8407450002</v>
      </c>
      <c r="G97">
        <v>1579.795664</v>
      </c>
      <c r="I97">
        <f t="shared" si="18"/>
        <v>596.51162632682826</v>
      </c>
      <c r="J97">
        <f t="shared" si="19"/>
        <v>0.31305903398926654</v>
      </c>
      <c r="K97">
        <f t="shared" si="20"/>
        <v>0.99957523793179082</v>
      </c>
      <c r="L97">
        <f t="shared" si="21"/>
        <v>116.4330740000587</v>
      </c>
      <c r="M97">
        <f t="shared" si="22"/>
        <v>-6.1076171499964405</v>
      </c>
      <c r="O97">
        <v>700</v>
      </c>
      <c r="P97">
        <v>3700000</v>
      </c>
      <c r="Q97">
        <v>464.97647599999999</v>
      </c>
      <c r="R97">
        <v>-572953.58640999999</v>
      </c>
      <c r="S97">
        <v>2517229.8407450002</v>
      </c>
      <c r="T97">
        <v>1579.795664</v>
      </c>
      <c r="U97">
        <v>18037.915842999999</v>
      </c>
      <c r="V97">
        <f t="shared" si="23"/>
        <v>1.8037915842999999</v>
      </c>
      <c r="Y97">
        <v>3700000</v>
      </c>
      <c r="Z97">
        <v>45.936300000000003</v>
      </c>
      <c r="AA97">
        <v>92.635800000000003</v>
      </c>
      <c r="AB97">
        <v>46.6995</v>
      </c>
      <c r="AD97">
        <f t="shared" si="28"/>
        <v>53298.512656346356</v>
      </c>
      <c r="AE97">
        <f t="shared" si="29"/>
        <v>1.5469938457806254</v>
      </c>
      <c r="AF97">
        <f t="shared" si="30"/>
        <v>45.851949030931102</v>
      </c>
      <c r="AG97">
        <f t="shared" si="31"/>
        <v>1.3133574749325574E-2</v>
      </c>
      <c r="AJ97">
        <v>2.3383937994176076</v>
      </c>
      <c r="AK97">
        <v>46.99601782208849</v>
      </c>
      <c r="AL97">
        <f>AVERAGE(AJ97:AJ101)</f>
        <v>1.648750644100679</v>
      </c>
      <c r="AM97">
        <f>AVERAGE(AK97:AK101)</f>
        <v>47.477678877567016</v>
      </c>
    </row>
    <row r="98" spans="2:41" x14ac:dyDescent="0.2">
      <c r="B98">
        <v>720</v>
      </c>
      <c r="C98">
        <v>3800000</v>
      </c>
      <c r="D98">
        <v>464.95815599999997</v>
      </c>
      <c r="E98">
        <v>-572939.96900599997</v>
      </c>
      <c r="F98">
        <v>2517229.8407450002</v>
      </c>
      <c r="G98">
        <v>1748.244739</v>
      </c>
      <c r="I98">
        <f t="shared" si="18"/>
        <v>610.12903032684699</v>
      </c>
      <c r="J98">
        <f t="shared" si="19"/>
        <v>0.32200357781753131</v>
      </c>
      <c r="K98">
        <f t="shared" si="20"/>
        <v>0.99957523793179082</v>
      </c>
      <c r="L98">
        <f t="shared" si="21"/>
        <v>130.05047800007742</v>
      </c>
      <c r="M98">
        <f t="shared" si="22"/>
        <v>-6.1576617999988228</v>
      </c>
      <c r="O98">
        <v>720</v>
      </c>
      <c r="P98">
        <v>3800000</v>
      </c>
      <c r="Q98">
        <v>464.95815599999997</v>
      </c>
      <c r="R98">
        <v>-572939.96900599997</v>
      </c>
      <c r="S98">
        <v>2517229.8407450002</v>
      </c>
      <c r="T98">
        <v>1748.244739</v>
      </c>
      <c r="U98">
        <v>19447.663269000001</v>
      </c>
      <c r="V98">
        <f t="shared" si="23"/>
        <v>1.9447663269000002</v>
      </c>
      <c r="Y98">
        <v>3800000</v>
      </c>
      <c r="Z98">
        <v>44.936399999999999</v>
      </c>
      <c r="AA98">
        <v>92.805000000000007</v>
      </c>
      <c r="AB98">
        <v>47.868600000000001</v>
      </c>
      <c r="AD98">
        <f t="shared" si="28"/>
        <v>57402.469383434589</v>
      </c>
      <c r="AE98">
        <f t="shared" si="29"/>
        <v>1.5486531849816836</v>
      </c>
      <c r="AF98">
        <f t="shared" si="30"/>
        <v>48.010787587089318</v>
      </c>
      <c r="AG98">
        <f t="shared" si="31"/>
        <v>1.2543014398746062E-2</v>
      </c>
      <c r="AJ98">
        <v>2.2388459837319186</v>
      </c>
      <c r="AK98">
        <v>47.129021321944307</v>
      </c>
    </row>
    <row r="99" spans="2:41" x14ac:dyDescent="0.2">
      <c r="B99">
        <v>740</v>
      </c>
      <c r="C99">
        <v>3900000</v>
      </c>
      <c r="D99">
        <v>465.02638999999999</v>
      </c>
      <c r="E99">
        <v>-572937.29992300004</v>
      </c>
      <c r="F99">
        <v>2517229.8407450002</v>
      </c>
      <c r="G99">
        <v>1870.2065729999999</v>
      </c>
      <c r="I99">
        <f t="shared" si="18"/>
        <v>612.79811332677491</v>
      </c>
      <c r="J99">
        <f t="shared" si="19"/>
        <v>0.33094812164579607</v>
      </c>
      <c r="K99">
        <f t="shared" si="20"/>
        <v>0.99957523793179082</v>
      </c>
      <c r="L99">
        <f t="shared" si="21"/>
        <v>132.71956100000534</v>
      </c>
      <c r="M99">
        <f t="shared" si="22"/>
        <v>-6.705077850003363</v>
      </c>
      <c r="O99">
        <v>740</v>
      </c>
      <c r="P99">
        <v>3900000</v>
      </c>
      <c r="Q99">
        <v>465.02638999999999</v>
      </c>
      <c r="R99">
        <v>-572937.29992300004</v>
      </c>
      <c r="S99">
        <v>2517229.8407450002</v>
      </c>
      <c r="T99">
        <v>1870.2065729999999</v>
      </c>
      <c r="U99">
        <v>21047.041504000001</v>
      </c>
      <c r="V99">
        <f t="shared" si="23"/>
        <v>2.1047041504000004</v>
      </c>
      <c r="Y99">
        <v>3900000</v>
      </c>
      <c r="Z99">
        <v>45.262</v>
      </c>
      <c r="AA99">
        <v>92.662300000000002</v>
      </c>
      <c r="AB99">
        <v>47.400300000000001</v>
      </c>
      <c r="AD99">
        <f t="shared" si="28"/>
        <v>55734.186790657637</v>
      </c>
      <c r="AE99">
        <f t="shared" si="29"/>
        <v>1.7261824948648796</v>
      </c>
      <c r="AF99">
        <f t="shared" si="30"/>
        <v>45.355577412613549</v>
      </c>
      <c r="AG99">
        <f t="shared" si="31"/>
        <v>1.3277308643248052E-2</v>
      </c>
      <c r="AJ99">
        <v>1.1599863348116106</v>
      </c>
      <c r="AK99">
        <v>47.320224980813499</v>
      </c>
    </row>
    <row r="100" spans="2:41" x14ac:dyDescent="0.2">
      <c r="B100">
        <v>760</v>
      </c>
      <c r="C100">
        <v>4000000</v>
      </c>
      <c r="D100">
        <v>464.97072900000001</v>
      </c>
      <c r="E100">
        <v>-572908.94268400001</v>
      </c>
      <c r="F100">
        <v>2517229.8407450002</v>
      </c>
      <c r="G100">
        <v>2041.0398250000001</v>
      </c>
      <c r="I100">
        <f t="shared" si="18"/>
        <v>641.1553523268085</v>
      </c>
      <c r="J100">
        <f t="shared" si="19"/>
        <v>0.33989266547406083</v>
      </c>
      <c r="K100">
        <f t="shared" si="20"/>
        <v>0.99957523793179082</v>
      </c>
      <c r="L100">
        <f t="shared" si="21"/>
        <v>161.07680000003893</v>
      </c>
      <c r="M100">
        <f t="shared" si="22"/>
        <v>-5.4206700499980798</v>
      </c>
      <c r="O100">
        <v>760</v>
      </c>
      <c r="P100">
        <v>4000000</v>
      </c>
      <c r="Q100">
        <v>464.97072900000001</v>
      </c>
      <c r="R100">
        <v>-572908.94268400001</v>
      </c>
      <c r="S100">
        <v>2517229.8407450002</v>
      </c>
      <c r="T100">
        <v>2041.0398250000001</v>
      </c>
      <c r="U100">
        <v>22672.413031</v>
      </c>
      <c r="V100">
        <f t="shared" si="23"/>
        <v>2.2672413031</v>
      </c>
      <c r="Y100">
        <v>4000000</v>
      </c>
      <c r="Z100">
        <v>45.131300000000003</v>
      </c>
      <c r="AA100">
        <v>93.137699999999995</v>
      </c>
      <c r="AB100">
        <v>48.006399999999999</v>
      </c>
      <c r="AD100">
        <f t="shared" si="28"/>
        <v>57899.63367888279</v>
      </c>
      <c r="AE100">
        <f t="shared" si="29"/>
        <v>1.7899431929315723</v>
      </c>
      <c r="AF100">
        <f t="shared" si="30"/>
        <v>45.877841317662124</v>
      </c>
      <c r="AG100">
        <f t="shared" si="31"/>
        <v>1.3126162493791182E-2</v>
      </c>
      <c r="AJ100">
        <v>0.95787391756057427</v>
      </c>
      <c r="AK100">
        <v>47.932342675899477</v>
      </c>
    </row>
    <row r="101" spans="2:41" x14ac:dyDescent="0.2">
      <c r="B101">
        <v>780</v>
      </c>
      <c r="C101">
        <v>4100000</v>
      </c>
      <c r="D101">
        <v>464.93012299999998</v>
      </c>
      <c r="E101">
        <v>-572903.368334</v>
      </c>
      <c r="F101">
        <v>2517229.8407450002</v>
      </c>
      <c r="G101">
        <v>2276.6245130000002</v>
      </c>
      <c r="I101">
        <f t="shared" si="18"/>
        <v>646.72970232681837</v>
      </c>
      <c r="J101">
        <f t="shared" si="19"/>
        <v>0.34883720930232559</v>
      </c>
      <c r="K101">
        <f t="shared" si="20"/>
        <v>0.99957523793179082</v>
      </c>
      <c r="L101">
        <f t="shared" si="21"/>
        <v>166.6511500000488</v>
      </c>
      <c r="M101">
        <f t="shared" si="22"/>
        <v>-6.5598144999992654</v>
      </c>
      <c r="O101">
        <v>780</v>
      </c>
      <c r="P101">
        <v>4100000</v>
      </c>
      <c r="Q101">
        <v>464.93012299999998</v>
      </c>
      <c r="R101">
        <v>-572903.368334</v>
      </c>
      <c r="S101">
        <v>2517229.8407450002</v>
      </c>
      <c r="T101">
        <v>2276.6245130000002</v>
      </c>
      <c r="U101">
        <v>24705.300582</v>
      </c>
      <c r="V101">
        <f t="shared" si="23"/>
        <v>2.4705300582</v>
      </c>
      <c r="Y101">
        <v>4100000</v>
      </c>
      <c r="Z101">
        <v>45.184899999999999</v>
      </c>
      <c r="AA101">
        <v>92.939499999999995</v>
      </c>
      <c r="AB101">
        <v>47.754600000000003</v>
      </c>
      <c r="AD101">
        <f t="shared" si="28"/>
        <v>56993.330020654917</v>
      </c>
      <c r="AE101">
        <f t="shared" si="29"/>
        <v>1.9814514191542192</v>
      </c>
      <c r="AF101">
        <f t="shared" si="30"/>
        <v>44.001773510818445</v>
      </c>
      <c r="AG101">
        <f t="shared" si="31"/>
        <v>1.3685812001462639E-2</v>
      </c>
      <c r="AJ101">
        <v>1.5486531849816836</v>
      </c>
      <c r="AK101">
        <v>48.010787587089318</v>
      </c>
    </row>
    <row r="102" spans="2:41" x14ac:dyDescent="0.2">
      <c r="B102">
        <v>800</v>
      </c>
      <c r="C102">
        <v>4200000</v>
      </c>
      <c r="D102">
        <v>464.92523699999998</v>
      </c>
      <c r="E102">
        <v>-572893.23784099997</v>
      </c>
      <c r="F102">
        <v>2517229.8407450002</v>
      </c>
      <c r="G102">
        <v>2352.4502560000001</v>
      </c>
      <c r="I102">
        <f>E102-(128000-$B$60)/128000*$E$61</f>
        <v>656.86019532685168</v>
      </c>
      <c r="J102">
        <f>B102/$B$60</f>
        <v>0.35778175313059035</v>
      </c>
      <c r="K102">
        <f>F102/$F$61</f>
        <v>0.99957523793179082</v>
      </c>
      <c r="L102">
        <f>E102-$E$62</f>
        <v>176.78164300008211</v>
      </c>
      <c r="M102">
        <f>((L102-L101)-(B102-B101)*$H$14)/(B102-B101)</f>
        <v>-6.3320073499980936</v>
      </c>
      <c r="O102">
        <v>800</v>
      </c>
      <c r="P102">
        <v>4200000</v>
      </c>
      <c r="Q102">
        <v>464.92523699999998</v>
      </c>
      <c r="R102">
        <v>-572893.23784099997</v>
      </c>
      <c r="S102">
        <v>2517229.8407450002</v>
      </c>
      <c r="T102">
        <v>2352.4502560000001</v>
      </c>
      <c r="U102">
        <v>26254.239708000001</v>
      </c>
      <c r="V102">
        <f t="shared" si="23"/>
        <v>2.6254239708</v>
      </c>
      <c r="Y102">
        <v>4200000</v>
      </c>
      <c r="Z102">
        <v>45.174599999999998</v>
      </c>
      <c r="AA102">
        <v>93.110900000000001</v>
      </c>
      <c r="AB102">
        <v>47.936300000000003</v>
      </c>
      <c r="AD102">
        <f t="shared" si="28"/>
        <v>57646.364916249906</v>
      </c>
      <c r="AE102">
        <f t="shared" si="29"/>
        <v>2.0818279693535215</v>
      </c>
      <c r="AF102">
        <f t="shared" si="30"/>
        <v>43.39330119070712</v>
      </c>
      <c r="AG102">
        <f t="shared" si="31"/>
        <v>1.3877718068819433E-2</v>
      </c>
      <c r="AJ102">
        <v>1.0558805583709079</v>
      </c>
      <c r="AK102">
        <v>49.112917837771192</v>
      </c>
      <c r="AL102">
        <f>AVERAGE(AJ102:AJ106)</f>
        <v>1.3375275706837593</v>
      </c>
      <c r="AM102">
        <f>AVERAGE(AK102:AK106)</f>
        <v>49.658532862238893</v>
      </c>
      <c r="AN102">
        <f>AVERAGE(AJ102:AJ111)</f>
        <v>1.215446872204238</v>
      </c>
      <c r="AO102">
        <f>AVERAGE(AK102:AK111)</f>
        <v>50.462438369721873</v>
      </c>
    </row>
    <row r="103" spans="2:41" x14ac:dyDescent="0.2">
      <c r="B103">
        <v>820</v>
      </c>
      <c r="C103">
        <v>4300000</v>
      </c>
      <c r="D103">
        <v>464.916267</v>
      </c>
      <c r="E103">
        <v>-572881.95990000002</v>
      </c>
      <c r="F103">
        <v>2517229.8407450002</v>
      </c>
      <c r="G103">
        <v>2560.1817719999999</v>
      </c>
      <c r="I103">
        <f t="shared" ref="I103:I118" si="32">E103-(128000-$B$60)/128000*$E$61</f>
        <v>668.13813632680103</v>
      </c>
      <c r="J103">
        <f t="shared" ref="J103:J118" si="33">B103/$B$60</f>
        <v>0.36672629695885511</v>
      </c>
      <c r="K103">
        <f t="shared" ref="K103:K118" si="34">F103/$F$61</f>
        <v>0.99957523793179082</v>
      </c>
      <c r="L103">
        <f t="shared" ref="L103:L118" si="35">E103-$E$62</f>
        <v>188.05958400003146</v>
      </c>
      <c r="M103">
        <f t="shared" ref="M103:M118" si="36">((L103-L102)-(B103-B102)*$H$14)/(B103-B102)</f>
        <v>-6.2746349500022918</v>
      </c>
      <c r="O103">
        <v>820</v>
      </c>
      <c r="P103">
        <v>4300000</v>
      </c>
      <c r="Q103">
        <v>464.916267</v>
      </c>
      <c r="R103">
        <v>-572881.95990000002</v>
      </c>
      <c r="S103">
        <v>2517229.8407450002</v>
      </c>
      <c r="T103">
        <v>2560.1817719999999</v>
      </c>
      <c r="U103">
        <v>28324.223030000001</v>
      </c>
      <c r="V103">
        <f t="shared" si="23"/>
        <v>2.8324223030000004</v>
      </c>
      <c r="Y103">
        <v>4300000</v>
      </c>
      <c r="Z103">
        <v>45.433199999999999</v>
      </c>
      <c r="AA103">
        <v>93.357799999999997</v>
      </c>
      <c r="AB103">
        <v>47.924599999999998</v>
      </c>
      <c r="AD103">
        <f t="shared" si="28"/>
        <v>57604.165297324973</v>
      </c>
      <c r="AE103">
        <f t="shared" si="29"/>
        <v>2.2476124907139354</v>
      </c>
      <c r="AF103">
        <f t="shared" si="30"/>
        <v>42.303937002498898</v>
      </c>
      <c r="AG103">
        <f t="shared" si="31"/>
        <v>1.4235081712712174E-2</v>
      </c>
      <c r="AJ103">
        <v>0.97853278613231298</v>
      </c>
      <c r="AK103">
        <v>49.463398388937961</v>
      </c>
    </row>
    <row r="104" spans="2:41" x14ac:dyDescent="0.2">
      <c r="B104">
        <v>840</v>
      </c>
      <c r="C104">
        <v>4400000</v>
      </c>
      <c r="D104">
        <v>464.97565900000001</v>
      </c>
      <c r="E104">
        <v>-572864.72816599999</v>
      </c>
      <c r="F104">
        <v>2517229.8407450002</v>
      </c>
      <c r="G104">
        <v>2860.970057</v>
      </c>
      <c r="I104">
        <f t="shared" si="32"/>
        <v>685.36987032683101</v>
      </c>
      <c r="J104">
        <f t="shared" si="33"/>
        <v>0.37567084078711988</v>
      </c>
      <c r="K104">
        <f t="shared" si="34"/>
        <v>0.99957523793179082</v>
      </c>
      <c r="L104">
        <f t="shared" si="35"/>
        <v>205.29131800006144</v>
      </c>
      <c r="M104">
        <f t="shared" si="36"/>
        <v>-5.9769452999982606</v>
      </c>
      <c r="O104">
        <v>840</v>
      </c>
      <c r="P104">
        <v>4400000</v>
      </c>
      <c r="Q104">
        <v>464.97565900000001</v>
      </c>
      <c r="R104">
        <v>-572864.72816599999</v>
      </c>
      <c r="S104">
        <v>2517229.8407450002</v>
      </c>
      <c r="T104">
        <v>2860.970057</v>
      </c>
      <c r="U104">
        <v>30117.417912000001</v>
      </c>
      <c r="V104">
        <f t="shared" si="23"/>
        <v>3.0117417912000004</v>
      </c>
      <c r="Y104">
        <v>4400000</v>
      </c>
      <c r="Z104">
        <v>45.185699999999997</v>
      </c>
      <c r="AA104">
        <v>93.548000000000002</v>
      </c>
      <c r="AB104">
        <v>48.362299999999998</v>
      </c>
      <c r="AD104">
        <f t="shared" si="28"/>
        <v>59196.937282436265</v>
      </c>
      <c r="AE104">
        <f t="shared" si="29"/>
        <v>2.3256042738003644</v>
      </c>
      <c r="AF104">
        <f t="shared" si="30"/>
        <v>42.438566227956088</v>
      </c>
      <c r="AG104">
        <f t="shared" si="31"/>
        <v>1.4189923306205034E-2</v>
      </c>
      <c r="AJ104">
        <v>2.0431237402000137</v>
      </c>
      <c r="AK104">
        <v>49.681928879455114</v>
      </c>
    </row>
    <row r="105" spans="2:41" x14ac:dyDescent="0.2">
      <c r="B105">
        <v>860</v>
      </c>
      <c r="C105">
        <v>4500000</v>
      </c>
      <c r="D105">
        <v>464.91888799999998</v>
      </c>
      <c r="E105">
        <v>-572834.92151400005</v>
      </c>
      <c r="F105">
        <v>2517229.8407450002</v>
      </c>
      <c r="G105">
        <v>3081.688772</v>
      </c>
      <c r="I105">
        <f t="shared" si="32"/>
        <v>715.1765223267721</v>
      </c>
      <c r="J105">
        <f t="shared" si="33"/>
        <v>0.38461538461538464</v>
      </c>
      <c r="K105">
        <f t="shared" si="34"/>
        <v>0.99957523793179082</v>
      </c>
      <c r="L105">
        <f t="shared" si="35"/>
        <v>235.09797000000253</v>
      </c>
      <c r="M105">
        <f t="shared" si="36"/>
        <v>-5.348199400002704</v>
      </c>
      <c r="O105">
        <v>860</v>
      </c>
      <c r="P105">
        <v>4500000</v>
      </c>
      <c r="Q105">
        <v>464.91888799999998</v>
      </c>
      <c r="R105">
        <v>-572834.92151400005</v>
      </c>
      <c r="S105">
        <v>2517229.8407450002</v>
      </c>
      <c r="T105">
        <v>3081.688772</v>
      </c>
      <c r="U105">
        <v>31310.423291999999</v>
      </c>
      <c r="V105">
        <f t="shared" si="23"/>
        <v>3.1310423292</v>
      </c>
      <c r="Y105">
        <v>4500000</v>
      </c>
      <c r="Z105">
        <v>44.9285</v>
      </c>
      <c r="AA105">
        <v>93.375399999999999</v>
      </c>
      <c r="AB105">
        <v>48.446899999999999</v>
      </c>
      <c r="AD105">
        <f t="shared" si="28"/>
        <v>59508.140011765972</v>
      </c>
      <c r="AE105">
        <f t="shared" si="29"/>
        <v>2.4050819682109865</v>
      </c>
      <c r="AF105">
        <f t="shared" si="30"/>
        <v>41.669537110564498</v>
      </c>
      <c r="AG105">
        <f t="shared" si="31"/>
        <v>1.445180440574954E-2</v>
      </c>
      <c r="AJ105">
        <v>1.2805570982838195</v>
      </c>
      <c r="AK105">
        <v>49.824195729416878</v>
      </c>
    </row>
    <row r="106" spans="2:41" x14ac:dyDescent="0.2">
      <c r="B106">
        <v>880</v>
      </c>
      <c r="C106">
        <v>4600000</v>
      </c>
      <c r="D106">
        <v>464.94877500000001</v>
      </c>
      <c r="E106">
        <v>-572814.92544499994</v>
      </c>
      <c r="F106">
        <v>2517229.8407450002</v>
      </c>
      <c r="G106">
        <v>3325.921566</v>
      </c>
      <c r="I106">
        <f t="shared" si="32"/>
        <v>735.17259132687468</v>
      </c>
      <c r="J106">
        <f t="shared" si="33"/>
        <v>0.3935599284436494</v>
      </c>
      <c r="K106">
        <f t="shared" si="34"/>
        <v>0.99957523793179082</v>
      </c>
      <c r="L106">
        <f t="shared" si="35"/>
        <v>255.09403900010511</v>
      </c>
      <c r="M106">
        <f t="shared" si="36"/>
        <v>-5.83872854999463</v>
      </c>
      <c r="O106">
        <v>880</v>
      </c>
      <c r="P106">
        <v>4600000</v>
      </c>
      <c r="Q106">
        <v>464.94877500000001</v>
      </c>
      <c r="R106">
        <v>-572814.92544499994</v>
      </c>
      <c r="S106">
        <v>2517229.8407450002</v>
      </c>
      <c r="T106">
        <v>3325.921566</v>
      </c>
      <c r="U106">
        <v>33417.028496999999</v>
      </c>
      <c r="V106">
        <f t="shared" si="23"/>
        <v>3.3417028497000003</v>
      </c>
      <c r="Y106">
        <v>4600000</v>
      </c>
      <c r="Z106">
        <v>45.179499999999997</v>
      </c>
      <c r="AA106">
        <v>93.652000000000001</v>
      </c>
      <c r="AB106">
        <v>48.472499999999997</v>
      </c>
      <c r="AD106">
        <f t="shared" si="28"/>
        <v>59602.524596689196</v>
      </c>
      <c r="AE106">
        <f t="shared" si="29"/>
        <v>2.5628340937006011</v>
      </c>
      <c r="AF106">
        <f t="shared" si="30"/>
        <v>40.787091263779814</v>
      </c>
      <c r="AG106">
        <f t="shared" si="31"/>
        <v>1.4764475262661647E-2</v>
      </c>
      <c r="AJ106">
        <v>1.3295436704317432</v>
      </c>
      <c r="AK106">
        <v>50.210223475613319</v>
      </c>
    </row>
    <row r="107" spans="2:41" x14ac:dyDescent="0.2">
      <c r="B107">
        <v>900</v>
      </c>
      <c r="C107">
        <v>4700000</v>
      </c>
      <c r="D107">
        <v>464.93154099999998</v>
      </c>
      <c r="E107">
        <v>-572803.89488699997</v>
      </c>
      <c r="F107">
        <v>2517229.8407450002</v>
      </c>
      <c r="G107">
        <v>3534.5300040000002</v>
      </c>
      <c r="I107">
        <f t="shared" si="32"/>
        <v>746.20314932684414</v>
      </c>
      <c r="J107">
        <f t="shared" si="33"/>
        <v>0.40250447227191416</v>
      </c>
      <c r="K107">
        <f t="shared" si="34"/>
        <v>0.99957523793179082</v>
      </c>
      <c r="L107">
        <f t="shared" si="35"/>
        <v>266.12459700007457</v>
      </c>
      <c r="M107">
        <f t="shared" si="36"/>
        <v>-6.287004100001286</v>
      </c>
      <c r="O107">
        <v>900</v>
      </c>
      <c r="P107">
        <v>4700000</v>
      </c>
      <c r="Q107">
        <v>464.93154099999998</v>
      </c>
      <c r="R107">
        <v>-572803.89488699997</v>
      </c>
      <c r="S107">
        <v>2517229.8407450002</v>
      </c>
      <c r="T107">
        <v>3534.5300040000002</v>
      </c>
      <c r="U107">
        <v>34996.769633000004</v>
      </c>
      <c r="V107">
        <f t="shared" si="23"/>
        <v>3.4996769633000007</v>
      </c>
      <c r="Y107">
        <v>4700000</v>
      </c>
      <c r="Z107">
        <v>45.033299999999997</v>
      </c>
      <c r="AA107">
        <v>93.627200000000002</v>
      </c>
      <c r="AB107">
        <v>48.593899999999998</v>
      </c>
      <c r="AD107">
        <f t="shared" si="28"/>
        <v>60051.472988158625</v>
      </c>
      <c r="AE107">
        <f t="shared" si="29"/>
        <v>2.6639226695694815</v>
      </c>
      <c r="AF107">
        <f t="shared" si="30"/>
        <v>40.181107814965692</v>
      </c>
      <c r="AG107">
        <f t="shared" si="31"/>
        <v>1.4987142782950026E-2</v>
      </c>
      <c r="AJ107">
        <v>0.84047050936305523</v>
      </c>
      <c r="AK107">
        <v>50.36996979924313</v>
      </c>
      <c r="AL107">
        <f>AVERAGE(AJ107:AJ111)</f>
        <v>1.0933661737247165</v>
      </c>
      <c r="AM107">
        <f>AVERAGE(AK107:AK111)</f>
        <v>51.266343877204861</v>
      </c>
    </row>
    <row r="108" spans="2:41" x14ac:dyDescent="0.2">
      <c r="B108">
        <v>920</v>
      </c>
      <c r="C108">
        <v>4800000</v>
      </c>
      <c r="D108">
        <v>464.92971799999998</v>
      </c>
      <c r="E108">
        <v>-572787.913803</v>
      </c>
      <c r="F108">
        <v>2517229.8407450002</v>
      </c>
      <c r="G108">
        <v>3793.3485310000001</v>
      </c>
      <c r="I108">
        <f t="shared" si="32"/>
        <v>762.18423332681414</v>
      </c>
      <c r="J108">
        <f t="shared" si="33"/>
        <v>0.41144901610017887</v>
      </c>
      <c r="K108">
        <f t="shared" si="34"/>
        <v>0.99957523793179082</v>
      </c>
      <c r="L108">
        <f t="shared" si="35"/>
        <v>282.10568100004457</v>
      </c>
      <c r="M108">
        <f t="shared" si="36"/>
        <v>-6.0394778000012597</v>
      </c>
      <c r="O108">
        <v>920</v>
      </c>
      <c r="P108">
        <v>4800000</v>
      </c>
      <c r="Q108">
        <v>464.92971799999998</v>
      </c>
      <c r="R108">
        <v>-572787.913803</v>
      </c>
      <c r="S108">
        <v>2517229.8407450002</v>
      </c>
      <c r="T108">
        <v>3793.3485310000001</v>
      </c>
      <c r="U108">
        <v>36611.919055999999</v>
      </c>
      <c r="V108">
        <f t="shared" si="23"/>
        <v>3.6611919056</v>
      </c>
      <c r="Y108">
        <v>4800000</v>
      </c>
      <c r="Z108">
        <v>44.727200000000003</v>
      </c>
      <c r="AA108">
        <v>93.411000000000001</v>
      </c>
      <c r="AB108">
        <v>48.683799999999998</v>
      </c>
      <c r="AD108">
        <f t="shared" si="28"/>
        <v>60385.380403548319</v>
      </c>
      <c r="AE108">
        <f t="shared" si="29"/>
        <v>2.771456117283384</v>
      </c>
      <c r="AF108">
        <f t="shared" si="30"/>
        <v>39.526169651105214</v>
      </c>
      <c r="AG108">
        <f t="shared" si="31"/>
        <v>1.5235475769991833E-2</v>
      </c>
      <c r="AJ108">
        <v>1.2101704842774903</v>
      </c>
      <c r="AK108">
        <v>50.611711875090442</v>
      </c>
    </row>
    <row r="109" spans="2:41" x14ac:dyDescent="0.2">
      <c r="B109">
        <v>940</v>
      </c>
      <c r="C109">
        <v>4900000</v>
      </c>
      <c r="D109">
        <v>464.94544200000001</v>
      </c>
      <c r="E109">
        <v>-572777.54996700003</v>
      </c>
      <c r="F109">
        <v>2517229.8407450002</v>
      </c>
      <c r="G109">
        <v>4027.9545619999999</v>
      </c>
      <c r="I109">
        <f t="shared" si="32"/>
        <v>772.54806932678912</v>
      </c>
      <c r="J109">
        <f t="shared" si="33"/>
        <v>0.42039355992844363</v>
      </c>
      <c r="K109">
        <f t="shared" si="34"/>
        <v>0.99957523793179082</v>
      </c>
      <c r="L109">
        <f t="shared" si="35"/>
        <v>292.46951700001955</v>
      </c>
      <c r="M109">
        <f t="shared" si="36"/>
        <v>-6.3203402000010103</v>
      </c>
      <c r="O109">
        <v>940</v>
      </c>
      <c r="P109">
        <v>4900000</v>
      </c>
      <c r="Q109">
        <v>464.94544200000001</v>
      </c>
      <c r="R109">
        <v>-572777.54996700003</v>
      </c>
      <c r="S109">
        <v>2517229.8407450002</v>
      </c>
      <c r="T109">
        <v>4027.9545619999999</v>
      </c>
      <c r="U109">
        <v>39193.745975999998</v>
      </c>
      <c r="V109">
        <f t="shared" si="23"/>
        <v>3.9193745976000001</v>
      </c>
      <c r="Y109">
        <v>4900000</v>
      </c>
      <c r="Z109">
        <v>44.642400000000002</v>
      </c>
      <c r="AA109">
        <v>93.409499999999994</v>
      </c>
      <c r="AB109">
        <v>48.767099999999999</v>
      </c>
      <c r="AD109">
        <f t="shared" si="28"/>
        <v>60695.876737634651</v>
      </c>
      <c r="AE109">
        <f t="shared" si="29"/>
        <v>2.9517182732576117</v>
      </c>
      <c r="AF109">
        <f t="shared" si="30"/>
        <v>38.884103161067642</v>
      </c>
      <c r="AG109">
        <f t="shared" si="31"/>
        <v>1.5487048717712159E-2</v>
      </c>
      <c r="AJ109">
        <v>1.7551993781539359</v>
      </c>
      <c r="AK109">
        <v>50.87486655597214</v>
      </c>
    </row>
    <row r="110" spans="2:41" x14ac:dyDescent="0.2">
      <c r="B110">
        <v>960</v>
      </c>
      <c r="C110">
        <v>5000000</v>
      </c>
      <c r="D110">
        <v>464.99812900000001</v>
      </c>
      <c r="E110">
        <v>-572750.79350100004</v>
      </c>
      <c r="F110">
        <v>2517229.8407450002</v>
      </c>
      <c r="G110">
        <v>4340.1324249999998</v>
      </c>
      <c r="I110">
        <f t="shared" si="32"/>
        <v>799.30453532678075</v>
      </c>
      <c r="J110">
        <f t="shared" si="33"/>
        <v>0.42933810375670839</v>
      </c>
      <c r="K110">
        <f t="shared" si="34"/>
        <v>0.99957523793179082</v>
      </c>
      <c r="L110">
        <f t="shared" si="35"/>
        <v>319.22598300001118</v>
      </c>
      <c r="M110">
        <f t="shared" si="36"/>
        <v>-5.5007087000001773</v>
      </c>
      <c r="O110">
        <v>960</v>
      </c>
      <c r="P110">
        <v>5000000</v>
      </c>
      <c r="Q110">
        <v>464.99812900000001</v>
      </c>
      <c r="R110">
        <v>-572750.79350100004</v>
      </c>
      <c r="S110">
        <v>2517229.8407450002</v>
      </c>
      <c r="T110">
        <v>4340.1324249999998</v>
      </c>
      <c r="U110">
        <v>40948.800424000001</v>
      </c>
      <c r="V110">
        <f t="shared" si="23"/>
        <v>4.0948800424000007</v>
      </c>
      <c r="Y110">
        <v>5000000</v>
      </c>
      <c r="Z110">
        <v>44.767600000000002</v>
      </c>
      <c r="AA110">
        <v>93.729699999999994</v>
      </c>
      <c r="AB110">
        <v>48.9621</v>
      </c>
      <c r="AD110">
        <f t="shared" si="28"/>
        <v>61426.887104864392</v>
      </c>
      <c r="AE110">
        <f t="shared" si="29"/>
        <v>3.0471932378244126</v>
      </c>
      <c r="AF110">
        <f t="shared" si="30"/>
        <v>38.53257439015556</v>
      </c>
      <c r="AG110">
        <f t="shared" si="31"/>
        <v>1.5628335493562358E-2</v>
      </c>
      <c r="AJ110">
        <v>0.90845925384914095</v>
      </c>
      <c r="AK110">
        <v>51.590333181632445</v>
      </c>
    </row>
    <row r="111" spans="2:41" x14ac:dyDescent="0.2">
      <c r="B111">
        <v>980</v>
      </c>
      <c r="C111">
        <v>5100000</v>
      </c>
      <c r="D111">
        <v>465.00302099999999</v>
      </c>
      <c r="E111">
        <v>-572732.33911499998</v>
      </c>
      <c r="F111">
        <v>2517229.8407450002</v>
      </c>
      <c r="G111">
        <v>4594.9612699999998</v>
      </c>
      <c r="I111">
        <f t="shared" si="32"/>
        <v>817.75892132683657</v>
      </c>
      <c r="J111">
        <f t="shared" si="33"/>
        <v>0.43828264758497315</v>
      </c>
      <c r="K111">
        <f t="shared" si="34"/>
        <v>0.99957523793179082</v>
      </c>
      <c r="L111">
        <f t="shared" si="35"/>
        <v>337.680369000067</v>
      </c>
      <c r="M111">
        <f t="shared" si="36"/>
        <v>-5.9158126999969678</v>
      </c>
      <c r="O111">
        <v>980</v>
      </c>
      <c r="P111">
        <v>5100000</v>
      </c>
      <c r="Q111">
        <v>465.00302099999999</v>
      </c>
      <c r="R111">
        <v>-572732.33911499998</v>
      </c>
      <c r="S111">
        <v>2517229.8407450002</v>
      </c>
      <c r="T111">
        <v>4594.9612699999998</v>
      </c>
      <c r="U111">
        <v>43073.698695999999</v>
      </c>
      <c r="V111">
        <f t="shared" si="23"/>
        <v>4.3073698696000005</v>
      </c>
      <c r="Y111">
        <v>5100000</v>
      </c>
      <c r="Z111">
        <v>44.648400000000002</v>
      </c>
      <c r="AA111">
        <v>93.801299999999998</v>
      </c>
      <c r="AB111">
        <v>49.152900000000002</v>
      </c>
      <c r="AD111">
        <f>(1/6)*3.14*(AB111)^3</f>
        <v>62147.810958100461</v>
      </c>
      <c r="AE111">
        <f>V111*$AD$59/AD111</f>
        <v>3.1681347799301309</v>
      </c>
      <c r="AF111">
        <f>AD111/O111*0.6022</f>
        <v>38.189195672416425</v>
      </c>
      <c r="AG111">
        <f>O111/AD111</f>
        <v>1.5768857903309064E-2</v>
      </c>
      <c r="AJ111">
        <v>0.75253124297995921</v>
      </c>
      <c r="AK111">
        <v>52.884837974086118</v>
      </c>
    </row>
    <row r="112" spans="2:41" x14ac:dyDescent="0.2">
      <c r="B112">
        <v>1000</v>
      </c>
      <c r="C112">
        <v>5200000</v>
      </c>
      <c r="D112">
        <v>465.00534299999998</v>
      </c>
      <c r="E112">
        <v>-572714.46114200004</v>
      </c>
      <c r="F112">
        <v>2517229.8407450002</v>
      </c>
      <c r="G112">
        <v>4960.2606329999999</v>
      </c>
      <c r="I112">
        <f t="shared" si="32"/>
        <v>835.63689432677347</v>
      </c>
      <c r="J112">
        <f t="shared" si="33"/>
        <v>0.44722719141323791</v>
      </c>
      <c r="K112">
        <f t="shared" si="34"/>
        <v>0.99957523793179082</v>
      </c>
      <c r="L112">
        <f t="shared" si="35"/>
        <v>355.5583420000039</v>
      </c>
      <c r="M112">
        <f t="shared" si="36"/>
        <v>-5.9446333500029143</v>
      </c>
      <c r="O112">
        <v>1000</v>
      </c>
      <c r="P112">
        <v>5200000</v>
      </c>
      <c r="Q112">
        <v>465.00534299999998</v>
      </c>
      <c r="R112">
        <v>-572714.46114200004</v>
      </c>
      <c r="S112">
        <v>2517229.8407450002</v>
      </c>
      <c r="T112">
        <v>4960.2606329999999</v>
      </c>
      <c r="U112">
        <v>44212.493932999998</v>
      </c>
      <c r="V112">
        <f t="shared" si="23"/>
        <v>4.4212493933000001</v>
      </c>
      <c r="Y112">
        <v>5200000</v>
      </c>
      <c r="Z112">
        <v>44.320700000000002</v>
      </c>
      <c r="AA112">
        <v>93.978899999999996</v>
      </c>
      <c r="AB112">
        <v>49.658200000000001</v>
      </c>
      <c r="AD112">
        <f t="shared" ref="AD112:AD118" si="37">(1/6)*3.14*(AB112)^3</f>
        <v>64084.251707495176</v>
      </c>
      <c r="AE112">
        <f t="shared" ref="AE112:AE118" si="38">V112*$AD$59/AD112</f>
        <v>3.1536320098795851</v>
      </c>
      <c r="AF112">
        <f t="shared" ref="AF112:AF118" si="39">AD112/O112*0.6022</f>
        <v>38.591536378253586</v>
      </c>
      <c r="AG112">
        <f t="shared" ref="AG112:AG118" si="40">O112/AD112</f>
        <v>1.5604457777932387E-2</v>
      </c>
      <c r="AJ112">
        <v>0.83986852100424325</v>
      </c>
      <c r="AK112">
        <v>53.48336467788873</v>
      </c>
      <c r="AL112">
        <f>AVERAGE(AJ112:AJ116)</f>
        <v>0.97506479205025764</v>
      </c>
      <c r="AM112">
        <f>AVERAGE(AK112:AK116)</f>
        <v>54.039693101059264</v>
      </c>
      <c r="AN112">
        <f>AVERAGE(AJ112:AJ121)</f>
        <v>1.0333292229549067</v>
      </c>
      <c r="AO112">
        <f>AVERAGE(AK112:AK121)</f>
        <v>54.573095264173389</v>
      </c>
    </row>
    <row r="113" spans="2:41" x14ac:dyDescent="0.2">
      <c r="B113">
        <v>1020</v>
      </c>
      <c r="C113">
        <v>5300000</v>
      </c>
      <c r="D113">
        <v>464.97049199999998</v>
      </c>
      <c r="E113">
        <v>-572694.62183700001</v>
      </c>
      <c r="F113">
        <v>2517229.8407450002</v>
      </c>
      <c r="G113">
        <v>5156.5713150000001</v>
      </c>
      <c r="I113">
        <f t="shared" si="32"/>
        <v>855.47619932680391</v>
      </c>
      <c r="J113">
        <f t="shared" si="33"/>
        <v>0.45617173524150267</v>
      </c>
      <c r="K113">
        <f t="shared" si="34"/>
        <v>0.99957523793179082</v>
      </c>
      <c r="L113">
        <f t="shared" si="35"/>
        <v>375.39764700003434</v>
      </c>
      <c r="M113">
        <f t="shared" si="36"/>
        <v>-5.846566749998237</v>
      </c>
      <c r="O113">
        <v>1020</v>
      </c>
      <c r="P113">
        <v>5300000</v>
      </c>
      <c r="Q113">
        <v>464.97049199999998</v>
      </c>
      <c r="R113">
        <v>-572694.62183700001</v>
      </c>
      <c r="S113">
        <v>2517229.8407450002</v>
      </c>
      <c r="T113">
        <v>5156.5713150000001</v>
      </c>
      <c r="U113">
        <v>46521.096717</v>
      </c>
      <c r="V113">
        <f t="shared" si="23"/>
        <v>4.6521096716999999</v>
      </c>
      <c r="Y113">
        <v>5300000</v>
      </c>
      <c r="Z113">
        <v>44.1404</v>
      </c>
      <c r="AA113">
        <v>94.088099999999997</v>
      </c>
      <c r="AB113">
        <v>49.947699999999998</v>
      </c>
      <c r="AD113">
        <f t="shared" si="37"/>
        <v>65211.603812065856</v>
      </c>
      <c r="AE113">
        <f t="shared" si="38"/>
        <v>3.2609368054863874</v>
      </c>
      <c r="AF113">
        <f t="shared" si="39"/>
        <v>38.500419427084367</v>
      </c>
      <c r="AG113">
        <f t="shared" si="40"/>
        <v>1.5641388040992688E-2</v>
      </c>
      <c r="AJ113">
        <v>1.0733033186603873</v>
      </c>
      <c r="AK113">
        <v>53.66025349495812</v>
      </c>
    </row>
    <row r="114" spans="2:41" x14ac:dyDescent="0.2">
      <c r="B114">
        <v>1040</v>
      </c>
      <c r="C114">
        <v>5400000</v>
      </c>
      <c r="D114">
        <v>465.02761400000003</v>
      </c>
      <c r="E114">
        <v>-572684.143163</v>
      </c>
      <c r="F114">
        <v>2517229.8407450002</v>
      </c>
      <c r="G114">
        <v>5399.0509780000002</v>
      </c>
      <c r="I114">
        <f t="shared" si="32"/>
        <v>865.9548733268166</v>
      </c>
      <c r="J114">
        <f t="shared" si="33"/>
        <v>0.46511627906976744</v>
      </c>
      <c r="K114">
        <f t="shared" si="34"/>
        <v>0.99957523793179082</v>
      </c>
      <c r="L114">
        <f t="shared" si="35"/>
        <v>385.87632100004703</v>
      </c>
      <c r="M114">
        <f t="shared" si="36"/>
        <v>-6.3145982999991244</v>
      </c>
      <c r="O114">
        <v>1040</v>
      </c>
      <c r="P114">
        <v>5400000</v>
      </c>
      <c r="Q114">
        <v>465.02761400000003</v>
      </c>
      <c r="R114">
        <v>-572684.143163</v>
      </c>
      <c r="S114">
        <v>2517229.8407450002</v>
      </c>
      <c r="T114">
        <v>5399.0509780000002</v>
      </c>
      <c r="U114">
        <v>48820.518859999996</v>
      </c>
      <c r="V114">
        <f t="shared" si="23"/>
        <v>4.8820518860000002</v>
      </c>
      <c r="Y114">
        <v>5400000</v>
      </c>
      <c r="Z114">
        <v>43.86</v>
      </c>
      <c r="AA114">
        <v>94.295100000000005</v>
      </c>
      <c r="AB114">
        <v>50.435099999999998</v>
      </c>
      <c r="AD114">
        <f t="shared" si="37"/>
        <v>67139.338266238061</v>
      </c>
      <c r="AE114">
        <f t="shared" si="38"/>
        <v>3.3238594686915905</v>
      </c>
      <c r="AF114">
        <f t="shared" si="39"/>
        <v>38.87625913839284</v>
      </c>
      <c r="AG114">
        <f t="shared" si="40"/>
        <v>1.5490173523544815E-2</v>
      </c>
      <c r="AJ114">
        <v>0.74991510245836546</v>
      </c>
      <c r="AK114">
        <v>53.802243019792435</v>
      </c>
    </row>
    <row r="115" spans="2:41" x14ac:dyDescent="0.2">
      <c r="B115">
        <v>1060</v>
      </c>
      <c r="C115">
        <v>5500000</v>
      </c>
      <c r="D115">
        <v>464.96570200000002</v>
      </c>
      <c r="E115">
        <v>-572647.50149399997</v>
      </c>
      <c r="F115">
        <v>2517229.8407450002</v>
      </c>
      <c r="G115">
        <v>5727.4585489999999</v>
      </c>
      <c r="I115">
        <f t="shared" si="32"/>
        <v>902.59654232684989</v>
      </c>
      <c r="J115">
        <f t="shared" si="33"/>
        <v>0.4740608228980322</v>
      </c>
      <c r="K115">
        <f t="shared" si="34"/>
        <v>0.99957523793179082</v>
      </c>
      <c r="L115">
        <f t="shared" si="35"/>
        <v>422.51799000008032</v>
      </c>
      <c r="M115">
        <f t="shared" si="36"/>
        <v>-5.0064485499980949</v>
      </c>
      <c r="O115">
        <v>1060</v>
      </c>
      <c r="P115">
        <v>5500000</v>
      </c>
      <c r="Q115">
        <v>464.96570200000002</v>
      </c>
      <c r="R115">
        <v>-572647.50149399997</v>
      </c>
      <c r="S115">
        <v>2517229.8407450002</v>
      </c>
      <c r="T115">
        <v>5727.4585489999999</v>
      </c>
      <c r="U115">
        <v>50165.004514</v>
      </c>
      <c r="V115">
        <f t="shared" si="23"/>
        <v>5.0165004514000007</v>
      </c>
      <c r="Y115">
        <v>5500000</v>
      </c>
      <c r="Z115">
        <v>44.206699999999998</v>
      </c>
      <c r="AA115">
        <v>93.899000000000001</v>
      </c>
      <c r="AB115">
        <v>49.692300000000003</v>
      </c>
      <c r="AD115">
        <f t="shared" si="37"/>
        <v>64216.361244757172</v>
      </c>
      <c r="AE115">
        <f t="shared" si="38"/>
        <v>3.570857192658123</v>
      </c>
      <c r="AF115">
        <f t="shared" si="39"/>
        <v>36.482162963766761</v>
      </c>
      <c r="AG115">
        <f t="shared" si="40"/>
        <v>1.6506696727331956E-2</v>
      </c>
      <c r="AJ115">
        <v>0.78864483509120942</v>
      </c>
      <c r="AK115">
        <v>54.574891593679205</v>
      </c>
    </row>
    <row r="116" spans="2:41" x14ac:dyDescent="0.2">
      <c r="B116">
        <v>1080</v>
      </c>
      <c r="C116">
        <v>5600000</v>
      </c>
      <c r="D116">
        <v>464.92650900000001</v>
      </c>
      <c r="E116">
        <v>-572622.94338800001</v>
      </c>
      <c r="F116">
        <v>2517229.8407450002</v>
      </c>
      <c r="G116">
        <v>5999.6397720000004</v>
      </c>
      <c r="I116">
        <f t="shared" si="32"/>
        <v>927.154648326803</v>
      </c>
      <c r="J116">
        <f t="shared" si="33"/>
        <v>0.48300536672629696</v>
      </c>
      <c r="K116">
        <f t="shared" si="34"/>
        <v>0.99957523793179082</v>
      </c>
      <c r="L116">
        <f t="shared" si="35"/>
        <v>447.07609600003343</v>
      </c>
      <c r="M116">
        <f t="shared" si="36"/>
        <v>-5.6106267000021033</v>
      </c>
      <c r="O116">
        <v>1080</v>
      </c>
      <c r="P116">
        <v>5600000</v>
      </c>
      <c r="Q116">
        <v>464.92650900000001</v>
      </c>
      <c r="R116">
        <v>-572622.94338800001</v>
      </c>
      <c r="S116">
        <v>2517229.8407450002</v>
      </c>
      <c r="T116">
        <v>5999.6397720000004</v>
      </c>
      <c r="U116">
        <v>51878.432870999997</v>
      </c>
      <c r="V116">
        <f t="shared" si="23"/>
        <v>5.1878432870999998</v>
      </c>
      <c r="Y116">
        <v>5600000</v>
      </c>
      <c r="Z116">
        <v>44.017800000000001</v>
      </c>
      <c r="AA116">
        <v>93.580600000000004</v>
      </c>
      <c r="AB116">
        <v>49.562800000000003</v>
      </c>
      <c r="AD116">
        <f t="shared" si="37"/>
        <v>63715.61772414123</v>
      </c>
      <c r="AE116">
        <f t="shared" si="38"/>
        <v>3.7218448930190822</v>
      </c>
      <c r="AF116">
        <f t="shared" si="39"/>
        <v>35.527356475442453</v>
      </c>
      <c r="AG116">
        <f t="shared" si="40"/>
        <v>1.6950318282652362E-2</v>
      </c>
      <c r="AJ116">
        <v>1.4235921830370826</v>
      </c>
      <c r="AK116">
        <v>54.677712718977844</v>
      </c>
    </row>
    <row r="117" spans="2:41" x14ac:dyDescent="0.2">
      <c r="B117">
        <v>1100</v>
      </c>
      <c r="C117">
        <v>5700000</v>
      </c>
      <c r="D117">
        <v>464.96903300000002</v>
      </c>
      <c r="E117">
        <v>-572600.25939799997</v>
      </c>
      <c r="F117">
        <v>2517229.8407450002</v>
      </c>
      <c r="G117">
        <v>6270.7938690000001</v>
      </c>
      <c r="I117">
        <f t="shared" si="32"/>
        <v>949.83863832685165</v>
      </c>
      <c r="J117">
        <f t="shared" si="33"/>
        <v>0.49194991055456172</v>
      </c>
      <c r="K117">
        <f t="shared" si="34"/>
        <v>0.99957523793179082</v>
      </c>
      <c r="L117">
        <f t="shared" si="35"/>
        <v>469.76008600008208</v>
      </c>
      <c r="M117">
        <f t="shared" si="36"/>
        <v>-5.7043324999973262</v>
      </c>
      <c r="O117">
        <v>1100</v>
      </c>
      <c r="P117">
        <v>5700000</v>
      </c>
      <c r="Q117">
        <v>464.96903300000002</v>
      </c>
      <c r="R117">
        <v>-572600.25939799997</v>
      </c>
      <c r="S117">
        <v>2517229.8407450002</v>
      </c>
      <c r="T117">
        <v>6270.7938690000001</v>
      </c>
      <c r="U117">
        <v>53747.979327000001</v>
      </c>
      <c r="V117">
        <f t="shared" si="23"/>
        <v>5.3747979326999999</v>
      </c>
      <c r="Y117">
        <v>5700000</v>
      </c>
      <c r="Z117">
        <v>44.196199999999997</v>
      </c>
      <c r="AA117">
        <v>94.158000000000001</v>
      </c>
      <c r="AB117">
        <v>49.961799999999997</v>
      </c>
      <c r="AD117">
        <f t="shared" si="37"/>
        <v>65266.846187834497</v>
      </c>
      <c r="AE117">
        <f t="shared" si="38"/>
        <v>3.7643225868599939</v>
      </c>
      <c r="AF117">
        <f t="shared" si="39"/>
        <v>35.730631613012662</v>
      </c>
      <c r="AG117">
        <f t="shared" si="40"/>
        <v>1.6853886226312495E-2</v>
      </c>
      <c r="AJ117">
        <v>1.2984966160630411</v>
      </c>
      <c r="AK117">
        <v>54.709763293113497</v>
      </c>
      <c r="AL117">
        <f>AVERAGE(AJ117:AJ121)</f>
        <v>1.0915936538595561</v>
      </c>
      <c r="AM117">
        <f>AVERAGE(AK117:AK121)</f>
        <v>55.106497427287515</v>
      </c>
    </row>
    <row r="118" spans="2:41" x14ac:dyDescent="0.2">
      <c r="B118">
        <v>1120</v>
      </c>
      <c r="C118">
        <v>5800000</v>
      </c>
      <c r="D118">
        <v>465.03452099999998</v>
      </c>
      <c r="E118">
        <v>-572583.92455600004</v>
      </c>
      <c r="F118">
        <v>2517229.8407450002</v>
      </c>
      <c r="G118">
        <v>6551.9252189999997</v>
      </c>
      <c r="I118">
        <f t="shared" si="32"/>
        <v>966.17348032677546</v>
      </c>
      <c r="J118">
        <f t="shared" si="33"/>
        <v>0.50089445438282643</v>
      </c>
      <c r="K118">
        <f t="shared" si="34"/>
        <v>0.99957523793179082</v>
      </c>
      <c r="L118">
        <f t="shared" si="35"/>
        <v>486.09492800000589</v>
      </c>
      <c r="M118">
        <f t="shared" si="36"/>
        <v>-6.0217899000035686</v>
      </c>
      <c r="O118">
        <v>1120</v>
      </c>
      <c r="P118">
        <v>5800000</v>
      </c>
      <c r="Q118">
        <v>465.03452099999998</v>
      </c>
      <c r="R118">
        <v>-572583.92455600004</v>
      </c>
      <c r="S118">
        <v>2517229.8407450002</v>
      </c>
      <c r="T118">
        <v>6551.9252189999997</v>
      </c>
      <c r="U118">
        <v>55774.318205000003</v>
      </c>
      <c r="V118">
        <f t="shared" si="23"/>
        <v>5.5774318205000002</v>
      </c>
      <c r="Y118">
        <v>5800000</v>
      </c>
      <c r="Z118">
        <v>43.818600000000004</v>
      </c>
      <c r="AA118">
        <v>93.915400000000005</v>
      </c>
      <c r="AB118">
        <v>50.096800000000002</v>
      </c>
      <c r="AD118">
        <f t="shared" si="37"/>
        <v>65797.342705190531</v>
      </c>
      <c r="AE118">
        <f t="shared" si="38"/>
        <v>3.8747459679442247</v>
      </c>
      <c r="AF118">
        <f t="shared" si="39"/>
        <v>35.377821229522979</v>
      </c>
      <c r="AG118">
        <f t="shared" si="40"/>
        <v>1.702196401788194E-2</v>
      </c>
      <c r="AJ118">
        <v>0.67505603624072863</v>
      </c>
      <c r="AK118">
        <v>54.884770507098132</v>
      </c>
    </row>
    <row r="119" spans="2:41" x14ac:dyDescent="0.2">
      <c r="AJ119">
        <v>0.92597812211965902</v>
      </c>
      <c r="AK119">
        <v>55.271397286954659</v>
      </c>
    </row>
    <row r="120" spans="2:41" x14ac:dyDescent="0.2">
      <c r="AJ120">
        <v>1.5779093612484532</v>
      </c>
      <c r="AK120">
        <v>55.321745404233234</v>
      </c>
    </row>
    <row r="121" spans="2:41" x14ac:dyDescent="0.2">
      <c r="AJ121">
        <v>0.98052813362589841</v>
      </c>
      <c r="AK121">
        <v>55.344810645038038</v>
      </c>
    </row>
    <row r="122" spans="2:41" x14ac:dyDescent="0.2">
      <c r="AJ122">
        <v>1.5041630868859222</v>
      </c>
      <c r="AK122">
        <v>56.191016847046178</v>
      </c>
      <c r="AL122">
        <f>AVERAGE(AJ122:AJ126)</f>
        <v>0.84152527363615681</v>
      </c>
      <c r="AM122">
        <f>AVERAGE(AK122:AK126)</f>
        <v>58.33316271943113</v>
      </c>
      <c r="AN122">
        <f>AVERAGE(AJ122:AJ131)</f>
        <v>0.78435837275907327</v>
      </c>
      <c r="AO122">
        <f>AVERAGE(AK122:AK131)</f>
        <v>59.586363720937641</v>
      </c>
    </row>
    <row r="123" spans="2:41" x14ac:dyDescent="0.2">
      <c r="AJ123">
        <v>0.59911477494180387</v>
      </c>
      <c r="AK123">
        <v>57.991181490307923</v>
      </c>
    </row>
    <row r="124" spans="2:41" x14ac:dyDescent="0.2">
      <c r="B124" t="s">
        <v>5</v>
      </c>
      <c r="AE124" t="s">
        <v>6</v>
      </c>
      <c r="AJ124">
        <v>0.81951588829934541</v>
      </c>
      <c r="AK124">
        <v>58.887297111442926</v>
      </c>
    </row>
    <row r="125" spans="2:41" x14ac:dyDescent="0.2">
      <c r="D125" t="s">
        <v>7</v>
      </c>
      <c r="F125" t="s">
        <v>37</v>
      </c>
      <c r="Y125" t="s">
        <v>8</v>
      </c>
      <c r="Z125" t="s">
        <v>9</v>
      </c>
      <c r="AA125" t="s">
        <v>10</v>
      </c>
      <c r="AB125" t="s">
        <v>11</v>
      </c>
      <c r="AD125">
        <f>(4/3)*3.14*((3.413*8.5)^3)</f>
        <v>102219.56457563989</v>
      </c>
      <c r="AE125" t="s">
        <v>12</v>
      </c>
      <c r="AJ125">
        <v>0.66377455901252935</v>
      </c>
      <c r="AK125">
        <v>59.060905656156585</v>
      </c>
    </row>
    <row r="126" spans="2:41" x14ac:dyDescent="0.2">
      <c r="B126">
        <v>5053</v>
      </c>
      <c r="C126" t="s">
        <v>13</v>
      </c>
      <c r="D126" t="s">
        <v>14</v>
      </c>
      <c r="E126" t="s">
        <v>15</v>
      </c>
      <c r="F126" t="s">
        <v>16</v>
      </c>
      <c r="G126" t="s">
        <v>17</v>
      </c>
      <c r="I126" t="s">
        <v>18</v>
      </c>
      <c r="J126" t="s">
        <v>19</v>
      </c>
      <c r="K126" t="s">
        <v>20</v>
      </c>
      <c r="L126" t="s">
        <v>21</v>
      </c>
      <c r="M126" t="s">
        <v>22</v>
      </c>
      <c r="Y126">
        <v>0</v>
      </c>
      <c r="Z126">
        <v>37.729999999999997</v>
      </c>
      <c r="AA126">
        <v>99.47</v>
      </c>
      <c r="AB126">
        <v>61.74</v>
      </c>
      <c r="AD126">
        <f>(1/6)*3.14*(AB126)^3</f>
        <v>123162.43685256</v>
      </c>
      <c r="AJ126">
        <v>0.62105805904118372</v>
      </c>
      <c r="AK126">
        <v>59.535412492201999</v>
      </c>
    </row>
    <row r="127" spans="2:41" x14ac:dyDescent="0.2">
      <c r="B127" t="s">
        <v>23</v>
      </c>
      <c r="C127">
        <v>100000</v>
      </c>
      <c r="D127">
        <v>464.86802399999999</v>
      </c>
      <c r="E127">
        <v>-583747.43605999998</v>
      </c>
      <c r="F127">
        <v>2518299.5188569999</v>
      </c>
      <c r="G127">
        <v>-2.6447999999999999E-2</v>
      </c>
      <c r="Y127">
        <v>100000</v>
      </c>
      <c r="Z127">
        <v>38.155999999999999</v>
      </c>
      <c r="AA127">
        <v>99.120999999999995</v>
      </c>
      <c r="AB127">
        <v>60.965000000000003</v>
      </c>
      <c r="AD127">
        <f t="shared" ref="AD127:AD128" si="41">(1/6)*3.14*(AB127)^3</f>
        <v>118582.37167914544</v>
      </c>
      <c r="AJ127">
        <v>1.0964711981000543</v>
      </c>
      <c r="AK127">
        <v>60.354728409022648</v>
      </c>
      <c r="AL127">
        <f>AVERAGE(AJ127:AJ131)</f>
        <v>0.72719147188198963</v>
      </c>
      <c r="AM127">
        <f>AVERAGE(AK127:AK131)</f>
        <v>60.839564722444152</v>
      </c>
    </row>
    <row r="128" spans="2:41" x14ac:dyDescent="0.2">
      <c r="B128">
        <v>0</v>
      </c>
      <c r="C128">
        <v>200000</v>
      </c>
      <c r="D128">
        <v>464.83357699999999</v>
      </c>
      <c r="E128">
        <v>-559907.25164999999</v>
      </c>
      <c r="F128">
        <v>2516600.9752750001</v>
      </c>
      <c r="G128">
        <v>-2.2908999999999999E-2</v>
      </c>
      <c r="I128">
        <f>E128-(128000-$B$126)/128000*$E$127</f>
        <v>795.84226616262458</v>
      </c>
      <c r="J128">
        <f>B128/$B$126</f>
        <v>0</v>
      </c>
      <c r="K128">
        <f>F128/$F$127</f>
        <v>0.999325519633673</v>
      </c>
      <c r="L128">
        <f>E128-$E$128</f>
        <v>0</v>
      </c>
      <c r="O128" t="s">
        <v>24</v>
      </c>
      <c r="P128" t="s">
        <v>13</v>
      </c>
      <c r="Q128" t="s">
        <v>14</v>
      </c>
      <c r="R128" t="s">
        <v>15</v>
      </c>
      <c r="S128" t="s">
        <v>16</v>
      </c>
      <c r="T128" t="s">
        <v>17</v>
      </c>
      <c r="U128" t="s">
        <v>25</v>
      </c>
      <c r="V128" t="s">
        <v>26</v>
      </c>
      <c r="Y128">
        <v>200000</v>
      </c>
      <c r="Z128">
        <v>38.329500000000003</v>
      </c>
      <c r="AA128">
        <v>99.017499999999998</v>
      </c>
      <c r="AB128">
        <v>60.688000000000002</v>
      </c>
      <c r="AD128">
        <f t="shared" si="41"/>
        <v>116973.33543388502</v>
      </c>
      <c r="AE128" t="s">
        <v>27</v>
      </c>
      <c r="AF128" t="s">
        <v>28</v>
      </c>
      <c r="AG128" t="s">
        <v>29</v>
      </c>
      <c r="AJ128">
        <v>0.7409165283254282</v>
      </c>
      <c r="AK128">
        <v>60.560252183531667</v>
      </c>
    </row>
    <row r="129" spans="2:41" x14ac:dyDescent="0.2">
      <c r="B129">
        <v>40</v>
      </c>
      <c r="C129">
        <v>300000</v>
      </c>
      <c r="D129">
        <v>464.96237400000001</v>
      </c>
      <c r="E129">
        <v>-559924.89051000006</v>
      </c>
      <c r="F129">
        <v>2516540.7093730001</v>
      </c>
      <c r="G129">
        <v>-144.74659600000001</v>
      </c>
      <c r="I129">
        <f t="shared" ref="I129:I184" si="42">E129-(128000-$B$126)/128000*$E$127</f>
        <v>778.20340616255999</v>
      </c>
      <c r="J129">
        <f t="shared" ref="J129:J184" si="43">B129/$B$126</f>
        <v>7.9160894518108052E-3</v>
      </c>
      <c r="K129">
        <f t="shared" ref="K129:K184" si="44">F129/$F$127</f>
        <v>0.99930158844457151</v>
      </c>
      <c r="L129">
        <f t="shared" ref="L129:L184" si="45">E129-$E$128</f>
        <v>-17.638860000064597</v>
      </c>
      <c r="M129">
        <f>((L129-L128)-(B129-B128)*$H$14)/(B129-B128)</f>
        <v>-7.2795035000013737</v>
      </c>
      <c r="O129">
        <v>40</v>
      </c>
      <c r="P129">
        <v>300000</v>
      </c>
      <c r="Q129">
        <v>464.96237400000001</v>
      </c>
      <c r="R129">
        <v>-559924.89051000006</v>
      </c>
      <c r="S129">
        <v>2516540.7093730001</v>
      </c>
      <c r="T129">
        <v>-144.74659600000001</v>
      </c>
      <c r="U129">
        <v>0</v>
      </c>
      <c r="V129">
        <f>U129*10^-4</f>
        <v>0</v>
      </c>
      <c r="Y129">
        <v>300000</v>
      </c>
      <c r="Z129">
        <v>38.543399999999998</v>
      </c>
      <c r="AA129">
        <v>98.899900000000002</v>
      </c>
      <c r="AB129">
        <v>60.356499999999997</v>
      </c>
      <c r="AD129">
        <f>(1/6)*3.14*(AB129)^3</f>
        <v>115066.93380133924</v>
      </c>
      <c r="AE129">
        <f>V129*$AD$125/AD129</f>
        <v>0</v>
      </c>
      <c r="AF129">
        <f>AD129/O129*0.6022</f>
        <v>1732.3326883791622</v>
      </c>
      <c r="AG129">
        <f>O129/AD129</f>
        <v>3.4762375843836422E-4</v>
      </c>
      <c r="AJ129">
        <v>0.54019955113410745</v>
      </c>
      <c r="AK129">
        <v>60.646294107392144</v>
      </c>
    </row>
    <row r="130" spans="2:41" x14ac:dyDescent="0.2">
      <c r="B130">
        <v>80</v>
      </c>
      <c r="C130">
        <v>400000</v>
      </c>
      <c r="D130">
        <v>464.95195000000001</v>
      </c>
      <c r="E130">
        <v>-559918.22131199995</v>
      </c>
      <c r="F130">
        <v>2516540.7093730001</v>
      </c>
      <c r="G130">
        <v>-83.558548999999999</v>
      </c>
      <c r="I130">
        <f t="shared" si="42"/>
        <v>784.87260416266508</v>
      </c>
      <c r="J130">
        <f t="shared" si="43"/>
        <v>1.583217890362161E-2</v>
      </c>
      <c r="K130">
        <f t="shared" si="44"/>
        <v>0.99930158844457151</v>
      </c>
      <c r="L130">
        <f t="shared" si="45"/>
        <v>-10.969661999959499</v>
      </c>
      <c r="M130">
        <f>((L130-L129)-(B130-B129)*$H$14)/(B130-B129)</f>
        <v>-6.6718020499971313</v>
      </c>
      <c r="O130">
        <v>80</v>
      </c>
      <c r="P130">
        <v>400000</v>
      </c>
      <c r="Q130">
        <v>464.95195000000001</v>
      </c>
      <c r="R130">
        <v>-559918.22131199995</v>
      </c>
      <c r="S130">
        <v>2516540.7093730001</v>
      </c>
      <c r="T130">
        <v>-83.558548999999999</v>
      </c>
      <c r="U130">
        <v>34.713397000000001</v>
      </c>
      <c r="V130">
        <f t="shared" ref="V130:V184" si="46">U130*10^-4</f>
        <v>3.4713397000000002E-3</v>
      </c>
      <c r="Y130">
        <v>400000</v>
      </c>
      <c r="Z130">
        <v>38.537199999999999</v>
      </c>
      <c r="AA130">
        <v>98.722899999999996</v>
      </c>
      <c r="AB130">
        <v>60.185699999999997</v>
      </c>
      <c r="AD130">
        <f t="shared" ref="AD130" si="47">(1/6)*3.14*(AB130)^3</f>
        <v>114092.82819026416</v>
      </c>
      <c r="AE130">
        <f t="shared" ref="AE130:AE184" si="48">V130*$AD$125/AD130</f>
        <v>3.1100888483226482E-3</v>
      </c>
      <c r="AF130">
        <f t="shared" ref="AF130" si="49">AD130/O130*0.6022</f>
        <v>858.83376420221339</v>
      </c>
      <c r="AG130">
        <f t="shared" ref="AG130" si="50">O130/AD130</f>
        <v>7.0118342466355483E-4</v>
      </c>
      <c r="AJ130">
        <v>0.76569539062728409</v>
      </c>
      <c r="AK130">
        <v>60.961066915495451</v>
      </c>
    </row>
    <row r="131" spans="2:41" x14ac:dyDescent="0.2">
      <c r="B131">
        <v>120</v>
      </c>
      <c r="C131">
        <v>500000</v>
      </c>
      <c r="D131">
        <v>464.91686299999998</v>
      </c>
      <c r="E131">
        <v>-559920.84130500001</v>
      </c>
      <c r="F131">
        <v>2516540.7093730001</v>
      </c>
      <c r="G131">
        <v>-229.111513</v>
      </c>
      <c r="I131">
        <f t="shared" si="42"/>
        <v>782.25261116260663</v>
      </c>
      <c r="J131">
        <f t="shared" si="43"/>
        <v>2.3748268355432416E-2</v>
      </c>
      <c r="K131">
        <f t="shared" si="44"/>
        <v>0.99930158844457151</v>
      </c>
      <c r="L131">
        <f t="shared" si="45"/>
        <v>-13.589655000017956</v>
      </c>
      <c r="M131">
        <f t="shared" ref="M131" si="51">((L131-L130)-(B131-B130)*$H$14)/(B131-B130)</f>
        <v>-6.9040318250012209</v>
      </c>
      <c r="O131">
        <v>120</v>
      </c>
      <c r="P131">
        <v>500000</v>
      </c>
      <c r="Q131">
        <v>464.91686299999998</v>
      </c>
      <c r="R131">
        <v>-559920.84130500001</v>
      </c>
      <c r="S131">
        <v>2516540.7093730001</v>
      </c>
      <c r="T131">
        <v>-229.111513</v>
      </c>
      <c r="U131">
        <v>66.519835999999998</v>
      </c>
      <c r="V131">
        <f t="shared" si="46"/>
        <v>6.6519836000000004E-3</v>
      </c>
      <c r="Y131">
        <v>500000</v>
      </c>
      <c r="Z131">
        <v>39.526000000000003</v>
      </c>
      <c r="AA131">
        <v>98.822599999999994</v>
      </c>
      <c r="AB131">
        <v>59.296599999999998</v>
      </c>
      <c r="AD131">
        <f t="shared" ref="AD131:AD161" si="52">(1/6)*3.14*(AB131)^3</f>
        <v>109110.80854927364</v>
      </c>
      <c r="AE131">
        <f t="shared" si="48"/>
        <v>6.2318561854413472E-3</v>
      </c>
      <c r="AF131">
        <f t="shared" ref="AF131:AF161" si="53">AD131/O131*0.6022</f>
        <v>547.55440756977146</v>
      </c>
      <c r="AG131">
        <f t="shared" ref="AG131:AG161" si="54">O131/AD131</f>
        <v>1.0997993837229139E-3</v>
      </c>
      <c r="AJ131">
        <v>0.49267469122307445</v>
      </c>
      <c r="AK131">
        <v>61.675481996778871</v>
      </c>
    </row>
    <row r="132" spans="2:41" x14ac:dyDescent="0.2">
      <c r="B132">
        <v>160</v>
      </c>
      <c r="C132">
        <v>600000</v>
      </c>
      <c r="D132">
        <v>464.99245000000002</v>
      </c>
      <c r="E132">
        <v>-559922.05240199994</v>
      </c>
      <c r="F132">
        <v>2516540.7093730001</v>
      </c>
      <c r="G132">
        <v>-295.95032099999997</v>
      </c>
      <c r="I132">
        <f t="shared" si="42"/>
        <v>781.04151416267268</v>
      </c>
      <c r="J132">
        <f t="shared" si="43"/>
        <v>3.1664357807243221E-2</v>
      </c>
      <c r="K132">
        <f t="shared" si="44"/>
        <v>0.99930158844457151</v>
      </c>
      <c r="L132">
        <f t="shared" si="45"/>
        <v>-14.800751999951899</v>
      </c>
      <c r="M132">
        <f t="shared" ref="M132:M162" si="55">((L132-L131)-(B132-B131)*$H$14)/(B132-B131)</f>
        <v>-6.8688094249981075</v>
      </c>
      <c r="O132">
        <v>160</v>
      </c>
      <c r="P132">
        <v>600000</v>
      </c>
      <c r="Q132">
        <v>464.99245000000002</v>
      </c>
      <c r="R132">
        <v>-559922.05240199994</v>
      </c>
      <c r="S132">
        <v>2516540.7093730001</v>
      </c>
      <c r="T132">
        <v>-295.95032099999997</v>
      </c>
      <c r="U132">
        <v>122.185754</v>
      </c>
      <c r="V132">
        <f t="shared" si="46"/>
        <v>1.2218575400000001E-2</v>
      </c>
      <c r="Y132">
        <v>600000</v>
      </c>
      <c r="Z132">
        <v>39.934600000000003</v>
      </c>
      <c r="AA132">
        <v>98.824399999999997</v>
      </c>
      <c r="AB132">
        <v>58.889800000000001</v>
      </c>
      <c r="AD132">
        <f t="shared" si="52"/>
        <v>106880.53913472888</v>
      </c>
      <c r="AE132">
        <f t="shared" si="48"/>
        <v>1.1685733130034265E-2</v>
      </c>
      <c r="AF132">
        <f t="shared" si="53"/>
        <v>402.27162916833578</v>
      </c>
      <c r="AG132">
        <f t="shared" si="54"/>
        <v>1.4969984367155097E-3</v>
      </c>
      <c r="AJ132">
        <v>0.96046911858300155</v>
      </c>
      <c r="AK132">
        <v>62.338458735365968</v>
      </c>
      <c r="AL132">
        <f>AVERAGE(AJ132:AJ136)</f>
        <v>0.6654556112519564</v>
      </c>
      <c r="AM132">
        <f>AVERAGE(AK132:AK136)</f>
        <v>63.284848459253382</v>
      </c>
      <c r="AN132">
        <f>AVERAGE(AJ132:AJ141)</f>
        <v>0.63531532426303139</v>
      </c>
      <c r="AO132">
        <f>AVERAGE(AK132:AK141)</f>
        <v>65.451203014822426</v>
      </c>
    </row>
    <row r="133" spans="2:41" x14ac:dyDescent="0.2">
      <c r="B133">
        <v>200</v>
      </c>
      <c r="C133">
        <v>700000</v>
      </c>
      <c r="D133">
        <v>464.95094399999999</v>
      </c>
      <c r="E133">
        <v>-559932.52213900001</v>
      </c>
      <c r="F133">
        <v>2516540.7093730001</v>
      </c>
      <c r="G133">
        <v>-183.494068</v>
      </c>
      <c r="I133">
        <f t="shared" si="42"/>
        <v>770.57177716260776</v>
      </c>
      <c r="J133">
        <f t="shared" si="43"/>
        <v>3.9580447259054026E-2</v>
      </c>
      <c r="K133">
        <f t="shared" si="44"/>
        <v>0.99930158844457151</v>
      </c>
      <c r="L133">
        <f t="shared" si="45"/>
        <v>-25.270489000016823</v>
      </c>
      <c r="M133">
        <f t="shared" si="55"/>
        <v>-7.1002754250013824</v>
      </c>
      <c r="O133">
        <v>200</v>
      </c>
      <c r="P133">
        <v>700000</v>
      </c>
      <c r="Q133">
        <v>464.95094399999999</v>
      </c>
      <c r="R133">
        <v>-559932.52213900001</v>
      </c>
      <c r="S133">
        <v>2516540.7093730001</v>
      </c>
      <c r="T133">
        <v>-183.494068</v>
      </c>
      <c r="U133">
        <v>172.87231399999999</v>
      </c>
      <c r="V133">
        <f t="shared" si="46"/>
        <v>1.7287231399999999E-2</v>
      </c>
      <c r="Y133">
        <v>700000</v>
      </c>
      <c r="Z133">
        <v>39.765900000000002</v>
      </c>
      <c r="AA133">
        <v>98.553600000000003</v>
      </c>
      <c r="AB133">
        <v>58.787700000000001</v>
      </c>
      <c r="AD133">
        <f t="shared" si="52"/>
        <v>106325.5910216738</v>
      </c>
      <c r="AE133">
        <f t="shared" si="48"/>
        <v>1.6619642077193991E-2</v>
      </c>
      <c r="AF133">
        <f t="shared" si="53"/>
        <v>320.14635456625979</v>
      </c>
      <c r="AG133">
        <f t="shared" si="54"/>
        <v>1.8810147028407421E-3</v>
      </c>
      <c r="AJ133">
        <v>0.56410090712208716</v>
      </c>
      <c r="AK133">
        <v>62.394549684140308</v>
      </c>
    </row>
    <row r="134" spans="2:41" x14ac:dyDescent="0.2">
      <c r="B134">
        <v>240</v>
      </c>
      <c r="C134">
        <v>800000</v>
      </c>
      <c r="D134">
        <v>465.03101199999998</v>
      </c>
      <c r="E134">
        <v>-559936.06012499996</v>
      </c>
      <c r="F134">
        <v>2516540.7093730001</v>
      </c>
      <c r="G134">
        <v>-277.27018800000002</v>
      </c>
      <c r="I134">
        <f t="shared" si="42"/>
        <v>767.03379116265569</v>
      </c>
      <c r="J134">
        <f t="shared" si="43"/>
        <v>4.7496536710864831E-2</v>
      </c>
      <c r="K134">
        <f t="shared" si="44"/>
        <v>0.99930158844457151</v>
      </c>
      <c r="L134">
        <f t="shared" si="45"/>
        <v>-28.808474999968894</v>
      </c>
      <c r="M134">
        <f t="shared" si="55"/>
        <v>-6.9269816499985613</v>
      </c>
      <c r="O134">
        <v>240</v>
      </c>
      <c r="P134">
        <v>800000</v>
      </c>
      <c r="Q134">
        <v>465.03101199999998</v>
      </c>
      <c r="R134">
        <v>-559936.06012499996</v>
      </c>
      <c r="S134">
        <v>2516540.7093730001</v>
      </c>
      <c r="T134">
        <v>-277.27018800000002</v>
      </c>
      <c r="U134">
        <v>253.87662</v>
      </c>
      <c r="V134">
        <f t="shared" si="46"/>
        <v>2.5387662000000002E-2</v>
      </c>
      <c r="Y134">
        <v>800000</v>
      </c>
      <c r="Z134">
        <v>39.555700000000002</v>
      </c>
      <c r="AA134">
        <v>98.882099999999994</v>
      </c>
      <c r="AB134">
        <v>59.3264</v>
      </c>
      <c r="AD134">
        <f t="shared" si="52"/>
        <v>109275.39487148881</v>
      </c>
      <c r="AE134">
        <f t="shared" si="48"/>
        <v>2.3748399704118701E-2</v>
      </c>
      <c r="AF134">
        <f t="shared" si="53"/>
        <v>274.1901782983773</v>
      </c>
      <c r="AG134">
        <f t="shared" si="54"/>
        <v>2.1962858178846876E-3</v>
      </c>
      <c r="AJ134">
        <v>0.68287892366002412</v>
      </c>
      <c r="AK134">
        <v>62.970447701606545</v>
      </c>
    </row>
    <row r="135" spans="2:41" x14ac:dyDescent="0.2">
      <c r="B135">
        <v>280</v>
      </c>
      <c r="C135">
        <v>900000</v>
      </c>
      <c r="D135">
        <v>465.00339600000001</v>
      </c>
      <c r="E135">
        <v>-559935.32815099997</v>
      </c>
      <c r="F135">
        <v>2516540.7093730001</v>
      </c>
      <c r="G135">
        <v>-209.420941</v>
      </c>
      <c r="I135">
        <f t="shared" si="42"/>
        <v>767.7657651626505</v>
      </c>
      <c r="J135">
        <f t="shared" si="43"/>
        <v>5.5412626162675636E-2</v>
      </c>
      <c r="K135">
        <f t="shared" si="44"/>
        <v>0.99930158844457151</v>
      </c>
      <c r="L135">
        <f t="shared" si="45"/>
        <v>-28.076500999974087</v>
      </c>
      <c r="M135">
        <f t="shared" si="55"/>
        <v>-6.8202326499998893</v>
      </c>
      <c r="O135">
        <v>280</v>
      </c>
      <c r="P135">
        <v>900000</v>
      </c>
      <c r="Q135">
        <v>465.00339600000001</v>
      </c>
      <c r="R135">
        <v>-559935.32815099997</v>
      </c>
      <c r="S135">
        <v>2516540.7093730001</v>
      </c>
      <c r="T135">
        <v>-209.420941</v>
      </c>
      <c r="U135">
        <v>306.07243799999998</v>
      </c>
      <c r="V135">
        <f t="shared" si="46"/>
        <v>3.06072438E-2</v>
      </c>
      <c r="Y135">
        <v>900000</v>
      </c>
      <c r="Z135">
        <v>39.857399999999998</v>
      </c>
      <c r="AA135">
        <v>98.915899999999993</v>
      </c>
      <c r="AB135">
        <v>59.058500000000002</v>
      </c>
      <c r="AD135">
        <f t="shared" si="52"/>
        <v>107801.70621945635</v>
      </c>
      <c r="AE135">
        <f t="shared" si="48"/>
        <v>2.9022352649292156E-2</v>
      </c>
      <c r="AF135">
        <f t="shared" si="53"/>
        <v>231.85066959055931</v>
      </c>
      <c r="AG135">
        <f t="shared" si="54"/>
        <v>2.5973614873032948E-3</v>
      </c>
      <c r="AJ135">
        <v>0.5204048872270034</v>
      </c>
      <c r="AK135">
        <v>63.691523721074454</v>
      </c>
    </row>
    <row r="136" spans="2:41" x14ac:dyDescent="0.2">
      <c r="B136">
        <v>320</v>
      </c>
      <c r="C136">
        <v>1000000</v>
      </c>
      <c r="D136">
        <v>465.02432199999998</v>
      </c>
      <c r="E136">
        <v>-559934.13253800001</v>
      </c>
      <c r="F136">
        <v>2516540.7093730001</v>
      </c>
      <c r="G136">
        <v>-216.27896200000001</v>
      </c>
      <c r="I136">
        <f t="shared" si="42"/>
        <v>768.96137816261034</v>
      </c>
      <c r="J136">
        <f t="shared" si="43"/>
        <v>6.3328715614486442E-2</v>
      </c>
      <c r="K136">
        <f t="shared" si="44"/>
        <v>0.99930158844457151</v>
      </c>
      <c r="L136">
        <f t="shared" si="45"/>
        <v>-26.880888000014238</v>
      </c>
      <c r="M136">
        <f t="shared" si="55"/>
        <v>-6.8086416750007626</v>
      </c>
      <c r="O136">
        <v>320</v>
      </c>
      <c r="P136">
        <v>1000000</v>
      </c>
      <c r="Q136">
        <v>465.02432199999998</v>
      </c>
      <c r="R136">
        <v>-559934.13253800001</v>
      </c>
      <c r="S136">
        <v>2516540.7093730001</v>
      </c>
      <c r="T136">
        <v>-216.27896200000001</v>
      </c>
      <c r="U136">
        <v>392.86318699999998</v>
      </c>
      <c r="V136">
        <f t="shared" si="46"/>
        <v>3.9286318700000003E-2</v>
      </c>
      <c r="Y136">
        <v>1000000</v>
      </c>
      <c r="Z136">
        <v>38.958799999999997</v>
      </c>
      <c r="AA136">
        <v>98.726900000000001</v>
      </c>
      <c r="AB136">
        <v>59.768099999999997</v>
      </c>
      <c r="AD136">
        <f t="shared" si="52"/>
        <v>111734.36052435746</v>
      </c>
      <c r="AE136">
        <f t="shared" si="48"/>
        <v>3.5940872373081606E-2</v>
      </c>
      <c r="AF136">
        <f t="shared" si="53"/>
        <v>210.27009971177517</v>
      </c>
      <c r="AG136">
        <f t="shared" si="54"/>
        <v>2.8639354850045597E-3</v>
      </c>
      <c r="AJ136">
        <v>0.59942421966766546</v>
      </c>
      <c r="AK136">
        <v>65.029262454079671</v>
      </c>
    </row>
    <row r="137" spans="2:41" x14ac:dyDescent="0.2">
      <c r="B137">
        <v>360</v>
      </c>
      <c r="C137">
        <v>1100000</v>
      </c>
      <c r="D137">
        <v>464.97372100000001</v>
      </c>
      <c r="E137">
        <v>-559934.13266</v>
      </c>
      <c r="F137">
        <v>2516540.7093730001</v>
      </c>
      <c r="G137">
        <v>-137.19234700000001</v>
      </c>
      <c r="I137">
        <f t="shared" si="42"/>
        <v>768.9612561626127</v>
      </c>
      <c r="J137">
        <f t="shared" si="43"/>
        <v>7.1244805066297254E-2</v>
      </c>
      <c r="K137">
        <f t="shared" si="44"/>
        <v>0.99930158844457151</v>
      </c>
      <c r="L137">
        <f t="shared" si="45"/>
        <v>-26.881010000011884</v>
      </c>
      <c r="M137">
        <f t="shared" si="55"/>
        <v>-6.8385350499997006</v>
      </c>
      <c r="O137">
        <v>360</v>
      </c>
      <c r="P137">
        <v>1100000</v>
      </c>
      <c r="Q137">
        <v>464.97372100000001</v>
      </c>
      <c r="R137">
        <v>-559934.13266</v>
      </c>
      <c r="S137">
        <v>2516540.7093730001</v>
      </c>
      <c r="T137">
        <v>-137.19234700000001</v>
      </c>
      <c r="U137">
        <v>506.82480099999998</v>
      </c>
      <c r="V137">
        <f t="shared" si="46"/>
        <v>5.0682480100000003E-2</v>
      </c>
      <c r="Y137">
        <v>1100000</v>
      </c>
      <c r="Z137">
        <v>38.996699999999997</v>
      </c>
      <c r="AA137">
        <v>98.975499999999997</v>
      </c>
      <c r="AB137">
        <v>59.9788</v>
      </c>
      <c r="AD137">
        <f t="shared" si="52"/>
        <v>112920.21993226161</v>
      </c>
      <c r="AE137">
        <f t="shared" si="48"/>
        <v>4.5879657784437082E-2</v>
      </c>
      <c r="AF137">
        <f t="shared" si="53"/>
        <v>188.89043456446649</v>
      </c>
      <c r="AG137">
        <f t="shared" si="54"/>
        <v>3.1880915589427316E-3</v>
      </c>
      <c r="AJ137">
        <v>0.47432525933983832</v>
      </c>
      <c r="AK137">
        <v>66.669591377180737</v>
      </c>
      <c r="AL137">
        <f>AVERAGE(AJ137:AJ141)</f>
        <v>0.60517503727410638</v>
      </c>
      <c r="AM137">
        <f>AVERAGE(AK137:AK141)</f>
        <v>67.617557570391483</v>
      </c>
    </row>
    <row r="138" spans="2:41" x14ac:dyDescent="0.2">
      <c r="B138">
        <v>400</v>
      </c>
      <c r="C138">
        <v>1200000</v>
      </c>
      <c r="D138">
        <v>464.970415</v>
      </c>
      <c r="E138">
        <v>-559923.82328999997</v>
      </c>
      <c r="F138">
        <v>2516540.7093730001</v>
      </c>
      <c r="G138">
        <v>-223.49775700000001</v>
      </c>
      <c r="I138">
        <f t="shared" si="42"/>
        <v>779.27062616264448</v>
      </c>
      <c r="J138">
        <f t="shared" si="43"/>
        <v>7.9160894518108052E-2</v>
      </c>
      <c r="K138">
        <f t="shared" si="44"/>
        <v>0.99930158844457151</v>
      </c>
      <c r="L138">
        <f t="shared" si="45"/>
        <v>-16.571639999980107</v>
      </c>
      <c r="M138">
        <f t="shared" si="55"/>
        <v>-6.5807977499989647</v>
      </c>
      <c r="O138">
        <v>400</v>
      </c>
      <c r="P138">
        <v>1200000</v>
      </c>
      <c r="Q138">
        <v>464.970415</v>
      </c>
      <c r="R138">
        <v>-559923.82328999997</v>
      </c>
      <c r="S138">
        <v>2516540.7093730001</v>
      </c>
      <c r="T138">
        <v>-223.49775700000001</v>
      </c>
      <c r="U138">
        <v>606.83063900000002</v>
      </c>
      <c r="V138">
        <f t="shared" si="46"/>
        <v>6.0683063900000007E-2</v>
      </c>
      <c r="Y138">
        <v>1200000</v>
      </c>
      <c r="Z138">
        <v>39.538899999999998</v>
      </c>
      <c r="AA138">
        <v>99.255099999999999</v>
      </c>
      <c r="AB138">
        <v>59.716200000000001</v>
      </c>
      <c r="AD138">
        <f t="shared" si="52"/>
        <v>111443.53753552372</v>
      </c>
      <c r="AE138">
        <f t="shared" si="48"/>
        <v>5.5660440310381087E-2</v>
      </c>
      <c r="AF138">
        <f t="shared" si="53"/>
        <v>167.77824575973096</v>
      </c>
      <c r="AG138">
        <f t="shared" si="54"/>
        <v>3.58926151166456E-3</v>
      </c>
      <c r="AJ138">
        <v>0.812624247342282</v>
      </c>
      <c r="AK138">
        <v>66.870005568945245</v>
      </c>
    </row>
    <row r="139" spans="2:41" x14ac:dyDescent="0.2">
      <c r="B139">
        <v>440</v>
      </c>
      <c r="C139">
        <v>1300000</v>
      </c>
      <c r="D139">
        <v>464.93062600000002</v>
      </c>
      <c r="E139">
        <v>-559930.80241500004</v>
      </c>
      <c r="F139">
        <v>2516540.7093730001</v>
      </c>
      <c r="G139">
        <v>-186.84052500000001</v>
      </c>
      <c r="I139">
        <f t="shared" si="42"/>
        <v>772.2915011625737</v>
      </c>
      <c r="J139">
        <f t="shared" si="43"/>
        <v>8.7076983969918864E-2</v>
      </c>
      <c r="K139">
        <f t="shared" si="44"/>
        <v>0.99930158844457151</v>
      </c>
      <c r="L139">
        <f t="shared" si="45"/>
        <v>-23.550765000050887</v>
      </c>
      <c r="M139">
        <f t="shared" si="55"/>
        <v>-7.0130101250015286</v>
      </c>
      <c r="O139">
        <v>440</v>
      </c>
      <c r="P139">
        <v>1300000</v>
      </c>
      <c r="Q139">
        <v>464.93062600000002</v>
      </c>
      <c r="R139">
        <v>-559930.80241500004</v>
      </c>
      <c r="S139">
        <v>2516540.7093730001</v>
      </c>
      <c r="T139">
        <v>-186.84052500000001</v>
      </c>
      <c r="U139">
        <v>755.27515800000003</v>
      </c>
      <c r="V139">
        <f t="shared" si="46"/>
        <v>7.55275158E-2</v>
      </c>
      <c r="Y139">
        <v>1300000</v>
      </c>
      <c r="Z139">
        <v>39.326900000000002</v>
      </c>
      <c r="AA139">
        <v>98.986900000000006</v>
      </c>
      <c r="AB139">
        <v>59.66</v>
      </c>
      <c r="AD139">
        <f t="shared" si="52"/>
        <v>111129.18895090664</v>
      </c>
      <c r="AE139">
        <f t="shared" si="48"/>
        <v>6.9472204840497723E-2</v>
      </c>
      <c r="AF139">
        <f t="shared" si="53"/>
        <v>152.09544905962721</v>
      </c>
      <c r="AG139">
        <f t="shared" si="54"/>
        <v>3.9593558105996624E-3</v>
      </c>
      <c r="AJ139">
        <v>0.56514399182170916</v>
      </c>
      <c r="AK139">
        <v>67.241631955862786</v>
      </c>
    </row>
    <row r="140" spans="2:41" x14ac:dyDescent="0.2">
      <c r="B140">
        <v>480</v>
      </c>
      <c r="C140">
        <v>1400000</v>
      </c>
      <c r="D140">
        <v>464.98626400000001</v>
      </c>
      <c r="E140">
        <v>-559939.90633100003</v>
      </c>
      <c r="F140">
        <v>2516540.7093730001</v>
      </c>
      <c r="G140">
        <v>-173.47054199999999</v>
      </c>
      <c r="I140">
        <f t="shared" si="42"/>
        <v>763.18758516258094</v>
      </c>
      <c r="J140">
        <f t="shared" si="43"/>
        <v>9.4993073421729662E-2</v>
      </c>
      <c r="K140">
        <f t="shared" si="44"/>
        <v>0.99930158844457151</v>
      </c>
      <c r="L140">
        <f t="shared" si="45"/>
        <v>-32.654681000043638</v>
      </c>
      <c r="M140">
        <f t="shared" si="55"/>
        <v>-7.0661298999995781</v>
      </c>
      <c r="O140">
        <v>480</v>
      </c>
      <c r="P140">
        <v>1400000</v>
      </c>
      <c r="Q140">
        <v>464.98626400000001</v>
      </c>
      <c r="R140">
        <v>-559939.90633100003</v>
      </c>
      <c r="S140">
        <v>2516540.7093730001</v>
      </c>
      <c r="T140">
        <v>-173.47054199999999</v>
      </c>
      <c r="U140">
        <v>919.52611400000001</v>
      </c>
      <c r="V140">
        <f t="shared" si="46"/>
        <v>9.1952611400000009E-2</v>
      </c>
      <c r="Y140">
        <v>1400000</v>
      </c>
      <c r="Z140">
        <v>39.6982</v>
      </c>
      <c r="AA140">
        <v>98.811499999999995</v>
      </c>
      <c r="AB140">
        <v>59.113300000000002</v>
      </c>
      <c r="AD140">
        <f t="shared" si="52"/>
        <v>108102.07026993364</v>
      </c>
      <c r="AE140">
        <f t="shared" si="48"/>
        <v>8.6948898161067489E-2</v>
      </c>
      <c r="AF140">
        <f t="shared" si="53"/>
        <v>135.62305565948756</v>
      </c>
      <c r="AG140">
        <f t="shared" si="54"/>
        <v>4.4402479878639482E-3</v>
      </c>
      <c r="AJ140">
        <v>0.4349618101357548</v>
      </c>
      <c r="AK140">
        <v>67.886578784921653</v>
      </c>
    </row>
    <row r="141" spans="2:41" x14ac:dyDescent="0.2">
      <c r="B141">
        <v>520</v>
      </c>
      <c r="C141">
        <v>1500000</v>
      </c>
      <c r="D141">
        <v>465.02804300000003</v>
      </c>
      <c r="E141">
        <v>-559928.89642400004</v>
      </c>
      <c r="F141">
        <v>2516540.7093730001</v>
      </c>
      <c r="G141">
        <v>-220.41664599999999</v>
      </c>
      <c r="I141">
        <f t="shared" si="42"/>
        <v>774.1974921625806</v>
      </c>
      <c r="J141">
        <f t="shared" si="43"/>
        <v>0.10290916287354047</v>
      </c>
      <c r="K141">
        <f t="shared" si="44"/>
        <v>0.99930158844457151</v>
      </c>
      <c r="L141">
        <f t="shared" si="45"/>
        <v>-21.644774000043981</v>
      </c>
      <c r="M141">
        <f t="shared" si="55"/>
        <v>-6.5632843249997679</v>
      </c>
      <c r="O141">
        <v>520</v>
      </c>
      <c r="P141">
        <v>1500000</v>
      </c>
      <c r="Q141">
        <v>465.02804300000003</v>
      </c>
      <c r="R141">
        <v>-559928.89642400004</v>
      </c>
      <c r="S141">
        <v>2516540.7093730001</v>
      </c>
      <c r="T141">
        <v>-220.41664599999999</v>
      </c>
      <c r="U141">
        <v>1100.796554</v>
      </c>
      <c r="V141">
        <f t="shared" si="46"/>
        <v>0.1100796554</v>
      </c>
      <c r="Y141">
        <v>1500000</v>
      </c>
      <c r="Z141">
        <v>39.939900000000002</v>
      </c>
      <c r="AA141">
        <v>98.875799999999998</v>
      </c>
      <c r="AB141">
        <v>58.935899999999997</v>
      </c>
      <c r="AD141">
        <f t="shared" si="52"/>
        <v>107131.73973090417</v>
      </c>
      <c r="AE141">
        <f t="shared" si="48"/>
        <v>0.10503231322377705</v>
      </c>
      <c r="AF141">
        <f t="shared" si="53"/>
        <v>124.06679551144325</v>
      </c>
      <c r="AG141">
        <f t="shared" si="54"/>
        <v>4.8538369796490496E-3</v>
      </c>
      <c r="AJ141">
        <v>0.7388198777309477</v>
      </c>
      <c r="AK141">
        <v>69.419980165046965</v>
      </c>
    </row>
    <row r="142" spans="2:41" x14ac:dyDescent="0.2">
      <c r="B142">
        <v>560</v>
      </c>
      <c r="C142">
        <v>1600000</v>
      </c>
      <c r="D142">
        <v>464.97660400000001</v>
      </c>
      <c r="E142">
        <v>-559932.01435299998</v>
      </c>
      <c r="F142">
        <v>2516540.7093730001</v>
      </c>
      <c r="G142">
        <v>-25.417663999999998</v>
      </c>
      <c r="I142">
        <f t="shared" si="42"/>
        <v>771.07956316263881</v>
      </c>
      <c r="J142">
        <f t="shared" si="43"/>
        <v>0.11082525232535127</v>
      </c>
      <c r="K142">
        <f t="shared" si="44"/>
        <v>0.99930158844457151</v>
      </c>
      <c r="L142">
        <f t="shared" si="45"/>
        <v>-24.762702999985777</v>
      </c>
      <c r="M142">
        <f t="shared" si="55"/>
        <v>-6.9164802249983044</v>
      </c>
      <c r="O142">
        <v>560</v>
      </c>
      <c r="P142">
        <v>1600000</v>
      </c>
      <c r="Q142">
        <v>464.97660400000001</v>
      </c>
      <c r="R142">
        <v>-559932.01435299998</v>
      </c>
      <c r="S142">
        <v>2516540.7093730001</v>
      </c>
      <c r="T142">
        <v>-25.417663999999998</v>
      </c>
      <c r="U142">
        <v>1274.4259199999999</v>
      </c>
      <c r="V142">
        <f t="shared" si="46"/>
        <v>0.12744259199999999</v>
      </c>
      <c r="Y142">
        <v>1600000</v>
      </c>
      <c r="Z142">
        <v>39.967199999999998</v>
      </c>
      <c r="AA142">
        <v>99.107699999999994</v>
      </c>
      <c r="AB142">
        <v>59.140500000000003</v>
      </c>
      <c r="AD142">
        <f t="shared" si="52"/>
        <v>108251.36304249187</v>
      </c>
      <c r="AE142">
        <f t="shared" si="48"/>
        <v>0.12034145249069422</v>
      </c>
      <c r="AF142">
        <f t="shared" si="53"/>
        <v>116.40887647176535</v>
      </c>
      <c r="AG142">
        <f t="shared" si="54"/>
        <v>5.1731450234043094E-3</v>
      </c>
      <c r="AJ142">
        <v>0.41724606482999604</v>
      </c>
      <c r="AK142">
        <v>69.453640901581849</v>
      </c>
      <c r="AL142">
        <f>AVERAGE(AJ142:AJ146)</f>
        <v>0.42622327042876301</v>
      </c>
      <c r="AM142">
        <f>AVERAGE(AK142:AK146)</f>
        <v>71.450090564044402</v>
      </c>
      <c r="AN142">
        <f>AVERAGE(AJ142:AJ151)</f>
        <v>0.4169357158194133</v>
      </c>
      <c r="AO142">
        <f>AVERAGE(AK142:AK151)</f>
        <v>73.852966583273997</v>
      </c>
    </row>
    <row r="143" spans="2:41" x14ac:dyDescent="0.2">
      <c r="B143">
        <v>600</v>
      </c>
      <c r="C143">
        <v>1700000</v>
      </c>
      <c r="D143">
        <v>465.04932300000002</v>
      </c>
      <c r="E143">
        <v>-559924.90359600005</v>
      </c>
      <c r="F143">
        <v>2516540.7093730001</v>
      </c>
      <c r="G143">
        <v>-51.093210999999997</v>
      </c>
      <c r="I143">
        <f t="shared" si="42"/>
        <v>778.19032016256824</v>
      </c>
      <c r="J143">
        <f t="shared" si="43"/>
        <v>0.11874134177716208</v>
      </c>
      <c r="K143">
        <f t="shared" si="44"/>
        <v>0.99930158844457151</v>
      </c>
      <c r="L143">
        <f t="shared" si="45"/>
        <v>-17.651946000056341</v>
      </c>
      <c r="M143">
        <f t="shared" si="55"/>
        <v>-6.6607630750015234</v>
      </c>
      <c r="O143">
        <v>600</v>
      </c>
      <c r="P143">
        <v>1700000</v>
      </c>
      <c r="Q143">
        <v>465.04932300000002</v>
      </c>
      <c r="R143">
        <v>-559924.90359600005</v>
      </c>
      <c r="S143">
        <v>2516540.7093730001</v>
      </c>
      <c r="T143">
        <v>-51.093210999999997</v>
      </c>
      <c r="U143">
        <v>1518.704236</v>
      </c>
      <c r="V143">
        <f t="shared" si="46"/>
        <v>0.1518704236</v>
      </c>
      <c r="Y143">
        <v>1700000</v>
      </c>
      <c r="Z143">
        <v>39.763599999999997</v>
      </c>
      <c r="AA143">
        <v>98.713499999999996</v>
      </c>
      <c r="AB143">
        <v>58.9499</v>
      </c>
      <c r="AD143">
        <f t="shared" si="52"/>
        <v>107208.10408608301</v>
      </c>
      <c r="AE143">
        <f t="shared" si="48"/>
        <v>0.14480368536174137</v>
      </c>
      <c r="AF143">
        <f t="shared" si="53"/>
        <v>107.60120046773197</v>
      </c>
      <c r="AG143">
        <f t="shared" si="54"/>
        <v>5.5965918352424973E-3</v>
      </c>
      <c r="AJ143">
        <v>0.49813056873267303</v>
      </c>
      <c r="AK143">
        <v>70.502636024707115</v>
      </c>
    </row>
    <row r="144" spans="2:41" x14ac:dyDescent="0.2">
      <c r="B144">
        <v>640</v>
      </c>
      <c r="C144">
        <v>1800000</v>
      </c>
      <c r="D144">
        <v>465.00907899999999</v>
      </c>
      <c r="E144">
        <v>-559926.43445499998</v>
      </c>
      <c r="F144">
        <v>2516540.7093730001</v>
      </c>
      <c r="G144">
        <v>22.286422999999999</v>
      </c>
      <c r="I144">
        <f t="shared" si="42"/>
        <v>776.65946116263513</v>
      </c>
      <c r="J144">
        <f t="shared" si="43"/>
        <v>0.12665743122897288</v>
      </c>
      <c r="K144">
        <f t="shared" si="44"/>
        <v>0.99930158844457151</v>
      </c>
      <c r="L144">
        <f t="shared" si="45"/>
        <v>-19.182804999989457</v>
      </c>
      <c r="M144">
        <f t="shared" si="55"/>
        <v>-6.8768034749980869</v>
      </c>
      <c r="O144">
        <v>640</v>
      </c>
      <c r="P144">
        <v>1800000</v>
      </c>
      <c r="Q144">
        <v>465.00907899999999</v>
      </c>
      <c r="R144">
        <v>-559926.43445499998</v>
      </c>
      <c r="S144">
        <v>2516540.7093730001</v>
      </c>
      <c r="T144">
        <v>22.286422999999999</v>
      </c>
      <c r="U144">
        <v>1807.5162</v>
      </c>
      <c r="V144">
        <f t="shared" si="46"/>
        <v>0.18075162</v>
      </c>
      <c r="Y144">
        <v>1800000</v>
      </c>
      <c r="Z144">
        <v>39.976599999999998</v>
      </c>
      <c r="AA144">
        <v>98.959599999999995</v>
      </c>
      <c r="AB144">
        <v>58.982999999999997</v>
      </c>
      <c r="AD144">
        <f t="shared" si="52"/>
        <v>107388.79554416551</v>
      </c>
      <c r="AE144">
        <f t="shared" si="48"/>
        <v>0.17205102077099654</v>
      </c>
      <c r="AF144">
        <f t="shared" si="53"/>
        <v>101.04614480733824</v>
      </c>
      <c r="AG144">
        <f t="shared" si="54"/>
        <v>5.9596533954679558E-3</v>
      </c>
      <c r="AJ144">
        <v>0.36640998321651524</v>
      </c>
      <c r="AK144">
        <v>71.934187912453226</v>
      </c>
    </row>
    <row r="145" spans="2:41" x14ac:dyDescent="0.2">
      <c r="B145">
        <v>680</v>
      </c>
      <c r="C145">
        <v>1900000</v>
      </c>
      <c r="D145">
        <v>465.02281699999997</v>
      </c>
      <c r="E145">
        <v>-559925.85679400002</v>
      </c>
      <c r="F145">
        <v>2516540.7093730001</v>
      </c>
      <c r="G145">
        <v>133.63247699999999</v>
      </c>
      <c r="I145">
        <f t="shared" si="42"/>
        <v>777.23712216259446</v>
      </c>
      <c r="J145">
        <f t="shared" si="43"/>
        <v>0.13457352068078368</v>
      </c>
      <c r="K145">
        <f t="shared" si="44"/>
        <v>0.99930158844457151</v>
      </c>
      <c r="L145">
        <f t="shared" si="45"/>
        <v>-18.605144000030123</v>
      </c>
      <c r="M145">
        <f t="shared" si="55"/>
        <v>-6.8240904750007756</v>
      </c>
      <c r="O145">
        <v>680</v>
      </c>
      <c r="P145">
        <v>1900000</v>
      </c>
      <c r="Q145">
        <v>465.02281699999997</v>
      </c>
      <c r="R145">
        <v>-559925.85679400002</v>
      </c>
      <c r="S145">
        <v>2516540.7093730001</v>
      </c>
      <c r="T145">
        <v>133.63247699999999</v>
      </c>
      <c r="U145">
        <v>2077.5421219999998</v>
      </c>
      <c r="V145">
        <f t="shared" si="46"/>
        <v>0.20775421219999998</v>
      </c>
      <c r="Y145">
        <v>1900000</v>
      </c>
      <c r="Z145">
        <v>40.196899999999999</v>
      </c>
      <c r="AA145">
        <v>98.815100000000001</v>
      </c>
      <c r="AB145">
        <v>58.618200000000002</v>
      </c>
      <c r="AD145">
        <f t="shared" si="52"/>
        <v>105408.54842427076</v>
      </c>
      <c r="AE145">
        <f t="shared" si="48"/>
        <v>0.20146890766735279</v>
      </c>
      <c r="AF145">
        <f t="shared" si="53"/>
        <v>93.348570383964486</v>
      </c>
      <c r="AG145">
        <f t="shared" si="54"/>
        <v>6.4510896902117585E-3</v>
      </c>
      <c r="AJ145">
        <v>0.38982527699438202</v>
      </c>
      <c r="AK145">
        <v>72.449070530656527</v>
      </c>
    </row>
    <row r="146" spans="2:41" x14ac:dyDescent="0.2">
      <c r="B146">
        <v>720</v>
      </c>
      <c r="C146">
        <v>2000000</v>
      </c>
      <c r="D146">
        <v>465.07421299999999</v>
      </c>
      <c r="E146">
        <v>-559919.125611</v>
      </c>
      <c r="F146">
        <v>2516540.7093730001</v>
      </c>
      <c r="G146">
        <v>174.460093</v>
      </c>
      <c r="I146">
        <f t="shared" si="42"/>
        <v>783.9683051626198</v>
      </c>
      <c r="J146">
        <f t="shared" si="43"/>
        <v>0.14248961013259451</v>
      </c>
      <c r="K146">
        <f t="shared" si="44"/>
        <v>0.99930158844457151</v>
      </c>
      <c r="L146">
        <f t="shared" si="45"/>
        <v>-11.873961000004783</v>
      </c>
      <c r="M146">
        <f t="shared" si="55"/>
        <v>-6.6702524249991253</v>
      </c>
      <c r="O146">
        <v>720</v>
      </c>
      <c r="P146">
        <v>2000000</v>
      </c>
      <c r="Q146">
        <v>465.07421299999999</v>
      </c>
      <c r="R146">
        <v>-559919.125611</v>
      </c>
      <c r="S146">
        <v>2516540.7093730001</v>
      </c>
      <c r="T146">
        <v>174.460093</v>
      </c>
      <c r="U146">
        <v>2419.9722700000002</v>
      </c>
      <c r="V146">
        <f t="shared" si="46"/>
        <v>0.24199722700000004</v>
      </c>
      <c r="Y146">
        <v>2000000</v>
      </c>
      <c r="Z146">
        <v>40.023899999999998</v>
      </c>
      <c r="AA146">
        <v>98.831400000000002</v>
      </c>
      <c r="AB146">
        <v>58.807499999999997</v>
      </c>
      <c r="AD146">
        <f t="shared" si="52"/>
        <v>106433.06022899576</v>
      </c>
      <c r="AE146">
        <f t="shared" si="48"/>
        <v>0.23241698697030586</v>
      </c>
      <c r="AF146">
        <f t="shared" si="53"/>
        <v>89.019428985973946</v>
      </c>
      <c r="AG146">
        <f t="shared" si="54"/>
        <v>6.7648153539030635E-3</v>
      </c>
      <c r="AJ146">
        <v>0.45950445837024867</v>
      </c>
      <c r="AK146">
        <v>72.910917450823277</v>
      </c>
    </row>
    <row r="147" spans="2:41" x14ac:dyDescent="0.2">
      <c r="B147">
        <v>760</v>
      </c>
      <c r="C147">
        <v>2100000</v>
      </c>
      <c r="D147">
        <v>465.02311300000002</v>
      </c>
      <c r="E147">
        <v>-559914.10328000004</v>
      </c>
      <c r="F147">
        <v>2516540.7093730001</v>
      </c>
      <c r="G147">
        <v>122.95997300000001</v>
      </c>
      <c r="I147">
        <f t="shared" si="42"/>
        <v>788.99063616257627</v>
      </c>
      <c r="J147">
        <f t="shared" si="43"/>
        <v>0.15040569958440531</v>
      </c>
      <c r="K147">
        <f t="shared" si="44"/>
        <v>0.99930158844457151</v>
      </c>
      <c r="L147">
        <f t="shared" si="45"/>
        <v>-6.851630000048317</v>
      </c>
      <c r="M147">
        <f t="shared" si="55"/>
        <v>-6.7129737250008477</v>
      </c>
      <c r="O147">
        <v>760</v>
      </c>
      <c r="P147">
        <v>2100000</v>
      </c>
      <c r="Q147">
        <v>465.02311300000002</v>
      </c>
      <c r="R147">
        <v>-559914.10328000004</v>
      </c>
      <c r="S147">
        <v>2516540.7093730001</v>
      </c>
      <c r="T147">
        <v>122.95997300000001</v>
      </c>
      <c r="U147">
        <v>2730.5867029999999</v>
      </c>
      <c r="V147">
        <f t="shared" si="46"/>
        <v>0.27305867030000003</v>
      </c>
      <c r="Y147">
        <v>2100000</v>
      </c>
      <c r="Z147">
        <v>39.898899999999998</v>
      </c>
      <c r="AA147">
        <v>99.066800000000001</v>
      </c>
      <c r="AB147">
        <v>59.167900000000003</v>
      </c>
      <c r="AD147">
        <f t="shared" si="52"/>
        <v>108401.89246437052</v>
      </c>
      <c r="AE147">
        <f t="shared" si="48"/>
        <v>0.25748571124663061</v>
      </c>
      <c r="AF147">
        <f t="shared" si="53"/>
        <v>85.894236371110438</v>
      </c>
      <c r="AG147">
        <f t="shared" si="54"/>
        <v>7.0109477124654113E-3</v>
      </c>
      <c r="AJ147">
        <v>0.63499579561135344</v>
      </c>
      <c r="AK147">
        <v>73.531441675277861</v>
      </c>
      <c r="AL147">
        <f>AVERAGE(AJ147:AJ151)</f>
        <v>0.40764816121006364</v>
      </c>
      <c r="AM147">
        <f>AVERAGE(AK147:AK151)</f>
        <v>76.255842602503591</v>
      </c>
    </row>
    <row r="148" spans="2:41" x14ac:dyDescent="0.2">
      <c r="B148">
        <v>800</v>
      </c>
      <c r="C148">
        <v>2200000</v>
      </c>
      <c r="D148">
        <v>464.96725199999997</v>
      </c>
      <c r="E148">
        <v>-559909.855171</v>
      </c>
      <c r="F148">
        <v>2516540.7093730001</v>
      </c>
      <c r="G148">
        <v>219.83825999999999</v>
      </c>
      <c r="I148">
        <f t="shared" si="42"/>
        <v>793.23874516261276</v>
      </c>
      <c r="J148">
        <f t="shared" si="43"/>
        <v>0.1583217890362161</v>
      </c>
      <c r="K148">
        <f t="shared" si="44"/>
        <v>0.99930158844457151</v>
      </c>
      <c r="L148">
        <f t="shared" si="45"/>
        <v>-2.6035210000118241</v>
      </c>
      <c r="M148">
        <f t="shared" si="55"/>
        <v>-6.7323292749988468</v>
      </c>
      <c r="O148">
        <v>800</v>
      </c>
      <c r="P148">
        <v>2200000</v>
      </c>
      <c r="Q148">
        <v>464.96725199999997</v>
      </c>
      <c r="R148">
        <v>-559909.855171</v>
      </c>
      <c r="S148">
        <v>2516540.7093730001</v>
      </c>
      <c r="T148">
        <v>219.83825999999999</v>
      </c>
      <c r="U148">
        <v>3056.037347</v>
      </c>
      <c r="V148">
        <f t="shared" si="46"/>
        <v>0.30560373470000002</v>
      </c>
      <c r="Y148">
        <v>2200000</v>
      </c>
      <c r="Z148">
        <v>39.903399999999998</v>
      </c>
      <c r="AA148">
        <v>98.682199999999995</v>
      </c>
      <c r="AB148">
        <v>58.778799999999997</v>
      </c>
      <c r="AD148">
        <f t="shared" si="52"/>
        <v>106277.30773255663</v>
      </c>
      <c r="AE148">
        <f t="shared" si="48"/>
        <v>0.29393556686940631</v>
      </c>
      <c r="AF148">
        <f t="shared" si="53"/>
        <v>80.000243395681991</v>
      </c>
      <c r="AG148">
        <f t="shared" si="54"/>
        <v>7.527477098057225E-3</v>
      </c>
      <c r="AJ148">
        <v>0.35761155679678436</v>
      </c>
      <c r="AK148">
        <v>75.599663230668639</v>
      </c>
    </row>
    <row r="149" spans="2:41" x14ac:dyDescent="0.2">
      <c r="B149">
        <v>840</v>
      </c>
      <c r="C149">
        <v>2300000</v>
      </c>
      <c r="D149">
        <v>464.95655799999997</v>
      </c>
      <c r="E149">
        <v>-559911.49061500002</v>
      </c>
      <c r="F149">
        <v>2516540.7093730001</v>
      </c>
      <c r="G149">
        <v>264.22285299999999</v>
      </c>
      <c r="I149">
        <f t="shared" si="42"/>
        <v>791.60330116259865</v>
      </c>
      <c r="J149">
        <f t="shared" si="43"/>
        <v>0.1662378784880269</v>
      </c>
      <c r="K149">
        <f t="shared" si="44"/>
        <v>0.99930158844457151</v>
      </c>
      <c r="L149">
        <f t="shared" si="45"/>
        <v>-4.238965000025928</v>
      </c>
      <c r="M149">
        <f t="shared" si="55"/>
        <v>-6.8794181000001116</v>
      </c>
      <c r="O149">
        <v>840</v>
      </c>
      <c r="P149">
        <v>2300000</v>
      </c>
      <c r="Q149">
        <v>464.95655799999997</v>
      </c>
      <c r="R149">
        <v>-559911.49061500002</v>
      </c>
      <c r="S149">
        <v>2516540.7093730001</v>
      </c>
      <c r="T149">
        <v>264.22285299999999</v>
      </c>
      <c r="U149">
        <v>3458.971571</v>
      </c>
      <c r="V149">
        <f t="shared" si="46"/>
        <v>0.34589715710000002</v>
      </c>
      <c r="Y149">
        <v>2300000</v>
      </c>
      <c r="Z149">
        <v>39.463200000000001</v>
      </c>
      <c r="AA149">
        <v>98.787099999999995</v>
      </c>
      <c r="AB149">
        <v>59.323900000000002</v>
      </c>
      <c r="AD149">
        <f t="shared" si="52"/>
        <v>109261.58093830338</v>
      </c>
      <c r="AE149">
        <f t="shared" si="48"/>
        <v>0.32360374509571638</v>
      </c>
      <c r="AF149">
        <f t="shared" si="53"/>
        <v>78.330147667912243</v>
      </c>
      <c r="AG149">
        <f t="shared" si="54"/>
        <v>7.6879722294547603E-3</v>
      </c>
      <c r="AJ149">
        <v>0.4033634886197755</v>
      </c>
      <c r="AK149">
        <v>76.483050147756757</v>
      </c>
    </row>
    <row r="150" spans="2:41" x14ac:dyDescent="0.2">
      <c r="B150">
        <v>880</v>
      </c>
      <c r="C150">
        <v>2400000</v>
      </c>
      <c r="D150">
        <v>465.107169</v>
      </c>
      <c r="E150">
        <v>-559903.35091899999</v>
      </c>
      <c r="F150">
        <v>2516540.7093730001</v>
      </c>
      <c r="G150">
        <v>343.25258700000001</v>
      </c>
      <c r="I150">
        <f t="shared" si="42"/>
        <v>799.74299716262612</v>
      </c>
      <c r="J150">
        <f t="shared" si="43"/>
        <v>0.17415396793983773</v>
      </c>
      <c r="K150">
        <f t="shared" si="44"/>
        <v>0.99930158844457151</v>
      </c>
      <c r="L150">
        <f t="shared" si="45"/>
        <v>3.9007310000015423</v>
      </c>
      <c r="M150">
        <f t="shared" si="55"/>
        <v>-6.6350395999990726</v>
      </c>
      <c r="O150">
        <v>880</v>
      </c>
      <c r="P150">
        <v>2400000</v>
      </c>
      <c r="Q150">
        <v>465.107169</v>
      </c>
      <c r="R150">
        <v>-559903.35091899999</v>
      </c>
      <c r="S150">
        <v>2516540.7093730001</v>
      </c>
      <c r="T150">
        <v>343.25258700000001</v>
      </c>
      <c r="U150">
        <v>3864.9092460000002</v>
      </c>
      <c r="V150">
        <f t="shared" si="46"/>
        <v>0.38649092460000001</v>
      </c>
      <c r="Y150">
        <v>2400000</v>
      </c>
      <c r="Z150">
        <v>39.4405</v>
      </c>
      <c r="AA150">
        <v>98.983099999999993</v>
      </c>
      <c r="AB150">
        <v>59.5426</v>
      </c>
      <c r="AD150">
        <f t="shared" si="52"/>
        <v>110474.433150097</v>
      </c>
      <c r="AE150">
        <f t="shared" si="48"/>
        <v>0.35761155679678436</v>
      </c>
      <c r="AF150">
        <f t="shared" si="53"/>
        <v>75.599663230668639</v>
      </c>
      <c r="AG150">
        <f t="shared" si="54"/>
        <v>7.9656439495315694E-3</v>
      </c>
      <c r="AJ150">
        <v>0.31866621992668837</v>
      </c>
      <c r="AK150">
        <v>77.334910290902499</v>
      </c>
    </row>
    <row r="151" spans="2:41" x14ac:dyDescent="0.2">
      <c r="B151">
        <v>920</v>
      </c>
      <c r="C151">
        <v>2500000</v>
      </c>
      <c r="D151">
        <v>465.04808800000001</v>
      </c>
      <c r="E151">
        <v>-559897.11853900005</v>
      </c>
      <c r="F151">
        <v>2516540.7093730001</v>
      </c>
      <c r="G151">
        <v>497.70736699999998</v>
      </c>
      <c r="I151">
        <f t="shared" si="42"/>
        <v>805.9753771625692</v>
      </c>
      <c r="J151">
        <f t="shared" si="43"/>
        <v>0.18207005739164853</v>
      </c>
      <c r="K151">
        <f t="shared" si="44"/>
        <v>0.99930158844457151</v>
      </c>
      <c r="L151">
        <f t="shared" si="45"/>
        <v>10.13311099994462</v>
      </c>
      <c r="M151">
        <f t="shared" si="55"/>
        <v>-6.6827225000011818</v>
      </c>
      <c r="O151">
        <v>920</v>
      </c>
      <c r="P151">
        <v>2500000</v>
      </c>
      <c r="Q151">
        <v>465.04808800000001</v>
      </c>
      <c r="R151">
        <v>-559897.11853900005</v>
      </c>
      <c r="S151">
        <v>2516540.7093730001</v>
      </c>
      <c r="T151">
        <v>497.70736699999998</v>
      </c>
      <c r="U151">
        <v>4221.0049730000001</v>
      </c>
      <c r="V151">
        <f t="shared" si="46"/>
        <v>0.42210049730000004</v>
      </c>
      <c r="Y151">
        <v>2500000</v>
      </c>
      <c r="Z151">
        <v>39.674700000000001</v>
      </c>
      <c r="AA151">
        <v>99.2547</v>
      </c>
      <c r="AB151">
        <v>59.58</v>
      </c>
      <c r="AD151">
        <f t="shared" si="52"/>
        <v>110682.73810727999</v>
      </c>
      <c r="AE151">
        <f t="shared" si="48"/>
        <v>0.38982527699438202</v>
      </c>
      <c r="AF151">
        <f t="shared" si="53"/>
        <v>72.449070530656527</v>
      </c>
      <c r="AG151">
        <f t="shared" si="54"/>
        <v>8.3120459046494115E-3</v>
      </c>
      <c r="AJ151">
        <v>0.32360374509571638</v>
      </c>
      <c r="AK151">
        <v>78.330147667912243</v>
      </c>
    </row>
    <row r="152" spans="2:41" x14ac:dyDescent="0.2">
      <c r="B152">
        <v>960</v>
      </c>
      <c r="C152">
        <v>2600000</v>
      </c>
      <c r="D152">
        <v>464.94578899999999</v>
      </c>
      <c r="E152">
        <v>-559889.74869100004</v>
      </c>
      <c r="F152">
        <v>2516540.7093730001</v>
      </c>
      <c r="G152">
        <v>526.64573600000006</v>
      </c>
      <c r="I152">
        <f t="shared" si="42"/>
        <v>813.3452251625713</v>
      </c>
      <c r="J152">
        <f t="shared" si="43"/>
        <v>0.18998614684345932</v>
      </c>
      <c r="K152">
        <f t="shared" si="44"/>
        <v>0.99930158844457151</v>
      </c>
      <c r="L152">
        <f t="shared" si="45"/>
        <v>17.502958999946713</v>
      </c>
      <c r="M152">
        <f t="shared" si="55"/>
        <v>-6.6542857999997072</v>
      </c>
      <c r="O152">
        <v>960</v>
      </c>
      <c r="P152">
        <v>2600000</v>
      </c>
      <c r="Q152">
        <v>464.94578899999999</v>
      </c>
      <c r="R152">
        <v>-559889.74869100004</v>
      </c>
      <c r="S152">
        <v>2516540.7093730001</v>
      </c>
      <c r="T152">
        <v>526.64573600000006</v>
      </c>
      <c r="U152">
        <v>4605.0198339999997</v>
      </c>
      <c r="V152">
        <f t="shared" si="46"/>
        <v>0.46050198339999998</v>
      </c>
      <c r="Y152">
        <v>2600000</v>
      </c>
      <c r="Z152">
        <v>39.714300000000001</v>
      </c>
      <c r="AA152">
        <v>98.849400000000003</v>
      </c>
      <c r="AB152">
        <v>59.135100000000001</v>
      </c>
      <c r="AD152">
        <f t="shared" si="52"/>
        <v>108221.71310781267</v>
      </c>
      <c r="AE152">
        <f t="shared" si="48"/>
        <v>0.4349618101357548</v>
      </c>
      <c r="AF152">
        <f t="shared" si="53"/>
        <v>67.886578784921653</v>
      </c>
      <c r="AG152">
        <f t="shared" si="54"/>
        <v>8.8706782810176778E-3</v>
      </c>
      <c r="AJ152">
        <v>0.29393556686940631</v>
      </c>
      <c r="AK152">
        <v>80.000243395681991</v>
      </c>
      <c r="AL152">
        <f>AVERAGE(AJ152:AJ156)</f>
        <v>0.35472978274717892</v>
      </c>
      <c r="AM152">
        <f>AVERAGE(AK152:AK156)</f>
        <v>82.165322706359404</v>
      </c>
      <c r="AN152">
        <f>AVERAGE(AJ152:AJ161)</f>
        <v>0.34021557037794919</v>
      </c>
      <c r="AO152">
        <f>AVERAGE(AK152:AK161)</f>
        <v>84.784535393638535</v>
      </c>
    </row>
    <row r="153" spans="2:41" x14ac:dyDescent="0.2">
      <c r="B153">
        <v>1000</v>
      </c>
      <c r="C153">
        <v>2700000</v>
      </c>
      <c r="D153">
        <v>465.04133400000001</v>
      </c>
      <c r="E153">
        <v>-559881.18115700001</v>
      </c>
      <c r="F153">
        <v>2516540.7093730001</v>
      </c>
      <c r="G153">
        <v>687.38514699999996</v>
      </c>
      <c r="I153">
        <f t="shared" si="42"/>
        <v>821.91275916260201</v>
      </c>
      <c r="J153">
        <f t="shared" si="43"/>
        <v>0.19790223629527012</v>
      </c>
      <c r="K153">
        <f t="shared" si="44"/>
        <v>0.99930158844457151</v>
      </c>
      <c r="L153">
        <f t="shared" si="45"/>
        <v>26.070492999977432</v>
      </c>
      <c r="M153">
        <f t="shared" si="55"/>
        <v>-6.6243436499989912</v>
      </c>
      <c r="O153">
        <v>1000</v>
      </c>
      <c r="P153">
        <v>2700000</v>
      </c>
      <c r="Q153">
        <v>465.04133400000001</v>
      </c>
      <c r="R153">
        <v>-559881.18115700001</v>
      </c>
      <c r="S153">
        <v>2516540.7093730001</v>
      </c>
      <c r="T153">
        <v>687.38514699999996</v>
      </c>
      <c r="U153">
        <v>5137.2330549999997</v>
      </c>
      <c r="V153">
        <f t="shared" si="46"/>
        <v>0.5137233055</v>
      </c>
      <c r="Y153">
        <v>2700000</v>
      </c>
      <c r="Z153">
        <v>39.388800000000003</v>
      </c>
      <c r="AA153">
        <v>98.973699999999994</v>
      </c>
      <c r="AB153">
        <v>59.584899999999998</v>
      </c>
      <c r="AD153">
        <f t="shared" si="52"/>
        <v>110710.04878309656</v>
      </c>
      <c r="AE153">
        <f t="shared" si="48"/>
        <v>0.47432525933983832</v>
      </c>
      <c r="AF153">
        <f t="shared" si="53"/>
        <v>66.669591377180737</v>
      </c>
      <c r="AG153">
        <f t="shared" si="54"/>
        <v>9.0326037337333572E-3</v>
      </c>
      <c r="AJ153">
        <v>0.27909096946116663</v>
      </c>
      <c r="AK153">
        <v>81.172119627161507</v>
      </c>
    </row>
    <row r="154" spans="2:41" x14ac:dyDescent="0.2">
      <c r="B154">
        <v>1040</v>
      </c>
      <c r="C154">
        <v>2800000</v>
      </c>
      <c r="D154">
        <v>465.04194100000001</v>
      </c>
      <c r="E154">
        <v>-559880.54394300003</v>
      </c>
      <c r="F154">
        <v>2516540.7093730001</v>
      </c>
      <c r="G154">
        <v>673.56348000000003</v>
      </c>
      <c r="I154">
        <f t="shared" si="42"/>
        <v>822.54997316258959</v>
      </c>
      <c r="J154">
        <f t="shared" si="43"/>
        <v>0.20581832574708095</v>
      </c>
      <c r="K154">
        <f t="shared" si="44"/>
        <v>0.99930158844457151</v>
      </c>
      <c r="L154">
        <f t="shared" si="45"/>
        <v>26.707706999965012</v>
      </c>
      <c r="M154">
        <f t="shared" si="55"/>
        <v>-6.8226016500000695</v>
      </c>
      <c r="O154">
        <v>1040</v>
      </c>
      <c r="P154">
        <v>2800000</v>
      </c>
      <c r="Q154">
        <v>465.04194100000001</v>
      </c>
      <c r="R154">
        <v>-559880.54394300003</v>
      </c>
      <c r="S154">
        <v>2516540.7093730001</v>
      </c>
      <c r="T154">
        <v>673.56348000000003</v>
      </c>
      <c r="U154">
        <v>5599.9166990000003</v>
      </c>
      <c r="V154">
        <f t="shared" si="46"/>
        <v>0.55999166990000004</v>
      </c>
      <c r="Y154">
        <v>2800000</v>
      </c>
      <c r="Z154">
        <v>39.549100000000003</v>
      </c>
      <c r="AA154">
        <v>99.005499999999998</v>
      </c>
      <c r="AB154">
        <v>59.456400000000002</v>
      </c>
      <c r="AD154">
        <f t="shared" si="52"/>
        <v>109995.3249251369</v>
      </c>
      <c r="AE154">
        <f t="shared" si="48"/>
        <v>0.5204048872270034</v>
      </c>
      <c r="AF154">
        <f t="shared" si="53"/>
        <v>63.691523721074454</v>
      </c>
      <c r="AG154">
        <f t="shared" si="54"/>
        <v>9.4549472962403326E-3</v>
      </c>
      <c r="AJ154">
        <v>0.53766107697229959</v>
      </c>
      <c r="AK154">
        <v>81.503646124186957</v>
      </c>
    </row>
    <row r="155" spans="2:41" x14ac:dyDescent="0.2">
      <c r="B155">
        <v>1080</v>
      </c>
      <c r="C155">
        <v>2900000</v>
      </c>
      <c r="D155">
        <v>465.08376500000003</v>
      </c>
      <c r="E155">
        <v>-559876.87084800005</v>
      </c>
      <c r="F155">
        <v>2516540.7093730001</v>
      </c>
      <c r="G155">
        <v>836.258466</v>
      </c>
      <c r="I155">
        <f t="shared" si="42"/>
        <v>826.22306816256605</v>
      </c>
      <c r="J155">
        <f t="shared" si="43"/>
        <v>0.21373441519889175</v>
      </c>
      <c r="K155">
        <f t="shared" si="44"/>
        <v>0.99930158844457151</v>
      </c>
      <c r="L155">
        <f t="shared" si="45"/>
        <v>30.380801999941468</v>
      </c>
      <c r="M155">
        <f t="shared" si="55"/>
        <v>-6.7467046250003477</v>
      </c>
      <c r="O155">
        <v>1080</v>
      </c>
      <c r="P155">
        <v>2900000</v>
      </c>
      <c r="Q155">
        <v>465.08376500000003</v>
      </c>
      <c r="R155">
        <v>-559876.87084800005</v>
      </c>
      <c r="S155">
        <v>2516540.7093730001</v>
      </c>
      <c r="T155">
        <v>836.258466</v>
      </c>
      <c r="U155">
        <v>6175.2199419999997</v>
      </c>
      <c r="V155">
        <f t="shared" si="46"/>
        <v>0.61752199419999998</v>
      </c>
      <c r="Y155">
        <v>2900000</v>
      </c>
      <c r="Z155">
        <v>39.1006</v>
      </c>
      <c r="AA155">
        <v>98.898200000000003</v>
      </c>
      <c r="AB155">
        <v>59.797600000000003</v>
      </c>
      <c r="AD155">
        <f t="shared" si="52"/>
        <v>111899.88983538948</v>
      </c>
      <c r="AE155">
        <f t="shared" si="48"/>
        <v>0.56410090712208716</v>
      </c>
      <c r="AF155">
        <f t="shared" si="53"/>
        <v>62.394549684140308</v>
      </c>
      <c r="AG155">
        <f t="shared" si="54"/>
        <v>9.6514840326360988E-3</v>
      </c>
      <c r="AJ155">
        <v>0.35335159160890095</v>
      </c>
      <c r="AK155">
        <v>82.981803646286409</v>
      </c>
    </row>
    <row r="156" spans="2:41" x14ac:dyDescent="0.2">
      <c r="B156">
        <v>1120</v>
      </c>
      <c r="C156">
        <v>3000000</v>
      </c>
      <c r="D156">
        <v>464.94687199999998</v>
      </c>
      <c r="E156">
        <v>-559846.22181000002</v>
      </c>
      <c r="F156">
        <v>2516540.7093730001</v>
      </c>
      <c r="G156">
        <v>945.25436000000002</v>
      </c>
      <c r="I156">
        <f t="shared" si="42"/>
        <v>856.87210616259836</v>
      </c>
      <c r="J156">
        <f t="shared" si="43"/>
        <v>0.22165050465070255</v>
      </c>
      <c r="K156">
        <f t="shared" si="44"/>
        <v>0.99930158844457151</v>
      </c>
      <c r="L156">
        <f t="shared" si="45"/>
        <v>61.029839999973774</v>
      </c>
      <c r="M156">
        <f t="shared" si="55"/>
        <v>-6.0723060499989518</v>
      </c>
      <c r="O156">
        <v>1120</v>
      </c>
      <c r="P156">
        <v>3000000</v>
      </c>
      <c r="Q156">
        <v>464.94687199999998</v>
      </c>
      <c r="R156">
        <v>-559846.22181000002</v>
      </c>
      <c r="S156">
        <v>2516540.7093730001</v>
      </c>
      <c r="T156">
        <v>945.25436000000002</v>
      </c>
      <c r="U156">
        <v>6727.4551869999996</v>
      </c>
      <c r="V156">
        <f t="shared" si="46"/>
        <v>0.67274551869999999</v>
      </c>
      <c r="Y156">
        <v>3000000</v>
      </c>
      <c r="Z156">
        <v>39.298200000000001</v>
      </c>
      <c r="AA156">
        <v>98.886099999999999</v>
      </c>
      <c r="AB156">
        <v>59.587899999999998</v>
      </c>
      <c r="AD156">
        <f t="shared" si="52"/>
        <v>110726.77182209605</v>
      </c>
      <c r="AE156">
        <f t="shared" si="48"/>
        <v>0.62105805904118372</v>
      </c>
      <c r="AF156">
        <f t="shared" si="53"/>
        <v>59.535412492201999</v>
      </c>
      <c r="AG156">
        <f t="shared" si="54"/>
        <v>1.0114988286658409E-2</v>
      </c>
      <c r="AJ156">
        <v>0.30960970882412114</v>
      </c>
      <c r="AK156">
        <v>85.168800738480101</v>
      </c>
    </row>
    <row r="157" spans="2:41" x14ac:dyDescent="0.2">
      <c r="B157">
        <v>1160</v>
      </c>
      <c r="C157">
        <v>3100000</v>
      </c>
      <c r="D157">
        <v>465.03468400000003</v>
      </c>
      <c r="E157">
        <v>-559831.52679899998</v>
      </c>
      <c r="F157">
        <v>2516540.7093730001</v>
      </c>
      <c r="G157">
        <v>1024.3685129999999</v>
      </c>
      <c r="I157">
        <f t="shared" si="42"/>
        <v>871.56711716263089</v>
      </c>
      <c r="J157">
        <f t="shared" si="43"/>
        <v>0.22956659410251337</v>
      </c>
      <c r="K157">
        <f t="shared" si="44"/>
        <v>0.99930158844457151</v>
      </c>
      <c r="L157">
        <f t="shared" si="45"/>
        <v>75.724851000006311</v>
      </c>
      <c r="M157">
        <f t="shared" si="55"/>
        <v>-6.4711567249989459</v>
      </c>
      <c r="O157">
        <v>1160</v>
      </c>
      <c r="P157">
        <v>3100000</v>
      </c>
      <c r="Q157">
        <v>465.03468400000003</v>
      </c>
      <c r="R157">
        <v>-559831.52679899998</v>
      </c>
      <c r="S157">
        <v>2516540.7093730001</v>
      </c>
      <c r="T157">
        <v>1024.3685129999999</v>
      </c>
      <c r="U157">
        <v>7387.6092520000002</v>
      </c>
      <c r="V157">
        <f t="shared" si="46"/>
        <v>0.73876092520000003</v>
      </c>
      <c r="Y157">
        <v>3100000</v>
      </c>
      <c r="Z157">
        <v>39.080199999999998</v>
      </c>
      <c r="AA157">
        <v>99.208600000000004</v>
      </c>
      <c r="AB157">
        <v>60.128399999999999</v>
      </c>
      <c r="AD157">
        <f t="shared" si="52"/>
        <v>113767.27094178287</v>
      </c>
      <c r="AE157">
        <f t="shared" si="48"/>
        <v>0.66377455901252935</v>
      </c>
      <c r="AF157">
        <f t="shared" si="53"/>
        <v>59.060905656156585</v>
      </c>
      <c r="AG157">
        <f t="shared" si="54"/>
        <v>1.0196254075511722E-2</v>
      </c>
      <c r="AJ157">
        <v>0.48991863474529351</v>
      </c>
      <c r="AK157">
        <v>85.243318409954554</v>
      </c>
      <c r="AL157">
        <f>AVERAGE(AJ157:AJ161)</f>
        <v>0.32570135800871947</v>
      </c>
      <c r="AM157">
        <f>AVERAGE(AK157:AK161)</f>
        <v>87.403748080917651</v>
      </c>
    </row>
    <row r="158" spans="2:41" x14ac:dyDescent="0.2">
      <c r="B158">
        <v>1200</v>
      </c>
      <c r="C158">
        <v>3200000</v>
      </c>
      <c r="D158">
        <v>465.086163</v>
      </c>
      <c r="E158">
        <v>-559826.47042100003</v>
      </c>
      <c r="F158">
        <v>2516540.7093730001</v>
      </c>
      <c r="G158">
        <v>1194.1600080000001</v>
      </c>
      <c r="I158">
        <f t="shared" si="42"/>
        <v>876.62349516258109</v>
      </c>
      <c r="J158">
        <f t="shared" si="43"/>
        <v>0.23748268355432417</v>
      </c>
      <c r="K158">
        <f t="shared" si="44"/>
        <v>0.99930158844457151</v>
      </c>
      <c r="L158">
        <f t="shared" si="45"/>
        <v>80.781228999956511</v>
      </c>
      <c r="M158">
        <f t="shared" si="55"/>
        <v>-6.7121225500010038</v>
      </c>
      <c r="O158">
        <v>1200</v>
      </c>
      <c r="P158">
        <v>3200000</v>
      </c>
      <c r="Q158">
        <v>465.086163</v>
      </c>
      <c r="R158">
        <v>-559826.47042100003</v>
      </c>
      <c r="S158">
        <v>2516540.7093730001</v>
      </c>
      <c r="T158">
        <v>1194.1600080000001</v>
      </c>
      <c r="U158">
        <v>7865.3662430000004</v>
      </c>
      <c r="V158">
        <f t="shared" si="46"/>
        <v>0.78653662430000004</v>
      </c>
      <c r="Y158">
        <v>3200000</v>
      </c>
      <c r="Z158">
        <v>39.741799999999998</v>
      </c>
      <c r="AA158">
        <v>98.692300000000003</v>
      </c>
      <c r="AB158">
        <v>58.950499999999998</v>
      </c>
      <c r="AD158">
        <f t="shared" si="52"/>
        <v>107211.37765485042</v>
      </c>
      <c r="AE158">
        <f t="shared" si="48"/>
        <v>0.74991510245836546</v>
      </c>
      <c r="AF158">
        <f t="shared" si="53"/>
        <v>53.802243019792435</v>
      </c>
      <c r="AG158">
        <f t="shared" si="54"/>
        <v>1.1192841900261786E-2</v>
      </c>
      <c r="AJ158">
        <v>0.25748571124663061</v>
      </c>
      <c r="AK158">
        <v>85.894236371110438</v>
      </c>
    </row>
    <row r="159" spans="2:41" x14ac:dyDescent="0.2">
      <c r="B159">
        <v>1240</v>
      </c>
      <c r="C159">
        <v>3300000</v>
      </c>
      <c r="D159">
        <v>465.00839500000001</v>
      </c>
      <c r="E159">
        <v>-559817.87719100004</v>
      </c>
      <c r="F159">
        <v>2516540.7093730001</v>
      </c>
      <c r="G159">
        <v>1314.2218780000001</v>
      </c>
      <c r="I159">
        <f t="shared" si="42"/>
        <v>885.21672516257968</v>
      </c>
      <c r="J159">
        <f t="shared" si="43"/>
        <v>0.24539877300613497</v>
      </c>
      <c r="K159">
        <f t="shared" si="44"/>
        <v>0.99930158844457151</v>
      </c>
      <c r="L159">
        <f t="shared" si="45"/>
        <v>89.374458999955095</v>
      </c>
      <c r="M159">
        <f t="shared" si="55"/>
        <v>-6.6237012499997947</v>
      </c>
      <c r="O159">
        <v>1240</v>
      </c>
      <c r="P159">
        <v>3300000</v>
      </c>
      <c r="Q159">
        <v>465.00839500000001</v>
      </c>
      <c r="R159">
        <v>-559817.87719100004</v>
      </c>
      <c r="S159">
        <v>2516540.7093730001</v>
      </c>
      <c r="T159">
        <v>1314.2218780000001</v>
      </c>
      <c r="U159">
        <v>8670.0430209999995</v>
      </c>
      <c r="V159">
        <f t="shared" si="46"/>
        <v>0.86700430210000001</v>
      </c>
      <c r="Y159">
        <v>3300000</v>
      </c>
      <c r="Z159">
        <v>39.232900000000001</v>
      </c>
      <c r="AA159">
        <v>99.115200000000002</v>
      </c>
      <c r="AB159">
        <v>59.882300000000001</v>
      </c>
      <c r="AD159">
        <f t="shared" si="52"/>
        <v>112376.06372660614</v>
      </c>
      <c r="AE159">
        <f t="shared" si="48"/>
        <v>0.78864483509120942</v>
      </c>
      <c r="AF159">
        <f t="shared" si="53"/>
        <v>54.574891593679205</v>
      </c>
      <c r="AG159">
        <f t="shared" si="54"/>
        <v>1.1034378308682632E-2</v>
      </c>
      <c r="AJ159">
        <v>0.23375380967864856</v>
      </c>
      <c r="AK159">
        <v>87.288485212484673</v>
      </c>
    </row>
    <row r="160" spans="2:41" x14ac:dyDescent="0.2">
      <c r="B160">
        <v>1280</v>
      </c>
      <c r="C160">
        <v>3400000</v>
      </c>
      <c r="D160">
        <v>465.11807700000003</v>
      </c>
      <c r="E160">
        <v>-559812.90832799999</v>
      </c>
      <c r="F160">
        <v>2516540.7093730001</v>
      </c>
      <c r="G160">
        <v>1447.0323229999999</v>
      </c>
      <c r="I160">
        <f t="shared" si="42"/>
        <v>890.18558816262521</v>
      </c>
      <c r="J160">
        <f t="shared" si="43"/>
        <v>0.25331486245794577</v>
      </c>
      <c r="K160">
        <f t="shared" si="44"/>
        <v>0.99930158844457151</v>
      </c>
      <c r="L160">
        <f t="shared" si="45"/>
        <v>94.343322000000626</v>
      </c>
      <c r="M160">
        <f t="shared" si="55"/>
        <v>-6.7143104249986205</v>
      </c>
      <c r="O160">
        <v>1280</v>
      </c>
      <c r="P160">
        <v>3400000</v>
      </c>
      <c r="Q160">
        <v>465.11807700000003</v>
      </c>
      <c r="R160">
        <v>-559812.90832799999</v>
      </c>
      <c r="S160">
        <v>2516540.7093730001</v>
      </c>
      <c r="T160">
        <v>1447.0323229999999</v>
      </c>
      <c r="U160">
        <v>9340.3944449999999</v>
      </c>
      <c r="V160">
        <f t="shared" si="46"/>
        <v>0.93403944449999998</v>
      </c>
      <c r="Y160">
        <v>3400000</v>
      </c>
      <c r="Z160">
        <v>39.259500000000003</v>
      </c>
      <c r="AA160">
        <v>99.372699999999995</v>
      </c>
      <c r="AB160">
        <v>60.113199999999999</v>
      </c>
      <c r="AD160">
        <f t="shared" si="52"/>
        <v>113681.01426054064</v>
      </c>
      <c r="AE160">
        <f t="shared" si="48"/>
        <v>0.83986852100424325</v>
      </c>
      <c r="AF160">
        <f t="shared" si="53"/>
        <v>53.48336467788873</v>
      </c>
      <c r="AG160">
        <f t="shared" si="54"/>
        <v>1.1259575825620476E-2</v>
      </c>
      <c r="AJ160">
        <v>0.23241698697030586</v>
      </c>
      <c r="AK160">
        <v>89.019428985973946</v>
      </c>
    </row>
    <row r="161" spans="2:41" x14ac:dyDescent="0.2">
      <c r="B161">
        <v>1320</v>
      </c>
      <c r="C161">
        <v>3500000</v>
      </c>
      <c r="D161">
        <v>464.981967</v>
      </c>
      <c r="E161">
        <v>-559793.82554500003</v>
      </c>
      <c r="F161">
        <v>2516540.7093730001</v>
      </c>
      <c r="G161">
        <v>1447.1404319999999</v>
      </c>
      <c r="I161">
        <f t="shared" si="42"/>
        <v>909.26837116258685</v>
      </c>
      <c r="J161">
        <f t="shared" si="43"/>
        <v>0.26123095190975659</v>
      </c>
      <c r="K161">
        <f t="shared" si="44"/>
        <v>0.99930158844457151</v>
      </c>
      <c r="L161">
        <f t="shared" si="45"/>
        <v>113.42610499996226</v>
      </c>
      <c r="M161">
        <f t="shared" si="55"/>
        <v>-6.3614624250007186</v>
      </c>
      <c r="O161">
        <v>1320</v>
      </c>
      <c r="P161">
        <v>3500000</v>
      </c>
      <c r="Q161">
        <v>464.981967</v>
      </c>
      <c r="R161">
        <v>-559793.82554500003</v>
      </c>
      <c r="S161">
        <v>2516540.7093730001</v>
      </c>
      <c r="T161">
        <v>1447.1404319999999</v>
      </c>
      <c r="U161">
        <v>10050.159151</v>
      </c>
      <c r="V161">
        <f t="shared" si="46"/>
        <v>1.0050159151</v>
      </c>
      <c r="Y161">
        <v>3500000</v>
      </c>
      <c r="Z161">
        <v>39.109699999999997</v>
      </c>
      <c r="AA161">
        <v>99.117500000000007</v>
      </c>
      <c r="AB161">
        <v>60.007800000000003</v>
      </c>
      <c r="AD161">
        <f t="shared" si="52"/>
        <v>113084.09133137634</v>
      </c>
      <c r="AE161">
        <f t="shared" si="48"/>
        <v>0.90845925384914095</v>
      </c>
      <c r="AF161">
        <f t="shared" si="53"/>
        <v>51.590333181632445</v>
      </c>
      <c r="AG161">
        <f t="shared" si="54"/>
        <v>1.1672729421611865E-2</v>
      </c>
      <c r="AJ161">
        <v>0.41493164740271898</v>
      </c>
      <c r="AK161">
        <v>89.573271425064632</v>
      </c>
    </row>
    <row r="162" spans="2:41" x14ac:dyDescent="0.2">
      <c r="B162">
        <v>1360</v>
      </c>
      <c r="C162">
        <v>3600000</v>
      </c>
      <c r="D162">
        <v>464.93879600000002</v>
      </c>
      <c r="E162">
        <v>-559781.99759899999</v>
      </c>
      <c r="F162">
        <v>2516540.7093730001</v>
      </c>
      <c r="G162">
        <v>1726.835949</v>
      </c>
      <c r="I162">
        <f t="shared" si="42"/>
        <v>921.09631716262084</v>
      </c>
      <c r="J162">
        <f t="shared" si="43"/>
        <v>0.26914704136156736</v>
      </c>
      <c r="K162">
        <f t="shared" si="44"/>
        <v>0.99930158844457151</v>
      </c>
      <c r="L162">
        <f t="shared" si="45"/>
        <v>125.25405099999625</v>
      </c>
      <c r="M162">
        <f t="shared" si="55"/>
        <v>-6.5428333499989098</v>
      </c>
      <c r="O162">
        <v>1360</v>
      </c>
      <c r="P162">
        <v>3600000</v>
      </c>
      <c r="Q162">
        <v>464.93879600000002</v>
      </c>
      <c r="R162">
        <v>-559781.99759899999</v>
      </c>
      <c r="S162">
        <v>2516540.7093730001</v>
      </c>
      <c r="T162">
        <v>1726.835949</v>
      </c>
      <c r="U162">
        <v>10693.588384000001</v>
      </c>
      <c r="V162">
        <f t="shared" si="46"/>
        <v>1.0693588384000001</v>
      </c>
      <c r="Y162">
        <v>3600000</v>
      </c>
      <c r="Z162">
        <v>39.331600000000002</v>
      </c>
      <c r="AA162">
        <v>99.094899999999996</v>
      </c>
      <c r="AB162">
        <v>59.763300000000001</v>
      </c>
      <c r="AD162">
        <f t="shared" ref="AD162:AD184" si="56">(1/6)*3.14*(AB162)^3</f>
        <v>111707.44239281905</v>
      </c>
      <c r="AE162">
        <f t="shared" si="48"/>
        <v>0.97853278613231298</v>
      </c>
      <c r="AF162">
        <f t="shared" ref="AF162:AF184" si="57">AD162/O162*0.6022</f>
        <v>49.463398388937961</v>
      </c>
      <c r="AG162">
        <f t="shared" ref="AG162:AG184" si="58">O162/AD162</f>
        <v>1.2174658830855353E-2</v>
      </c>
      <c r="AJ162">
        <v>0.28226806308006291</v>
      </c>
      <c r="AK162">
        <v>90.094053494708248</v>
      </c>
      <c r="AL162">
        <f>AVERAGE(AJ162:AJ166)</f>
        <v>0.25706483286718884</v>
      </c>
      <c r="AM162">
        <f>AVERAGE(AK162:AK166)</f>
        <v>93.552350863991052</v>
      </c>
      <c r="AN162">
        <f>AVERAGE(AJ162:AJ171)</f>
        <v>0.22542012785832388</v>
      </c>
      <c r="AO162">
        <f>AVERAGE(AK162:AK171)</f>
        <v>98.926740097262297</v>
      </c>
    </row>
    <row r="163" spans="2:41" x14ac:dyDescent="0.2">
      <c r="B163">
        <v>1400</v>
      </c>
      <c r="C163">
        <v>3700000</v>
      </c>
      <c r="D163">
        <v>465.00930899999997</v>
      </c>
      <c r="E163">
        <v>-559766.61618300003</v>
      </c>
      <c r="F163">
        <v>2516540.7093730001</v>
      </c>
      <c r="G163">
        <v>1910.6511800000001</v>
      </c>
      <c r="I163">
        <f t="shared" si="42"/>
        <v>936.47773316258099</v>
      </c>
      <c r="J163">
        <f t="shared" si="43"/>
        <v>0.27706313081337819</v>
      </c>
      <c r="K163">
        <f t="shared" si="44"/>
        <v>0.99930158844457151</v>
      </c>
      <c r="L163">
        <f t="shared" si="45"/>
        <v>140.63546699995641</v>
      </c>
      <c r="M163">
        <f t="shared" ref="M163:M184" si="59">((L163-L162)-(B163-B162)*$H$14)/(B163-B162)</f>
        <v>-6.4539966000007549</v>
      </c>
      <c r="O163">
        <v>1400</v>
      </c>
      <c r="P163">
        <v>3700000</v>
      </c>
      <c r="Q163">
        <v>465.00930899999997</v>
      </c>
      <c r="R163">
        <v>-559766.61618300003</v>
      </c>
      <c r="S163">
        <v>2516540.7093730001</v>
      </c>
      <c r="T163">
        <v>1910.6511800000001</v>
      </c>
      <c r="U163">
        <v>11794.072359</v>
      </c>
      <c r="V163">
        <f t="shared" si="46"/>
        <v>1.1794072359000001</v>
      </c>
      <c r="Y163">
        <v>3700000</v>
      </c>
      <c r="Z163">
        <v>39.091799999999999</v>
      </c>
      <c r="AA163">
        <v>99.292500000000004</v>
      </c>
      <c r="AB163">
        <v>60.200699999999998</v>
      </c>
      <c r="AD163">
        <f t="shared" si="56"/>
        <v>114178.15505293869</v>
      </c>
      <c r="AE163">
        <f t="shared" si="48"/>
        <v>1.0558805583709079</v>
      </c>
      <c r="AF163">
        <f t="shared" si="57"/>
        <v>49.112917837771192</v>
      </c>
      <c r="AG163">
        <f t="shared" si="58"/>
        <v>1.2261539865930485E-2</v>
      </c>
      <c r="AJ163">
        <v>0.36356466560138345</v>
      </c>
      <c r="AK163">
        <v>92.877905858766283</v>
      </c>
    </row>
    <row r="164" spans="2:41" x14ac:dyDescent="0.2">
      <c r="B164">
        <v>1440</v>
      </c>
      <c r="C164">
        <v>3800000</v>
      </c>
      <c r="D164">
        <v>465.03886</v>
      </c>
      <c r="E164">
        <v>-559754.45082899998</v>
      </c>
      <c r="F164">
        <v>2516540.7093730001</v>
      </c>
      <c r="G164">
        <v>2112.1022929999999</v>
      </c>
      <c r="I164">
        <f t="shared" si="42"/>
        <v>948.64308716263622</v>
      </c>
      <c r="J164">
        <f t="shared" si="43"/>
        <v>0.28497922026518901</v>
      </c>
      <c r="K164">
        <f t="shared" si="44"/>
        <v>0.99930158844457151</v>
      </c>
      <c r="L164">
        <f t="shared" si="45"/>
        <v>152.80082100001164</v>
      </c>
      <c r="M164">
        <f t="shared" si="59"/>
        <v>-6.5343981499983785</v>
      </c>
      <c r="O164">
        <v>1440</v>
      </c>
      <c r="P164">
        <v>3800000</v>
      </c>
      <c r="Q164">
        <v>465.03886</v>
      </c>
      <c r="R164">
        <v>-559754.45082899998</v>
      </c>
      <c r="S164">
        <v>2516540.7093730001</v>
      </c>
      <c r="T164">
        <v>2112.1022929999999</v>
      </c>
      <c r="U164">
        <v>12840.661223999999</v>
      </c>
      <c r="V164">
        <f t="shared" si="46"/>
        <v>1.2840661224000001</v>
      </c>
      <c r="Y164">
        <v>3800000</v>
      </c>
      <c r="Z164">
        <v>38.972299999999997</v>
      </c>
      <c r="AA164">
        <v>98.992400000000004</v>
      </c>
      <c r="AB164">
        <v>60.020099999999999</v>
      </c>
      <c r="AD164">
        <f t="shared" si="56"/>
        <v>113153.64326199178</v>
      </c>
      <c r="AE164">
        <f t="shared" si="48"/>
        <v>1.1599863348116106</v>
      </c>
      <c r="AF164">
        <f t="shared" si="57"/>
        <v>47.320224980813499</v>
      </c>
      <c r="AG164">
        <f t="shared" si="58"/>
        <v>1.2726059528334206E-2</v>
      </c>
      <c r="AJ164">
        <v>0.20146890766735279</v>
      </c>
      <c r="AK164">
        <v>93.348570383964486</v>
      </c>
    </row>
    <row r="165" spans="2:41" x14ac:dyDescent="0.2">
      <c r="B165">
        <v>1480</v>
      </c>
      <c r="C165">
        <v>3900000</v>
      </c>
      <c r="D165">
        <v>464.99087700000001</v>
      </c>
      <c r="E165">
        <v>-559732.084241</v>
      </c>
      <c r="F165">
        <v>2516540.7093730001</v>
      </c>
      <c r="G165">
        <v>2339.7848180000001</v>
      </c>
      <c r="I165">
        <f t="shared" si="42"/>
        <v>971.00967516261153</v>
      </c>
      <c r="J165">
        <f t="shared" si="43"/>
        <v>0.29289530971699979</v>
      </c>
      <c r="K165">
        <f t="shared" si="44"/>
        <v>0.99930158844457151</v>
      </c>
      <c r="L165">
        <f t="shared" si="45"/>
        <v>175.16740899998695</v>
      </c>
      <c r="M165">
        <f t="shared" si="59"/>
        <v>-6.2793673000003762</v>
      </c>
      <c r="O165">
        <v>1480</v>
      </c>
      <c r="P165">
        <v>3900000</v>
      </c>
      <c r="Q165">
        <v>464.99087700000001</v>
      </c>
      <c r="R165">
        <v>-559732.084241</v>
      </c>
      <c r="S165">
        <v>2516540.7093730001</v>
      </c>
      <c r="T165">
        <v>2339.7848180000001</v>
      </c>
      <c r="U165">
        <v>13806.879283</v>
      </c>
      <c r="V165">
        <f t="shared" si="46"/>
        <v>1.3806879283</v>
      </c>
      <c r="Y165">
        <v>3900000</v>
      </c>
      <c r="Z165">
        <v>39.354300000000002</v>
      </c>
      <c r="AA165">
        <v>99.332099999999997</v>
      </c>
      <c r="AB165">
        <v>59.977800000000002</v>
      </c>
      <c r="AD165">
        <f t="shared" si="56"/>
        <v>112914.57201980219</v>
      </c>
      <c r="AE165">
        <f t="shared" si="48"/>
        <v>1.2499123569358019</v>
      </c>
      <c r="AF165">
        <f t="shared" si="57"/>
        <v>45.944023831300591</v>
      </c>
      <c r="AG165">
        <f t="shared" si="58"/>
        <v>1.3107254214632703E-2</v>
      </c>
      <c r="AJ165">
        <v>0.19677053777346315</v>
      </c>
      <c r="AK165">
        <v>94.104004568407632</v>
      </c>
    </row>
    <row r="166" spans="2:41" x14ac:dyDescent="0.2">
      <c r="B166">
        <v>1520</v>
      </c>
      <c r="C166">
        <v>4000000</v>
      </c>
      <c r="D166">
        <v>465.046357</v>
      </c>
      <c r="E166">
        <v>-559713.38373899995</v>
      </c>
      <c r="F166">
        <v>2516540.7093730001</v>
      </c>
      <c r="G166">
        <v>2615.8932519999998</v>
      </c>
      <c r="I166">
        <f t="shared" si="42"/>
        <v>989.71017716266215</v>
      </c>
      <c r="J166">
        <f t="shared" si="43"/>
        <v>0.30081139916881061</v>
      </c>
      <c r="K166">
        <f t="shared" si="44"/>
        <v>0.99930158844457151</v>
      </c>
      <c r="L166">
        <f t="shared" si="45"/>
        <v>193.86791100003757</v>
      </c>
      <c r="M166">
        <f t="shared" si="59"/>
        <v>-6.371019449998494</v>
      </c>
      <c r="O166">
        <v>1520</v>
      </c>
      <c r="P166">
        <v>4000000</v>
      </c>
      <c r="Q166">
        <v>465.046357</v>
      </c>
      <c r="R166">
        <v>-559713.38373899995</v>
      </c>
      <c r="S166">
        <v>2516540.7093730001</v>
      </c>
      <c r="T166">
        <v>2615.8932519999998</v>
      </c>
      <c r="U166">
        <v>14842.752069</v>
      </c>
      <c r="V166">
        <f t="shared" si="46"/>
        <v>1.4842752069</v>
      </c>
      <c r="Y166">
        <v>4000000</v>
      </c>
      <c r="Z166">
        <v>39.122</v>
      </c>
      <c r="AA166">
        <v>99.408000000000001</v>
      </c>
      <c r="AB166">
        <v>60.286000000000001</v>
      </c>
      <c r="AD166">
        <f t="shared" si="56"/>
        <v>114664.18942587997</v>
      </c>
      <c r="AE166">
        <f t="shared" si="48"/>
        <v>1.323185260536903</v>
      </c>
      <c r="AF166">
        <f t="shared" si="57"/>
        <v>45.42814136333218</v>
      </c>
      <c r="AG166">
        <f t="shared" si="58"/>
        <v>1.3256100336213012E-2</v>
      </c>
      <c r="AJ166">
        <v>0.24125199021368204</v>
      </c>
      <c r="AK166">
        <v>97.33722001410861</v>
      </c>
    </row>
    <row r="167" spans="2:41" x14ac:dyDescent="0.2">
      <c r="B167">
        <v>1560</v>
      </c>
      <c r="C167">
        <v>4100000</v>
      </c>
      <c r="D167">
        <v>465.11254000000002</v>
      </c>
      <c r="E167">
        <v>-559699.11259300006</v>
      </c>
      <c r="F167">
        <v>2516540.7093730001</v>
      </c>
      <c r="G167">
        <v>2803.1827819999999</v>
      </c>
      <c r="I167">
        <f t="shared" si="42"/>
        <v>1003.9813231625594</v>
      </c>
      <c r="J167">
        <f t="shared" si="43"/>
        <v>0.30872748862062144</v>
      </c>
      <c r="K167">
        <f t="shared" si="44"/>
        <v>0.99930158844457151</v>
      </c>
      <c r="L167">
        <f t="shared" si="45"/>
        <v>208.13905699993484</v>
      </c>
      <c r="M167">
        <f t="shared" si="59"/>
        <v>-6.481753350002327</v>
      </c>
      <c r="O167">
        <v>1560</v>
      </c>
      <c r="P167">
        <v>4100000</v>
      </c>
      <c r="Q167">
        <v>465.11254000000002</v>
      </c>
      <c r="R167">
        <v>-559699.11259300006</v>
      </c>
      <c r="S167">
        <v>2516540.7093730001</v>
      </c>
      <c r="T167">
        <v>2803.1827819999999</v>
      </c>
      <c r="U167">
        <v>15882.072848</v>
      </c>
      <c r="V167">
        <f t="shared" si="46"/>
        <v>1.5882072848</v>
      </c>
      <c r="Y167">
        <v>4100000</v>
      </c>
      <c r="Z167">
        <v>39.3827</v>
      </c>
      <c r="AA167">
        <v>99.515900000000002</v>
      </c>
      <c r="AB167">
        <v>60.133200000000002</v>
      </c>
      <c r="AD167">
        <f t="shared" si="56"/>
        <v>113794.51895578408</v>
      </c>
      <c r="AE167">
        <f t="shared" si="48"/>
        <v>1.4266579673419619</v>
      </c>
      <c r="AF167">
        <f t="shared" si="57"/>
        <v>43.927602125111001</v>
      </c>
      <c r="AG167">
        <f t="shared" si="58"/>
        <v>1.3708920379602401E-2</v>
      </c>
      <c r="AJ167">
        <v>0.16331440240938253</v>
      </c>
      <c r="AK167">
        <v>100.68630631927971</v>
      </c>
      <c r="AL167">
        <f>AVERAGE(AJ167:AJ171)</f>
        <v>0.19377542284945895</v>
      </c>
      <c r="AM167">
        <f>AVERAGE(AK167:AK171)</f>
        <v>104.30112933053356</v>
      </c>
    </row>
    <row r="168" spans="2:41" x14ac:dyDescent="0.2">
      <c r="B168">
        <v>1600</v>
      </c>
      <c r="C168">
        <v>4200000</v>
      </c>
      <c r="D168">
        <v>465.06464999999997</v>
      </c>
      <c r="E168">
        <v>-559671.93730899994</v>
      </c>
      <c r="F168">
        <v>2516540.7093730001</v>
      </c>
      <c r="G168">
        <v>2852.467247</v>
      </c>
      <c r="I168">
        <f t="shared" si="42"/>
        <v>1031.156607162673</v>
      </c>
      <c r="J168">
        <f t="shared" si="43"/>
        <v>0.31664357807243221</v>
      </c>
      <c r="K168">
        <f t="shared" si="44"/>
        <v>0.99930158844457151</v>
      </c>
      <c r="L168">
        <f t="shared" si="45"/>
        <v>235.31434100004844</v>
      </c>
      <c r="M168">
        <f t="shared" si="59"/>
        <v>-6.159149899996919</v>
      </c>
      <c r="O168">
        <v>1600</v>
      </c>
      <c r="P168">
        <v>4200000</v>
      </c>
      <c r="Q168">
        <v>465.06464999999997</v>
      </c>
      <c r="R168">
        <v>-559671.93730899994</v>
      </c>
      <c r="S168">
        <v>2516540.7093730001</v>
      </c>
      <c r="T168">
        <v>2852.467247</v>
      </c>
      <c r="U168">
        <v>17371.539715999999</v>
      </c>
      <c r="V168">
        <f t="shared" si="46"/>
        <v>1.7371539716</v>
      </c>
      <c r="Y168">
        <v>4200000</v>
      </c>
      <c r="Z168">
        <v>39.152700000000003</v>
      </c>
      <c r="AA168">
        <v>99.310100000000006</v>
      </c>
      <c r="AB168">
        <v>60.157400000000003</v>
      </c>
      <c r="AD168">
        <f t="shared" si="56"/>
        <v>113931.96062315507</v>
      </c>
      <c r="AE168">
        <f t="shared" si="48"/>
        <v>1.5585716387795283</v>
      </c>
      <c r="AF168">
        <f t="shared" si="57"/>
        <v>42.881141679539986</v>
      </c>
      <c r="AG168">
        <f t="shared" si="58"/>
        <v>1.40434693763606E-2</v>
      </c>
      <c r="AJ168">
        <v>0.17205102077099654</v>
      </c>
      <c r="AK168">
        <v>101.04614480733824</v>
      </c>
    </row>
    <row r="169" spans="2:41" x14ac:dyDescent="0.2">
      <c r="B169">
        <v>1640</v>
      </c>
      <c r="C169">
        <v>4300000</v>
      </c>
      <c r="D169">
        <v>465.025825</v>
      </c>
      <c r="E169">
        <v>-559646.61638599995</v>
      </c>
      <c r="F169">
        <v>2516540.7093730001</v>
      </c>
      <c r="G169">
        <v>3236.8679430000002</v>
      </c>
      <c r="I169">
        <f t="shared" si="42"/>
        <v>1056.4775301626651</v>
      </c>
      <c r="J169">
        <f t="shared" si="43"/>
        <v>0.32455966752424303</v>
      </c>
      <c r="K169">
        <f t="shared" si="44"/>
        <v>0.99930158844457151</v>
      </c>
      <c r="L169">
        <f t="shared" si="45"/>
        <v>260.63526400004048</v>
      </c>
      <c r="M169">
        <f t="shared" si="59"/>
        <v>-6.2055089249999584</v>
      </c>
      <c r="O169">
        <v>1640</v>
      </c>
      <c r="P169">
        <v>4300000</v>
      </c>
      <c r="Q169">
        <v>465.025825</v>
      </c>
      <c r="R169">
        <v>-559646.61638599995</v>
      </c>
      <c r="S169">
        <v>2516540.7093730001</v>
      </c>
      <c r="T169">
        <v>3236.8679430000002</v>
      </c>
      <c r="U169">
        <v>18740.191823000001</v>
      </c>
      <c r="V169">
        <f t="shared" si="46"/>
        <v>1.8740191823000001</v>
      </c>
      <c r="Y169">
        <v>4300000</v>
      </c>
      <c r="Z169">
        <v>38.869999999999997</v>
      </c>
      <c r="AA169">
        <v>99.317999999999998</v>
      </c>
      <c r="AB169">
        <v>60.448</v>
      </c>
      <c r="AD169">
        <f t="shared" si="56"/>
        <v>115591.04937252181</v>
      </c>
      <c r="AE169">
        <f t="shared" si="48"/>
        <v>1.6572340666598406</v>
      </c>
      <c r="AF169">
        <f t="shared" si="57"/>
        <v>42.444469470812585</v>
      </c>
      <c r="AG169">
        <f t="shared" si="58"/>
        <v>1.4187949749592456E-2</v>
      </c>
      <c r="AJ169">
        <v>0.20490627552005783</v>
      </c>
      <c r="AK169">
        <v>104.49068913147828</v>
      </c>
    </row>
    <row r="170" spans="2:41" x14ac:dyDescent="0.2">
      <c r="B170">
        <v>1680</v>
      </c>
      <c r="C170">
        <v>4400000</v>
      </c>
      <c r="D170">
        <v>464.97408200000001</v>
      </c>
      <c r="E170">
        <v>-559625.96391100006</v>
      </c>
      <c r="F170">
        <v>2516540.7093730001</v>
      </c>
      <c r="G170">
        <v>3514.7279830000002</v>
      </c>
      <c r="I170">
        <f t="shared" si="42"/>
        <v>1077.1300051625585</v>
      </c>
      <c r="J170">
        <f t="shared" si="43"/>
        <v>0.3324757569760538</v>
      </c>
      <c r="K170">
        <f t="shared" si="44"/>
        <v>0.99930158844457151</v>
      </c>
      <c r="L170">
        <f t="shared" si="45"/>
        <v>281.28773899993394</v>
      </c>
      <c r="M170">
        <f t="shared" si="59"/>
        <v>-6.3222201250024224</v>
      </c>
      <c r="O170">
        <v>1680</v>
      </c>
      <c r="P170">
        <v>4400000</v>
      </c>
      <c r="Q170">
        <v>464.97408200000001</v>
      </c>
      <c r="R170">
        <v>-559625.96391100006</v>
      </c>
      <c r="S170">
        <v>2516540.7093730001</v>
      </c>
      <c r="T170">
        <v>3514.7279830000002</v>
      </c>
      <c r="U170">
        <v>19909.079890000001</v>
      </c>
      <c r="V170">
        <f t="shared" si="46"/>
        <v>1.9909079890000001</v>
      </c>
      <c r="Y170">
        <v>4400000</v>
      </c>
      <c r="Z170">
        <v>38.905999999999999</v>
      </c>
      <c r="AA170">
        <v>99.355699999999999</v>
      </c>
      <c r="AB170">
        <v>60.4497</v>
      </c>
      <c r="AD170">
        <f t="shared" si="56"/>
        <v>115600.80206791406</v>
      </c>
      <c r="AE170">
        <f t="shared" si="48"/>
        <v>1.7604527313416334</v>
      </c>
      <c r="AF170">
        <f t="shared" si="57"/>
        <v>41.437382741248712</v>
      </c>
      <c r="AG170">
        <f t="shared" si="58"/>
        <v>1.4532771139537774E-2</v>
      </c>
      <c r="AJ170">
        <v>0.14480368536174137</v>
      </c>
      <c r="AK170">
        <v>107.60120046773197</v>
      </c>
    </row>
    <row r="171" spans="2:41" x14ac:dyDescent="0.2">
      <c r="B171">
        <v>1720</v>
      </c>
      <c r="C171">
        <v>4500000</v>
      </c>
      <c r="D171">
        <v>465.04400500000003</v>
      </c>
      <c r="E171">
        <v>-559612.92464999994</v>
      </c>
      <c r="F171">
        <v>2516540.7093730001</v>
      </c>
      <c r="G171">
        <v>3801.145473</v>
      </c>
      <c r="I171">
        <f t="shared" si="42"/>
        <v>1090.169266162673</v>
      </c>
      <c r="J171">
        <f t="shared" si="43"/>
        <v>0.34039184642786463</v>
      </c>
      <c r="K171">
        <f t="shared" si="44"/>
        <v>0.99930158844457151</v>
      </c>
      <c r="L171">
        <f t="shared" si="45"/>
        <v>294.32700000004843</v>
      </c>
      <c r="M171">
        <f t="shared" si="59"/>
        <v>-6.512550474996897</v>
      </c>
      <c r="O171">
        <v>1720</v>
      </c>
      <c r="P171">
        <v>4500000</v>
      </c>
      <c r="Q171">
        <v>465.04400500000003</v>
      </c>
      <c r="R171">
        <v>-559612.92464999994</v>
      </c>
      <c r="S171">
        <v>2516540.7093730001</v>
      </c>
      <c r="T171">
        <v>3801.145473</v>
      </c>
      <c r="U171">
        <v>21542.976773999999</v>
      </c>
      <c r="V171">
        <f t="shared" si="46"/>
        <v>2.1542976773999998</v>
      </c>
      <c r="Y171">
        <v>4500000</v>
      </c>
      <c r="Z171">
        <v>38.727899999999998</v>
      </c>
      <c r="AA171">
        <v>99.237499999999997</v>
      </c>
      <c r="AB171">
        <v>60.509599999999999</v>
      </c>
      <c r="AD171">
        <f t="shared" si="56"/>
        <v>115944.79145894726</v>
      </c>
      <c r="AE171">
        <f t="shared" si="48"/>
        <v>1.8992778181684069</v>
      </c>
      <c r="AF171">
        <f t="shared" si="57"/>
        <v>40.594158963126766</v>
      </c>
      <c r="AG171">
        <f t="shared" si="58"/>
        <v>1.4834646544765254E-2</v>
      </c>
      <c r="AJ171">
        <v>0.2838017301851164</v>
      </c>
      <c r="AK171">
        <v>107.68130592683963</v>
      </c>
    </row>
    <row r="172" spans="2:41" x14ac:dyDescent="0.2">
      <c r="B172">
        <v>1760</v>
      </c>
      <c r="C172">
        <v>4600000</v>
      </c>
      <c r="D172">
        <v>465.059594</v>
      </c>
      <c r="E172">
        <v>-559580.77523000003</v>
      </c>
      <c r="F172">
        <v>2516540.7093730001</v>
      </c>
      <c r="G172">
        <v>4103.0894159999998</v>
      </c>
      <c r="I172">
        <f t="shared" si="42"/>
        <v>1122.3186861625873</v>
      </c>
      <c r="J172">
        <f t="shared" si="43"/>
        <v>0.34830793587967546</v>
      </c>
      <c r="K172">
        <f t="shared" si="44"/>
        <v>0.99930158844457151</v>
      </c>
      <c r="L172">
        <f t="shared" si="45"/>
        <v>326.47641999996267</v>
      </c>
      <c r="M172">
        <f t="shared" si="59"/>
        <v>-6.034796500001903</v>
      </c>
      <c r="O172">
        <v>1760</v>
      </c>
      <c r="P172">
        <v>4600000</v>
      </c>
      <c r="Q172">
        <v>465.059594</v>
      </c>
      <c r="R172">
        <v>-559580.77523000003</v>
      </c>
      <c r="S172">
        <v>2516540.7093730001</v>
      </c>
      <c r="T172">
        <v>4103.0894159999998</v>
      </c>
      <c r="U172">
        <v>23094.337398</v>
      </c>
      <c r="V172">
        <f t="shared" si="46"/>
        <v>2.3094337398000002</v>
      </c>
      <c r="Y172">
        <v>4600000</v>
      </c>
      <c r="Z172">
        <v>38.491500000000002</v>
      </c>
      <c r="AA172">
        <v>99.173900000000003</v>
      </c>
      <c r="AB172">
        <v>60.682400000000001</v>
      </c>
      <c r="AD172">
        <f t="shared" si="56"/>
        <v>116940.95719261849</v>
      </c>
      <c r="AE172">
        <f t="shared" si="48"/>
        <v>2.0187051394645907</v>
      </c>
      <c r="AF172">
        <f t="shared" si="57"/>
        <v>40.01241160306526</v>
      </c>
      <c r="AG172">
        <f t="shared" si="58"/>
        <v>1.505033003194106E-2</v>
      </c>
      <c r="AJ172">
        <v>0.13505904413623945</v>
      </c>
      <c r="AK172">
        <v>108.97072826045257</v>
      </c>
      <c r="AL172">
        <f>AVERAGE(AJ172:AJ176)</f>
        <v>0.15570640669681626</v>
      </c>
      <c r="AM172">
        <f>AVERAGE(AK172:AK176)</f>
        <v>114.3388974137722</v>
      </c>
      <c r="AN172">
        <f>AVERAGE(AJ172:AJ181)</f>
        <v>0.13281341192590779</v>
      </c>
      <c r="AO172">
        <f>AVERAGE(AK172:AK181)</f>
        <v>121.31127553868359</v>
      </c>
    </row>
    <row r="173" spans="2:41" x14ac:dyDescent="0.2">
      <c r="B173">
        <v>1800</v>
      </c>
      <c r="C173">
        <v>4700000</v>
      </c>
      <c r="D173">
        <v>465.05545799999999</v>
      </c>
      <c r="E173">
        <v>-559555.47509099997</v>
      </c>
      <c r="F173">
        <v>2516540.7093730001</v>
      </c>
      <c r="G173">
        <v>4534.6984839999996</v>
      </c>
      <c r="I173">
        <f t="shared" si="42"/>
        <v>1147.6188251626445</v>
      </c>
      <c r="J173">
        <f t="shared" si="43"/>
        <v>0.35622402533148623</v>
      </c>
      <c r="K173">
        <f t="shared" si="44"/>
        <v>0.99930158844457151</v>
      </c>
      <c r="L173">
        <f t="shared" si="45"/>
        <v>351.77655900001992</v>
      </c>
      <c r="M173">
        <f t="shared" si="59"/>
        <v>-6.2060285249983282</v>
      </c>
      <c r="O173">
        <v>1800</v>
      </c>
      <c r="P173">
        <v>4700000</v>
      </c>
      <c r="Q173">
        <v>465.05545799999999</v>
      </c>
      <c r="R173">
        <v>-559555.47509099997</v>
      </c>
      <c r="S173">
        <v>2516540.7093730001</v>
      </c>
      <c r="T173">
        <v>4534.6984839999996</v>
      </c>
      <c r="U173">
        <v>24329.127041</v>
      </c>
      <c r="V173">
        <f t="shared" si="46"/>
        <v>2.4329127041</v>
      </c>
      <c r="Y173">
        <v>4700000</v>
      </c>
      <c r="Z173">
        <v>38.642299999999999</v>
      </c>
      <c r="AA173">
        <v>99.637100000000004</v>
      </c>
      <c r="AB173">
        <v>60.994799999999998</v>
      </c>
      <c r="AD173">
        <f t="shared" si="56"/>
        <v>118756.34767888053</v>
      </c>
      <c r="AE173">
        <f t="shared" si="48"/>
        <v>2.0941303949167471</v>
      </c>
      <c r="AF173">
        <f t="shared" si="57"/>
        <v>39.730595873456586</v>
      </c>
      <c r="AG173">
        <f t="shared" si="58"/>
        <v>1.515708452795496E-2</v>
      </c>
      <c r="AJ173">
        <v>0.17803889564734593</v>
      </c>
      <c r="AK173">
        <v>110.39656530588719</v>
      </c>
    </row>
    <row r="174" spans="2:41" x14ac:dyDescent="0.2">
      <c r="B174">
        <v>1840</v>
      </c>
      <c r="C174">
        <v>4800000</v>
      </c>
      <c r="D174">
        <v>465.09267499999999</v>
      </c>
      <c r="E174">
        <v>-559520.88014400005</v>
      </c>
      <c r="F174">
        <v>2516540.7093730001</v>
      </c>
      <c r="G174">
        <v>4899.4016849999998</v>
      </c>
      <c r="I174">
        <f t="shared" si="42"/>
        <v>1182.2137721625622</v>
      </c>
      <c r="J174">
        <f t="shared" si="43"/>
        <v>0.36414011478329705</v>
      </c>
      <c r="K174">
        <f t="shared" si="44"/>
        <v>0.99930158844457151</v>
      </c>
      <c r="L174">
        <f t="shared" si="45"/>
        <v>386.37150599993765</v>
      </c>
      <c r="M174">
        <f t="shared" si="59"/>
        <v>-5.973658325001816</v>
      </c>
      <c r="O174">
        <v>1840</v>
      </c>
      <c r="P174">
        <v>4800000</v>
      </c>
      <c r="Q174">
        <v>465.09267499999999</v>
      </c>
      <c r="R174">
        <v>-559520.88014400005</v>
      </c>
      <c r="S174">
        <v>2516540.7093730001</v>
      </c>
      <c r="T174">
        <v>4899.4016849999998</v>
      </c>
      <c r="U174">
        <v>26114.135281999999</v>
      </c>
      <c r="V174">
        <f t="shared" si="46"/>
        <v>2.6114135281999999</v>
      </c>
      <c r="Y174">
        <v>4800000</v>
      </c>
      <c r="Z174">
        <v>38.726700000000001</v>
      </c>
      <c r="AA174">
        <v>99.368499999999997</v>
      </c>
      <c r="AB174">
        <v>60.641800000000003</v>
      </c>
      <c r="AD174">
        <f t="shared" si="56"/>
        <v>116706.39361148955</v>
      </c>
      <c r="AE174">
        <f t="shared" si="48"/>
        <v>2.2872573260053159</v>
      </c>
      <c r="AF174">
        <f t="shared" si="57"/>
        <v>38.195972952629894</v>
      </c>
      <c r="AG174">
        <f t="shared" si="58"/>
        <v>1.5766059965191617E-2</v>
      </c>
      <c r="AJ174">
        <v>0.12034145249069422</v>
      </c>
      <c r="AK174">
        <v>116.40887647176535</v>
      </c>
    </row>
    <row r="175" spans="2:41" x14ac:dyDescent="0.2">
      <c r="B175">
        <v>1880</v>
      </c>
      <c r="C175">
        <v>4900000</v>
      </c>
      <c r="D175">
        <v>465.045028</v>
      </c>
      <c r="E175">
        <v>-559492.67231000005</v>
      </c>
      <c r="F175">
        <v>2516540.7093730001</v>
      </c>
      <c r="G175">
        <v>5256.1242709999997</v>
      </c>
      <c r="I175">
        <f t="shared" si="42"/>
        <v>1210.421606162563</v>
      </c>
      <c r="J175">
        <f t="shared" si="43"/>
        <v>0.37205620423510788</v>
      </c>
      <c r="K175">
        <f t="shared" si="44"/>
        <v>0.99930158844457151</v>
      </c>
      <c r="L175">
        <f t="shared" si="45"/>
        <v>414.57933999993838</v>
      </c>
      <c r="M175">
        <f t="shared" si="59"/>
        <v>-6.1333361499997405</v>
      </c>
      <c r="O175">
        <v>1880</v>
      </c>
      <c r="P175">
        <v>4900000</v>
      </c>
      <c r="Q175">
        <v>465.045028</v>
      </c>
      <c r="R175">
        <v>-559492.67231000005</v>
      </c>
      <c r="S175">
        <v>2516540.7093730001</v>
      </c>
      <c r="T175">
        <v>5256.1242709999997</v>
      </c>
      <c r="U175">
        <v>27946.648613000001</v>
      </c>
      <c r="V175">
        <f t="shared" si="46"/>
        <v>2.7946648613000002</v>
      </c>
      <c r="Y175">
        <v>4900000</v>
      </c>
      <c r="Z175">
        <v>38.394399999999997</v>
      </c>
      <c r="AA175">
        <v>99.476200000000006</v>
      </c>
      <c r="AB175">
        <v>61.081800000000001</v>
      </c>
      <c r="AD175">
        <f t="shared" si="56"/>
        <v>119265.2375858312</v>
      </c>
      <c r="AE175">
        <f t="shared" si="48"/>
        <v>2.3952446751413241</v>
      </c>
      <c r="AF175">
        <f t="shared" si="57"/>
        <v>38.20293940116359</v>
      </c>
      <c r="AG175">
        <f t="shared" si="58"/>
        <v>1.5763184965334319E-2</v>
      </c>
      <c r="AJ175">
        <v>0.23686580312140951</v>
      </c>
      <c r="AK175">
        <v>117.70311771256877</v>
      </c>
    </row>
    <row r="176" spans="2:41" x14ac:dyDescent="0.2">
      <c r="B176">
        <v>1920</v>
      </c>
      <c r="C176">
        <v>5000000</v>
      </c>
      <c r="D176">
        <v>465.24067600000001</v>
      </c>
      <c r="E176">
        <v>-559469.92904399999</v>
      </c>
      <c r="F176">
        <v>2516540.7093730001</v>
      </c>
      <c r="G176">
        <v>5704.6151719999998</v>
      </c>
      <c r="I176">
        <f t="shared" si="42"/>
        <v>1233.1648721626261</v>
      </c>
      <c r="J176">
        <f t="shared" si="43"/>
        <v>0.37997229368691865</v>
      </c>
      <c r="K176">
        <f t="shared" si="44"/>
        <v>0.99930158844457151</v>
      </c>
      <c r="L176">
        <f t="shared" si="45"/>
        <v>437.32260600000154</v>
      </c>
      <c r="M176">
        <f t="shared" si="59"/>
        <v>-6.2699503499981804</v>
      </c>
      <c r="O176">
        <v>1920</v>
      </c>
      <c r="P176">
        <v>5000000</v>
      </c>
      <c r="Q176">
        <v>465.24067600000001</v>
      </c>
      <c r="R176">
        <v>-559469.92904399999</v>
      </c>
      <c r="S176">
        <v>2516540.7093730001</v>
      </c>
      <c r="T176">
        <v>5704.6151719999998</v>
      </c>
      <c r="U176">
        <v>29533.31565</v>
      </c>
      <c r="V176">
        <f t="shared" si="46"/>
        <v>2.953331565</v>
      </c>
      <c r="Y176">
        <v>5000000</v>
      </c>
      <c r="Z176">
        <v>38.8354</v>
      </c>
      <c r="AA176">
        <v>99.495000000000005</v>
      </c>
      <c r="AB176">
        <v>60.659599999999998</v>
      </c>
      <c r="AD176">
        <f t="shared" si="56"/>
        <v>116809.19318032093</v>
      </c>
      <c r="AE176">
        <f t="shared" si="48"/>
        <v>2.5844563976720694</v>
      </c>
      <c r="AF176">
        <f t="shared" si="57"/>
        <v>36.636716736036071</v>
      </c>
      <c r="AG176">
        <f t="shared" si="58"/>
        <v>1.6437062423982792E-2</v>
      </c>
      <c r="AJ176">
        <v>0.10822683808839222</v>
      </c>
      <c r="AK176">
        <v>118.2151993181871</v>
      </c>
    </row>
    <row r="177" spans="2:41" x14ac:dyDescent="0.2">
      <c r="B177">
        <v>1960</v>
      </c>
      <c r="C177">
        <v>5100000</v>
      </c>
      <c r="D177">
        <v>465.12591600000002</v>
      </c>
      <c r="E177">
        <v>-559429.99944499996</v>
      </c>
      <c r="F177">
        <v>2516540.7093730001</v>
      </c>
      <c r="G177">
        <v>6023.9678050000002</v>
      </c>
      <c r="I177">
        <f t="shared" si="42"/>
        <v>1273.0944711626507</v>
      </c>
      <c r="J177">
        <f t="shared" si="43"/>
        <v>0.38788838313872948</v>
      </c>
      <c r="K177">
        <f t="shared" si="44"/>
        <v>0.99930158844457151</v>
      </c>
      <c r="L177">
        <f t="shared" si="45"/>
        <v>477.25220500002615</v>
      </c>
      <c r="M177">
        <f t="shared" si="59"/>
        <v>-5.8402920249991439</v>
      </c>
      <c r="O177">
        <v>1960</v>
      </c>
      <c r="P177">
        <v>5100000</v>
      </c>
      <c r="Q177">
        <v>465.12591600000002</v>
      </c>
      <c r="R177">
        <v>-559429.99944499996</v>
      </c>
      <c r="S177">
        <v>2516540.7093730001</v>
      </c>
      <c r="T177">
        <v>6023.9678050000002</v>
      </c>
      <c r="U177">
        <v>31026.776290000002</v>
      </c>
      <c r="V177">
        <f t="shared" si="46"/>
        <v>3.1026776290000004</v>
      </c>
      <c r="Y177">
        <v>5100000</v>
      </c>
      <c r="Z177">
        <v>38.504100000000001</v>
      </c>
      <c r="AA177">
        <v>99.595600000000005</v>
      </c>
      <c r="AB177">
        <v>61.091500000000003</v>
      </c>
      <c r="AD177">
        <f t="shared" si="56"/>
        <v>119322.06579962104</v>
      </c>
      <c r="AE177">
        <f t="shared" si="48"/>
        <v>2.6579690364023687</v>
      </c>
      <c r="AF177">
        <f t="shared" si="57"/>
        <v>36.661095930883562</v>
      </c>
      <c r="AG177">
        <f t="shared" si="58"/>
        <v>1.6426131972031487E-2</v>
      </c>
      <c r="AJ177">
        <v>0.15019077506405878</v>
      </c>
      <c r="AK177">
        <v>118.79350759896047</v>
      </c>
      <c r="AL177">
        <f>AVERAGE(AJ177:AJ181)</f>
        <v>0.10992041715499927</v>
      </c>
      <c r="AM177">
        <f>AVERAGE(AK177:AK181)</f>
        <v>128.28365366359498</v>
      </c>
    </row>
    <row r="178" spans="2:41" x14ac:dyDescent="0.2">
      <c r="B178">
        <v>2000</v>
      </c>
      <c r="C178">
        <v>5200000</v>
      </c>
      <c r="D178">
        <v>465.10747099999998</v>
      </c>
      <c r="E178">
        <v>-559400.22796000005</v>
      </c>
      <c r="F178">
        <v>2516540.7093730001</v>
      </c>
      <c r="G178">
        <v>6590.6599180000003</v>
      </c>
      <c r="I178">
        <f t="shared" si="42"/>
        <v>1302.8659561625682</v>
      </c>
      <c r="J178">
        <f t="shared" si="43"/>
        <v>0.39580447259054025</v>
      </c>
      <c r="K178">
        <f t="shared" si="44"/>
        <v>0.99930158844457151</v>
      </c>
      <c r="L178">
        <f t="shared" si="45"/>
        <v>507.0236899999436</v>
      </c>
      <c r="M178">
        <f t="shared" si="59"/>
        <v>-6.0942448750018228</v>
      </c>
      <c r="O178">
        <v>2000</v>
      </c>
      <c r="P178">
        <v>5200000</v>
      </c>
      <c r="Q178">
        <v>465.10747099999998</v>
      </c>
      <c r="R178">
        <v>-559400.22796000005</v>
      </c>
      <c r="S178">
        <v>2516540.7093730001</v>
      </c>
      <c r="T178">
        <v>6590.6599180000003</v>
      </c>
      <c r="U178">
        <v>32657.223629</v>
      </c>
      <c r="V178">
        <f t="shared" si="46"/>
        <v>3.2657223629000001</v>
      </c>
      <c r="Y178">
        <v>5200000</v>
      </c>
      <c r="Z178">
        <v>38.3352</v>
      </c>
      <c r="AA178">
        <v>99.678200000000004</v>
      </c>
      <c r="AB178">
        <v>61.343000000000004</v>
      </c>
      <c r="AD178">
        <f t="shared" si="56"/>
        <v>120801.807406451</v>
      </c>
      <c r="AE178">
        <f t="shared" si="48"/>
        <v>2.7633751938610591</v>
      </c>
      <c r="AF178">
        <f t="shared" si="57"/>
        <v>36.373424210082398</v>
      </c>
      <c r="AG178">
        <f t="shared" si="58"/>
        <v>1.6556043679634522E-2</v>
      </c>
      <c r="AJ178">
        <v>0.10503231322377705</v>
      </c>
      <c r="AK178">
        <v>124.06679551144325</v>
      </c>
    </row>
    <row r="179" spans="2:41" x14ac:dyDescent="0.2">
      <c r="B179">
        <v>2040</v>
      </c>
      <c r="C179">
        <v>5300000</v>
      </c>
      <c r="D179">
        <v>465.09157099999999</v>
      </c>
      <c r="E179">
        <v>-559376.50949299999</v>
      </c>
      <c r="F179">
        <v>2516540.7093730001</v>
      </c>
      <c r="G179">
        <v>6938.3164550000001</v>
      </c>
      <c r="I179">
        <f t="shared" si="42"/>
        <v>1326.5844231626252</v>
      </c>
      <c r="J179">
        <f t="shared" si="43"/>
        <v>0.40372056204235107</v>
      </c>
      <c r="K179">
        <f t="shared" si="44"/>
        <v>0.99930158844457151</v>
      </c>
      <c r="L179">
        <f t="shared" si="45"/>
        <v>530.74215700000059</v>
      </c>
      <c r="M179">
        <f t="shared" si="59"/>
        <v>-6.2455703249983348</v>
      </c>
      <c r="O179">
        <v>2040</v>
      </c>
      <c r="P179">
        <v>5300000</v>
      </c>
      <c r="Q179">
        <v>465.09157099999999</v>
      </c>
      <c r="R179">
        <v>-559376.50949299999</v>
      </c>
      <c r="S179">
        <v>2516540.7093730001</v>
      </c>
      <c r="T179">
        <v>6938.3164550000001</v>
      </c>
      <c r="U179">
        <v>34548.041869000001</v>
      </c>
      <c r="V179">
        <f t="shared" si="46"/>
        <v>3.4548041869000001</v>
      </c>
      <c r="Y179">
        <v>5300000</v>
      </c>
      <c r="Z179">
        <v>38.4985</v>
      </c>
      <c r="AA179">
        <v>99.872</v>
      </c>
      <c r="AB179">
        <v>61.3735</v>
      </c>
      <c r="AD179">
        <f t="shared" si="56"/>
        <v>120982.08652662313</v>
      </c>
      <c r="AE179">
        <f t="shared" si="48"/>
        <v>2.9190154494591418</v>
      </c>
      <c r="AF179">
        <f t="shared" si="57"/>
        <v>35.713437503104139</v>
      </c>
      <c r="AG179">
        <f t="shared" si="58"/>
        <v>1.6862000471045611E-2</v>
      </c>
      <c r="AJ179">
        <v>9.1696198531064199E-2</v>
      </c>
      <c r="AK179">
        <v>130.10694902435512</v>
      </c>
    </row>
    <row r="180" spans="2:41" x14ac:dyDescent="0.2">
      <c r="B180">
        <v>2080</v>
      </c>
      <c r="C180">
        <v>5400000</v>
      </c>
      <c r="D180">
        <v>465.05728800000003</v>
      </c>
      <c r="E180">
        <v>-559330.90276600001</v>
      </c>
      <c r="F180">
        <v>2516540.7093730001</v>
      </c>
      <c r="G180">
        <v>7362.6325989999996</v>
      </c>
      <c r="I180">
        <f t="shared" si="42"/>
        <v>1372.1911501626018</v>
      </c>
      <c r="J180">
        <f t="shared" si="43"/>
        <v>0.4116366514941619</v>
      </c>
      <c r="K180">
        <f t="shared" si="44"/>
        <v>0.99930158844457151</v>
      </c>
      <c r="L180">
        <f t="shared" si="45"/>
        <v>576.34888399997726</v>
      </c>
      <c r="M180">
        <f t="shared" si="59"/>
        <v>-5.6983638250003423</v>
      </c>
      <c r="O180">
        <v>2080</v>
      </c>
      <c r="P180">
        <v>5400000</v>
      </c>
      <c r="Q180">
        <v>465.05728800000003</v>
      </c>
      <c r="R180">
        <v>-559330.90276600001</v>
      </c>
      <c r="S180">
        <v>2516540.7093730001</v>
      </c>
      <c r="T180">
        <v>7362.6325989999996</v>
      </c>
      <c r="U180">
        <v>36051.034193</v>
      </c>
      <c r="V180">
        <f t="shared" si="46"/>
        <v>3.6051034193000002</v>
      </c>
      <c r="Y180">
        <v>5400000</v>
      </c>
      <c r="Z180">
        <v>38.489899999999999</v>
      </c>
      <c r="AA180">
        <v>100.03700000000001</v>
      </c>
      <c r="AB180">
        <v>61.5471</v>
      </c>
      <c r="AD180">
        <f t="shared" si="56"/>
        <v>122011.61654400914</v>
      </c>
      <c r="AE180">
        <f t="shared" si="48"/>
        <v>3.0203034121597394</v>
      </c>
      <c r="AF180">
        <f t="shared" si="57"/>
        <v>35.324709366731874</v>
      </c>
      <c r="AG180">
        <f t="shared" si="58"/>
        <v>1.7047557100841718E-2</v>
      </c>
      <c r="AJ180">
        <v>0.11573390079502885</v>
      </c>
      <c r="AK180">
        <v>132.82796052372851</v>
      </c>
    </row>
    <row r="181" spans="2:41" x14ac:dyDescent="0.2">
      <c r="B181">
        <v>2120</v>
      </c>
      <c r="C181">
        <v>5500000</v>
      </c>
      <c r="D181">
        <v>465.07723900000002</v>
      </c>
      <c r="E181">
        <v>-559304.16574600001</v>
      </c>
      <c r="F181">
        <v>2516540.7093730001</v>
      </c>
      <c r="G181">
        <v>7836.5257089999996</v>
      </c>
      <c r="I181">
        <f t="shared" si="42"/>
        <v>1398.9281701626023</v>
      </c>
      <c r="J181">
        <f t="shared" si="43"/>
        <v>0.41955274094597267</v>
      </c>
      <c r="K181">
        <f t="shared" si="44"/>
        <v>0.99930158844457151</v>
      </c>
      <c r="L181">
        <f t="shared" si="45"/>
        <v>603.08590399997775</v>
      </c>
      <c r="M181">
        <f t="shared" si="59"/>
        <v>-6.170106499999747</v>
      </c>
      <c r="O181">
        <v>2120</v>
      </c>
      <c r="P181">
        <v>5500000</v>
      </c>
      <c r="Q181">
        <v>465.07723900000002</v>
      </c>
      <c r="R181">
        <v>-559304.16574600001</v>
      </c>
      <c r="S181">
        <v>2516540.7093730001</v>
      </c>
      <c r="T181">
        <v>7836.5257089999996</v>
      </c>
      <c r="U181">
        <v>38033.023458000003</v>
      </c>
      <c r="V181">
        <f t="shared" si="46"/>
        <v>3.8033023458000006</v>
      </c>
      <c r="Y181">
        <v>5500000</v>
      </c>
      <c r="Z181">
        <v>38.478099999999998</v>
      </c>
      <c r="AA181">
        <v>100.5</v>
      </c>
      <c r="AB181">
        <v>62.021900000000002</v>
      </c>
      <c r="AD181">
        <f t="shared" si="56"/>
        <v>124857.20160940089</v>
      </c>
      <c r="AE181">
        <f t="shared" si="48"/>
        <v>3.1137323656620697</v>
      </c>
      <c r="AF181">
        <f t="shared" si="57"/>
        <v>35.466512645840197</v>
      </c>
      <c r="AG181">
        <f t="shared" si="58"/>
        <v>1.6979397044570466E-2</v>
      </c>
      <c r="AJ181">
        <v>8.6948898161067489E-2</v>
      </c>
      <c r="AK181">
        <v>135.62305565948756</v>
      </c>
    </row>
    <row r="182" spans="2:41" x14ac:dyDescent="0.2">
      <c r="B182">
        <v>2160</v>
      </c>
      <c r="C182">
        <v>5600000</v>
      </c>
      <c r="D182">
        <v>465.08047499999998</v>
      </c>
      <c r="E182">
        <v>-559259.48726700002</v>
      </c>
      <c r="F182">
        <v>2516540.7093730001</v>
      </c>
      <c r="G182">
        <v>8341.5047149999991</v>
      </c>
      <c r="I182">
        <f t="shared" si="42"/>
        <v>1443.606649162597</v>
      </c>
      <c r="J182">
        <f t="shared" si="43"/>
        <v>0.42746883039778349</v>
      </c>
      <c r="K182">
        <f t="shared" si="44"/>
        <v>0.99930158844457151</v>
      </c>
      <c r="L182">
        <f t="shared" si="45"/>
        <v>647.76438299997244</v>
      </c>
      <c r="M182">
        <f t="shared" si="59"/>
        <v>-5.7215700249998918</v>
      </c>
      <c r="O182">
        <v>2160</v>
      </c>
      <c r="P182">
        <v>5600000</v>
      </c>
      <c r="Q182">
        <v>465.08047499999998</v>
      </c>
      <c r="R182">
        <v>-559259.48726700002</v>
      </c>
      <c r="S182">
        <v>2516540.7093730001</v>
      </c>
      <c r="T182">
        <v>8341.5047149999991</v>
      </c>
      <c r="U182">
        <v>39722.260192000002</v>
      </c>
      <c r="V182">
        <f t="shared" si="46"/>
        <v>3.9722260192000003</v>
      </c>
      <c r="Y182">
        <v>5600000</v>
      </c>
      <c r="Z182">
        <v>37.529600000000002</v>
      </c>
      <c r="AA182">
        <v>100.351</v>
      </c>
      <c r="AB182">
        <v>62.821399999999997</v>
      </c>
      <c r="AD182">
        <f t="shared" si="56"/>
        <v>129748.16650780632</v>
      </c>
      <c r="AE182">
        <f t="shared" si="48"/>
        <v>3.1294408623047629</v>
      </c>
      <c r="AF182">
        <f t="shared" si="57"/>
        <v>36.173308273611553</v>
      </c>
      <c r="AG182">
        <f t="shared" si="58"/>
        <v>1.6647634090999223E-2</v>
      </c>
      <c r="AJ182">
        <v>0.1656490865181158</v>
      </c>
      <c r="AK182">
        <v>135.82737229500077</v>
      </c>
      <c r="AL182">
        <f>AVERAGE(AJ182:AJ186)</f>
        <v>0.10902781471619216</v>
      </c>
      <c r="AM182">
        <f>AVERAGE(AK182:AK186)</f>
        <v>144.82223274242077</v>
      </c>
      <c r="AN182">
        <f>AVERAGE(AJ182:AJ191)</f>
        <v>8.9541548158583714E-2</v>
      </c>
      <c r="AO182">
        <f>AVERAGE(AK182:AK191)</f>
        <v>155.33815009395079</v>
      </c>
    </row>
    <row r="183" spans="2:41" x14ac:dyDescent="0.2">
      <c r="B183">
        <v>2200</v>
      </c>
      <c r="C183">
        <v>5700000</v>
      </c>
      <c r="D183">
        <v>465.17392100000001</v>
      </c>
      <c r="E183">
        <v>-559208.62816199998</v>
      </c>
      <c r="F183">
        <v>2516540.7093730001</v>
      </c>
      <c r="G183">
        <v>8773.5228889999999</v>
      </c>
      <c r="I183">
        <f t="shared" si="42"/>
        <v>1494.4657541626366</v>
      </c>
      <c r="J183">
        <f t="shared" si="43"/>
        <v>0.43538491984959432</v>
      </c>
      <c r="K183">
        <f t="shared" si="44"/>
        <v>0.99930158844457151</v>
      </c>
      <c r="L183">
        <f t="shared" si="45"/>
        <v>698.623488000012</v>
      </c>
      <c r="M183">
        <f t="shared" si="59"/>
        <v>-5.5670543749987704</v>
      </c>
      <c r="O183">
        <v>2200</v>
      </c>
      <c r="P183">
        <v>5700000</v>
      </c>
      <c r="Q183">
        <v>465.17392100000001</v>
      </c>
      <c r="R183">
        <v>-559208.62816199998</v>
      </c>
      <c r="S183">
        <v>2516540.7093730001</v>
      </c>
      <c r="T183">
        <v>8773.5228889999999</v>
      </c>
      <c r="U183">
        <v>41965.273371000003</v>
      </c>
      <c r="V183">
        <f t="shared" si="46"/>
        <v>4.1965273371000009</v>
      </c>
      <c r="Y183">
        <v>5700000</v>
      </c>
      <c r="Z183">
        <v>37.9711</v>
      </c>
      <c r="AA183">
        <v>100.646</v>
      </c>
      <c r="AB183">
        <v>62.674900000000001</v>
      </c>
      <c r="AD183">
        <f t="shared" si="56"/>
        <v>128842.56043424879</v>
      </c>
      <c r="AE183">
        <f t="shared" si="48"/>
        <v>3.3293905032804987</v>
      </c>
      <c r="AF183">
        <f t="shared" si="57"/>
        <v>35.267722678865738</v>
      </c>
      <c r="AG183">
        <f t="shared" si="58"/>
        <v>1.7075103076073288E-2</v>
      </c>
      <c r="AJ183">
        <v>0.10319056601459051</v>
      </c>
      <c r="AK183">
        <v>137.64523247824496</v>
      </c>
    </row>
    <row r="184" spans="2:41" x14ac:dyDescent="0.2">
      <c r="B184">
        <v>2240</v>
      </c>
      <c r="C184">
        <v>5800000</v>
      </c>
      <c r="D184">
        <v>465.20616200000001</v>
      </c>
      <c r="E184">
        <v>-559177.86009600002</v>
      </c>
      <c r="F184">
        <v>2516540.7093730001</v>
      </c>
      <c r="G184">
        <v>9273.6582060000001</v>
      </c>
      <c r="I184">
        <f t="shared" si="42"/>
        <v>1525.2338201625971</v>
      </c>
      <c r="J184">
        <f t="shared" si="43"/>
        <v>0.44330100930140509</v>
      </c>
      <c r="K184">
        <f t="shared" si="44"/>
        <v>0.99930158844457151</v>
      </c>
      <c r="L184">
        <f t="shared" si="45"/>
        <v>729.39155399997253</v>
      </c>
      <c r="M184">
        <f t="shared" si="59"/>
        <v>-6.0693303500007456</v>
      </c>
      <c r="O184">
        <v>2240</v>
      </c>
      <c r="P184">
        <v>5800000</v>
      </c>
      <c r="Q184">
        <v>465.20616200000001</v>
      </c>
      <c r="R184">
        <v>-559177.86009600002</v>
      </c>
      <c r="S184">
        <v>2516540.7093730001</v>
      </c>
      <c r="T184">
        <v>9273.6582060000001</v>
      </c>
      <c r="U184">
        <v>43538.813586999997</v>
      </c>
      <c r="V184">
        <f t="shared" si="46"/>
        <v>4.3538813586999998</v>
      </c>
      <c r="Y184">
        <v>5800000</v>
      </c>
      <c r="Z184">
        <v>37.729900000000001</v>
      </c>
      <c r="AA184">
        <v>100.395</v>
      </c>
      <c r="AB184">
        <v>62.665100000000002</v>
      </c>
      <c r="AD184">
        <f t="shared" si="56"/>
        <v>128782.13147447025</v>
      </c>
      <c r="AE184">
        <f t="shared" si="48"/>
        <v>3.4558509911643789</v>
      </c>
      <c r="AF184">
        <f t="shared" si="57"/>
        <v>34.62169623835981</v>
      </c>
      <c r="AG184">
        <f t="shared" si="58"/>
        <v>1.7393717391950895E-2</v>
      </c>
      <c r="AJ184">
        <v>6.9742137071992533E-2</v>
      </c>
      <c r="AK184">
        <v>147.23020070084266</v>
      </c>
    </row>
    <row r="185" spans="2:41" x14ac:dyDescent="0.2">
      <c r="AJ185">
        <v>0.13708507913576423</v>
      </c>
      <c r="AK185">
        <v>151.31290917838825</v>
      </c>
    </row>
    <row r="186" spans="2:41" x14ac:dyDescent="0.2">
      <c r="AJ186">
        <v>6.9472204840497723E-2</v>
      </c>
      <c r="AK186">
        <v>152.09544905962721</v>
      </c>
    </row>
    <row r="187" spans="2:41" x14ac:dyDescent="0.2">
      <c r="B187" t="s">
        <v>5</v>
      </c>
      <c r="AE187" t="s">
        <v>6</v>
      </c>
      <c r="AJ187">
        <v>8.2510726273271828E-2</v>
      </c>
      <c r="AK187">
        <v>155.04130969086745</v>
      </c>
      <c r="AL187">
        <f>AVERAGE(AJ187:AJ191)</f>
        <v>7.005528160097528E-2</v>
      </c>
      <c r="AM187">
        <f>AVERAGE(AK187:AK191)</f>
        <v>165.85406744548089</v>
      </c>
    </row>
    <row r="188" spans="2:41" x14ac:dyDescent="0.2">
      <c r="D188" t="s">
        <v>7</v>
      </c>
      <c r="F188" t="s">
        <v>41</v>
      </c>
      <c r="Y188" t="s">
        <v>8</v>
      </c>
      <c r="Z188" t="s">
        <v>9</v>
      </c>
      <c r="AA188" t="s">
        <v>10</v>
      </c>
      <c r="AB188" t="s">
        <v>11</v>
      </c>
      <c r="AD188">
        <f>(4/3)*3.14*((3.413*4.4)^3)</f>
        <v>14178.662957559638</v>
      </c>
      <c r="AE188" t="s">
        <v>12</v>
      </c>
      <c r="AJ188">
        <v>5.6123816776522402E-2</v>
      </c>
      <c r="AK188">
        <v>163.73369477852552</v>
      </c>
    </row>
    <row r="189" spans="2:41" x14ac:dyDescent="0.2">
      <c r="B189">
        <v>726</v>
      </c>
      <c r="C189" t="s">
        <v>13</v>
      </c>
      <c r="D189" t="s">
        <v>14</v>
      </c>
      <c r="E189" t="s">
        <v>15</v>
      </c>
      <c r="F189" t="s">
        <v>16</v>
      </c>
      <c r="G189" t="s">
        <v>17</v>
      </c>
      <c r="I189" t="s">
        <v>18</v>
      </c>
      <c r="J189" t="s">
        <v>19</v>
      </c>
      <c r="K189" t="s">
        <v>20</v>
      </c>
      <c r="L189" t="s">
        <v>21</v>
      </c>
      <c r="M189" t="s">
        <v>22</v>
      </c>
      <c r="Y189">
        <v>0</v>
      </c>
      <c r="Z189">
        <v>51.45</v>
      </c>
      <c r="AA189">
        <v>85.75</v>
      </c>
      <c r="AB189">
        <v>34.299999999999997</v>
      </c>
      <c r="AD189">
        <f>(1/6)*3.14*(AB189)^3</f>
        <v>21118.387663333328</v>
      </c>
      <c r="AJ189">
        <v>5.5660440310381087E-2</v>
      </c>
      <c r="AK189">
        <v>167.77824575973096</v>
      </c>
    </row>
    <row r="190" spans="2:41" x14ac:dyDescent="0.2">
      <c r="B190" t="s">
        <v>23</v>
      </c>
      <c r="C190">
        <v>100000</v>
      </c>
      <c r="D190">
        <v>464.86802399999999</v>
      </c>
      <c r="E190">
        <v>-583747.43605999998</v>
      </c>
      <c r="F190">
        <v>2518299.5188569999</v>
      </c>
      <c r="G190">
        <v>-2.6447999999999999E-2</v>
      </c>
      <c r="Y190">
        <v>100000</v>
      </c>
      <c r="Z190">
        <v>51.4572</v>
      </c>
      <c r="AA190">
        <v>85.293999999999997</v>
      </c>
      <c r="AB190">
        <v>33.836799999999997</v>
      </c>
      <c r="AD190">
        <f t="shared" ref="AD190:AD192" si="60">(1/6)*3.14*(AB190)^3</f>
        <v>20274.317850287356</v>
      </c>
      <c r="AJ190">
        <v>9.5568645895467805E-2</v>
      </c>
      <c r="AK190">
        <v>169.70345450893458</v>
      </c>
    </row>
    <row r="191" spans="2:41" x14ac:dyDescent="0.2">
      <c r="B191">
        <v>0</v>
      </c>
      <c r="C191">
        <v>200000</v>
      </c>
      <c r="D191">
        <v>464.830782</v>
      </c>
      <c r="E191">
        <v>-580231.32095700002</v>
      </c>
      <c r="F191">
        <v>2517910.6565439999</v>
      </c>
      <c r="G191">
        <v>-4.3435000000000001E-2</v>
      </c>
      <c r="I191">
        <f>E191-(128000-$B$189)/128000*$E$190</f>
        <v>205.17261409712955</v>
      </c>
      <c r="J191">
        <f>B191/$B$189</f>
        <v>0</v>
      </c>
      <c r="K191">
        <f>F190/$F$191</f>
        <v>1.0001544384873187</v>
      </c>
      <c r="L191">
        <f>E191-$E$191</f>
        <v>0</v>
      </c>
      <c r="O191" t="s">
        <v>24</v>
      </c>
      <c r="P191" t="s">
        <v>13</v>
      </c>
      <c r="Q191" t="s">
        <v>14</v>
      </c>
      <c r="R191" t="s">
        <v>15</v>
      </c>
      <c r="S191" t="s">
        <v>16</v>
      </c>
      <c r="T191" t="s">
        <v>17</v>
      </c>
      <c r="U191" t="s">
        <v>25</v>
      </c>
      <c r="V191" t="s">
        <v>26</v>
      </c>
      <c r="Y191">
        <v>200000</v>
      </c>
      <c r="Z191">
        <v>52.026499999999999</v>
      </c>
      <c r="AA191">
        <v>85.1554</v>
      </c>
      <c r="AB191">
        <v>33.128900000000002</v>
      </c>
      <c r="AD191">
        <f t="shared" si="60"/>
        <v>19028.276151853399</v>
      </c>
      <c r="AE191" t="s">
        <v>27</v>
      </c>
      <c r="AF191" t="s">
        <v>28</v>
      </c>
      <c r="AG191" t="s">
        <v>29</v>
      </c>
      <c r="AJ191">
        <v>6.041277874923328E-2</v>
      </c>
      <c r="AK191">
        <v>173.01363248934592</v>
      </c>
    </row>
    <row r="192" spans="2:41" x14ac:dyDescent="0.2">
      <c r="B192">
        <v>10</v>
      </c>
      <c r="C192">
        <v>300000</v>
      </c>
      <c r="D192">
        <v>464.85017199999999</v>
      </c>
      <c r="E192">
        <v>-580233.49160299997</v>
      </c>
      <c r="F192">
        <v>2518145.1075360002</v>
      </c>
      <c r="G192">
        <v>-169.17057800000001</v>
      </c>
      <c r="I192">
        <f t="shared" ref="I192:I248" si="61">E192-(128000-$B$189)/128000*$E$190</f>
        <v>203.00196809717454</v>
      </c>
      <c r="J192">
        <f t="shared" ref="J192:J194" si="62">B192/$B$189</f>
        <v>1.3774104683195593E-2</v>
      </c>
      <c r="K192">
        <f t="shared" ref="K192:K194" si="63">F191/$F$191</f>
        <v>1</v>
      </c>
      <c r="L192">
        <f t="shared" ref="L192:L194" si="64">E192-$E$191</f>
        <v>-2.1706459999550134</v>
      </c>
      <c r="M192">
        <f>((L192-L191)-(B192-B191)*$H$14)/(B192-B191)</f>
        <v>-7.0555965999952601</v>
      </c>
      <c r="O192">
        <v>10</v>
      </c>
      <c r="P192">
        <v>300000</v>
      </c>
      <c r="Q192">
        <v>464.85017199999999</v>
      </c>
      <c r="R192">
        <v>-580233.49160299997</v>
      </c>
      <c r="S192">
        <v>2518145.1075360002</v>
      </c>
      <c r="T192">
        <v>-169.17057800000001</v>
      </c>
      <c r="U192">
        <v>0</v>
      </c>
      <c r="V192">
        <f>U192*10^-4</f>
        <v>0</v>
      </c>
      <c r="Y192">
        <v>300000</v>
      </c>
      <c r="Z192">
        <v>52.061500000000002</v>
      </c>
      <c r="AA192">
        <v>85.435299999999998</v>
      </c>
      <c r="AB192">
        <v>33.373800000000003</v>
      </c>
      <c r="AD192">
        <f t="shared" si="60"/>
        <v>19453.393634422049</v>
      </c>
      <c r="AE192">
        <f>V192*$AD$188/AD192</f>
        <v>0</v>
      </c>
      <c r="AF192">
        <f>AD192/O192*0.6022</f>
        <v>1171.4833646648958</v>
      </c>
      <c r="AG192">
        <f>O192/AD192</f>
        <v>5.1404912623087909E-4</v>
      </c>
      <c r="AJ192">
        <v>4.2133941886450775E-2</v>
      </c>
      <c r="AK192">
        <v>188.55255737229945</v>
      </c>
      <c r="AL192">
        <f>AVERAGE(AJ192:AJ196)</f>
        <v>4.7681845599566168E-2</v>
      </c>
      <c r="AM192">
        <f>AVERAGE(AK192:AK196)</f>
        <v>195.83554938308791</v>
      </c>
      <c r="AN192">
        <f>AVERAGE(AJ192:AJ201)</f>
        <v>3.9895028018392023E-2</v>
      </c>
      <c r="AO192">
        <f>AVERAGE(AK192:AK201)</f>
        <v>213.89799087615364</v>
      </c>
    </row>
    <row r="193" spans="2:41" x14ac:dyDescent="0.2">
      <c r="B193">
        <v>20</v>
      </c>
      <c r="C193">
        <v>400000</v>
      </c>
      <c r="D193">
        <v>464.848186</v>
      </c>
      <c r="E193">
        <v>-580234.23165900004</v>
      </c>
      <c r="F193">
        <v>2518145.1075360002</v>
      </c>
      <c r="G193">
        <v>-211.51855</v>
      </c>
      <c r="I193">
        <f t="shared" si="61"/>
        <v>202.26191209710669</v>
      </c>
      <c r="J193">
        <f t="shared" si="62"/>
        <v>2.7548209366391185E-2</v>
      </c>
      <c r="K193">
        <f t="shared" si="63"/>
        <v>1.0000931133086042</v>
      </c>
      <c r="L193">
        <f t="shared" si="64"/>
        <v>-2.9107020000228658</v>
      </c>
      <c r="M193">
        <f t="shared" ref="M193:M194" si="65">((L193-L192)-(B193-B192)*$H$14)/(B193-B192)</f>
        <v>-6.9125376000065444</v>
      </c>
      <c r="O193">
        <v>20</v>
      </c>
      <c r="P193">
        <v>400000</v>
      </c>
      <c r="Q193">
        <v>464.848186</v>
      </c>
      <c r="R193">
        <v>-580234.23165900004</v>
      </c>
      <c r="S193">
        <v>2518145.1075360002</v>
      </c>
      <c r="T193">
        <v>-211.51855</v>
      </c>
      <c r="U193">
        <v>81.369470000000007</v>
      </c>
      <c r="V193">
        <f t="shared" ref="V193:V248" si="66">U193*10^-4</f>
        <v>8.1369470000000003E-3</v>
      </c>
      <c r="Y193">
        <v>400000</v>
      </c>
      <c r="Z193">
        <v>52.333500000000001</v>
      </c>
      <c r="AA193">
        <v>85.500200000000007</v>
      </c>
      <c r="AB193">
        <v>33.166699999999999</v>
      </c>
      <c r="AD193">
        <f t="shared" ref="AD193:AD199" si="67">(1/6)*3.14*(AB193)^3</f>
        <v>19093.484157684397</v>
      </c>
      <c r="AE193">
        <f t="shared" ref="AE193:AE199" si="68">V193*$AD$188/AD193</f>
        <v>6.0424293472961348E-3</v>
      </c>
      <c r="AF193">
        <f t="shared" ref="AF193:AF199" si="69">AD193/O193*0.6022</f>
        <v>574.90480798787712</v>
      </c>
      <c r="AG193">
        <f t="shared" ref="AG193:AG199" si="70">O193/AD193</f>
        <v>1.0474777591574749E-3</v>
      </c>
      <c r="AJ193">
        <v>4.5879657784437082E-2</v>
      </c>
      <c r="AK193">
        <v>188.89043456446649</v>
      </c>
    </row>
    <row r="194" spans="2:41" x14ac:dyDescent="0.2">
      <c r="B194">
        <v>30</v>
      </c>
      <c r="C194">
        <v>500000</v>
      </c>
      <c r="D194">
        <v>464.832964</v>
      </c>
      <c r="E194">
        <v>-580235.56889899995</v>
      </c>
      <c r="F194">
        <v>2518145.1075360002</v>
      </c>
      <c r="G194">
        <v>-199.76056399999999</v>
      </c>
      <c r="I194">
        <f t="shared" si="61"/>
        <v>200.92467209720053</v>
      </c>
      <c r="J194">
        <f t="shared" si="62"/>
        <v>4.1322314049586778E-2</v>
      </c>
      <c r="K194">
        <f t="shared" si="63"/>
        <v>1.0000931133086042</v>
      </c>
      <c r="L194">
        <f t="shared" si="64"/>
        <v>-4.2479419999290258</v>
      </c>
      <c r="M194">
        <f t="shared" si="65"/>
        <v>-6.9722559999903755</v>
      </c>
      <c r="O194">
        <v>30</v>
      </c>
      <c r="P194">
        <v>500000</v>
      </c>
      <c r="Q194">
        <v>464.832964</v>
      </c>
      <c r="R194">
        <v>-580235.56889899995</v>
      </c>
      <c r="S194">
        <v>2518145.1075360002</v>
      </c>
      <c r="T194">
        <v>-199.76056399999999</v>
      </c>
      <c r="U194">
        <v>233.71695800000001</v>
      </c>
      <c r="V194">
        <f t="shared" si="66"/>
        <v>2.3371695800000002E-2</v>
      </c>
      <c r="Y194">
        <v>500000</v>
      </c>
      <c r="Z194">
        <v>52.260199999999998</v>
      </c>
      <c r="AA194">
        <v>85.484399999999994</v>
      </c>
      <c r="AB194">
        <v>33.224200000000003</v>
      </c>
      <c r="AD194">
        <f t="shared" si="67"/>
        <v>19192.961626542965</v>
      </c>
      <c r="AE194">
        <f t="shared" si="68"/>
        <v>1.726567290357784E-2</v>
      </c>
      <c r="AF194">
        <f t="shared" si="69"/>
        <v>385.26671638347239</v>
      </c>
      <c r="AG194">
        <f t="shared" si="70"/>
        <v>1.5630729943476472E-3</v>
      </c>
      <c r="AJ194">
        <v>4.7079433695477707E-2</v>
      </c>
      <c r="AK194">
        <v>193.29831858752962</v>
      </c>
    </row>
    <row r="195" spans="2:41" x14ac:dyDescent="0.2">
      <c r="B195">
        <v>40</v>
      </c>
      <c r="C195">
        <v>600000</v>
      </c>
      <c r="D195">
        <v>464.87500499999999</v>
      </c>
      <c r="E195">
        <v>-580230.15626800002</v>
      </c>
      <c r="F195">
        <v>2518145.1075360002</v>
      </c>
      <c r="G195">
        <v>-221.18340799999999</v>
      </c>
      <c r="I195">
        <f t="shared" si="61"/>
        <v>206.33730309712701</v>
      </c>
      <c r="J195">
        <f t="shared" ref="J195:J229" si="71">B195/$B$189</f>
        <v>5.5096418732782371E-2</v>
      </c>
      <c r="K195">
        <f t="shared" ref="K195:K229" si="72">F194/$F$191</f>
        <v>1.0000931133086042</v>
      </c>
      <c r="L195">
        <f t="shared" ref="L195:L229" si="73">E195-$E$191</f>
        <v>1.1646889999974519</v>
      </c>
      <c r="M195">
        <f t="shared" ref="M195:M229" si="74">((L195-L194)-(B195-B194)*$H$14)/(B195-B194)</f>
        <v>-6.2972689000071114</v>
      </c>
      <c r="O195">
        <v>40</v>
      </c>
      <c r="P195">
        <v>600000</v>
      </c>
      <c r="Q195">
        <v>464.87500499999999</v>
      </c>
      <c r="R195">
        <v>-580230.15626800002</v>
      </c>
      <c r="S195">
        <v>2518145.1075360002</v>
      </c>
      <c r="T195">
        <v>-221.18340799999999</v>
      </c>
      <c r="U195">
        <v>413.39598899999999</v>
      </c>
      <c r="V195">
        <f t="shared" si="66"/>
        <v>4.1339598900000003E-2</v>
      </c>
      <c r="Y195">
        <v>600000</v>
      </c>
      <c r="Z195">
        <v>52.151800000000001</v>
      </c>
      <c r="AA195">
        <v>85.183999999999997</v>
      </c>
      <c r="AB195">
        <v>33.032200000000003</v>
      </c>
      <c r="AD195">
        <f t="shared" si="67"/>
        <v>18862.137042152543</v>
      </c>
      <c r="AE195">
        <f t="shared" si="68"/>
        <v>3.1074964533123393E-2</v>
      </c>
      <c r="AF195">
        <f t="shared" si="69"/>
        <v>283.96947316960649</v>
      </c>
      <c r="AG195">
        <f t="shared" si="70"/>
        <v>2.1206504814703228E-3</v>
      </c>
      <c r="AJ195">
        <v>6.7375322258383649E-2</v>
      </c>
      <c r="AK195">
        <v>198.16633667936892</v>
      </c>
    </row>
    <row r="196" spans="2:41" x14ac:dyDescent="0.2">
      <c r="B196">
        <v>50</v>
      </c>
      <c r="C196">
        <v>700000</v>
      </c>
      <c r="D196">
        <v>464.90321699999998</v>
      </c>
      <c r="E196">
        <v>-580225.74744399998</v>
      </c>
      <c r="F196">
        <v>2518145.1075360002</v>
      </c>
      <c r="G196">
        <v>-174.88420300000001</v>
      </c>
      <c r="I196">
        <f t="shared" si="61"/>
        <v>210.74612709716894</v>
      </c>
      <c r="J196">
        <f t="shared" si="71"/>
        <v>6.8870523415977963E-2</v>
      </c>
      <c r="K196">
        <f t="shared" si="72"/>
        <v>1.0000931133086042</v>
      </c>
      <c r="L196">
        <f t="shared" si="73"/>
        <v>5.5735130000393838</v>
      </c>
      <c r="M196">
        <f t="shared" si="74"/>
        <v>-6.3976495999955656</v>
      </c>
      <c r="O196">
        <v>50</v>
      </c>
      <c r="P196">
        <v>700000</v>
      </c>
      <c r="Q196">
        <v>464.90321699999998</v>
      </c>
      <c r="R196">
        <v>-580225.74744399998</v>
      </c>
      <c r="S196">
        <v>2518145.1075360002</v>
      </c>
      <c r="T196">
        <v>-174.88420300000001</v>
      </c>
      <c r="U196">
        <v>566.51502300000004</v>
      </c>
      <c r="V196">
        <f t="shared" si="66"/>
        <v>5.665150230000001E-2</v>
      </c>
      <c r="Y196">
        <v>700000</v>
      </c>
      <c r="Z196">
        <v>85.222999999999999</v>
      </c>
      <c r="AA196">
        <v>51.994300000000003</v>
      </c>
      <c r="AB196">
        <v>33.228700000000003</v>
      </c>
      <c r="AD196">
        <f t="shared" si="67"/>
        <v>19200.761365215782</v>
      </c>
      <c r="AE196">
        <f t="shared" si="68"/>
        <v>4.1833890952172027E-2</v>
      </c>
      <c r="AF196">
        <f t="shared" si="69"/>
        <v>231.25396988265888</v>
      </c>
      <c r="AG196">
        <f t="shared" si="70"/>
        <v>2.6040634039950264E-3</v>
      </c>
      <c r="AJ196">
        <v>3.5940872373081606E-2</v>
      </c>
      <c r="AK196">
        <v>210.27009971177517</v>
      </c>
    </row>
    <row r="197" spans="2:41" x14ac:dyDescent="0.2">
      <c r="B197">
        <v>60</v>
      </c>
      <c r="C197">
        <v>800000</v>
      </c>
      <c r="D197">
        <v>464.82441599999999</v>
      </c>
      <c r="E197">
        <v>-580234.39503400004</v>
      </c>
      <c r="F197">
        <v>2518145.1075360002</v>
      </c>
      <c r="G197">
        <v>-130.238305</v>
      </c>
      <c r="I197">
        <f t="shared" si="61"/>
        <v>202.09853709710296</v>
      </c>
      <c r="J197">
        <f t="shared" si="71"/>
        <v>8.2644628099173556E-2</v>
      </c>
      <c r="K197">
        <f t="shared" si="72"/>
        <v>1.0000931133086042</v>
      </c>
      <c r="L197">
        <f t="shared" si="73"/>
        <v>-3.0740770000265911</v>
      </c>
      <c r="M197">
        <f t="shared" si="74"/>
        <v>-7.7032910000063568</v>
      </c>
      <c r="O197">
        <v>60</v>
      </c>
      <c r="P197">
        <v>800000</v>
      </c>
      <c r="Q197">
        <v>464.82441599999999</v>
      </c>
      <c r="R197">
        <v>-580234.39503400004</v>
      </c>
      <c r="S197">
        <v>2518145.1075360002</v>
      </c>
      <c r="T197">
        <v>-130.238305</v>
      </c>
      <c r="U197">
        <v>938.22274400000003</v>
      </c>
      <c r="V197">
        <f t="shared" si="66"/>
        <v>9.3822274400000003E-2</v>
      </c>
      <c r="Y197">
        <v>800000</v>
      </c>
      <c r="Z197">
        <v>85.260400000000004</v>
      </c>
      <c r="AA197">
        <v>51.7211</v>
      </c>
      <c r="AB197">
        <v>33.539299999999997</v>
      </c>
      <c r="AD197">
        <f t="shared" si="67"/>
        <v>19744.238128133737</v>
      </c>
      <c r="AE197">
        <f t="shared" si="68"/>
        <v>6.7375322258383649E-2</v>
      </c>
      <c r="AF197">
        <f t="shared" si="69"/>
        <v>198.16633667936892</v>
      </c>
      <c r="AG197">
        <f t="shared" si="70"/>
        <v>3.0388612419795262E-3</v>
      </c>
      <c r="AJ197">
        <v>3.186589864415286E-2</v>
      </c>
      <c r="AK197">
        <v>219.11118043580939</v>
      </c>
      <c r="AL197">
        <f>AVERAGE(AJ197:AJ201)</f>
        <v>3.2108210437217871E-2</v>
      </c>
      <c r="AM197">
        <f>AVERAGE(AK197:AK201)</f>
        <v>231.9604323692194</v>
      </c>
    </row>
    <row r="198" spans="2:41" x14ac:dyDescent="0.2">
      <c r="B198">
        <v>70</v>
      </c>
      <c r="C198">
        <v>900000</v>
      </c>
      <c r="D198">
        <v>464.86451099999999</v>
      </c>
      <c r="E198">
        <v>-580235.69610399997</v>
      </c>
      <c r="F198">
        <v>2518145.1075360002</v>
      </c>
      <c r="G198">
        <v>-129.52165299999999</v>
      </c>
      <c r="I198">
        <f t="shared" si="61"/>
        <v>200.79746709717438</v>
      </c>
      <c r="J198">
        <f t="shared" si="71"/>
        <v>9.6418732782369149E-2</v>
      </c>
      <c r="K198">
        <f t="shared" si="72"/>
        <v>1.0000931133086042</v>
      </c>
      <c r="L198">
        <f t="shared" si="73"/>
        <v>-4.3751469999551773</v>
      </c>
      <c r="M198">
        <f t="shared" si="74"/>
        <v>-6.9686389999926179</v>
      </c>
      <c r="O198">
        <v>70</v>
      </c>
      <c r="P198">
        <v>900000</v>
      </c>
      <c r="Q198">
        <v>464.86451099999999</v>
      </c>
      <c r="R198">
        <v>-580235.69610399997</v>
      </c>
      <c r="S198">
        <v>2518145.1075360002</v>
      </c>
      <c r="T198">
        <v>-129.52165299999999</v>
      </c>
      <c r="U198">
        <v>1329.621795</v>
      </c>
      <c r="V198">
        <f t="shared" si="66"/>
        <v>0.1329621795</v>
      </c>
      <c r="Y198">
        <v>900000</v>
      </c>
      <c r="Z198">
        <v>85.457599999999999</v>
      </c>
      <c r="AA198">
        <v>51.928400000000003</v>
      </c>
      <c r="AB198">
        <v>33.529200000000003</v>
      </c>
      <c r="AD198">
        <f t="shared" si="67"/>
        <v>19726.406203296949</v>
      </c>
      <c r="AE198">
        <f t="shared" si="68"/>
        <v>9.5568645895467805E-2</v>
      </c>
      <c r="AF198">
        <f t="shared" si="69"/>
        <v>169.70345450893458</v>
      </c>
      <c r="AG198">
        <f t="shared" si="70"/>
        <v>3.5485429671574258E-3</v>
      </c>
      <c r="AJ198">
        <v>3.5350980826486092E-2</v>
      </c>
      <c r="AK198">
        <v>223.57099321285077</v>
      </c>
    </row>
    <row r="199" spans="2:41" x14ac:dyDescent="0.2">
      <c r="B199">
        <v>80</v>
      </c>
      <c r="C199">
        <v>1000000</v>
      </c>
      <c r="D199">
        <v>464.89266500000002</v>
      </c>
      <c r="E199">
        <v>-580236.69006399997</v>
      </c>
      <c r="F199">
        <v>2518145.1075360002</v>
      </c>
      <c r="G199">
        <v>-95.749813000000003</v>
      </c>
      <c r="I199">
        <f t="shared" si="61"/>
        <v>199.80350709718186</v>
      </c>
      <c r="J199">
        <f t="shared" si="71"/>
        <v>0.11019283746556474</v>
      </c>
      <c r="K199">
        <f t="shared" si="72"/>
        <v>1.0000931133086042</v>
      </c>
      <c r="L199">
        <f t="shared" si="73"/>
        <v>-5.3691069999476895</v>
      </c>
      <c r="M199">
        <f t="shared" si="74"/>
        <v>-6.93792799999901</v>
      </c>
      <c r="O199">
        <v>80</v>
      </c>
      <c r="P199">
        <v>1000000</v>
      </c>
      <c r="Q199">
        <v>464.89266500000002</v>
      </c>
      <c r="R199">
        <v>-580236.69006399997</v>
      </c>
      <c r="S199">
        <v>2518145.1075360002</v>
      </c>
      <c r="T199">
        <v>-95.749813000000003</v>
      </c>
      <c r="U199">
        <v>1943.480221</v>
      </c>
      <c r="V199">
        <f t="shared" si="66"/>
        <v>0.19434802210000002</v>
      </c>
      <c r="Y199">
        <v>1000000</v>
      </c>
      <c r="Z199">
        <v>51.474400000000003</v>
      </c>
      <c r="AA199">
        <v>85.214699999999993</v>
      </c>
      <c r="AB199">
        <v>33.740299999999998</v>
      </c>
      <c r="AD199">
        <f t="shared" si="67"/>
        <v>20101.349608553737</v>
      </c>
      <c r="AE199">
        <f t="shared" si="68"/>
        <v>0.13708507913576423</v>
      </c>
      <c r="AF199">
        <f t="shared" si="69"/>
        <v>151.31290917838825</v>
      </c>
      <c r="AG199">
        <f t="shared" si="70"/>
        <v>3.9798322778266367E-3</v>
      </c>
      <c r="AJ199">
        <v>4.1833890952172027E-2</v>
      </c>
      <c r="AK199">
        <v>231.25396988265888</v>
      </c>
    </row>
    <row r="200" spans="2:41" x14ac:dyDescent="0.2">
      <c r="B200">
        <v>90</v>
      </c>
      <c r="C200">
        <v>1100000</v>
      </c>
      <c r="D200">
        <v>464.86521099999999</v>
      </c>
      <c r="E200">
        <v>-580230.17651500006</v>
      </c>
      <c r="F200">
        <v>2518145.1075360002</v>
      </c>
      <c r="G200">
        <v>-99.775919000000002</v>
      </c>
      <c r="I200">
        <f t="shared" si="61"/>
        <v>206.31705609709024</v>
      </c>
      <c r="J200">
        <f t="shared" si="71"/>
        <v>0.12396694214876033</v>
      </c>
      <c r="K200">
        <f t="shared" si="72"/>
        <v>1.0000931133086042</v>
      </c>
      <c r="L200">
        <f t="shared" si="73"/>
        <v>1.1444419999606907</v>
      </c>
      <c r="M200">
        <f t="shared" si="74"/>
        <v>-6.1871771000089213</v>
      </c>
      <c r="O200">
        <v>90</v>
      </c>
      <c r="P200">
        <v>1100000</v>
      </c>
      <c r="Q200">
        <v>464.86521099999999</v>
      </c>
      <c r="R200">
        <v>-580230.17651500006</v>
      </c>
      <c r="S200">
        <v>2518145.1075360002</v>
      </c>
      <c r="T200">
        <v>-99.775919000000002</v>
      </c>
      <c r="U200">
        <v>2371.6075460000002</v>
      </c>
      <c r="V200">
        <f t="shared" si="66"/>
        <v>0.23716075460000002</v>
      </c>
      <c r="Y200">
        <v>1100000</v>
      </c>
      <c r="Z200">
        <v>51.883099999999999</v>
      </c>
      <c r="AA200">
        <v>85.733999999999995</v>
      </c>
      <c r="AB200">
        <v>33.850900000000003</v>
      </c>
      <c r="AD200">
        <f t="shared" ref="AD200:AD230" si="75">(1/6)*3.14*(AB200)^3</f>
        <v>20299.673707323265</v>
      </c>
      <c r="AE200">
        <f t="shared" ref="AE200:AE222" si="76">V200*$AD$188/AD200</f>
        <v>0.1656490865181158</v>
      </c>
      <c r="AF200">
        <f t="shared" ref="AF200:AF222" si="77">AD200/O200*0.6022</f>
        <v>135.82737229500077</v>
      </c>
      <c r="AG200">
        <f t="shared" ref="AG200:AG222" si="78">O200/AD200</f>
        <v>4.4335688000508005E-3</v>
      </c>
      <c r="AJ200">
        <v>2.9022352649292156E-2</v>
      </c>
      <c r="AK200">
        <v>231.85066959055931</v>
      </c>
    </row>
    <row r="201" spans="2:41" x14ac:dyDescent="0.2">
      <c r="B201">
        <v>100</v>
      </c>
      <c r="C201">
        <v>1200000</v>
      </c>
      <c r="D201">
        <v>464.87906199999998</v>
      </c>
      <c r="E201">
        <v>-580229.47654900001</v>
      </c>
      <c r="F201">
        <v>2518145.1075360002</v>
      </c>
      <c r="G201">
        <v>-96.112279999999998</v>
      </c>
      <c r="I201">
        <f t="shared" si="61"/>
        <v>207.01702209713403</v>
      </c>
      <c r="J201">
        <f t="shared" si="71"/>
        <v>0.13774104683195593</v>
      </c>
      <c r="K201">
        <f t="shared" si="72"/>
        <v>1.0000931133086042</v>
      </c>
      <c r="L201">
        <f t="shared" si="73"/>
        <v>1.8444080000044778</v>
      </c>
      <c r="M201">
        <f t="shared" si="74"/>
        <v>-6.7685353999953808</v>
      </c>
      <c r="O201">
        <v>100</v>
      </c>
      <c r="P201">
        <v>1200000</v>
      </c>
      <c r="Q201">
        <v>464.87906199999998</v>
      </c>
      <c r="R201">
        <v>-580229.47654900001</v>
      </c>
      <c r="S201">
        <v>2518145.1075360002</v>
      </c>
      <c r="T201">
        <v>-96.112279999999998</v>
      </c>
      <c r="U201">
        <v>3265.2339360000001</v>
      </c>
      <c r="V201">
        <f t="shared" si="66"/>
        <v>0.32652339360000004</v>
      </c>
      <c r="Y201">
        <v>1200000</v>
      </c>
      <c r="Z201">
        <v>51.8352</v>
      </c>
      <c r="AA201">
        <v>85.261600000000001</v>
      </c>
      <c r="AB201">
        <v>33.426400000000001</v>
      </c>
      <c r="AD201">
        <f t="shared" si="75"/>
        <v>19545.519381031016</v>
      </c>
      <c r="AE201">
        <f t="shared" si="76"/>
        <v>0.23686580312140951</v>
      </c>
      <c r="AF201">
        <f t="shared" si="77"/>
        <v>117.70311771256877</v>
      </c>
      <c r="AG201">
        <f t="shared" si="78"/>
        <v>5.1162620982612671E-3</v>
      </c>
      <c r="AJ201">
        <v>2.2467929113986242E-2</v>
      </c>
      <c r="AK201">
        <v>254.01534872421865</v>
      </c>
    </row>
    <row r="202" spans="2:41" x14ac:dyDescent="0.2">
      <c r="B202">
        <v>110</v>
      </c>
      <c r="C202">
        <v>1300000</v>
      </c>
      <c r="D202">
        <v>464.84032100000002</v>
      </c>
      <c r="E202">
        <v>-580226.59447100002</v>
      </c>
      <c r="F202">
        <v>2518145.1075360002</v>
      </c>
      <c r="G202">
        <v>-110.778852</v>
      </c>
      <c r="I202">
        <f t="shared" si="61"/>
        <v>209.89910009712912</v>
      </c>
      <c r="J202">
        <f t="shared" si="71"/>
        <v>0.15151515151515152</v>
      </c>
      <c r="K202">
        <f t="shared" si="72"/>
        <v>1.0000931133086042</v>
      </c>
      <c r="L202">
        <f t="shared" si="73"/>
        <v>4.7264859999995679</v>
      </c>
      <c r="M202">
        <f t="shared" si="74"/>
        <v>-6.55032420000025</v>
      </c>
      <c r="O202">
        <v>110</v>
      </c>
      <c r="P202">
        <v>1300000</v>
      </c>
      <c r="Q202">
        <v>464.84032100000002</v>
      </c>
      <c r="R202">
        <v>-580226.59447100002</v>
      </c>
      <c r="S202">
        <v>2518145.1075360002</v>
      </c>
      <c r="T202">
        <v>-110.778852</v>
      </c>
      <c r="U202">
        <v>3937.0597670000002</v>
      </c>
      <c r="V202">
        <f t="shared" si="66"/>
        <v>0.39370597670000002</v>
      </c>
      <c r="Y202">
        <v>1300000</v>
      </c>
      <c r="Z202">
        <v>51.6982</v>
      </c>
      <c r="AA202">
        <v>85.195099999999996</v>
      </c>
      <c r="AB202">
        <v>33.496899999999997</v>
      </c>
      <c r="AD202">
        <f t="shared" si="75"/>
        <v>19669.451431339021</v>
      </c>
      <c r="AE202">
        <f t="shared" si="76"/>
        <v>0.2838017301851164</v>
      </c>
      <c r="AF202">
        <f t="shared" si="77"/>
        <v>107.68130592683963</v>
      </c>
      <c r="AG202">
        <f t="shared" si="78"/>
        <v>5.5924284611587475E-3</v>
      </c>
      <c r="AJ202">
        <v>2.5791759279003915E-2</v>
      </c>
      <c r="AK202">
        <v>262.14114225064947</v>
      </c>
      <c r="AL202">
        <f>AVERAGE(AJ202:AJ206)</f>
        <v>2.3994136218716926E-2</v>
      </c>
      <c r="AM202">
        <f>AVERAGE(AK202:AK206)</f>
        <v>287.36892706795663</v>
      </c>
      <c r="AN202">
        <f>AVERAGE(AJ202:AJ211)</f>
        <v>1.8941857589409816E-2</v>
      </c>
      <c r="AO202">
        <f>AVERAGE(AK202:AK211)</f>
        <v>336.68512067683969</v>
      </c>
    </row>
    <row r="203" spans="2:41" x14ac:dyDescent="0.2">
      <c r="B203">
        <v>120</v>
      </c>
      <c r="C203">
        <v>1400000</v>
      </c>
      <c r="D203">
        <v>464.95529199999999</v>
      </c>
      <c r="E203">
        <v>-580225.76324100001</v>
      </c>
      <c r="F203">
        <v>2518145.1075360002</v>
      </c>
      <c r="G203">
        <v>-52.380121000000003</v>
      </c>
      <c r="I203">
        <f t="shared" si="61"/>
        <v>210.73033009713981</v>
      </c>
      <c r="J203">
        <f t="shared" si="71"/>
        <v>0.16528925619834711</v>
      </c>
      <c r="K203">
        <f t="shared" si="72"/>
        <v>1.0000931133086042</v>
      </c>
      <c r="L203">
        <f t="shared" si="73"/>
        <v>5.5577160000102594</v>
      </c>
      <c r="M203">
        <f t="shared" si="74"/>
        <v>-6.7554089999986902</v>
      </c>
      <c r="O203">
        <v>120</v>
      </c>
      <c r="P203">
        <v>1400000</v>
      </c>
      <c r="Q203">
        <v>464.95529199999999</v>
      </c>
      <c r="R203">
        <v>-580225.76324100001</v>
      </c>
      <c r="S203">
        <v>2518145.1075360002</v>
      </c>
      <c r="T203">
        <v>-52.380121000000003</v>
      </c>
      <c r="U203">
        <v>4745.6892680000001</v>
      </c>
      <c r="V203">
        <f t="shared" si="66"/>
        <v>0.47456892680000001</v>
      </c>
      <c r="Y203">
        <v>1400000</v>
      </c>
      <c r="Z203">
        <v>51.989600000000003</v>
      </c>
      <c r="AA203">
        <v>84.813599999999994</v>
      </c>
      <c r="AB203">
        <v>32.823999999999998</v>
      </c>
      <c r="AD203">
        <f t="shared" si="75"/>
        <v>18507.719533463889</v>
      </c>
      <c r="AE203">
        <f t="shared" si="76"/>
        <v>0.36356466560138345</v>
      </c>
      <c r="AF203">
        <f t="shared" si="77"/>
        <v>92.877905858766283</v>
      </c>
      <c r="AG203">
        <f t="shared" si="78"/>
        <v>6.4837809857139599E-3</v>
      </c>
      <c r="AJ203">
        <v>2.3748399704118701E-2</v>
      </c>
      <c r="AK203">
        <v>274.1901782983773</v>
      </c>
    </row>
    <row r="204" spans="2:41" x14ac:dyDescent="0.2">
      <c r="B204">
        <v>130</v>
      </c>
      <c r="C204">
        <v>1500000</v>
      </c>
      <c r="D204">
        <v>464.88797299999999</v>
      </c>
      <c r="E204">
        <v>-580237.93220200005</v>
      </c>
      <c r="F204">
        <v>2518145.1075360002</v>
      </c>
      <c r="G204">
        <v>-52.206930999999997</v>
      </c>
      <c r="I204">
        <f t="shared" si="61"/>
        <v>198.56136909709312</v>
      </c>
      <c r="J204">
        <f t="shared" si="71"/>
        <v>0.1790633608815427</v>
      </c>
      <c r="K204">
        <f t="shared" si="72"/>
        <v>1.0000931133086042</v>
      </c>
      <c r="L204">
        <f t="shared" si="73"/>
        <v>-6.6112450000364333</v>
      </c>
      <c r="M204">
        <f t="shared" si="74"/>
        <v>-8.0554281000044288</v>
      </c>
      <c r="O204">
        <v>130</v>
      </c>
      <c r="P204">
        <v>1500000</v>
      </c>
      <c r="Q204">
        <v>464.88797299999999</v>
      </c>
      <c r="R204">
        <v>-580237.93220200005</v>
      </c>
      <c r="S204">
        <v>2518145.1075360002</v>
      </c>
      <c r="T204">
        <v>-52.206930999999997</v>
      </c>
      <c r="U204">
        <v>5658.773596</v>
      </c>
      <c r="V204">
        <f t="shared" si="66"/>
        <v>0.56587735960000007</v>
      </c>
      <c r="Y204">
        <v>1500000</v>
      </c>
      <c r="Z204">
        <v>51.845599999999997</v>
      </c>
      <c r="AA204">
        <v>85.152500000000003</v>
      </c>
      <c r="AB204">
        <v>33.306899999999999</v>
      </c>
      <c r="AD204">
        <f t="shared" si="75"/>
        <v>19336.641124640326</v>
      </c>
      <c r="AE204">
        <f t="shared" si="76"/>
        <v>0.41493164740271898</v>
      </c>
      <c r="AF204">
        <f t="shared" si="77"/>
        <v>89.573271425064632</v>
      </c>
      <c r="AG204">
        <f t="shared" si="78"/>
        <v>6.7229876772312534E-3</v>
      </c>
      <c r="AJ204">
        <v>3.1074964533123393E-2</v>
      </c>
      <c r="AK204">
        <v>283.96947316960649</v>
      </c>
    </row>
    <row r="205" spans="2:41" x14ac:dyDescent="0.2">
      <c r="B205">
        <v>140</v>
      </c>
      <c r="C205">
        <v>1600000</v>
      </c>
      <c r="D205">
        <v>464.91679299999998</v>
      </c>
      <c r="E205">
        <v>-580220.88265000004</v>
      </c>
      <c r="F205">
        <v>2518145.1075360002</v>
      </c>
      <c r="G205">
        <v>47.732537000000001</v>
      </c>
      <c r="I205">
        <f t="shared" si="61"/>
        <v>215.61092109710444</v>
      </c>
      <c r="J205">
        <f t="shared" si="71"/>
        <v>0.1928374655647383</v>
      </c>
      <c r="K205">
        <f t="shared" si="72"/>
        <v>1.0000931133086042</v>
      </c>
      <c r="L205">
        <f t="shared" si="73"/>
        <v>10.438306999974884</v>
      </c>
      <c r="M205">
        <f t="shared" si="74"/>
        <v>-5.133576799998627</v>
      </c>
      <c r="O205">
        <v>140</v>
      </c>
      <c r="P205">
        <v>1600000</v>
      </c>
      <c r="Q205">
        <v>464.91679299999998</v>
      </c>
      <c r="R205">
        <v>-580220.88265000004</v>
      </c>
      <c r="S205">
        <v>2518145.1075360002</v>
      </c>
      <c r="T205">
        <v>47.732537000000001</v>
      </c>
      <c r="U205">
        <v>6847.5673450000004</v>
      </c>
      <c r="V205">
        <f t="shared" si="66"/>
        <v>0.68475673450000007</v>
      </c>
      <c r="Y205">
        <v>1600000</v>
      </c>
      <c r="Z205">
        <v>51.564599999999999</v>
      </c>
      <c r="AA205">
        <v>85.145300000000006</v>
      </c>
      <c r="AB205">
        <v>33.5807</v>
      </c>
      <c r="AD205">
        <f t="shared" si="75"/>
        <v>19817.443668870204</v>
      </c>
      <c r="AE205">
        <f t="shared" si="76"/>
        <v>0.48991863474529351</v>
      </c>
      <c r="AF205">
        <f t="shared" si="77"/>
        <v>85.243318409954554</v>
      </c>
      <c r="AG205">
        <f t="shared" si="78"/>
        <v>7.0644833076990614E-3</v>
      </c>
      <c r="AJ205">
        <v>2.2735915500144633E-2</v>
      </c>
      <c r="AK205">
        <v>296.39748705489012</v>
      </c>
    </row>
    <row r="206" spans="2:41" x14ac:dyDescent="0.2">
      <c r="B206">
        <v>150</v>
      </c>
      <c r="C206">
        <v>1700000</v>
      </c>
      <c r="D206">
        <v>464.866469</v>
      </c>
      <c r="E206">
        <v>-580229.08234700002</v>
      </c>
      <c r="F206">
        <v>2518145.1075360002</v>
      </c>
      <c r="G206">
        <v>151.07834299999999</v>
      </c>
      <c r="I206">
        <f t="shared" si="61"/>
        <v>207.41122409712989</v>
      </c>
      <c r="J206">
        <f t="shared" si="71"/>
        <v>0.20661157024793389</v>
      </c>
      <c r="K206">
        <f t="shared" si="72"/>
        <v>1.0000931133086042</v>
      </c>
      <c r="L206">
        <f t="shared" si="73"/>
        <v>2.2386100000003353</v>
      </c>
      <c r="M206">
        <f t="shared" si="74"/>
        <v>-7.6585016999972142</v>
      </c>
      <c r="O206">
        <v>150</v>
      </c>
      <c r="P206">
        <v>1700000</v>
      </c>
      <c r="Q206">
        <v>464.866469</v>
      </c>
      <c r="R206">
        <v>-580229.08234700002</v>
      </c>
      <c r="S206">
        <v>2518145.1075360002</v>
      </c>
      <c r="T206">
        <v>151.07834299999999</v>
      </c>
      <c r="U206">
        <v>7698.4069380000001</v>
      </c>
      <c r="V206">
        <f t="shared" si="66"/>
        <v>0.76984069380000009</v>
      </c>
      <c r="Y206">
        <v>1700000</v>
      </c>
      <c r="Z206">
        <v>51.323399999999999</v>
      </c>
      <c r="AA206">
        <v>85.175299999999993</v>
      </c>
      <c r="AB206">
        <v>33.851900000000001</v>
      </c>
      <c r="AD206">
        <f t="shared" si="75"/>
        <v>20301.472797456066</v>
      </c>
      <c r="AE206">
        <f t="shared" si="76"/>
        <v>0.53766107697229959</v>
      </c>
      <c r="AF206">
        <f t="shared" si="77"/>
        <v>81.503646124186957</v>
      </c>
      <c r="AG206">
        <f t="shared" si="78"/>
        <v>7.388626504910332E-3</v>
      </c>
      <c r="AJ206">
        <v>1.6619642077193991E-2</v>
      </c>
      <c r="AK206">
        <v>320.14635456625979</v>
      </c>
    </row>
    <row r="207" spans="2:41" x14ac:dyDescent="0.2">
      <c r="B207">
        <v>160</v>
      </c>
      <c r="C207">
        <v>1800000</v>
      </c>
      <c r="D207">
        <v>464.84038099999998</v>
      </c>
      <c r="E207">
        <v>-580213.112601</v>
      </c>
      <c r="F207">
        <v>2518145.1075360002</v>
      </c>
      <c r="G207">
        <v>135.58821800000001</v>
      </c>
      <c r="I207">
        <f t="shared" si="61"/>
        <v>223.38097009714693</v>
      </c>
      <c r="J207">
        <f t="shared" si="71"/>
        <v>0.22038567493112948</v>
      </c>
      <c r="K207">
        <f t="shared" si="72"/>
        <v>1.0000931133086042</v>
      </c>
      <c r="L207">
        <f t="shared" si="73"/>
        <v>18.208356000017375</v>
      </c>
      <c r="M207">
        <f t="shared" si="74"/>
        <v>-5.2415573999980554</v>
      </c>
      <c r="O207">
        <v>160</v>
      </c>
      <c r="P207">
        <v>1800000</v>
      </c>
      <c r="Q207">
        <v>464.84038099999998</v>
      </c>
      <c r="R207">
        <v>-580213.112601</v>
      </c>
      <c r="S207">
        <v>2518145.1075360002</v>
      </c>
      <c r="T207">
        <v>135.58821800000001</v>
      </c>
      <c r="U207">
        <v>8749.5936359999996</v>
      </c>
      <c r="V207">
        <f t="shared" si="66"/>
        <v>0.87495936360000004</v>
      </c>
      <c r="Y207">
        <v>1800000</v>
      </c>
      <c r="Z207">
        <v>51.851100000000002</v>
      </c>
      <c r="AA207">
        <v>85.272499999999994</v>
      </c>
      <c r="AB207">
        <v>33.421399999999998</v>
      </c>
      <c r="AD207">
        <f t="shared" si="75"/>
        <v>19536.749697848652</v>
      </c>
      <c r="AE207">
        <f t="shared" si="76"/>
        <v>0.63499579561135344</v>
      </c>
      <c r="AF207">
        <f t="shared" si="77"/>
        <v>73.531441675277861</v>
      </c>
      <c r="AG207">
        <f t="shared" si="78"/>
        <v>8.1896939088910419E-3</v>
      </c>
      <c r="AJ207">
        <v>1.5850205360462704E-2</v>
      </c>
      <c r="AK207">
        <v>320.15853457434514</v>
      </c>
      <c r="AL207">
        <f>AVERAGE(AJ207:AJ211)</f>
        <v>1.3889578960102702E-2</v>
      </c>
      <c r="AM207">
        <f>AVERAGE(AK207:AK211)</f>
        <v>386.00131428572269</v>
      </c>
    </row>
    <row r="208" spans="2:41" x14ac:dyDescent="0.2">
      <c r="B208">
        <v>170</v>
      </c>
      <c r="C208">
        <v>1900000</v>
      </c>
      <c r="D208">
        <v>464.92281000000003</v>
      </c>
      <c r="E208">
        <v>-580206.40799900005</v>
      </c>
      <c r="F208">
        <v>2518145.1075360002</v>
      </c>
      <c r="G208">
        <v>175.179609</v>
      </c>
      <c r="I208">
        <f t="shared" si="61"/>
        <v>230.08557209710125</v>
      </c>
      <c r="J208">
        <f t="shared" si="71"/>
        <v>0.23415977961432508</v>
      </c>
      <c r="K208">
        <f t="shared" si="72"/>
        <v>1.0000931133086042</v>
      </c>
      <c r="L208">
        <f t="shared" si="73"/>
        <v>24.912957999971695</v>
      </c>
      <c r="M208">
        <f t="shared" si="74"/>
        <v>-6.1680718000043271</v>
      </c>
      <c r="O208">
        <v>170</v>
      </c>
      <c r="P208">
        <v>1900000</v>
      </c>
      <c r="Q208">
        <v>464.92281000000003</v>
      </c>
      <c r="R208">
        <v>-580206.40799900005</v>
      </c>
      <c r="S208">
        <v>2518145.1075360002</v>
      </c>
      <c r="T208">
        <v>175.179609</v>
      </c>
      <c r="U208">
        <v>10211.650631</v>
      </c>
      <c r="V208">
        <f t="shared" si="66"/>
        <v>1.0211650631</v>
      </c>
      <c r="Y208">
        <v>1900000</v>
      </c>
      <c r="Z208">
        <v>85.489800000000002</v>
      </c>
      <c r="AA208">
        <v>52.033999999999999</v>
      </c>
      <c r="AB208">
        <v>33.455800000000004</v>
      </c>
      <c r="AD208">
        <f t="shared" si="75"/>
        <v>19597.138206672174</v>
      </c>
      <c r="AE208">
        <f t="shared" si="76"/>
        <v>0.7388198777309477</v>
      </c>
      <c r="AF208">
        <f t="shared" si="77"/>
        <v>69.419980165046965</v>
      </c>
      <c r="AG208">
        <f t="shared" si="78"/>
        <v>8.6747359847735642E-3</v>
      </c>
      <c r="AJ208">
        <v>1.726567290357784E-2</v>
      </c>
      <c r="AK208">
        <v>385.26671638347239</v>
      </c>
    </row>
    <row r="209" spans="2:41" x14ac:dyDescent="0.2">
      <c r="B209">
        <v>180</v>
      </c>
      <c r="C209">
        <v>2000000</v>
      </c>
      <c r="D209">
        <v>464.85162300000002</v>
      </c>
      <c r="E209">
        <v>-580208.29827200004</v>
      </c>
      <c r="F209">
        <v>2518145.1075360002</v>
      </c>
      <c r="G209">
        <v>244.54556400000001</v>
      </c>
      <c r="I209">
        <f t="shared" si="61"/>
        <v>228.195299097104</v>
      </c>
      <c r="J209">
        <f t="shared" si="71"/>
        <v>0.24793388429752067</v>
      </c>
      <c r="K209">
        <f t="shared" si="72"/>
        <v>1.0000931133086042</v>
      </c>
      <c r="L209">
        <f t="shared" si="73"/>
        <v>23.022684999974445</v>
      </c>
      <c r="M209">
        <f t="shared" si="74"/>
        <v>-7.027559299999484</v>
      </c>
      <c r="O209">
        <v>180</v>
      </c>
      <c r="P209">
        <v>2000000</v>
      </c>
      <c r="Q209">
        <v>464.85162300000002</v>
      </c>
      <c r="R209">
        <v>-580208.29827200004</v>
      </c>
      <c r="S209">
        <v>2518145.1075360002</v>
      </c>
      <c r="T209">
        <v>244.54556400000001</v>
      </c>
      <c r="U209">
        <v>11455.593942</v>
      </c>
      <c r="V209">
        <f t="shared" si="66"/>
        <v>1.1455593942</v>
      </c>
      <c r="Y209">
        <v>2000000</v>
      </c>
      <c r="Z209">
        <v>51.804600000000001</v>
      </c>
      <c r="AA209">
        <v>85.481200000000001</v>
      </c>
      <c r="AB209">
        <v>33.676600000000001</v>
      </c>
      <c r="AD209">
        <f t="shared" si="75"/>
        <v>19987.713388259956</v>
      </c>
      <c r="AE209">
        <f t="shared" si="76"/>
        <v>0.812624247342282</v>
      </c>
      <c r="AF209">
        <f t="shared" si="77"/>
        <v>66.870005568945245</v>
      </c>
      <c r="AG209">
        <f t="shared" si="78"/>
        <v>9.0055323739895807E-3</v>
      </c>
      <c r="AJ209">
        <v>1.5250091671415045E-2</v>
      </c>
      <c r="AK209">
        <v>389.10892791586559</v>
      </c>
    </row>
    <row r="210" spans="2:41" x14ac:dyDescent="0.2">
      <c r="B210">
        <v>190</v>
      </c>
      <c r="C210">
        <v>2100000</v>
      </c>
      <c r="D210">
        <v>464.92522200000002</v>
      </c>
      <c r="E210">
        <v>-580201.47908600001</v>
      </c>
      <c r="F210">
        <v>2518145.1075360002</v>
      </c>
      <c r="G210">
        <v>224.12256199999999</v>
      </c>
      <c r="I210">
        <f t="shared" si="61"/>
        <v>235.01448509714101</v>
      </c>
      <c r="J210">
        <f t="shared" si="71"/>
        <v>0.26170798898071623</v>
      </c>
      <c r="K210">
        <f t="shared" si="72"/>
        <v>1.0000931133086042</v>
      </c>
      <c r="L210">
        <f t="shared" si="73"/>
        <v>29.841871000011452</v>
      </c>
      <c r="M210">
        <f t="shared" si="74"/>
        <v>-6.1566133999960586</v>
      </c>
      <c r="O210">
        <v>190</v>
      </c>
      <c r="P210">
        <v>2100000</v>
      </c>
      <c r="Q210">
        <v>464.92522200000002</v>
      </c>
      <c r="R210">
        <v>-580201.47908600001</v>
      </c>
      <c r="S210">
        <v>2518145.1075360002</v>
      </c>
      <c r="T210">
        <v>224.12256199999999</v>
      </c>
      <c r="U210">
        <v>13323.460451000001</v>
      </c>
      <c r="V210">
        <f t="shared" si="66"/>
        <v>1.3323460451000002</v>
      </c>
      <c r="Y210">
        <v>2100000</v>
      </c>
      <c r="Z210">
        <v>51.796500000000002</v>
      </c>
      <c r="AA210">
        <v>85.2928</v>
      </c>
      <c r="AB210">
        <v>33.496299999999998</v>
      </c>
      <c r="AD210">
        <f t="shared" si="75"/>
        <v>19668.394486415702</v>
      </c>
      <c r="AE210">
        <f t="shared" si="76"/>
        <v>0.96046911858300155</v>
      </c>
      <c r="AF210">
        <f t="shared" si="77"/>
        <v>62.338458735365968</v>
      </c>
      <c r="AG210">
        <f t="shared" si="78"/>
        <v>9.6601682527379957E-3</v>
      </c>
      <c r="AJ210">
        <v>1.1685733130034265E-2</v>
      </c>
      <c r="AK210">
        <v>402.27162916833578</v>
      </c>
    </row>
    <row r="211" spans="2:41" x14ac:dyDescent="0.2">
      <c r="B211">
        <v>200</v>
      </c>
      <c r="C211">
        <v>2200000</v>
      </c>
      <c r="D211">
        <v>464.86839600000002</v>
      </c>
      <c r="E211">
        <v>-580202.51908300002</v>
      </c>
      <c r="F211">
        <v>2518145.1075360002</v>
      </c>
      <c r="G211">
        <v>286.605864</v>
      </c>
      <c r="I211">
        <f t="shared" si="61"/>
        <v>233.9744880971266</v>
      </c>
      <c r="J211">
        <f t="shared" si="71"/>
        <v>0.27548209366391185</v>
      </c>
      <c r="K211">
        <f t="shared" si="72"/>
        <v>1.0000931133086042</v>
      </c>
      <c r="L211">
        <f t="shared" si="73"/>
        <v>28.801873999997042</v>
      </c>
      <c r="M211">
        <f t="shared" si="74"/>
        <v>-6.9425317000011999</v>
      </c>
      <c r="O211">
        <v>200</v>
      </c>
      <c r="P211">
        <v>2200000</v>
      </c>
      <c r="Q211">
        <v>464.86839600000002</v>
      </c>
      <c r="R211">
        <v>-580202.51908300002</v>
      </c>
      <c r="S211">
        <v>2518145.1075360002</v>
      </c>
      <c r="T211">
        <v>286.605864</v>
      </c>
      <c r="U211">
        <v>15501.099133</v>
      </c>
      <c r="V211">
        <f t="shared" si="66"/>
        <v>1.5501099133</v>
      </c>
      <c r="Y211">
        <v>2200000</v>
      </c>
      <c r="Z211">
        <v>51.764600000000002</v>
      </c>
      <c r="AA211">
        <v>85.473200000000006</v>
      </c>
      <c r="AB211">
        <v>33.708599999999997</v>
      </c>
      <c r="AD211">
        <f t="shared" si="75"/>
        <v>20044.745403195833</v>
      </c>
      <c r="AE211">
        <f t="shared" si="76"/>
        <v>1.0964711981000543</v>
      </c>
      <c r="AF211">
        <f t="shared" si="77"/>
        <v>60.354728409022648</v>
      </c>
      <c r="AG211">
        <f t="shared" si="78"/>
        <v>9.9776772404459174E-3</v>
      </c>
      <c r="AJ211">
        <v>9.3961917350236686E-3</v>
      </c>
      <c r="AK211">
        <v>433.20076338659453</v>
      </c>
    </row>
    <row r="212" spans="2:41" x14ac:dyDescent="0.2">
      <c r="B212">
        <v>210</v>
      </c>
      <c r="C212">
        <v>2300000</v>
      </c>
      <c r="D212">
        <v>464.89289200000002</v>
      </c>
      <c r="E212">
        <v>-580189.75382300001</v>
      </c>
      <c r="F212">
        <v>2518145.1075360002</v>
      </c>
      <c r="G212">
        <v>411.742006</v>
      </c>
      <c r="I212">
        <f t="shared" si="61"/>
        <v>246.73974809714127</v>
      </c>
      <c r="J212">
        <f t="shared" si="71"/>
        <v>0.28925619834710742</v>
      </c>
      <c r="K212">
        <f t="shared" si="72"/>
        <v>1.0000931133086042</v>
      </c>
      <c r="L212">
        <f t="shared" si="73"/>
        <v>41.56713400001172</v>
      </c>
      <c r="M212">
        <f t="shared" si="74"/>
        <v>-5.5620059999982914</v>
      </c>
      <c r="O212">
        <v>210</v>
      </c>
      <c r="P212">
        <v>2300000</v>
      </c>
      <c r="Q212">
        <v>464.89289200000002</v>
      </c>
      <c r="R212">
        <v>-580189.75382300001</v>
      </c>
      <c r="S212">
        <v>2518145.1075360002</v>
      </c>
      <c r="T212">
        <v>411.742006</v>
      </c>
      <c r="U212">
        <v>17472.253516000001</v>
      </c>
      <c r="V212">
        <f t="shared" si="66"/>
        <v>1.7472253516000003</v>
      </c>
      <c r="Y212">
        <v>2300000</v>
      </c>
      <c r="Z212">
        <v>52.048400000000001</v>
      </c>
      <c r="AA212">
        <v>85.206400000000002</v>
      </c>
      <c r="AB212">
        <v>33.158000000000001</v>
      </c>
      <c r="AD212">
        <f t="shared" si="75"/>
        <v>19078.462789029949</v>
      </c>
      <c r="AE212">
        <f t="shared" si="76"/>
        <v>1.2984966160630411</v>
      </c>
      <c r="AF212">
        <f t="shared" si="77"/>
        <v>54.709763293113497</v>
      </c>
      <c r="AG212">
        <f t="shared" si="78"/>
        <v>1.1007176119071253E-2</v>
      </c>
      <c r="AJ212">
        <v>7.0494532988679007E-3</v>
      </c>
      <c r="AK212">
        <v>493.03183091833534</v>
      </c>
      <c r="AL212">
        <f>AVERAGE(AJ212:AJ216)</f>
        <v>5.4744803171035876E-3</v>
      </c>
      <c r="AM212">
        <f>AVERAGE(AK212:AK216)</f>
        <v>611.14414391160335</v>
      </c>
      <c r="AN212">
        <f>AVERAGE(AJ212:AJ221)</f>
        <v>5.0804150723067643E-3</v>
      </c>
      <c r="AO212">
        <f>AVERAGE(AK212:AK221)</f>
        <v>652.42574729337173</v>
      </c>
    </row>
    <row r="213" spans="2:41" x14ac:dyDescent="0.2">
      <c r="B213">
        <v>220</v>
      </c>
      <c r="C213">
        <v>2400000</v>
      </c>
      <c r="D213">
        <v>464.873312</v>
      </c>
      <c r="E213">
        <v>-580194.38112000003</v>
      </c>
      <c r="F213">
        <v>2518145.1075360002</v>
      </c>
      <c r="G213">
        <v>488.67133699999999</v>
      </c>
      <c r="I213">
        <f t="shared" si="61"/>
        <v>242.11245109711308</v>
      </c>
      <c r="J213">
        <f t="shared" si="71"/>
        <v>0.30303030303030304</v>
      </c>
      <c r="K213">
        <f t="shared" si="72"/>
        <v>1.0000931133086042</v>
      </c>
      <c r="L213">
        <f t="shared" si="73"/>
        <v>36.939836999983527</v>
      </c>
      <c r="M213">
        <f t="shared" si="74"/>
        <v>-7.3012617000025788</v>
      </c>
      <c r="O213">
        <v>220</v>
      </c>
      <c r="P213">
        <v>2400000</v>
      </c>
      <c r="Q213">
        <v>464.873312</v>
      </c>
      <c r="R213">
        <v>-580194.38112000003</v>
      </c>
      <c r="S213">
        <v>2518145.1075360002</v>
      </c>
      <c r="T213">
        <v>488.67133699999999</v>
      </c>
      <c r="U213">
        <v>20055.919793000001</v>
      </c>
      <c r="V213">
        <f t="shared" si="66"/>
        <v>2.0055919793000001</v>
      </c>
      <c r="Y213">
        <v>2400000</v>
      </c>
      <c r="Z213">
        <v>85.456400000000002</v>
      </c>
      <c r="AA213">
        <v>51.786799999999999</v>
      </c>
      <c r="AB213">
        <v>33.669600000000003</v>
      </c>
      <c r="AD213">
        <f t="shared" si="75"/>
        <v>19975.252072692008</v>
      </c>
      <c r="AE213">
        <f t="shared" si="76"/>
        <v>1.4235921830370826</v>
      </c>
      <c r="AF213">
        <f t="shared" si="77"/>
        <v>54.677712718977844</v>
      </c>
      <c r="AG213">
        <f t="shared" si="78"/>
        <v>1.1013628223533663E-2</v>
      </c>
      <c r="AJ213">
        <v>6.2318561854413472E-3</v>
      </c>
      <c r="AK213">
        <v>547.55440756977146</v>
      </c>
    </row>
    <row r="214" spans="2:41" x14ac:dyDescent="0.2">
      <c r="B214">
        <v>230</v>
      </c>
      <c r="C214">
        <v>2500000</v>
      </c>
      <c r="D214">
        <v>464.88339200000001</v>
      </c>
      <c r="E214">
        <v>-580185.01306100003</v>
      </c>
      <c r="F214">
        <v>2518145.1075360002</v>
      </c>
      <c r="G214">
        <v>615.60449100000005</v>
      </c>
      <c r="I214">
        <f t="shared" si="61"/>
        <v>251.48051009711344</v>
      </c>
      <c r="J214">
        <f t="shared" si="71"/>
        <v>0.3168044077134986</v>
      </c>
      <c r="K214">
        <f t="shared" si="72"/>
        <v>1.0000931133086042</v>
      </c>
      <c r="L214">
        <f t="shared" si="73"/>
        <v>46.307895999983884</v>
      </c>
      <c r="M214">
        <f t="shared" si="74"/>
        <v>-5.9017260999997232</v>
      </c>
      <c r="O214">
        <v>230</v>
      </c>
      <c r="P214">
        <v>2500000</v>
      </c>
      <c r="Q214">
        <v>464.88339200000001</v>
      </c>
      <c r="R214">
        <v>-580185.01306100003</v>
      </c>
      <c r="S214">
        <v>2518145.1075360002</v>
      </c>
      <c r="T214">
        <v>615.60449100000005</v>
      </c>
      <c r="U214">
        <v>22767.409752</v>
      </c>
      <c r="V214">
        <f t="shared" si="66"/>
        <v>2.2767409752000001</v>
      </c>
      <c r="Y214">
        <v>2500000</v>
      </c>
      <c r="Z214">
        <v>51.427399999999999</v>
      </c>
      <c r="AA214">
        <v>85.912000000000006</v>
      </c>
      <c r="AB214">
        <v>34.4846</v>
      </c>
      <c r="AD214">
        <f t="shared" si="75"/>
        <v>21461.19872936005</v>
      </c>
      <c r="AE214">
        <f t="shared" si="76"/>
        <v>1.5041630868859222</v>
      </c>
      <c r="AF214">
        <f t="shared" si="77"/>
        <v>56.191016847046178</v>
      </c>
      <c r="AG214">
        <f t="shared" si="78"/>
        <v>1.0717015526506815E-2</v>
      </c>
      <c r="AJ214">
        <v>6.0424293472961348E-3</v>
      </c>
      <c r="AK214">
        <v>574.90480798787712</v>
      </c>
    </row>
    <row r="215" spans="2:41" x14ac:dyDescent="0.2">
      <c r="B215">
        <v>240</v>
      </c>
      <c r="C215">
        <v>2600000</v>
      </c>
      <c r="D215">
        <v>464.86165699999998</v>
      </c>
      <c r="E215">
        <v>-580164.65582800005</v>
      </c>
      <c r="F215">
        <v>2518145.1075360002</v>
      </c>
      <c r="G215">
        <v>669.77989300000002</v>
      </c>
      <c r="I215">
        <f t="shared" si="61"/>
        <v>271.83774309710134</v>
      </c>
      <c r="J215">
        <f t="shared" si="71"/>
        <v>0.33057851239669422</v>
      </c>
      <c r="K215">
        <f t="shared" si="72"/>
        <v>1.0000931133086042</v>
      </c>
      <c r="L215">
        <f t="shared" si="73"/>
        <v>66.665128999971785</v>
      </c>
      <c r="M215">
        <f t="shared" si="74"/>
        <v>-4.8028087000009689</v>
      </c>
      <c r="O215">
        <v>240</v>
      </c>
      <c r="P215">
        <v>2600000</v>
      </c>
      <c r="Q215">
        <v>464.86165699999998</v>
      </c>
      <c r="R215">
        <v>-580164.65582800005</v>
      </c>
      <c r="S215">
        <v>2518145.1075360002</v>
      </c>
      <c r="T215">
        <v>669.77989300000002</v>
      </c>
      <c r="U215">
        <v>24536.529655999999</v>
      </c>
      <c r="V215">
        <f t="shared" si="66"/>
        <v>2.4536529655999999</v>
      </c>
      <c r="Y215">
        <v>2600000</v>
      </c>
      <c r="Z215">
        <v>50.620699999999999</v>
      </c>
      <c r="AA215">
        <v>85.416700000000006</v>
      </c>
      <c r="AB215">
        <v>34.795999999999999</v>
      </c>
      <c r="AD215">
        <f t="shared" si="75"/>
        <v>22047.856022942506</v>
      </c>
      <c r="AE215">
        <f t="shared" si="76"/>
        <v>1.5779093612484532</v>
      </c>
      <c r="AF215">
        <f t="shared" si="77"/>
        <v>55.321745404233234</v>
      </c>
      <c r="AG215">
        <f t="shared" si="78"/>
        <v>1.0885412157547717E-2</v>
      </c>
      <c r="AJ215">
        <v>4.2460718212584845E-3</v>
      </c>
      <c r="AK215">
        <v>650.87815464680614</v>
      </c>
    </row>
    <row r="216" spans="2:41" x14ac:dyDescent="0.2">
      <c r="B216">
        <v>250</v>
      </c>
      <c r="C216">
        <v>2700000</v>
      </c>
      <c r="D216">
        <v>464.89916599999998</v>
      </c>
      <c r="E216">
        <v>-580167.59934399999</v>
      </c>
      <c r="F216">
        <v>2518145.1075360002</v>
      </c>
      <c r="G216">
        <v>761.46647900000005</v>
      </c>
      <c r="I216">
        <f t="shared" si="61"/>
        <v>268.89422709716018</v>
      </c>
      <c r="J216">
        <f t="shared" si="71"/>
        <v>0.34435261707988979</v>
      </c>
      <c r="K216">
        <f t="shared" si="72"/>
        <v>1.0000931133086042</v>
      </c>
      <c r="L216">
        <f t="shared" si="73"/>
        <v>63.721613000030629</v>
      </c>
      <c r="M216">
        <f t="shared" si="74"/>
        <v>-7.1328835999938747</v>
      </c>
      <c r="O216">
        <v>250</v>
      </c>
      <c r="P216">
        <v>2700000</v>
      </c>
      <c r="Q216">
        <v>464.89916599999998</v>
      </c>
      <c r="R216">
        <v>-580167.59934399999</v>
      </c>
      <c r="S216">
        <v>2518145.1075360002</v>
      </c>
      <c r="T216">
        <v>761.46647900000005</v>
      </c>
      <c r="U216">
        <v>26145.305329999999</v>
      </c>
      <c r="V216">
        <f t="shared" si="66"/>
        <v>2.6145305329999999</v>
      </c>
      <c r="Y216">
        <v>2700000</v>
      </c>
      <c r="Z216">
        <v>51.076099999999997</v>
      </c>
      <c r="AA216">
        <v>85.377200000000002</v>
      </c>
      <c r="AB216">
        <v>34.301099999999998</v>
      </c>
      <c r="AD216">
        <f t="shared" si="75"/>
        <v>21120.419526723741</v>
      </c>
      <c r="AE216">
        <f t="shared" si="76"/>
        <v>1.7551993781539359</v>
      </c>
      <c r="AF216">
        <f t="shared" si="77"/>
        <v>50.87486655597214</v>
      </c>
      <c r="AG216">
        <f t="shared" si="78"/>
        <v>1.1836886084751969E-2</v>
      </c>
      <c r="AJ216">
        <v>3.802590932654071E-3</v>
      </c>
      <c r="AK216">
        <v>789.35151843522681</v>
      </c>
    </row>
    <row r="217" spans="2:41" x14ac:dyDescent="0.2">
      <c r="B217">
        <v>260</v>
      </c>
      <c r="C217">
        <v>2800000</v>
      </c>
      <c r="D217">
        <v>464.89578299999999</v>
      </c>
      <c r="E217">
        <v>-580162.08439900004</v>
      </c>
      <c r="F217">
        <v>2518145.1075360002</v>
      </c>
      <c r="G217">
        <v>921.10787100000005</v>
      </c>
      <c r="I217">
        <f t="shared" si="61"/>
        <v>274.4091720971046</v>
      </c>
      <c r="J217">
        <f t="shared" si="71"/>
        <v>0.35812672176308541</v>
      </c>
      <c r="K217">
        <f t="shared" si="72"/>
        <v>1.0000931133086042</v>
      </c>
      <c r="L217">
        <f t="shared" si="73"/>
        <v>69.236557999975048</v>
      </c>
      <c r="M217">
        <f t="shared" si="74"/>
        <v>-6.2870375000053169</v>
      </c>
      <c r="O217">
        <v>260</v>
      </c>
      <c r="P217">
        <v>2800000</v>
      </c>
      <c r="Q217">
        <v>464.89578299999999</v>
      </c>
      <c r="R217">
        <v>-580162.08439900004</v>
      </c>
      <c r="S217">
        <v>2518145.1075360002</v>
      </c>
      <c r="T217">
        <v>921.10787100000005</v>
      </c>
      <c r="U217">
        <v>30909.390174</v>
      </c>
      <c r="V217">
        <f t="shared" si="66"/>
        <v>3.0909390174000002</v>
      </c>
      <c r="Y217">
        <v>2800000</v>
      </c>
      <c r="Z217">
        <v>51.330100000000002</v>
      </c>
      <c r="AA217">
        <v>85.808800000000005</v>
      </c>
      <c r="AB217">
        <v>34.478700000000003</v>
      </c>
      <c r="AD217">
        <f t="shared" si="75"/>
        <v>21450.185168811575</v>
      </c>
      <c r="AE217">
        <f t="shared" si="76"/>
        <v>2.0431237402000137</v>
      </c>
      <c r="AF217">
        <f t="shared" si="77"/>
        <v>49.681928879455114</v>
      </c>
      <c r="AG217">
        <f t="shared" si="78"/>
        <v>1.2121107484798698E-2</v>
      </c>
      <c r="AJ217">
        <v>3.1100888483226482E-3</v>
      </c>
      <c r="AK217">
        <v>858.83376420221339</v>
      </c>
      <c r="AL217">
        <f>AVERAGE(AJ217:AJ221)</f>
        <v>3.1100888483226482E-3</v>
      </c>
      <c r="AM217">
        <f>AVERAGE(AK217:AK221)</f>
        <v>858.83376420221339</v>
      </c>
    </row>
    <row r="218" spans="2:41" x14ac:dyDescent="0.2">
      <c r="B218">
        <v>270</v>
      </c>
      <c r="C218">
        <v>2900000</v>
      </c>
      <c r="D218">
        <v>464.859511</v>
      </c>
      <c r="E218">
        <v>-580142.58423299994</v>
      </c>
      <c r="F218">
        <v>2518145.1075360002</v>
      </c>
      <c r="G218">
        <v>1021.328549</v>
      </c>
      <c r="I218">
        <f t="shared" si="61"/>
        <v>293.90933809720445</v>
      </c>
      <c r="J218">
        <f t="shared" si="71"/>
        <v>0.37190082644628097</v>
      </c>
      <c r="K218">
        <f t="shared" si="72"/>
        <v>1.0000931133086042</v>
      </c>
      <c r="L218">
        <f t="shared" si="73"/>
        <v>88.736724000074901</v>
      </c>
      <c r="M218">
        <f t="shared" si="74"/>
        <v>-4.8885153999897737</v>
      </c>
      <c r="O218">
        <v>270</v>
      </c>
      <c r="P218">
        <v>2900000</v>
      </c>
      <c r="Q218">
        <v>464.859511</v>
      </c>
      <c r="R218">
        <v>-580142.58423299994</v>
      </c>
      <c r="S218">
        <v>2518145.1075360002</v>
      </c>
      <c r="T218">
        <v>1021.328549</v>
      </c>
      <c r="U218">
        <v>33365.710220000001</v>
      </c>
      <c r="V218">
        <f t="shared" si="66"/>
        <v>3.3365710220000002</v>
      </c>
      <c r="Y218">
        <v>2900000</v>
      </c>
      <c r="Z218">
        <v>51.446100000000001</v>
      </c>
      <c r="AA218">
        <v>85.752700000000004</v>
      </c>
      <c r="AB218">
        <v>34.306600000000003</v>
      </c>
      <c r="AD218">
        <f t="shared" si="75"/>
        <v>21130.580798613355</v>
      </c>
      <c r="AE218">
        <f t="shared" si="76"/>
        <v>2.2388459837319186</v>
      </c>
      <c r="AF218">
        <f t="shared" si="77"/>
        <v>47.129021321944307</v>
      </c>
      <c r="AG218">
        <f t="shared" si="78"/>
        <v>1.2777689481101159E-2</v>
      </c>
    </row>
    <row r="219" spans="2:41" x14ac:dyDescent="0.2">
      <c r="B219">
        <v>280</v>
      </c>
      <c r="C219">
        <v>3000000</v>
      </c>
      <c r="D219">
        <v>464.88105100000001</v>
      </c>
      <c r="E219">
        <v>-580135.84270899999</v>
      </c>
      <c r="F219">
        <v>2518145.1075360002</v>
      </c>
      <c r="G219">
        <v>1162.5736730000001</v>
      </c>
      <c r="I219">
        <f t="shared" si="61"/>
        <v>300.6508620971581</v>
      </c>
      <c r="J219">
        <f t="shared" si="71"/>
        <v>0.38567493112947659</v>
      </c>
      <c r="K219">
        <f t="shared" si="72"/>
        <v>1.0000931133086042</v>
      </c>
      <c r="L219">
        <f t="shared" si="73"/>
        <v>95.478248000028543</v>
      </c>
      <c r="M219">
        <f t="shared" si="74"/>
        <v>-6.1643796000043949</v>
      </c>
      <c r="O219">
        <v>280</v>
      </c>
      <c r="P219">
        <v>3000000</v>
      </c>
      <c r="Q219">
        <v>464.88105100000001</v>
      </c>
      <c r="R219">
        <v>-580135.84270899999</v>
      </c>
      <c r="S219">
        <v>2518145.1075360002</v>
      </c>
      <c r="T219">
        <v>1162.5736730000001</v>
      </c>
      <c r="U219">
        <v>35315.977349000001</v>
      </c>
      <c r="V219">
        <f t="shared" si="66"/>
        <v>3.5315977349000001</v>
      </c>
      <c r="Y219">
        <v>3000000</v>
      </c>
      <c r="Z219">
        <v>51.421300000000002</v>
      </c>
      <c r="AA219">
        <v>85.796000000000006</v>
      </c>
      <c r="AB219">
        <v>34.374699999999997</v>
      </c>
      <c r="AD219">
        <f t="shared" si="75"/>
        <v>21256.665945612374</v>
      </c>
      <c r="AE219">
        <f t="shared" si="76"/>
        <v>2.3556532389861391</v>
      </c>
      <c r="AF219">
        <f t="shared" si="77"/>
        <v>45.717015115884898</v>
      </c>
      <c r="AG219">
        <f t="shared" si="78"/>
        <v>1.317233853683415E-2</v>
      </c>
    </row>
    <row r="220" spans="2:41" x14ac:dyDescent="0.2">
      <c r="B220">
        <v>290</v>
      </c>
      <c r="C220">
        <v>3100000</v>
      </c>
      <c r="D220">
        <v>464.89838200000003</v>
      </c>
      <c r="E220">
        <v>-580101.44445499999</v>
      </c>
      <c r="F220">
        <v>2518145.1075360002</v>
      </c>
      <c r="G220">
        <v>1306.4428519999999</v>
      </c>
      <c r="I220">
        <f t="shared" si="61"/>
        <v>335.04911609715782</v>
      </c>
      <c r="J220">
        <f t="shared" si="71"/>
        <v>0.39944903581267216</v>
      </c>
      <c r="K220">
        <f t="shared" si="72"/>
        <v>1.0000931133086042</v>
      </c>
      <c r="L220">
        <f t="shared" si="73"/>
        <v>129.87650200002827</v>
      </c>
      <c r="M220">
        <f t="shared" si="74"/>
        <v>-3.3987065999997865</v>
      </c>
      <c r="O220">
        <v>290</v>
      </c>
      <c r="P220">
        <v>3100000</v>
      </c>
      <c r="Q220">
        <v>464.89838200000003</v>
      </c>
      <c r="R220">
        <v>-580101.44445499999</v>
      </c>
      <c r="S220">
        <v>2518145.1075360002</v>
      </c>
      <c r="T220">
        <v>1306.4428519999999</v>
      </c>
      <c r="U220">
        <v>37325.074077999998</v>
      </c>
      <c r="V220">
        <f t="shared" si="66"/>
        <v>3.7325074078</v>
      </c>
      <c r="Y220">
        <v>3100000</v>
      </c>
      <c r="Z220">
        <v>86.553600000000003</v>
      </c>
      <c r="AA220">
        <v>51.453099999999999</v>
      </c>
      <c r="AB220">
        <v>35.100499999999997</v>
      </c>
      <c r="AD220">
        <f t="shared" si="75"/>
        <v>22631.758831626805</v>
      </c>
      <c r="AE220">
        <f t="shared" si="76"/>
        <v>2.3383937994176076</v>
      </c>
      <c r="AF220">
        <f t="shared" si="77"/>
        <v>46.99601782208849</v>
      </c>
      <c r="AG220">
        <f t="shared" si="78"/>
        <v>1.2813851639084224E-2</v>
      </c>
    </row>
    <row r="221" spans="2:41" x14ac:dyDescent="0.2">
      <c r="B221">
        <v>300</v>
      </c>
      <c r="C221">
        <v>3200000</v>
      </c>
      <c r="D221">
        <v>464.95370100000002</v>
      </c>
      <c r="E221">
        <v>-580100.17535200005</v>
      </c>
      <c r="F221">
        <v>2518145.1075360002</v>
      </c>
      <c r="G221">
        <v>1405.662378</v>
      </c>
      <c r="I221">
        <f t="shared" si="61"/>
        <v>336.31821909709834</v>
      </c>
      <c r="J221">
        <f t="shared" si="71"/>
        <v>0.41322314049586778</v>
      </c>
      <c r="K221">
        <f t="shared" si="72"/>
        <v>1.0000931133086042</v>
      </c>
      <c r="L221">
        <f t="shared" si="73"/>
        <v>131.14560499996878</v>
      </c>
      <c r="M221">
        <f t="shared" si="74"/>
        <v>-6.7116217000057077</v>
      </c>
      <c r="O221">
        <v>300</v>
      </c>
      <c r="P221">
        <v>3200000</v>
      </c>
      <c r="Q221">
        <v>464.95370100000002</v>
      </c>
      <c r="R221">
        <v>-580100.17535200005</v>
      </c>
      <c r="S221">
        <v>2518145.1075360002</v>
      </c>
      <c r="T221">
        <v>1405.662378</v>
      </c>
      <c r="U221">
        <v>40471.546541999996</v>
      </c>
      <c r="V221">
        <f t="shared" si="66"/>
        <v>4.0471546541999999</v>
      </c>
      <c r="Y221">
        <v>3200000</v>
      </c>
      <c r="Z221">
        <v>51.466500000000003</v>
      </c>
      <c r="AA221">
        <v>85.652000000000001</v>
      </c>
      <c r="AB221">
        <v>34.185499999999998</v>
      </c>
      <c r="AD221">
        <f t="shared" si="75"/>
        <v>20907.601152968047</v>
      </c>
      <c r="AE221">
        <f t="shared" si="76"/>
        <v>2.7446114625576969</v>
      </c>
      <c r="AF221">
        <f t="shared" si="77"/>
        <v>41.968524714391194</v>
      </c>
      <c r="AG221">
        <f t="shared" si="78"/>
        <v>1.4348848431012466E-2</v>
      </c>
    </row>
    <row r="222" spans="2:41" x14ac:dyDescent="0.2">
      <c r="B222">
        <v>310</v>
      </c>
      <c r="C222">
        <v>3300000</v>
      </c>
      <c r="D222">
        <v>464.93212399999999</v>
      </c>
      <c r="E222">
        <v>-580089.31354200002</v>
      </c>
      <c r="F222">
        <v>2518145.1075360002</v>
      </c>
      <c r="G222">
        <v>1542.442413</v>
      </c>
      <c r="I222">
        <f t="shared" si="61"/>
        <v>347.18002909712959</v>
      </c>
      <c r="J222">
        <f t="shared" si="71"/>
        <v>0.42699724517906334</v>
      </c>
      <c r="K222">
        <f t="shared" si="72"/>
        <v>1.0000931133086042</v>
      </c>
      <c r="L222">
        <f t="shared" si="73"/>
        <v>142.00741500000004</v>
      </c>
      <c r="M222">
        <f t="shared" si="74"/>
        <v>-5.7523509999966338</v>
      </c>
      <c r="O222">
        <v>310</v>
      </c>
      <c r="P222">
        <v>3300000</v>
      </c>
      <c r="Q222">
        <v>464.93212399999999</v>
      </c>
      <c r="R222">
        <v>-580089.31354200002</v>
      </c>
      <c r="S222">
        <v>2518145.1075360002</v>
      </c>
      <c r="T222">
        <v>1542.442413</v>
      </c>
      <c r="U222">
        <v>43644.101048999997</v>
      </c>
      <c r="V222">
        <f t="shared" si="66"/>
        <v>4.3644101049000001</v>
      </c>
      <c r="Y222">
        <v>3300000</v>
      </c>
      <c r="Z222">
        <v>85.733500000000006</v>
      </c>
      <c r="AA222">
        <v>51.252800000000001</v>
      </c>
      <c r="AB222">
        <v>34.480699999999999</v>
      </c>
      <c r="AD222">
        <f t="shared" si="75"/>
        <v>21453.918156908574</v>
      </c>
      <c r="AE222">
        <f t="shared" si="76"/>
        <v>2.8843915332089387</v>
      </c>
      <c r="AF222">
        <f t="shared" si="77"/>
        <v>41.675966174484977</v>
      </c>
      <c r="AG222">
        <f t="shared" si="78"/>
        <v>1.4449575025537889E-2</v>
      </c>
      <c r="AL222" t="e">
        <f>AVERAGE(AJ222:AJ226)</f>
        <v>#DIV/0!</v>
      </c>
      <c r="AM222" t="e">
        <f>AVERAGE(AK222:AK226)</f>
        <v>#DIV/0!</v>
      </c>
      <c r="AN222" t="e">
        <f>AVERAGE(AJ222:AJ231)</f>
        <v>#DIV/0!</v>
      </c>
      <c r="AO222" t="e">
        <f>AVERAGE(AK222:AK231)</f>
        <v>#DIV/0!</v>
      </c>
    </row>
    <row r="223" spans="2:41" x14ac:dyDescent="0.2">
      <c r="B223">
        <v>320</v>
      </c>
      <c r="C223">
        <v>3400000</v>
      </c>
      <c r="D223">
        <v>464.862728</v>
      </c>
      <c r="E223">
        <v>-580073.60535700002</v>
      </c>
      <c r="F223">
        <v>2518145.1075360002</v>
      </c>
      <c r="G223">
        <v>1660.312821</v>
      </c>
      <c r="I223">
        <f t="shared" si="61"/>
        <v>362.88821409712546</v>
      </c>
      <c r="J223">
        <f t="shared" si="71"/>
        <v>0.44077134986225897</v>
      </c>
      <c r="K223">
        <f t="shared" si="72"/>
        <v>1.0000931133086042</v>
      </c>
      <c r="L223">
        <f t="shared" si="73"/>
        <v>157.7155999999959</v>
      </c>
      <c r="M223">
        <f t="shared" si="74"/>
        <v>-5.2677135000001725</v>
      </c>
      <c r="O223">
        <v>320</v>
      </c>
      <c r="P223">
        <v>3400000</v>
      </c>
      <c r="Q223">
        <v>464.862728</v>
      </c>
      <c r="R223">
        <v>-580073.60535700002</v>
      </c>
      <c r="S223">
        <v>2518145.1075360002</v>
      </c>
      <c r="T223">
        <v>1660.312821</v>
      </c>
      <c r="U223">
        <v>45595.173540000003</v>
      </c>
      <c r="V223">
        <f t="shared" si="66"/>
        <v>4.5595173540000005</v>
      </c>
      <c r="Y223">
        <v>3400000</v>
      </c>
      <c r="Z223">
        <v>50.575899999999997</v>
      </c>
      <c r="AA223">
        <v>86.227099999999993</v>
      </c>
      <c r="AB223">
        <v>35.651200000000003</v>
      </c>
      <c r="AD223">
        <f t="shared" si="75"/>
        <v>23713.783760671759</v>
      </c>
      <c r="AE223">
        <f>V223*$AD$188/AD223</f>
        <v>2.7261722744864403</v>
      </c>
      <c r="AF223">
        <f>AD223/O223*0.6022</f>
        <v>44.626376814614162</v>
      </c>
      <c r="AG223">
        <f>O223/AD223</f>
        <v>1.3494261532851859E-2</v>
      </c>
    </row>
    <row r="224" spans="2:41" x14ac:dyDescent="0.2">
      <c r="B224">
        <v>330</v>
      </c>
      <c r="C224">
        <v>3500000</v>
      </c>
      <c r="D224">
        <v>464.87119799999999</v>
      </c>
      <c r="E224">
        <v>-580073.316674</v>
      </c>
      <c r="F224">
        <v>2518145.1075360002</v>
      </c>
      <c r="G224">
        <v>1825.326507</v>
      </c>
      <c r="I224">
        <f t="shared" si="61"/>
        <v>363.17689709714614</v>
      </c>
      <c r="J224">
        <f t="shared" si="71"/>
        <v>0.45454545454545453</v>
      </c>
      <c r="K224">
        <f t="shared" si="72"/>
        <v>1.0000931133086042</v>
      </c>
      <c r="L224">
        <f t="shared" si="73"/>
        <v>158.00428300001658</v>
      </c>
      <c r="M224">
        <f t="shared" si="74"/>
        <v>-6.8096636999976905</v>
      </c>
      <c r="O224">
        <v>330</v>
      </c>
      <c r="P224">
        <v>3500000</v>
      </c>
      <c r="Q224">
        <v>464.87119799999999</v>
      </c>
      <c r="R224">
        <v>-580073.316674</v>
      </c>
      <c r="S224">
        <v>2518145.1075360002</v>
      </c>
      <c r="T224">
        <v>1825.326507</v>
      </c>
      <c r="U224">
        <v>48648.740459000001</v>
      </c>
      <c r="V224">
        <f t="shared" si="66"/>
        <v>4.8648740459000006</v>
      </c>
      <c r="Y224">
        <v>3500000</v>
      </c>
      <c r="Z224">
        <v>51.012700000000002</v>
      </c>
      <c r="AA224">
        <v>85.852500000000006</v>
      </c>
      <c r="AB224">
        <v>34.839799999999997</v>
      </c>
      <c r="AD224">
        <f t="shared" si="75"/>
        <v>22131.220104042877</v>
      </c>
      <c r="AE224">
        <f t="shared" ref="AE224:AE245" si="79">V224*$AD$188/AD224</f>
        <v>3.1167467994769527</v>
      </c>
      <c r="AF224">
        <f t="shared" ref="AF224:AF245" si="80">AD224/O224*0.6022</f>
        <v>40.386123474710971</v>
      </c>
      <c r="AG224">
        <f t="shared" ref="AG224:AG245" si="81">O224/AD224</f>
        <v>1.491106222108904E-2</v>
      </c>
    </row>
    <row r="225" spans="2:33" x14ac:dyDescent="0.2">
      <c r="B225">
        <v>340</v>
      </c>
      <c r="C225">
        <v>3600000</v>
      </c>
      <c r="D225">
        <v>464.85321800000003</v>
      </c>
      <c r="E225">
        <v>-580053.58388699999</v>
      </c>
      <c r="F225">
        <v>2518145.1075360002</v>
      </c>
      <c r="G225">
        <v>1928.806527</v>
      </c>
      <c r="I225">
        <f t="shared" si="61"/>
        <v>382.90968409716152</v>
      </c>
      <c r="J225">
        <f t="shared" si="71"/>
        <v>0.46831955922865015</v>
      </c>
      <c r="K225">
        <f t="shared" si="72"/>
        <v>1.0000931133086042</v>
      </c>
      <c r="L225">
        <f t="shared" si="73"/>
        <v>177.73707000003196</v>
      </c>
      <c r="M225">
        <f t="shared" si="74"/>
        <v>-4.865253299998221</v>
      </c>
      <c r="O225">
        <v>340</v>
      </c>
      <c r="P225">
        <v>3600000</v>
      </c>
      <c r="Q225">
        <v>464.85321800000003</v>
      </c>
      <c r="R225">
        <v>-580053.58388699999</v>
      </c>
      <c r="S225">
        <v>2518145.1075360002</v>
      </c>
      <c r="T225">
        <v>1928.806527</v>
      </c>
      <c r="U225">
        <v>52630.850513999998</v>
      </c>
      <c r="V225">
        <f t="shared" si="66"/>
        <v>5.2630850514</v>
      </c>
      <c r="Y225">
        <v>3600000</v>
      </c>
      <c r="Z225">
        <v>51.088299999999997</v>
      </c>
      <c r="AA225">
        <v>86.092200000000005</v>
      </c>
      <c r="AB225">
        <v>35.003900000000002</v>
      </c>
      <c r="AD225">
        <f t="shared" si="75"/>
        <v>22445.418177487209</v>
      </c>
      <c r="AE225">
        <f t="shared" si="79"/>
        <v>3.3246655718635059</v>
      </c>
      <c r="AF225">
        <f t="shared" si="80"/>
        <v>39.754796548478815</v>
      </c>
      <c r="AG225">
        <f t="shared" si="81"/>
        <v>1.5147857674624239E-2</v>
      </c>
    </row>
    <row r="226" spans="2:33" x14ac:dyDescent="0.2">
      <c r="B226">
        <v>350</v>
      </c>
      <c r="C226">
        <v>3700000</v>
      </c>
      <c r="D226">
        <v>464.91749600000003</v>
      </c>
      <c r="E226">
        <v>-580049.80736800004</v>
      </c>
      <c r="F226">
        <v>2518145.1075360002</v>
      </c>
      <c r="G226">
        <v>2113.5261839999998</v>
      </c>
      <c r="I226">
        <f t="shared" si="61"/>
        <v>386.68620309710968</v>
      </c>
      <c r="J226">
        <f t="shared" si="71"/>
        <v>0.48209366391184572</v>
      </c>
      <c r="K226">
        <f t="shared" si="72"/>
        <v>1.0000931133086042</v>
      </c>
      <c r="L226">
        <f t="shared" si="73"/>
        <v>181.51358899998013</v>
      </c>
      <c r="M226">
        <f t="shared" si="74"/>
        <v>-6.4608801000049425</v>
      </c>
      <c r="O226">
        <v>350</v>
      </c>
      <c r="P226">
        <v>3700000</v>
      </c>
      <c r="Q226">
        <v>464.91749600000003</v>
      </c>
      <c r="R226">
        <v>-580049.80736800004</v>
      </c>
      <c r="S226">
        <v>2518145.1075360002</v>
      </c>
      <c r="T226">
        <v>2113.5261839999998</v>
      </c>
      <c r="U226">
        <v>55619.442290999999</v>
      </c>
      <c r="V226">
        <f t="shared" si="66"/>
        <v>5.5619442290999999</v>
      </c>
      <c r="Y226">
        <v>3700000</v>
      </c>
      <c r="Z226">
        <v>50.592300000000002</v>
      </c>
      <c r="AA226">
        <v>86.564700000000002</v>
      </c>
      <c r="AB226">
        <v>35.9724</v>
      </c>
      <c r="AD226">
        <f t="shared" si="75"/>
        <v>24360.524771672339</v>
      </c>
      <c r="AE226">
        <f t="shared" si="79"/>
        <v>3.2372427668248052</v>
      </c>
      <c r="AF226">
        <f t="shared" si="80"/>
        <v>41.914022907145949</v>
      </c>
      <c r="AG226">
        <f t="shared" si="81"/>
        <v>1.436750658208307E-2</v>
      </c>
    </row>
    <row r="227" spans="2:33" x14ac:dyDescent="0.2">
      <c r="B227">
        <v>360</v>
      </c>
      <c r="C227">
        <v>3800000</v>
      </c>
      <c r="D227">
        <v>464.88013699999999</v>
      </c>
      <c r="E227">
        <v>-580039.62750900001</v>
      </c>
      <c r="F227">
        <v>2518145.1075360002</v>
      </c>
      <c r="G227">
        <v>2282.909302</v>
      </c>
      <c r="I227">
        <f t="shared" si="61"/>
        <v>396.866062097135</v>
      </c>
      <c r="J227">
        <f t="shared" si="71"/>
        <v>0.49586776859504134</v>
      </c>
      <c r="K227">
        <f t="shared" si="72"/>
        <v>1.0000931133086042</v>
      </c>
      <c r="L227">
        <f t="shared" si="73"/>
        <v>191.69344800000545</v>
      </c>
      <c r="M227">
        <f t="shared" si="74"/>
        <v>-5.8205460999972276</v>
      </c>
      <c r="O227">
        <v>360</v>
      </c>
      <c r="P227">
        <v>3800000</v>
      </c>
      <c r="Q227">
        <v>464.88013699999999</v>
      </c>
      <c r="R227">
        <v>-580039.62750900001</v>
      </c>
      <c r="S227">
        <v>2518145.1075360002</v>
      </c>
      <c r="T227">
        <v>2282.909302</v>
      </c>
      <c r="U227">
        <v>57455.472211</v>
      </c>
      <c r="V227">
        <f t="shared" si="66"/>
        <v>5.7455472211000007</v>
      </c>
      <c r="Y227">
        <v>3800000</v>
      </c>
      <c r="Z227">
        <v>50.370600000000003</v>
      </c>
      <c r="AA227">
        <v>86.552499999999995</v>
      </c>
      <c r="AB227">
        <v>36.181899999999999</v>
      </c>
      <c r="AD227">
        <f t="shared" si="75"/>
        <v>24788.628829470174</v>
      </c>
      <c r="AE227">
        <f t="shared" si="79"/>
        <v>3.2863527109603945</v>
      </c>
      <c r="AF227">
        <f t="shared" si="80"/>
        <v>41.465867447519273</v>
      </c>
      <c r="AG227">
        <f t="shared" si="81"/>
        <v>1.452278794751289E-2</v>
      </c>
    </row>
    <row r="228" spans="2:33" x14ac:dyDescent="0.2">
      <c r="B228">
        <v>370</v>
      </c>
      <c r="C228">
        <v>3900000</v>
      </c>
      <c r="D228">
        <v>464.87342799999999</v>
      </c>
      <c r="E228">
        <v>-580034.67842999997</v>
      </c>
      <c r="F228">
        <v>2518145.1075360002</v>
      </c>
      <c r="G228">
        <v>2437.874491</v>
      </c>
      <c r="I228">
        <f t="shared" si="61"/>
        <v>401.81514109717682</v>
      </c>
      <c r="J228">
        <f t="shared" si="71"/>
        <v>0.50964187327823696</v>
      </c>
      <c r="K228">
        <f t="shared" si="72"/>
        <v>1.0000931133086042</v>
      </c>
      <c r="L228">
        <f t="shared" si="73"/>
        <v>196.64252700004727</v>
      </c>
      <c r="M228">
        <f t="shared" si="74"/>
        <v>-6.3436240999955773</v>
      </c>
      <c r="O228">
        <v>370</v>
      </c>
      <c r="P228">
        <v>3900000</v>
      </c>
      <c r="Q228">
        <v>464.87342799999999</v>
      </c>
      <c r="R228">
        <v>-580034.67842999997</v>
      </c>
      <c r="S228">
        <v>2518145.1075360002</v>
      </c>
      <c r="T228">
        <v>2437.874491</v>
      </c>
      <c r="U228">
        <v>60662.212933000003</v>
      </c>
      <c r="V228">
        <f t="shared" si="66"/>
        <v>6.0662212933000008</v>
      </c>
      <c r="Y228">
        <v>3900000</v>
      </c>
      <c r="Z228">
        <v>86.258200000000002</v>
      </c>
      <c r="AA228">
        <v>50.731400000000001</v>
      </c>
      <c r="AB228">
        <v>35.526800000000001</v>
      </c>
      <c r="AD228">
        <f t="shared" si="75"/>
        <v>23466.41090351329</v>
      </c>
      <c r="AE228">
        <f t="shared" si="79"/>
        <v>3.6652774681787856</v>
      </c>
      <c r="AF228">
        <f t="shared" si="80"/>
        <v>38.193169313772167</v>
      </c>
      <c r="AG228">
        <f t="shared" si="81"/>
        <v>1.5767217301415497E-2</v>
      </c>
    </row>
    <row r="229" spans="2:33" x14ac:dyDescent="0.2">
      <c r="B229">
        <v>380</v>
      </c>
      <c r="C229">
        <v>4000000</v>
      </c>
      <c r="D229">
        <v>464.91148399999997</v>
      </c>
      <c r="E229">
        <v>-580021.00251799996</v>
      </c>
      <c r="F229">
        <v>2518145.1075360002</v>
      </c>
      <c r="G229">
        <v>2559.866665</v>
      </c>
      <c r="I229">
        <f t="shared" si="61"/>
        <v>415.49105309718288</v>
      </c>
      <c r="J229">
        <f t="shared" si="71"/>
        <v>0.52341597796143247</v>
      </c>
      <c r="K229">
        <f t="shared" si="72"/>
        <v>1.0000931133086042</v>
      </c>
      <c r="L229">
        <f t="shared" si="73"/>
        <v>210.31843900005333</v>
      </c>
      <c r="M229">
        <f t="shared" si="74"/>
        <v>-5.4709407999991528</v>
      </c>
      <c r="O229">
        <v>380</v>
      </c>
      <c r="P229">
        <v>4000000</v>
      </c>
      <c r="Q229">
        <v>464.91148399999997</v>
      </c>
      <c r="R229">
        <v>-580021.00251799996</v>
      </c>
      <c r="S229">
        <v>2518145.1075360002</v>
      </c>
      <c r="T229">
        <v>2559.866665</v>
      </c>
      <c r="U229">
        <v>63598.367929</v>
      </c>
      <c r="V229">
        <f t="shared" si="66"/>
        <v>6.3598367929000004</v>
      </c>
      <c r="Y229">
        <v>4000000</v>
      </c>
      <c r="Z229">
        <v>86.318100000000001</v>
      </c>
      <c r="AA229">
        <v>49.852699999999999</v>
      </c>
      <c r="AB229">
        <v>36.465400000000002</v>
      </c>
      <c r="AD229">
        <f t="shared" si="75"/>
        <v>25375.893513743096</v>
      </c>
      <c r="AE229">
        <f t="shared" si="79"/>
        <v>3.5535293487411441</v>
      </c>
      <c r="AF229">
        <f t="shared" si="80"/>
        <v>40.21411335256866</v>
      </c>
      <c r="AG229">
        <f t="shared" si="81"/>
        <v>1.4974842158531258E-2</v>
      </c>
    </row>
    <row r="230" spans="2:33" x14ac:dyDescent="0.2">
      <c r="B230">
        <v>390</v>
      </c>
      <c r="C230">
        <v>4100000</v>
      </c>
      <c r="D230">
        <v>464.86190699999997</v>
      </c>
      <c r="E230">
        <v>-579997.68127599999</v>
      </c>
      <c r="F230">
        <v>2518145.1075360002</v>
      </c>
      <c r="G230">
        <v>2687.9345210000001</v>
      </c>
      <c r="I230">
        <f t="shared" si="61"/>
        <v>438.81229509715922</v>
      </c>
      <c r="J230">
        <f t="shared" ref="J230:J245" si="82">B230/$B$189</f>
        <v>0.53719008264462809</v>
      </c>
      <c r="K230">
        <f t="shared" ref="K230:K245" si="83">F229/$F$191</f>
        <v>1.0000931133086042</v>
      </c>
      <c r="L230">
        <f t="shared" ref="L230:L245" si="84">E230-$E$191</f>
        <v>233.63968100002967</v>
      </c>
      <c r="M230">
        <f t="shared" ref="M230:M245" si="85">((L230-L229)-(B230-B229)*$H$14)/(B230-B229)</f>
        <v>-4.5064078000021253</v>
      </c>
      <c r="O230">
        <v>390</v>
      </c>
      <c r="P230">
        <v>4100000</v>
      </c>
      <c r="Q230">
        <v>464.86190699999997</v>
      </c>
      <c r="R230">
        <v>-579997.68127599999</v>
      </c>
      <c r="S230">
        <v>2518145.1075360002</v>
      </c>
      <c r="T230">
        <v>2687.9345210000001</v>
      </c>
      <c r="U230">
        <v>65844.886100000003</v>
      </c>
      <c r="V230">
        <f t="shared" si="66"/>
        <v>6.5844886100000011</v>
      </c>
      <c r="Y230">
        <v>4100000</v>
      </c>
      <c r="Z230">
        <v>86.494699999999995</v>
      </c>
      <c r="AA230">
        <v>49.746699999999997</v>
      </c>
      <c r="AB230">
        <v>36.747999999999998</v>
      </c>
      <c r="AD230">
        <f t="shared" si="75"/>
        <v>25970.452745785806</v>
      </c>
      <c r="AE230">
        <f t="shared" si="79"/>
        <v>3.5948254604159589</v>
      </c>
      <c r="AF230">
        <f t="shared" si="80"/>
        <v>40.101042675672339</v>
      </c>
      <c r="AG230">
        <f t="shared" si="81"/>
        <v>1.5017065887050615E-2</v>
      </c>
    </row>
    <row r="231" spans="2:33" x14ac:dyDescent="0.2">
      <c r="B231">
        <v>400</v>
      </c>
      <c r="C231">
        <v>4200000</v>
      </c>
      <c r="D231">
        <v>464.91900800000002</v>
      </c>
      <c r="E231">
        <v>-579981.73020899994</v>
      </c>
      <c r="F231">
        <v>2518145.1075360002</v>
      </c>
      <c r="G231">
        <v>2892.4548129999998</v>
      </c>
      <c r="I231">
        <f t="shared" si="61"/>
        <v>454.76336209720466</v>
      </c>
      <c r="J231">
        <f t="shared" si="82"/>
        <v>0.55096418732782371</v>
      </c>
      <c r="K231">
        <f t="shared" si="83"/>
        <v>1.0000931133086042</v>
      </c>
      <c r="L231">
        <f t="shared" si="84"/>
        <v>249.59074800007511</v>
      </c>
      <c r="M231">
        <f t="shared" si="85"/>
        <v>-5.2434252999952147</v>
      </c>
      <c r="O231">
        <v>400</v>
      </c>
      <c r="P231">
        <v>4200000</v>
      </c>
      <c r="Q231">
        <v>464.91900800000002</v>
      </c>
      <c r="R231">
        <v>-579981.73020899994</v>
      </c>
      <c r="S231">
        <v>2518145.1075360002</v>
      </c>
      <c r="T231">
        <v>2892.4548129999998</v>
      </c>
      <c r="U231">
        <v>68894.170840000006</v>
      </c>
      <c r="V231">
        <f t="shared" si="66"/>
        <v>6.8894170840000006</v>
      </c>
      <c r="Y231">
        <v>4200000</v>
      </c>
      <c r="Z231">
        <v>86.59</v>
      </c>
      <c r="AA231">
        <v>49.886800000000001</v>
      </c>
      <c r="AB231">
        <v>36.703200000000002</v>
      </c>
      <c r="AD231">
        <f t="shared" ref="AD231:AD245" si="86">(1/6)*3.14*(AB231)^3</f>
        <v>25875.585668729051</v>
      </c>
      <c r="AE231">
        <f t="shared" si="79"/>
        <v>3.7750922455888625</v>
      </c>
      <c r="AF231">
        <f t="shared" si="80"/>
        <v>38.955694224271589</v>
      </c>
      <c r="AG231">
        <f t="shared" si="81"/>
        <v>1.5458587300051133E-2</v>
      </c>
    </row>
    <row r="232" spans="2:33" x14ac:dyDescent="0.2">
      <c r="B232">
        <v>410</v>
      </c>
      <c r="C232">
        <v>4300000</v>
      </c>
      <c r="D232">
        <v>464.95634100000001</v>
      </c>
      <c r="E232">
        <v>-579966.08809199999</v>
      </c>
      <c r="F232">
        <v>2518145.1075360002</v>
      </c>
      <c r="G232">
        <v>2980.2356089999998</v>
      </c>
      <c r="I232">
        <f t="shared" si="61"/>
        <v>470.40547909715679</v>
      </c>
      <c r="J232">
        <f t="shared" si="82"/>
        <v>0.56473829201101933</v>
      </c>
      <c r="K232">
        <f t="shared" si="83"/>
        <v>1.0000931133086042</v>
      </c>
      <c r="L232">
        <f t="shared" si="84"/>
        <v>265.23286500002723</v>
      </c>
      <c r="M232">
        <f t="shared" si="85"/>
        <v>-5.2743203000045469</v>
      </c>
      <c r="O232">
        <v>410</v>
      </c>
      <c r="P232">
        <v>4300000</v>
      </c>
      <c r="Q232">
        <v>464.95634100000001</v>
      </c>
      <c r="R232">
        <v>-579966.08809199999</v>
      </c>
      <c r="S232">
        <v>2518145.1075360002</v>
      </c>
      <c r="T232">
        <v>2980.2356089999998</v>
      </c>
      <c r="U232">
        <v>73398.925107000003</v>
      </c>
      <c r="V232">
        <f t="shared" si="66"/>
        <v>7.3398925107000004</v>
      </c>
      <c r="Y232">
        <v>4300000</v>
      </c>
      <c r="Z232">
        <v>87.016199999999998</v>
      </c>
      <c r="AA232">
        <v>48.804099999999998</v>
      </c>
      <c r="AB232">
        <v>38.2121</v>
      </c>
      <c r="AD232">
        <f t="shared" si="86"/>
        <v>29199.883217333787</v>
      </c>
      <c r="AE232">
        <f t="shared" si="79"/>
        <v>3.5640506257967841</v>
      </c>
      <c r="AF232">
        <f t="shared" si="80"/>
        <v>42.888218715800988</v>
      </c>
      <c r="AG232">
        <f t="shared" si="81"/>
        <v>1.4041152046683996E-2</v>
      </c>
    </row>
    <row r="233" spans="2:33" x14ac:dyDescent="0.2">
      <c r="B233">
        <v>420</v>
      </c>
      <c r="C233">
        <v>4400000</v>
      </c>
      <c r="D233">
        <v>464.92172599999998</v>
      </c>
      <c r="E233">
        <v>-579961.73317599995</v>
      </c>
      <c r="F233">
        <v>2518145.1075360002</v>
      </c>
      <c r="G233">
        <v>3106.2788609999998</v>
      </c>
      <c r="I233">
        <f t="shared" si="61"/>
        <v>474.76039509719703</v>
      </c>
      <c r="J233">
        <f t="shared" si="82"/>
        <v>0.57851239669421484</v>
      </c>
      <c r="K233">
        <f t="shared" si="83"/>
        <v>1.0000931133086042</v>
      </c>
      <c r="L233">
        <f t="shared" si="84"/>
        <v>269.58778100006748</v>
      </c>
      <c r="M233">
        <f t="shared" si="85"/>
        <v>-6.4030403999957342</v>
      </c>
      <c r="O233">
        <v>420</v>
      </c>
      <c r="P233">
        <v>4400000</v>
      </c>
      <c r="Q233">
        <v>464.92172599999998</v>
      </c>
      <c r="R233">
        <v>-579961.73317599995</v>
      </c>
      <c r="S233">
        <v>2518145.1075360002</v>
      </c>
      <c r="T233">
        <v>3106.2788609999998</v>
      </c>
      <c r="U233">
        <v>74976.837971000001</v>
      </c>
      <c r="V233">
        <f t="shared" si="66"/>
        <v>7.4976837971000005</v>
      </c>
      <c r="Y233">
        <v>4400000</v>
      </c>
      <c r="Z233">
        <v>86.808700000000002</v>
      </c>
      <c r="AA233">
        <v>48.504100000000001</v>
      </c>
      <c r="AB233">
        <v>38.304600000000001</v>
      </c>
      <c r="AD233">
        <f t="shared" si="86"/>
        <v>29412.449348669568</v>
      </c>
      <c r="AE233">
        <f t="shared" si="79"/>
        <v>3.61435833722041</v>
      </c>
      <c r="AF233">
        <f t="shared" si="80"/>
        <v>42.171849994687648</v>
      </c>
      <c r="AG233">
        <f t="shared" si="81"/>
        <v>1.4279667599971511E-2</v>
      </c>
    </row>
    <row r="234" spans="2:33" x14ac:dyDescent="0.2">
      <c r="B234">
        <v>430</v>
      </c>
      <c r="C234">
        <v>4500000</v>
      </c>
      <c r="D234">
        <v>464.84879000000001</v>
      </c>
      <c r="E234">
        <v>-579941.76679899998</v>
      </c>
      <c r="F234">
        <v>2518145.1075360002</v>
      </c>
      <c r="G234">
        <v>3330.6227279999998</v>
      </c>
      <c r="I234">
        <f t="shared" si="61"/>
        <v>494.72677209717222</v>
      </c>
      <c r="J234">
        <f t="shared" si="82"/>
        <v>0.59228650137741046</v>
      </c>
      <c r="K234">
        <f t="shared" si="83"/>
        <v>1.0000931133086042</v>
      </c>
      <c r="L234">
        <f t="shared" si="84"/>
        <v>289.55415800004266</v>
      </c>
      <c r="M234">
        <f t="shared" si="85"/>
        <v>-4.8418943000022407</v>
      </c>
      <c r="O234">
        <v>430</v>
      </c>
      <c r="P234">
        <v>4500000</v>
      </c>
      <c r="Q234">
        <v>464.84879000000001</v>
      </c>
      <c r="R234">
        <v>-579941.76679899998</v>
      </c>
      <c r="S234">
        <v>2518145.1075360002</v>
      </c>
      <c r="T234">
        <v>3330.6227279999998</v>
      </c>
      <c r="U234">
        <v>77288.848989999999</v>
      </c>
      <c r="V234">
        <f t="shared" si="66"/>
        <v>7.7288848990000005</v>
      </c>
      <c r="Y234">
        <v>4500000</v>
      </c>
      <c r="Z234">
        <v>48.851999999999997</v>
      </c>
      <c r="AA234">
        <v>87.114199999999997</v>
      </c>
      <c r="AB234">
        <v>38.2622</v>
      </c>
      <c r="AD234">
        <f t="shared" si="86"/>
        <v>29314.886032039394</v>
      </c>
      <c r="AE234">
        <f t="shared" si="79"/>
        <v>3.7382118388904306</v>
      </c>
      <c r="AF234">
        <f t="shared" si="80"/>
        <v>41.054475275567725</v>
      </c>
      <c r="AG234">
        <f t="shared" si="81"/>
        <v>1.4668315596725707E-2</v>
      </c>
    </row>
    <row r="235" spans="2:33" x14ac:dyDescent="0.2">
      <c r="B235">
        <v>440</v>
      </c>
      <c r="C235">
        <v>4600000</v>
      </c>
      <c r="D235">
        <v>464.87647399999997</v>
      </c>
      <c r="E235">
        <v>-579929.54411599995</v>
      </c>
      <c r="F235">
        <v>2518145.1075360002</v>
      </c>
      <c r="G235">
        <v>3482.0532680000001</v>
      </c>
      <c r="I235">
        <f t="shared" si="61"/>
        <v>506.94945509720128</v>
      </c>
      <c r="J235">
        <f t="shared" si="82"/>
        <v>0.60606060606060608</v>
      </c>
      <c r="K235">
        <f t="shared" si="83"/>
        <v>1.0000931133086042</v>
      </c>
      <c r="L235">
        <f t="shared" si="84"/>
        <v>301.77684100007173</v>
      </c>
      <c r="M235">
        <f t="shared" si="85"/>
        <v>-5.6162636999968525</v>
      </c>
      <c r="O235">
        <v>440</v>
      </c>
      <c r="P235">
        <v>4600000</v>
      </c>
      <c r="Q235">
        <v>464.87647399999997</v>
      </c>
      <c r="R235">
        <v>-579929.54411599995</v>
      </c>
      <c r="S235">
        <v>2518145.1075360002</v>
      </c>
      <c r="T235">
        <v>3482.0532680000001</v>
      </c>
      <c r="U235">
        <v>78601.252064</v>
      </c>
      <c r="V235">
        <f t="shared" si="66"/>
        <v>7.8601252064000002</v>
      </c>
      <c r="Y235">
        <v>4600000</v>
      </c>
      <c r="Z235">
        <v>48.274999999999999</v>
      </c>
      <c r="AA235">
        <v>87.105400000000003</v>
      </c>
      <c r="AB235">
        <v>38.830399999999997</v>
      </c>
      <c r="AD235">
        <f t="shared" si="86"/>
        <v>30640.368964486657</v>
      </c>
      <c r="AE235">
        <f t="shared" si="79"/>
        <v>3.6372298987304847</v>
      </c>
      <c r="AF235">
        <f t="shared" si="80"/>
        <v>41.935523160031508</v>
      </c>
      <c r="AG235">
        <f t="shared" si="81"/>
        <v>1.4360140392237986E-2</v>
      </c>
    </row>
    <row r="236" spans="2:33" x14ac:dyDescent="0.2">
      <c r="B236">
        <v>450</v>
      </c>
      <c r="C236">
        <v>4700000</v>
      </c>
      <c r="D236">
        <v>464.851651</v>
      </c>
      <c r="E236">
        <v>-579918.91448100004</v>
      </c>
      <c r="F236">
        <v>2518145.1075360002</v>
      </c>
      <c r="G236">
        <v>3656.3863459999998</v>
      </c>
      <c r="I236">
        <f t="shared" si="61"/>
        <v>517.5790900971042</v>
      </c>
      <c r="J236">
        <f t="shared" si="82"/>
        <v>0.6198347107438017</v>
      </c>
      <c r="K236">
        <f t="shared" si="83"/>
        <v>1.0000931133086042</v>
      </c>
      <c r="L236">
        <f t="shared" si="84"/>
        <v>312.40647599997465</v>
      </c>
      <c r="M236">
        <f t="shared" si="85"/>
        <v>-5.7755685000094674</v>
      </c>
      <c r="O236">
        <v>450</v>
      </c>
      <c r="P236">
        <v>4700000</v>
      </c>
      <c r="Q236">
        <v>464.851651</v>
      </c>
      <c r="R236">
        <v>-579918.91448100004</v>
      </c>
      <c r="S236">
        <v>2518145.1075360002</v>
      </c>
      <c r="T236">
        <v>3656.3863459999998</v>
      </c>
      <c r="U236">
        <v>82248.763403000004</v>
      </c>
      <c r="V236">
        <f t="shared" si="66"/>
        <v>8.2248763403000016</v>
      </c>
      <c r="Y236">
        <v>4700000</v>
      </c>
      <c r="Z236">
        <v>47.947200000000002</v>
      </c>
      <c r="AA236">
        <v>87.3202</v>
      </c>
      <c r="AB236">
        <v>39.372999999999998</v>
      </c>
      <c r="AD236">
        <f t="shared" si="86"/>
        <v>31942.868837114554</v>
      </c>
      <c r="AE236">
        <f t="shared" si="79"/>
        <v>3.650822663780958</v>
      </c>
      <c r="AF236">
        <f t="shared" si="80"/>
        <v>42.746656919356404</v>
      </c>
      <c r="AG236">
        <f t="shared" si="81"/>
        <v>1.4087651372037789E-2</v>
      </c>
    </row>
    <row r="237" spans="2:33" x14ac:dyDescent="0.2">
      <c r="B237">
        <v>460</v>
      </c>
      <c r="C237">
        <v>4800000</v>
      </c>
      <c r="D237">
        <v>464.98348299999998</v>
      </c>
      <c r="E237">
        <v>-579911.69443999999</v>
      </c>
      <c r="F237">
        <v>2518145.1075360002</v>
      </c>
      <c r="G237">
        <v>3844.09629</v>
      </c>
      <c r="I237">
        <f t="shared" si="61"/>
        <v>524.79913109715562</v>
      </c>
      <c r="J237">
        <f t="shared" si="82"/>
        <v>0.63360881542699721</v>
      </c>
      <c r="K237">
        <f t="shared" si="83"/>
        <v>1.0000931133086042</v>
      </c>
      <c r="L237">
        <f t="shared" si="84"/>
        <v>319.62651700002607</v>
      </c>
      <c r="M237">
        <f t="shared" si="85"/>
        <v>-6.1165278999946171</v>
      </c>
      <c r="O237">
        <v>460</v>
      </c>
      <c r="P237">
        <v>4800000</v>
      </c>
      <c r="Q237">
        <v>464.98348299999998</v>
      </c>
      <c r="R237">
        <v>-579911.69443999999</v>
      </c>
      <c r="S237">
        <v>2518145.1075360002</v>
      </c>
      <c r="T237">
        <v>3844.09629</v>
      </c>
      <c r="U237">
        <v>85006.137784999999</v>
      </c>
      <c r="V237">
        <f t="shared" si="66"/>
        <v>8.5006137785</v>
      </c>
      <c r="Y237">
        <v>4800000</v>
      </c>
      <c r="Z237">
        <v>48.606999999999999</v>
      </c>
      <c r="AA237">
        <v>87.127799999999993</v>
      </c>
      <c r="AB237">
        <v>38.520800000000001</v>
      </c>
      <c r="AD237">
        <f t="shared" si="86"/>
        <v>29913.297594967564</v>
      </c>
      <c r="AE237">
        <f t="shared" si="79"/>
        <v>4.029222699874313</v>
      </c>
      <c r="AF237">
        <f t="shared" si="80"/>
        <v>39.160408286281445</v>
      </c>
      <c r="AG237">
        <f t="shared" si="81"/>
        <v>1.5377776339756927E-2</v>
      </c>
    </row>
    <row r="238" spans="2:33" x14ac:dyDescent="0.2">
      <c r="B238">
        <v>470</v>
      </c>
      <c r="C238">
        <v>4900000</v>
      </c>
      <c r="D238">
        <v>464.88475599999998</v>
      </c>
      <c r="E238">
        <v>-579891.17610399995</v>
      </c>
      <c r="F238">
        <v>2518145.1075360002</v>
      </c>
      <c r="G238">
        <v>4025.3983979999998</v>
      </c>
      <c r="I238">
        <f t="shared" si="61"/>
        <v>545.317467097193</v>
      </c>
      <c r="J238">
        <f t="shared" si="82"/>
        <v>0.64738292011019283</v>
      </c>
      <c r="K238">
        <f t="shared" si="83"/>
        <v>1.0000931133086042</v>
      </c>
      <c r="L238">
        <f t="shared" si="84"/>
        <v>340.14485300006345</v>
      </c>
      <c r="M238">
        <f t="shared" si="85"/>
        <v>-4.7866983999960215</v>
      </c>
      <c r="O238">
        <v>470</v>
      </c>
      <c r="P238">
        <v>4900000</v>
      </c>
      <c r="Q238">
        <v>464.88475599999998</v>
      </c>
      <c r="R238">
        <v>-579891.17610399995</v>
      </c>
      <c r="S238">
        <v>2518145.1075360002</v>
      </c>
      <c r="T238">
        <v>4025.3983979999998</v>
      </c>
      <c r="U238">
        <v>89344.334533000001</v>
      </c>
      <c r="V238">
        <f t="shared" si="66"/>
        <v>8.9344334533000005</v>
      </c>
      <c r="Y238">
        <v>4900000</v>
      </c>
      <c r="Z238">
        <v>87.091300000000004</v>
      </c>
      <c r="AA238">
        <v>48.515000000000001</v>
      </c>
      <c r="AB238">
        <v>38.576300000000003</v>
      </c>
      <c r="AD238">
        <f t="shared" si="86"/>
        <v>30042.779417597409</v>
      </c>
      <c r="AE238">
        <f t="shared" si="79"/>
        <v>4.2165979016204194</v>
      </c>
      <c r="AF238">
        <f t="shared" si="80"/>
        <v>38.493110138887566</v>
      </c>
      <c r="AG238">
        <f t="shared" si="81"/>
        <v>1.5644358115704162E-2</v>
      </c>
    </row>
    <row r="239" spans="2:33" x14ac:dyDescent="0.2">
      <c r="B239">
        <v>480</v>
      </c>
      <c r="C239">
        <v>5000000</v>
      </c>
      <c r="D239">
        <v>464.82458400000002</v>
      </c>
      <c r="E239">
        <v>-579888.34624500002</v>
      </c>
      <c r="F239">
        <v>2518145.1075360002</v>
      </c>
      <c r="G239">
        <v>4262.9652349999997</v>
      </c>
      <c r="I239">
        <f t="shared" si="61"/>
        <v>548.14732609712519</v>
      </c>
      <c r="J239">
        <f t="shared" si="82"/>
        <v>0.66115702479338845</v>
      </c>
      <c r="K239">
        <f t="shared" si="83"/>
        <v>1.0000931133086042</v>
      </c>
      <c r="L239">
        <f t="shared" si="84"/>
        <v>342.97471199999563</v>
      </c>
      <c r="M239">
        <f t="shared" si="85"/>
        <v>-6.5555461000065405</v>
      </c>
      <c r="O239">
        <v>480</v>
      </c>
      <c r="P239">
        <v>5000000</v>
      </c>
      <c r="Q239">
        <v>464.82458400000002</v>
      </c>
      <c r="R239">
        <v>-579888.34624500002</v>
      </c>
      <c r="S239">
        <v>2518145.1075360002</v>
      </c>
      <c r="T239">
        <v>4262.9652349999997</v>
      </c>
      <c r="U239">
        <v>90010.518026000005</v>
      </c>
      <c r="V239">
        <f t="shared" si="66"/>
        <v>9.001051802600001</v>
      </c>
      <c r="Y239">
        <v>5000000</v>
      </c>
      <c r="Z239">
        <v>87.408100000000005</v>
      </c>
      <c r="AA239">
        <v>48.572499999999998</v>
      </c>
      <c r="AB239">
        <v>38.835599999999999</v>
      </c>
      <c r="AD239">
        <f t="shared" si="86"/>
        <v>30652.680291926848</v>
      </c>
      <c r="AE239">
        <f t="shared" si="79"/>
        <v>4.1635145297950578</v>
      </c>
      <c r="AF239">
        <f t="shared" si="80"/>
        <v>38.456341816246557</v>
      </c>
      <c r="AG239">
        <f t="shared" si="81"/>
        <v>1.5659315773649329E-2</v>
      </c>
    </row>
    <row r="240" spans="2:33" x14ac:dyDescent="0.2">
      <c r="B240">
        <v>490</v>
      </c>
      <c r="C240">
        <v>5100000</v>
      </c>
      <c r="D240">
        <v>464.88833799999998</v>
      </c>
      <c r="E240">
        <v>-579874.66503000003</v>
      </c>
      <c r="F240">
        <v>2518145.1075360002</v>
      </c>
      <c r="G240">
        <v>4432.556681</v>
      </c>
      <c r="I240">
        <f t="shared" si="61"/>
        <v>561.82854109711479</v>
      </c>
      <c r="J240">
        <f t="shared" si="82"/>
        <v>0.67493112947658407</v>
      </c>
      <c r="K240">
        <f t="shared" si="83"/>
        <v>1.0000931133086042</v>
      </c>
      <c r="L240">
        <f t="shared" si="84"/>
        <v>356.65592699998524</v>
      </c>
      <c r="M240">
        <f t="shared" si="85"/>
        <v>-5.4704105000007983</v>
      </c>
      <c r="O240">
        <v>490</v>
      </c>
      <c r="P240">
        <v>5100000</v>
      </c>
      <c r="Q240">
        <v>464.88833799999998</v>
      </c>
      <c r="R240">
        <v>-579874.66503000003</v>
      </c>
      <c r="S240">
        <v>2518145.1075360002</v>
      </c>
      <c r="T240">
        <v>4432.556681</v>
      </c>
      <c r="U240">
        <v>91502.233548999997</v>
      </c>
      <c r="V240">
        <f t="shared" si="66"/>
        <v>9.1502233548999996</v>
      </c>
      <c r="Y240">
        <v>5100000</v>
      </c>
      <c r="Z240">
        <v>47.979700000000001</v>
      </c>
      <c r="AA240">
        <v>87.638999999999996</v>
      </c>
      <c r="AB240">
        <v>39.659300000000002</v>
      </c>
      <c r="AD240">
        <f t="shared" si="86"/>
        <v>32644.763840505864</v>
      </c>
      <c r="AE240">
        <f t="shared" si="79"/>
        <v>3.9742340783773082</v>
      </c>
      <c r="AF240">
        <f t="shared" si="80"/>
        <v>40.119748540311491</v>
      </c>
      <c r="AG240">
        <f t="shared" si="81"/>
        <v>1.5010064168147064E-2</v>
      </c>
    </row>
    <row r="241" spans="2:33" x14ac:dyDescent="0.2">
      <c r="B241">
        <v>500</v>
      </c>
      <c r="C241">
        <v>5200000</v>
      </c>
      <c r="D241">
        <v>464.888396</v>
      </c>
      <c r="E241">
        <v>-579866.21906899998</v>
      </c>
      <c r="F241">
        <v>2518145.1075360002</v>
      </c>
      <c r="G241">
        <v>4582.6943789999996</v>
      </c>
      <c r="I241">
        <f t="shared" si="61"/>
        <v>570.27450209716335</v>
      </c>
      <c r="J241">
        <f t="shared" si="82"/>
        <v>0.68870523415977958</v>
      </c>
      <c r="K241">
        <f t="shared" si="83"/>
        <v>1.0000931133086042</v>
      </c>
      <c r="L241">
        <f t="shared" si="84"/>
        <v>365.1018880000338</v>
      </c>
      <c r="M241">
        <f t="shared" si="85"/>
        <v>-5.9939358999949039</v>
      </c>
      <c r="O241">
        <v>500</v>
      </c>
      <c r="P241">
        <v>5200000</v>
      </c>
      <c r="Q241">
        <v>464.888396</v>
      </c>
      <c r="R241">
        <v>-579866.21906899998</v>
      </c>
      <c r="S241">
        <v>2518145.1075360002</v>
      </c>
      <c r="T241">
        <v>4582.6943789999996</v>
      </c>
      <c r="U241">
        <v>95216.067525999999</v>
      </c>
      <c r="V241">
        <f t="shared" si="66"/>
        <v>9.5216067526000003</v>
      </c>
      <c r="Y241">
        <v>5200000</v>
      </c>
      <c r="Z241">
        <v>87.4392</v>
      </c>
      <c r="AA241">
        <v>47.466500000000003</v>
      </c>
      <c r="AB241">
        <v>39.972700000000003</v>
      </c>
      <c r="AD241">
        <f t="shared" si="86"/>
        <v>33424.80252689738</v>
      </c>
      <c r="AE241">
        <f t="shared" si="79"/>
        <v>4.039026194721723</v>
      </c>
      <c r="AF241">
        <f t="shared" si="80"/>
        <v>40.256832163395202</v>
      </c>
      <c r="AG241">
        <f t="shared" si="81"/>
        <v>1.4958951503083477E-2</v>
      </c>
    </row>
    <row r="242" spans="2:33" x14ac:dyDescent="0.2">
      <c r="B242">
        <v>510</v>
      </c>
      <c r="C242">
        <v>5300000</v>
      </c>
      <c r="D242">
        <v>464.923181</v>
      </c>
      <c r="E242">
        <v>-579843.47044599999</v>
      </c>
      <c r="F242">
        <v>2518145.1075360002</v>
      </c>
      <c r="G242">
        <v>4775.281645</v>
      </c>
      <c r="I242">
        <f t="shared" si="61"/>
        <v>593.02312509715557</v>
      </c>
      <c r="J242">
        <f t="shared" si="82"/>
        <v>0.7024793388429752</v>
      </c>
      <c r="K242">
        <f t="shared" si="83"/>
        <v>1.0000931133086042</v>
      </c>
      <c r="L242">
        <f t="shared" si="84"/>
        <v>387.85051100002602</v>
      </c>
      <c r="M242">
        <f t="shared" si="85"/>
        <v>-4.5636697000005366</v>
      </c>
      <c r="O242">
        <v>510</v>
      </c>
      <c r="P242">
        <v>5300000</v>
      </c>
      <c r="Q242">
        <v>464.923181</v>
      </c>
      <c r="R242">
        <v>-579843.47044599999</v>
      </c>
      <c r="S242">
        <v>2518145.1075360002</v>
      </c>
      <c r="T242">
        <v>4775.281645</v>
      </c>
      <c r="U242">
        <v>98446.533079000001</v>
      </c>
      <c r="V242">
        <f t="shared" si="66"/>
        <v>9.8446533078999998</v>
      </c>
      <c r="Y242">
        <v>5300000</v>
      </c>
      <c r="Z242">
        <v>87.633899999999997</v>
      </c>
      <c r="AA242">
        <v>47.311999999999998</v>
      </c>
      <c r="AB242">
        <v>40.321899999999999</v>
      </c>
      <c r="AD242">
        <f t="shared" si="86"/>
        <v>34308.470900704451</v>
      </c>
      <c r="AE242">
        <f t="shared" si="79"/>
        <v>4.0685002135689068</v>
      </c>
      <c r="AF242">
        <f t="shared" si="80"/>
        <v>40.510904267459253</v>
      </c>
      <c r="AG242">
        <f t="shared" si="81"/>
        <v>1.4865133496507076E-2</v>
      </c>
    </row>
    <row r="243" spans="2:33" x14ac:dyDescent="0.2">
      <c r="B243">
        <v>520</v>
      </c>
      <c r="C243">
        <v>5400000</v>
      </c>
      <c r="D243">
        <v>464.917734</v>
      </c>
      <c r="E243">
        <v>-579826.23444799997</v>
      </c>
      <c r="F243">
        <v>2518145.1075360002</v>
      </c>
      <c r="G243">
        <v>4997.2584870000001</v>
      </c>
      <c r="I243">
        <f t="shared" si="61"/>
        <v>610.25912309717387</v>
      </c>
      <c r="J243">
        <f t="shared" si="82"/>
        <v>0.71625344352617082</v>
      </c>
      <c r="K243">
        <f t="shared" si="83"/>
        <v>1.0000931133086042</v>
      </c>
      <c r="L243">
        <f t="shared" si="84"/>
        <v>405.08650900004432</v>
      </c>
      <c r="M243">
        <f t="shared" si="85"/>
        <v>-5.1149321999979289</v>
      </c>
      <c r="O243">
        <v>520</v>
      </c>
      <c r="P243">
        <v>5400000</v>
      </c>
      <c r="Q243">
        <v>464.917734</v>
      </c>
      <c r="R243">
        <v>-579826.23444799997</v>
      </c>
      <c r="S243">
        <v>2518145.1075360002</v>
      </c>
      <c r="T243">
        <v>4997.2584870000001</v>
      </c>
      <c r="U243">
        <v>100655.353908</v>
      </c>
      <c r="V243">
        <f t="shared" si="66"/>
        <v>10.065535390800001</v>
      </c>
      <c r="Y243">
        <v>5400000</v>
      </c>
      <c r="Z243">
        <v>87.756799999999998</v>
      </c>
      <c r="AA243">
        <v>47.401499999999999</v>
      </c>
      <c r="AB243">
        <v>40.3553</v>
      </c>
      <c r="AD243">
        <f t="shared" si="86"/>
        <v>34393.798158137863</v>
      </c>
      <c r="AE243">
        <f t="shared" si="79"/>
        <v>4.1494641893679249</v>
      </c>
      <c r="AF243">
        <f t="shared" si="80"/>
        <v>39.830663943905037</v>
      </c>
      <c r="AG243">
        <f t="shared" si="81"/>
        <v>1.5119004816191363E-2</v>
      </c>
    </row>
    <row r="244" spans="2:33" x14ac:dyDescent="0.2">
      <c r="B244">
        <v>530</v>
      </c>
      <c r="C244">
        <v>5500000</v>
      </c>
      <c r="D244">
        <v>464.87996500000003</v>
      </c>
      <c r="E244">
        <v>-579820.11313499999</v>
      </c>
      <c r="F244">
        <v>2518145.1075360002</v>
      </c>
      <c r="G244">
        <v>5220.9083460000002</v>
      </c>
      <c r="I244">
        <f t="shared" si="61"/>
        <v>616.38043609715533</v>
      </c>
      <c r="J244">
        <f t="shared" si="82"/>
        <v>0.73002754820936644</v>
      </c>
      <c r="K244">
        <f t="shared" si="83"/>
        <v>1.0000931133086042</v>
      </c>
      <c r="L244">
        <f t="shared" si="84"/>
        <v>411.20782200002577</v>
      </c>
      <c r="M244">
        <f t="shared" si="85"/>
        <v>-6.2264007000016139</v>
      </c>
      <c r="O244">
        <v>530</v>
      </c>
      <c r="P244">
        <v>5500000</v>
      </c>
      <c r="Q244">
        <v>464.87996500000003</v>
      </c>
      <c r="R244">
        <v>-579820.11313499999</v>
      </c>
      <c r="S244">
        <v>2518145.1075360002</v>
      </c>
      <c r="T244">
        <v>5220.9083460000002</v>
      </c>
      <c r="U244">
        <v>102429.46718000001</v>
      </c>
      <c r="V244">
        <f t="shared" si="66"/>
        <v>10.242946718000001</v>
      </c>
      <c r="Y244">
        <v>5500000</v>
      </c>
      <c r="Z244">
        <v>88.343299999999999</v>
      </c>
      <c r="AA244">
        <v>46.671399999999998</v>
      </c>
      <c r="AB244">
        <v>41.671900000000001</v>
      </c>
      <c r="AD244">
        <f t="shared" si="86"/>
        <v>37871.133543235352</v>
      </c>
      <c r="AE244">
        <f t="shared" si="79"/>
        <v>3.8348809665536217</v>
      </c>
      <c r="AF244">
        <f t="shared" si="80"/>
        <v>43.030182301389296</v>
      </c>
      <c r="AG244">
        <f t="shared" si="81"/>
        <v>1.3994827997290567E-2</v>
      </c>
    </row>
    <row r="245" spans="2:33" x14ac:dyDescent="0.2">
      <c r="B245">
        <v>540</v>
      </c>
      <c r="C245">
        <v>5600000</v>
      </c>
      <c r="D245">
        <v>464.91072400000002</v>
      </c>
      <c r="E245">
        <v>-579802.29440500005</v>
      </c>
      <c r="F245">
        <v>2518145.1075360002</v>
      </c>
      <c r="G245">
        <v>5306.4401120000002</v>
      </c>
      <c r="I245">
        <f t="shared" si="61"/>
        <v>634.19916609709617</v>
      </c>
      <c r="J245">
        <f t="shared" si="82"/>
        <v>0.74380165289256195</v>
      </c>
      <c r="K245">
        <f t="shared" si="83"/>
        <v>1.0000931133086042</v>
      </c>
      <c r="L245">
        <f t="shared" si="84"/>
        <v>429.02655199996661</v>
      </c>
      <c r="M245">
        <f t="shared" si="85"/>
        <v>-5.0566590000056753</v>
      </c>
      <c r="O245">
        <v>540</v>
      </c>
      <c r="P245">
        <v>5600000</v>
      </c>
      <c r="Q245">
        <v>464.91072400000002</v>
      </c>
      <c r="R245">
        <v>-579802.29440500005</v>
      </c>
      <c r="S245">
        <v>2518145.1075360002</v>
      </c>
      <c r="T245">
        <v>5306.4401120000002</v>
      </c>
      <c r="U245">
        <v>103411.273457</v>
      </c>
      <c r="V245">
        <f t="shared" si="66"/>
        <v>10.3411273457</v>
      </c>
      <c r="Y245">
        <v>5600000</v>
      </c>
      <c r="Z245">
        <v>87.901200000000003</v>
      </c>
      <c r="AA245">
        <v>46.992600000000003</v>
      </c>
      <c r="AB245">
        <v>40.9086</v>
      </c>
      <c r="AD245">
        <f t="shared" si="86"/>
        <v>35827.973873479685</v>
      </c>
      <c r="AE245">
        <f t="shared" si="79"/>
        <v>4.0924267655675628</v>
      </c>
      <c r="AF245">
        <f t="shared" si="80"/>
        <v>39.954825678906417</v>
      </c>
      <c r="AG245">
        <f t="shared" si="81"/>
        <v>1.5072021708704962E-2</v>
      </c>
    </row>
    <row r="246" spans="2:33" x14ac:dyDescent="0.2">
      <c r="B246">
        <v>550</v>
      </c>
      <c r="C246">
        <v>5700000</v>
      </c>
      <c r="D246">
        <v>464.921851</v>
      </c>
      <c r="E246">
        <v>-579798.84525899997</v>
      </c>
      <c r="F246">
        <v>2518145.1075360002</v>
      </c>
      <c r="G246">
        <v>5556.6149939999996</v>
      </c>
      <c r="I246">
        <f t="shared" si="61"/>
        <v>637.6483120971825</v>
      </c>
      <c r="J246">
        <f t="shared" ref="J246" si="87">B246/$B$189</f>
        <v>0.75757575757575757</v>
      </c>
      <c r="K246">
        <f t="shared" ref="K246" si="88">F245/$F$191</f>
        <v>1.0000931133086042</v>
      </c>
      <c r="L246">
        <f t="shared" ref="L246" si="89">E246-$E$191</f>
        <v>432.47569800005294</v>
      </c>
      <c r="M246">
        <f t="shared" ref="M246" si="90">((L246-L245)-(B246-B245)*$H$14)/(B246-B245)</f>
        <v>-6.493617399991126</v>
      </c>
      <c r="O246">
        <v>550</v>
      </c>
      <c r="P246">
        <v>5700000</v>
      </c>
      <c r="Q246">
        <v>464.921851</v>
      </c>
      <c r="R246">
        <v>-579798.84525899997</v>
      </c>
      <c r="S246">
        <v>2518145.1075360002</v>
      </c>
      <c r="T246">
        <v>5556.6149939999996</v>
      </c>
      <c r="U246">
        <v>106215.80065600001</v>
      </c>
      <c r="V246">
        <f t="shared" si="66"/>
        <v>10.621580065600002</v>
      </c>
      <c r="Y246">
        <v>5700000</v>
      </c>
      <c r="Z246">
        <v>88.226500000000001</v>
      </c>
      <c r="AA246">
        <v>46.994199999999999</v>
      </c>
      <c r="AB246">
        <v>41.232300000000002</v>
      </c>
      <c r="AD246">
        <f t="shared" ref="AD246" si="91">(1/6)*3.14*(AB246)^3</f>
        <v>36685.21603497913</v>
      </c>
      <c r="AE246">
        <f t="shared" ref="AE246" si="92">V246*$AD$188/AD246</f>
        <v>4.1051905945784979</v>
      </c>
      <c r="AF246">
        <f t="shared" ref="AF246" si="93">AD246/O246*0.6022</f>
        <v>40.166976538662603</v>
      </c>
      <c r="AG246">
        <f t="shared" ref="AG246" si="94">O246/AD246</f>
        <v>1.4992415459011563E-2</v>
      </c>
    </row>
    <row r="247" spans="2:33" x14ac:dyDescent="0.2">
      <c r="B247">
        <v>560</v>
      </c>
      <c r="C247">
        <v>5800000</v>
      </c>
      <c r="D247">
        <v>464.88514800000002</v>
      </c>
      <c r="E247">
        <v>-579779.69508600002</v>
      </c>
      <c r="F247">
        <v>2518145.1075360002</v>
      </c>
      <c r="G247">
        <v>5717.6574849999997</v>
      </c>
      <c r="I247">
        <f t="shared" si="61"/>
        <v>656.7984850971261</v>
      </c>
      <c r="J247">
        <f t="shared" ref="J247:J248" si="95">B247/$B$189</f>
        <v>0.77134986225895319</v>
      </c>
      <c r="K247">
        <f t="shared" ref="K247:K248" si="96">F246/$F$191</f>
        <v>1.0000931133086042</v>
      </c>
      <c r="L247">
        <f t="shared" ref="L247:L248" si="97">E247-$E$191</f>
        <v>451.62587099999655</v>
      </c>
      <c r="M247">
        <f t="shared" ref="M247:M248" si="98">((L247-L246)-(B247-B246)*$H$14)/(B247-B246)</f>
        <v>-4.9235147000053985</v>
      </c>
      <c r="O247">
        <v>560</v>
      </c>
      <c r="P247">
        <v>5800000</v>
      </c>
      <c r="Q247">
        <v>464.88514800000002</v>
      </c>
      <c r="R247">
        <v>-579779.69508600002</v>
      </c>
      <c r="S247">
        <v>2518145.1075360002</v>
      </c>
      <c r="T247">
        <v>5717.6574849999997</v>
      </c>
      <c r="U247">
        <v>110702.17736099999</v>
      </c>
      <c r="V247">
        <f t="shared" si="66"/>
        <v>11.0702177361</v>
      </c>
      <c r="Y247">
        <v>5800000</v>
      </c>
      <c r="Z247">
        <v>88.220100000000002</v>
      </c>
      <c r="AA247">
        <v>46.86</v>
      </c>
      <c r="AB247">
        <v>41.360100000000003</v>
      </c>
      <c r="AD247">
        <f t="shared" ref="AD247:AD248" si="99">(1/6)*3.14*(AB247)^3</f>
        <v>37027.39320794322</v>
      </c>
      <c r="AE247">
        <f t="shared" ref="AE247:AE248" si="100">V247*$AD$188/AD247</f>
        <v>4.2390477035604306</v>
      </c>
      <c r="AF247">
        <f t="shared" ref="AF247:AF248" si="101">AD247/O247*0.6022</f>
        <v>39.817671767541796</v>
      </c>
      <c r="AG247">
        <f t="shared" ref="AG247:AG248" si="102">O247/AD247</f>
        <v>1.512393802218481E-2</v>
      </c>
    </row>
    <row r="248" spans="2:33" x14ac:dyDescent="0.2">
      <c r="B248">
        <v>570</v>
      </c>
      <c r="C248">
        <v>5900000</v>
      </c>
      <c r="D248">
        <v>464.89707700000002</v>
      </c>
      <c r="E248">
        <v>-579763.96301399998</v>
      </c>
      <c r="F248">
        <v>2518145.1075360002</v>
      </c>
      <c r="G248">
        <v>5965.9567440000001</v>
      </c>
      <c r="I248">
        <f t="shared" si="61"/>
        <v>672.53055709716864</v>
      </c>
      <c r="J248">
        <f t="shared" si="95"/>
        <v>0.78512396694214881</v>
      </c>
      <c r="K248">
        <f t="shared" si="96"/>
        <v>1.0000931133086042</v>
      </c>
      <c r="L248">
        <f t="shared" si="97"/>
        <v>467.35794300003909</v>
      </c>
      <c r="M248">
        <f t="shared" si="98"/>
        <v>-5.265324799995506</v>
      </c>
      <c r="O248">
        <v>570</v>
      </c>
      <c r="P248">
        <v>5900000</v>
      </c>
      <c r="Q248">
        <v>464.89707700000002</v>
      </c>
      <c r="R248">
        <v>-579763.96301399998</v>
      </c>
      <c r="S248">
        <v>2518145.1075360002</v>
      </c>
      <c r="T248">
        <v>5965.9567440000001</v>
      </c>
      <c r="U248">
        <v>110513.556067</v>
      </c>
      <c r="V248">
        <f t="shared" si="66"/>
        <v>11.0513556067</v>
      </c>
      <c r="Y248">
        <v>5900000</v>
      </c>
      <c r="Z248">
        <v>88.463899999999995</v>
      </c>
      <c r="AA248">
        <v>46.9831</v>
      </c>
      <c r="AB248">
        <v>41.480800000000002</v>
      </c>
      <c r="AD248">
        <f t="shared" si="99"/>
        <v>37352.508094368444</v>
      </c>
      <c r="AE248">
        <f t="shared" si="100"/>
        <v>4.1949912968537877</v>
      </c>
      <c r="AF248">
        <f t="shared" si="101"/>
        <v>39.462597148120487</v>
      </c>
      <c r="AG248">
        <f t="shared" si="102"/>
        <v>1.5260019449294695E-2</v>
      </c>
    </row>
    <row r="251" spans="2:33" x14ac:dyDescent="0.2">
      <c r="B251" t="s">
        <v>5</v>
      </c>
      <c r="AE251" t="s">
        <v>6</v>
      </c>
    </row>
    <row r="252" spans="2:33" x14ac:dyDescent="0.2">
      <c r="D252" t="s">
        <v>7</v>
      </c>
      <c r="F252" t="s">
        <v>42</v>
      </c>
      <c r="Y252" t="s">
        <v>8</v>
      </c>
      <c r="Z252" t="s">
        <v>9</v>
      </c>
      <c r="AA252" t="s">
        <v>10</v>
      </c>
      <c r="AB252" t="s">
        <v>11</v>
      </c>
      <c r="AD252">
        <f>(4/3)*3.14*((3.413*12.4)^3)</f>
        <v>317352.7784888497</v>
      </c>
      <c r="AE252" t="s">
        <v>12</v>
      </c>
    </row>
    <row r="253" spans="2:33" x14ac:dyDescent="0.2">
      <c r="B253">
        <v>16422</v>
      </c>
      <c r="C253" t="s">
        <v>13</v>
      </c>
      <c r="D253" t="s">
        <v>14</v>
      </c>
      <c r="E253" t="s">
        <v>15</v>
      </c>
      <c r="F253" t="s">
        <v>16</v>
      </c>
      <c r="G253" t="s">
        <v>17</v>
      </c>
      <c r="I253" t="s">
        <v>18</v>
      </c>
      <c r="J253" t="s">
        <v>19</v>
      </c>
      <c r="K253" t="s">
        <v>20</v>
      </c>
      <c r="L253" t="s">
        <v>21</v>
      </c>
      <c r="M253" t="s">
        <v>22</v>
      </c>
      <c r="Y253">
        <v>0</v>
      </c>
      <c r="Z253">
        <v>25.725000000000001</v>
      </c>
      <c r="AA253">
        <v>111.47499999999999</v>
      </c>
      <c r="AB253">
        <v>85.75</v>
      </c>
      <c r="AD253">
        <f>(1/6)*3.14*(AB253)^3</f>
        <v>329974.80723958334</v>
      </c>
    </row>
    <row r="254" spans="2:33" x14ac:dyDescent="0.2">
      <c r="B254" t="s">
        <v>23</v>
      </c>
      <c r="C254">
        <v>100000</v>
      </c>
      <c r="D254">
        <v>464.83331399999997</v>
      </c>
      <c r="E254">
        <v>-583595.94195500005</v>
      </c>
      <c r="F254">
        <v>2519280.0862890002</v>
      </c>
      <c r="G254">
        <v>-2.1489999999999999E-2</v>
      </c>
      <c r="Y254">
        <v>100000</v>
      </c>
      <c r="Z254">
        <v>25.9634</v>
      </c>
      <c r="AA254">
        <v>111.249</v>
      </c>
      <c r="AB254">
        <v>85.285600000000002</v>
      </c>
      <c r="AD254">
        <f t="shared" ref="AD254:AD257" si="103">(1/6)*3.14*(AB254)^3</f>
        <v>324642.61288890924</v>
      </c>
    </row>
    <row r="255" spans="2:33" x14ac:dyDescent="0.2">
      <c r="B255">
        <v>0</v>
      </c>
      <c r="C255">
        <v>200000</v>
      </c>
      <c r="D255">
        <v>464.85241500000001</v>
      </c>
      <c r="E255">
        <v>-506959.53106499999</v>
      </c>
      <c r="F255">
        <v>2516235.580412</v>
      </c>
      <c r="G255">
        <v>-8.6350000000000003E-3</v>
      </c>
      <c r="I255">
        <f>E255-(128000-$B$253)/128000*$E$254</f>
        <v>1762.8752744921949</v>
      </c>
      <c r="J255">
        <f>B255/$B$253</f>
        <v>0</v>
      </c>
      <c r="K255">
        <f>F255/$F$254</f>
        <v>0.99879151750789052</v>
      </c>
      <c r="L255">
        <f>E255-$E$255</f>
        <v>0</v>
      </c>
      <c r="O255" t="s">
        <v>24</v>
      </c>
      <c r="P255" t="s">
        <v>13</v>
      </c>
      <c r="Q255" t="s">
        <v>14</v>
      </c>
      <c r="R255" t="s">
        <v>15</v>
      </c>
      <c r="S255" t="s">
        <v>16</v>
      </c>
      <c r="T255" t="s">
        <v>17</v>
      </c>
      <c r="U255" t="s">
        <v>25</v>
      </c>
      <c r="V255" t="s">
        <v>26</v>
      </c>
      <c r="Y255">
        <v>200000</v>
      </c>
      <c r="Z255">
        <v>26.393899999999999</v>
      </c>
      <c r="AA255">
        <v>111.539</v>
      </c>
      <c r="AB255">
        <v>85.145099999999999</v>
      </c>
      <c r="AD255">
        <f t="shared" si="103"/>
        <v>323040.80016471812</v>
      </c>
      <c r="AE255" t="s">
        <v>27</v>
      </c>
      <c r="AF255" t="s">
        <v>28</v>
      </c>
      <c r="AG255" t="s">
        <v>29</v>
      </c>
    </row>
    <row r="256" spans="2:33" x14ac:dyDescent="0.2">
      <c r="B256">
        <v>100</v>
      </c>
      <c r="C256">
        <v>300000</v>
      </c>
      <c r="D256">
        <v>465.223862</v>
      </c>
      <c r="E256">
        <v>-506966.32497700001</v>
      </c>
      <c r="F256">
        <v>2516243.7908330001</v>
      </c>
      <c r="G256">
        <v>-358.98573800000003</v>
      </c>
      <c r="I256">
        <f t="shared" ref="I256" si="104">E256-(128000-$B$253)/128000*$E$254</f>
        <v>1756.081362492172</v>
      </c>
      <c r="J256">
        <f t="shared" ref="J256" si="105">B256/$B$253</f>
        <v>6.0893922786505903E-3</v>
      </c>
      <c r="K256">
        <f t="shared" ref="K256" si="106">F256/$F$254</f>
        <v>0.99879477654250315</v>
      </c>
      <c r="L256">
        <f t="shared" ref="L256" si="107">E256-$E$255</f>
        <v>-6.7939120000228286</v>
      </c>
      <c r="M256">
        <f>((L256-L255)-(B256-B255)*$H$14)/(B256-B255)</f>
        <v>-6.9064711199999875</v>
      </c>
      <c r="O256">
        <v>100</v>
      </c>
      <c r="P256">
        <v>300000</v>
      </c>
      <c r="Q256">
        <v>465.223862</v>
      </c>
      <c r="R256">
        <v>-506966.32497700001</v>
      </c>
      <c r="S256">
        <v>2516243.7908330001</v>
      </c>
      <c r="T256">
        <v>-358.98573800000003</v>
      </c>
      <c r="U256">
        <v>0</v>
      </c>
      <c r="V256">
        <f>U256*10^-4</f>
        <v>0</v>
      </c>
      <c r="Y256">
        <v>300000</v>
      </c>
      <c r="Z256">
        <v>26.5015</v>
      </c>
      <c r="AA256">
        <v>111.631</v>
      </c>
      <c r="AB256">
        <v>85.129499999999993</v>
      </c>
      <c r="AD256">
        <f t="shared" si="103"/>
        <v>322863.27333474357</v>
      </c>
      <c r="AE256">
        <f>V256*$AD$252/AD256</f>
        <v>0</v>
      </c>
      <c r="AF256">
        <f>AD256/O256*0.6022</f>
        <v>1944.2826320218255</v>
      </c>
      <c r="AG256">
        <f>O256/AD256</f>
        <v>3.0972863208358892E-4</v>
      </c>
    </row>
    <row r="257" spans="2:33" x14ac:dyDescent="0.2">
      <c r="B257">
        <v>200</v>
      </c>
      <c r="C257">
        <v>400000</v>
      </c>
      <c r="D257">
        <v>465.193397</v>
      </c>
      <c r="E257">
        <v>-506969.21321700001</v>
      </c>
      <c r="F257">
        <v>2516243.7908330001</v>
      </c>
      <c r="G257">
        <v>-410.49837200000002</v>
      </c>
      <c r="I257">
        <f t="shared" ref="I257:I287" si="108">E257-(128000-$B$253)/128000*$E$254</f>
        <v>1753.1931224921718</v>
      </c>
      <c r="J257">
        <f t="shared" ref="J257:J287" si="109">B257/$B$253</f>
        <v>1.2178784557301181E-2</v>
      </c>
      <c r="K257">
        <f t="shared" ref="K257:K287" si="110">F257/$F$254</f>
        <v>0.99879477654250315</v>
      </c>
      <c r="L257">
        <f t="shared" ref="L257:L287" si="111">E257-$E$255</f>
        <v>-9.6821520000230521</v>
      </c>
      <c r="M257">
        <f t="shared" ref="M257:M287" si="112">((L257-L256)-(B257-B256)*$H$14)/(B257-B256)</f>
        <v>-6.8674143999997614</v>
      </c>
      <c r="O257">
        <v>200</v>
      </c>
      <c r="P257">
        <v>400000</v>
      </c>
      <c r="Q257">
        <v>465.193397</v>
      </c>
      <c r="R257">
        <v>-506969.21321700001</v>
      </c>
      <c r="S257">
        <v>2516243.7908330001</v>
      </c>
      <c r="T257">
        <v>-410.49837200000002</v>
      </c>
      <c r="U257">
        <v>22.230872000000002</v>
      </c>
      <c r="V257">
        <f t="shared" ref="V257:V287" si="113">U257*10^-4</f>
        <v>2.2230872000000004E-3</v>
      </c>
      <c r="Y257">
        <v>400000</v>
      </c>
      <c r="Z257">
        <v>26.466100000000001</v>
      </c>
      <c r="AA257">
        <v>111.639</v>
      </c>
      <c r="AB257">
        <v>85.172899999999998</v>
      </c>
      <c r="AD257">
        <f t="shared" si="103"/>
        <v>323357.32337232353</v>
      </c>
      <c r="AE257">
        <f>V257*$AD$252/AD257</f>
        <v>2.1818058499038836E-3</v>
      </c>
      <c r="AF257">
        <f t="shared" ref="AF257" si="114">AD257/O257*0.6022</f>
        <v>973.62890067406602</v>
      </c>
      <c r="AG257">
        <f t="shared" ref="AG257" si="115">O257/AD257</f>
        <v>6.1851081000480039E-4</v>
      </c>
    </row>
    <row r="258" spans="2:33" x14ac:dyDescent="0.2">
      <c r="B258">
        <v>300</v>
      </c>
      <c r="C258">
        <v>500000</v>
      </c>
      <c r="D258">
        <v>465.18624299999999</v>
      </c>
      <c r="E258">
        <v>-506972.73707899998</v>
      </c>
      <c r="F258">
        <v>2516243.7908330001</v>
      </c>
      <c r="G258">
        <v>-664.04811600000005</v>
      </c>
      <c r="I258">
        <f t="shared" si="108"/>
        <v>1749.6692604921991</v>
      </c>
      <c r="J258">
        <f t="shared" si="109"/>
        <v>1.8268176835951774E-2</v>
      </c>
      <c r="K258">
        <f t="shared" si="110"/>
        <v>0.99879477654250315</v>
      </c>
      <c r="L258">
        <f t="shared" si="111"/>
        <v>-13.206013999995776</v>
      </c>
      <c r="M258">
        <f t="shared" si="112"/>
        <v>-6.8737706199994868</v>
      </c>
      <c r="O258">
        <v>300</v>
      </c>
      <c r="P258">
        <v>500000</v>
      </c>
      <c r="Q258">
        <v>465.18624299999999</v>
      </c>
      <c r="R258">
        <v>-506972.73707899998</v>
      </c>
      <c r="S258">
        <v>2516243.7908330001</v>
      </c>
      <c r="T258">
        <v>-664.04811600000005</v>
      </c>
      <c r="U258">
        <v>56.020282999999999</v>
      </c>
      <c r="V258">
        <f t="shared" si="113"/>
        <v>5.6020282999999999E-3</v>
      </c>
    </row>
    <row r="259" spans="2:33" x14ac:dyDescent="0.2">
      <c r="B259">
        <v>400</v>
      </c>
      <c r="C259">
        <v>600000</v>
      </c>
      <c r="D259">
        <v>465.20769200000001</v>
      </c>
      <c r="E259">
        <v>-506973.235881</v>
      </c>
      <c r="F259">
        <v>2516243.7908330001</v>
      </c>
      <c r="G259">
        <v>-497.77800500000001</v>
      </c>
      <c r="I259">
        <f t="shared" si="108"/>
        <v>1749.1704584921827</v>
      </c>
      <c r="J259">
        <f t="shared" si="109"/>
        <v>2.4357569114602361E-2</v>
      </c>
      <c r="K259">
        <f t="shared" si="110"/>
        <v>0.99879477654250315</v>
      </c>
      <c r="L259">
        <f t="shared" si="111"/>
        <v>-13.704816000012215</v>
      </c>
      <c r="M259">
        <f t="shared" si="112"/>
        <v>-6.8435200199999233</v>
      </c>
      <c r="O259">
        <v>400</v>
      </c>
      <c r="P259">
        <v>600000</v>
      </c>
      <c r="Q259">
        <v>465.20769200000001</v>
      </c>
      <c r="R259">
        <v>-506973.235881</v>
      </c>
      <c r="S259">
        <v>2516243.7908330001</v>
      </c>
      <c r="T259">
        <v>-497.77800500000001</v>
      </c>
      <c r="U259">
        <v>85.722655000000003</v>
      </c>
      <c r="V259">
        <f t="shared" si="113"/>
        <v>8.5722655000000005E-3</v>
      </c>
    </row>
    <row r="260" spans="2:33" x14ac:dyDescent="0.2">
      <c r="B260">
        <v>500</v>
      </c>
      <c r="C260">
        <v>700000</v>
      </c>
      <c r="D260">
        <v>465.26647100000002</v>
      </c>
      <c r="E260">
        <v>-506970.82278599998</v>
      </c>
      <c r="F260">
        <v>2516243.7908330001</v>
      </c>
      <c r="G260">
        <v>-576.47652700000003</v>
      </c>
      <c r="I260">
        <f t="shared" si="108"/>
        <v>1751.583553492208</v>
      </c>
      <c r="J260">
        <f t="shared" si="109"/>
        <v>3.0446961393252953E-2</v>
      </c>
      <c r="K260">
        <f t="shared" si="110"/>
        <v>0.99879477654250315</v>
      </c>
      <c r="L260">
        <f t="shared" si="111"/>
        <v>-11.291720999986865</v>
      </c>
      <c r="M260">
        <f t="shared" si="112"/>
        <v>-6.814401049999506</v>
      </c>
      <c r="O260">
        <v>500</v>
      </c>
      <c r="P260">
        <v>700000</v>
      </c>
      <c r="Q260">
        <v>465.26647100000002</v>
      </c>
      <c r="R260">
        <v>-506970.82278599998</v>
      </c>
      <c r="S260">
        <v>2516243.7908330001</v>
      </c>
      <c r="T260">
        <v>-576.47652700000003</v>
      </c>
      <c r="U260">
        <v>124.313329</v>
      </c>
      <c r="V260">
        <f t="shared" si="113"/>
        <v>1.24313329E-2</v>
      </c>
    </row>
    <row r="261" spans="2:33" x14ac:dyDescent="0.2">
      <c r="B261">
        <v>600</v>
      </c>
      <c r="C261">
        <v>800000</v>
      </c>
      <c r="D261">
        <v>465.17797100000001</v>
      </c>
      <c r="E261">
        <v>-506971.68055200001</v>
      </c>
      <c r="F261">
        <v>2516243.7908330001</v>
      </c>
      <c r="G261">
        <v>-549.57154200000002</v>
      </c>
      <c r="I261">
        <f t="shared" si="108"/>
        <v>1750.7257874921779</v>
      </c>
      <c r="J261">
        <f t="shared" si="109"/>
        <v>3.6536353671903547E-2</v>
      </c>
      <c r="K261">
        <f t="shared" si="110"/>
        <v>0.99879477654250315</v>
      </c>
      <c r="L261">
        <f t="shared" si="111"/>
        <v>-12.149487000016961</v>
      </c>
      <c r="M261">
        <f t="shared" si="112"/>
        <v>-6.8471096600000605</v>
      </c>
      <c r="O261">
        <v>600</v>
      </c>
      <c r="P261">
        <v>800000</v>
      </c>
      <c r="Q261">
        <v>465.17797100000001</v>
      </c>
      <c r="R261">
        <v>-506971.68055200001</v>
      </c>
      <c r="S261">
        <v>2516243.7908330001</v>
      </c>
      <c r="T261">
        <v>-549.57154200000002</v>
      </c>
      <c r="U261">
        <v>138.05775199999999</v>
      </c>
      <c r="V261">
        <f t="shared" si="113"/>
        <v>1.38057752E-2</v>
      </c>
    </row>
    <row r="262" spans="2:33" x14ac:dyDescent="0.2">
      <c r="B262">
        <v>700</v>
      </c>
      <c r="C262">
        <v>900000</v>
      </c>
      <c r="D262">
        <v>465.23088300000001</v>
      </c>
      <c r="E262">
        <v>-506988.010442</v>
      </c>
      <c r="F262">
        <v>2516243.7908330001</v>
      </c>
      <c r="G262">
        <v>-536.04072599999995</v>
      </c>
      <c r="I262">
        <f t="shared" si="108"/>
        <v>1734.3958974921843</v>
      </c>
      <c r="J262">
        <f t="shared" si="109"/>
        <v>4.2625745950554135E-2</v>
      </c>
      <c r="K262">
        <f t="shared" si="110"/>
        <v>0.99879477654250315</v>
      </c>
      <c r="L262">
        <f t="shared" si="111"/>
        <v>-28.479377000010572</v>
      </c>
      <c r="M262">
        <f t="shared" si="112"/>
        <v>-7.0018308999996952</v>
      </c>
      <c r="O262">
        <v>700</v>
      </c>
      <c r="P262">
        <v>900000</v>
      </c>
      <c r="Q262">
        <v>465.23088300000001</v>
      </c>
      <c r="R262">
        <v>-506988.010442</v>
      </c>
      <c r="S262">
        <v>2516243.7908330001</v>
      </c>
      <c r="T262">
        <v>-536.04072599999995</v>
      </c>
      <c r="U262">
        <v>197.41325499999999</v>
      </c>
      <c r="V262">
        <f t="shared" si="113"/>
        <v>1.97413255E-2</v>
      </c>
    </row>
    <row r="263" spans="2:33" x14ac:dyDescent="0.2">
      <c r="B263">
        <v>800</v>
      </c>
      <c r="C263">
        <v>1000000</v>
      </c>
      <c r="D263">
        <v>465.19588399999998</v>
      </c>
      <c r="E263">
        <v>-506989.612761</v>
      </c>
      <c r="F263">
        <v>2516243.7908330001</v>
      </c>
      <c r="G263">
        <v>-482.97431999999998</v>
      </c>
      <c r="I263">
        <f t="shared" si="108"/>
        <v>1732.7935784921865</v>
      </c>
      <c r="J263">
        <f t="shared" si="109"/>
        <v>4.8715138229204723E-2</v>
      </c>
      <c r="K263">
        <f t="shared" si="110"/>
        <v>0.99879477654250315</v>
      </c>
      <c r="L263">
        <f t="shared" si="111"/>
        <v>-30.081696000008378</v>
      </c>
      <c r="M263">
        <f t="shared" si="112"/>
        <v>-6.8545551899997372</v>
      </c>
      <c r="O263">
        <v>800</v>
      </c>
      <c r="P263">
        <v>1000000</v>
      </c>
      <c r="Q263">
        <v>465.19588399999998</v>
      </c>
      <c r="R263">
        <v>-506989.612761</v>
      </c>
      <c r="S263">
        <v>2516243.7908330001</v>
      </c>
      <c r="T263">
        <v>-482.97431999999998</v>
      </c>
      <c r="U263">
        <v>230.83455799999999</v>
      </c>
      <c r="V263">
        <f t="shared" si="113"/>
        <v>2.30834558E-2</v>
      </c>
    </row>
    <row r="264" spans="2:33" x14ac:dyDescent="0.2">
      <c r="B264">
        <v>900</v>
      </c>
      <c r="C264">
        <v>1100000</v>
      </c>
      <c r="D264">
        <v>465.25110100000001</v>
      </c>
      <c r="E264">
        <v>-506985.54562300001</v>
      </c>
      <c r="F264">
        <v>2516243.7908330001</v>
      </c>
      <c r="G264">
        <v>-431.05083300000001</v>
      </c>
      <c r="I264">
        <f t="shared" si="108"/>
        <v>1736.8607164921705</v>
      </c>
      <c r="J264">
        <f t="shared" si="109"/>
        <v>5.4804530507855317E-2</v>
      </c>
      <c r="K264">
        <f t="shared" si="110"/>
        <v>0.99879477654250315</v>
      </c>
      <c r="L264">
        <f t="shared" si="111"/>
        <v>-26.014558000024408</v>
      </c>
      <c r="M264">
        <f t="shared" si="112"/>
        <v>-6.7978606199999199</v>
      </c>
      <c r="O264">
        <v>900</v>
      </c>
      <c r="P264">
        <v>1100000</v>
      </c>
      <c r="Q264">
        <v>465.25110100000001</v>
      </c>
      <c r="R264">
        <v>-506985.54562300001</v>
      </c>
      <c r="S264">
        <v>2516243.7908330001</v>
      </c>
      <c r="T264">
        <v>-431.05083300000001</v>
      </c>
      <c r="U264">
        <v>284.89759700000002</v>
      </c>
      <c r="V264">
        <f t="shared" si="113"/>
        <v>2.8489759700000002E-2</v>
      </c>
    </row>
    <row r="265" spans="2:33" x14ac:dyDescent="0.2">
      <c r="B265">
        <v>1000</v>
      </c>
      <c r="C265">
        <v>1200000</v>
      </c>
      <c r="D265">
        <v>465.29845399999999</v>
      </c>
      <c r="E265">
        <v>-506994.22387500003</v>
      </c>
      <c r="F265">
        <v>2516243.7908330001</v>
      </c>
      <c r="G265">
        <v>-505.244102</v>
      </c>
      <c r="I265">
        <f t="shared" si="108"/>
        <v>1728.182464492158</v>
      </c>
      <c r="J265">
        <f t="shared" si="109"/>
        <v>6.0893922786505905E-2</v>
      </c>
      <c r="K265">
        <f t="shared" si="110"/>
        <v>0.99879477654250315</v>
      </c>
      <c r="L265">
        <f t="shared" si="111"/>
        <v>-34.692810000036843</v>
      </c>
      <c r="M265">
        <f t="shared" si="112"/>
        <v>-6.9253145199998833</v>
      </c>
      <c r="O265">
        <v>1000</v>
      </c>
      <c r="P265">
        <v>1200000</v>
      </c>
      <c r="Q265">
        <v>465.29845399999999</v>
      </c>
      <c r="R265">
        <v>-506994.22387500003</v>
      </c>
      <c r="S265">
        <v>2516243.7908330001</v>
      </c>
      <c r="T265">
        <v>-505.244102</v>
      </c>
      <c r="U265">
        <v>346.74582299999997</v>
      </c>
      <c r="V265">
        <f t="shared" si="113"/>
        <v>3.4674582299999999E-2</v>
      </c>
    </row>
    <row r="266" spans="2:33" x14ac:dyDescent="0.2">
      <c r="B266">
        <v>1100</v>
      </c>
      <c r="C266">
        <v>1300000</v>
      </c>
      <c r="D266">
        <v>465.176042</v>
      </c>
      <c r="E266">
        <v>-506994.678732</v>
      </c>
      <c r="F266">
        <v>2516243.7908330001</v>
      </c>
      <c r="G266">
        <v>-494.90772500000003</v>
      </c>
      <c r="I266">
        <f t="shared" si="108"/>
        <v>1727.7276074921829</v>
      </c>
      <c r="J266">
        <f t="shared" si="109"/>
        <v>6.6983315065156493E-2</v>
      </c>
      <c r="K266">
        <f t="shared" si="110"/>
        <v>0.99879477654250315</v>
      </c>
      <c r="L266">
        <f t="shared" si="111"/>
        <v>-35.147667000012007</v>
      </c>
      <c r="M266">
        <f t="shared" si="112"/>
        <v>-6.8430805699995112</v>
      </c>
      <c r="O266">
        <v>1100</v>
      </c>
      <c r="P266">
        <v>1300000</v>
      </c>
      <c r="Q266">
        <v>465.176042</v>
      </c>
      <c r="R266">
        <v>-506994.678732</v>
      </c>
      <c r="S266">
        <v>2516243.7908330001</v>
      </c>
      <c r="T266">
        <v>-494.90772500000003</v>
      </c>
      <c r="U266">
        <v>412.188852</v>
      </c>
      <c r="V266">
        <f t="shared" si="113"/>
        <v>4.1218885199999999E-2</v>
      </c>
    </row>
    <row r="267" spans="2:33" x14ac:dyDescent="0.2">
      <c r="B267">
        <v>1200</v>
      </c>
      <c r="C267">
        <v>1400000</v>
      </c>
      <c r="D267">
        <v>465.46196700000002</v>
      </c>
      <c r="E267">
        <v>-506987.62001499999</v>
      </c>
      <c r="F267">
        <v>2516243.7908330001</v>
      </c>
      <c r="G267">
        <v>-321.477259</v>
      </c>
      <c r="I267">
        <f t="shared" si="108"/>
        <v>1734.78632449219</v>
      </c>
      <c r="J267">
        <f t="shared" si="109"/>
        <v>7.3072707343807095E-2</v>
      </c>
      <c r="K267">
        <f t="shared" si="110"/>
        <v>0.99879477654250315</v>
      </c>
      <c r="L267">
        <f t="shared" si="111"/>
        <v>-28.088950000004843</v>
      </c>
      <c r="M267">
        <f t="shared" si="112"/>
        <v>-6.7679448299996876</v>
      </c>
      <c r="O267">
        <v>1200</v>
      </c>
      <c r="P267">
        <v>1400000</v>
      </c>
      <c r="Q267">
        <v>465.46196700000002</v>
      </c>
      <c r="R267">
        <v>-506987.62001499999</v>
      </c>
      <c r="S267">
        <v>2516243.7908330001</v>
      </c>
      <c r="T267">
        <v>-321.477259</v>
      </c>
      <c r="U267">
        <v>449.30708299999998</v>
      </c>
      <c r="V267">
        <f t="shared" si="113"/>
        <v>4.4930708299999997E-2</v>
      </c>
    </row>
    <row r="268" spans="2:33" x14ac:dyDescent="0.2">
      <c r="B268">
        <v>1300</v>
      </c>
      <c r="C268">
        <v>1500000</v>
      </c>
      <c r="D268">
        <v>465.23692199999999</v>
      </c>
      <c r="E268">
        <v>-507003.60602499999</v>
      </c>
      <c r="F268">
        <v>2516243.7908330001</v>
      </c>
      <c r="G268">
        <v>-387.39146099999999</v>
      </c>
      <c r="I268">
        <f t="shared" si="108"/>
        <v>1718.8003144921968</v>
      </c>
      <c r="J268">
        <f t="shared" si="109"/>
        <v>7.9162099622457682E-2</v>
      </c>
      <c r="K268">
        <f t="shared" si="110"/>
        <v>0.99879477654250315</v>
      </c>
      <c r="L268">
        <f t="shared" si="111"/>
        <v>-44.0749599999981</v>
      </c>
      <c r="M268">
        <f t="shared" si="112"/>
        <v>-6.998392099999692</v>
      </c>
      <c r="O268">
        <v>1300</v>
      </c>
      <c r="P268">
        <v>1500000</v>
      </c>
      <c r="Q268">
        <v>465.23692199999999</v>
      </c>
      <c r="R268">
        <v>-507003.60602499999</v>
      </c>
      <c r="S268">
        <v>2516243.7908330001</v>
      </c>
      <c r="T268">
        <v>-387.39146099999999</v>
      </c>
      <c r="U268">
        <v>536.98967500000003</v>
      </c>
      <c r="V268">
        <f t="shared" si="113"/>
        <v>5.3698967500000007E-2</v>
      </c>
    </row>
    <row r="269" spans="2:33" x14ac:dyDescent="0.2">
      <c r="B269">
        <v>1400</v>
      </c>
      <c r="C269">
        <v>1600000</v>
      </c>
      <c r="D269">
        <v>465.26225399999998</v>
      </c>
      <c r="E269">
        <v>-507001.38300600002</v>
      </c>
      <c r="F269">
        <v>2516243.7908330001</v>
      </c>
      <c r="G269">
        <v>-383.95441299999999</v>
      </c>
      <c r="I269">
        <f t="shared" si="108"/>
        <v>1721.023333492165</v>
      </c>
      <c r="J269">
        <f t="shared" si="109"/>
        <v>8.525149190110827E-2</v>
      </c>
      <c r="K269">
        <f t="shared" si="110"/>
        <v>0.99879477654250315</v>
      </c>
      <c r="L269">
        <f t="shared" si="111"/>
        <v>-41.85194100002991</v>
      </c>
      <c r="M269">
        <f t="shared" si="112"/>
        <v>-6.816301810000077</v>
      </c>
      <c r="O269">
        <v>1400</v>
      </c>
      <c r="P269">
        <v>1600000</v>
      </c>
      <c r="Q269">
        <v>465.26225399999998</v>
      </c>
      <c r="R269">
        <v>-507001.38300600002</v>
      </c>
      <c r="S269">
        <v>2516243.7908330001</v>
      </c>
      <c r="T269">
        <v>-383.95441299999999</v>
      </c>
      <c r="U269">
        <v>637.94374700000003</v>
      </c>
      <c r="V269">
        <f t="shared" si="113"/>
        <v>6.3794374700000003E-2</v>
      </c>
    </row>
    <row r="270" spans="2:33" x14ac:dyDescent="0.2">
      <c r="B270">
        <v>1500</v>
      </c>
      <c r="C270">
        <v>1700000</v>
      </c>
      <c r="D270">
        <v>465.302865</v>
      </c>
      <c r="E270">
        <v>-506987.48581799999</v>
      </c>
      <c r="F270">
        <v>2516243.7908330001</v>
      </c>
      <c r="G270">
        <v>-296.96353199999999</v>
      </c>
      <c r="I270">
        <f t="shared" si="108"/>
        <v>1734.9205214921967</v>
      </c>
      <c r="J270">
        <f t="shared" si="109"/>
        <v>9.1340884179758858E-2</v>
      </c>
      <c r="K270">
        <f t="shared" si="110"/>
        <v>0.99879477654250315</v>
      </c>
      <c r="L270">
        <f t="shared" si="111"/>
        <v>-27.954752999998163</v>
      </c>
      <c r="M270">
        <f t="shared" si="112"/>
        <v>-6.6995601199994415</v>
      </c>
      <c r="O270">
        <v>1500</v>
      </c>
      <c r="P270">
        <v>1700000</v>
      </c>
      <c r="Q270">
        <v>465.302865</v>
      </c>
      <c r="R270">
        <v>-506987.48581799999</v>
      </c>
      <c r="S270">
        <v>2516243.7908330001</v>
      </c>
      <c r="T270">
        <v>-296.96353199999999</v>
      </c>
      <c r="U270">
        <v>739.08726200000001</v>
      </c>
      <c r="V270">
        <f t="shared" si="113"/>
        <v>7.3908726200000011E-2</v>
      </c>
    </row>
    <row r="271" spans="2:33" x14ac:dyDescent="0.2">
      <c r="B271">
        <v>1600</v>
      </c>
      <c r="C271">
        <v>1800000</v>
      </c>
      <c r="D271">
        <v>465.28862900000001</v>
      </c>
      <c r="E271">
        <v>-506985.64259</v>
      </c>
      <c r="F271">
        <v>2516243.7908330001</v>
      </c>
      <c r="G271">
        <v>-292.91245700000002</v>
      </c>
      <c r="I271">
        <f t="shared" si="108"/>
        <v>1736.7637494921801</v>
      </c>
      <c r="J271">
        <f t="shared" si="109"/>
        <v>9.7430276458409446E-2</v>
      </c>
      <c r="K271">
        <f t="shared" si="110"/>
        <v>0.99879477654250315</v>
      </c>
      <c r="L271">
        <f t="shared" si="111"/>
        <v>-26.111525000014808</v>
      </c>
      <c r="M271">
        <f t="shared" si="112"/>
        <v>-6.8200997199999254</v>
      </c>
      <c r="O271">
        <v>1600</v>
      </c>
      <c r="P271">
        <v>1800000</v>
      </c>
      <c r="Q271">
        <v>465.28862900000001</v>
      </c>
      <c r="R271">
        <v>-506985.64259</v>
      </c>
      <c r="S271">
        <v>2516243.7908330001</v>
      </c>
      <c r="T271">
        <v>-292.91245700000002</v>
      </c>
      <c r="U271">
        <v>837.062727</v>
      </c>
      <c r="V271">
        <f t="shared" si="113"/>
        <v>8.3706272700000001E-2</v>
      </c>
    </row>
    <row r="272" spans="2:33" x14ac:dyDescent="0.2">
      <c r="B272">
        <v>1700</v>
      </c>
      <c r="C272">
        <v>1900000</v>
      </c>
      <c r="D272">
        <v>465.294197</v>
      </c>
      <c r="E272">
        <v>-506986.59694199997</v>
      </c>
      <c r="F272">
        <v>2516243.7908330001</v>
      </c>
      <c r="G272">
        <v>-265.55430999999999</v>
      </c>
      <c r="I272">
        <f t="shared" si="108"/>
        <v>1735.8093974922085</v>
      </c>
      <c r="J272">
        <f t="shared" si="109"/>
        <v>0.10351966873706005</v>
      </c>
      <c r="K272">
        <f t="shared" si="110"/>
        <v>0.99879477654250315</v>
      </c>
      <c r="L272">
        <f t="shared" si="111"/>
        <v>-27.065876999986358</v>
      </c>
      <c r="M272">
        <f t="shared" si="112"/>
        <v>-6.8480755199994743</v>
      </c>
      <c r="O272">
        <v>1700</v>
      </c>
      <c r="P272">
        <v>1900000</v>
      </c>
      <c r="Q272">
        <v>465.294197</v>
      </c>
      <c r="R272">
        <v>-506986.59694199997</v>
      </c>
      <c r="S272">
        <v>2516243.7908330001</v>
      </c>
      <c r="T272">
        <v>-265.55430999999999</v>
      </c>
      <c r="U272">
        <v>967.045254</v>
      </c>
      <c r="V272">
        <f t="shared" si="113"/>
        <v>9.6704525400000005E-2</v>
      </c>
    </row>
    <row r="273" spans="2:22" x14ac:dyDescent="0.2">
      <c r="B273">
        <v>1800</v>
      </c>
      <c r="C273">
        <v>2000000</v>
      </c>
      <c r="D273">
        <v>465.35292299999998</v>
      </c>
      <c r="E273">
        <v>-506995.60005800001</v>
      </c>
      <c r="F273">
        <v>2516243.7908330001</v>
      </c>
      <c r="G273">
        <v>-306.32215400000001</v>
      </c>
      <c r="I273">
        <f t="shared" si="108"/>
        <v>1726.8062814921723</v>
      </c>
      <c r="J273">
        <f t="shared" si="109"/>
        <v>0.10960906101571063</v>
      </c>
      <c r="K273">
        <f t="shared" si="110"/>
        <v>0.99879477654250315</v>
      </c>
      <c r="L273">
        <f t="shared" si="111"/>
        <v>-36.068993000022601</v>
      </c>
      <c r="M273">
        <f t="shared" si="112"/>
        <v>-6.9285631600001212</v>
      </c>
      <c r="O273">
        <v>1800</v>
      </c>
      <c r="P273">
        <v>2000000</v>
      </c>
      <c r="Q273">
        <v>465.35292299999998</v>
      </c>
      <c r="R273">
        <v>-506995.60005800001</v>
      </c>
      <c r="S273">
        <v>2516243.7908330001</v>
      </c>
      <c r="T273">
        <v>-306.32215400000001</v>
      </c>
      <c r="U273">
        <v>1123.2377879999999</v>
      </c>
      <c r="V273">
        <f t="shared" si="113"/>
        <v>0.1123237788</v>
      </c>
    </row>
    <row r="274" spans="2:22" x14ac:dyDescent="0.2">
      <c r="B274">
        <v>1900</v>
      </c>
      <c r="C274">
        <v>2100000</v>
      </c>
      <c r="D274">
        <v>465.34547700000002</v>
      </c>
      <c r="E274">
        <v>-506992.90150500002</v>
      </c>
      <c r="F274">
        <v>2516243.7908330001</v>
      </c>
      <c r="G274">
        <v>31.357239</v>
      </c>
      <c r="I274">
        <f t="shared" si="108"/>
        <v>1729.504834492167</v>
      </c>
      <c r="J274">
        <f t="shared" si="109"/>
        <v>0.11569845329436122</v>
      </c>
      <c r="K274">
        <f t="shared" si="110"/>
        <v>0.99879477654250315</v>
      </c>
      <c r="L274">
        <f t="shared" si="111"/>
        <v>-33.370440000027884</v>
      </c>
      <c r="M274">
        <f t="shared" si="112"/>
        <v>-6.8115464699998123</v>
      </c>
      <c r="O274">
        <v>1900</v>
      </c>
      <c r="P274">
        <v>2100000</v>
      </c>
      <c r="Q274">
        <v>465.34547700000002</v>
      </c>
      <c r="R274">
        <v>-506992.90150500002</v>
      </c>
      <c r="S274">
        <v>2516243.7908330001</v>
      </c>
      <c r="T274">
        <v>31.357239</v>
      </c>
      <c r="U274">
        <v>1264.3118810000001</v>
      </c>
      <c r="V274">
        <f t="shared" si="113"/>
        <v>0.12643118810000001</v>
      </c>
    </row>
    <row r="275" spans="2:22" x14ac:dyDescent="0.2">
      <c r="B275">
        <v>2000</v>
      </c>
      <c r="C275">
        <v>2200000</v>
      </c>
      <c r="D275">
        <v>465.39672100000001</v>
      </c>
      <c r="E275">
        <v>-506980.45306999999</v>
      </c>
      <c r="F275">
        <v>2516243.7908330001</v>
      </c>
      <c r="G275">
        <v>-19.080704999999998</v>
      </c>
      <c r="I275">
        <f t="shared" si="108"/>
        <v>1741.9532694921945</v>
      </c>
      <c r="J275">
        <f t="shared" si="109"/>
        <v>0.12178784557301181</v>
      </c>
      <c r="K275">
        <f t="shared" si="110"/>
        <v>0.99879477654250315</v>
      </c>
      <c r="L275">
        <f t="shared" si="111"/>
        <v>-20.922005000000354</v>
      </c>
      <c r="M275">
        <f t="shared" si="112"/>
        <v>-6.7140476499994834</v>
      </c>
      <c r="O275">
        <v>2000</v>
      </c>
      <c r="P275">
        <v>2200000</v>
      </c>
      <c r="Q275">
        <v>465.39672100000001</v>
      </c>
      <c r="R275">
        <v>-506980.45306999999</v>
      </c>
      <c r="S275">
        <v>2516243.7908330001</v>
      </c>
      <c r="T275">
        <v>-19.080704999999998</v>
      </c>
      <c r="U275">
        <v>1416.5131650000001</v>
      </c>
      <c r="V275">
        <f t="shared" si="113"/>
        <v>0.14165131650000001</v>
      </c>
    </row>
    <row r="276" spans="2:22" x14ac:dyDescent="0.2">
      <c r="B276">
        <v>2100</v>
      </c>
      <c r="C276">
        <v>2300000</v>
      </c>
      <c r="D276">
        <v>465.30794400000002</v>
      </c>
      <c r="E276">
        <v>-506979.90211099997</v>
      </c>
      <c r="F276">
        <v>2516243.7908330001</v>
      </c>
      <c r="G276">
        <v>14.054043</v>
      </c>
      <c r="I276">
        <f t="shared" si="108"/>
        <v>1742.5042284922092</v>
      </c>
      <c r="J276">
        <f t="shared" si="109"/>
        <v>0.12787723785166241</v>
      </c>
      <c r="K276">
        <f t="shared" si="110"/>
        <v>0.99879477654250315</v>
      </c>
      <c r="L276">
        <f t="shared" si="111"/>
        <v>-20.371045999985654</v>
      </c>
      <c r="M276">
        <f t="shared" si="112"/>
        <v>-6.8330224099996117</v>
      </c>
      <c r="O276">
        <v>2100</v>
      </c>
      <c r="P276">
        <v>2300000</v>
      </c>
      <c r="Q276">
        <v>465.30794400000002</v>
      </c>
      <c r="R276">
        <v>-506979.90211099997</v>
      </c>
      <c r="S276">
        <v>2516243.7908330001</v>
      </c>
      <c r="T276">
        <v>14.054043</v>
      </c>
      <c r="U276">
        <v>1600.514312</v>
      </c>
      <c r="V276">
        <f t="shared" si="113"/>
        <v>0.16005143120000001</v>
      </c>
    </row>
    <row r="277" spans="2:22" x14ac:dyDescent="0.2">
      <c r="B277">
        <v>2200</v>
      </c>
      <c r="C277">
        <v>2400000</v>
      </c>
      <c r="D277">
        <v>465.320583</v>
      </c>
      <c r="E277">
        <v>-506979.54799699999</v>
      </c>
      <c r="F277">
        <v>2516243.7908330001</v>
      </c>
      <c r="G277">
        <v>127.367126</v>
      </c>
      <c r="I277">
        <f t="shared" si="108"/>
        <v>1742.8583424921962</v>
      </c>
      <c r="J277">
        <f t="shared" si="109"/>
        <v>0.13396663013031299</v>
      </c>
      <c r="K277">
        <f t="shared" si="110"/>
        <v>0.99879477654250315</v>
      </c>
      <c r="L277">
        <f t="shared" si="111"/>
        <v>-20.016931999998633</v>
      </c>
      <c r="M277">
        <f t="shared" si="112"/>
        <v>-6.8349908599998885</v>
      </c>
      <c r="O277">
        <v>2200</v>
      </c>
      <c r="P277">
        <v>2400000</v>
      </c>
      <c r="Q277">
        <v>465.320583</v>
      </c>
      <c r="R277">
        <v>-506979.54799699999</v>
      </c>
      <c r="S277">
        <v>2516243.7908330001</v>
      </c>
      <c r="T277">
        <v>127.367126</v>
      </c>
      <c r="U277">
        <v>1810.6662839999999</v>
      </c>
      <c r="V277">
        <f t="shared" si="113"/>
        <v>0.18106662840000001</v>
      </c>
    </row>
    <row r="278" spans="2:22" x14ac:dyDescent="0.2">
      <c r="B278">
        <v>2300</v>
      </c>
      <c r="C278">
        <v>2500000</v>
      </c>
      <c r="D278">
        <v>465.477959</v>
      </c>
      <c r="E278">
        <v>-506960.49909400003</v>
      </c>
      <c r="F278">
        <v>2516243.7908330001</v>
      </c>
      <c r="G278">
        <v>94.404369000000003</v>
      </c>
      <c r="I278">
        <f t="shared" si="108"/>
        <v>1761.9072454921552</v>
      </c>
      <c r="J278">
        <f t="shared" si="109"/>
        <v>0.14005602240896359</v>
      </c>
      <c r="K278">
        <f t="shared" si="110"/>
        <v>0.99879477654250315</v>
      </c>
      <c r="L278">
        <f t="shared" si="111"/>
        <v>-0.96802900003967807</v>
      </c>
      <c r="M278">
        <f t="shared" si="112"/>
        <v>-6.6480429700001693</v>
      </c>
      <c r="O278">
        <v>2300</v>
      </c>
      <c r="P278">
        <v>2500000</v>
      </c>
      <c r="Q278">
        <v>465.477959</v>
      </c>
      <c r="R278">
        <v>-506960.49909400003</v>
      </c>
      <c r="S278">
        <v>2516243.7908330001</v>
      </c>
      <c r="T278">
        <v>94.404369000000003</v>
      </c>
      <c r="U278">
        <v>2014.6493</v>
      </c>
      <c r="V278">
        <f t="shared" si="113"/>
        <v>0.20146493000000001</v>
      </c>
    </row>
    <row r="279" spans="2:22" x14ac:dyDescent="0.2">
      <c r="B279">
        <v>2400</v>
      </c>
      <c r="C279">
        <v>2600000</v>
      </c>
      <c r="D279">
        <v>465.26656100000002</v>
      </c>
      <c r="E279">
        <v>-506968.65168800001</v>
      </c>
      <c r="F279">
        <v>2516243.7908330001</v>
      </c>
      <c r="G279">
        <v>290.27100899999999</v>
      </c>
      <c r="I279">
        <f t="shared" si="108"/>
        <v>1753.7546514921705</v>
      </c>
      <c r="J279">
        <f t="shared" si="109"/>
        <v>0.14614541468761419</v>
      </c>
      <c r="K279">
        <f t="shared" si="110"/>
        <v>0.99879477654250315</v>
      </c>
      <c r="L279">
        <f t="shared" si="111"/>
        <v>-9.1206230000243522</v>
      </c>
      <c r="M279">
        <f t="shared" si="112"/>
        <v>-6.9200579399996061</v>
      </c>
      <c r="O279">
        <v>2400</v>
      </c>
      <c r="P279">
        <v>2600000</v>
      </c>
      <c r="Q279">
        <v>465.26656100000002</v>
      </c>
      <c r="R279">
        <v>-506968.65168800001</v>
      </c>
      <c r="S279">
        <v>2516243.7908330001</v>
      </c>
      <c r="T279">
        <v>290.27100899999999</v>
      </c>
      <c r="U279">
        <v>2216.587759</v>
      </c>
      <c r="V279">
        <f t="shared" si="113"/>
        <v>0.22165877590000002</v>
      </c>
    </row>
    <row r="280" spans="2:22" x14ac:dyDescent="0.2">
      <c r="B280">
        <v>2500</v>
      </c>
      <c r="C280">
        <v>2700000</v>
      </c>
      <c r="D280">
        <v>465.31246399999998</v>
      </c>
      <c r="E280">
        <v>-506968.093589</v>
      </c>
      <c r="F280">
        <v>2516243.7908330001</v>
      </c>
      <c r="G280">
        <v>597.411608</v>
      </c>
      <c r="I280">
        <f t="shared" si="108"/>
        <v>1754.3127504921868</v>
      </c>
      <c r="J280">
        <f t="shared" si="109"/>
        <v>0.15223480696626476</v>
      </c>
      <c r="K280">
        <f t="shared" si="110"/>
        <v>0.99879477654250315</v>
      </c>
      <c r="L280">
        <f t="shared" si="111"/>
        <v>-8.5625240000081249</v>
      </c>
      <c r="M280">
        <f t="shared" si="112"/>
        <v>-6.8329510099995971</v>
      </c>
      <c r="O280">
        <v>2500</v>
      </c>
      <c r="P280">
        <v>2700000</v>
      </c>
      <c r="Q280">
        <v>465.31246399999998</v>
      </c>
      <c r="R280">
        <v>-506968.093589</v>
      </c>
      <c r="S280">
        <v>2516243.7908330001</v>
      </c>
      <c r="T280">
        <v>597.411608</v>
      </c>
      <c r="U280">
        <v>2438.0567550000001</v>
      </c>
      <c r="V280">
        <f t="shared" si="113"/>
        <v>0.24380567550000001</v>
      </c>
    </row>
    <row r="281" spans="2:22" x14ac:dyDescent="0.2">
      <c r="B281">
        <v>2600</v>
      </c>
      <c r="C281">
        <v>2800000</v>
      </c>
      <c r="D281">
        <v>465.32060100000001</v>
      </c>
      <c r="E281">
        <v>-506950.81937099999</v>
      </c>
      <c r="F281">
        <v>2516243.7908330001</v>
      </c>
      <c r="G281">
        <v>571.35357699999997</v>
      </c>
      <c r="I281">
        <f t="shared" si="108"/>
        <v>1771.5869684921927</v>
      </c>
      <c r="J281">
        <f t="shared" si="109"/>
        <v>0.15832419924491536</v>
      </c>
      <c r="K281">
        <f t="shared" si="110"/>
        <v>0.99879477654250315</v>
      </c>
      <c r="L281">
        <f t="shared" si="111"/>
        <v>8.7116939999978058</v>
      </c>
      <c r="M281">
        <f t="shared" si="112"/>
        <v>-6.6657898199996994</v>
      </c>
      <c r="O281">
        <v>2600</v>
      </c>
      <c r="P281">
        <v>2800000</v>
      </c>
      <c r="Q281">
        <v>465.32060100000001</v>
      </c>
      <c r="R281">
        <v>-506950.81937099999</v>
      </c>
      <c r="S281">
        <v>2516243.7908330001</v>
      </c>
      <c r="T281">
        <v>571.35357699999997</v>
      </c>
      <c r="U281">
        <v>2686.7483750000001</v>
      </c>
      <c r="V281">
        <f t="shared" si="113"/>
        <v>0.26867483750000004</v>
      </c>
    </row>
    <row r="282" spans="2:22" x14ac:dyDescent="0.2">
      <c r="B282">
        <v>2700</v>
      </c>
      <c r="C282">
        <v>2900000</v>
      </c>
      <c r="D282">
        <v>465.38272699999999</v>
      </c>
      <c r="E282">
        <v>-506938.69666999998</v>
      </c>
      <c r="F282">
        <v>2516243.7908330001</v>
      </c>
      <c r="G282">
        <v>739.05634299999997</v>
      </c>
      <c r="I282">
        <f t="shared" si="108"/>
        <v>1783.7096694922075</v>
      </c>
      <c r="J282">
        <f t="shared" si="109"/>
        <v>0.16441359152356594</v>
      </c>
      <c r="K282">
        <f t="shared" si="110"/>
        <v>0.99879477654250315</v>
      </c>
      <c r="L282">
        <f t="shared" si="111"/>
        <v>20.834395000012591</v>
      </c>
      <c r="M282">
        <f t="shared" si="112"/>
        <v>-6.7173049899996116</v>
      </c>
      <c r="O282">
        <v>2700</v>
      </c>
      <c r="P282">
        <v>2900000</v>
      </c>
      <c r="Q282">
        <v>465.38272699999999</v>
      </c>
      <c r="R282">
        <v>-506938.69666999998</v>
      </c>
      <c r="S282">
        <v>2516243.7908330001</v>
      </c>
      <c r="T282">
        <v>739.05634299999997</v>
      </c>
      <c r="U282">
        <v>2926.8781279999998</v>
      </c>
      <c r="V282">
        <f t="shared" si="113"/>
        <v>0.2926878128</v>
      </c>
    </row>
    <row r="283" spans="2:22" x14ac:dyDescent="0.2">
      <c r="B283">
        <v>2800</v>
      </c>
      <c r="C283">
        <v>3000000</v>
      </c>
      <c r="D283">
        <v>465.39250199999998</v>
      </c>
      <c r="E283">
        <v>-506935.56396300002</v>
      </c>
      <c r="F283">
        <v>2516243.7908330001</v>
      </c>
      <c r="G283">
        <v>853.25812599999995</v>
      </c>
      <c r="I283">
        <f t="shared" si="108"/>
        <v>1786.8423764921608</v>
      </c>
      <c r="J283">
        <f t="shared" si="109"/>
        <v>0.17050298380221654</v>
      </c>
      <c r="K283">
        <f t="shared" si="110"/>
        <v>0.99879477654250315</v>
      </c>
      <c r="L283">
        <f t="shared" si="111"/>
        <v>23.967101999965962</v>
      </c>
      <c r="M283">
        <f t="shared" si="112"/>
        <v>-6.8072049300002258</v>
      </c>
      <c r="O283">
        <v>2800</v>
      </c>
      <c r="P283">
        <v>3000000</v>
      </c>
      <c r="Q283">
        <v>465.39250199999998</v>
      </c>
      <c r="R283">
        <v>-506935.56396300002</v>
      </c>
      <c r="S283">
        <v>2516243.7908330001</v>
      </c>
      <c r="T283">
        <v>853.25812599999995</v>
      </c>
      <c r="U283">
        <v>3237.835376</v>
      </c>
      <c r="V283">
        <f t="shared" si="113"/>
        <v>0.3237835376</v>
      </c>
    </row>
    <row r="284" spans="2:22" x14ac:dyDescent="0.2">
      <c r="B284">
        <v>2900</v>
      </c>
      <c r="C284">
        <v>3100000</v>
      </c>
      <c r="D284">
        <v>465.29669100000001</v>
      </c>
      <c r="E284">
        <v>-506914.47924000002</v>
      </c>
      <c r="F284">
        <v>2516243.7908330001</v>
      </c>
      <c r="G284">
        <v>873.11787500000003</v>
      </c>
      <c r="I284">
        <f t="shared" si="108"/>
        <v>1807.9270994921681</v>
      </c>
      <c r="J284">
        <f t="shared" si="109"/>
        <v>0.17659237608086714</v>
      </c>
      <c r="K284">
        <f t="shared" si="110"/>
        <v>0.99879477654250315</v>
      </c>
      <c r="L284">
        <f t="shared" si="111"/>
        <v>45.051824999973178</v>
      </c>
      <c r="M284">
        <f t="shared" si="112"/>
        <v>-6.6276847699996866</v>
      </c>
      <c r="O284">
        <v>2900</v>
      </c>
      <c r="P284">
        <v>3100000</v>
      </c>
      <c r="Q284">
        <v>465.29669100000001</v>
      </c>
      <c r="R284">
        <v>-506914.47924000002</v>
      </c>
      <c r="S284">
        <v>2516243.7908330001</v>
      </c>
      <c r="T284">
        <v>873.11787500000003</v>
      </c>
      <c r="U284">
        <v>3477.0606539999999</v>
      </c>
      <c r="V284">
        <f t="shared" si="113"/>
        <v>0.34770606539999999</v>
      </c>
    </row>
    <row r="285" spans="2:22" x14ac:dyDescent="0.2">
      <c r="B285">
        <v>3000</v>
      </c>
      <c r="C285">
        <v>3200000</v>
      </c>
      <c r="D285">
        <v>465.412734</v>
      </c>
      <c r="E285">
        <v>-506901.49089399999</v>
      </c>
      <c r="F285">
        <v>2516243.7908330001</v>
      </c>
      <c r="G285">
        <v>845.43933900000002</v>
      </c>
      <c r="I285">
        <f t="shared" si="108"/>
        <v>1820.9154454921954</v>
      </c>
      <c r="J285">
        <f t="shared" si="109"/>
        <v>0.18268176835951772</v>
      </c>
      <c r="K285">
        <f t="shared" si="110"/>
        <v>0.99879477654250315</v>
      </c>
      <c r="L285">
        <f t="shared" si="111"/>
        <v>58.040171000000555</v>
      </c>
      <c r="M285">
        <f t="shared" si="112"/>
        <v>-6.7086485399994853</v>
      </c>
      <c r="O285">
        <v>3000</v>
      </c>
      <c r="P285">
        <v>3200000</v>
      </c>
      <c r="Q285">
        <v>465.412734</v>
      </c>
      <c r="R285">
        <v>-506901.49089399999</v>
      </c>
      <c r="S285">
        <v>2516243.7908330001</v>
      </c>
      <c r="T285">
        <v>845.43933900000002</v>
      </c>
      <c r="U285">
        <v>3818.4964380000001</v>
      </c>
      <c r="V285">
        <f t="shared" si="113"/>
        <v>0.38184964380000003</v>
      </c>
    </row>
    <row r="286" spans="2:22" x14ac:dyDescent="0.2">
      <c r="B286">
        <v>3100</v>
      </c>
      <c r="C286">
        <v>3300000</v>
      </c>
      <c r="D286">
        <v>465.44405899999998</v>
      </c>
      <c r="E286">
        <v>-506886.049123</v>
      </c>
      <c r="F286">
        <v>2516243.7908330001</v>
      </c>
      <c r="G286">
        <v>972.00614599999994</v>
      </c>
      <c r="I286">
        <f t="shared" si="108"/>
        <v>1836.3572164921788</v>
      </c>
      <c r="J286">
        <f t="shared" si="109"/>
        <v>0.18877116063816832</v>
      </c>
      <c r="K286">
        <f t="shared" si="110"/>
        <v>0.99879477654250315</v>
      </c>
      <c r="L286">
        <f t="shared" si="111"/>
        <v>73.481941999983974</v>
      </c>
      <c r="M286">
        <f t="shared" si="112"/>
        <v>-6.6841142899999246</v>
      </c>
      <c r="O286">
        <v>3100</v>
      </c>
      <c r="P286">
        <v>3300000</v>
      </c>
      <c r="Q286">
        <v>465.44405899999998</v>
      </c>
      <c r="R286">
        <v>-506886.049123</v>
      </c>
      <c r="S286">
        <v>2516243.7908330001</v>
      </c>
      <c r="T286">
        <v>972.00614599999994</v>
      </c>
      <c r="U286">
        <v>4129.9066739999998</v>
      </c>
      <c r="V286">
        <f t="shared" si="113"/>
        <v>0.41299066740000001</v>
      </c>
    </row>
    <row r="287" spans="2:22" x14ac:dyDescent="0.2">
      <c r="B287">
        <v>3200</v>
      </c>
      <c r="C287">
        <v>3400000</v>
      </c>
      <c r="D287">
        <v>465.34416199999998</v>
      </c>
      <c r="E287">
        <v>-506868.43344400002</v>
      </c>
      <c r="F287">
        <v>2516243.7908330001</v>
      </c>
      <c r="G287">
        <v>1226.1403640000001</v>
      </c>
      <c r="I287">
        <f t="shared" si="108"/>
        <v>1853.9728954921593</v>
      </c>
      <c r="J287">
        <f t="shared" si="109"/>
        <v>0.19486055291681889</v>
      </c>
      <c r="K287">
        <f t="shared" si="110"/>
        <v>0.99879477654250315</v>
      </c>
      <c r="L287">
        <f t="shared" si="111"/>
        <v>91.09762099996442</v>
      </c>
      <c r="M287">
        <f t="shared" si="112"/>
        <v>-6.6623752099999543</v>
      </c>
      <c r="O287">
        <v>3200</v>
      </c>
      <c r="P287">
        <v>3400000</v>
      </c>
      <c r="Q287">
        <v>465.34416199999998</v>
      </c>
      <c r="R287">
        <v>-506868.43344400002</v>
      </c>
      <c r="S287">
        <v>2516243.7908330001</v>
      </c>
      <c r="T287">
        <v>1226.1403640000001</v>
      </c>
      <c r="U287">
        <v>4498.5144970000001</v>
      </c>
      <c r="V287">
        <f t="shared" si="113"/>
        <v>0.44985144970000002</v>
      </c>
    </row>
    <row r="292" spans="2:9" x14ac:dyDescent="0.2">
      <c r="B292" t="s">
        <v>57</v>
      </c>
    </row>
    <row r="293" spans="2:9" x14ac:dyDescent="0.2">
      <c r="B293" t="s">
        <v>58</v>
      </c>
      <c r="C293">
        <v>16422</v>
      </c>
    </row>
    <row r="295" spans="2:9" x14ac:dyDescent="0.2">
      <c r="C295">
        <v>100000</v>
      </c>
      <c r="D295">
        <v>464.83331399999997</v>
      </c>
      <c r="E295">
        <v>-583595.94195500005</v>
      </c>
      <c r="F295">
        <v>2519280.0862890002</v>
      </c>
      <c r="G295">
        <v>-2.1489999999999999E-2</v>
      </c>
    </row>
    <row r="296" spans="2:9" x14ac:dyDescent="0.2">
      <c r="C296">
        <v>200000</v>
      </c>
      <c r="D296">
        <v>464.85241500000001</v>
      </c>
      <c r="E296">
        <v>-506959.53106499999</v>
      </c>
      <c r="F296">
        <v>2516235.580412</v>
      </c>
      <c r="G296">
        <v>-8.6350000000000003E-3</v>
      </c>
      <c r="I296">
        <f>E296-(128000-$C$293)/128000*$E$295</f>
        <v>1762.8752744921949</v>
      </c>
    </row>
    <row r="297" spans="2:9" x14ac:dyDescent="0.2">
      <c r="C297">
        <v>300000</v>
      </c>
      <c r="D297">
        <v>464.81390399999998</v>
      </c>
      <c r="E297">
        <v>-506968.15985900001</v>
      </c>
      <c r="F297">
        <v>2515316.7851499999</v>
      </c>
      <c r="G297">
        <v>-2.1017999999999998E-2</v>
      </c>
      <c r="I297">
        <f t="shared" ref="I297:I299" si="116">E297-(128000-$C$293)/128000*$E$295</f>
        <v>1754.2464804921765</v>
      </c>
    </row>
    <row r="298" spans="2:9" x14ac:dyDescent="0.2">
      <c r="C298">
        <v>400000</v>
      </c>
      <c r="D298">
        <v>464.82191999999998</v>
      </c>
      <c r="E298">
        <v>-506968.470164</v>
      </c>
      <c r="F298">
        <v>2514606.3483830001</v>
      </c>
      <c r="G298">
        <v>-7.1919999999999996E-3</v>
      </c>
      <c r="I298">
        <f t="shared" si="116"/>
        <v>1753.9361754921847</v>
      </c>
    </row>
    <row r="299" spans="2:9" x14ac:dyDescent="0.2">
      <c r="C299">
        <v>500000</v>
      </c>
      <c r="D299">
        <v>464.78688899999997</v>
      </c>
      <c r="E299">
        <v>-506976.15084800002</v>
      </c>
      <c r="F299">
        <v>2514075.006724</v>
      </c>
      <c r="G299">
        <v>-1.4409999999999999E-2</v>
      </c>
      <c r="I299">
        <f t="shared" si="116"/>
        <v>1746.2554914921639</v>
      </c>
    </row>
    <row r="301" spans="2:9" x14ac:dyDescent="0.2">
      <c r="B301" t="s">
        <v>59</v>
      </c>
      <c r="C301">
        <v>16422</v>
      </c>
    </row>
    <row r="302" spans="2:9" x14ac:dyDescent="0.2">
      <c r="C302">
        <v>100000</v>
      </c>
      <c r="D302">
        <v>464.83331399999997</v>
      </c>
      <c r="E302">
        <v>-583595.94195500005</v>
      </c>
      <c r="F302">
        <v>2519280.0862890002</v>
      </c>
      <c r="G302">
        <v>-2.1489999999999999E-2</v>
      </c>
    </row>
    <row r="303" spans="2:9" x14ac:dyDescent="0.2">
      <c r="C303">
        <v>200000</v>
      </c>
      <c r="D303">
        <v>464.85241500000001</v>
      </c>
      <c r="E303">
        <v>-506959.53106499999</v>
      </c>
      <c r="F303">
        <v>2516235.580412</v>
      </c>
      <c r="G303">
        <v>-8.6350000000000003E-3</v>
      </c>
      <c r="I303">
        <f>E303-(128000-$C$293)/128000*$E$295</f>
        <v>1762.8752744921949</v>
      </c>
    </row>
    <row r="304" spans="2:9" x14ac:dyDescent="0.2">
      <c r="C304">
        <v>300000</v>
      </c>
      <c r="D304">
        <v>465.07730800000002</v>
      </c>
      <c r="E304">
        <v>-506958.08740600001</v>
      </c>
      <c r="F304">
        <v>2516243.7908330001</v>
      </c>
      <c r="G304">
        <v>-385.18849299999999</v>
      </c>
      <c r="I304">
        <f t="shared" ref="I304:I307" si="117">E304-(128000-$C$293)/128000*$E$295</f>
        <v>1764.3189334921772</v>
      </c>
    </row>
    <row r="305" spans="3:9" x14ac:dyDescent="0.2">
      <c r="C305">
        <v>400000</v>
      </c>
      <c r="D305">
        <v>465.035616</v>
      </c>
      <c r="E305">
        <v>-506978.13665399997</v>
      </c>
      <c r="F305">
        <v>2516243.7908330001</v>
      </c>
      <c r="G305">
        <v>-400.77395999999999</v>
      </c>
      <c r="I305">
        <f t="shared" si="117"/>
        <v>1744.2696854922106</v>
      </c>
    </row>
    <row r="306" spans="3:9" x14ac:dyDescent="0.2">
      <c r="C306">
        <v>500000</v>
      </c>
      <c r="D306">
        <v>465.01397100000003</v>
      </c>
      <c r="E306">
        <v>-506965.08507799997</v>
      </c>
      <c r="F306">
        <v>2516243.7908330001</v>
      </c>
      <c r="G306">
        <v>-639.78946900000005</v>
      </c>
      <c r="I306">
        <f t="shared" si="117"/>
        <v>1757.3212614922086</v>
      </c>
    </row>
    <row r="307" spans="3:9" x14ac:dyDescent="0.2">
      <c r="C307">
        <v>600000</v>
      </c>
      <c r="D307">
        <v>465.04951699999998</v>
      </c>
      <c r="E307">
        <v>-506975.204294</v>
      </c>
      <c r="F307">
        <v>2516243.7908330001</v>
      </c>
      <c r="G307">
        <v>-557.98173999999995</v>
      </c>
      <c r="I307">
        <f t="shared" si="117"/>
        <v>1747.2020454921876</v>
      </c>
    </row>
  </sheetData>
  <sortState xmlns:xlrd2="http://schemas.microsoft.com/office/spreadsheetml/2017/richdata2" ref="AJ26:AK221">
    <sortCondition ref="AK26:AK221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3C535-44E5-A54A-8391-BB54461A253D}">
  <dimension ref="B1:AZ268"/>
  <sheetViews>
    <sheetView workbookViewId="0">
      <selection activeCell="J3" sqref="J3:K6"/>
    </sheetView>
  </sheetViews>
  <sheetFormatPr baseColWidth="10" defaultRowHeight="16" x14ac:dyDescent="0.2"/>
  <sheetData>
    <row r="1" spans="2:8" x14ac:dyDescent="0.2">
      <c r="B1" t="s">
        <v>33</v>
      </c>
    </row>
    <row r="3" spans="2:8" x14ac:dyDescent="0.2">
      <c r="B3" t="s">
        <v>1</v>
      </c>
    </row>
    <row r="4" spans="2:8" x14ac:dyDescent="0.2">
      <c r="B4">
        <v>100000</v>
      </c>
      <c r="C4">
        <v>590.55807700000003</v>
      </c>
      <c r="D4">
        <v>-9005.0839780000006</v>
      </c>
      <c r="E4">
        <v>39764.184706</v>
      </c>
      <c r="F4">
        <v>0.18576100000000001</v>
      </c>
    </row>
    <row r="5" spans="2:8" x14ac:dyDescent="0.2">
      <c r="B5">
        <v>100000</v>
      </c>
      <c r="C5">
        <v>590.56931599999996</v>
      </c>
      <c r="D5">
        <v>-9008.3992049999997</v>
      </c>
      <c r="E5">
        <v>39785.755168999996</v>
      </c>
      <c r="F5">
        <v>-0.34703400000000001</v>
      </c>
    </row>
    <row r="6" spans="2:8" x14ac:dyDescent="0.2">
      <c r="B6">
        <v>100000</v>
      </c>
      <c r="C6">
        <v>590.69143899999995</v>
      </c>
      <c r="D6">
        <v>-8989.0140449999999</v>
      </c>
      <c r="E6">
        <v>39846.025666000001</v>
      </c>
      <c r="F6">
        <v>0.30282199999999998</v>
      </c>
    </row>
    <row r="7" spans="2:8" x14ac:dyDescent="0.2">
      <c r="B7">
        <v>100000</v>
      </c>
      <c r="C7">
        <v>591.41231500000004</v>
      </c>
      <c r="D7">
        <v>-9004.8472660000007</v>
      </c>
      <c r="E7">
        <v>39808.626387999997</v>
      </c>
      <c r="F7">
        <v>-5.4794000000000002E-2</v>
      </c>
    </row>
    <row r="8" spans="2:8" x14ac:dyDescent="0.2">
      <c r="B8">
        <v>100000</v>
      </c>
      <c r="C8">
        <v>590.71731899999997</v>
      </c>
      <c r="D8">
        <v>-9010.4831109999996</v>
      </c>
      <c r="E8">
        <v>39795.838897000001</v>
      </c>
      <c r="F8">
        <v>0.35274</v>
      </c>
    </row>
    <row r="9" spans="2:8" x14ac:dyDescent="0.2">
      <c r="D9">
        <f>AVERAGE(D4:D8)</f>
        <v>-9003.5655210000004</v>
      </c>
      <c r="E9">
        <f>AVERAGE(E4:E8)</f>
        <v>39800.086165200002</v>
      </c>
    </row>
    <row r="10" spans="2:8" x14ac:dyDescent="0.2">
      <c r="D10">
        <f>D9/2000</f>
        <v>-4.5017827605000003</v>
      </c>
      <c r="E10">
        <f>E9/2000</f>
        <v>19.9000430826</v>
      </c>
    </row>
    <row r="11" spans="2:8" x14ac:dyDescent="0.2">
      <c r="E11">
        <f>(E10*2)^(1/3)</f>
        <v>3.4142449110796815</v>
      </c>
    </row>
    <row r="14" spans="2:8" x14ac:dyDescent="0.2">
      <c r="B14" t="s">
        <v>2</v>
      </c>
      <c r="C14">
        <v>-9022.7552840000008</v>
      </c>
      <c r="D14">
        <f>C14-1999*D16</f>
        <v>-23.691545760500958</v>
      </c>
      <c r="F14" t="s">
        <v>3</v>
      </c>
      <c r="G14">
        <v>-9046.0796150000006</v>
      </c>
      <c r="H14">
        <f>G14-2000*H15</f>
        <v>6.8385319999997591</v>
      </c>
    </row>
    <row r="15" spans="2:8" x14ac:dyDescent="0.2">
      <c r="B15" t="s">
        <v>4</v>
      </c>
      <c r="C15">
        <v>-9020.8119260000003</v>
      </c>
      <c r="D15">
        <f>C15-1999*D16</f>
        <v>-21.748187760500514</v>
      </c>
      <c r="F15" t="s">
        <v>1</v>
      </c>
      <c r="G15">
        <v>-9052.9181470000003</v>
      </c>
      <c r="H15">
        <f>G15/2000</f>
        <v>-4.5264590734999999</v>
      </c>
    </row>
    <row r="16" spans="2:8" x14ac:dyDescent="0.2">
      <c r="B16" t="s">
        <v>1</v>
      </c>
      <c r="C16">
        <f>D9</f>
        <v>-9003.5655210000004</v>
      </c>
      <c r="D16">
        <f>C16/2000</f>
        <v>-4.5017827605000003</v>
      </c>
    </row>
    <row r="20" spans="2:52" x14ac:dyDescent="0.2">
      <c r="B20" t="s">
        <v>5</v>
      </c>
      <c r="AE20" t="s">
        <v>6</v>
      </c>
      <c r="AS20" t="s">
        <v>39</v>
      </c>
      <c r="AX20" t="s">
        <v>39</v>
      </c>
    </row>
    <row r="21" spans="2:52" x14ac:dyDescent="0.2">
      <c r="D21" t="s">
        <v>7</v>
      </c>
      <c r="F21" t="s">
        <v>31</v>
      </c>
      <c r="Y21" t="s">
        <v>8</v>
      </c>
      <c r="Z21" t="s">
        <v>9</v>
      </c>
      <c r="AA21" t="s">
        <v>10</v>
      </c>
      <c r="AB21" t="s">
        <v>11</v>
      </c>
      <c r="AD21">
        <f>(4/3)*3.14*((3.413*10.5)^3)</f>
        <v>192683.77519540023</v>
      </c>
      <c r="AE21" t="s">
        <v>12</v>
      </c>
      <c r="AS21">
        <v>312486.91499999998</v>
      </c>
      <c r="AX21">
        <v>443137.49099999998</v>
      </c>
    </row>
    <row r="22" spans="2:52" x14ac:dyDescent="0.2">
      <c r="B22">
        <v>9650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  <c r="Y22">
        <v>0</v>
      </c>
      <c r="Z22">
        <v>30.87</v>
      </c>
      <c r="AA22">
        <v>106.33</v>
      </c>
      <c r="AB22">
        <v>75.459999999999994</v>
      </c>
      <c r="AD22">
        <f>(1/6)*3.14*(AB22)^3</f>
        <v>224868.59183917326</v>
      </c>
      <c r="AS22">
        <v>27.257000000000001</v>
      </c>
      <c r="AX22">
        <v>23.741</v>
      </c>
    </row>
    <row r="23" spans="2:52" x14ac:dyDescent="0.2">
      <c r="B23" t="s">
        <v>23</v>
      </c>
      <c r="C23">
        <v>100000</v>
      </c>
      <c r="D23">
        <v>557.78450299999997</v>
      </c>
      <c r="E23">
        <v>-581838.45422399999</v>
      </c>
      <c r="F23">
        <v>2523535.846384</v>
      </c>
      <c r="G23">
        <v>4.6299999999999998E-4</v>
      </c>
      <c r="Y23">
        <v>100000</v>
      </c>
      <c r="Z23">
        <v>31.3856</v>
      </c>
      <c r="AA23">
        <v>106.151</v>
      </c>
      <c r="AB23">
        <v>74.7654</v>
      </c>
      <c r="AD23">
        <f t="shared" ref="AD23:AD42" si="0">(1/6)*3.14*(AB23)^3</f>
        <v>218715.91261845769</v>
      </c>
      <c r="AS23">
        <v>313.3</v>
      </c>
      <c r="AX23">
        <v>470.78300000000002</v>
      </c>
    </row>
    <row r="24" spans="2:52" x14ac:dyDescent="0.2">
      <c r="B24">
        <v>0</v>
      </c>
      <c r="C24">
        <v>200000</v>
      </c>
      <c r="D24">
        <v>557.79183699999999</v>
      </c>
      <c r="E24">
        <v>-536792.42310899997</v>
      </c>
      <c r="F24">
        <v>2521196.0147500001</v>
      </c>
      <c r="G24">
        <v>-3.9598000000000001E-2</v>
      </c>
      <c r="I24">
        <f>E24-(128000-$B$22)/128000*$E$23</f>
        <v>1180.8664020186989</v>
      </c>
      <c r="J24">
        <f>B24/$B$22</f>
        <v>0</v>
      </c>
      <c r="K24">
        <f>F24/$F$23</f>
        <v>0.99907279635541824</v>
      </c>
      <c r="L24">
        <f>E24-$E$24</f>
        <v>0</v>
      </c>
      <c r="O24" t="s">
        <v>24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25</v>
      </c>
      <c r="V24" t="s">
        <v>26</v>
      </c>
      <c r="Y24">
        <v>200000</v>
      </c>
      <c r="Z24">
        <v>31.444400000000002</v>
      </c>
      <c r="AA24">
        <v>105.745</v>
      </c>
      <c r="AB24">
        <v>74.300600000000003</v>
      </c>
      <c r="AD24">
        <f t="shared" si="0"/>
        <v>214662.09334024115</v>
      </c>
      <c r="AE24" t="s">
        <v>27</v>
      </c>
      <c r="AF24" t="s">
        <v>28</v>
      </c>
      <c r="AG24" t="s">
        <v>29</v>
      </c>
      <c r="AI24" t="s">
        <v>27</v>
      </c>
      <c r="AJ24" t="s">
        <v>28</v>
      </c>
      <c r="AQ24" t="s">
        <v>44</v>
      </c>
      <c r="AV24" t="s">
        <v>43</v>
      </c>
    </row>
    <row r="25" spans="2:52" x14ac:dyDescent="0.2">
      <c r="B25">
        <v>100</v>
      </c>
      <c r="C25">
        <v>300000</v>
      </c>
      <c r="D25">
        <v>558.20934999999997</v>
      </c>
      <c r="E25">
        <v>-536789.90554299997</v>
      </c>
      <c r="F25">
        <v>2521018.5885780002</v>
      </c>
      <c r="G25">
        <v>-118.14863</v>
      </c>
      <c r="I25">
        <f>E25-(128000-$B$22)/128000*$E$23</f>
        <v>1183.3839680186938</v>
      </c>
      <c r="J25">
        <f>B25/$B$22</f>
        <v>1.0362694300518135E-2</v>
      </c>
      <c r="K25">
        <f>F25/$F$23</f>
        <v>0.99900248779520728</v>
      </c>
      <c r="L25">
        <f>E25-$E$24</f>
        <v>2.5175659999949858</v>
      </c>
      <c r="M25">
        <f>((L25-L24)-(B25-B24)*$H$14)/(B25-B24)</f>
        <v>-6.8133563399998094</v>
      </c>
      <c r="O25">
        <v>100</v>
      </c>
      <c r="P25">
        <v>300000</v>
      </c>
      <c r="Q25">
        <v>558.20934999999997</v>
      </c>
      <c r="R25">
        <v>-536789.90554299997</v>
      </c>
      <c r="S25">
        <v>2521018.5885780002</v>
      </c>
      <c r="T25">
        <v>-118.14863</v>
      </c>
      <c r="U25">
        <v>0</v>
      </c>
      <c r="V25">
        <f>U25*10^-4</f>
        <v>0</v>
      </c>
      <c r="Y25">
        <v>300000</v>
      </c>
      <c r="Z25">
        <v>31.064299999999999</v>
      </c>
      <c r="AA25">
        <v>105.41800000000001</v>
      </c>
      <c r="AB25">
        <v>74.353700000000003</v>
      </c>
      <c r="AD25">
        <f t="shared" si="0"/>
        <v>215122.65645443922</v>
      </c>
      <c r="AE25">
        <f>V25*$AD$21/AD25</f>
        <v>0</v>
      </c>
      <c r="AF25">
        <f>AD25/O25*0.6022</f>
        <v>1295.468637168633</v>
      </c>
      <c r="AG25">
        <f>O25/AD25</f>
        <v>4.6485108378707186E-4</v>
      </c>
      <c r="AI25">
        <v>5.0852542880788212</v>
      </c>
      <c r="AJ25">
        <v>32.635978680665652</v>
      </c>
      <c r="AK25">
        <f>AVERAGE(AI25:AI29)</f>
        <v>4.7838342584942408</v>
      </c>
      <c r="AL25">
        <f>AVERAGE(AJ25:AJ29)</f>
        <v>33.749225329874342</v>
      </c>
      <c r="AM25">
        <f>AVERAGE(AI25:AI34)</f>
        <v>4.6328776400028078</v>
      </c>
      <c r="AN25">
        <f>AVERAGE(AJ25:AJ34)</f>
        <v>34.386917353759195</v>
      </c>
      <c r="AQ25" t="s">
        <v>27</v>
      </c>
      <c r="AR25" t="s">
        <v>28</v>
      </c>
      <c r="AS25" t="s">
        <v>39</v>
      </c>
      <c r="AT25" t="s">
        <v>40</v>
      </c>
      <c r="AV25" t="s">
        <v>27</v>
      </c>
      <c r="AW25" t="s">
        <v>28</v>
      </c>
      <c r="AX25" t="s">
        <v>39</v>
      </c>
      <c r="AY25" t="s">
        <v>40</v>
      </c>
      <c r="AZ25" t="s">
        <v>45</v>
      </c>
    </row>
    <row r="26" spans="2:52" x14ac:dyDescent="0.2">
      <c r="B26">
        <v>200</v>
      </c>
      <c r="C26">
        <v>400000</v>
      </c>
      <c r="D26">
        <v>558.25001399999996</v>
      </c>
      <c r="E26">
        <v>-536796.75803000003</v>
      </c>
      <c r="F26">
        <v>2521018.5885780002</v>
      </c>
      <c r="G26">
        <v>-191.79020299999999</v>
      </c>
      <c r="I26">
        <f>E26-(128000-$B$22)/128000*$E$23</f>
        <v>1176.5314810186392</v>
      </c>
      <c r="J26">
        <f>B26/$B$22</f>
        <v>2.072538860103627E-2</v>
      </c>
      <c r="K26">
        <f>F26/$F$23</f>
        <v>0.99900248779520728</v>
      </c>
      <c r="L26">
        <f>E26-$E$24</f>
        <v>-4.3349210000596941</v>
      </c>
      <c r="M26">
        <f>((L26-L25)-(B26-B25)*$H$14)/(B26-B25)</f>
        <v>-6.9070568700003063</v>
      </c>
      <c r="O26">
        <v>200</v>
      </c>
      <c r="P26">
        <v>400000</v>
      </c>
      <c r="Q26">
        <v>558.25001399999996</v>
      </c>
      <c r="R26">
        <v>-536796.75803000003</v>
      </c>
      <c r="S26">
        <v>2521018.5885780002</v>
      </c>
      <c r="T26">
        <v>-191.79020299999999</v>
      </c>
      <c r="U26">
        <v>55.571401000000002</v>
      </c>
      <c r="V26">
        <f>U26*10^-4</f>
        <v>5.5571401000000008E-3</v>
      </c>
      <c r="Y26">
        <v>400000</v>
      </c>
      <c r="Z26">
        <v>31.180199999999999</v>
      </c>
      <c r="AA26">
        <v>105.62</v>
      </c>
      <c r="AB26">
        <v>74.439800000000005</v>
      </c>
      <c r="AD26">
        <f t="shared" si="0"/>
        <v>215870.84452649779</v>
      </c>
      <c r="AE26">
        <f t="shared" ref="AE26:AE42" si="1">V26*$AD$21/AD26</f>
        <v>4.9602378501201853E-3</v>
      </c>
      <c r="AF26">
        <f t="shared" ref="AF26:AF42" si="2">AD26/O26*0.6022</f>
        <v>649.98711286928483</v>
      </c>
      <c r="AG26">
        <f t="shared" ref="AG26:AG42" si="3">O26/AD26</f>
        <v>9.2647990718102888E-4</v>
      </c>
      <c r="AI26">
        <v>4.9152603926864673</v>
      </c>
      <c r="AJ26">
        <v>33.102619723346479</v>
      </c>
      <c r="AQ26">
        <v>4.7838342584942408</v>
      </c>
      <c r="AR26">
        <v>33.749225329874342</v>
      </c>
      <c r="AS26">
        <f>(((8.253*500)/$AR26)*(1+AS$23/($AR26-AS$22))-AS$21/($AR26^2))/1000</f>
        <v>5.7483660912143337</v>
      </c>
      <c r="AT26">
        <f>ABS($AP26-AS26)</f>
        <v>5.7483660912143337</v>
      </c>
      <c r="AV26">
        <v>4.6328776400028078</v>
      </c>
      <c r="AW26">
        <v>34.386917353759195</v>
      </c>
      <c r="AX26">
        <f>(((8.253*500)/$AW26)*(1+AX$23/($AW26-AX$22))-AX$21/($AW26^2))/1000</f>
        <v>5.0519644701734547</v>
      </c>
      <c r="AY26">
        <f>ABS($AV26-AX26)</f>
        <v>0.41908683017064696</v>
      </c>
      <c r="AZ26">
        <f>AY26/AV26</f>
        <v>9.0459291769767733E-2</v>
      </c>
    </row>
    <row r="27" spans="2:52" x14ac:dyDescent="0.2">
      <c r="B27">
        <v>300</v>
      </c>
      <c r="C27">
        <v>500000</v>
      </c>
      <c r="D27">
        <v>558.26755700000001</v>
      </c>
      <c r="E27">
        <v>-536790.54843299999</v>
      </c>
      <c r="F27">
        <v>2521018.5885780002</v>
      </c>
      <c r="G27">
        <v>-369.515736</v>
      </c>
      <c r="I27">
        <f t="shared" ref="I27:I28" si="4">E27-(128000-$B$22)/128000*$E$23</f>
        <v>1182.7410780186765</v>
      </c>
      <c r="J27">
        <f t="shared" ref="J27:J28" si="5">B27/$B$22</f>
        <v>3.1088082901554404E-2</v>
      </c>
      <c r="K27">
        <f t="shared" ref="K27:K28" si="6">F27/$F$23</f>
        <v>0.99900248779520728</v>
      </c>
      <c r="L27">
        <f t="shared" ref="L27:L28" si="7">E27-$E$24</f>
        <v>1.8746759999776259</v>
      </c>
      <c r="M27">
        <f t="shared" ref="M27:M28" si="8">((L27-L26)-(B27-B26)*$H$14)/(B27-B26)</f>
        <v>-6.7764360299993855</v>
      </c>
      <c r="O27">
        <v>300</v>
      </c>
      <c r="P27">
        <v>500000</v>
      </c>
      <c r="Q27">
        <v>558.26755700000001</v>
      </c>
      <c r="R27">
        <v>-536790.54843299999</v>
      </c>
      <c r="S27">
        <v>2521018.5885780002</v>
      </c>
      <c r="T27">
        <v>-369.515736</v>
      </c>
      <c r="U27">
        <v>124.45828899999999</v>
      </c>
      <c r="V27">
        <f t="shared" ref="V27:V55" si="9">U27*10^-4</f>
        <v>1.2445828900000001E-2</v>
      </c>
      <c r="Y27">
        <v>500000</v>
      </c>
      <c r="Z27">
        <v>31.234200000000001</v>
      </c>
      <c r="AA27">
        <v>105.675</v>
      </c>
      <c r="AB27">
        <v>74.440799999999996</v>
      </c>
      <c r="AD27">
        <f t="shared" si="0"/>
        <v>215879.54445897249</v>
      </c>
      <c r="AE27">
        <f t="shared" si="1"/>
        <v>1.1108552706547757E-2</v>
      </c>
      <c r="AF27">
        <f t="shared" si="2"/>
        <v>433.34220557731078</v>
      </c>
      <c r="AG27">
        <f t="shared" si="3"/>
        <v>1.3896638551459165E-3</v>
      </c>
      <c r="AI27">
        <v>4.6118796615718223</v>
      </c>
      <c r="AJ27">
        <v>34.2369154851026</v>
      </c>
      <c r="AQ27">
        <v>4.4819210215113738</v>
      </c>
      <c r="AR27">
        <v>35.024609377644062</v>
      </c>
      <c r="AS27">
        <f t="shared" ref="AS27:AS68" si="10">(((8.253*500)/$AR27)*(1+AS$23/($AR27-AS$22))-AS$21/($AR27^2))/1000</f>
        <v>4.6151403272977713</v>
      </c>
      <c r="AT27">
        <f t="shared" ref="AT27:AT68" si="11">ABS($AP27-AS27)</f>
        <v>4.6151403272977713</v>
      </c>
      <c r="AV27">
        <v>3.9345890934644991</v>
      </c>
      <c r="AW27">
        <v>36.371187571520991</v>
      </c>
      <c r="AX27">
        <f t="shared" ref="AX27:AX47" si="12">(((8.253*500)/$AW27)*(1+AX$23/($AW27-AX$22))-AX$21/($AW27^2))/1000</f>
        <v>4.0074487606257714</v>
      </c>
      <c r="AY27">
        <f t="shared" ref="AY27:AY47" si="13">ABS($AV27-AX27)</f>
        <v>7.2859667161272235E-2</v>
      </c>
      <c r="AZ27">
        <f t="shared" ref="AZ27:AZ45" si="14">AY27/AV27</f>
        <v>1.8517732202911578E-2</v>
      </c>
    </row>
    <row r="28" spans="2:52" x14ac:dyDescent="0.2">
      <c r="B28">
        <v>400</v>
      </c>
      <c r="C28">
        <v>600000</v>
      </c>
      <c r="D28">
        <v>558.285213</v>
      </c>
      <c r="E28">
        <v>-536796.90601000004</v>
      </c>
      <c r="F28">
        <v>2521018.5885780002</v>
      </c>
      <c r="G28">
        <v>-216.52622400000001</v>
      </c>
      <c r="I28">
        <f t="shared" si="4"/>
        <v>1176.3835010186303</v>
      </c>
      <c r="J28">
        <f t="shared" si="5"/>
        <v>4.145077720207254E-2</v>
      </c>
      <c r="K28">
        <f t="shared" si="6"/>
        <v>0.99900248779520728</v>
      </c>
      <c r="L28">
        <f t="shared" si="7"/>
        <v>-4.482901000068523</v>
      </c>
      <c r="M28">
        <f t="shared" si="8"/>
        <v>-6.9021077700002209</v>
      </c>
      <c r="O28">
        <v>400</v>
      </c>
      <c r="P28">
        <v>600000</v>
      </c>
      <c r="Q28">
        <v>558.285213</v>
      </c>
      <c r="R28">
        <v>-536796.90601000004</v>
      </c>
      <c r="S28">
        <v>2521018.5885780002</v>
      </c>
      <c r="T28">
        <v>-216.52622400000001</v>
      </c>
      <c r="U28">
        <v>207.20343</v>
      </c>
      <c r="V28">
        <f t="shared" si="9"/>
        <v>2.0720343000000002E-2</v>
      </c>
      <c r="Y28">
        <v>600000</v>
      </c>
      <c r="Z28">
        <v>31.486499999999999</v>
      </c>
      <c r="AA28">
        <v>105.536</v>
      </c>
      <c r="AB28">
        <v>74.049499999999995</v>
      </c>
      <c r="AD28">
        <f t="shared" si="0"/>
        <v>212493.07874018533</v>
      </c>
      <c r="AE28">
        <f t="shared" si="1"/>
        <v>1.8788724490481742E-2</v>
      </c>
      <c r="AF28">
        <f t="shared" si="2"/>
        <v>319.908330043349</v>
      </c>
      <c r="AG28">
        <f t="shared" si="3"/>
        <v>1.8824142526029227E-3</v>
      </c>
      <c r="AI28">
        <v>4.6795155954808543</v>
      </c>
      <c r="AJ28">
        <v>34.347803885361749</v>
      </c>
      <c r="AQ28">
        <v>3.9194200021229362</v>
      </c>
      <c r="AR28">
        <v>36.026888712608766</v>
      </c>
      <c r="AS28">
        <f t="shared" si="10"/>
        <v>3.9656487924811925</v>
      </c>
      <c r="AT28">
        <f t="shared" si="11"/>
        <v>3.9656487924811925</v>
      </c>
      <c r="AV28">
        <v>3.7456620276349484</v>
      </c>
      <c r="AW28">
        <v>37.20312456903595</v>
      </c>
      <c r="AX28">
        <f t="shared" si="12"/>
        <v>3.6696579028169252</v>
      </c>
      <c r="AY28">
        <f t="shared" si="13"/>
        <v>7.6004124818023211E-2</v>
      </c>
      <c r="AZ28">
        <f t="shared" si="14"/>
        <v>2.0291239374315102E-2</v>
      </c>
    </row>
    <row r="29" spans="2:52" x14ac:dyDescent="0.2">
      <c r="B29">
        <v>500</v>
      </c>
      <c r="C29">
        <v>700000</v>
      </c>
      <c r="D29">
        <v>558.24884099999997</v>
      </c>
      <c r="E29">
        <v>-536802.55457799998</v>
      </c>
      <c r="F29">
        <v>2521018.5885780002</v>
      </c>
      <c r="G29">
        <v>-178.47997599999999</v>
      </c>
      <c r="I29">
        <f t="shared" ref="I29:I42" si="15">E29-(128000-$B$22)/128000*$E$23</f>
        <v>1170.7349330186844</v>
      </c>
      <c r="J29">
        <f t="shared" ref="J29:J42" si="16">B29/$B$22</f>
        <v>5.181347150259067E-2</v>
      </c>
      <c r="K29">
        <f t="shared" ref="K29:K42" si="17">F29/$F$23</f>
        <v>0.99900248779520728</v>
      </c>
      <c r="L29">
        <f t="shared" ref="L29:L42" si="18">E29-$E$24</f>
        <v>-10.131469000014476</v>
      </c>
      <c r="M29">
        <f t="shared" ref="M29:M42" si="19">((L29-L28)-(B29-B28)*$H$14)/(B29-B28)</f>
        <v>-6.8950176799992189</v>
      </c>
      <c r="O29">
        <v>500</v>
      </c>
      <c r="P29">
        <v>700000</v>
      </c>
      <c r="Q29">
        <v>558.24884099999997</v>
      </c>
      <c r="R29">
        <v>-536802.55457799998</v>
      </c>
      <c r="S29">
        <v>2521018.5885780002</v>
      </c>
      <c r="T29">
        <v>-178.47997599999999</v>
      </c>
      <c r="U29">
        <v>279.82548600000001</v>
      </c>
      <c r="V29">
        <f t="shared" si="9"/>
        <v>2.7982548600000004E-2</v>
      </c>
      <c r="Y29">
        <v>700000</v>
      </c>
      <c r="Z29">
        <v>30.9712</v>
      </c>
      <c r="AA29">
        <v>105.767</v>
      </c>
      <c r="AB29">
        <v>74.7958</v>
      </c>
      <c r="AD29">
        <f t="shared" si="0"/>
        <v>218982.81419110557</v>
      </c>
      <c r="AE29">
        <f t="shared" si="1"/>
        <v>2.4621946355714339E-2</v>
      </c>
      <c r="AF29">
        <f t="shared" si="2"/>
        <v>263.74290141176755</v>
      </c>
      <c r="AG29">
        <f t="shared" si="3"/>
        <v>2.2832842013056406E-3</v>
      </c>
      <c r="AI29">
        <v>4.6272613546532391</v>
      </c>
      <c r="AJ29">
        <v>34.422808874895253</v>
      </c>
      <c r="AQ29">
        <v>3.9497581848060626</v>
      </c>
      <c r="AR29">
        <v>36.715486430433238</v>
      </c>
      <c r="AS29">
        <f t="shared" si="10"/>
        <v>3.6033944607457777</v>
      </c>
      <c r="AT29">
        <f t="shared" si="11"/>
        <v>3.6033944607457777</v>
      </c>
      <c r="AV29">
        <v>3.5715030250277615</v>
      </c>
      <c r="AW29">
        <v>38.515944912269127</v>
      </c>
      <c r="AX29">
        <f t="shared" si="12"/>
        <v>3.2222074306659696</v>
      </c>
      <c r="AY29">
        <f t="shared" si="13"/>
        <v>0.34929559436179192</v>
      </c>
      <c r="AZ29">
        <f t="shared" si="14"/>
        <v>9.7800727568773879E-2</v>
      </c>
    </row>
    <row r="30" spans="2:52" x14ac:dyDescent="0.2">
      <c r="B30">
        <v>600</v>
      </c>
      <c r="C30">
        <v>800000</v>
      </c>
      <c r="D30">
        <v>558.34348899999998</v>
      </c>
      <c r="E30">
        <v>-536799.667823</v>
      </c>
      <c r="F30">
        <v>2521018.5885780002</v>
      </c>
      <c r="G30">
        <v>-231.995013</v>
      </c>
      <c r="I30">
        <f t="shared" si="15"/>
        <v>1173.6216880186694</v>
      </c>
      <c r="J30">
        <f t="shared" si="16"/>
        <v>6.2176165803108807E-2</v>
      </c>
      <c r="K30">
        <f t="shared" si="17"/>
        <v>0.99900248779520728</v>
      </c>
      <c r="L30">
        <f t="shared" si="18"/>
        <v>-7.2447140000294894</v>
      </c>
      <c r="M30">
        <f t="shared" si="19"/>
        <v>-6.8096644499999091</v>
      </c>
      <c r="O30">
        <v>600</v>
      </c>
      <c r="P30">
        <v>800000</v>
      </c>
      <c r="Q30">
        <v>558.34348899999998</v>
      </c>
      <c r="R30">
        <v>-536799.667823</v>
      </c>
      <c r="S30">
        <v>2521018.5885780002</v>
      </c>
      <c r="T30">
        <v>-231.995013</v>
      </c>
      <c r="U30">
        <v>411.41510299999999</v>
      </c>
      <c r="V30">
        <f t="shared" si="9"/>
        <v>4.1141510300000003E-2</v>
      </c>
      <c r="Y30">
        <v>800000</v>
      </c>
      <c r="Z30">
        <v>31.248200000000001</v>
      </c>
      <c r="AA30">
        <v>105.61499999999999</v>
      </c>
      <c r="AB30">
        <v>74.366799999999998</v>
      </c>
      <c r="AD30">
        <f t="shared" si="0"/>
        <v>215236.38058665884</v>
      </c>
      <c r="AE30">
        <f t="shared" si="1"/>
        <v>3.6830676580963687E-2</v>
      </c>
      <c r="AF30">
        <f t="shared" si="2"/>
        <v>216.02558064880992</v>
      </c>
      <c r="AG30">
        <f t="shared" si="3"/>
        <v>2.7876328265909814E-3</v>
      </c>
      <c r="AI30">
        <v>4.4532523536350253</v>
      </c>
      <c r="AJ30">
        <v>34.576238052172556</v>
      </c>
      <c r="AK30">
        <f>AVERAGE(AI30:AI34)</f>
        <v>4.4819210215113738</v>
      </c>
      <c r="AL30">
        <f>AVERAGE(AJ30:AJ34)</f>
        <v>35.024609377644062</v>
      </c>
      <c r="AQ30">
        <v>3.8639166623912251</v>
      </c>
      <c r="AR30">
        <v>36.984007735654437</v>
      </c>
      <c r="AS30">
        <f t="shared" si="10"/>
        <v>3.4768780694432886</v>
      </c>
      <c r="AT30">
        <f t="shared" si="11"/>
        <v>3.4768780694432886</v>
      </c>
      <c r="AV30">
        <v>3.3711814699302125</v>
      </c>
      <c r="AW30">
        <v>39.644255359277111</v>
      </c>
      <c r="AX30">
        <f t="shared" si="12"/>
        <v>2.9034510161316831</v>
      </c>
      <c r="AY30">
        <f t="shared" si="13"/>
        <v>0.4677304537985294</v>
      </c>
      <c r="AZ30">
        <f t="shared" si="14"/>
        <v>0.13874377809991106</v>
      </c>
    </row>
    <row r="31" spans="2:52" x14ac:dyDescent="0.2">
      <c r="B31">
        <v>700</v>
      </c>
      <c r="C31">
        <v>900000</v>
      </c>
      <c r="D31">
        <v>558.368562</v>
      </c>
      <c r="E31">
        <v>-536798.10809800006</v>
      </c>
      <c r="F31">
        <v>2521018.5885780002</v>
      </c>
      <c r="G31">
        <v>-245.85468700000001</v>
      </c>
      <c r="I31">
        <f t="shared" si="15"/>
        <v>1175.1814130186103</v>
      </c>
      <c r="J31">
        <f t="shared" si="16"/>
        <v>7.2538860103626937E-2</v>
      </c>
      <c r="K31">
        <f t="shared" si="17"/>
        <v>0.99900248779520728</v>
      </c>
      <c r="L31">
        <f t="shared" si="18"/>
        <v>-5.6849890000885352</v>
      </c>
      <c r="M31">
        <f t="shared" si="19"/>
        <v>-6.8229347500003499</v>
      </c>
      <c r="O31">
        <v>700</v>
      </c>
      <c r="P31">
        <v>900000</v>
      </c>
      <c r="Q31">
        <v>558.368562</v>
      </c>
      <c r="R31">
        <v>-536798.10809800006</v>
      </c>
      <c r="S31">
        <v>2521018.5885780002</v>
      </c>
      <c r="T31">
        <v>-245.85468700000001</v>
      </c>
      <c r="U31">
        <v>551.11040100000002</v>
      </c>
      <c r="V31">
        <f t="shared" si="9"/>
        <v>5.5111040100000008E-2</v>
      </c>
      <c r="Y31">
        <v>900000</v>
      </c>
      <c r="Z31">
        <v>31.341200000000001</v>
      </c>
      <c r="AA31">
        <v>105.782</v>
      </c>
      <c r="AB31">
        <v>74.440799999999996</v>
      </c>
      <c r="AD31">
        <f t="shared" si="0"/>
        <v>215879.54445897249</v>
      </c>
      <c r="AE31">
        <f t="shared" si="1"/>
        <v>4.9189483366874578E-2</v>
      </c>
      <c r="AF31">
        <f t="shared" si="2"/>
        <v>185.71808810456176</v>
      </c>
      <c r="AG31">
        <f t="shared" si="3"/>
        <v>3.242548995340472E-3</v>
      </c>
      <c r="AI31">
        <v>4.5396062849884204</v>
      </c>
      <c r="AJ31">
        <v>34.733084004576213</v>
      </c>
      <c r="AQ31">
        <v>3.6274073928786708</v>
      </c>
      <c r="AR31">
        <v>37.422241402417455</v>
      </c>
      <c r="AS31">
        <f t="shared" si="10"/>
        <v>3.2856898265501968</v>
      </c>
      <c r="AT31">
        <f t="shared" si="11"/>
        <v>3.2856898265501968</v>
      </c>
      <c r="AV31">
        <v>3.062936503421577</v>
      </c>
      <c r="AW31">
        <v>40.864973504361082</v>
      </c>
      <c r="AX31">
        <f t="shared" si="12"/>
        <v>2.6117936233976411</v>
      </c>
      <c r="AY31">
        <f t="shared" si="13"/>
        <v>0.45114288002393588</v>
      </c>
      <c r="AZ31">
        <f t="shared" si="14"/>
        <v>0.14729096718785012</v>
      </c>
    </row>
    <row r="32" spans="2:52" x14ac:dyDescent="0.2">
      <c r="B32">
        <v>800</v>
      </c>
      <c r="C32">
        <v>1000000</v>
      </c>
      <c r="D32">
        <v>558.201505</v>
      </c>
      <c r="E32">
        <v>-536800.45619900001</v>
      </c>
      <c r="F32">
        <v>2521018.5885780002</v>
      </c>
      <c r="G32">
        <v>-179.50264300000001</v>
      </c>
      <c r="I32">
        <f t="shared" si="15"/>
        <v>1172.833312018658</v>
      </c>
      <c r="J32">
        <f t="shared" si="16"/>
        <v>8.2901554404145081E-2</v>
      </c>
      <c r="K32">
        <f t="shared" si="17"/>
        <v>0.99900248779520728</v>
      </c>
      <c r="L32">
        <f t="shared" si="18"/>
        <v>-8.0330900000408292</v>
      </c>
      <c r="M32">
        <f t="shared" si="19"/>
        <v>-6.8620130099992824</v>
      </c>
      <c r="O32">
        <v>800</v>
      </c>
      <c r="P32">
        <v>1000000</v>
      </c>
      <c r="Q32">
        <v>558.201505</v>
      </c>
      <c r="R32">
        <v>-536800.45619900001</v>
      </c>
      <c r="S32">
        <v>2521018.5885780002</v>
      </c>
      <c r="T32">
        <v>-179.50264300000001</v>
      </c>
      <c r="U32">
        <v>697.32620199999997</v>
      </c>
      <c r="V32">
        <f t="shared" si="9"/>
        <v>6.9732620199999998E-2</v>
      </c>
      <c r="Y32">
        <v>1000000</v>
      </c>
      <c r="Z32">
        <v>31.184000000000001</v>
      </c>
      <c r="AA32">
        <v>105.43</v>
      </c>
      <c r="AB32">
        <v>74.245999999999995</v>
      </c>
      <c r="AD32">
        <f t="shared" si="0"/>
        <v>214189.20592637645</v>
      </c>
      <c r="AE32">
        <f t="shared" si="1"/>
        <v>6.2731193461828871E-2</v>
      </c>
      <c r="AF32">
        <f t="shared" si="2"/>
        <v>161.23092476107988</v>
      </c>
      <c r="AG32">
        <f t="shared" si="3"/>
        <v>3.73501548100881E-3</v>
      </c>
      <c r="AI32">
        <v>4.438746828766404</v>
      </c>
      <c r="AJ32">
        <v>35.080903828287227</v>
      </c>
      <c r="AQ32">
        <v>3.7286882432305242</v>
      </c>
      <c r="AR32">
        <v>38.16881246768898</v>
      </c>
      <c r="AS32">
        <f t="shared" si="10"/>
        <v>2.9977252654814524</v>
      </c>
      <c r="AT32">
        <f t="shared" si="11"/>
        <v>2.9977252654814524</v>
      </c>
      <c r="AV32">
        <v>2.6156871025658255</v>
      </c>
      <c r="AW32">
        <v>42.836031686164588</v>
      </c>
      <c r="AX32">
        <f t="shared" si="12"/>
        <v>2.2298822094002806</v>
      </c>
      <c r="AY32">
        <f t="shared" si="13"/>
        <v>0.38580489316554489</v>
      </c>
      <c r="AZ32">
        <f t="shared" si="14"/>
        <v>0.1474965766307042</v>
      </c>
    </row>
    <row r="33" spans="2:52" x14ac:dyDescent="0.2">
      <c r="B33">
        <v>900</v>
      </c>
      <c r="C33">
        <v>1100000</v>
      </c>
      <c r="D33">
        <v>558.21259999999995</v>
      </c>
      <c r="E33">
        <v>-536804.04971799999</v>
      </c>
      <c r="F33">
        <v>2521018.5885780002</v>
      </c>
      <c r="G33">
        <v>-74.102106000000006</v>
      </c>
      <c r="I33">
        <f t="shared" si="15"/>
        <v>1169.2397930186708</v>
      </c>
      <c r="J33">
        <f t="shared" si="16"/>
        <v>9.3264248704663211E-2</v>
      </c>
      <c r="K33">
        <f t="shared" si="17"/>
        <v>0.99900248779520728</v>
      </c>
      <c r="L33">
        <f t="shared" si="18"/>
        <v>-11.626609000028111</v>
      </c>
      <c r="M33">
        <f t="shared" si="19"/>
        <v>-6.8744671899996321</v>
      </c>
      <c r="O33">
        <v>900</v>
      </c>
      <c r="P33">
        <v>1100000</v>
      </c>
      <c r="Q33">
        <v>558.21259999999995</v>
      </c>
      <c r="R33">
        <v>-536804.04971799999</v>
      </c>
      <c r="S33">
        <v>2521018.5885780002</v>
      </c>
      <c r="T33">
        <v>-74.102106000000006</v>
      </c>
      <c r="U33">
        <v>906.04818399999999</v>
      </c>
      <c r="V33">
        <f t="shared" si="9"/>
        <v>9.0604818400000009E-2</v>
      </c>
      <c r="Y33">
        <v>1100000</v>
      </c>
      <c r="Z33">
        <v>31.1235</v>
      </c>
      <c r="AA33">
        <v>105.96899999999999</v>
      </c>
      <c r="AB33">
        <v>74.845500000000001</v>
      </c>
      <c r="AD33">
        <f t="shared" si="0"/>
        <v>219419.63066690843</v>
      </c>
      <c r="AE33">
        <f t="shared" si="1"/>
        <v>7.9564797402781273E-2</v>
      </c>
      <c r="AF33">
        <f t="shared" si="2"/>
        <v>146.81611287512473</v>
      </c>
      <c r="AG33">
        <f t="shared" si="3"/>
        <v>4.1017296276751629E-3</v>
      </c>
      <c r="AI33">
        <v>4.7787276552656062</v>
      </c>
      <c r="AJ33">
        <v>35.179340312766122</v>
      </c>
      <c r="AQ33">
        <v>3.4143178068249975</v>
      </c>
      <c r="AR33">
        <v>38.863077356849274</v>
      </c>
      <c r="AS33">
        <f t="shared" si="10"/>
        <v>2.7655684053475649</v>
      </c>
      <c r="AT33">
        <f t="shared" si="11"/>
        <v>2.7655684053475649</v>
      </c>
      <c r="AV33">
        <v>2.217660118478987</v>
      </c>
      <c r="AW33">
        <v>44.96697486779469</v>
      </c>
      <c r="AX33">
        <f t="shared" si="12"/>
        <v>1.9079727876839683</v>
      </c>
      <c r="AY33">
        <f t="shared" si="13"/>
        <v>0.30968733079501876</v>
      </c>
      <c r="AZ33">
        <f t="shared" si="14"/>
        <v>0.13964598461887934</v>
      </c>
    </row>
    <row r="34" spans="2:52" x14ac:dyDescent="0.2">
      <c r="B34">
        <v>1000</v>
      </c>
      <c r="C34">
        <v>1200000</v>
      </c>
      <c r="D34">
        <v>558.31652399999996</v>
      </c>
      <c r="E34">
        <v>-536820.02060100005</v>
      </c>
      <c r="F34">
        <v>2521018.5885780002</v>
      </c>
      <c r="G34">
        <v>-66.545119</v>
      </c>
      <c r="I34">
        <f t="shared" si="15"/>
        <v>1153.2689100186108</v>
      </c>
      <c r="J34">
        <f t="shared" si="16"/>
        <v>0.10362694300518134</v>
      </c>
      <c r="K34">
        <f t="shared" si="17"/>
        <v>0.99900248779520728</v>
      </c>
      <c r="L34">
        <f t="shared" si="18"/>
        <v>-27.597492000088096</v>
      </c>
      <c r="M34">
        <f t="shared" si="19"/>
        <v>-6.9982408300003591</v>
      </c>
      <c r="O34">
        <v>1000</v>
      </c>
      <c r="P34">
        <v>1200000</v>
      </c>
      <c r="Q34">
        <v>558.31652399999996</v>
      </c>
      <c r="R34">
        <v>-536820.02060100005</v>
      </c>
      <c r="S34">
        <v>2521018.5885780002</v>
      </c>
      <c r="T34">
        <v>-66.545119</v>
      </c>
      <c r="U34">
        <v>1117.240266</v>
      </c>
      <c r="V34">
        <f t="shared" si="9"/>
        <v>0.11172402660000001</v>
      </c>
      <c r="Y34">
        <v>1200000</v>
      </c>
      <c r="Z34">
        <v>30.9373</v>
      </c>
      <c r="AA34">
        <v>105.78</v>
      </c>
      <c r="AB34">
        <v>74.842699999999994</v>
      </c>
      <c r="AD34">
        <f t="shared" si="0"/>
        <v>219395.00586052155</v>
      </c>
      <c r="AE34">
        <f t="shared" si="1"/>
        <v>9.8121683038697699E-2</v>
      </c>
      <c r="AF34">
        <f t="shared" si="2"/>
        <v>132.11967252920607</v>
      </c>
      <c r="AG34">
        <f t="shared" si="3"/>
        <v>4.5579888934925948E-3</v>
      </c>
      <c r="AI34">
        <v>4.1992719849014124</v>
      </c>
      <c r="AJ34">
        <v>35.553480690418176</v>
      </c>
      <c r="AQ34">
        <v>3.6365142328724689</v>
      </c>
      <c r="AR34">
        <v>39.337354349974333</v>
      </c>
      <c r="AS34">
        <f t="shared" si="10"/>
        <v>2.6235151231872176</v>
      </c>
      <c r="AT34">
        <f t="shared" si="11"/>
        <v>2.6235151231872176</v>
      </c>
      <c r="AV34">
        <v>1.5606206650889698</v>
      </c>
      <c r="AW34">
        <v>47.648489435035458</v>
      </c>
      <c r="AX34">
        <f t="shared" si="12"/>
        <v>1.5967942570272504</v>
      </c>
      <c r="AY34">
        <f t="shared" si="13"/>
        <v>3.6173591938280625E-2</v>
      </c>
      <c r="AZ34">
        <f t="shared" si="14"/>
        <v>2.3178977920440644E-2</v>
      </c>
    </row>
    <row r="35" spans="2:52" x14ac:dyDescent="0.2">
      <c r="B35">
        <v>1100</v>
      </c>
      <c r="C35">
        <v>1300000</v>
      </c>
      <c r="D35">
        <v>558.29686700000002</v>
      </c>
      <c r="E35">
        <v>-536802.45690400002</v>
      </c>
      <c r="F35">
        <v>2521018.5885780002</v>
      </c>
      <c r="G35">
        <v>-40.149422999999999</v>
      </c>
      <c r="I35">
        <f t="shared" si="15"/>
        <v>1170.8326070186449</v>
      </c>
      <c r="J35">
        <f t="shared" si="16"/>
        <v>0.11398963730569948</v>
      </c>
      <c r="K35">
        <f t="shared" si="17"/>
        <v>0.99900248779520728</v>
      </c>
      <c r="L35">
        <f t="shared" si="18"/>
        <v>-10.033795000053942</v>
      </c>
      <c r="M35">
        <f t="shared" si="19"/>
        <v>-6.6628950299994179</v>
      </c>
      <c r="O35">
        <v>1100</v>
      </c>
      <c r="P35">
        <v>1300000</v>
      </c>
      <c r="Q35">
        <v>558.29686700000002</v>
      </c>
      <c r="R35">
        <v>-536802.45690400002</v>
      </c>
      <c r="S35">
        <v>2521018.5885780002</v>
      </c>
      <c r="T35">
        <v>-40.149422999999999</v>
      </c>
      <c r="U35">
        <v>1399.4765030000001</v>
      </c>
      <c r="V35">
        <f t="shared" si="9"/>
        <v>0.1399476503</v>
      </c>
      <c r="Y35">
        <v>1300000</v>
      </c>
      <c r="Z35">
        <v>31.114999999999998</v>
      </c>
      <c r="AA35">
        <v>105.28700000000001</v>
      </c>
      <c r="AB35">
        <v>74.171999999999997</v>
      </c>
      <c r="AD35">
        <f t="shared" si="0"/>
        <v>213549.40543874106</v>
      </c>
      <c r="AE35">
        <f t="shared" si="1"/>
        <v>0.12627355030152529</v>
      </c>
      <c r="AF35">
        <f t="shared" si="2"/>
        <v>116.90859268655441</v>
      </c>
      <c r="AG35">
        <f t="shared" si="3"/>
        <v>5.1510328382325882E-3</v>
      </c>
      <c r="AI35">
        <v>4.260618609446313</v>
      </c>
      <c r="AJ35">
        <v>35.723544426701295</v>
      </c>
      <c r="AK35">
        <f>AVERAGE(AI35:AI39)</f>
        <v>3.9194200021229362</v>
      </c>
      <c r="AL35">
        <f>AVERAGE(AJ35:AJ39)</f>
        <v>36.026888712608766</v>
      </c>
      <c r="AM35">
        <f>AVERAGE(AI35:AI44)</f>
        <v>3.9345890934644991</v>
      </c>
      <c r="AN35">
        <f>AVERAGE(AJ35:AJ44)</f>
        <v>36.371187571520991</v>
      </c>
      <c r="AQ35">
        <v>3.1058487069879561</v>
      </c>
      <c r="AR35">
        <v>39.951156368579895</v>
      </c>
      <c r="AS35">
        <f t="shared" si="10"/>
        <v>2.4567366094347567</v>
      </c>
      <c r="AT35">
        <f t="shared" si="11"/>
        <v>2.4567366094347567</v>
      </c>
      <c r="AV35">
        <v>1.4334814603149739</v>
      </c>
      <c r="AW35">
        <v>50.433943636612412</v>
      </c>
      <c r="AX35">
        <f t="shared" si="12"/>
        <v>1.3506581784520719</v>
      </c>
      <c r="AY35">
        <f t="shared" si="13"/>
        <v>8.2823281862901998E-2</v>
      </c>
      <c r="AZ35">
        <f t="shared" si="14"/>
        <v>5.7777714017105963E-2</v>
      </c>
    </row>
    <row r="36" spans="2:52" x14ac:dyDescent="0.2">
      <c r="B36">
        <v>1200</v>
      </c>
      <c r="C36">
        <v>1400000</v>
      </c>
      <c r="D36">
        <v>558.24122899999998</v>
      </c>
      <c r="E36">
        <v>-536797.40300699999</v>
      </c>
      <c r="F36">
        <v>2521018.5885780002</v>
      </c>
      <c r="G36">
        <v>177.91148200000001</v>
      </c>
      <c r="I36">
        <f t="shared" si="15"/>
        <v>1175.8865040186793</v>
      </c>
      <c r="J36">
        <f t="shared" si="16"/>
        <v>0.12435233160621761</v>
      </c>
      <c r="K36">
        <f t="shared" si="17"/>
        <v>0.99900248779520728</v>
      </c>
      <c r="L36">
        <f t="shared" si="18"/>
        <v>-4.9798980000196025</v>
      </c>
      <c r="M36">
        <f t="shared" si="19"/>
        <v>-6.7879930299994156</v>
      </c>
      <c r="O36">
        <v>1200</v>
      </c>
      <c r="P36">
        <v>1400000</v>
      </c>
      <c r="Q36">
        <v>558.24122899999998</v>
      </c>
      <c r="R36">
        <v>-536797.40300699999</v>
      </c>
      <c r="S36">
        <v>2521018.5885780002</v>
      </c>
      <c r="T36">
        <v>177.91148200000001</v>
      </c>
      <c r="U36">
        <v>1704.740192</v>
      </c>
      <c r="V36">
        <f t="shared" si="9"/>
        <v>0.17047401919999999</v>
      </c>
      <c r="Y36">
        <v>1400000</v>
      </c>
      <c r="Z36">
        <v>31.090499999999999</v>
      </c>
      <c r="AA36">
        <v>105.688</v>
      </c>
      <c r="AB36">
        <v>74.597499999999997</v>
      </c>
      <c r="AD36">
        <f t="shared" si="0"/>
        <v>217245.71398567097</v>
      </c>
      <c r="AE36">
        <f t="shared" si="1"/>
        <v>0.15120011801179051</v>
      </c>
      <c r="AF36">
        <f t="shared" si="2"/>
        <v>109.0211408018092</v>
      </c>
      <c r="AG36">
        <f t="shared" si="3"/>
        <v>5.5236993079603369E-3</v>
      </c>
      <c r="AI36">
        <v>4.1216797479317107</v>
      </c>
      <c r="AJ36">
        <v>35.913558783903895</v>
      </c>
      <c r="AQ36">
        <v>3.4889269638206031</v>
      </c>
      <c r="AR36">
        <v>40.522442299843007</v>
      </c>
      <c r="AS36">
        <f t="shared" si="10"/>
        <v>2.3165860212378884</v>
      </c>
      <c r="AT36">
        <f t="shared" si="11"/>
        <v>2.3165860212378884</v>
      </c>
      <c r="AV36">
        <v>1.08460425101925</v>
      </c>
      <c r="AW36">
        <v>54.364893460084616</v>
      </c>
      <c r="AX36">
        <f t="shared" si="12"/>
        <v>1.0928425457567301</v>
      </c>
      <c r="AY36">
        <f t="shared" si="13"/>
        <v>8.2382947374801674E-3</v>
      </c>
      <c r="AZ36">
        <f t="shared" si="14"/>
        <v>7.5956688623876239E-3</v>
      </c>
    </row>
    <row r="37" spans="2:52" x14ac:dyDescent="0.2">
      <c r="B37">
        <v>1300</v>
      </c>
      <c r="C37">
        <v>1500000</v>
      </c>
      <c r="D37">
        <v>558.32964100000004</v>
      </c>
      <c r="E37">
        <v>-536780.18334999995</v>
      </c>
      <c r="F37">
        <v>2521018.5885780002</v>
      </c>
      <c r="G37">
        <v>317.29388899999998</v>
      </c>
      <c r="I37">
        <f t="shared" si="15"/>
        <v>1193.1061610187171</v>
      </c>
      <c r="J37">
        <f t="shared" si="16"/>
        <v>0.13471502590673576</v>
      </c>
      <c r="K37">
        <f t="shared" si="17"/>
        <v>0.99900248779520728</v>
      </c>
      <c r="L37">
        <f t="shared" si="18"/>
        <v>12.239759000018239</v>
      </c>
      <c r="M37">
        <f t="shared" si="19"/>
        <v>-6.6663354299993811</v>
      </c>
      <c r="O37">
        <v>1300</v>
      </c>
      <c r="P37">
        <v>1500000</v>
      </c>
      <c r="Q37">
        <v>558.32964100000004</v>
      </c>
      <c r="R37">
        <v>-536780.18334999995</v>
      </c>
      <c r="S37">
        <v>2521018.5885780002</v>
      </c>
      <c r="T37">
        <v>317.29388899999998</v>
      </c>
      <c r="U37">
        <v>2095.2299630000002</v>
      </c>
      <c r="V37">
        <f t="shared" si="9"/>
        <v>0.20952299630000004</v>
      </c>
      <c r="Y37">
        <v>1500000</v>
      </c>
      <c r="Z37">
        <v>31.103899999999999</v>
      </c>
      <c r="AA37">
        <v>105.783</v>
      </c>
      <c r="AB37">
        <v>74.679100000000005</v>
      </c>
      <c r="AD37">
        <f t="shared" si="0"/>
        <v>217959.41010069236</v>
      </c>
      <c r="AE37">
        <f t="shared" si="1"/>
        <v>0.18522568903395853</v>
      </c>
      <c r="AF37">
        <f t="shared" si="2"/>
        <v>100.9655052020284</v>
      </c>
      <c r="AG37">
        <f t="shared" si="3"/>
        <v>5.9644132795158011E-3</v>
      </c>
      <c r="AI37">
        <v>4.5827862787456377</v>
      </c>
      <c r="AJ37">
        <v>36.021242295309939</v>
      </c>
      <c r="AQ37">
        <v>2.6369460430225518</v>
      </c>
      <c r="AR37">
        <v>41.207504708879164</v>
      </c>
      <c r="AS37">
        <f t="shared" si="10"/>
        <v>2.1650438794205709</v>
      </c>
      <c r="AT37">
        <f t="shared" si="11"/>
        <v>2.1650438794205709</v>
      </c>
      <c r="AV37">
        <v>0.87607117056574924</v>
      </c>
      <c r="AW37">
        <v>59.476004485014926</v>
      </c>
      <c r="AX37">
        <f t="shared" si="12"/>
        <v>0.85815243284762166</v>
      </c>
      <c r="AY37">
        <f t="shared" si="13"/>
        <v>1.7918737718127575E-2</v>
      </c>
      <c r="AZ37">
        <f t="shared" si="14"/>
        <v>2.045351829869714E-2</v>
      </c>
    </row>
    <row r="38" spans="2:52" x14ac:dyDescent="0.2">
      <c r="B38">
        <v>1400</v>
      </c>
      <c r="C38">
        <v>1600000</v>
      </c>
      <c r="D38">
        <v>558.30756599999995</v>
      </c>
      <c r="E38">
        <v>-536773.39461800002</v>
      </c>
      <c r="F38">
        <v>2521018.5885780002</v>
      </c>
      <c r="G38">
        <v>409.00861700000002</v>
      </c>
      <c r="I38">
        <f t="shared" si="15"/>
        <v>1199.8948930186452</v>
      </c>
      <c r="J38">
        <f t="shared" si="16"/>
        <v>0.14507772020725387</v>
      </c>
      <c r="K38">
        <f t="shared" si="17"/>
        <v>0.99900248779520728</v>
      </c>
      <c r="L38">
        <f t="shared" si="18"/>
        <v>19.028490999946371</v>
      </c>
      <c r="M38">
        <f t="shared" si="19"/>
        <v>-6.770644680000478</v>
      </c>
      <c r="O38">
        <v>1400</v>
      </c>
      <c r="P38">
        <v>1600000</v>
      </c>
      <c r="Q38">
        <v>558.30756599999995</v>
      </c>
      <c r="R38">
        <v>-536773.39461800002</v>
      </c>
      <c r="S38">
        <v>2521018.5885780002</v>
      </c>
      <c r="T38">
        <v>409.00861700000002</v>
      </c>
      <c r="U38">
        <v>2441.255721</v>
      </c>
      <c r="V38">
        <f t="shared" si="9"/>
        <v>0.24412557210000002</v>
      </c>
      <c r="Y38">
        <v>1600000</v>
      </c>
      <c r="Z38">
        <v>30.911300000000001</v>
      </c>
      <c r="AA38">
        <v>106.59399999999999</v>
      </c>
      <c r="AB38">
        <v>75.682699999999997</v>
      </c>
      <c r="AD38">
        <f t="shared" si="0"/>
        <v>226865.39173205083</v>
      </c>
      <c r="AE38">
        <f t="shared" si="1"/>
        <v>0.20734337879760154</v>
      </c>
      <c r="AF38">
        <f t="shared" si="2"/>
        <v>97.584527786457855</v>
      </c>
      <c r="AG38">
        <f t="shared" si="3"/>
        <v>6.1710602455112701E-3</v>
      </c>
      <c r="AI38">
        <v>3.5768030869102816</v>
      </c>
      <c r="AJ38">
        <v>36.042659728677705</v>
      </c>
      <c r="AQ38">
        <v>2.7265038626599418</v>
      </c>
      <c r="AR38">
        <v>42.402354532063214</v>
      </c>
      <c r="AS38">
        <f t="shared" si="10"/>
        <v>1.9366515270321489</v>
      </c>
      <c r="AT38">
        <f t="shared" si="11"/>
        <v>1.9366515270321489</v>
      </c>
      <c r="AV38">
        <v>0.70060357795121131</v>
      </c>
      <c r="AW38">
        <v>64.933251574603304</v>
      </c>
      <c r="AX38">
        <f t="shared" si="12"/>
        <v>0.68475603151661757</v>
      </c>
      <c r="AY38">
        <f t="shared" si="13"/>
        <v>1.584754643459374E-2</v>
      </c>
      <c r="AZ38">
        <f t="shared" si="14"/>
        <v>2.2619847990124498E-2</v>
      </c>
    </row>
    <row r="39" spans="2:52" x14ac:dyDescent="0.2">
      <c r="B39">
        <v>1500</v>
      </c>
      <c r="C39">
        <v>1700000</v>
      </c>
      <c r="D39">
        <v>558.40079000000003</v>
      </c>
      <c r="E39">
        <v>-536763.39868400001</v>
      </c>
      <c r="F39">
        <v>2521018.5885780002</v>
      </c>
      <c r="G39">
        <v>442.52097800000001</v>
      </c>
      <c r="I39">
        <f t="shared" si="15"/>
        <v>1209.8908270186512</v>
      </c>
      <c r="J39">
        <f t="shared" si="16"/>
        <v>0.15544041450777202</v>
      </c>
      <c r="K39">
        <f t="shared" si="17"/>
        <v>0.99900248779520728</v>
      </c>
      <c r="L39">
        <f t="shared" si="18"/>
        <v>29.024424999952316</v>
      </c>
      <c r="M39">
        <f t="shared" si="19"/>
        <v>-6.7385726599996998</v>
      </c>
      <c r="O39">
        <v>1500</v>
      </c>
      <c r="P39">
        <v>1700000</v>
      </c>
      <c r="Q39">
        <v>558.40079000000003</v>
      </c>
      <c r="R39">
        <v>-536763.39868400001</v>
      </c>
      <c r="S39">
        <v>2521018.5885780002</v>
      </c>
      <c r="T39">
        <v>442.52097800000001</v>
      </c>
      <c r="U39">
        <v>2932.347632</v>
      </c>
      <c r="V39">
        <f t="shared" si="9"/>
        <v>0.29323476320000003</v>
      </c>
      <c r="Y39">
        <v>1700000</v>
      </c>
      <c r="Z39">
        <v>30.850200000000001</v>
      </c>
      <c r="AA39">
        <v>105.773</v>
      </c>
      <c r="AB39">
        <v>74.922799999999995</v>
      </c>
      <c r="AD39">
        <f t="shared" si="0"/>
        <v>220100.17903037448</v>
      </c>
      <c r="AE39">
        <f t="shared" si="1"/>
        <v>0.25670847448110362</v>
      </c>
      <c r="AF39">
        <f t="shared" si="2"/>
        <v>88.362885208061002</v>
      </c>
      <c r="AG39">
        <f t="shared" si="3"/>
        <v>6.815078509286426E-3</v>
      </c>
      <c r="AI39">
        <v>3.0552122875807393</v>
      </c>
      <c r="AJ39">
        <v>36.433438328451004</v>
      </c>
      <c r="AQ39">
        <v>2.5048703424717096</v>
      </c>
      <c r="AR39">
        <v>43.269708840265956</v>
      </c>
      <c r="AS39">
        <f t="shared" si="10"/>
        <v>1.7943859542757616</v>
      </c>
      <c r="AT39">
        <f t="shared" si="11"/>
        <v>1.7943859542757616</v>
      </c>
      <c r="AV39">
        <v>0.55194862023210045</v>
      </c>
      <c r="AW39">
        <v>72.711105949897245</v>
      </c>
      <c r="AX39">
        <f t="shared" si="12"/>
        <v>0.51852960857013031</v>
      </c>
      <c r="AY39">
        <f t="shared" si="13"/>
        <v>3.3419011661970144E-2</v>
      </c>
      <c r="AZ39">
        <f t="shared" si="14"/>
        <v>6.0547323495286721E-2</v>
      </c>
    </row>
    <row r="40" spans="2:52" x14ac:dyDescent="0.2">
      <c r="B40">
        <v>1600</v>
      </c>
      <c r="C40">
        <v>1800000</v>
      </c>
      <c r="D40">
        <v>558.40825700000005</v>
      </c>
      <c r="E40">
        <v>-536762.59693200001</v>
      </c>
      <c r="F40">
        <v>2521018.5885780002</v>
      </c>
      <c r="G40">
        <v>749.94541200000003</v>
      </c>
      <c r="I40">
        <f t="shared" si="15"/>
        <v>1210.6925790186506</v>
      </c>
      <c r="J40">
        <f t="shared" si="16"/>
        <v>0.16580310880829016</v>
      </c>
      <c r="K40">
        <f t="shared" si="17"/>
        <v>0.99900248779520728</v>
      </c>
      <c r="L40">
        <f t="shared" si="18"/>
        <v>29.826176999951713</v>
      </c>
      <c r="M40">
        <f t="shared" si="19"/>
        <v>-6.8305144799997652</v>
      </c>
      <c r="O40">
        <v>1600</v>
      </c>
      <c r="P40">
        <v>1800000</v>
      </c>
      <c r="Q40">
        <v>558.40825700000005</v>
      </c>
      <c r="R40">
        <v>-536762.59693200001</v>
      </c>
      <c r="S40">
        <v>2521018.5885780002</v>
      </c>
      <c r="T40">
        <v>749.94541200000003</v>
      </c>
      <c r="U40">
        <v>3425.219317</v>
      </c>
      <c r="V40">
        <f t="shared" si="9"/>
        <v>0.3425219317</v>
      </c>
      <c r="Y40">
        <v>1800000</v>
      </c>
      <c r="Z40">
        <v>31.0932</v>
      </c>
      <c r="AA40">
        <v>106.565</v>
      </c>
      <c r="AB40">
        <v>75.471800000000002</v>
      </c>
      <c r="AD40">
        <f t="shared" si="0"/>
        <v>224974.09930020393</v>
      </c>
      <c r="AE40">
        <f t="shared" si="1"/>
        <v>0.29336007608195458</v>
      </c>
      <c r="AF40">
        <f t="shared" si="2"/>
        <v>84.674626624114254</v>
      </c>
      <c r="AG40">
        <f t="shared" si="3"/>
        <v>7.111929795371558E-3</v>
      </c>
      <c r="AI40">
        <v>4.2297747208663115</v>
      </c>
      <c r="AJ40">
        <v>36.594600031715068</v>
      </c>
      <c r="AK40">
        <f>AVERAGE(AI40:AI44)</f>
        <v>3.9497581848060626</v>
      </c>
      <c r="AL40">
        <f>AVERAGE(AJ40:AJ44)</f>
        <v>36.715486430433238</v>
      </c>
      <c r="AQ40">
        <v>2.4314439737622822</v>
      </c>
      <c r="AR40">
        <v>44.287601095807297</v>
      </c>
      <c r="AS40">
        <f t="shared" si="10"/>
        <v>1.6479322257982509</v>
      </c>
      <c r="AT40">
        <f t="shared" si="11"/>
        <v>1.6479322257982509</v>
      </c>
      <c r="AV40">
        <v>0.37630008538486603</v>
      </c>
      <c r="AW40">
        <v>83.022536625249117</v>
      </c>
      <c r="AX40">
        <f t="shared" si="12"/>
        <v>0.38013113427743406</v>
      </c>
      <c r="AY40">
        <f t="shared" si="13"/>
        <v>3.8310488925680231E-3</v>
      </c>
      <c r="AZ40">
        <f t="shared" si="14"/>
        <v>1.0180834502468331E-2</v>
      </c>
    </row>
    <row r="41" spans="2:52" x14ac:dyDescent="0.2">
      <c r="B41">
        <v>1700</v>
      </c>
      <c r="C41">
        <v>1900000</v>
      </c>
      <c r="D41">
        <v>558.41567899999995</v>
      </c>
      <c r="E41">
        <v>-536747.10206900002</v>
      </c>
      <c r="F41">
        <v>2521018.5885780002</v>
      </c>
      <c r="G41">
        <v>740.58154400000001</v>
      </c>
      <c r="I41">
        <f t="shared" si="15"/>
        <v>1226.1874420186505</v>
      </c>
      <c r="J41">
        <f t="shared" si="16"/>
        <v>0.17616580310880828</v>
      </c>
      <c r="K41">
        <f t="shared" si="17"/>
        <v>0.99900248779520728</v>
      </c>
      <c r="L41">
        <f t="shared" si="18"/>
        <v>45.321039999951608</v>
      </c>
      <c r="M41">
        <f t="shared" si="19"/>
        <v>-6.6835833699997602</v>
      </c>
      <c r="O41">
        <v>1700</v>
      </c>
      <c r="P41">
        <v>1900000</v>
      </c>
      <c r="Q41">
        <v>558.41567899999995</v>
      </c>
      <c r="R41">
        <v>-536747.10206900002</v>
      </c>
      <c r="S41">
        <v>2521018.5885780002</v>
      </c>
      <c r="T41">
        <v>740.58154400000001</v>
      </c>
      <c r="U41">
        <v>3861.2804289999999</v>
      </c>
      <c r="V41">
        <f t="shared" si="9"/>
        <v>0.38612804290000002</v>
      </c>
      <c r="Y41">
        <v>1900000</v>
      </c>
      <c r="Z41">
        <v>31.1144</v>
      </c>
      <c r="AA41">
        <v>106.236</v>
      </c>
      <c r="AB41">
        <v>75.121600000000001</v>
      </c>
      <c r="AD41">
        <f t="shared" si="0"/>
        <v>221856.87205841724</v>
      </c>
      <c r="AE41">
        <f t="shared" si="1"/>
        <v>0.33535408808609274</v>
      </c>
      <c r="AF41">
        <f t="shared" si="2"/>
        <v>78.589534325634617</v>
      </c>
      <c r="AG41">
        <f t="shared" si="3"/>
        <v>7.6625978912763732E-3</v>
      </c>
      <c r="AI41">
        <v>3.8286631312580695</v>
      </c>
      <c r="AJ41">
        <v>36.633656099085876</v>
      </c>
      <c r="AQ41">
        <v>2.0038762631956919</v>
      </c>
      <c r="AR41">
        <v>45.646348639782069</v>
      </c>
      <c r="AS41">
        <f t="shared" si="10"/>
        <v>1.48060046924674</v>
      </c>
      <c r="AT41">
        <f t="shared" si="11"/>
        <v>1.48060046924674</v>
      </c>
      <c r="AV41">
        <v>0.28973213665302711</v>
      </c>
      <c r="AW41">
        <v>96.087126333196764</v>
      </c>
      <c r="AX41">
        <f t="shared" si="12"/>
        <v>0.27441065862616892</v>
      </c>
      <c r="AY41">
        <f t="shared" si="13"/>
        <v>1.5321478026858182E-2</v>
      </c>
      <c r="AZ41">
        <f t="shared" si="14"/>
        <v>5.2881527758194935E-2</v>
      </c>
    </row>
    <row r="42" spans="2:52" x14ac:dyDescent="0.2">
      <c r="B42">
        <v>1800</v>
      </c>
      <c r="C42">
        <v>2000000</v>
      </c>
      <c r="D42">
        <v>558.29530299999999</v>
      </c>
      <c r="E42">
        <v>-536721.24343599996</v>
      </c>
      <c r="F42">
        <v>2521018.5885780002</v>
      </c>
      <c r="G42">
        <v>871.65280900000005</v>
      </c>
      <c r="I42">
        <f t="shared" si="15"/>
        <v>1252.0460750187049</v>
      </c>
      <c r="J42">
        <f t="shared" si="16"/>
        <v>0.18652849740932642</v>
      </c>
      <c r="K42">
        <f t="shared" si="17"/>
        <v>0.99900248779520728</v>
      </c>
      <c r="L42">
        <f t="shared" si="18"/>
        <v>71.179673000006005</v>
      </c>
      <c r="M42">
        <f t="shared" si="19"/>
        <v>-6.5799456699992156</v>
      </c>
      <c r="O42">
        <v>1800</v>
      </c>
      <c r="P42">
        <v>2000000</v>
      </c>
      <c r="Q42">
        <v>558.29530299999999</v>
      </c>
      <c r="R42">
        <v>-536721.24343599996</v>
      </c>
      <c r="S42">
        <v>2521018.5885780002</v>
      </c>
      <c r="T42">
        <v>871.65280900000005</v>
      </c>
      <c r="U42">
        <v>4510.7153630000003</v>
      </c>
      <c r="V42">
        <f t="shared" si="9"/>
        <v>0.45107153630000002</v>
      </c>
      <c r="Y42">
        <v>2000000</v>
      </c>
      <c r="Z42">
        <v>30.7972</v>
      </c>
      <c r="AA42">
        <v>105.694</v>
      </c>
      <c r="AB42">
        <v>74.896799999999999</v>
      </c>
      <c r="AD42">
        <f t="shared" si="0"/>
        <v>219871.11849056184</v>
      </c>
      <c r="AE42">
        <f t="shared" si="1"/>
        <v>0.39529596744742029</v>
      </c>
      <c r="AF42">
        <f t="shared" si="2"/>
        <v>73.559104197231292</v>
      </c>
      <c r="AG42">
        <f t="shared" si="3"/>
        <v>8.1866141053776771E-3</v>
      </c>
      <c r="AI42">
        <v>3.9350720221176383</v>
      </c>
      <c r="AJ42">
        <v>36.711999192527053</v>
      </c>
      <c r="AQ42">
        <v>1.4638343149693673</v>
      </c>
      <c r="AR42">
        <v>46.87299812902527</v>
      </c>
      <c r="AS42">
        <f t="shared" si="10"/>
        <v>1.3518843301501997</v>
      </c>
      <c r="AT42">
        <f t="shared" si="11"/>
        <v>1.3518843301501997</v>
      </c>
      <c r="AV42">
        <v>0.19991247197465301</v>
      </c>
      <c r="AW42">
        <v>113.61906281487309</v>
      </c>
      <c r="AX42">
        <f t="shared" si="12"/>
        <v>0.19222990503446902</v>
      </c>
      <c r="AY42">
        <f t="shared" si="13"/>
        <v>7.682566940183988E-3</v>
      </c>
      <c r="AZ42">
        <f t="shared" si="14"/>
        <v>3.8429653059155126E-2</v>
      </c>
    </row>
    <row r="43" spans="2:52" x14ac:dyDescent="0.2">
      <c r="B43">
        <v>1900</v>
      </c>
      <c r="C43">
        <v>2100000</v>
      </c>
      <c r="D43">
        <v>558.42312300000003</v>
      </c>
      <c r="E43">
        <v>-536708.81849900004</v>
      </c>
      <c r="F43">
        <v>2521018.5885780002</v>
      </c>
      <c r="G43">
        <v>992.94608800000003</v>
      </c>
      <c r="I43">
        <f t="shared" ref="I43:I55" si="20">E43-(128000-$B$22)/128000*$E$23</f>
        <v>1264.471012018621</v>
      </c>
      <c r="J43">
        <f t="shared" ref="J43:J55" si="21">B43/$B$22</f>
        <v>0.19689119170984457</v>
      </c>
      <c r="K43">
        <f t="shared" ref="K43:K55" si="22">F43/$F$23</f>
        <v>0.99900248779520728</v>
      </c>
      <c r="L43">
        <f t="shared" ref="L43:L55" si="23">E43-$E$24</f>
        <v>83.604609999922104</v>
      </c>
      <c r="M43">
        <f t="shared" ref="M43:M55" si="24">((L43-L42)-(B43-B42)*$H$14)/(B43-B42)</f>
        <v>-6.7142826300005982</v>
      </c>
      <c r="O43">
        <v>1900</v>
      </c>
      <c r="P43">
        <v>2100000</v>
      </c>
      <c r="Q43">
        <v>558.42312300000003</v>
      </c>
      <c r="R43">
        <v>-536708.81849900004</v>
      </c>
      <c r="S43">
        <v>2521018.5885780002</v>
      </c>
      <c r="T43">
        <v>992.94608800000003</v>
      </c>
      <c r="U43">
        <v>5131.7018170000001</v>
      </c>
      <c r="V43">
        <f t="shared" si="9"/>
        <v>0.51317018170000006</v>
      </c>
      <c r="Y43">
        <v>2100000</v>
      </c>
      <c r="Z43">
        <v>30.7941</v>
      </c>
      <c r="AA43">
        <v>105.798</v>
      </c>
      <c r="AB43">
        <v>75.003900000000002</v>
      </c>
      <c r="AD43">
        <f t="shared" ref="AD43:AD55" si="25">(1/6)*3.14*(AB43)^3</f>
        <v>220815.69366600856</v>
      </c>
      <c r="AE43">
        <f t="shared" ref="AE43:AE55" si="26">V43*$AD$21/AD43</f>
        <v>0.44779230264867087</v>
      </c>
      <c r="AF43">
        <f t="shared" ref="AF43:AF55" si="27">AD43/O43*0.6022</f>
        <v>69.986953013510714</v>
      </c>
      <c r="AG43">
        <f t="shared" ref="AG43:AG55" si="28">O43/AD43</f>
        <v>8.6044608897853803E-3</v>
      </c>
      <c r="AI43">
        <v>3.3581633820359675</v>
      </c>
      <c r="AJ43">
        <v>36.727885906864337</v>
      </c>
      <c r="AQ43">
        <v>1.6574070152085725</v>
      </c>
      <c r="AR43">
        <v>48.423980741045639</v>
      </c>
      <c r="AS43">
        <f t="shared" si="10"/>
        <v>1.2132655631227491</v>
      </c>
      <c r="AT43">
        <f t="shared" si="11"/>
        <v>1.2132655631227491</v>
      </c>
      <c r="AV43">
        <v>0.11385747982746386</v>
      </c>
      <c r="AW43">
        <v>140.0553976064362</v>
      </c>
      <c r="AX43">
        <f t="shared" si="12"/>
        <v>0.12612516280863389</v>
      </c>
      <c r="AY43">
        <f t="shared" si="13"/>
        <v>1.2267682981170036E-2</v>
      </c>
      <c r="AZ43">
        <f t="shared" si="14"/>
        <v>0.10774595573132399</v>
      </c>
    </row>
    <row r="44" spans="2:52" x14ac:dyDescent="0.2">
      <c r="B44">
        <v>2000</v>
      </c>
      <c r="C44">
        <v>2200000</v>
      </c>
      <c r="D44">
        <v>558.26232800000002</v>
      </c>
      <c r="E44">
        <v>-536700.20098299999</v>
      </c>
      <c r="F44">
        <v>2521018.5885780002</v>
      </c>
      <c r="G44">
        <v>1269.2648670000001</v>
      </c>
      <c r="I44">
        <f t="shared" si="20"/>
        <v>1273.0885280186776</v>
      </c>
      <c r="J44">
        <f t="shared" si="21"/>
        <v>0.20725388601036268</v>
      </c>
      <c r="K44">
        <f t="shared" si="22"/>
        <v>0.99900248779520728</v>
      </c>
      <c r="L44">
        <f t="shared" si="23"/>
        <v>92.222125999978743</v>
      </c>
      <c r="M44">
        <f t="shared" si="24"/>
        <v>-6.7523568399991927</v>
      </c>
      <c r="O44">
        <v>2000</v>
      </c>
      <c r="P44">
        <v>2200000</v>
      </c>
      <c r="Q44">
        <v>558.26232800000002</v>
      </c>
      <c r="R44">
        <v>-536700.20098299999</v>
      </c>
      <c r="S44">
        <v>2521018.5885780002</v>
      </c>
      <c r="T44">
        <v>1269.2648670000001</v>
      </c>
      <c r="U44">
        <v>5762.9084249999996</v>
      </c>
      <c r="V44">
        <f t="shared" si="9"/>
        <v>0.57629084249999996</v>
      </c>
      <c r="Y44">
        <v>2200000</v>
      </c>
      <c r="Z44">
        <v>31.202300000000001</v>
      </c>
      <c r="AA44">
        <v>106.062</v>
      </c>
      <c r="AB44">
        <v>74.859700000000004</v>
      </c>
      <c r="AD44">
        <f t="shared" si="25"/>
        <v>219544.54198131946</v>
      </c>
      <c r="AE44">
        <f t="shared" si="26"/>
        <v>0.50578299119313153</v>
      </c>
      <c r="AF44">
        <f t="shared" si="27"/>
        <v>66.104861590575283</v>
      </c>
      <c r="AG44">
        <f t="shared" si="28"/>
        <v>9.1097687145881099E-3</v>
      </c>
      <c r="AI44">
        <v>4.3971176677523269</v>
      </c>
      <c r="AJ44">
        <v>36.909290921973835</v>
      </c>
      <c r="AQ44">
        <v>1.3144175730590708</v>
      </c>
      <c r="AR44">
        <v>49.747572994020416</v>
      </c>
      <c r="AS44">
        <f t="shared" si="10"/>
        <v>1.1121819710555221</v>
      </c>
      <c r="AT44">
        <f t="shared" si="11"/>
        <v>1.1121819710555221</v>
      </c>
      <c r="AV44">
        <v>6.3689451293782923E-2</v>
      </c>
      <c r="AW44">
        <v>186.04688467374237</v>
      </c>
      <c r="AX44">
        <f t="shared" si="12"/>
        <v>7.3712224980270649E-2</v>
      </c>
      <c r="AY44">
        <f t="shared" si="13"/>
        <v>1.0022773686487726E-2</v>
      </c>
      <c r="AZ44">
        <f t="shared" si="14"/>
        <v>0.1573694463193798</v>
      </c>
    </row>
    <row r="45" spans="2:52" x14ac:dyDescent="0.2">
      <c r="B45">
        <v>2100</v>
      </c>
      <c r="C45">
        <v>2300000</v>
      </c>
      <c r="D45">
        <v>558.45386900000005</v>
      </c>
      <c r="E45">
        <v>-536674.63684399996</v>
      </c>
      <c r="F45">
        <v>2521018.5885780002</v>
      </c>
      <c r="G45">
        <v>1521.065936</v>
      </c>
      <c r="I45">
        <f t="shared" si="20"/>
        <v>1298.6526670187013</v>
      </c>
      <c r="J45">
        <f t="shared" si="21"/>
        <v>0.21761658031088082</v>
      </c>
      <c r="K45">
        <f t="shared" si="22"/>
        <v>0.99900248779520728</v>
      </c>
      <c r="L45">
        <f t="shared" si="23"/>
        <v>117.78626500000246</v>
      </c>
      <c r="M45">
        <f t="shared" si="24"/>
        <v>-6.5828906099995219</v>
      </c>
      <c r="O45">
        <v>2100</v>
      </c>
      <c r="P45">
        <v>2300000</v>
      </c>
      <c r="Q45">
        <v>558.45386900000005</v>
      </c>
      <c r="R45">
        <v>-536674.63684399996</v>
      </c>
      <c r="S45">
        <v>2521018.5885780002</v>
      </c>
      <c r="T45">
        <v>1521.065936</v>
      </c>
      <c r="U45">
        <v>6451.5185920000004</v>
      </c>
      <c r="V45">
        <f t="shared" si="9"/>
        <v>0.64515185920000007</v>
      </c>
      <c r="Y45">
        <v>2300000</v>
      </c>
      <c r="Z45">
        <v>30.985399999999998</v>
      </c>
      <c r="AA45">
        <v>105.958</v>
      </c>
      <c r="AB45">
        <v>74.9726</v>
      </c>
      <c r="AD45">
        <f t="shared" si="25"/>
        <v>220539.36214122458</v>
      </c>
      <c r="AE45">
        <f t="shared" si="26"/>
        <v>0.56366489228069849</v>
      </c>
      <c r="AF45">
        <f t="shared" si="27"/>
        <v>63.242287562593063</v>
      </c>
      <c r="AG45">
        <f t="shared" si="28"/>
        <v>9.5221097023725134E-3</v>
      </c>
      <c r="AI45">
        <v>3.9292522559997858</v>
      </c>
      <c r="AJ45">
        <v>36.932373777957793</v>
      </c>
      <c r="AK45">
        <f>AVERAGE(AI45:AI49)</f>
        <v>3.8639166623912251</v>
      </c>
      <c r="AL45">
        <f>AVERAGE(AJ45:AJ49)</f>
        <v>36.984007735654437</v>
      </c>
      <c r="AM45">
        <f>AVERAGE(AI45:AI54)</f>
        <v>3.7456620276349484</v>
      </c>
      <c r="AN45">
        <f>AVERAGE(AJ45:AJ54)</f>
        <v>37.20312456903595</v>
      </c>
      <c r="AQ45">
        <v>1.5525453475708768</v>
      </c>
      <c r="AR45">
        <v>51.120314279204408</v>
      </c>
      <c r="AS45">
        <f t="shared" si="10"/>
        <v>1.0209306066346175</v>
      </c>
      <c r="AT45">
        <f t="shared" si="11"/>
        <v>1.0209306066346175</v>
      </c>
      <c r="AV45">
        <v>3.1354968757613025E-2</v>
      </c>
      <c r="AW45">
        <v>271.55910521890144</v>
      </c>
      <c r="AX45">
        <f t="shared" si="12"/>
        <v>3.8053719641897223E-2</v>
      </c>
      <c r="AY45">
        <f t="shared" si="13"/>
        <v>6.6987508842841978E-3</v>
      </c>
      <c r="AZ45">
        <f t="shared" si="14"/>
        <v>0.21364240341198659</v>
      </c>
    </row>
    <row r="46" spans="2:52" x14ac:dyDescent="0.2">
      <c r="B46">
        <v>2200</v>
      </c>
      <c r="C46">
        <v>2400000</v>
      </c>
      <c r="D46">
        <v>558.33359800000005</v>
      </c>
      <c r="E46">
        <v>-536647.68543399998</v>
      </c>
      <c r="F46">
        <v>2521018.5885780002</v>
      </c>
      <c r="G46">
        <v>1883.2874429999999</v>
      </c>
      <c r="I46">
        <f t="shared" si="20"/>
        <v>1325.604077018681</v>
      </c>
      <c r="J46">
        <f t="shared" si="21"/>
        <v>0.22797927461139897</v>
      </c>
      <c r="K46">
        <f t="shared" si="22"/>
        <v>0.99900248779520728</v>
      </c>
      <c r="L46">
        <f t="shared" si="23"/>
        <v>144.73767499998212</v>
      </c>
      <c r="M46">
        <f t="shared" si="24"/>
        <v>-6.5690178999999622</v>
      </c>
      <c r="O46">
        <v>2200</v>
      </c>
      <c r="P46">
        <v>2400000</v>
      </c>
      <c r="Q46">
        <v>558.33359800000005</v>
      </c>
      <c r="R46">
        <v>-536647.68543399998</v>
      </c>
      <c r="S46">
        <v>2521018.5885780002</v>
      </c>
      <c r="T46">
        <v>1883.2874429999999</v>
      </c>
      <c r="U46">
        <v>7214.7757380000003</v>
      </c>
      <c r="V46">
        <f t="shared" si="9"/>
        <v>0.7214775738000001</v>
      </c>
      <c r="Y46">
        <v>2400000</v>
      </c>
      <c r="Z46">
        <v>31.0977</v>
      </c>
      <c r="AA46">
        <v>106.268</v>
      </c>
      <c r="AB46">
        <v>75.170299999999997</v>
      </c>
      <c r="AD46">
        <f t="shared" si="25"/>
        <v>222288.62945587008</v>
      </c>
      <c r="AE46">
        <f t="shared" si="26"/>
        <v>0.6253897150695259</v>
      </c>
      <c r="AF46">
        <f t="shared" si="27"/>
        <v>60.846460299238615</v>
      </c>
      <c r="AG46">
        <f t="shared" si="28"/>
        <v>9.8970424415557243E-3</v>
      </c>
      <c r="AI46">
        <v>3.2782903073160341</v>
      </c>
      <c r="AJ46">
        <v>36.935379386841213</v>
      </c>
      <c r="AQ46">
        <v>1.1664998638097857</v>
      </c>
      <c r="AR46">
        <v>53.121470086853115</v>
      </c>
      <c r="AS46">
        <f t="shared" si="10"/>
        <v>0.90789812587318053</v>
      </c>
      <c r="AT46">
        <f t="shared" si="11"/>
        <v>0.90789812587318053</v>
      </c>
      <c r="AV46">
        <v>1.1489139366486838E-2</v>
      </c>
      <c r="AW46">
        <v>518.62671820659966</v>
      </c>
      <c r="AX46">
        <f t="shared" si="12"/>
        <v>1.3878152277036393E-2</v>
      </c>
      <c r="AY46">
        <f t="shared" si="13"/>
        <v>2.3890129105495553E-3</v>
      </c>
      <c r="AZ46">
        <f t="shared" ref="AZ46:AZ47" si="29">AY46/AV46</f>
        <v>0.20793662904970664</v>
      </c>
    </row>
    <row r="47" spans="2:52" x14ac:dyDescent="0.2">
      <c r="B47">
        <v>2300</v>
      </c>
      <c r="C47">
        <v>2500000</v>
      </c>
      <c r="D47">
        <v>558.49647000000004</v>
      </c>
      <c r="E47">
        <v>-536625.05657000002</v>
      </c>
      <c r="F47">
        <v>2521018.5885780002</v>
      </c>
      <c r="G47">
        <v>2211.013187</v>
      </c>
      <c r="I47">
        <f t="shared" si="20"/>
        <v>1348.2329410186503</v>
      </c>
      <c r="J47">
        <f t="shared" si="21"/>
        <v>0.23834196891191708</v>
      </c>
      <c r="K47">
        <f t="shared" si="22"/>
        <v>0.99900248779520728</v>
      </c>
      <c r="L47">
        <f t="shared" si="23"/>
        <v>167.36653899995144</v>
      </c>
      <c r="M47">
        <f t="shared" si="24"/>
        <v>-6.6122433600000656</v>
      </c>
      <c r="O47">
        <v>2300</v>
      </c>
      <c r="P47">
        <v>2500000</v>
      </c>
      <c r="Q47">
        <v>558.49647000000004</v>
      </c>
      <c r="R47">
        <v>-536625.05657000002</v>
      </c>
      <c r="S47">
        <v>2521018.5885780002</v>
      </c>
      <c r="T47">
        <v>2211.013187</v>
      </c>
      <c r="U47">
        <v>8088.4323850000001</v>
      </c>
      <c r="V47">
        <f t="shared" si="9"/>
        <v>0.80884323850000006</v>
      </c>
      <c r="Y47">
        <v>2500000</v>
      </c>
      <c r="Z47">
        <v>30.971299999999999</v>
      </c>
      <c r="AA47">
        <v>106.26</v>
      </c>
      <c r="AB47">
        <v>75.288700000000006</v>
      </c>
      <c r="AD47">
        <f t="shared" si="25"/>
        <v>223340.65865819441</v>
      </c>
      <c r="AE47">
        <f t="shared" si="26"/>
        <v>0.69781727013696748</v>
      </c>
      <c r="AF47">
        <f t="shared" si="27"/>
        <v>58.476410714767241</v>
      </c>
      <c r="AG47">
        <f t="shared" si="28"/>
        <v>1.0298169683111627E-2</v>
      </c>
      <c r="AI47">
        <v>4.5469709351162795</v>
      </c>
      <c r="AJ47">
        <v>36.98534157014015</v>
      </c>
      <c r="AQ47">
        <v>1.002708638228714</v>
      </c>
      <c r="AR47">
        <v>55.608316833316124</v>
      </c>
      <c r="AS47">
        <f t="shared" si="10"/>
        <v>0.79318188866734674</v>
      </c>
      <c r="AT47">
        <f t="shared" si="11"/>
        <v>0.79318188866734674</v>
      </c>
      <c r="AV47">
        <v>3.7667180070183287E-3</v>
      </c>
      <c r="AW47">
        <v>868.83834290633922</v>
      </c>
      <c r="AX47">
        <f t="shared" si="12"/>
        <v>6.8082141198966429E-3</v>
      </c>
      <c r="AY47">
        <f t="shared" si="13"/>
        <v>3.0414961128783142E-3</v>
      </c>
      <c r="AZ47">
        <f t="shared" si="29"/>
        <v>0.80746583822076767</v>
      </c>
    </row>
    <row r="48" spans="2:52" x14ac:dyDescent="0.2">
      <c r="B48">
        <v>2400</v>
      </c>
      <c r="C48">
        <v>2600000</v>
      </c>
      <c r="D48">
        <v>558.51803500000005</v>
      </c>
      <c r="E48">
        <v>-536597.933662</v>
      </c>
      <c r="F48">
        <v>2521018.5885780002</v>
      </c>
      <c r="G48">
        <v>2343.5762030000001</v>
      </c>
      <c r="I48">
        <f t="shared" si="20"/>
        <v>1375.3558490186697</v>
      </c>
      <c r="J48">
        <f t="shared" si="21"/>
        <v>0.24870466321243523</v>
      </c>
      <c r="K48">
        <f t="shared" si="22"/>
        <v>0.99900248779520728</v>
      </c>
      <c r="L48">
        <f t="shared" si="23"/>
        <v>194.48944699997082</v>
      </c>
      <c r="M48">
        <f t="shared" si="24"/>
        <v>-6.5673029199995652</v>
      </c>
      <c r="O48">
        <v>2400</v>
      </c>
      <c r="P48">
        <v>2600000</v>
      </c>
      <c r="Q48">
        <v>558.51803500000005</v>
      </c>
      <c r="R48">
        <v>-536597.933662</v>
      </c>
      <c r="S48">
        <v>2521018.5885780002</v>
      </c>
      <c r="T48">
        <v>2343.5762030000001</v>
      </c>
      <c r="U48">
        <v>9074.6670379999996</v>
      </c>
      <c r="V48">
        <f t="shared" si="9"/>
        <v>0.90746670380000005</v>
      </c>
      <c r="Y48">
        <v>2600000</v>
      </c>
      <c r="Z48">
        <v>30.641100000000002</v>
      </c>
      <c r="AA48">
        <v>106.325</v>
      </c>
      <c r="AB48">
        <v>75.683899999999994</v>
      </c>
      <c r="AD48">
        <f t="shared" si="25"/>
        <v>226876.18321226854</v>
      </c>
      <c r="AE48">
        <f t="shared" si="26"/>
        <v>0.77070280307349004</v>
      </c>
      <c r="AF48">
        <f t="shared" si="27"/>
        <v>56.92701563767838</v>
      </c>
      <c r="AG48">
        <f t="shared" si="28"/>
        <v>1.0578457227282101E-2</v>
      </c>
      <c r="AI48">
        <v>4.1654353801756674</v>
      </c>
      <c r="AJ48">
        <v>37.027764716987299</v>
      </c>
      <c r="AQ48">
        <v>0.91252678753998473</v>
      </c>
      <c r="AR48">
        <v>57.859947880066514</v>
      </c>
      <c r="AS48">
        <f t="shared" si="10"/>
        <v>0.70810831423272369</v>
      </c>
      <c r="AT48">
        <f t="shared" si="11"/>
        <v>0.70810831423272369</v>
      </c>
    </row>
    <row r="49" spans="2:46" x14ac:dyDescent="0.2">
      <c r="B49">
        <v>2500</v>
      </c>
      <c r="C49">
        <v>2700000</v>
      </c>
      <c r="D49">
        <v>558.405576</v>
      </c>
      <c r="E49">
        <v>-536583.36932699999</v>
      </c>
      <c r="F49">
        <v>2521018.5885780002</v>
      </c>
      <c r="G49">
        <v>2719.204792</v>
      </c>
      <c r="I49">
        <f t="shared" si="20"/>
        <v>1389.9201840186724</v>
      </c>
      <c r="J49">
        <f t="shared" si="21"/>
        <v>0.25906735751295334</v>
      </c>
      <c r="K49">
        <f t="shared" si="22"/>
        <v>0.99900248779520728</v>
      </c>
      <c r="L49">
        <f t="shared" si="23"/>
        <v>209.05378199997358</v>
      </c>
      <c r="M49">
        <f t="shared" si="24"/>
        <v>-6.6928886499997313</v>
      </c>
      <c r="O49">
        <v>2500</v>
      </c>
      <c r="P49">
        <v>2700000</v>
      </c>
      <c r="Q49">
        <v>558.405576</v>
      </c>
      <c r="R49">
        <v>-536583.36932699999</v>
      </c>
      <c r="S49">
        <v>2521018.5885780002</v>
      </c>
      <c r="T49">
        <v>2719.204792</v>
      </c>
      <c r="U49">
        <v>9909.9101869999995</v>
      </c>
      <c r="V49">
        <f t="shared" si="9"/>
        <v>0.99099101869999995</v>
      </c>
      <c r="Y49">
        <v>2700000</v>
      </c>
      <c r="Z49">
        <v>30.7164</v>
      </c>
      <c r="AA49">
        <v>106.223</v>
      </c>
      <c r="AB49">
        <v>75.506600000000006</v>
      </c>
      <c r="AD49">
        <f t="shared" si="25"/>
        <v>225285.44907070175</v>
      </c>
      <c r="AE49">
        <f t="shared" si="26"/>
        <v>0.84758199633180009</v>
      </c>
      <c r="AF49">
        <f t="shared" si="27"/>
        <v>54.266758972150633</v>
      </c>
      <c r="AG49">
        <f t="shared" si="28"/>
        <v>1.1097032721431647E-2</v>
      </c>
      <c r="AI49">
        <v>3.3996344333483588</v>
      </c>
      <c r="AJ49">
        <v>37.039179226345723</v>
      </c>
      <c r="AQ49">
        <v>0.83961555359151363</v>
      </c>
      <c r="AR49">
        <v>61.092061089963352</v>
      </c>
      <c r="AS49">
        <f t="shared" si="10"/>
        <v>0.60926621069182041</v>
      </c>
      <c r="AT49">
        <f t="shared" si="11"/>
        <v>0.60926621069182041</v>
      </c>
    </row>
    <row r="50" spans="2:46" x14ac:dyDescent="0.2">
      <c r="B50">
        <v>2600</v>
      </c>
      <c r="C50">
        <v>2800000</v>
      </c>
      <c r="D50">
        <v>558.41371100000003</v>
      </c>
      <c r="E50">
        <v>-536542.33412100002</v>
      </c>
      <c r="F50">
        <v>2521018.5885780002</v>
      </c>
      <c r="G50">
        <v>2866.6135300000001</v>
      </c>
      <c r="I50">
        <f t="shared" si="20"/>
        <v>1430.9553900186438</v>
      </c>
      <c r="J50">
        <f t="shared" si="21"/>
        <v>0.26943005181347152</v>
      </c>
      <c r="K50">
        <f t="shared" si="22"/>
        <v>0.99900248779520728</v>
      </c>
      <c r="L50">
        <f t="shared" si="23"/>
        <v>250.08898799994495</v>
      </c>
      <c r="M50">
        <f t="shared" si="24"/>
        <v>-6.4281799400000459</v>
      </c>
      <c r="O50">
        <v>2600</v>
      </c>
      <c r="P50">
        <v>2800000</v>
      </c>
      <c r="Q50">
        <v>558.41371100000003</v>
      </c>
      <c r="R50">
        <v>-536542.33412100002</v>
      </c>
      <c r="S50">
        <v>2521018.5885780002</v>
      </c>
      <c r="T50">
        <v>2866.6135300000001</v>
      </c>
      <c r="U50">
        <v>10966.855191000001</v>
      </c>
      <c r="V50">
        <f t="shared" si="9"/>
        <v>1.0966855191</v>
      </c>
      <c r="Y50">
        <v>2800000</v>
      </c>
      <c r="Z50">
        <v>30.973500000000001</v>
      </c>
      <c r="AA50">
        <v>105.961</v>
      </c>
      <c r="AB50">
        <v>74.987499999999997</v>
      </c>
      <c r="AD50">
        <f t="shared" si="25"/>
        <v>220670.87777241532</v>
      </c>
      <c r="AE50">
        <f t="shared" si="26"/>
        <v>0.95759580129213673</v>
      </c>
      <c r="AF50">
        <f t="shared" si="27"/>
        <v>51.1107702286725</v>
      </c>
      <c r="AG50">
        <f t="shared" si="28"/>
        <v>1.1782252494057961E-2</v>
      </c>
      <c r="AI50">
        <v>3.7203035609411774</v>
      </c>
      <c r="AJ50">
        <v>37.143227903038998</v>
      </c>
      <c r="AK50">
        <f>AVERAGE(AI50:AI54)</f>
        <v>3.6274073928786708</v>
      </c>
      <c r="AL50">
        <f>AVERAGE(AJ50:AJ54)</f>
        <v>37.422241402417455</v>
      </c>
      <c r="AQ50">
        <v>0.80442981673669878</v>
      </c>
      <c r="AR50">
        <v>62.958524631627803</v>
      </c>
      <c r="AS50">
        <f t="shared" si="10"/>
        <v>0.56188372375117157</v>
      </c>
      <c r="AT50">
        <f t="shared" si="11"/>
        <v>0.56188372375117157</v>
      </c>
    </row>
    <row r="51" spans="2:46" x14ac:dyDescent="0.2">
      <c r="B51">
        <v>2700</v>
      </c>
      <c r="C51">
        <v>2900000</v>
      </c>
      <c r="D51">
        <v>558.39639499999998</v>
      </c>
      <c r="E51">
        <v>-536508.15362899995</v>
      </c>
      <c r="F51">
        <v>2521018.5885780002</v>
      </c>
      <c r="G51">
        <v>3389.9885370000002</v>
      </c>
      <c r="I51">
        <f t="shared" si="20"/>
        <v>1465.1358820187161</v>
      </c>
      <c r="J51">
        <f t="shared" si="21"/>
        <v>0.27979274611398963</v>
      </c>
      <c r="K51">
        <f t="shared" si="22"/>
        <v>0.99900248779520728</v>
      </c>
      <c r="L51">
        <f t="shared" si="23"/>
        <v>284.26948000001721</v>
      </c>
      <c r="M51">
        <f t="shared" si="24"/>
        <v>-6.4967270799990366</v>
      </c>
      <c r="O51">
        <v>2700</v>
      </c>
      <c r="P51">
        <v>2900000</v>
      </c>
      <c r="Q51">
        <v>558.39639499999998</v>
      </c>
      <c r="R51">
        <v>-536508.15362899995</v>
      </c>
      <c r="S51">
        <v>2521018.5885780002</v>
      </c>
      <c r="T51">
        <v>3389.9885370000002</v>
      </c>
      <c r="U51">
        <v>12170.220789999999</v>
      </c>
      <c r="V51">
        <f t="shared" si="9"/>
        <v>1.2170220789999999</v>
      </c>
      <c r="Y51">
        <v>2900000</v>
      </c>
      <c r="Z51">
        <v>31.122399999999999</v>
      </c>
      <c r="AA51">
        <v>106.254</v>
      </c>
      <c r="AB51">
        <v>75.131600000000006</v>
      </c>
      <c r="AD51">
        <f t="shared" si="25"/>
        <v>221945.48295318082</v>
      </c>
      <c r="AE51">
        <f t="shared" si="26"/>
        <v>1.0565676109179578</v>
      </c>
      <c r="AF51">
        <f t="shared" si="27"/>
        <v>49.502062901631653</v>
      </c>
      <c r="AG51">
        <f t="shared" si="28"/>
        <v>1.216514958571859E-2</v>
      </c>
      <c r="AI51">
        <v>3.0590618001567345</v>
      </c>
      <c r="AJ51">
        <v>37.222237099945474</v>
      </c>
      <c r="AQ51">
        <v>0.59677733916572406</v>
      </c>
      <c r="AR51">
        <v>66.907978517578812</v>
      </c>
      <c r="AS51">
        <f t="shared" si="10"/>
        <v>0.47918667420720906</v>
      </c>
      <c r="AT51">
        <f t="shared" si="11"/>
        <v>0.47918667420720906</v>
      </c>
    </row>
    <row r="52" spans="2:46" x14ac:dyDescent="0.2">
      <c r="B52">
        <v>2800</v>
      </c>
      <c r="C52">
        <v>3000000</v>
      </c>
      <c r="D52">
        <v>558.523864</v>
      </c>
      <c r="E52">
        <v>-536470.69333399995</v>
      </c>
      <c r="F52">
        <v>2521018.5885780002</v>
      </c>
      <c r="G52">
        <v>3677.7256499999999</v>
      </c>
      <c r="I52">
        <f t="shared" si="20"/>
        <v>1502.5961770187132</v>
      </c>
      <c r="J52">
        <f t="shared" si="21"/>
        <v>0.29015544041450775</v>
      </c>
      <c r="K52">
        <f t="shared" si="22"/>
        <v>0.99900248779520728</v>
      </c>
      <c r="L52">
        <f t="shared" si="23"/>
        <v>321.72977500001434</v>
      </c>
      <c r="M52">
        <f t="shared" si="24"/>
        <v>-6.4639290499997877</v>
      </c>
      <c r="O52">
        <v>2800</v>
      </c>
      <c r="P52">
        <v>3000000</v>
      </c>
      <c r="Q52">
        <v>558.523864</v>
      </c>
      <c r="R52">
        <v>-536470.69333399995</v>
      </c>
      <c r="S52">
        <v>2521018.5885780002</v>
      </c>
      <c r="T52">
        <v>3677.7256499999999</v>
      </c>
      <c r="U52">
        <v>13476.680769000001</v>
      </c>
      <c r="V52">
        <f t="shared" si="9"/>
        <v>1.3476680769</v>
      </c>
      <c r="Y52">
        <v>3000000</v>
      </c>
      <c r="Z52">
        <v>30.7776</v>
      </c>
      <c r="AA52">
        <v>106.01900000000001</v>
      </c>
      <c r="AB52">
        <v>75.241399999999999</v>
      </c>
      <c r="AD52">
        <f t="shared" si="25"/>
        <v>222919.98287069474</v>
      </c>
      <c r="AE52">
        <f t="shared" si="26"/>
        <v>1.1648743617481854</v>
      </c>
      <c r="AF52">
        <f t="shared" si="27"/>
        <v>47.943719173118701</v>
      </c>
      <c r="AG52">
        <f t="shared" si="28"/>
        <v>1.2560560807256775E-2</v>
      </c>
      <c r="AI52">
        <v>3.6460070106638489</v>
      </c>
      <c r="AJ52">
        <v>37.259368016550752</v>
      </c>
      <c r="AQ52">
        <v>0.60463888516523823</v>
      </c>
      <c r="AR52">
        <v>70.94020014766059</v>
      </c>
      <c r="AS52">
        <f t="shared" si="10"/>
        <v>0.41326652508368311</v>
      </c>
      <c r="AT52">
        <f t="shared" si="11"/>
        <v>0.41326652508368311</v>
      </c>
    </row>
    <row r="53" spans="2:46" x14ac:dyDescent="0.2">
      <c r="B53">
        <v>2900</v>
      </c>
      <c r="C53">
        <v>3100000</v>
      </c>
      <c r="D53">
        <v>558.58286199999998</v>
      </c>
      <c r="E53">
        <v>-536432.70783500001</v>
      </c>
      <c r="F53">
        <v>2521018.5885780002</v>
      </c>
      <c r="G53">
        <v>4157.6267900000003</v>
      </c>
      <c r="I53">
        <f t="shared" si="20"/>
        <v>1540.5816760186572</v>
      </c>
      <c r="J53">
        <f t="shared" si="21"/>
        <v>0.30051813471502592</v>
      </c>
      <c r="K53">
        <f t="shared" si="22"/>
        <v>0.99900248779520728</v>
      </c>
      <c r="L53">
        <f t="shared" si="23"/>
        <v>359.7152739999583</v>
      </c>
      <c r="M53">
        <f t="shared" si="24"/>
        <v>-6.4586770100003195</v>
      </c>
      <c r="O53">
        <v>2900</v>
      </c>
      <c r="P53">
        <v>3100000</v>
      </c>
      <c r="Q53">
        <v>558.58286199999998</v>
      </c>
      <c r="R53">
        <v>-536432.70783500001</v>
      </c>
      <c r="S53">
        <v>2521018.5885780002</v>
      </c>
      <c r="T53">
        <v>4157.6267900000003</v>
      </c>
      <c r="U53">
        <v>14790.189179000001</v>
      </c>
      <c r="V53">
        <f t="shared" si="9"/>
        <v>1.4790189179000002</v>
      </c>
      <c r="Y53">
        <v>3100000</v>
      </c>
      <c r="Z53">
        <v>30.988700000000001</v>
      </c>
      <c r="AA53">
        <v>106.512</v>
      </c>
      <c r="AB53">
        <v>75.523300000000006</v>
      </c>
      <c r="AD53">
        <f t="shared" si="25"/>
        <v>225434.96312000271</v>
      </c>
      <c r="AE53">
        <f t="shared" si="26"/>
        <v>1.2641470725846846</v>
      </c>
      <c r="AF53">
        <f t="shared" si="27"/>
        <v>46.812736134781254</v>
      </c>
      <c r="AG53">
        <f t="shared" si="28"/>
        <v>1.2864020557699751E-2</v>
      </c>
      <c r="AI53">
        <v>3.4801603232972345</v>
      </c>
      <c r="AJ53">
        <v>37.519002176067069</v>
      </c>
      <c r="AQ53">
        <v>0.49925835529896256</v>
      </c>
      <c r="AR53">
        <v>74.482011752133886</v>
      </c>
      <c r="AS53">
        <f t="shared" si="10"/>
        <v>0.36662601211586471</v>
      </c>
      <c r="AT53">
        <f t="shared" si="11"/>
        <v>0.36662601211586471</v>
      </c>
    </row>
    <row r="54" spans="2:46" x14ac:dyDescent="0.2">
      <c r="B54">
        <v>3000</v>
      </c>
      <c r="C54">
        <v>3200000</v>
      </c>
      <c r="D54">
        <v>558.64492900000005</v>
      </c>
      <c r="E54">
        <v>-536382.44276799995</v>
      </c>
      <c r="F54">
        <v>2521018.5885780002</v>
      </c>
      <c r="G54">
        <v>4611.6207409999997</v>
      </c>
      <c r="I54">
        <f t="shared" si="20"/>
        <v>1590.8467430187156</v>
      </c>
      <c r="J54">
        <f t="shared" si="21"/>
        <v>0.31088082901554404</v>
      </c>
      <c r="K54">
        <f t="shared" si="22"/>
        <v>0.99900248779520728</v>
      </c>
      <c r="L54">
        <f t="shared" si="23"/>
        <v>409.98034100001678</v>
      </c>
      <c r="M54">
        <f t="shared" si="24"/>
        <v>-6.3358813299991743</v>
      </c>
      <c r="O54">
        <v>3000</v>
      </c>
      <c r="P54">
        <v>3200000</v>
      </c>
      <c r="Q54">
        <v>558.64492900000005</v>
      </c>
      <c r="R54">
        <v>-536382.44276799995</v>
      </c>
      <c r="S54">
        <v>2521018.5885780002</v>
      </c>
      <c r="T54">
        <v>4611.6207409999997</v>
      </c>
      <c r="U54">
        <v>16341.499743</v>
      </c>
      <c r="V54">
        <f t="shared" si="9"/>
        <v>1.6341499743000001</v>
      </c>
      <c r="Y54">
        <v>3200000</v>
      </c>
      <c r="Z54">
        <v>30.524699999999999</v>
      </c>
      <c r="AA54">
        <v>106.533</v>
      </c>
      <c r="AB54">
        <v>76.008300000000006</v>
      </c>
      <c r="AD54">
        <f t="shared" si="25"/>
        <v>229806.04860958739</v>
      </c>
      <c r="AE54">
        <f t="shared" si="26"/>
        <v>1.3701736233171273</v>
      </c>
      <c r="AF54">
        <f t="shared" si="27"/>
        <v>46.129734157564506</v>
      </c>
      <c r="AG54">
        <f t="shared" si="28"/>
        <v>1.305448667757495E-2</v>
      </c>
      <c r="AI54">
        <v>4.2315042693343576</v>
      </c>
      <c r="AJ54">
        <v>37.967371816484984</v>
      </c>
      <c r="AQ54">
        <v>0.43717038134679259</v>
      </c>
      <c r="AR54">
        <v>79.955625371142659</v>
      </c>
      <c r="AS54">
        <f t="shared" si="10"/>
        <v>0.3095568393313996</v>
      </c>
      <c r="AT54">
        <f t="shared" si="11"/>
        <v>0.3095568393313996</v>
      </c>
    </row>
    <row r="55" spans="2:46" x14ac:dyDescent="0.2">
      <c r="B55">
        <v>3100</v>
      </c>
      <c r="C55">
        <v>3300000</v>
      </c>
      <c r="D55">
        <v>557.75559499999997</v>
      </c>
      <c r="E55">
        <v>-536397.46699300001</v>
      </c>
      <c r="F55">
        <v>2521018.5885780002</v>
      </c>
      <c r="G55">
        <v>4659.0054380000001</v>
      </c>
      <c r="I55">
        <f t="shared" si="20"/>
        <v>1575.8225180186564</v>
      </c>
      <c r="J55">
        <f t="shared" si="21"/>
        <v>0.32124352331606215</v>
      </c>
      <c r="K55">
        <f t="shared" si="22"/>
        <v>0.99900248779520728</v>
      </c>
      <c r="L55">
        <f t="shared" si="23"/>
        <v>394.95611599995755</v>
      </c>
      <c r="M55">
        <f t="shared" si="24"/>
        <v>-6.9887742500003514</v>
      </c>
      <c r="O55">
        <v>3100</v>
      </c>
      <c r="P55">
        <v>3300000</v>
      </c>
      <c r="Q55">
        <v>557.75559499999997</v>
      </c>
      <c r="R55">
        <v>-536397.46699300001</v>
      </c>
      <c r="S55">
        <v>2521018.5885780002</v>
      </c>
      <c r="T55">
        <v>4659.0054380000001</v>
      </c>
      <c r="U55">
        <v>16711.352808</v>
      </c>
      <c r="V55">
        <f t="shared" si="9"/>
        <v>1.6711352808</v>
      </c>
      <c r="Y55">
        <v>3300000</v>
      </c>
      <c r="Z55">
        <v>31.121700000000001</v>
      </c>
      <c r="AA55">
        <v>106.709</v>
      </c>
      <c r="AB55">
        <v>75.587299999999999</v>
      </c>
      <c r="AD55">
        <f t="shared" si="25"/>
        <v>226008.56361972066</v>
      </c>
      <c r="AE55">
        <f t="shared" si="26"/>
        <v>1.4247276723043278</v>
      </c>
      <c r="AF55">
        <f t="shared" si="27"/>
        <v>43.903986132837346</v>
      </c>
      <c r="AG55">
        <f t="shared" si="28"/>
        <v>1.371629441978147E-2</v>
      </c>
      <c r="AI55">
        <v>4.2827683695281324</v>
      </c>
      <c r="AJ55">
        <v>37.968541501113883</v>
      </c>
      <c r="AK55">
        <f>AVERAGE(AI55:AI59)</f>
        <v>3.7286882432305242</v>
      </c>
      <c r="AL55">
        <f>AVERAGE(AJ55:AJ59)</f>
        <v>38.16881246768898</v>
      </c>
      <c r="AM55">
        <f>AVERAGE(AI55:AI64)</f>
        <v>3.5715030250277615</v>
      </c>
      <c r="AN55">
        <f>AVERAGE(AJ55:AJ64)</f>
        <v>38.515944912269127</v>
      </c>
      <c r="AQ55">
        <v>0.31542978942293964</v>
      </c>
      <c r="AR55">
        <v>86.089447879355561</v>
      </c>
      <c r="AS55">
        <f t="shared" si="10"/>
        <v>0.26102532950322366</v>
      </c>
      <c r="AT55">
        <f t="shared" si="11"/>
        <v>0.26102532950322366</v>
      </c>
    </row>
    <row r="56" spans="2:46" x14ac:dyDescent="0.2">
      <c r="AI56">
        <v>2.8355863137124042</v>
      </c>
      <c r="AJ56">
        <v>38.015070210835717</v>
      </c>
      <c r="AQ56">
        <v>0.33068536251993852</v>
      </c>
      <c r="AR56">
        <v>92.54371969417852</v>
      </c>
      <c r="AS56">
        <f t="shared" si="10"/>
        <v>0.22208140512570232</v>
      </c>
      <c r="AT56">
        <f t="shared" si="11"/>
        <v>0.22208140512570232</v>
      </c>
    </row>
    <row r="57" spans="2:46" x14ac:dyDescent="0.2">
      <c r="AI57">
        <v>3.0953703023639583</v>
      </c>
      <c r="AJ57">
        <v>38.119832083828499</v>
      </c>
      <c r="AQ57">
        <v>0.24877891078611566</v>
      </c>
      <c r="AR57">
        <v>99.630532972214979</v>
      </c>
      <c r="AS57">
        <f t="shared" si="10"/>
        <v>0.18923290026163445</v>
      </c>
      <c r="AT57">
        <f t="shared" si="11"/>
        <v>0.18923290026163445</v>
      </c>
    </row>
    <row r="58" spans="2:46" x14ac:dyDescent="0.2">
      <c r="B58" t="s">
        <v>5</v>
      </c>
      <c r="AE58" t="s">
        <v>6</v>
      </c>
      <c r="AI58">
        <v>4.3414035777145408</v>
      </c>
      <c r="AJ58">
        <v>38.293750573556636</v>
      </c>
      <c r="AQ58">
        <v>0.21811623454012188</v>
      </c>
      <c r="AR58">
        <v>108.79401426372469</v>
      </c>
      <c r="AS58">
        <f t="shared" si="10"/>
        <v>0.15726962056613306</v>
      </c>
      <c r="AT58">
        <f t="shared" si="11"/>
        <v>0.15726962056613306</v>
      </c>
    </row>
    <row r="59" spans="2:46" x14ac:dyDescent="0.2">
      <c r="D59" t="s">
        <v>7</v>
      </c>
      <c r="F59" t="s">
        <v>34</v>
      </c>
      <c r="Y59" t="s">
        <v>8</v>
      </c>
      <c r="Z59" t="s">
        <v>9</v>
      </c>
      <c r="AA59" t="s">
        <v>10</v>
      </c>
      <c r="AB59" t="s">
        <v>11</v>
      </c>
      <c r="AD59">
        <f>(4/3)*3.14*((3.413*6.5)^3)</f>
        <v>45710.641842597375</v>
      </c>
      <c r="AE59" t="s">
        <v>12</v>
      </c>
      <c r="AI59">
        <v>4.0883126528335847</v>
      </c>
      <c r="AJ59">
        <v>38.446867969110166</v>
      </c>
      <c r="AQ59">
        <v>0.1817087094091841</v>
      </c>
      <c r="AR59">
        <v>118.44411136602147</v>
      </c>
      <c r="AS59">
        <f t="shared" si="10"/>
        <v>0.13226519408453716</v>
      </c>
      <c r="AT59">
        <f t="shared" si="11"/>
        <v>0.13226519408453716</v>
      </c>
    </row>
    <row r="60" spans="2:46" x14ac:dyDescent="0.2">
      <c r="B60">
        <v>2233</v>
      </c>
      <c r="C60" t="s">
        <v>13</v>
      </c>
      <c r="D60" t="s">
        <v>14</v>
      </c>
      <c r="E60" t="s">
        <v>15</v>
      </c>
      <c r="F60" t="s">
        <v>16</v>
      </c>
      <c r="G60" t="s">
        <v>17</v>
      </c>
      <c r="I60" t="s">
        <v>18</v>
      </c>
      <c r="J60" t="s">
        <v>19</v>
      </c>
      <c r="K60" t="s">
        <v>20</v>
      </c>
      <c r="L60" t="s">
        <v>21</v>
      </c>
      <c r="M60" t="s">
        <v>22</v>
      </c>
      <c r="Y60">
        <v>0</v>
      </c>
      <c r="Z60">
        <v>44.59</v>
      </c>
      <c r="AA60">
        <v>92.61</v>
      </c>
      <c r="AB60">
        <v>48.02</v>
      </c>
      <c r="AD60">
        <f>(1/6)*3.14*(AB60)^3</f>
        <v>57948.855748186674</v>
      </c>
      <c r="AI60">
        <v>2.6826087199304154</v>
      </c>
      <c r="AJ60">
        <v>38.785953652894783</v>
      </c>
      <c r="AK60">
        <f>AVERAGE(AI60:AI64)</f>
        <v>3.4143178068249975</v>
      </c>
      <c r="AL60">
        <f>AVERAGE(AJ60:AJ64)</f>
        <v>38.863077356849274</v>
      </c>
      <c r="AQ60">
        <v>0.12496099398399743</v>
      </c>
      <c r="AR60">
        <v>132.29545633700261</v>
      </c>
      <c r="AS60">
        <f t="shared" si="10"/>
        <v>0.10637284421769334</v>
      </c>
      <c r="AT60">
        <f t="shared" si="11"/>
        <v>0.10637284421769334</v>
      </c>
    </row>
    <row r="61" spans="2:46" x14ac:dyDescent="0.2">
      <c r="B61" t="s">
        <v>23</v>
      </c>
      <c r="C61">
        <v>100000</v>
      </c>
      <c r="D61">
        <v>557.82457199999999</v>
      </c>
      <c r="E61">
        <v>-581982.60408700001</v>
      </c>
      <c r="F61">
        <v>2522650.957283</v>
      </c>
      <c r="G61">
        <v>-5.9550000000000002E-3</v>
      </c>
      <c r="Y61">
        <v>100000</v>
      </c>
      <c r="Z61">
        <v>45.039299999999997</v>
      </c>
      <c r="AA61">
        <v>92.223399999999998</v>
      </c>
      <c r="AB61">
        <v>47.184100000000001</v>
      </c>
      <c r="AD61">
        <f t="shared" ref="AD61:AD62" si="30">(1/6)*3.14*(AB61)^3</f>
        <v>54975.023615541941</v>
      </c>
      <c r="AI61">
        <v>4.1749571713720375</v>
      </c>
      <c r="AJ61">
        <v>38.797151784713435</v>
      </c>
      <c r="AQ61">
        <v>0.10275396567093027</v>
      </c>
      <c r="AR61">
        <v>147.8153388758698</v>
      </c>
      <c r="AS61">
        <f t="shared" si="10"/>
        <v>8.6162725341636145E-2</v>
      </c>
      <c r="AT61">
        <f t="shared" si="11"/>
        <v>8.6162725341636145E-2</v>
      </c>
    </row>
    <row r="62" spans="2:46" x14ac:dyDescent="0.2">
      <c r="B62">
        <v>0</v>
      </c>
      <c r="C62">
        <v>200000</v>
      </c>
      <c r="D62">
        <v>557.78301299999998</v>
      </c>
      <c r="E62">
        <v>-571384.96908299997</v>
      </c>
      <c r="F62">
        <v>2521859.7364420001</v>
      </c>
      <c r="G62">
        <v>1.6597000000000001E-2</v>
      </c>
      <c r="I62">
        <f>E62-(128000-$B$60)/128000*$E$61</f>
        <v>444.76660613855347</v>
      </c>
      <c r="J62">
        <f>B62/$B$60</f>
        <v>0</v>
      </c>
      <c r="K62">
        <f>F62/$F$61</f>
        <v>0.99968635342169887</v>
      </c>
      <c r="L62">
        <f>E62-$E$62</f>
        <v>0</v>
      </c>
      <c r="O62" t="s">
        <v>24</v>
      </c>
      <c r="P62" t="s">
        <v>13</v>
      </c>
      <c r="Q62" t="s">
        <v>14</v>
      </c>
      <c r="R62" t="s">
        <v>15</v>
      </c>
      <c r="S62" t="s">
        <v>16</v>
      </c>
      <c r="T62" t="s">
        <v>17</v>
      </c>
      <c r="U62" t="s">
        <v>25</v>
      </c>
      <c r="V62" t="s">
        <v>26</v>
      </c>
      <c r="Y62">
        <v>200000</v>
      </c>
      <c r="Z62">
        <v>45.211799999999997</v>
      </c>
      <c r="AA62">
        <v>92.789299999999997</v>
      </c>
      <c r="AB62">
        <v>47.577500000000001</v>
      </c>
      <c r="AD62">
        <f t="shared" si="30"/>
        <v>56361.59196178057</v>
      </c>
      <c r="AE62" t="s">
        <v>27</v>
      </c>
      <c r="AF62" t="s">
        <v>28</v>
      </c>
      <c r="AG62" t="s">
        <v>29</v>
      </c>
      <c r="AI62">
        <v>3.3293711484817075</v>
      </c>
      <c r="AJ62">
        <v>38.824372236157124</v>
      </c>
      <c r="AQ62">
        <v>7.4964015087104E-2</v>
      </c>
      <c r="AR62">
        <v>169.84303720733934</v>
      </c>
      <c r="AS62">
        <f t="shared" si="10"/>
        <v>6.6848056433487513E-2</v>
      </c>
      <c r="AT62">
        <f t="shared" si="11"/>
        <v>6.6848056433487513E-2</v>
      </c>
    </row>
    <row r="63" spans="2:46" x14ac:dyDescent="0.2">
      <c r="B63">
        <v>20</v>
      </c>
      <c r="C63">
        <v>300000</v>
      </c>
      <c r="D63">
        <v>557.90383899999995</v>
      </c>
      <c r="E63">
        <v>-571373.27641599998</v>
      </c>
      <c r="F63">
        <v>2521726.3255599998</v>
      </c>
      <c r="G63">
        <v>-134.195775</v>
      </c>
      <c r="I63">
        <f>E63-(128000-$B$60)/128000*$E$61</f>
        <v>456.45927313854918</v>
      </c>
      <c r="J63">
        <f>B63/$B$60</f>
        <v>8.9565606806986109E-3</v>
      </c>
      <c r="K63">
        <f>F63/$F$61</f>
        <v>0.99963346822899513</v>
      </c>
      <c r="L63">
        <f>E63-$E$62</f>
        <v>11.692666999995708</v>
      </c>
      <c r="M63">
        <f>((L63-L62)-(B63-B62)*$H$14)/(B63-B62)</f>
        <v>-6.2538986499999734</v>
      </c>
      <c r="O63">
        <v>20</v>
      </c>
      <c r="P63">
        <v>300000</v>
      </c>
      <c r="Q63">
        <v>557.90383899999995</v>
      </c>
      <c r="R63">
        <v>-571373.27641599998</v>
      </c>
      <c r="S63">
        <v>2521726.3255599998</v>
      </c>
      <c r="T63">
        <v>-134.195775</v>
      </c>
      <c r="U63">
        <v>0</v>
      </c>
      <c r="V63">
        <f>U63*10^-4</f>
        <v>0</v>
      </c>
      <c r="Y63">
        <v>300000</v>
      </c>
      <c r="Z63">
        <v>45.220999999999997</v>
      </c>
      <c r="AA63">
        <v>92.242800000000003</v>
      </c>
      <c r="AB63">
        <v>47.021799999999999</v>
      </c>
      <c r="AD63">
        <f>(1/6)*3.14*(AB63)^3</f>
        <v>54409.676974048118</v>
      </c>
      <c r="AE63">
        <f>V63*$AD$59/AD63</f>
        <v>0</v>
      </c>
      <c r="AF63">
        <f>AD63/O63*0.6022</f>
        <v>1638.2753736885886</v>
      </c>
      <c r="AG63">
        <f>O63/AD63</f>
        <v>3.6758167135488484E-4</v>
      </c>
      <c r="AI63">
        <v>2.5867089103657208</v>
      </c>
      <c r="AJ63">
        <v>38.898249563999521</v>
      </c>
      <c r="AQ63">
        <v>5.2414887500461825E-2</v>
      </c>
      <c r="AR63">
        <v>202.25073214014543</v>
      </c>
      <c r="AS63">
        <f t="shared" si="10"/>
        <v>4.9291942543599455E-2</v>
      </c>
      <c r="AT63">
        <f t="shared" si="11"/>
        <v>4.9291942543599455E-2</v>
      </c>
    </row>
    <row r="64" spans="2:46" x14ac:dyDescent="0.2">
      <c r="B64">
        <v>40</v>
      </c>
      <c r="C64">
        <v>400000</v>
      </c>
      <c r="D64">
        <v>557.88604899999996</v>
      </c>
      <c r="E64">
        <v>-571387.72461599996</v>
      </c>
      <c r="F64">
        <v>2521726.3255599998</v>
      </c>
      <c r="G64">
        <v>-165.35979499999999</v>
      </c>
      <c r="I64">
        <f t="shared" ref="I64:I98" si="31">E64-(128000-$B$60)/128000*$E$61</f>
        <v>442.01107313856483</v>
      </c>
      <c r="J64">
        <f t="shared" ref="J64:J98" si="32">B64/$B$60</f>
        <v>1.7913121361397222E-2</v>
      </c>
      <c r="K64">
        <f t="shared" ref="K64:K98" si="33">F64/$F$61</f>
        <v>0.99963346822899513</v>
      </c>
      <c r="L64">
        <f t="shared" ref="L64:L98" si="34">E64-$E$62</f>
        <v>-2.7555329999886453</v>
      </c>
      <c r="M64">
        <f t="shared" ref="M64:M98" si="35">((L64-L63)-(B64-B63)*$H$14)/(B64-B63)</f>
        <v>-7.5609419999989766</v>
      </c>
      <c r="O64">
        <v>40</v>
      </c>
      <c r="P64">
        <v>400000</v>
      </c>
      <c r="Q64">
        <v>557.88604899999996</v>
      </c>
      <c r="R64">
        <v>-571387.72461599996</v>
      </c>
      <c r="S64">
        <v>2521726.3255599998</v>
      </c>
      <c r="T64">
        <v>-165.35979499999999</v>
      </c>
      <c r="U64">
        <v>67.049263999999994</v>
      </c>
      <c r="V64">
        <f t="shared" ref="V64:V127" si="36">U64*10^-4</f>
        <v>6.7049264000000001E-3</v>
      </c>
      <c r="Y64">
        <v>400000</v>
      </c>
      <c r="Z64">
        <v>45.454000000000001</v>
      </c>
      <c r="AA64">
        <v>92.565600000000003</v>
      </c>
      <c r="AB64">
        <v>47.111600000000003</v>
      </c>
      <c r="AD64">
        <f t="shared" ref="AD64:AD95" si="37">(1/6)*3.14*(AB64)^3</f>
        <v>54721.999724045199</v>
      </c>
      <c r="AE64">
        <f t="shared" ref="AE64:AE95" si="38">V64*$AD$59/AD64</f>
        <v>5.6007911040704102E-3</v>
      </c>
      <c r="AF64">
        <f t="shared" ref="AF64:AF95" si="39">AD64/O64*0.6022</f>
        <v>823.83970584550048</v>
      </c>
      <c r="AG64">
        <f t="shared" ref="AG64:AG95" si="40">O64/AD64</f>
        <v>7.3096743908691159E-4</v>
      </c>
      <c r="AI64">
        <v>4.2979430839751069</v>
      </c>
      <c r="AJ64">
        <v>39.009659546481515</v>
      </c>
      <c r="AQ64">
        <v>3.8378230399758427E-2</v>
      </c>
      <c r="AR64">
        <v>238.92292701633468</v>
      </c>
      <c r="AS64">
        <f t="shared" si="10"/>
        <v>3.7361390525205596E-2</v>
      </c>
      <c r="AT64">
        <f t="shared" si="11"/>
        <v>3.7361390525205596E-2</v>
      </c>
    </row>
    <row r="65" spans="2:46" x14ac:dyDescent="0.2">
      <c r="B65">
        <v>60</v>
      </c>
      <c r="C65">
        <v>500000</v>
      </c>
      <c r="D65">
        <v>557.89560900000004</v>
      </c>
      <c r="E65">
        <v>-571379.12657900003</v>
      </c>
      <c r="F65">
        <v>2521726.3255599998</v>
      </c>
      <c r="G65">
        <v>-216.22353000000001</v>
      </c>
      <c r="I65">
        <f t="shared" si="31"/>
        <v>450.60911013849545</v>
      </c>
      <c r="J65">
        <f t="shared" si="32"/>
        <v>2.6869682042095836E-2</v>
      </c>
      <c r="K65">
        <f t="shared" si="33"/>
        <v>0.99963346822899513</v>
      </c>
      <c r="L65">
        <f t="shared" si="34"/>
        <v>5.8425039999419823</v>
      </c>
      <c r="M65">
        <f t="shared" si="35"/>
        <v>-6.4086301500032281</v>
      </c>
      <c r="O65">
        <v>60</v>
      </c>
      <c r="P65">
        <v>500000</v>
      </c>
      <c r="Q65">
        <v>557.89560900000004</v>
      </c>
      <c r="R65">
        <v>-571379.12657900003</v>
      </c>
      <c r="S65">
        <v>2521726.3255599998</v>
      </c>
      <c r="T65">
        <v>-216.22353000000001</v>
      </c>
      <c r="U65">
        <v>98.691642000000002</v>
      </c>
      <c r="V65">
        <f t="shared" si="36"/>
        <v>9.8691642000000007E-3</v>
      </c>
      <c r="Y65">
        <v>500000</v>
      </c>
      <c r="Z65">
        <v>45.196899999999999</v>
      </c>
      <c r="AA65">
        <v>92.5959</v>
      </c>
      <c r="AB65">
        <v>47.399000000000001</v>
      </c>
      <c r="AD65">
        <f t="shared" si="37"/>
        <v>55729.601221217483</v>
      </c>
      <c r="AE65">
        <f t="shared" si="38"/>
        <v>8.0949050441120069E-3</v>
      </c>
      <c r="AF65">
        <f t="shared" si="39"/>
        <v>559.33943092361949</v>
      </c>
      <c r="AG65">
        <f t="shared" si="40"/>
        <v>1.0766271188955984E-3</v>
      </c>
      <c r="AI65">
        <v>2.4796612036081398</v>
      </c>
      <c r="AJ65">
        <v>39.019424562403174</v>
      </c>
      <c r="AK65">
        <f>AVERAGE(AI65:AI69)</f>
        <v>3.6365142328724689</v>
      </c>
      <c r="AL65">
        <f>AVERAGE(AJ65:AJ69)</f>
        <v>39.337354349974333</v>
      </c>
      <c r="AM65">
        <f>AVERAGE(AI65:AI74)</f>
        <v>3.3711814699302125</v>
      </c>
      <c r="AN65">
        <f>AVERAGE(AJ65:AJ74)</f>
        <v>39.644255359277111</v>
      </c>
      <c r="AQ65">
        <v>2.4331707115467609E-2</v>
      </c>
      <c r="AR65">
        <v>304.19528342146816</v>
      </c>
      <c r="AS65">
        <f t="shared" si="10"/>
        <v>2.5534740696316515E-2</v>
      </c>
      <c r="AT65">
        <f t="shared" si="11"/>
        <v>2.5534740696316515E-2</v>
      </c>
    </row>
    <row r="66" spans="2:46" x14ac:dyDescent="0.2">
      <c r="B66">
        <v>80</v>
      </c>
      <c r="C66">
        <v>600000</v>
      </c>
      <c r="D66">
        <v>557.83000400000003</v>
      </c>
      <c r="E66">
        <v>-571373.063662</v>
      </c>
      <c r="F66">
        <v>2521726.3255599998</v>
      </c>
      <c r="G66">
        <v>-189.55346</v>
      </c>
      <c r="I66">
        <f t="shared" si="31"/>
        <v>456.67202713852748</v>
      </c>
      <c r="J66">
        <f t="shared" si="32"/>
        <v>3.5826242722794444E-2</v>
      </c>
      <c r="K66">
        <f t="shared" si="33"/>
        <v>0.99963346822899513</v>
      </c>
      <c r="L66">
        <f t="shared" si="34"/>
        <v>11.905420999974012</v>
      </c>
      <c r="M66">
        <f t="shared" si="35"/>
        <v>-6.5353861499981578</v>
      </c>
      <c r="O66">
        <v>80</v>
      </c>
      <c r="P66">
        <v>600000</v>
      </c>
      <c r="Q66">
        <v>557.83000400000003</v>
      </c>
      <c r="R66">
        <v>-571373.063662</v>
      </c>
      <c r="S66">
        <v>2521726.3255599998</v>
      </c>
      <c r="T66">
        <v>-189.55346</v>
      </c>
      <c r="U66">
        <v>189.74423999999999</v>
      </c>
      <c r="V66">
        <f t="shared" si="36"/>
        <v>1.8974424E-2</v>
      </c>
      <c r="Y66">
        <v>600000</v>
      </c>
      <c r="Z66">
        <v>45.390900000000002</v>
      </c>
      <c r="AA66">
        <v>92.690299999999993</v>
      </c>
      <c r="AB66">
        <v>47.299399999999999</v>
      </c>
      <c r="AD66">
        <f t="shared" si="37"/>
        <v>55379.023396220502</v>
      </c>
      <c r="AE66">
        <f t="shared" si="38"/>
        <v>1.5661762278256022E-2</v>
      </c>
      <c r="AF66">
        <f t="shared" si="39"/>
        <v>416.86559861504981</v>
      </c>
      <c r="AG66">
        <f t="shared" si="40"/>
        <v>1.4445902996090001E-3</v>
      </c>
      <c r="AI66">
        <v>3.9717803420510633</v>
      </c>
      <c r="AJ66">
        <v>39.138622773152427</v>
      </c>
      <c r="AQ66">
        <v>1.6186735638933782E-2</v>
      </c>
      <c r="AR66">
        <v>401.61474971755354</v>
      </c>
      <c r="AS66">
        <f t="shared" si="10"/>
        <v>1.6936358924369701E-2</v>
      </c>
      <c r="AT66">
        <f t="shared" si="11"/>
        <v>1.6936358924369701E-2</v>
      </c>
    </row>
    <row r="67" spans="2:46" x14ac:dyDescent="0.2">
      <c r="B67">
        <v>100</v>
      </c>
      <c r="C67">
        <v>700000</v>
      </c>
      <c r="D67">
        <v>557.87724200000002</v>
      </c>
      <c r="E67">
        <v>-571387.03613599995</v>
      </c>
      <c r="F67">
        <v>2521726.3255599998</v>
      </c>
      <c r="G67">
        <v>-216.28505100000001</v>
      </c>
      <c r="I67">
        <f t="shared" si="31"/>
        <v>442.69955313857645</v>
      </c>
      <c r="J67">
        <f t="shared" si="32"/>
        <v>4.4782803403493061E-2</v>
      </c>
      <c r="K67">
        <f t="shared" si="33"/>
        <v>0.99963346822899513</v>
      </c>
      <c r="L67">
        <f t="shared" si="34"/>
        <v>-2.0670529999770224</v>
      </c>
      <c r="M67">
        <f t="shared" si="35"/>
        <v>-7.5371556999973111</v>
      </c>
      <c r="O67">
        <v>100</v>
      </c>
      <c r="P67">
        <v>700000</v>
      </c>
      <c r="Q67">
        <v>557.87724200000002</v>
      </c>
      <c r="R67">
        <v>-571387.03613599995</v>
      </c>
      <c r="S67">
        <v>2521726.3255599998</v>
      </c>
      <c r="T67">
        <v>-216.28505100000001</v>
      </c>
      <c r="U67">
        <v>273.410889</v>
      </c>
      <c r="V67">
        <f t="shared" si="36"/>
        <v>2.7341088900000001E-2</v>
      </c>
      <c r="Y67">
        <v>700000</v>
      </c>
      <c r="Z67">
        <v>45.071199999999997</v>
      </c>
      <c r="AA67">
        <v>92.708500000000001</v>
      </c>
      <c r="AB67">
        <v>47.637300000000003</v>
      </c>
      <c r="AD67">
        <f t="shared" si="37"/>
        <v>56574.381279069399</v>
      </c>
      <c r="AE67">
        <f t="shared" si="38"/>
        <v>2.2090895101965356E-2</v>
      </c>
      <c r="AF67">
        <f t="shared" si="39"/>
        <v>340.69092406255584</v>
      </c>
      <c r="AG67">
        <f t="shared" si="40"/>
        <v>1.7675845097928911E-3</v>
      </c>
      <c r="AI67">
        <v>4.0311305712309702</v>
      </c>
      <c r="AJ67">
        <v>39.336045105329596</v>
      </c>
      <c r="AQ67">
        <v>6.7915430940398962E-3</v>
      </c>
      <c r="AR67">
        <v>635.63868669564579</v>
      </c>
      <c r="AS67">
        <f t="shared" si="10"/>
        <v>9.0616325386557207E-3</v>
      </c>
      <c r="AT67">
        <f t="shared" si="11"/>
        <v>9.0616325386557207E-3</v>
      </c>
    </row>
    <row r="68" spans="2:46" x14ac:dyDescent="0.2">
      <c r="B68">
        <v>120</v>
      </c>
      <c r="C68">
        <v>800000</v>
      </c>
      <c r="D68">
        <v>557.83910600000002</v>
      </c>
      <c r="E68">
        <v>-571387.08539200004</v>
      </c>
      <c r="F68">
        <v>2521726.3255599998</v>
      </c>
      <c r="G68">
        <v>-172.602858</v>
      </c>
      <c r="I68">
        <f t="shared" si="31"/>
        <v>442.65029713849071</v>
      </c>
      <c r="J68">
        <f t="shared" si="32"/>
        <v>5.3739364084191672E-2</v>
      </c>
      <c r="K68">
        <f t="shared" si="33"/>
        <v>0.99963346822899513</v>
      </c>
      <c r="L68">
        <f t="shared" si="34"/>
        <v>-2.1163090000627562</v>
      </c>
      <c r="M68">
        <f t="shared" si="35"/>
        <v>-6.8409948000040455</v>
      </c>
      <c r="O68">
        <v>120</v>
      </c>
      <c r="P68">
        <v>800000</v>
      </c>
      <c r="Q68">
        <v>557.83910600000002</v>
      </c>
      <c r="R68">
        <v>-571387.08539200004</v>
      </c>
      <c r="S68">
        <v>2521726.3255599998</v>
      </c>
      <c r="T68">
        <v>-172.602858</v>
      </c>
      <c r="U68">
        <v>362.50596100000001</v>
      </c>
      <c r="V68">
        <f t="shared" si="36"/>
        <v>3.6250596100000004E-2</v>
      </c>
      <c r="Y68">
        <v>800000</v>
      </c>
      <c r="Z68">
        <v>44.990099999999998</v>
      </c>
      <c r="AA68">
        <v>92.304699999999997</v>
      </c>
      <c r="AB68">
        <v>47.314599999999999</v>
      </c>
      <c r="AD68">
        <f t="shared" si="37"/>
        <v>55432.429889150102</v>
      </c>
      <c r="AE68">
        <f t="shared" si="38"/>
        <v>2.9892934843761786E-2</v>
      </c>
      <c r="AF68">
        <f t="shared" si="39"/>
        <v>278.17841066038488</v>
      </c>
      <c r="AG68">
        <f t="shared" si="40"/>
        <v>2.1647977590007802E-3</v>
      </c>
      <c r="AI68">
        <v>4.1759525908001063</v>
      </c>
      <c r="AJ68">
        <v>39.46718630559257</v>
      </c>
      <c r="AQ68">
        <v>3.7667180070183287E-3</v>
      </c>
      <c r="AR68">
        <v>868.83834290633922</v>
      </c>
      <c r="AS68">
        <f t="shared" si="10"/>
        <v>6.1035907709537825E-3</v>
      </c>
      <c r="AT68">
        <f t="shared" si="11"/>
        <v>6.1035907709537825E-3</v>
      </c>
    </row>
    <row r="69" spans="2:46" x14ac:dyDescent="0.2">
      <c r="B69">
        <v>140</v>
      </c>
      <c r="C69">
        <v>900000</v>
      </c>
      <c r="D69">
        <v>557.87398599999995</v>
      </c>
      <c r="E69">
        <v>-571391.62329200003</v>
      </c>
      <c r="F69">
        <v>2521726.3255599998</v>
      </c>
      <c r="G69">
        <v>-195.578475</v>
      </c>
      <c r="I69">
        <f t="shared" si="31"/>
        <v>438.112397138495</v>
      </c>
      <c r="J69">
        <f t="shared" si="32"/>
        <v>6.2695924764890276E-2</v>
      </c>
      <c r="K69">
        <f t="shared" si="33"/>
        <v>0.99963346822899513</v>
      </c>
      <c r="L69">
        <f t="shared" si="34"/>
        <v>-6.6542090000584722</v>
      </c>
      <c r="M69">
        <f t="shared" si="35"/>
        <v>-7.0654269999995449</v>
      </c>
      <c r="O69">
        <v>140</v>
      </c>
      <c r="P69">
        <v>900000</v>
      </c>
      <c r="Q69">
        <v>557.87398599999995</v>
      </c>
      <c r="R69">
        <v>-571391.62329200003</v>
      </c>
      <c r="S69">
        <v>2521726.3255599998</v>
      </c>
      <c r="T69">
        <v>-195.578475</v>
      </c>
      <c r="U69">
        <v>474.65585399999998</v>
      </c>
      <c r="V69">
        <f t="shared" si="36"/>
        <v>4.7465585400000003E-2</v>
      </c>
      <c r="Y69">
        <v>900000</v>
      </c>
      <c r="Z69">
        <v>45.005200000000002</v>
      </c>
      <c r="AA69">
        <v>92.504300000000001</v>
      </c>
      <c r="AB69">
        <v>47.499099999999999</v>
      </c>
      <c r="AD69">
        <f t="shared" si="37"/>
        <v>56083.426562488698</v>
      </c>
      <c r="AE69">
        <f t="shared" si="38"/>
        <v>3.8686694217072097E-2</v>
      </c>
      <c r="AF69">
        <f t="shared" si="39"/>
        <v>241.23885339950496</v>
      </c>
      <c r="AG69">
        <f t="shared" si="40"/>
        <v>2.4962811400977905E-3</v>
      </c>
      <c r="AI69">
        <v>3.5240464566720648</v>
      </c>
      <c r="AJ69">
        <v>39.7254930033939</v>
      </c>
    </row>
    <row r="70" spans="2:46" x14ac:dyDescent="0.2">
      <c r="B70">
        <v>160</v>
      </c>
      <c r="C70">
        <v>1000000</v>
      </c>
      <c r="D70">
        <v>557.87784099999999</v>
      </c>
      <c r="E70">
        <v>-571389.33957199997</v>
      </c>
      <c r="F70">
        <v>2521726.3255599998</v>
      </c>
      <c r="G70">
        <v>-217.339676</v>
      </c>
      <c r="I70">
        <f t="shared" si="31"/>
        <v>440.39611713855993</v>
      </c>
      <c r="J70">
        <f t="shared" si="32"/>
        <v>7.1652485445588887E-2</v>
      </c>
      <c r="K70">
        <f t="shared" si="33"/>
        <v>0.99963346822899513</v>
      </c>
      <c r="L70">
        <f t="shared" si="34"/>
        <v>-4.3704889999935403</v>
      </c>
      <c r="M70">
        <f t="shared" si="35"/>
        <v>-6.7243459999965127</v>
      </c>
      <c r="O70">
        <v>160</v>
      </c>
      <c r="P70">
        <v>1000000</v>
      </c>
      <c r="Q70">
        <v>557.87784099999999</v>
      </c>
      <c r="R70">
        <v>-571389.33957199997</v>
      </c>
      <c r="S70">
        <v>2521726.3255599998</v>
      </c>
      <c r="T70">
        <v>-217.339676</v>
      </c>
      <c r="U70">
        <v>599.18882599999995</v>
      </c>
      <c r="V70">
        <f t="shared" si="36"/>
        <v>5.9918882600000001E-2</v>
      </c>
      <c r="Y70">
        <v>1000000</v>
      </c>
      <c r="Z70">
        <v>45.107900000000001</v>
      </c>
      <c r="AA70">
        <v>92.841200000000001</v>
      </c>
      <c r="AB70">
        <v>47.7333</v>
      </c>
      <c r="AD70">
        <f t="shared" si="37"/>
        <v>56917.101769477835</v>
      </c>
      <c r="AE70">
        <f t="shared" si="38"/>
        <v>4.8121399315627297E-2</v>
      </c>
      <c r="AF70">
        <f t="shared" si="39"/>
        <v>214.22174178487217</v>
      </c>
      <c r="AG70">
        <f t="shared" si="40"/>
        <v>2.8111058895448019E-3</v>
      </c>
      <c r="AI70">
        <v>2.3630485919508413</v>
      </c>
      <c r="AJ70">
        <v>39.743962598089688</v>
      </c>
      <c r="AK70">
        <f>AVERAGE(AI70:AI74)</f>
        <v>3.1058487069879561</v>
      </c>
      <c r="AL70">
        <f>AVERAGE(AJ70:AJ74)</f>
        <v>39.951156368579895</v>
      </c>
    </row>
    <row r="71" spans="2:46" x14ac:dyDescent="0.2">
      <c r="B71">
        <v>180</v>
      </c>
      <c r="C71">
        <v>1100000</v>
      </c>
      <c r="D71">
        <v>557.84339799999998</v>
      </c>
      <c r="E71">
        <v>-571389.48789800005</v>
      </c>
      <c r="F71">
        <v>2521726.3255599998</v>
      </c>
      <c r="G71">
        <v>-219.548473</v>
      </c>
      <c r="I71">
        <f t="shared" si="31"/>
        <v>440.24779113847762</v>
      </c>
      <c r="J71">
        <f t="shared" si="32"/>
        <v>8.0609046126287512E-2</v>
      </c>
      <c r="K71">
        <f t="shared" si="33"/>
        <v>0.99963346822899513</v>
      </c>
      <c r="L71">
        <f t="shared" si="34"/>
        <v>-4.5188150000758469</v>
      </c>
      <c r="M71">
        <f t="shared" si="35"/>
        <v>-6.8459483000038741</v>
      </c>
      <c r="O71">
        <v>180</v>
      </c>
      <c r="P71">
        <v>1100000</v>
      </c>
      <c r="Q71">
        <v>557.84339799999998</v>
      </c>
      <c r="R71">
        <v>-571389.48789800005</v>
      </c>
      <c r="S71">
        <v>2521726.3255599998</v>
      </c>
      <c r="T71">
        <v>-219.548473</v>
      </c>
      <c r="U71">
        <v>765.42455399999994</v>
      </c>
      <c r="V71">
        <f t="shared" si="36"/>
        <v>7.6542455400000001E-2</v>
      </c>
      <c r="Y71">
        <v>1100000</v>
      </c>
      <c r="Z71">
        <v>45.165999999999997</v>
      </c>
      <c r="AA71">
        <v>92.392799999999994</v>
      </c>
      <c r="AB71">
        <v>47.226799999999997</v>
      </c>
      <c r="AD71">
        <f t="shared" si="37"/>
        <v>55124.41028370383</v>
      </c>
      <c r="AE71">
        <f t="shared" si="38"/>
        <v>6.3471060216978292E-2</v>
      </c>
      <c r="AF71">
        <f t="shared" si="39"/>
        <v>184.42177707136912</v>
      </c>
      <c r="AG71">
        <f t="shared" si="40"/>
        <v>3.2653410544187275E-3</v>
      </c>
      <c r="AI71">
        <v>4.0972046688318535</v>
      </c>
      <c r="AJ71">
        <v>39.838026707702113</v>
      </c>
    </row>
    <row r="72" spans="2:46" x14ac:dyDescent="0.2">
      <c r="B72">
        <v>200</v>
      </c>
      <c r="C72">
        <v>1200000</v>
      </c>
      <c r="D72">
        <v>557.88714500000003</v>
      </c>
      <c r="E72">
        <v>-571389.23855300003</v>
      </c>
      <c r="F72">
        <v>2521726.3255599998</v>
      </c>
      <c r="G72">
        <v>-158.81741700000001</v>
      </c>
      <c r="I72">
        <f t="shared" si="31"/>
        <v>440.49713613849599</v>
      </c>
      <c r="J72">
        <f t="shared" si="32"/>
        <v>8.9565606806986123E-2</v>
      </c>
      <c r="K72">
        <f t="shared" si="33"/>
        <v>0.99963346822899513</v>
      </c>
      <c r="L72">
        <f t="shared" si="34"/>
        <v>-4.2694700000574812</v>
      </c>
      <c r="M72">
        <f t="shared" si="35"/>
        <v>-6.8260647499988405</v>
      </c>
      <c r="O72">
        <v>200</v>
      </c>
      <c r="P72">
        <v>1200000</v>
      </c>
      <c r="Q72">
        <v>557.88714500000003</v>
      </c>
      <c r="R72">
        <v>-571389.23855300003</v>
      </c>
      <c r="S72">
        <v>2521726.3255599998</v>
      </c>
      <c r="T72">
        <v>-158.81741700000001</v>
      </c>
      <c r="U72">
        <v>1001.880725</v>
      </c>
      <c r="V72">
        <f t="shared" si="36"/>
        <v>0.1001880725</v>
      </c>
      <c r="Y72">
        <v>1200000</v>
      </c>
      <c r="Z72">
        <v>44.739800000000002</v>
      </c>
      <c r="AA72">
        <v>92.660200000000003</v>
      </c>
      <c r="AB72">
        <v>47.920400000000001</v>
      </c>
      <c r="AD72">
        <f t="shared" si="37"/>
        <v>57589.021741070072</v>
      </c>
      <c r="AE72">
        <f t="shared" si="38"/>
        <v>7.9523161889059446E-2</v>
      </c>
      <c r="AF72">
        <f t="shared" si="39"/>
        <v>173.40054446236198</v>
      </c>
      <c r="AG72">
        <f t="shared" si="40"/>
        <v>3.4728841357860468E-3</v>
      </c>
      <c r="AI72">
        <v>3.0056826198885926</v>
      </c>
      <c r="AJ72">
        <v>39.998040201230793</v>
      </c>
    </row>
    <row r="73" spans="2:46" x14ac:dyDescent="0.2">
      <c r="B73">
        <v>220</v>
      </c>
      <c r="C73">
        <v>1300000</v>
      </c>
      <c r="D73">
        <v>557.94019100000003</v>
      </c>
      <c r="E73">
        <v>-571382.18645100005</v>
      </c>
      <c r="F73">
        <v>2521726.3255599998</v>
      </c>
      <c r="G73">
        <v>-246.300183</v>
      </c>
      <c r="I73">
        <f t="shared" si="31"/>
        <v>447.54923813848291</v>
      </c>
      <c r="J73">
        <f t="shared" si="32"/>
        <v>9.8522167487684734E-2</v>
      </c>
      <c r="K73">
        <f t="shared" si="33"/>
        <v>0.99963346822899513</v>
      </c>
      <c r="L73">
        <f t="shared" si="34"/>
        <v>2.7826319999294356</v>
      </c>
      <c r="M73">
        <f t="shared" si="35"/>
        <v>-6.4859269000004129</v>
      </c>
      <c r="O73">
        <v>220</v>
      </c>
      <c r="P73">
        <v>1300000</v>
      </c>
      <c r="Q73">
        <v>557.94019100000003</v>
      </c>
      <c r="R73">
        <v>-571382.18645100005</v>
      </c>
      <c r="S73">
        <v>2521726.3255599998</v>
      </c>
      <c r="T73">
        <v>-246.300183</v>
      </c>
      <c r="U73">
        <v>1330.8532279999999</v>
      </c>
      <c r="V73">
        <f t="shared" si="36"/>
        <v>0.13308532279999999</v>
      </c>
      <c r="Y73">
        <v>1300000</v>
      </c>
      <c r="Z73">
        <v>45.350700000000003</v>
      </c>
      <c r="AA73">
        <v>92.325400000000002</v>
      </c>
      <c r="AB73">
        <v>46.974699999999999</v>
      </c>
      <c r="AD73">
        <f t="shared" si="37"/>
        <v>54246.340201432758</v>
      </c>
      <c r="AE73">
        <f t="shared" si="38"/>
        <v>0.1121442571503945</v>
      </c>
      <c r="AF73">
        <f t="shared" si="39"/>
        <v>148.48702758774002</v>
      </c>
      <c r="AG73">
        <f t="shared" si="40"/>
        <v>4.0555731351290189E-3</v>
      </c>
      <c r="AI73">
        <v>3.2021020776630569</v>
      </c>
      <c r="AJ73">
        <v>40.010946460348144</v>
      </c>
    </row>
    <row r="74" spans="2:46" x14ac:dyDescent="0.2">
      <c r="B74">
        <v>240</v>
      </c>
      <c r="C74">
        <v>1400000</v>
      </c>
      <c r="D74">
        <v>557.91877199999999</v>
      </c>
      <c r="E74">
        <v>-571370.39801700006</v>
      </c>
      <c r="F74">
        <v>2521726.3255599998</v>
      </c>
      <c r="G74">
        <v>-259.68696</v>
      </c>
      <c r="I74">
        <f t="shared" si="31"/>
        <v>459.33767213847023</v>
      </c>
      <c r="J74">
        <f t="shared" si="32"/>
        <v>0.10747872816838334</v>
      </c>
      <c r="K74">
        <f t="shared" si="33"/>
        <v>0.99963346822899513</v>
      </c>
      <c r="L74">
        <f t="shared" si="34"/>
        <v>14.571065999916755</v>
      </c>
      <c r="M74">
        <f t="shared" si="35"/>
        <v>-6.2491103000003934</v>
      </c>
      <c r="O74">
        <v>240</v>
      </c>
      <c r="P74">
        <v>1400000</v>
      </c>
      <c r="Q74">
        <v>557.91877199999999</v>
      </c>
      <c r="R74">
        <v>-571370.39801700006</v>
      </c>
      <c r="S74">
        <v>2521726.3255599998</v>
      </c>
      <c r="T74">
        <v>-259.68696</v>
      </c>
      <c r="U74">
        <v>1587.7319620000001</v>
      </c>
      <c r="V74">
        <f t="shared" si="36"/>
        <v>0.15877319620000002</v>
      </c>
      <c r="Y74">
        <v>1400000</v>
      </c>
      <c r="Z74">
        <v>45.029800000000002</v>
      </c>
      <c r="AA74">
        <v>92.511899999999997</v>
      </c>
      <c r="AB74">
        <v>47.482100000000003</v>
      </c>
      <c r="AD74">
        <f t="shared" si="37"/>
        <v>56023.231081157603</v>
      </c>
      <c r="AE74">
        <f t="shared" si="38"/>
        <v>0.1295466999250533</v>
      </c>
      <c r="AF74">
        <f t="shared" si="39"/>
        <v>140.57162398780463</v>
      </c>
      <c r="AG74">
        <f t="shared" si="40"/>
        <v>4.2839371340850719E-3</v>
      </c>
      <c r="AI74">
        <v>2.8612055766054367</v>
      </c>
      <c r="AJ74">
        <v>40.164805875528721</v>
      </c>
    </row>
    <row r="75" spans="2:46" x14ac:dyDescent="0.2">
      <c r="B75">
        <v>260</v>
      </c>
      <c r="C75">
        <v>1500000</v>
      </c>
      <c r="D75">
        <v>557.88713800000005</v>
      </c>
      <c r="E75">
        <v>-571381.83808799996</v>
      </c>
      <c r="F75">
        <v>2521726.3255599998</v>
      </c>
      <c r="G75">
        <v>-196.57548800000001</v>
      </c>
      <c r="I75">
        <f t="shared" si="31"/>
        <v>447.89760113856755</v>
      </c>
      <c r="J75">
        <f t="shared" si="32"/>
        <v>0.11643528884908196</v>
      </c>
      <c r="K75">
        <f t="shared" si="33"/>
        <v>0.99963346822899513</v>
      </c>
      <c r="L75">
        <f t="shared" si="34"/>
        <v>3.1309950000140816</v>
      </c>
      <c r="M75">
        <f t="shared" si="35"/>
        <v>-7.4105355499948926</v>
      </c>
      <c r="O75">
        <v>260</v>
      </c>
      <c r="P75">
        <v>1500000</v>
      </c>
      <c r="Q75">
        <v>557.88713800000005</v>
      </c>
      <c r="R75">
        <v>-571381.83808799996</v>
      </c>
      <c r="S75">
        <v>2521726.3255599998</v>
      </c>
      <c r="T75">
        <v>-196.57548800000001</v>
      </c>
      <c r="U75">
        <v>1918.246924</v>
      </c>
      <c r="V75">
        <f t="shared" si="36"/>
        <v>0.19182469240000002</v>
      </c>
      <c r="Y75">
        <v>1500000</v>
      </c>
      <c r="Z75">
        <v>45.546999999999997</v>
      </c>
      <c r="AA75">
        <v>92.775000000000006</v>
      </c>
      <c r="AB75">
        <v>47.228000000000002</v>
      </c>
      <c r="AD75">
        <f t="shared" si="37"/>
        <v>55128.612408757544</v>
      </c>
      <c r="AE75">
        <f t="shared" si="38"/>
        <v>0.15905406335730463</v>
      </c>
      <c r="AF75">
        <f t="shared" si="39"/>
        <v>127.68634766366843</v>
      </c>
      <c r="AG75">
        <f t="shared" si="40"/>
        <v>4.7162442267220436E-3</v>
      </c>
      <c r="AI75">
        <v>3.0437573793004535</v>
      </c>
      <c r="AJ75">
        <v>40.380487540139093</v>
      </c>
      <c r="AK75">
        <f>AVERAGE(AI75:AI79)</f>
        <v>3.4889269638206031</v>
      </c>
      <c r="AL75">
        <f>AVERAGE(AJ75:AJ79)</f>
        <v>40.522442299843007</v>
      </c>
      <c r="AM75">
        <f>AVERAGE(AI75:AI84)</f>
        <v>3.062936503421577</v>
      </c>
      <c r="AN75">
        <f>AVERAGE(AJ75:AJ84)</f>
        <v>40.864973504361082</v>
      </c>
    </row>
    <row r="76" spans="2:46" x14ac:dyDescent="0.2">
      <c r="B76">
        <v>280</v>
      </c>
      <c r="C76">
        <v>1600000</v>
      </c>
      <c r="D76">
        <v>557.91392900000005</v>
      </c>
      <c r="E76">
        <v>-571372.78892700002</v>
      </c>
      <c r="F76">
        <v>2521726.3255599998</v>
      </c>
      <c r="G76">
        <v>-139.26718</v>
      </c>
      <c r="I76">
        <f t="shared" si="31"/>
        <v>456.94676213851199</v>
      </c>
      <c r="J76">
        <f t="shared" si="32"/>
        <v>0.12539184952978055</v>
      </c>
      <c r="K76">
        <f t="shared" si="33"/>
        <v>0.99963346822899513</v>
      </c>
      <c r="L76">
        <f t="shared" si="34"/>
        <v>12.180155999958515</v>
      </c>
      <c r="M76">
        <f t="shared" si="35"/>
        <v>-6.3860739500025376</v>
      </c>
      <c r="O76">
        <v>280</v>
      </c>
      <c r="P76">
        <v>1600000</v>
      </c>
      <c r="Q76">
        <v>557.91392900000005</v>
      </c>
      <c r="R76">
        <v>-571372.78892700002</v>
      </c>
      <c r="S76">
        <v>2521726.3255599998</v>
      </c>
      <c r="T76">
        <v>-139.26718</v>
      </c>
      <c r="U76">
        <v>2177.0056</v>
      </c>
      <c r="V76">
        <f t="shared" si="36"/>
        <v>0.21770056000000002</v>
      </c>
      <c r="Y76">
        <v>1600000</v>
      </c>
      <c r="Z76">
        <v>45.267200000000003</v>
      </c>
      <c r="AA76">
        <v>92.311499999999995</v>
      </c>
      <c r="AB76">
        <v>47.0443</v>
      </c>
      <c r="AD76">
        <f t="shared" si="37"/>
        <v>54487.819683301474</v>
      </c>
      <c r="AE76">
        <f t="shared" si="38"/>
        <v>0.18263223569840453</v>
      </c>
      <c r="AF76">
        <f t="shared" si="39"/>
        <v>117.18773219030052</v>
      </c>
      <c r="AG76">
        <f t="shared" si="40"/>
        <v>5.1387631516078038E-3</v>
      </c>
      <c r="AI76">
        <v>3.6530154700495574</v>
      </c>
      <c r="AJ76">
        <v>40.423804655937431</v>
      </c>
    </row>
    <row r="77" spans="2:46" x14ac:dyDescent="0.2">
      <c r="B77">
        <v>300</v>
      </c>
      <c r="C77">
        <v>1700000</v>
      </c>
      <c r="D77">
        <v>557.84271799999999</v>
      </c>
      <c r="E77">
        <v>-571392.95674299996</v>
      </c>
      <c r="F77">
        <v>2521726.3255599998</v>
      </c>
      <c r="G77">
        <v>-111.998394</v>
      </c>
      <c r="I77">
        <f t="shared" si="31"/>
        <v>436.77894613856915</v>
      </c>
      <c r="J77">
        <f t="shared" si="32"/>
        <v>0.13434841021047916</v>
      </c>
      <c r="K77">
        <f t="shared" si="33"/>
        <v>0.99963346822899513</v>
      </c>
      <c r="L77">
        <f t="shared" si="34"/>
        <v>-7.9876599999843165</v>
      </c>
      <c r="M77">
        <f t="shared" si="35"/>
        <v>-7.8469227999969009</v>
      </c>
      <c r="O77">
        <v>300</v>
      </c>
      <c r="P77">
        <v>1700000</v>
      </c>
      <c r="Q77">
        <v>557.84271799999999</v>
      </c>
      <c r="R77">
        <v>-571392.95674299996</v>
      </c>
      <c r="S77">
        <v>2521726.3255599998</v>
      </c>
      <c r="T77">
        <v>-111.998394</v>
      </c>
      <c r="U77">
        <v>2627.8564110000002</v>
      </c>
      <c r="V77">
        <f t="shared" si="36"/>
        <v>0.26278564110000002</v>
      </c>
      <c r="Y77">
        <v>1700000</v>
      </c>
      <c r="Z77">
        <v>45.277500000000003</v>
      </c>
      <c r="AA77">
        <v>92.521500000000003</v>
      </c>
      <c r="AB77">
        <v>47.244</v>
      </c>
      <c r="AD77">
        <f t="shared" si="37"/>
        <v>55184.661150456959</v>
      </c>
      <c r="AE77">
        <f t="shared" si="38"/>
        <v>0.21767099899280565</v>
      </c>
      <c r="AF77">
        <f t="shared" si="39"/>
        <v>110.77400981601727</v>
      </c>
      <c r="AG77">
        <f t="shared" si="40"/>
        <v>5.4362932334054174E-3</v>
      </c>
      <c r="AI77">
        <v>3.403181056351734</v>
      </c>
      <c r="AJ77">
        <v>40.518660707019478</v>
      </c>
    </row>
    <row r="78" spans="2:46" x14ac:dyDescent="0.2">
      <c r="B78">
        <v>320</v>
      </c>
      <c r="C78">
        <v>1800000</v>
      </c>
      <c r="D78">
        <v>557.92306199999996</v>
      </c>
      <c r="E78">
        <v>-571385.93441700004</v>
      </c>
      <c r="F78">
        <v>2521726.3255599998</v>
      </c>
      <c r="G78">
        <v>-83.374778000000006</v>
      </c>
      <c r="I78">
        <f t="shared" si="31"/>
        <v>443.80127213848755</v>
      </c>
      <c r="J78">
        <f t="shared" si="32"/>
        <v>0.14330497089117777</v>
      </c>
      <c r="K78">
        <f t="shared" si="33"/>
        <v>0.99963346822899513</v>
      </c>
      <c r="L78">
        <f t="shared" si="34"/>
        <v>-0.96533400006592274</v>
      </c>
      <c r="M78">
        <f t="shared" si="35"/>
        <v>-6.4874157000038393</v>
      </c>
      <c r="O78">
        <v>320</v>
      </c>
      <c r="P78">
        <v>1800000</v>
      </c>
      <c r="Q78">
        <v>557.92306199999996</v>
      </c>
      <c r="R78">
        <v>-571385.93441700004</v>
      </c>
      <c r="S78">
        <v>2521726.3255599998</v>
      </c>
      <c r="T78">
        <v>-83.374778000000006</v>
      </c>
      <c r="U78">
        <v>2982.2418090000001</v>
      </c>
      <c r="V78">
        <f t="shared" si="36"/>
        <v>0.29822418090000002</v>
      </c>
      <c r="Y78">
        <v>1800000</v>
      </c>
      <c r="Z78">
        <v>44.891599999999997</v>
      </c>
      <c r="AA78">
        <v>92.637500000000003</v>
      </c>
      <c r="AB78">
        <v>47.745899999999999</v>
      </c>
      <c r="AD78">
        <f t="shared" si="37"/>
        <v>56962.186320771762</v>
      </c>
      <c r="AE78">
        <f t="shared" si="38"/>
        <v>0.23931698557277523</v>
      </c>
      <c r="AF78">
        <f t="shared" si="39"/>
        <v>107.19571438240236</v>
      </c>
      <c r="AG78">
        <f t="shared" si="40"/>
        <v>5.6177618990602054E-3</v>
      </c>
      <c r="AI78">
        <v>3.550222998216662</v>
      </c>
      <c r="AJ78">
        <v>40.564160953072125</v>
      </c>
    </row>
    <row r="79" spans="2:46" x14ac:dyDescent="0.2">
      <c r="B79">
        <v>340</v>
      </c>
      <c r="C79">
        <v>1900000</v>
      </c>
      <c r="D79">
        <v>557.91068600000006</v>
      </c>
      <c r="E79">
        <v>-571378.09019799996</v>
      </c>
      <c r="F79">
        <v>2521726.3255599998</v>
      </c>
      <c r="G79">
        <v>21.220473999999999</v>
      </c>
      <c r="I79">
        <f t="shared" si="31"/>
        <v>451.64549113856629</v>
      </c>
      <c r="J79">
        <f t="shared" si="32"/>
        <v>0.15226153157187641</v>
      </c>
      <c r="K79">
        <f t="shared" si="33"/>
        <v>0.99963346822899513</v>
      </c>
      <c r="L79">
        <f t="shared" si="34"/>
        <v>6.878885000012815</v>
      </c>
      <c r="M79">
        <f t="shared" si="35"/>
        <v>-6.4463210499958219</v>
      </c>
      <c r="O79">
        <v>340</v>
      </c>
      <c r="P79">
        <v>1900000</v>
      </c>
      <c r="Q79">
        <v>557.91068600000006</v>
      </c>
      <c r="R79">
        <v>-571378.09019799996</v>
      </c>
      <c r="S79">
        <v>2521726.3255599998</v>
      </c>
      <c r="T79">
        <v>21.220473999999999</v>
      </c>
      <c r="U79">
        <v>3392.7473519999999</v>
      </c>
      <c r="V79">
        <f t="shared" si="36"/>
        <v>0.33927473520000001</v>
      </c>
      <c r="Y79">
        <v>1900000</v>
      </c>
      <c r="Z79">
        <v>45.050899999999999</v>
      </c>
      <c r="AA79">
        <v>92.452100000000002</v>
      </c>
      <c r="AB79">
        <v>47.401200000000003</v>
      </c>
      <c r="AD79">
        <f t="shared" si="37"/>
        <v>55737.361563002836</v>
      </c>
      <c r="AE79">
        <f t="shared" si="38"/>
        <v>0.27824183764850868</v>
      </c>
      <c r="AF79">
        <f t="shared" si="39"/>
        <v>98.720703333059731</v>
      </c>
      <c r="AG79">
        <f t="shared" si="40"/>
        <v>6.1000375774099089E-3</v>
      </c>
      <c r="AI79">
        <v>3.7944579151846098</v>
      </c>
      <c r="AJ79">
        <v>40.725097643046894</v>
      </c>
    </row>
    <row r="80" spans="2:46" x14ac:dyDescent="0.2">
      <c r="B80">
        <v>360</v>
      </c>
      <c r="C80">
        <v>2000000</v>
      </c>
      <c r="D80">
        <v>557.840463</v>
      </c>
      <c r="E80">
        <v>-571374.034522</v>
      </c>
      <c r="F80">
        <v>2521726.3255599998</v>
      </c>
      <c r="G80">
        <v>55.892842000000002</v>
      </c>
      <c r="I80">
        <f t="shared" si="31"/>
        <v>455.70116713852622</v>
      </c>
      <c r="J80">
        <f t="shared" si="32"/>
        <v>0.16121809225257502</v>
      </c>
      <c r="K80">
        <f t="shared" si="33"/>
        <v>0.99963346822899513</v>
      </c>
      <c r="L80">
        <f t="shared" si="34"/>
        <v>10.934560999972746</v>
      </c>
      <c r="M80">
        <f t="shared" si="35"/>
        <v>-6.6357482000017622</v>
      </c>
      <c r="O80">
        <v>360</v>
      </c>
      <c r="P80">
        <v>2000000</v>
      </c>
      <c r="Q80">
        <v>557.840463</v>
      </c>
      <c r="R80">
        <v>-571374.034522</v>
      </c>
      <c r="S80">
        <v>2521726.3255599998</v>
      </c>
      <c r="T80">
        <v>55.892842000000002</v>
      </c>
      <c r="U80">
        <v>3997.0793920000001</v>
      </c>
      <c r="V80">
        <f t="shared" si="36"/>
        <v>0.39970793920000003</v>
      </c>
      <c r="Y80">
        <v>2000000</v>
      </c>
      <c r="Z80">
        <v>44.971400000000003</v>
      </c>
      <c r="AA80">
        <v>92.544399999999996</v>
      </c>
      <c r="AB80">
        <v>47.573</v>
      </c>
      <c r="AD80">
        <f t="shared" si="37"/>
        <v>56345.601009593898</v>
      </c>
      <c r="AE80">
        <f t="shared" si="38"/>
        <v>0.32426500246759143</v>
      </c>
      <c r="AF80">
        <f t="shared" si="39"/>
        <v>94.253669244381797</v>
      </c>
      <c r="AG80">
        <f t="shared" si="40"/>
        <v>6.389141184929472E-3</v>
      </c>
      <c r="AI80">
        <v>3.3552770029914893</v>
      </c>
      <c r="AJ80">
        <v>40.928081095675587</v>
      </c>
      <c r="AK80">
        <f>AVERAGE(AI80:AI84)</f>
        <v>2.6369460430225518</v>
      </c>
      <c r="AL80">
        <f>AVERAGE(AJ80:AJ84)</f>
        <v>41.207504708879164</v>
      </c>
    </row>
    <row r="81" spans="2:40" x14ac:dyDescent="0.2">
      <c r="B81">
        <v>380</v>
      </c>
      <c r="C81">
        <v>2100000</v>
      </c>
      <c r="D81">
        <v>557.93873399999995</v>
      </c>
      <c r="E81">
        <v>-571371.70149400004</v>
      </c>
      <c r="F81">
        <v>2521726.3255599998</v>
      </c>
      <c r="G81">
        <v>209.05345199999999</v>
      </c>
      <c r="I81">
        <f t="shared" si="31"/>
        <v>458.03419513849076</v>
      </c>
      <c r="J81">
        <f t="shared" si="32"/>
        <v>0.17017465293327363</v>
      </c>
      <c r="K81">
        <f t="shared" si="33"/>
        <v>0.99963346822899513</v>
      </c>
      <c r="L81">
        <f t="shared" si="34"/>
        <v>13.267588999937288</v>
      </c>
      <c r="M81">
        <f t="shared" si="35"/>
        <v>-6.7218806000015316</v>
      </c>
      <c r="O81">
        <v>380</v>
      </c>
      <c r="P81">
        <v>2100000</v>
      </c>
      <c r="Q81">
        <v>557.93873399999995</v>
      </c>
      <c r="R81">
        <v>-571371.70149400004</v>
      </c>
      <c r="S81">
        <v>2521726.3255599998</v>
      </c>
      <c r="T81">
        <v>209.05345199999999</v>
      </c>
      <c r="U81">
        <v>4488.1683999999996</v>
      </c>
      <c r="V81">
        <f t="shared" si="36"/>
        <v>0.44881683999999999</v>
      </c>
      <c r="Y81">
        <v>2100000</v>
      </c>
      <c r="Z81">
        <v>45.1633</v>
      </c>
      <c r="AA81">
        <v>92.571399999999997</v>
      </c>
      <c r="AB81">
        <v>47.408099999999997</v>
      </c>
      <c r="AD81">
        <f t="shared" si="37"/>
        <v>55761.705489763088</v>
      </c>
      <c r="AE81">
        <f t="shared" si="38"/>
        <v>0.36791747393617058</v>
      </c>
      <c r="AF81">
        <f t="shared" si="39"/>
        <v>88.367629068250864</v>
      </c>
      <c r="AG81">
        <f t="shared" si="40"/>
        <v>6.8147126538258699E-3</v>
      </c>
      <c r="AI81">
        <v>2.0369526686599442</v>
      </c>
      <c r="AJ81">
        <v>40.935689879159419</v>
      </c>
    </row>
    <row r="82" spans="2:40" x14ac:dyDescent="0.2">
      <c r="B82">
        <v>400</v>
      </c>
      <c r="C82">
        <v>2200000</v>
      </c>
      <c r="D82">
        <v>557.83539499999995</v>
      </c>
      <c r="E82">
        <v>-571372.178892</v>
      </c>
      <c r="F82">
        <v>2521726.3255599998</v>
      </c>
      <c r="G82">
        <v>174.86966899999999</v>
      </c>
      <c r="I82">
        <f t="shared" si="31"/>
        <v>457.55679713853169</v>
      </c>
      <c r="J82">
        <f t="shared" si="32"/>
        <v>0.17913121361397225</v>
      </c>
      <c r="K82">
        <f t="shared" si="33"/>
        <v>0.99963346822899513</v>
      </c>
      <c r="L82">
        <f t="shared" si="34"/>
        <v>12.790190999978222</v>
      </c>
      <c r="M82">
        <f t="shared" si="35"/>
        <v>-6.8624018999977121</v>
      </c>
      <c r="O82">
        <v>400</v>
      </c>
      <c r="P82">
        <v>2200000</v>
      </c>
      <c r="Q82">
        <v>557.83539499999995</v>
      </c>
      <c r="R82">
        <v>-571372.178892</v>
      </c>
      <c r="S82">
        <v>2521726.3255599998</v>
      </c>
      <c r="T82">
        <v>174.86966899999999</v>
      </c>
      <c r="U82">
        <v>5026.4491429999998</v>
      </c>
      <c r="V82">
        <f t="shared" si="36"/>
        <v>0.50264491430000002</v>
      </c>
      <c r="Y82">
        <v>2200000</v>
      </c>
      <c r="Z82">
        <v>45.054600000000001</v>
      </c>
      <c r="AA82">
        <v>92.718599999999995</v>
      </c>
      <c r="AB82">
        <v>47.664000000000001</v>
      </c>
      <c r="AD82">
        <f t="shared" si="37"/>
        <v>56669.561910927361</v>
      </c>
      <c r="AE82">
        <f t="shared" si="38"/>
        <v>0.40544201996274726</v>
      </c>
      <c r="AF82">
        <f t="shared" si="39"/>
        <v>85.31602545690113</v>
      </c>
      <c r="AG82">
        <f t="shared" si="40"/>
        <v>7.0584628945732086E-3</v>
      </c>
      <c r="AI82">
        <v>2.9242035478428718</v>
      </c>
      <c r="AJ82">
        <v>41.016394142801538</v>
      </c>
    </row>
    <row r="83" spans="2:40" x14ac:dyDescent="0.2">
      <c r="B83">
        <v>420</v>
      </c>
      <c r="C83">
        <v>2300000</v>
      </c>
      <c r="D83">
        <v>557.949747</v>
      </c>
      <c r="E83">
        <v>-571366.24444399995</v>
      </c>
      <c r="F83">
        <v>2521726.3255599998</v>
      </c>
      <c r="G83">
        <v>244.45225199999999</v>
      </c>
      <c r="I83">
        <f t="shared" si="31"/>
        <v>463.49124513857532</v>
      </c>
      <c r="J83">
        <f t="shared" si="32"/>
        <v>0.18808777429467086</v>
      </c>
      <c r="K83">
        <f t="shared" si="33"/>
        <v>0.99963346822899513</v>
      </c>
      <c r="L83">
        <f t="shared" si="34"/>
        <v>18.724639000021853</v>
      </c>
      <c r="M83">
        <f t="shared" si="35"/>
        <v>-6.5418095999975776</v>
      </c>
      <c r="O83">
        <v>420</v>
      </c>
      <c r="P83">
        <v>2300000</v>
      </c>
      <c r="Q83">
        <v>557.949747</v>
      </c>
      <c r="R83">
        <v>-571366.24444399995</v>
      </c>
      <c r="S83">
        <v>2521726.3255599998</v>
      </c>
      <c r="T83">
        <v>244.45225199999999</v>
      </c>
      <c r="U83">
        <v>5565.9190959999996</v>
      </c>
      <c r="V83">
        <f t="shared" si="36"/>
        <v>0.55659190959999993</v>
      </c>
      <c r="Y83">
        <v>2300000</v>
      </c>
      <c r="Z83">
        <v>44.967599999999997</v>
      </c>
      <c r="AA83">
        <v>92.618099999999998</v>
      </c>
      <c r="AB83">
        <v>47.650500000000001</v>
      </c>
      <c r="AD83">
        <f t="shared" si="37"/>
        <v>56621.423540948526</v>
      </c>
      <c r="AE83">
        <f t="shared" si="38"/>
        <v>0.4493382864846765</v>
      </c>
      <c r="AF83">
        <f t="shared" si="39"/>
        <v>81.184336324664756</v>
      </c>
      <c r="AG83">
        <f t="shared" si="40"/>
        <v>7.4176870473109287E-3</v>
      </c>
      <c r="AI83">
        <v>2.7046396337114635</v>
      </c>
      <c r="AJ83">
        <v>41.346683632278499</v>
      </c>
    </row>
    <row r="84" spans="2:40" x14ac:dyDescent="0.2">
      <c r="B84">
        <v>440</v>
      </c>
      <c r="C84">
        <v>2400000</v>
      </c>
      <c r="D84">
        <v>557.95511699999997</v>
      </c>
      <c r="E84">
        <v>-571373.44101199997</v>
      </c>
      <c r="F84">
        <v>2521726.3255599998</v>
      </c>
      <c r="G84">
        <v>396.732125</v>
      </c>
      <c r="I84">
        <f t="shared" si="31"/>
        <v>456.29467713856138</v>
      </c>
      <c r="J84">
        <f t="shared" si="32"/>
        <v>0.19704433497536947</v>
      </c>
      <c r="K84">
        <f t="shared" si="33"/>
        <v>0.99963346822899513</v>
      </c>
      <c r="L84">
        <f t="shared" si="34"/>
        <v>11.528071000007913</v>
      </c>
      <c r="M84">
        <f t="shared" si="35"/>
        <v>-7.198360400000456</v>
      </c>
      <c r="O84">
        <v>440</v>
      </c>
      <c r="P84">
        <v>2400000</v>
      </c>
      <c r="Q84">
        <v>557.95511699999997</v>
      </c>
      <c r="R84">
        <v>-571373.44101199997</v>
      </c>
      <c r="S84">
        <v>2521726.3255599998</v>
      </c>
      <c r="T84">
        <v>396.732125</v>
      </c>
      <c r="U84">
        <v>6205.6401459999997</v>
      </c>
      <c r="V84">
        <f t="shared" si="36"/>
        <v>0.62056401459999999</v>
      </c>
      <c r="Y84">
        <v>2400000</v>
      </c>
      <c r="Z84">
        <v>45.101199999999999</v>
      </c>
      <c r="AA84">
        <v>92.944800000000001</v>
      </c>
      <c r="AB84">
        <v>47.843600000000002</v>
      </c>
      <c r="AD84">
        <f t="shared" si="37"/>
        <v>57312.578783832338</v>
      </c>
      <c r="AE84">
        <f t="shared" si="38"/>
        <v>0.49494159944844457</v>
      </c>
      <c r="AF84">
        <f t="shared" si="39"/>
        <v>78.440079417326899</v>
      </c>
      <c r="AG84">
        <f t="shared" si="40"/>
        <v>7.6771977345420437E-3</v>
      </c>
      <c r="AI84">
        <v>2.1636573619069894</v>
      </c>
      <c r="AJ84">
        <v>41.810674794480761</v>
      </c>
    </row>
    <row r="85" spans="2:40" x14ac:dyDescent="0.2">
      <c r="B85">
        <v>460</v>
      </c>
      <c r="C85">
        <v>2500000</v>
      </c>
      <c r="D85">
        <v>557.86521900000002</v>
      </c>
      <c r="E85">
        <v>-571347.29917999997</v>
      </c>
      <c r="F85">
        <v>2521726.3255599998</v>
      </c>
      <c r="G85">
        <v>391.705423</v>
      </c>
      <c r="I85">
        <f t="shared" si="31"/>
        <v>482.43650913855527</v>
      </c>
      <c r="J85">
        <f t="shared" si="32"/>
        <v>0.20600089565606808</v>
      </c>
      <c r="K85">
        <f t="shared" si="33"/>
        <v>0.99963346822899513</v>
      </c>
      <c r="L85">
        <f t="shared" si="34"/>
        <v>37.669903000001796</v>
      </c>
      <c r="M85">
        <f t="shared" si="35"/>
        <v>-5.531440400000065</v>
      </c>
      <c r="O85">
        <v>460</v>
      </c>
      <c r="P85">
        <v>2500000</v>
      </c>
      <c r="Q85">
        <v>557.86521900000002</v>
      </c>
      <c r="R85">
        <v>-571347.29917999997</v>
      </c>
      <c r="S85">
        <v>2521726.3255599998</v>
      </c>
      <c r="T85">
        <v>391.705423</v>
      </c>
      <c r="U85">
        <v>6899.400858</v>
      </c>
      <c r="V85">
        <f t="shared" si="36"/>
        <v>0.68994008579999999</v>
      </c>
      <c r="Y85">
        <v>2500000</v>
      </c>
      <c r="Z85">
        <v>44.842100000000002</v>
      </c>
      <c r="AA85">
        <v>92.921999999999997</v>
      </c>
      <c r="AB85">
        <v>48.079900000000002</v>
      </c>
      <c r="AD85">
        <f t="shared" si="37"/>
        <v>58165.982037936723</v>
      </c>
      <c r="AE85">
        <f t="shared" si="38"/>
        <v>0.54220014946683792</v>
      </c>
      <c r="AF85">
        <f t="shared" si="39"/>
        <v>76.146857354881504</v>
      </c>
      <c r="AG85">
        <f t="shared" si="40"/>
        <v>7.9084025384456007E-3</v>
      </c>
      <c r="AI85">
        <v>2.0781955638241509</v>
      </c>
      <c r="AJ85">
        <v>42.041176026409182</v>
      </c>
      <c r="AK85">
        <f>AVERAGE(AI85:AI89)</f>
        <v>2.7265038626599418</v>
      </c>
      <c r="AL85">
        <f>AVERAGE(AJ85:AJ89)</f>
        <v>42.402354532063214</v>
      </c>
      <c r="AM85">
        <f>AVERAGE(AI85:AI94)</f>
        <v>2.6156871025658255</v>
      </c>
      <c r="AN85">
        <f>AVERAGE(AJ85:AJ94)</f>
        <v>42.836031686164588</v>
      </c>
    </row>
    <row r="86" spans="2:40" x14ac:dyDescent="0.2">
      <c r="B86">
        <v>480</v>
      </c>
      <c r="C86">
        <v>2600000</v>
      </c>
      <c r="D86">
        <v>557.92975799999999</v>
      </c>
      <c r="E86">
        <v>-571355.85180800001</v>
      </c>
      <c r="F86">
        <v>2521726.3255599998</v>
      </c>
      <c r="G86">
        <v>383.09562599999998</v>
      </c>
      <c r="I86">
        <f t="shared" si="31"/>
        <v>473.88388113852125</v>
      </c>
      <c r="J86">
        <f t="shared" si="32"/>
        <v>0.21495745633676669</v>
      </c>
      <c r="K86">
        <f t="shared" si="33"/>
        <v>0.99963346822899513</v>
      </c>
      <c r="L86">
        <f t="shared" si="34"/>
        <v>29.117274999967776</v>
      </c>
      <c r="M86">
        <f t="shared" si="35"/>
        <v>-7.2661634000014601</v>
      </c>
      <c r="O86">
        <v>480</v>
      </c>
      <c r="P86">
        <v>2600000</v>
      </c>
      <c r="Q86">
        <v>557.92975799999999</v>
      </c>
      <c r="R86">
        <v>-571355.85180800001</v>
      </c>
      <c r="S86">
        <v>2521726.3255599998</v>
      </c>
      <c r="T86">
        <v>383.09562599999998</v>
      </c>
      <c r="U86">
        <v>7579.8758310000003</v>
      </c>
      <c r="V86">
        <f t="shared" si="36"/>
        <v>0.75798758310000003</v>
      </c>
      <c r="Y86">
        <v>2600000</v>
      </c>
      <c r="Z86">
        <v>45.443899999999999</v>
      </c>
      <c r="AA86">
        <v>92.572299999999998</v>
      </c>
      <c r="AB86">
        <v>47.128399999999999</v>
      </c>
      <c r="AD86">
        <f t="shared" si="37"/>
        <v>54780.562209759948</v>
      </c>
      <c r="AE86">
        <f t="shared" si="38"/>
        <v>0.63248892553437608</v>
      </c>
      <c r="AF86">
        <f t="shared" si="39"/>
        <v>68.726780338994672</v>
      </c>
      <c r="AG86">
        <f t="shared" si="40"/>
        <v>8.7622320881270734E-3</v>
      </c>
      <c r="AI86">
        <v>2.4678913586918232</v>
      </c>
      <c r="AJ86">
        <v>42.436421334924255</v>
      </c>
    </row>
    <row r="87" spans="2:40" x14ac:dyDescent="0.2">
      <c r="B87">
        <v>500</v>
      </c>
      <c r="C87">
        <v>2700000</v>
      </c>
      <c r="D87">
        <v>557.89133500000003</v>
      </c>
      <c r="E87">
        <v>-571358.34747200005</v>
      </c>
      <c r="F87">
        <v>2521726.3255599998</v>
      </c>
      <c r="G87">
        <v>540.25914399999999</v>
      </c>
      <c r="I87">
        <f t="shared" si="31"/>
        <v>471.38821713847574</v>
      </c>
      <c r="J87">
        <f t="shared" si="32"/>
        <v>0.2239140170174653</v>
      </c>
      <c r="K87">
        <f t="shared" si="33"/>
        <v>0.99963346822899513</v>
      </c>
      <c r="L87">
        <f t="shared" si="34"/>
        <v>26.621610999922268</v>
      </c>
      <c r="M87">
        <f t="shared" si="35"/>
        <v>-6.9633152000020342</v>
      </c>
      <c r="O87">
        <v>500</v>
      </c>
      <c r="P87">
        <v>2700000</v>
      </c>
      <c r="Q87">
        <v>557.89133500000003</v>
      </c>
      <c r="R87">
        <v>-571358.34747200005</v>
      </c>
      <c r="S87">
        <v>2521726.3255599998</v>
      </c>
      <c r="T87">
        <v>540.25914399999999</v>
      </c>
      <c r="U87">
        <v>8106.7135449999996</v>
      </c>
      <c r="V87">
        <f t="shared" si="36"/>
        <v>0.81067135450000005</v>
      </c>
      <c r="Y87">
        <v>2700000</v>
      </c>
      <c r="Z87">
        <v>44.797800000000002</v>
      </c>
      <c r="AA87">
        <v>92.757599999999996</v>
      </c>
      <c r="AB87">
        <v>47.959800000000001</v>
      </c>
      <c r="AD87">
        <f t="shared" si="37"/>
        <v>57731.187094776156</v>
      </c>
      <c r="AE87">
        <f t="shared" si="38"/>
        <v>0.64187677063990001</v>
      </c>
      <c r="AF87">
        <f t="shared" si="39"/>
        <v>69.531441736948395</v>
      </c>
      <c r="AG87">
        <f t="shared" si="40"/>
        <v>8.6608300497815812E-3</v>
      </c>
      <c r="AI87">
        <v>3.4819512389849661</v>
      </c>
      <c r="AJ87">
        <v>42.443044503814853</v>
      </c>
    </row>
    <row r="88" spans="2:40" x14ac:dyDescent="0.2">
      <c r="B88">
        <v>520</v>
      </c>
      <c r="C88">
        <v>2800000</v>
      </c>
      <c r="D88">
        <v>557.91214300000001</v>
      </c>
      <c r="E88">
        <v>-571335.16073799995</v>
      </c>
      <c r="F88">
        <v>2521726.3255599998</v>
      </c>
      <c r="G88">
        <v>633.77307199999996</v>
      </c>
      <c r="I88">
        <f t="shared" si="31"/>
        <v>494.57495113858022</v>
      </c>
      <c r="J88">
        <f t="shared" si="32"/>
        <v>0.23287057769816391</v>
      </c>
      <c r="K88">
        <f t="shared" si="33"/>
        <v>0.99963346822899513</v>
      </c>
      <c r="L88">
        <f t="shared" si="34"/>
        <v>49.808345000026748</v>
      </c>
      <c r="M88">
        <f t="shared" si="35"/>
        <v>-5.679195299994535</v>
      </c>
      <c r="O88">
        <v>520</v>
      </c>
      <c r="P88">
        <v>2800000</v>
      </c>
      <c r="Q88">
        <v>557.91214300000001</v>
      </c>
      <c r="R88">
        <v>-571335.16073799995</v>
      </c>
      <c r="S88">
        <v>2521726.3255599998</v>
      </c>
      <c r="T88">
        <v>633.77307199999996</v>
      </c>
      <c r="U88">
        <v>9180.1525880000008</v>
      </c>
      <c r="V88">
        <f t="shared" si="36"/>
        <v>0.91801525880000012</v>
      </c>
      <c r="Y88">
        <v>2800000</v>
      </c>
      <c r="Z88">
        <v>45.004199999999997</v>
      </c>
      <c r="AA88">
        <v>92.680700000000002</v>
      </c>
      <c r="AB88">
        <v>47.676499999999997</v>
      </c>
      <c r="AD88">
        <f t="shared" si="37"/>
        <v>56714.158796108473</v>
      </c>
      <c r="AE88">
        <f t="shared" si="38"/>
        <v>0.73990459511012807</v>
      </c>
      <c r="AF88">
        <f t="shared" si="39"/>
        <v>65.679358513493312</v>
      </c>
      <c r="AG88">
        <f t="shared" si="40"/>
        <v>9.1687862614596438E-3</v>
      </c>
      <c r="AI88">
        <v>1.8885306571000635</v>
      </c>
      <c r="AJ88">
        <v>42.509538883725618</v>
      </c>
    </row>
    <row r="89" spans="2:40" x14ac:dyDescent="0.2">
      <c r="B89">
        <v>540</v>
      </c>
      <c r="C89">
        <v>2900000</v>
      </c>
      <c r="D89">
        <v>557.89953400000002</v>
      </c>
      <c r="E89">
        <v>-571333.04831099999</v>
      </c>
      <c r="F89">
        <v>2521726.3255599998</v>
      </c>
      <c r="G89">
        <v>630.88233000000002</v>
      </c>
      <c r="I89">
        <f t="shared" si="31"/>
        <v>496.68737813853659</v>
      </c>
      <c r="J89">
        <f t="shared" si="32"/>
        <v>0.24182713837886252</v>
      </c>
      <c r="K89">
        <f t="shared" si="33"/>
        <v>0.99963346822899513</v>
      </c>
      <c r="L89">
        <f t="shared" si="34"/>
        <v>51.920771999983117</v>
      </c>
      <c r="M89">
        <f t="shared" si="35"/>
        <v>-6.7329106500019407</v>
      </c>
      <c r="O89">
        <v>540</v>
      </c>
      <c r="P89">
        <v>2900000</v>
      </c>
      <c r="Q89">
        <v>557.89953400000002</v>
      </c>
      <c r="R89">
        <v>-571333.04831099999</v>
      </c>
      <c r="S89">
        <v>2521726.3255599998</v>
      </c>
      <c r="T89">
        <v>630.88233000000002</v>
      </c>
      <c r="U89">
        <v>10108.411478</v>
      </c>
      <c r="V89">
        <f t="shared" si="36"/>
        <v>1.0108411478000001</v>
      </c>
      <c r="Y89">
        <v>2900000</v>
      </c>
      <c r="Z89">
        <v>45.275799999999997</v>
      </c>
      <c r="AA89">
        <v>92.939899999999994</v>
      </c>
      <c r="AB89">
        <v>47.664099999999998</v>
      </c>
      <c r="AD89">
        <f t="shared" si="37"/>
        <v>56669.918593208349</v>
      </c>
      <c r="AE89">
        <f t="shared" si="38"/>
        <v>0.81535669741342209</v>
      </c>
      <c r="AF89">
        <f t="shared" si="39"/>
        <v>63.19745366079642</v>
      </c>
      <c r="AG89">
        <f t="shared" si="40"/>
        <v>9.5288649323155492E-3</v>
      </c>
      <c r="AI89">
        <v>3.7159504946987041</v>
      </c>
      <c r="AJ89">
        <v>42.581591911442175</v>
      </c>
    </row>
    <row r="90" spans="2:40" x14ac:dyDescent="0.2">
      <c r="B90">
        <v>560</v>
      </c>
      <c r="C90">
        <v>3000000</v>
      </c>
      <c r="D90">
        <v>557.94623000000001</v>
      </c>
      <c r="E90">
        <v>-571324.12269600003</v>
      </c>
      <c r="F90">
        <v>2521726.3255599998</v>
      </c>
      <c r="G90">
        <v>745.42954799999995</v>
      </c>
      <c r="I90">
        <f t="shared" si="31"/>
        <v>505.61299313849304</v>
      </c>
      <c r="J90">
        <f t="shared" si="32"/>
        <v>0.2507836990595611</v>
      </c>
      <c r="K90">
        <f t="shared" si="33"/>
        <v>0.99963346822899513</v>
      </c>
      <c r="L90">
        <f t="shared" si="34"/>
        <v>60.846386999939568</v>
      </c>
      <c r="M90">
        <f t="shared" si="35"/>
        <v>-6.3922512500019364</v>
      </c>
      <c r="O90">
        <v>560</v>
      </c>
      <c r="P90">
        <v>3000000</v>
      </c>
      <c r="Q90">
        <v>557.94623000000001</v>
      </c>
      <c r="R90">
        <v>-571324.12269600003</v>
      </c>
      <c r="S90">
        <v>2521726.3255599998</v>
      </c>
      <c r="T90">
        <v>745.42954799999995</v>
      </c>
      <c r="U90">
        <v>10640.342261</v>
      </c>
      <c r="V90">
        <f t="shared" si="36"/>
        <v>1.0640342261</v>
      </c>
      <c r="Y90">
        <v>3000000</v>
      </c>
      <c r="Z90">
        <v>45.2455</v>
      </c>
      <c r="AA90">
        <v>93.0077</v>
      </c>
      <c r="AB90">
        <v>47.7622</v>
      </c>
      <c r="AD90">
        <f t="shared" si="37"/>
        <v>57020.545299154663</v>
      </c>
      <c r="AE90">
        <f t="shared" si="38"/>
        <v>0.85298530840678299</v>
      </c>
      <c r="AF90">
        <f t="shared" si="39"/>
        <v>61.317450677055241</v>
      </c>
      <c r="AG90">
        <f t="shared" si="40"/>
        <v>9.8210214767676385E-3</v>
      </c>
      <c r="AI90">
        <v>3.0263241250369997</v>
      </c>
      <c r="AJ90">
        <v>42.633080318779413</v>
      </c>
      <c r="AK90">
        <f>AVERAGE(AI90:AI94)</f>
        <v>2.5048703424717096</v>
      </c>
      <c r="AL90">
        <f>AVERAGE(AJ90:AJ94)</f>
        <v>43.269708840265956</v>
      </c>
    </row>
    <row r="91" spans="2:40" x14ac:dyDescent="0.2">
      <c r="B91">
        <v>580</v>
      </c>
      <c r="C91">
        <v>3100000</v>
      </c>
      <c r="D91">
        <v>557.911293</v>
      </c>
      <c r="E91">
        <v>-571312.30959800002</v>
      </c>
      <c r="F91">
        <v>2521726.3255599998</v>
      </c>
      <c r="G91">
        <v>867.63931500000001</v>
      </c>
      <c r="I91">
        <f t="shared" si="31"/>
        <v>517.42609113850631</v>
      </c>
      <c r="J91">
        <f t="shared" si="32"/>
        <v>0.25974025974025972</v>
      </c>
      <c r="K91">
        <f t="shared" si="33"/>
        <v>0.99963346822899513</v>
      </c>
      <c r="L91">
        <f t="shared" si="34"/>
        <v>72.659484999952838</v>
      </c>
      <c r="M91">
        <f t="shared" si="35"/>
        <v>-6.247877099999096</v>
      </c>
      <c r="O91">
        <v>580</v>
      </c>
      <c r="P91">
        <v>3100000</v>
      </c>
      <c r="Q91">
        <v>557.911293</v>
      </c>
      <c r="R91">
        <v>-571312.30959800002</v>
      </c>
      <c r="S91">
        <v>2521726.3255599998</v>
      </c>
      <c r="T91">
        <v>867.63931500000001</v>
      </c>
      <c r="U91">
        <v>11698.516288999999</v>
      </c>
      <c r="V91">
        <f t="shared" si="36"/>
        <v>1.1698516289000001</v>
      </c>
      <c r="Y91">
        <v>3100000</v>
      </c>
      <c r="Z91">
        <v>44.732700000000001</v>
      </c>
      <c r="AA91">
        <v>92.725700000000003</v>
      </c>
      <c r="AB91">
        <v>47.993000000000002</v>
      </c>
      <c r="AD91">
        <f t="shared" si="37"/>
        <v>57851.1627324605</v>
      </c>
      <c r="AE91">
        <f t="shared" si="38"/>
        <v>0.92434907600607663</v>
      </c>
      <c r="AF91">
        <f t="shared" si="39"/>
        <v>60.065465857737429</v>
      </c>
      <c r="AG91">
        <f t="shared" si="40"/>
        <v>1.0025727619032969E-2</v>
      </c>
      <c r="AI91">
        <v>3.0592937314820077</v>
      </c>
      <c r="AJ91">
        <v>42.699630913733465</v>
      </c>
    </row>
    <row r="92" spans="2:40" x14ac:dyDescent="0.2">
      <c r="B92">
        <v>600</v>
      </c>
      <c r="C92">
        <v>3200000</v>
      </c>
      <c r="D92">
        <v>557.93410800000004</v>
      </c>
      <c r="E92">
        <v>-571310.76595100004</v>
      </c>
      <c r="F92">
        <v>2521726.3255599998</v>
      </c>
      <c r="G92">
        <v>1018.174606</v>
      </c>
      <c r="I92">
        <f t="shared" si="31"/>
        <v>518.96973813849036</v>
      </c>
      <c r="J92">
        <f t="shared" si="32"/>
        <v>0.26869682042095833</v>
      </c>
      <c r="K92">
        <f t="shared" si="33"/>
        <v>0.99963346822899513</v>
      </c>
      <c r="L92">
        <f t="shared" si="34"/>
        <v>74.203131999936886</v>
      </c>
      <c r="M92">
        <f t="shared" si="35"/>
        <v>-6.7613496500005565</v>
      </c>
      <c r="O92">
        <v>600</v>
      </c>
      <c r="P92">
        <v>3200000</v>
      </c>
      <c r="Q92">
        <v>557.93410800000004</v>
      </c>
      <c r="R92">
        <v>-571310.76595100004</v>
      </c>
      <c r="S92">
        <v>2521726.3255599998</v>
      </c>
      <c r="T92">
        <v>1018.174606</v>
      </c>
      <c r="U92">
        <v>12769.478558000001</v>
      </c>
      <c r="V92">
        <f t="shared" si="36"/>
        <v>1.2769478558</v>
      </c>
      <c r="Y92">
        <v>3200000</v>
      </c>
      <c r="Z92">
        <v>45.034799999999997</v>
      </c>
      <c r="AA92">
        <v>92.838200000000001</v>
      </c>
      <c r="AB92">
        <v>47.803400000000003</v>
      </c>
      <c r="AD92">
        <f t="shared" si="37"/>
        <v>57168.231556805673</v>
      </c>
      <c r="AE92">
        <f t="shared" si="38"/>
        <v>1.0210234687799735</v>
      </c>
      <c r="AF92">
        <f t="shared" si="39"/>
        <v>57.377848405847288</v>
      </c>
      <c r="AG92">
        <f t="shared" si="40"/>
        <v>1.0495339520933147E-2</v>
      </c>
      <c r="AI92">
        <v>2.2617843835504754</v>
      </c>
      <c r="AJ92">
        <v>43.398996052857825</v>
      </c>
    </row>
    <row r="93" spans="2:40" x14ac:dyDescent="0.2">
      <c r="B93">
        <v>620</v>
      </c>
      <c r="C93">
        <v>3300000</v>
      </c>
      <c r="D93">
        <v>557.88944600000002</v>
      </c>
      <c r="E93">
        <v>-571304.81394100003</v>
      </c>
      <c r="F93">
        <v>2521726.3255599998</v>
      </c>
      <c r="G93">
        <v>1144.836489</v>
      </c>
      <c r="I93">
        <f t="shared" si="31"/>
        <v>524.92174813849851</v>
      </c>
      <c r="J93">
        <f t="shared" si="32"/>
        <v>0.27765338110165694</v>
      </c>
      <c r="K93">
        <f t="shared" si="33"/>
        <v>0.99963346822899513</v>
      </c>
      <c r="L93">
        <f t="shared" si="34"/>
        <v>80.155141999945045</v>
      </c>
      <c r="M93">
        <f t="shared" si="35"/>
        <v>-6.5409314999993509</v>
      </c>
      <c r="O93">
        <v>620</v>
      </c>
      <c r="P93">
        <v>3300000</v>
      </c>
      <c r="Q93">
        <v>557.88944600000002</v>
      </c>
      <c r="R93">
        <v>-571304.81394100003</v>
      </c>
      <c r="S93">
        <v>2521726.3255599998</v>
      </c>
      <c r="T93">
        <v>1144.836489</v>
      </c>
      <c r="U93">
        <v>13856.251114000001</v>
      </c>
      <c r="V93">
        <f t="shared" si="36"/>
        <v>1.3856251114000002</v>
      </c>
      <c r="Y93">
        <v>3300000</v>
      </c>
      <c r="Z93">
        <v>44.8553</v>
      </c>
      <c r="AA93">
        <v>92.775300000000001</v>
      </c>
      <c r="AB93">
        <v>47.92</v>
      </c>
      <c r="AD93">
        <f t="shared" si="37"/>
        <v>57587.579636053342</v>
      </c>
      <c r="AE93">
        <f t="shared" si="38"/>
        <v>1.099851974950188</v>
      </c>
      <c r="AF93">
        <f t="shared" si="39"/>
        <v>55.934258801340832</v>
      </c>
      <c r="AG93">
        <f t="shared" si="40"/>
        <v>1.0766210421037424E-2</v>
      </c>
      <c r="AI93">
        <v>2.7522217999847371</v>
      </c>
      <c r="AJ93">
        <v>43.712850783121759</v>
      </c>
    </row>
    <row r="94" spans="2:40" x14ac:dyDescent="0.2">
      <c r="B94">
        <v>640</v>
      </c>
      <c r="C94">
        <v>3400000</v>
      </c>
      <c r="D94">
        <v>557.87849400000005</v>
      </c>
      <c r="E94">
        <v>-571298.72824700002</v>
      </c>
      <c r="F94">
        <v>2521726.3255599998</v>
      </c>
      <c r="G94">
        <v>1209.2126410000001</v>
      </c>
      <c r="I94">
        <f t="shared" si="31"/>
        <v>531.00744213850703</v>
      </c>
      <c r="J94">
        <f t="shared" si="32"/>
        <v>0.28660994178235555</v>
      </c>
      <c r="K94">
        <f t="shared" si="33"/>
        <v>0.99963346822899513</v>
      </c>
      <c r="L94">
        <f t="shared" si="34"/>
        <v>86.240835999953561</v>
      </c>
      <c r="M94">
        <f t="shared" si="35"/>
        <v>-6.5342472999993335</v>
      </c>
      <c r="O94">
        <v>640</v>
      </c>
      <c r="P94">
        <v>3400000</v>
      </c>
      <c r="Q94">
        <v>557.87849400000005</v>
      </c>
      <c r="R94">
        <v>-571298.72824700002</v>
      </c>
      <c r="S94">
        <v>2521726.3255599998</v>
      </c>
      <c r="T94">
        <v>1209.2126410000001</v>
      </c>
      <c r="U94">
        <v>14993.197405000001</v>
      </c>
      <c r="V94">
        <f t="shared" si="36"/>
        <v>1.4993197405000001</v>
      </c>
      <c r="Y94">
        <v>3400000</v>
      </c>
      <c r="Z94">
        <v>44.936799999999998</v>
      </c>
      <c r="AA94">
        <v>92.866900000000001</v>
      </c>
      <c r="AB94">
        <v>47.930100000000003</v>
      </c>
      <c r="AD94">
        <f t="shared" si="37"/>
        <v>57624.000158978473</v>
      </c>
      <c r="AE94">
        <f t="shared" si="38"/>
        <v>1.1893458884570862</v>
      </c>
      <c r="AF94">
        <f t="shared" si="39"/>
        <v>54.220582649588799</v>
      </c>
      <c r="AG94">
        <f t="shared" si="40"/>
        <v>1.1106483379048803E-2</v>
      </c>
      <c r="AI94">
        <v>1.4247276723043278</v>
      </c>
      <c r="AJ94">
        <v>43.903986132837346</v>
      </c>
    </row>
    <row r="95" spans="2:40" x14ac:dyDescent="0.2">
      <c r="B95">
        <v>660</v>
      </c>
      <c r="C95">
        <v>3500000</v>
      </c>
      <c r="D95">
        <v>557.91323699999998</v>
      </c>
      <c r="E95">
        <v>-571289.53983699996</v>
      </c>
      <c r="F95">
        <v>2521726.3255599998</v>
      </c>
      <c r="G95">
        <v>1349.5741969999999</v>
      </c>
      <c r="I95">
        <f t="shared" si="31"/>
        <v>540.19585213856772</v>
      </c>
      <c r="J95">
        <f t="shared" si="32"/>
        <v>0.29556650246305421</v>
      </c>
      <c r="K95">
        <f t="shared" si="33"/>
        <v>0.99963346822899513</v>
      </c>
      <c r="L95">
        <f t="shared" si="34"/>
        <v>95.429246000014246</v>
      </c>
      <c r="M95">
        <f t="shared" si="35"/>
        <v>-6.3791114999967249</v>
      </c>
      <c r="O95">
        <v>660</v>
      </c>
      <c r="P95">
        <v>3500000</v>
      </c>
      <c r="Q95">
        <v>557.91323699999998</v>
      </c>
      <c r="R95">
        <v>-571289.53983699996</v>
      </c>
      <c r="S95">
        <v>2521726.3255599998</v>
      </c>
      <c r="T95">
        <v>1349.5741969999999</v>
      </c>
      <c r="U95">
        <v>16592.399991999999</v>
      </c>
      <c r="V95">
        <f t="shared" si="36"/>
        <v>1.6592399992</v>
      </c>
      <c r="Y95">
        <v>3500000</v>
      </c>
      <c r="Z95">
        <v>44.845799999999997</v>
      </c>
      <c r="AA95">
        <v>93.26</v>
      </c>
      <c r="AB95">
        <v>48.414200000000001</v>
      </c>
      <c r="AD95">
        <f t="shared" si="37"/>
        <v>59387.723449692108</v>
      </c>
      <c r="AE95">
        <f t="shared" si="38"/>
        <v>1.2771145436917057</v>
      </c>
      <c r="AF95">
        <f t="shared" si="39"/>
        <v>54.186798577885732</v>
      </c>
      <c r="AG95">
        <f t="shared" si="40"/>
        <v>1.1113407985054219E-2</v>
      </c>
      <c r="AI95">
        <v>2.8685513448816136</v>
      </c>
      <c r="AJ95">
        <v>43.966271243656756</v>
      </c>
      <c r="AK95">
        <f>AVERAGE(AI95:AI99)</f>
        <v>2.4314439737622822</v>
      </c>
      <c r="AL95">
        <f>AVERAGE(AJ95:AJ99)</f>
        <v>44.287601095807297</v>
      </c>
      <c r="AM95">
        <f>AVERAGE(AI95:AI104)</f>
        <v>2.217660118478987</v>
      </c>
      <c r="AN95">
        <f>AVERAGE(AJ95:AJ104)</f>
        <v>44.96697486779469</v>
      </c>
    </row>
    <row r="96" spans="2:40" x14ac:dyDescent="0.2">
      <c r="B96">
        <v>680</v>
      </c>
      <c r="C96">
        <v>3600000</v>
      </c>
      <c r="D96">
        <v>557.94966299999999</v>
      </c>
      <c r="E96">
        <v>-571276.28289499995</v>
      </c>
      <c r="F96">
        <v>2521726.3255599998</v>
      </c>
      <c r="G96">
        <v>1575.888596</v>
      </c>
      <c r="I96">
        <f t="shared" si="31"/>
        <v>553.45279413857497</v>
      </c>
      <c r="J96">
        <f t="shared" si="32"/>
        <v>0.30452306314375283</v>
      </c>
      <c r="K96">
        <f t="shared" si="33"/>
        <v>0.99963346822899513</v>
      </c>
      <c r="L96">
        <f t="shared" si="34"/>
        <v>108.6861880000215</v>
      </c>
      <c r="M96">
        <f t="shared" si="35"/>
        <v>-6.1756848999993963</v>
      </c>
      <c r="O96">
        <v>680</v>
      </c>
      <c r="P96">
        <v>3600000</v>
      </c>
      <c r="Q96">
        <v>557.94966299999999</v>
      </c>
      <c r="R96">
        <v>-571276.28289499995</v>
      </c>
      <c r="S96">
        <v>2521726.3255599998</v>
      </c>
      <c r="T96">
        <v>1575.888596</v>
      </c>
      <c r="U96">
        <v>18046.782397999999</v>
      </c>
      <c r="V96">
        <f t="shared" si="36"/>
        <v>1.8046782398000001</v>
      </c>
      <c r="Y96">
        <v>3600000</v>
      </c>
      <c r="Z96">
        <v>44.967100000000002</v>
      </c>
      <c r="AA96">
        <v>93.0899</v>
      </c>
      <c r="AB96">
        <v>48.122799999999998</v>
      </c>
      <c r="AD96">
        <f>(1/6)*3.14*(AB96)^3</f>
        <v>58321.819369853336</v>
      </c>
      <c r="AE96">
        <f>V96*$AD$59/AD96</f>
        <v>1.4144449119032054</v>
      </c>
      <c r="AF96">
        <f>AD96/O96*0.6022</f>
        <v>51.649117094890698</v>
      </c>
      <c r="AG96">
        <f>O96/AD96</f>
        <v>1.1659444224257061E-2</v>
      </c>
      <c r="AI96">
        <v>2.2785858042166023</v>
      </c>
      <c r="AJ96">
        <v>44.26291568416697</v>
      </c>
    </row>
    <row r="97" spans="2:40" x14ac:dyDescent="0.2">
      <c r="B97">
        <v>700</v>
      </c>
      <c r="C97">
        <v>3700000</v>
      </c>
      <c r="D97">
        <v>557.95052699999997</v>
      </c>
      <c r="E97">
        <v>-571265.87332999997</v>
      </c>
      <c r="F97">
        <v>2521726.3255599998</v>
      </c>
      <c r="G97">
        <v>1612.0639619999999</v>
      </c>
      <c r="I97">
        <f t="shared" si="31"/>
        <v>563.86235913855489</v>
      </c>
      <c r="J97">
        <f t="shared" si="32"/>
        <v>0.31347962382445144</v>
      </c>
      <c r="K97">
        <f t="shared" si="33"/>
        <v>0.99963346822899513</v>
      </c>
      <c r="L97">
        <f t="shared" si="34"/>
        <v>119.09575300000142</v>
      </c>
      <c r="M97">
        <f t="shared" si="35"/>
        <v>-6.3180537500007627</v>
      </c>
      <c r="O97">
        <v>700</v>
      </c>
      <c r="P97">
        <v>3700000</v>
      </c>
      <c r="Q97">
        <v>557.95052699999997</v>
      </c>
      <c r="R97">
        <v>-571265.87332999997</v>
      </c>
      <c r="S97">
        <v>2521726.3255599998</v>
      </c>
      <c r="T97">
        <v>1612.0639619999999</v>
      </c>
      <c r="U97">
        <v>19057.012425000001</v>
      </c>
      <c r="V97">
        <f t="shared" si="36"/>
        <v>1.9057012425000002</v>
      </c>
      <c r="Y97">
        <v>3700000</v>
      </c>
      <c r="Z97">
        <v>44.688000000000002</v>
      </c>
      <c r="AA97">
        <v>92.640500000000003</v>
      </c>
      <c r="AB97">
        <v>47.952500000000001</v>
      </c>
      <c r="AD97">
        <f t="shared" ref="AD97:AD112" si="41">(1/6)*3.14*(AB97)^3</f>
        <v>57704.829174913386</v>
      </c>
      <c r="AE97">
        <f t="shared" ref="AE97:AE112" si="42">V97*$AD$59/AD97</f>
        <v>1.5095933598704925</v>
      </c>
      <c r="AF97">
        <f t="shared" ref="AF97:AF112" si="43">AD97/O97*0.6022</f>
        <v>49.642640184475482</v>
      </c>
      <c r="AG97">
        <f t="shared" ref="AG97:AG112" si="44">O97/AD97</f>
        <v>1.2130700497841837E-2</v>
      </c>
      <c r="AI97">
        <v>2.8624972976537819</v>
      </c>
      <c r="AJ97">
        <v>44.309809790484763</v>
      </c>
    </row>
    <row r="98" spans="2:40" x14ac:dyDescent="0.2">
      <c r="B98">
        <v>720</v>
      </c>
      <c r="C98">
        <v>3800000</v>
      </c>
      <c r="D98">
        <v>557.95142499999997</v>
      </c>
      <c r="E98">
        <v>-571265.35534899996</v>
      </c>
      <c r="F98">
        <v>2521726.3255599998</v>
      </c>
      <c r="G98">
        <v>1708.9661639999999</v>
      </c>
      <c r="I98">
        <f t="shared" si="31"/>
        <v>564.38034013856668</v>
      </c>
      <c r="J98">
        <f t="shared" si="32"/>
        <v>0.32243618450515005</v>
      </c>
      <c r="K98">
        <f t="shared" si="33"/>
        <v>0.99963346822899513</v>
      </c>
      <c r="L98">
        <f t="shared" si="34"/>
        <v>119.61373400001321</v>
      </c>
      <c r="M98">
        <f t="shared" si="35"/>
        <v>-6.8126329499991698</v>
      </c>
      <c r="O98">
        <v>720</v>
      </c>
      <c r="P98">
        <v>3800000</v>
      </c>
      <c r="Q98">
        <v>557.95142499999997</v>
      </c>
      <c r="R98">
        <v>-571265.35534899996</v>
      </c>
      <c r="S98">
        <v>2521726.3255599998</v>
      </c>
      <c r="T98">
        <v>1708.9661639999999</v>
      </c>
      <c r="U98">
        <v>20903.980625</v>
      </c>
      <c r="V98">
        <f t="shared" si="36"/>
        <v>2.0903980625000003</v>
      </c>
      <c r="Y98">
        <v>3800000</v>
      </c>
      <c r="Z98">
        <v>44.460599999999999</v>
      </c>
      <c r="AA98">
        <v>93.264300000000006</v>
      </c>
      <c r="AB98">
        <v>48.803699999999999</v>
      </c>
      <c r="AD98">
        <f t="shared" si="41"/>
        <v>60832.63718052621</v>
      </c>
      <c r="AE98">
        <f t="shared" si="42"/>
        <v>1.5707594076487881</v>
      </c>
      <c r="AF98">
        <f t="shared" si="43"/>
        <v>50.879741819601222</v>
      </c>
      <c r="AG98">
        <f t="shared" si="44"/>
        <v>1.1835751882058583E-2</v>
      </c>
      <c r="AI98">
        <v>2.4306113317647009</v>
      </c>
      <c r="AJ98">
        <v>44.313154793368355</v>
      </c>
    </row>
    <row r="99" spans="2:40" x14ac:dyDescent="0.2">
      <c r="B99">
        <v>740</v>
      </c>
      <c r="C99">
        <v>3900000</v>
      </c>
      <c r="D99">
        <v>557.98833200000001</v>
      </c>
      <c r="E99">
        <v>-571242.54979800002</v>
      </c>
      <c r="F99">
        <v>2521726.3255599998</v>
      </c>
      <c r="G99">
        <v>1910.611832</v>
      </c>
      <c r="I99">
        <f>E99-(128000-$B$60)/128000*$E$61</f>
        <v>587.18589113850612</v>
      </c>
      <c r="J99">
        <f>B99/$B$60</f>
        <v>0.33139274518584866</v>
      </c>
      <c r="K99">
        <f>F99/$F$61</f>
        <v>0.99963346822899513</v>
      </c>
      <c r="L99">
        <f>E99-$E$62</f>
        <v>142.41928499995265</v>
      </c>
      <c r="M99">
        <f>((L99-L98)-(B99-B98)*$H$14)/(B99-B98)</f>
        <v>-5.6982544500027874</v>
      </c>
      <c r="O99">
        <v>740</v>
      </c>
      <c r="P99">
        <v>3900000</v>
      </c>
      <c r="Q99">
        <v>557.98833200000001</v>
      </c>
      <c r="R99">
        <v>-571242.54979800002</v>
      </c>
      <c r="S99">
        <v>2521726.3255599998</v>
      </c>
      <c r="T99">
        <v>1910.611832</v>
      </c>
      <c r="U99">
        <v>22541.662527</v>
      </c>
      <c r="V99">
        <f t="shared" si="36"/>
        <v>2.2541662527000002</v>
      </c>
      <c r="Y99">
        <v>3900000</v>
      </c>
      <c r="Z99">
        <v>44.657299999999999</v>
      </c>
      <c r="AA99">
        <v>93.062600000000003</v>
      </c>
      <c r="AB99">
        <v>48.405299999999997</v>
      </c>
      <c r="AD99">
        <f t="shared" si="41"/>
        <v>59354.977669674154</v>
      </c>
      <c r="AE99">
        <f t="shared" si="42"/>
        <v>1.7359855950798342</v>
      </c>
      <c r="AF99">
        <f t="shared" si="43"/>
        <v>48.302118314429421</v>
      </c>
      <c r="AG99">
        <f t="shared" si="44"/>
        <v>1.2467362116085562E-2</v>
      </c>
      <c r="AI99">
        <v>1.7169740902947148</v>
      </c>
      <c r="AJ99">
        <v>44.585853967359675</v>
      </c>
    </row>
    <row r="100" spans="2:40" x14ac:dyDescent="0.2">
      <c r="B100">
        <v>760</v>
      </c>
      <c r="C100">
        <v>4000000</v>
      </c>
      <c r="D100">
        <v>557.98420099999998</v>
      </c>
      <c r="E100">
        <v>-571219.10238199995</v>
      </c>
      <c r="F100">
        <v>2521726.3255599998</v>
      </c>
      <c r="G100">
        <v>2169.2489970000001</v>
      </c>
      <c r="I100">
        <f t="shared" ref="I100:I112" si="45">E100-(128000-$B$60)/128000*$E$61</f>
        <v>610.63330713857431</v>
      </c>
      <c r="J100">
        <f t="shared" ref="J100:J112" si="46">B100/$B$60</f>
        <v>0.34034930586654727</v>
      </c>
      <c r="K100">
        <f t="shared" ref="K100:K112" si="47">F100/$F$61</f>
        <v>0.99963346822899513</v>
      </c>
      <c r="L100">
        <f t="shared" ref="L100:L112" si="48">E100-$E$62</f>
        <v>165.86670100002084</v>
      </c>
      <c r="M100">
        <f t="shared" ref="M100:M112" si="49">((L100-L99)-(B100-B99)*$H$14)/(B100-B99)</f>
        <v>-5.6661611999963499</v>
      </c>
      <c r="O100">
        <v>760</v>
      </c>
      <c r="P100">
        <v>4000000</v>
      </c>
      <c r="Q100">
        <v>557.98420099999998</v>
      </c>
      <c r="R100">
        <v>-571219.10238199995</v>
      </c>
      <c r="S100">
        <v>2521726.3255599998</v>
      </c>
      <c r="T100">
        <v>2169.2489970000001</v>
      </c>
      <c r="U100">
        <v>23987.47162</v>
      </c>
      <c r="V100">
        <f t="shared" si="36"/>
        <v>2.3987471620000003</v>
      </c>
      <c r="Y100">
        <v>4000000</v>
      </c>
      <c r="Z100">
        <v>44.180500000000002</v>
      </c>
      <c r="AA100">
        <v>93.331100000000006</v>
      </c>
      <c r="AB100">
        <v>49.150599999999997</v>
      </c>
      <c r="AD100">
        <f t="shared" si="41"/>
        <v>62139.087162958022</v>
      </c>
      <c r="AE100">
        <f t="shared" si="42"/>
        <v>1.7645620075747073</v>
      </c>
      <c r="AF100">
        <f t="shared" si="43"/>
        <v>49.237050380964888</v>
      </c>
      <c r="AG100">
        <f t="shared" si="44"/>
        <v>1.2230627044889173E-2</v>
      </c>
      <c r="AI100">
        <v>1.6333208009094862</v>
      </c>
      <c r="AJ100">
        <v>44.903037469284158</v>
      </c>
      <c r="AK100">
        <f>AVERAGE(AI100:AI104)</f>
        <v>2.0038762631956919</v>
      </c>
      <c r="AL100">
        <f>AVERAGE(AJ100:AJ104)</f>
        <v>45.646348639782069</v>
      </c>
    </row>
    <row r="101" spans="2:40" x14ac:dyDescent="0.2">
      <c r="B101">
        <v>780</v>
      </c>
      <c r="C101">
        <v>4100000</v>
      </c>
      <c r="D101">
        <v>557.91416400000003</v>
      </c>
      <c r="E101">
        <v>-571214.29621900001</v>
      </c>
      <c r="F101">
        <v>2521726.3255599998</v>
      </c>
      <c r="G101">
        <v>2375.7761869999999</v>
      </c>
      <c r="I101">
        <f t="shared" si="45"/>
        <v>615.43947013851721</v>
      </c>
      <c r="J101">
        <f t="shared" si="46"/>
        <v>0.34930586654724588</v>
      </c>
      <c r="K101">
        <f t="shared" si="47"/>
        <v>0.99963346822899513</v>
      </c>
      <c r="L101">
        <f t="shared" si="48"/>
        <v>170.67286399996374</v>
      </c>
      <c r="M101">
        <f t="shared" si="49"/>
        <v>-6.598223850002614</v>
      </c>
      <c r="O101">
        <v>780</v>
      </c>
      <c r="P101">
        <v>4100000</v>
      </c>
      <c r="Q101">
        <v>557.91416400000003</v>
      </c>
      <c r="R101">
        <v>-571214.29621900001</v>
      </c>
      <c r="S101">
        <v>2521726.3255599998</v>
      </c>
      <c r="T101">
        <v>2375.7761869999999</v>
      </c>
      <c r="U101">
        <v>25707.040383</v>
      </c>
      <c r="V101">
        <f t="shared" si="36"/>
        <v>2.5707040383000002</v>
      </c>
      <c r="Y101">
        <v>4100000</v>
      </c>
      <c r="Z101">
        <v>44.3872</v>
      </c>
      <c r="AA101">
        <v>93.4773</v>
      </c>
      <c r="AB101">
        <v>49.0901</v>
      </c>
      <c r="AD101">
        <f t="shared" si="41"/>
        <v>61909.906491625748</v>
      </c>
      <c r="AE101">
        <f t="shared" si="42"/>
        <v>1.898057003105712</v>
      </c>
      <c r="AF101">
        <f t="shared" si="43"/>
        <v>47.797622678534644</v>
      </c>
      <c r="AG101">
        <f t="shared" si="44"/>
        <v>1.2598952965718125E-2</v>
      </c>
      <c r="AI101">
        <v>2.4809144433290027</v>
      </c>
      <c r="AJ101">
        <v>45.376573422232447</v>
      </c>
    </row>
    <row r="102" spans="2:40" x14ac:dyDescent="0.2">
      <c r="B102">
        <v>800</v>
      </c>
      <c r="C102">
        <v>4200000</v>
      </c>
      <c r="D102">
        <v>557.95970899999998</v>
      </c>
      <c r="E102">
        <v>-571205.96740900003</v>
      </c>
      <c r="F102">
        <v>2521726.3255599998</v>
      </c>
      <c r="G102">
        <v>2545.2475549999999</v>
      </c>
      <c r="I102">
        <f t="shared" si="45"/>
        <v>623.76828013849445</v>
      </c>
      <c r="J102">
        <f t="shared" si="46"/>
        <v>0.35826242722794449</v>
      </c>
      <c r="K102">
        <f t="shared" si="47"/>
        <v>0.99963346822899513</v>
      </c>
      <c r="L102">
        <f t="shared" si="48"/>
        <v>179.00167399994098</v>
      </c>
      <c r="M102">
        <f t="shared" si="49"/>
        <v>-6.4220915000008976</v>
      </c>
      <c r="O102">
        <v>800</v>
      </c>
      <c r="P102">
        <v>4200000</v>
      </c>
      <c r="Q102">
        <v>557.95970899999998</v>
      </c>
      <c r="R102">
        <v>-571205.96740900003</v>
      </c>
      <c r="S102">
        <v>2521726.3255599998</v>
      </c>
      <c r="T102">
        <v>2545.2475549999999</v>
      </c>
      <c r="U102">
        <v>27201.694163</v>
      </c>
      <c r="V102">
        <f t="shared" si="36"/>
        <v>2.7201694163000001</v>
      </c>
      <c r="Y102">
        <v>4200000</v>
      </c>
      <c r="Z102">
        <v>44.489899999999999</v>
      </c>
      <c r="AA102">
        <v>93.402500000000003</v>
      </c>
      <c r="AB102">
        <v>48.912599999999998</v>
      </c>
      <c r="AD102">
        <f t="shared" si="41"/>
        <v>61240.770215748329</v>
      </c>
      <c r="AE102">
        <f t="shared" si="42"/>
        <v>2.0303580360212665</v>
      </c>
      <c r="AF102">
        <f t="shared" si="43"/>
        <v>46.098989779904549</v>
      </c>
      <c r="AG102">
        <f t="shared" si="44"/>
        <v>1.3063192986986251E-2</v>
      </c>
      <c r="AI102">
        <v>2.3577406820589695</v>
      </c>
      <c r="AJ102">
        <v>45.900795467283885</v>
      </c>
    </row>
    <row r="103" spans="2:40" x14ac:dyDescent="0.2">
      <c r="B103">
        <v>820</v>
      </c>
      <c r="C103">
        <v>4300000</v>
      </c>
      <c r="D103">
        <v>557.97585200000003</v>
      </c>
      <c r="E103">
        <v>-571185.15733299998</v>
      </c>
      <c r="F103">
        <v>2521726.3255599998</v>
      </c>
      <c r="G103">
        <v>2818.1898769999998</v>
      </c>
      <c r="I103">
        <f t="shared" si="45"/>
        <v>644.57835613854695</v>
      </c>
      <c r="J103">
        <f t="shared" si="46"/>
        <v>0.3672189879086431</v>
      </c>
      <c r="K103">
        <f t="shared" si="47"/>
        <v>0.99963346822899513</v>
      </c>
      <c r="L103">
        <f t="shared" si="48"/>
        <v>199.81174999999348</v>
      </c>
      <c r="M103">
        <f t="shared" si="49"/>
        <v>-5.7980281999971339</v>
      </c>
      <c r="O103">
        <v>820</v>
      </c>
      <c r="P103">
        <v>4300000</v>
      </c>
      <c r="Q103">
        <v>557.97585200000003</v>
      </c>
      <c r="R103">
        <v>-571185.15733299998</v>
      </c>
      <c r="S103">
        <v>2521726.3255599998</v>
      </c>
      <c r="T103">
        <v>2818.1898769999998</v>
      </c>
      <c r="U103">
        <v>29240.626002000001</v>
      </c>
      <c r="V103">
        <f t="shared" si="36"/>
        <v>2.9240626002000001</v>
      </c>
      <c r="Y103">
        <v>4300000</v>
      </c>
      <c r="Z103">
        <v>44.589799999999997</v>
      </c>
      <c r="AA103">
        <v>92.924400000000006</v>
      </c>
      <c r="AB103">
        <v>48.334600000000002</v>
      </c>
      <c r="AD103">
        <f t="shared" si="41"/>
        <v>59095.278584097337</v>
      </c>
      <c r="AE103">
        <f t="shared" si="42"/>
        <v>2.2617843835504754</v>
      </c>
      <c r="AF103">
        <f t="shared" si="43"/>
        <v>43.398996052857825</v>
      </c>
      <c r="AG103">
        <f t="shared" si="44"/>
        <v>1.3875897019980607E-2</v>
      </c>
      <c r="AI103">
        <v>1.5170473536597355</v>
      </c>
      <c r="AJ103">
        <v>45.952347060205319</v>
      </c>
    </row>
    <row r="104" spans="2:40" x14ac:dyDescent="0.2">
      <c r="B104">
        <v>840</v>
      </c>
      <c r="C104">
        <v>4400000</v>
      </c>
      <c r="D104">
        <v>557.95937300000003</v>
      </c>
      <c r="E104">
        <v>-571173.02215600002</v>
      </c>
      <c r="F104">
        <v>2521726.3255599998</v>
      </c>
      <c r="G104">
        <v>2922.0830580000002</v>
      </c>
      <c r="I104">
        <f t="shared" si="45"/>
        <v>656.71353313850705</v>
      </c>
      <c r="J104">
        <f t="shared" si="46"/>
        <v>0.37617554858934171</v>
      </c>
      <c r="K104">
        <f t="shared" si="47"/>
        <v>0.99963346822899513</v>
      </c>
      <c r="L104">
        <f t="shared" si="48"/>
        <v>211.94692699995358</v>
      </c>
      <c r="M104">
        <f t="shared" si="49"/>
        <v>-6.2317731500017546</v>
      </c>
      <c r="O104">
        <v>840</v>
      </c>
      <c r="P104">
        <v>4400000</v>
      </c>
      <c r="Q104">
        <v>557.95937300000003</v>
      </c>
      <c r="R104">
        <v>-571173.02215600002</v>
      </c>
      <c r="S104">
        <v>2521726.3255599998</v>
      </c>
      <c r="T104">
        <v>2922.0830580000002</v>
      </c>
      <c r="U104">
        <v>30777.023854999999</v>
      </c>
      <c r="V104">
        <f t="shared" si="36"/>
        <v>3.0777023855000003</v>
      </c>
      <c r="Y104">
        <v>4400000</v>
      </c>
      <c r="Z104">
        <v>44.395800000000001</v>
      </c>
      <c r="AA104">
        <v>93.441400000000002</v>
      </c>
      <c r="AB104">
        <v>49.0456</v>
      </c>
      <c r="AD104">
        <f t="shared" si="41"/>
        <v>61741.695740119991</v>
      </c>
      <c r="AE104">
        <f t="shared" si="42"/>
        <v>2.2785858042166023</v>
      </c>
      <c r="AF104">
        <f t="shared" si="43"/>
        <v>44.26291568416697</v>
      </c>
      <c r="AG104">
        <f t="shared" si="44"/>
        <v>1.3605068502421529E-2</v>
      </c>
      <c r="AI104">
        <v>2.0303580360212665</v>
      </c>
      <c r="AJ104">
        <v>46.098989779904549</v>
      </c>
    </row>
    <row r="105" spans="2:40" x14ac:dyDescent="0.2">
      <c r="B105">
        <v>860</v>
      </c>
      <c r="C105">
        <v>4500000</v>
      </c>
      <c r="D105">
        <v>557.92729699999995</v>
      </c>
      <c r="E105">
        <v>-571152.01672199997</v>
      </c>
      <c r="F105">
        <v>2521726.3255599998</v>
      </c>
      <c r="G105">
        <v>3250.7981279999999</v>
      </c>
      <c r="I105">
        <f t="shared" si="45"/>
        <v>677.71896713855676</v>
      </c>
      <c r="J105">
        <f t="shared" si="46"/>
        <v>0.38513210927004032</v>
      </c>
      <c r="K105">
        <f t="shared" si="47"/>
        <v>0.99963346822899513</v>
      </c>
      <c r="L105">
        <f t="shared" si="48"/>
        <v>232.95236100000329</v>
      </c>
      <c r="M105">
        <f t="shared" si="49"/>
        <v>-5.7882602999972734</v>
      </c>
      <c r="O105">
        <v>860</v>
      </c>
      <c r="P105">
        <v>4500000</v>
      </c>
      <c r="Q105">
        <v>557.92729699999995</v>
      </c>
      <c r="R105">
        <v>-571152.01672199997</v>
      </c>
      <c r="S105">
        <v>2521726.3255599998</v>
      </c>
      <c r="T105">
        <v>3250.7981279999999</v>
      </c>
      <c r="U105">
        <v>32719.387911000002</v>
      </c>
      <c r="V105">
        <f t="shared" si="36"/>
        <v>3.2719387911000002</v>
      </c>
      <c r="Y105">
        <v>4500000</v>
      </c>
      <c r="Z105">
        <v>44.348599999999998</v>
      </c>
      <c r="AA105">
        <v>93.090900000000005</v>
      </c>
      <c r="AB105">
        <v>48.7423</v>
      </c>
      <c r="AD105">
        <f t="shared" si="41"/>
        <v>60603.325054856956</v>
      </c>
      <c r="AE105">
        <f t="shared" si="42"/>
        <v>2.4678913586918232</v>
      </c>
      <c r="AF105">
        <f t="shared" si="43"/>
        <v>42.436421334924255</v>
      </c>
      <c r="AG105">
        <f t="shared" si="44"/>
        <v>1.4190640517191832E-2</v>
      </c>
      <c r="AI105">
        <v>1.3701736233171273</v>
      </c>
      <c r="AJ105">
        <v>46.129734157564506</v>
      </c>
      <c r="AK105">
        <f>AVERAGE(AI105:AI109)</f>
        <v>1.4638343149693673</v>
      </c>
      <c r="AL105">
        <f>AVERAGE(AJ105:AJ109)</f>
        <v>46.87299812902527</v>
      </c>
      <c r="AM105">
        <f>AVERAGE(AI105:AI114)</f>
        <v>1.5606206650889698</v>
      </c>
      <c r="AN105">
        <f>AVERAGE(AJ105:AJ114)</f>
        <v>47.648489435035458</v>
      </c>
    </row>
    <row r="106" spans="2:40" x14ac:dyDescent="0.2">
      <c r="B106">
        <v>880</v>
      </c>
      <c r="C106">
        <v>4600000</v>
      </c>
      <c r="D106">
        <v>557.88514899999996</v>
      </c>
      <c r="E106">
        <v>-571137.88255700003</v>
      </c>
      <c r="F106">
        <v>2521726.3255599998</v>
      </c>
      <c r="G106">
        <v>3422.939922</v>
      </c>
      <c r="I106">
        <f t="shared" si="45"/>
        <v>691.8531321384944</v>
      </c>
      <c r="J106">
        <f t="shared" si="46"/>
        <v>0.39408866995073893</v>
      </c>
      <c r="K106">
        <f t="shared" si="47"/>
        <v>0.99963346822899513</v>
      </c>
      <c r="L106">
        <f t="shared" si="48"/>
        <v>247.08652599994093</v>
      </c>
      <c r="M106">
        <f t="shared" si="49"/>
        <v>-6.1318237500028774</v>
      </c>
      <c r="O106">
        <v>880</v>
      </c>
      <c r="P106">
        <v>4600000</v>
      </c>
      <c r="Q106">
        <v>557.88514899999996</v>
      </c>
      <c r="R106">
        <v>-571137.88255700003</v>
      </c>
      <c r="S106">
        <v>2521726.3255599998</v>
      </c>
      <c r="T106">
        <v>3422.939922</v>
      </c>
      <c r="U106">
        <v>34432.835657000003</v>
      </c>
      <c r="V106">
        <f t="shared" si="36"/>
        <v>3.4432835657000003</v>
      </c>
      <c r="Y106">
        <v>4600000</v>
      </c>
      <c r="Z106">
        <v>43.643700000000003</v>
      </c>
      <c r="AA106">
        <v>93.474599999999995</v>
      </c>
      <c r="AB106">
        <v>49.8309</v>
      </c>
      <c r="AD106">
        <f t="shared" si="41"/>
        <v>64755.191328734894</v>
      </c>
      <c r="AE106">
        <f t="shared" si="42"/>
        <v>2.4306113317647009</v>
      </c>
      <c r="AF106">
        <f t="shared" si="43"/>
        <v>44.313154793368355</v>
      </c>
      <c r="AG106">
        <f t="shared" si="44"/>
        <v>1.3589644041550426E-2</v>
      </c>
      <c r="AI106">
        <v>1.3630002934068197</v>
      </c>
      <c r="AJ106">
        <v>46.71809690156482</v>
      </c>
    </row>
    <row r="107" spans="2:40" x14ac:dyDescent="0.2">
      <c r="B107">
        <v>900</v>
      </c>
      <c r="C107">
        <v>4700000</v>
      </c>
      <c r="D107">
        <v>557.91874700000005</v>
      </c>
      <c r="E107">
        <v>-571123.14850000001</v>
      </c>
      <c r="F107">
        <v>2521726.3255599998</v>
      </c>
      <c r="G107">
        <v>3607.6019660000002</v>
      </c>
      <c r="I107">
        <f t="shared" si="45"/>
        <v>706.58718913851772</v>
      </c>
      <c r="J107">
        <f t="shared" si="46"/>
        <v>0.40304523063143755</v>
      </c>
      <c r="K107">
        <f t="shared" si="47"/>
        <v>0.99963346822899513</v>
      </c>
      <c r="L107">
        <f t="shared" si="48"/>
        <v>261.82058299996424</v>
      </c>
      <c r="M107">
        <f t="shared" si="49"/>
        <v>-6.1018291499985935</v>
      </c>
      <c r="O107">
        <v>900</v>
      </c>
      <c r="P107">
        <v>4700000</v>
      </c>
      <c r="Q107">
        <v>557.91874700000005</v>
      </c>
      <c r="R107">
        <v>-571123.14850000001</v>
      </c>
      <c r="S107">
        <v>2521726.3255599998</v>
      </c>
      <c r="T107">
        <v>3607.6019660000002</v>
      </c>
      <c r="U107">
        <v>36562.385867999998</v>
      </c>
      <c r="V107">
        <f t="shared" si="36"/>
        <v>3.6562385867999998</v>
      </c>
      <c r="Y107">
        <v>4700000</v>
      </c>
      <c r="Z107">
        <v>44.523200000000003</v>
      </c>
      <c r="AA107">
        <v>93.582499999999996</v>
      </c>
      <c r="AB107">
        <v>49.0593</v>
      </c>
      <c r="AD107">
        <f t="shared" si="41"/>
        <v>61793.449467038612</v>
      </c>
      <c r="AE107">
        <f t="shared" si="42"/>
        <v>2.7046396337114635</v>
      </c>
      <c r="AF107">
        <f t="shared" si="43"/>
        <v>41.346683632278499</v>
      </c>
      <c r="AG107">
        <f t="shared" si="44"/>
        <v>1.456465058614459E-2</v>
      </c>
      <c r="AI107">
        <v>1.2641470725846846</v>
      </c>
      <c r="AJ107">
        <v>46.812736134781254</v>
      </c>
    </row>
    <row r="108" spans="2:40" x14ac:dyDescent="0.2">
      <c r="B108">
        <v>920</v>
      </c>
      <c r="C108">
        <v>4800000</v>
      </c>
      <c r="D108">
        <v>557.92078200000003</v>
      </c>
      <c r="E108">
        <v>-571099.13497599994</v>
      </c>
      <c r="F108">
        <v>2521726.3255599998</v>
      </c>
      <c r="G108">
        <v>3913.0682609999999</v>
      </c>
      <c r="I108">
        <f t="shared" si="45"/>
        <v>730.60071313858498</v>
      </c>
      <c r="J108">
        <f t="shared" si="46"/>
        <v>0.41200179131213616</v>
      </c>
      <c r="K108">
        <f t="shared" si="47"/>
        <v>0.99963346822899513</v>
      </c>
      <c r="L108">
        <f t="shared" si="48"/>
        <v>285.83410700003151</v>
      </c>
      <c r="M108">
        <f t="shared" si="49"/>
        <v>-5.6378557999963963</v>
      </c>
      <c r="O108">
        <v>920</v>
      </c>
      <c r="P108">
        <v>4800000</v>
      </c>
      <c r="Q108">
        <v>557.92078200000003</v>
      </c>
      <c r="R108">
        <v>-571099.13497599994</v>
      </c>
      <c r="S108">
        <v>2521726.3255599998</v>
      </c>
      <c r="T108">
        <v>3913.0682609999999</v>
      </c>
      <c r="U108">
        <v>38408.247525999999</v>
      </c>
      <c r="V108">
        <f t="shared" si="36"/>
        <v>3.8408247526000001</v>
      </c>
      <c r="Y108">
        <v>4800000</v>
      </c>
      <c r="Z108">
        <v>44.177999999999997</v>
      </c>
      <c r="AA108">
        <v>93.122600000000006</v>
      </c>
      <c r="AB108">
        <v>48.944600000000001</v>
      </c>
      <c r="AD108">
        <f t="shared" si="41"/>
        <v>61361.045176829</v>
      </c>
      <c r="AE108">
        <f t="shared" si="42"/>
        <v>2.8612055766054367</v>
      </c>
      <c r="AF108">
        <f t="shared" si="43"/>
        <v>40.164805875528721</v>
      </c>
      <c r="AG108">
        <f t="shared" si="44"/>
        <v>1.4993225707755839E-2</v>
      </c>
      <c r="AI108">
        <v>1.4237935824324937</v>
      </c>
      <c r="AJ108">
        <v>46.906800772681081</v>
      </c>
    </row>
    <row r="109" spans="2:40" x14ac:dyDescent="0.2">
      <c r="B109">
        <v>940</v>
      </c>
      <c r="C109">
        <v>4900000</v>
      </c>
      <c r="D109">
        <v>557.88520800000003</v>
      </c>
      <c r="E109">
        <v>-571090.77471200004</v>
      </c>
      <c r="F109">
        <v>2521726.3255599998</v>
      </c>
      <c r="G109">
        <v>4103.6076979999998</v>
      </c>
      <c r="I109">
        <f t="shared" si="45"/>
        <v>738.96097713848576</v>
      </c>
      <c r="J109">
        <f t="shared" si="46"/>
        <v>0.42095835199283477</v>
      </c>
      <c r="K109">
        <f t="shared" si="47"/>
        <v>0.99963346822899513</v>
      </c>
      <c r="L109">
        <f t="shared" si="48"/>
        <v>294.19437099993229</v>
      </c>
      <c r="M109">
        <f t="shared" si="49"/>
        <v>-6.4205188000047198</v>
      </c>
      <c r="O109">
        <v>940</v>
      </c>
      <c r="P109">
        <v>4900000</v>
      </c>
      <c r="Q109">
        <v>557.88520800000003</v>
      </c>
      <c r="R109">
        <v>-571090.77471200004</v>
      </c>
      <c r="S109">
        <v>2521726.3255599998</v>
      </c>
      <c r="T109">
        <v>4103.6076979999998</v>
      </c>
      <c r="U109">
        <v>40957.633965000001</v>
      </c>
      <c r="V109">
        <f t="shared" si="36"/>
        <v>4.0957633965000007</v>
      </c>
      <c r="Y109">
        <v>4900000</v>
      </c>
      <c r="Z109">
        <v>43.886099999999999</v>
      </c>
      <c r="AA109">
        <v>93.528800000000004</v>
      </c>
      <c r="AB109">
        <v>49.642699999999998</v>
      </c>
      <c r="AD109">
        <f t="shared" si="41"/>
        <v>64024.26186355605</v>
      </c>
      <c r="AE109">
        <f t="shared" si="42"/>
        <v>2.9242035478428718</v>
      </c>
      <c r="AF109">
        <f t="shared" si="43"/>
        <v>41.016394142801538</v>
      </c>
      <c r="AG109">
        <f t="shared" si="44"/>
        <v>1.4681934201807138E-2</v>
      </c>
      <c r="AI109">
        <v>1.898057003105712</v>
      </c>
      <c r="AJ109">
        <v>47.797622678534644</v>
      </c>
    </row>
    <row r="110" spans="2:40" x14ac:dyDescent="0.2">
      <c r="B110">
        <v>960</v>
      </c>
      <c r="C110">
        <v>5000000</v>
      </c>
      <c r="D110">
        <v>557.89977999999996</v>
      </c>
      <c r="E110">
        <v>-571056.69825100002</v>
      </c>
      <c r="F110">
        <v>2521726.3255599998</v>
      </c>
      <c r="G110">
        <v>4521.803234</v>
      </c>
      <c r="I110">
        <f t="shared" si="45"/>
        <v>773.03743813850451</v>
      </c>
      <c r="J110">
        <f t="shared" si="46"/>
        <v>0.42991491267353338</v>
      </c>
      <c r="K110">
        <f t="shared" si="47"/>
        <v>0.99963346822899513</v>
      </c>
      <c r="L110">
        <f t="shared" si="48"/>
        <v>328.27083199995104</v>
      </c>
      <c r="M110">
        <f t="shared" si="49"/>
        <v>-5.1347089499988217</v>
      </c>
      <c r="O110">
        <v>960</v>
      </c>
      <c r="P110">
        <v>5000000</v>
      </c>
      <c r="Q110">
        <v>557.89977999999996</v>
      </c>
      <c r="R110">
        <v>-571056.69825100002</v>
      </c>
      <c r="S110">
        <v>2521726.3255599998</v>
      </c>
      <c r="T110">
        <v>4521.803234</v>
      </c>
      <c r="U110">
        <v>41927.116482999998</v>
      </c>
      <c r="V110">
        <f t="shared" si="36"/>
        <v>4.1927116483000004</v>
      </c>
      <c r="Y110">
        <v>5000000</v>
      </c>
      <c r="Z110">
        <v>44.088799999999999</v>
      </c>
      <c r="AA110">
        <v>93.663899999999998</v>
      </c>
      <c r="AB110">
        <v>49.575099999999999</v>
      </c>
      <c r="AD110">
        <f t="shared" si="41"/>
        <v>63763.066411792701</v>
      </c>
      <c r="AE110">
        <f t="shared" si="42"/>
        <v>3.0056826198885926</v>
      </c>
      <c r="AF110">
        <f t="shared" si="43"/>
        <v>39.998040201230793</v>
      </c>
      <c r="AG110">
        <f t="shared" si="44"/>
        <v>1.5055737655403164E-2</v>
      </c>
      <c r="AI110">
        <v>1.1648743617481854</v>
      </c>
      <c r="AJ110">
        <v>47.943719173118701</v>
      </c>
      <c r="AK110">
        <f>AVERAGE(AI110:AI114)</f>
        <v>1.6574070152085725</v>
      </c>
      <c r="AL110">
        <f>AVERAGE(AJ110:AJ114)</f>
        <v>48.423980741045639</v>
      </c>
    </row>
    <row r="111" spans="2:40" x14ac:dyDescent="0.2">
      <c r="B111">
        <v>980</v>
      </c>
      <c r="C111">
        <v>5100000</v>
      </c>
      <c r="D111">
        <v>557.91810799999996</v>
      </c>
      <c r="E111">
        <v>-571044.01497999998</v>
      </c>
      <c r="F111">
        <v>2521726.3255599998</v>
      </c>
      <c r="G111">
        <v>4797.0956619999997</v>
      </c>
      <c r="I111">
        <f t="shared" si="45"/>
        <v>785.72070913854986</v>
      </c>
      <c r="J111">
        <f t="shared" si="46"/>
        <v>0.43887147335423199</v>
      </c>
      <c r="K111">
        <f t="shared" si="47"/>
        <v>0.99963346822899513</v>
      </c>
      <c r="L111">
        <f t="shared" si="48"/>
        <v>340.95410299999639</v>
      </c>
      <c r="M111">
        <f t="shared" si="49"/>
        <v>-6.2043684499974914</v>
      </c>
      <c r="O111">
        <v>980</v>
      </c>
      <c r="P111">
        <v>5100000</v>
      </c>
      <c r="Q111">
        <v>557.91810799999996</v>
      </c>
      <c r="R111">
        <v>-571044.01497999998</v>
      </c>
      <c r="S111">
        <v>2521726.3255599998</v>
      </c>
      <c r="T111">
        <v>4797.0956619999997</v>
      </c>
      <c r="U111">
        <v>43757.207129000002</v>
      </c>
      <c r="V111">
        <f t="shared" si="36"/>
        <v>4.3757207129000006</v>
      </c>
      <c r="Y111">
        <v>5100000</v>
      </c>
      <c r="Z111">
        <v>43.9604</v>
      </c>
      <c r="AA111">
        <v>94.036000000000001</v>
      </c>
      <c r="AB111">
        <v>50.075600000000001</v>
      </c>
      <c r="AD111">
        <f t="shared" si="41"/>
        <v>65713.845548549172</v>
      </c>
      <c r="AE111">
        <f t="shared" si="42"/>
        <v>3.0437573793004535</v>
      </c>
      <c r="AF111">
        <f t="shared" si="43"/>
        <v>40.380487540139093</v>
      </c>
      <c r="AG111">
        <f t="shared" si="44"/>
        <v>1.4913143369093797E-2</v>
      </c>
      <c r="AI111">
        <v>1.2657106239929916</v>
      </c>
      <c r="AJ111">
        <v>48.174978640005968</v>
      </c>
    </row>
    <row r="112" spans="2:40" x14ac:dyDescent="0.2">
      <c r="B112">
        <v>1000</v>
      </c>
      <c r="C112">
        <v>5200000</v>
      </c>
      <c r="D112">
        <v>557.86301600000002</v>
      </c>
      <c r="E112">
        <v>-571015.18615600001</v>
      </c>
      <c r="F112">
        <v>2521726.3255599998</v>
      </c>
      <c r="G112">
        <v>5037.2986940000001</v>
      </c>
      <c r="I112">
        <f t="shared" si="45"/>
        <v>814.54953313851729</v>
      </c>
      <c r="J112">
        <f t="shared" si="46"/>
        <v>0.4478280340349306</v>
      </c>
      <c r="K112">
        <f t="shared" si="47"/>
        <v>0.99963346822899513</v>
      </c>
      <c r="L112">
        <f t="shared" si="48"/>
        <v>369.78292699996382</v>
      </c>
      <c r="M112">
        <f t="shared" si="49"/>
        <v>-5.3970908000013882</v>
      </c>
      <c r="O112">
        <v>1000</v>
      </c>
      <c r="P112">
        <v>5200000</v>
      </c>
      <c r="Q112">
        <v>557.86301600000002</v>
      </c>
      <c r="R112">
        <v>-571015.18615600001</v>
      </c>
      <c r="S112">
        <v>2521726.3255599998</v>
      </c>
      <c r="T112">
        <v>5037.2986940000001</v>
      </c>
      <c r="U112">
        <v>46543.166492999997</v>
      </c>
      <c r="V112">
        <f t="shared" si="36"/>
        <v>4.6543166493000001</v>
      </c>
      <c r="Y112">
        <v>5200000</v>
      </c>
      <c r="Z112">
        <v>43.791800000000002</v>
      </c>
      <c r="AA112">
        <v>94.051500000000004</v>
      </c>
      <c r="AB112">
        <v>50.259700000000002</v>
      </c>
      <c r="AD112">
        <f t="shared" si="41"/>
        <v>66441.292694035452</v>
      </c>
      <c r="AE112">
        <f t="shared" si="42"/>
        <v>3.2021020776630569</v>
      </c>
      <c r="AF112">
        <f t="shared" si="43"/>
        <v>40.010946460348144</v>
      </c>
      <c r="AG112">
        <f t="shared" si="44"/>
        <v>1.5050881153156307E-2</v>
      </c>
      <c r="AI112">
        <v>1.7359855950798342</v>
      </c>
      <c r="AJ112">
        <v>48.302118314429421</v>
      </c>
    </row>
    <row r="113" spans="2:40" x14ac:dyDescent="0.2">
      <c r="B113">
        <v>1020</v>
      </c>
      <c r="C113">
        <v>5300000</v>
      </c>
      <c r="D113">
        <v>557.87701100000004</v>
      </c>
      <c r="E113">
        <v>-571015.32896099996</v>
      </c>
      <c r="F113">
        <v>2521726.3255599998</v>
      </c>
      <c r="G113">
        <v>5321.1574000000001</v>
      </c>
      <c r="I113">
        <f>E113-(128000-$B$60)/128000*$E$61</f>
        <v>814.40672813856509</v>
      </c>
      <c r="J113">
        <f>B113/$B$60</f>
        <v>0.45678459471562921</v>
      </c>
      <c r="K113">
        <f>F113/$F$61</f>
        <v>0.99963346822899513</v>
      </c>
      <c r="L113">
        <f>E113-$E$62</f>
        <v>369.64012200001162</v>
      </c>
      <c r="M113">
        <f>((L113-L112)-(B113-B112)*$H$14)/(B113-B112)</f>
        <v>-6.845672249997369</v>
      </c>
      <c r="O113">
        <v>1020</v>
      </c>
      <c r="P113">
        <v>5300000</v>
      </c>
      <c r="Q113">
        <v>557.87701100000004</v>
      </c>
      <c r="R113">
        <v>-571015.32896099996</v>
      </c>
      <c r="S113">
        <v>2521726.3255599998</v>
      </c>
      <c r="T113">
        <v>5321.1574000000001</v>
      </c>
      <c r="U113">
        <v>47897.048811000001</v>
      </c>
      <c r="V113">
        <f t="shared" si="36"/>
        <v>4.7897048811000005</v>
      </c>
      <c r="Y113">
        <v>5300000</v>
      </c>
      <c r="Z113">
        <v>44.080199999999998</v>
      </c>
      <c r="AA113">
        <v>94.167599999999993</v>
      </c>
      <c r="AB113">
        <v>50.087400000000002</v>
      </c>
      <c r="AD113">
        <f>(1/6)*3.14*(AB113)^3</f>
        <v>65760.311658718478</v>
      </c>
      <c r="AE113">
        <f>V113*$AD$59/AD113</f>
        <v>3.3293711484817075</v>
      </c>
      <c r="AF113">
        <f>AD113/O113*0.6022</f>
        <v>38.824372236157124</v>
      </c>
      <c r="AG113">
        <f>O113/AD113</f>
        <v>1.5510875393863326E-2</v>
      </c>
      <c r="AI113">
        <v>2.0428052757343442</v>
      </c>
      <c r="AJ113">
        <v>48.593701112840193</v>
      </c>
    </row>
    <row r="114" spans="2:40" x14ac:dyDescent="0.2">
      <c r="B114">
        <v>1040</v>
      </c>
      <c r="C114">
        <v>5400000</v>
      </c>
      <c r="D114">
        <v>557.942046</v>
      </c>
      <c r="E114">
        <v>-570981.29403200001</v>
      </c>
      <c r="F114">
        <v>2521726.3255599998</v>
      </c>
      <c r="G114">
        <v>5567.7838240000001</v>
      </c>
      <c r="I114">
        <f t="shared" ref="I114:I131" si="50">E114-(128000-$B$60)/128000*$E$61</f>
        <v>848.44165713852271</v>
      </c>
      <c r="J114">
        <f t="shared" ref="J114:J131" si="51">B114/$B$60</f>
        <v>0.46574115539632782</v>
      </c>
      <c r="K114">
        <f t="shared" ref="K114:K131" si="52">F114/$F$61</f>
        <v>0.99963346822899513</v>
      </c>
      <c r="L114">
        <f t="shared" ref="L114:L131" si="53">E114-$E$62</f>
        <v>403.67505099996924</v>
      </c>
      <c r="M114">
        <f t="shared" ref="M114:M131" si="54">((L114-L113)-(B114-B113)*$H$14)/(B114-B113)</f>
        <v>-5.1367855500018775</v>
      </c>
      <c r="O114">
        <v>1040</v>
      </c>
      <c r="P114">
        <v>5400000</v>
      </c>
      <c r="Q114">
        <v>557.942046</v>
      </c>
      <c r="R114">
        <v>-570981.29403200001</v>
      </c>
      <c r="S114">
        <v>2521726.3255599998</v>
      </c>
      <c r="T114">
        <v>5567.7838240000001</v>
      </c>
      <c r="U114">
        <v>49331.667971000003</v>
      </c>
      <c r="V114">
        <f t="shared" si="36"/>
        <v>4.9331667971000002</v>
      </c>
      <c r="Y114">
        <v>5400000</v>
      </c>
      <c r="Z114">
        <v>43.829799999999999</v>
      </c>
      <c r="AA114">
        <v>93.671000000000006</v>
      </c>
      <c r="AB114">
        <v>49.841200000000001</v>
      </c>
      <c r="AD114">
        <f t="shared" ref="AD114:AD131" si="55">(1/6)*3.14*(AB114)^3</f>
        <v>64795.354140002913</v>
      </c>
      <c r="AE114">
        <f t="shared" ref="AE114:AE131" si="56">V114*$AD$59/AD114</f>
        <v>3.4801603232972345</v>
      </c>
      <c r="AF114">
        <f t="shared" ref="AF114:AF131" si="57">AD114/O114*0.6022</f>
        <v>37.519002176067069</v>
      </c>
      <c r="AG114">
        <f t="shared" ref="AG114:AG131" si="58">O114/AD114</f>
        <v>1.6050533464990076E-2</v>
      </c>
      <c r="AI114">
        <v>2.0776592194875065</v>
      </c>
      <c r="AJ114">
        <v>49.105386464833934</v>
      </c>
    </row>
    <row r="115" spans="2:40" x14ac:dyDescent="0.2">
      <c r="B115">
        <v>1060</v>
      </c>
      <c r="C115">
        <v>5500000</v>
      </c>
      <c r="D115">
        <v>558.06714199999999</v>
      </c>
      <c r="E115">
        <v>-570955.45037600002</v>
      </c>
      <c r="F115">
        <v>2521726.3255599998</v>
      </c>
      <c r="G115">
        <v>5738.5221970000002</v>
      </c>
      <c r="I115">
        <f t="shared" si="50"/>
        <v>874.28531313850544</v>
      </c>
      <c r="J115">
        <f t="shared" si="51"/>
        <v>0.47469771607702643</v>
      </c>
      <c r="K115">
        <f t="shared" si="52"/>
        <v>0.99963346822899513</v>
      </c>
      <c r="L115">
        <f t="shared" si="53"/>
        <v>429.51870699995197</v>
      </c>
      <c r="M115">
        <f t="shared" si="54"/>
        <v>-5.5463492000006225</v>
      </c>
      <c r="O115">
        <v>1060</v>
      </c>
      <c r="P115">
        <v>5500000</v>
      </c>
      <c r="Q115">
        <v>558.06714199999999</v>
      </c>
      <c r="R115">
        <v>-570955.45037600002</v>
      </c>
      <c r="S115">
        <v>2521726.3255599998</v>
      </c>
      <c r="T115">
        <v>5738.5221970000002</v>
      </c>
      <c r="U115">
        <v>52311.934222999997</v>
      </c>
      <c r="V115">
        <f t="shared" si="36"/>
        <v>5.2311934222999996</v>
      </c>
      <c r="Y115">
        <v>5500000</v>
      </c>
      <c r="Z115">
        <v>43.886200000000002</v>
      </c>
      <c r="AA115">
        <v>93.928899999999999</v>
      </c>
      <c r="AB115">
        <v>50.042700000000004</v>
      </c>
      <c r="AD115">
        <f t="shared" si="55"/>
        <v>65584.407335675525</v>
      </c>
      <c r="AE115">
        <f t="shared" si="56"/>
        <v>3.6460070106638489</v>
      </c>
      <c r="AF115">
        <f t="shared" si="57"/>
        <v>37.259368016550752</v>
      </c>
      <c r="AG115">
        <f t="shared" si="58"/>
        <v>1.6162378270412434E-2</v>
      </c>
      <c r="AI115">
        <v>1.7645620075747073</v>
      </c>
      <c r="AJ115">
        <v>49.237050380964888</v>
      </c>
      <c r="AK115">
        <f>AVERAGE(AI115:AI119)</f>
        <v>1.3144175730590708</v>
      </c>
      <c r="AL115">
        <f>AVERAGE(AJ115:AJ119)</f>
        <v>49.747572994020416</v>
      </c>
      <c r="AM115">
        <f>AVERAGE(AI115:AI124)</f>
        <v>1.4334814603149739</v>
      </c>
      <c r="AN115">
        <f>AVERAGE(AJ115:AJ124)</f>
        <v>50.433943636612412</v>
      </c>
    </row>
    <row r="116" spans="2:40" x14ac:dyDescent="0.2">
      <c r="B116">
        <v>1080</v>
      </c>
      <c r="C116">
        <v>5600000</v>
      </c>
      <c r="D116">
        <v>557.92239400000005</v>
      </c>
      <c r="E116">
        <v>-570943.27620399999</v>
      </c>
      <c r="F116">
        <v>2521726.3255599998</v>
      </c>
      <c r="G116">
        <v>6075.2144520000002</v>
      </c>
      <c r="I116">
        <f t="shared" si="50"/>
        <v>886.45948513853364</v>
      </c>
      <c r="J116">
        <f t="shared" si="51"/>
        <v>0.48365427675772504</v>
      </c>
      <c r="K116">
        <f t="shared" si="52"/>
        <v>0.99963346822899513</v>
      </c>
      <c r="L116">
        <f t="shared" si="53"/>
        <v>441.69287899998017</v>
      </c>
      <c r="M116">
        <f t="shared" si="54"/>
        <v>-6.2298233999983497</v>
      </c>
      <c r="O116">
        <v>1080</v>
      </c>
      <c r="P116">
        <v>5600000</v>
      </c>
      <c r="Q116">
        <v>557.92239400000005</v>
      </c>
      <c r="R116">
        <v>-570943.27620399999</v>
      </c>
      <c r="S116">
        <v>2521726.3255599998</v>
      </c>
      <c r="T116">
        <v>6075.2144520000002</v>
      </c>
      <c r="U116">
        <v>54215.529767</v>
      </c>
      <c r="V116">
        <f t="shared" si="36"/>
        <v>5.4215529767000001</v>
      </c>
      <c r="Y116">
        <v>5600000</v>
      </c>
      <c r="Z116">
        <v>44.152099999999997</v>
      </c>
      <c r="AA116">
        <v>94.455200000000005</v>
      </c>
      <c r="AB116">
        <v>50.303100000000001</v>
      </c>
      <c r="AD116">
        <f t="shared" si="55"/>
        <v>66613.560503623579</v>
      </c>
      <c r="AE116">
        <f t="shared" si="56"/>
        <v>3.7203035609411774</v>
      </c>
      <c r="AF116">
        <f t="shared" si="57"/>
        <v>37.143227903038998</v>
      </c>
      <c r="AG116">
        <f t="shared" si="58"/>
        <v>1.6212915085679156E-2</v>
      </c>
      <c r="AI116">
        <v>1.0565676109179578</v>
      </c>
      <c r="AJ116">
        <v>49.502062901631653</v>
      </c>
    </row>
    <row r="117" spans="2:40" x14ac:dyDescent="0.2">
      <c r="B117">
        <v>1100</v>
      </c>
      <c r="C117">
        <v>5700000</v>
      </c>
      <c r="D117">
        <v>557.92862200000002</v>
      </c>
      <c r="E117">
        <v>-570924.25256399997</v>
      </c>
      <c r="F117">
        <v>2521726.3255599998</v>
      </c>
      <c r="G117">
        <v>6429.8991299999998</v>
      </c>
      <c r="I117">
        <f t="shared" si="50"/>
        <v>905.48312513856217</v>
      </c>
      <c r="J117">
        <f t="shared" si="51"/>
        <v>0.49261083743842365</v>
      </c>
      <c r="K117">
        <f t="shared" si="52"/>
        <v>0.99963346822899513</v>
      </c>
      <c r="L117">
        <f t="shared" si="53"/>
        <v>460.7165190000087</v>
      </c>
      <c r="M117">
        <f t="shared" si="54"/>
        <v>-5.8873499999983325</v>
      </c>
      <c r="O117">
        <v>1100</v>
      </c>
      <c r="P117">
        <v>5700000</v>
      </c>
      <c r="Q117">
        <v>557.92862200000002</v>
      </c>
      <c r="R117">
        <v>-570924.25256399997</v>
      </c>
      <c r="S117">
        <v>2521726.3255599998</v>
      </c>
      <c r="T117">
        <v>6429.8991299999998</v>
      </c>
      <c r="U117">
        <v>56048.247127000002</v>
      </c>
      <c r="V117">
        <f t="shared" si="36"/>
        <v>5.6048247127000002</v>
      </c>
      <c r="Y117">
        <v>5700000</v>
      </c>
      <c r="Z117">
        <v>44.147300000000001</v>
      </c>
      <c r="AA117">
        <v>94.526499999999999</v>
      </c>
      <c r="AB117">
        <v>50.379199999999997</v>
      </c>
      <c r="AD117">
        <f t="shared" si="55"/>
        <v>66916.342924268465</v>
      </c>
      <c r="AE117">
        <f t="shared" si="56"/>
        <v>3.8286631312580695</v>
      </c>
      <c r="AF117">
        <f t="shared" si="57"/>
        <v>36.633656099085876</v>
      </c>
      <c r="AG117">
        <f t="shared" si="58"/>
        <v>1.6438435693428555E-2</v>
      </c>
      <c r="AI117">
        <v>1.5095933598704925</v>
      </c>
      <c r="AJ117">
        <v>49.642640184475482</v>
      </c>
    </row>
    <row r="118" spans="2:40" x14ac:dyDescent="0.2">
      <c r="B118">
        <v>1120</v>
      </c>
      <c r="C118">
        <v>5800000</v>
      </c>
      <c r="D118">
        <v>558.053945</v>
      </c>
      <c r="E118">
        <v>-570888.07430500002</v>
      </c>
      <c r="F118">
        <v>2521726.3255599998</v>
      </c>
      <c r="G118">
        <v>6665.8650960000004</v>
      </c>
      <c r="I118">
        <f t="shared" si="50"/>
        <v>941.66138413851149</v>
      </c>
      <c r="J118">
        <f t="shared" si="51"/>
        <v>0.50156739811912221</v>
      </c>
      <c r="K118">
        <f t="shared" si="52"/>
        <v>0.99963346822899513</v>
      </c>
      <c r="L118">
        <f t="shared" si="53"/>
        <v>496.89477799995802</v>
      </c>
      <c r="M118">
        <f t="shared" si="54"/>
        <v>-5.0296190500022933</v>
      </c>
      <c r="O118">
        <v>1120</v>
      </c>
      <c r="P118">
        <v>5800000</v>
      </c>
      <c r="Q118">
        <v>558.053945</v>
      </c>
      <c r="R118">
        <v>-570888.07430500002</v>
      </c>
      <c r="S118">
        <v>2521726.3255599998</v>
      </c>
      <c r="T118">
        <v>6665.8650960000004</v>
      </c>
      <c r="U118">
        <v>58778.794206999999</v>
      </c>
      <c r="V118">
        <f t="shared" si="36"/>
        <v>5.8778794207000002</v>
      </c>
      <c r="Y118">
        <v>5800000</v>
      </c>
      <c r="Z118">
        <v>43.768599999999999</v>
      </c>
      <c r="AA118">
        <v>94.487399999999994</v>
      </c>
      <c r="AB118">
        <v>50.718800000000002</v>
      </c>
      <c r="AD118">
        <f t="shared" si="55"/>
        <v>68278.709889787948</v>
      </c>
      <c r="AE118">
        <f t="shared" si="56"/>
        <v>3.9350720221176383</v>
      </c>
      <c r="AF118">
        <f t="shared" si="57"/>
        <v>36.711999192527053</v>
      </c>
      <c r="AG118">
        <f t="shared" si="58"/>
        <v>1.640335621173639E-2</v>
      </c>
      <c r="AI118">
        <v>1.0987178803137834</v>
      </c>
      <c r="AJ118">
        <v>50.158214670791153</v>
      </c>
    </row>
    <row r="119" spans="2:40" x14ac:dyDescent="0.2">
      <c r="B119">
        <v>1140</v>
      </c>
      <c r="C119">
        <v>5900000</v>
      </c>
      <c r="D119">
        <v>557.95273799999995</v>
      </c>
      <c r="E119">
        <v>-570883.11202899995</v>
      </c>
      <c r="F119">
        <v>2521726.3255599998</v>
      </c>
      <c r="G119">
        <v>6944.2207010000002</v>
      </c>
      <c r="I119">
        <f t="shared" si="50"/>
        <v>946.62366013857536</v>
      </c>
      <c r="J119">
        <f t="shared" si="51"/>
        <v>0.51052395879982082</v>
      </c>
      <c r="K119">
        <f t="shared" si="52"/>
        <v>0.99963346822899513</v>
      </c>
      <c r="L119">
        <f t="shared" si="53"/>
        <v>501.85705400002189</v>
      </c>
      <c r="M119">
        <f t="shared" si="54"/>
        <v>-6.5904181999965656</v>
      </c>
      <c r="O119">
        <v>1140</v>
      </c>
      <c r="P119">
        <v>5900000</v>
      </c>
      <c r="Q119">
        <v>557.95273799999995</v>
      </c>
      <c r="R119">
        <v>-570883.11202899995</v>
      </c>
      <c r="S119">
        <v>2521726.3255599998</v>
      </c>
      <c r="T119">
        <v>6944.2207010000002</v>
      </c>
      <c r="U119">
        <v>60098.538963999999</v>
      </c>
      <c r="V119">
        <f t="shared" si="36"/>
        <v>6.0098538964000001</v>
      </c>
      <c r="Y119">
        <v>5900000</v>
      </c>
      <c r="Z119">
        <v>43.238900000000001</v>
      </c>
      <c r="AA119">
        <v>94.359700000000004</v>
      </c>
      <c r="AB119">
        <v>51.120800000000003</v>
      </c>
      <c r="AD119">
        <f t="shared" si="55"/>
        <v>69915.154611212041</v>
      </c>
      <c r="AE119">
        <f t="shared" si="56"/>
        <v>3.9292522559997858</v>
      </c>
      <c r="AF119">
        <f t="shared" si="57"/>
        <v>36.932373777957793</v>
      </c>
      <c r="AG119">
        <f t="shared" si="58"/>
        <v>1.6305477780023135E-2</v>
      </c>
      <c r="AI119">
        <v>1.1426470066184133</v>
      </c>
      <c r="AJ119">
        <v>50.197896832238911</v>
      </c>
    </row>
    <row r="120" spans="2:40" x14ac:dyDescent="0.2">
      <c r="B120">
        <v>1160</v>
      </c>
      <c r="C120">
        <v>6000000</v>
      </c>
      <c r="D120">
        <v>557.91414599999996</v>
      </c>
      <c r="E120">
        <v>-570847.53136000002</v>
      </c>
      <c r="F120">
        <v>2521726.3255599998</v>
      </c>
      <c r="G120">
        <v>7305.0402450000001</v>
      </c>
      <c r="I120">
        <f t="shared" si="50"/>
        <v>982.20432913850527</v>
      </c>
      <c r="J120">
        <f t="shared" si="51"/>
        <v>0.51948051948051943</v>
      </c>
      <c r="K120">
        <f t="shared" si="52"/>
        <v>0.99963346822899513</v>
      </c>
      <c r="L120">
        <f t="shared" si="53"/>
        <v>537.4377229999518</v>
      </c>
      <c r="M120">
        <f t="shared" si="54"/>
        <v>-5.0594985500032639</v>
      </c>
      <c r="O120">
        <v>1160</v>
      </c>
      <c r="P120">
        <v>6000000</v>
      </c>
      <c r="Q120">
        <v>557.91414599999996</v>
      </c>
      <c r="R120">
        <v>-570847.53136000002</v>
      </c>
      <c r="S120">
        <v>2521726.3255599998</v>
      </c>
      <c r="T120">
        <v>7305.0402450000001</v>
      </c>
      <c r="U120">
        <v>62378.166571000002</v>
      </c>
      <c r="V120">
        <f t="shared" si="36"/>
        <v>6.2378166571000007</v>
      </c>
      <c r="Y120">
        <v>6000000</v>
      </c>
      <c r="Z120">
        <v>43.649000000000001</v>
      </c>
      <c r="AA120">
        <v>94.589799999999997</v>
      </c>
      <c r="AB120">
        <v>50.940800000000003</v>
      </c>
      <c r="AD120">
        <f t="shared" si="55"/>
        <v>69179.223163946401</v>
      </c>
      <c r="AE120">
        <f t="shared" si="56"/>
        <v>4.1216797479317107</v>
      </c>
      <c r="AF120">
        <f t="shared" si="57"/>
        <v>35.913558783903895</v>
      </c>
      <c r="AG120">
        <f t="shared" si="58"/>
        <v>1.6768040272018378E-2</v>
      </c>
      <c r="AI120">
        <v>1.7747074773630822</v>
      </c>
      <c r="AJ120">
        <v>50.737803464649659</v>
      </c>
      <c r="AK120">
        <f>AVERAGE(AI120:AI124)</f>
        <v>1.5525453475708768</v>
      </c>
      <c r="AL120">
        <f>AVERAGE(AJ120:AJ124)</f>
        <v>51.120314279204408</v>
      </c>
    </row>
    <row r="121" spans="2:40" x14ac:dyDescent="0.2">
      <c r="B121">
        <v>1180</v>
      </c>
      <c r="C121">
        <v>6100000</v>
      </c>
      <c r="D121">
        <v>557.93960900000002</v>
      </c>
      <c r="E121">
        <v>-570824.67557600001</v>
      </c>
      <c r="F121">
        <v>2521726.3255599998</v>
      </c>
      <c r="G121">
        <v>7615.4961990000002</v>
      </c>
      <c r="I121">
        <f t="shared" si="50"/>
        <v>1005.0601131385192</v>
      </c>
      <c r="J121">
        <f t="shared" si="51"/>
        <v>0.52843708016121804</v>
      </c>
      <c r="K121">
        <f t="shared" si="52"/>
        <v>0.99963346822899513</v>
      </c>
      <c r="L121">
        <f t="shared" si="53"/>
        <v>560.29350699996576</v>
      </c>
      <c r="M121">
        <f t="shared" si="54"/>
        <v>-5.6957427999990617</v>
      </c>
      <c r="O121">
        <v>1180</v>
      </c>
      <c r="P121">
        <v>6100000</v>
      </c>
      <c r="Q121">
        <v>557.93960900000002</v>
      </c>
      <c r="R121">
        <v>-570824.67557600001</v>
      </c>
      <c r="S121">
        <v>2521726.3255599998</v>
      </c>
      <c r="T121">
        <v>7615.4961990000002</v>
      </c>
      <c r="U121">
        <v>64000.013548000003</v>
      </c>
      <c r="V121">
        <f t="shared" si="36"/>
        <v>6.4000013548000005</v>
      </c>
      <c r="Y121">
        <v>6100000</v>
      </c>
      <c r="Z121">
        <v>43.478299999999997</v>
      </c>
      <c r="AA121">
        <v>94.538399999999996</v>
      </c>
      <c r="AB121">
        <v>51.060099999999998</v>
      </c>
      <c r="AD121">
        <f t="shared" si="55"/>
        <v>69666.40188424685</v>
      </c>
      <c r="AE121">
        <f t="shared" si="56"/>
        <v>4.1992719849014124</v>
      </c>
      <c r="AF121">
        <f t="shared" si="57"/>
        <v>35.553480690418176</v>
      </c>
      <c r="AG121">
        <f t="shared" si="58"/>
        <v>1.6937863418877454E-2</v>
      </c>
      <c r="AI121">
        <v>1.5707594076487881</v>
      </c>
      <c r="AJ121">
        <v>50.879741819601222</v>
      </c>
    </row>
    <row r="122" spans="2:40" x14ac:dyDescent="0.2">
      <c r="B122">
        <v>1200</v>
      </c>
      <c r="C122">
        <v>6200000</v>
      </c>
      <c r="D122">
        <v>557.99562800000001</v>
      </c>
      <c r="E122">
        <v>-570794.81666300003</v>
      </c>
      <c r="F122">
        <v>2521726.3255599998</v>
      </c>
      <c r="G122">
        <v>7925.9273499999999</v>
      </c>
      <c r="I122">
        <f t="shared" si="50"/>
        <v>1034.9190261384938</v>
      </c>
      <c r="J122">
        <f t="shared" si="51"/>
        <v>0.53739364084191665</v>
      </c>
      <c r="K122">
        <f t="shared" si="52"/>
        <v>0.99963346822899513</v>
      </c>
      <c r="L122">
        <f t="shared" si="53"/>
        <v>590.15241999994032</v>
      </c>
      <c r="M122">
        <f t="shared" si="54"/>
        <v>-5.3455863500010308</v>
      </c>
      <c r="O122">
        <v>1200</v>
      </c>
      <c r="P122">
        <v>6200000</v>
      </c>
      <c r="Q122">
        <v>557.99562800000001</v>
      </c>
      <c r="R122">
        <v>-570794.81666300003</v>
      </c>
      <c r="S122">
        <v>2521726.3255599998</v>
      </c>
      <c r="T122">
        <v>7925.9273499999999</v>
      </c>
      <c r="U122">
        <v>66351.443822000001</v>
      </c>
      <c r="V122">
        <f t="shared" si="36"/>
        <v>6.6351443822</v>
      </c>
      <c r="Y122">
        <v>6200000</v>
      </c>
      <c r="Z122">
        <v>43.300600000000003</v>
      </c>
      <c r="AA122">
        <v>94.729299999999995</v>
      </c>
      <c r="AB122">
        <v>51.428699999999999</v>
      </c>
      <c r="AD122">
        <f t="shared" si="55"/>
        <v>71186.073251480499</v>
      </c>
      <c r="AE122">
        <f t="shared" si="56"/>
        <v>4.260618609446313</v>
      </c>
      <c r="AF122">
        <f t="shared" si="57"/>
        <v>35.723544426701295</v>
      </c>
      <c r="AG122">
        <f t="shared" si="58"/>
        <v>1.6857229865183537E-2</v>
      </c>
      <c r="AI122">
        <v>0.95759580129213673</v>
      </c>
      <c r="AJ122">
        <v>51.1107702286725</v>
      </c>
    </row>
    <row r="123" spans="2:40" x14ac:dyDescent="0.2">
      <c r="B123">
        <v>1220</v>
      </c>
      <c r="C123">
        <v>6300000</v>
      </c>
      <c r="D123">
        <v>557.94144700000004</v>
      </c>
      <c r="E123">
        <v>-570777.63506999996</v>
      </c>
      <c r="F123">
        <v>2521726.3255599998</v>
      </c>
      <c r="G123">
        <v>8210.5339129999993</v>
      </c>
      <c r="I123">
        <f t="shared" si="50"/>
        <v>1052.1006191385677</v>
      </c>
      <c r="J123">
        <f t="shared" si="51"/>
        <v>0.54635020152261526</v>
      </c>
      <c r="K123">
        <f t="shared" si="52"/>
        <v>0.99963346822899513</v>
      </c>
      <c r="L123">
        <f t="shared" si="53"/>
        <v>607.33401300001424</v>
      </c>
      <c r="M123">
        <f t="shared" si="54"/>
        <v>-5.9794523499960635</v>
      </c>
      <c r="O123">
        <v>1220</v>
      </c>
      <c r="P123">
        <v>6300000</v>
      </c>
      <c r="Q123">
        <v>557.94144700000004</v>
      </c>
      <c r="R123">
        <v>-570777.63506999996</v>
      </c>
      <c r="S123">
        <v>2521726.3255599998</v>
      </c>
      <c r="T123">
        <v>8210.5339129999993</v>
      </c>
      <c r="U123">
        <v>68242.794995000004</v>
      </c>
      <c r="V123">
        <f t="shared" si="36"/>
        <v>6.8242794995000011</v>
      </c>
      <c r="Y123">
        <v>6300000</v>
      </c>
      <c r="Z123">
        <v>43.7879</v>
      </c>
      <c r="AA123">
        <v>94.941100000000006</v>
      </c>
      <c r="AB123">
        <v>51.153199999999998</v>
      </c>
      <c r="AD123">
        <f t="shared" si="55"/>
        <v>70048.174067835469</v>
      </c>
      <c r="AE123">
        <f t="shared" si="56"/>
        <v>4.4532523536350253</v>
      </c>
      <c r="AF123">
        <f t="shared" si="57"/>
        <v>34.576238052172556</v>
      </c>
      <c r="AG123">
        <f t="shared" si="58"/>
        <v>1.7416585317677771E-2</v>
      </c>
      <c r="AI123">
        <v>1.7528884740501234</v>
      </c>
      <c r="AJ123">
        <v>51.404858455215006</v>
      </c>
    </row>
    <row r="124" spans="2:40" x14ac:dyDescent="0.2">
      <c r="B124">
        <v>1240</v>
      </c>
      <c r="C124">
        <v>6400000</v>
      </c>
      <c r="D124">
        <v>557.92144199999996</v>
      </c>
      <c r="E124">
        <v>-570759.16570300004</v>
      </c>
      <c r="F124">
        <v>2521726.3255599998</v>
      </c>
      <c r="G124">
        <v>8657.0949359999995</v>
      </c>
      <c r="I124">
        <f t="shared" si="50"/>
        <v>1070.5699861384928</v>
      </c>
      <c r="J124">
        <f t="shared" si="51"/>
        <v>0.55530676220331388</v>
      </c>
      <c r="K124">
        <f t="shared" si="52"/>
        <v>0.99963346822899513</v>
      </c>
      <c r="L124">
        <f t="shared" si="53"/>
        <v>625.80337999993935</v>
      </c>
      <c r="M124">
        <f t="shared" si="54"/>
        <v>-5.9150636500035034</v>
      </c>
      <c r="O124">
        <v>1240</v>
      </c>
      <c r="P124">
        <v>6400000</v>
      </c>
      <c r="Q124">
        <v>557.92144199999996</v>
      </c>
      <c r="R124">
        <v>-570759.16570300004</v>
      </c>
      <c r="S124">
        <v>2521726.3255599998</v>
      </c>
      <c r="T124">
        <v>8657.0949359999995</v>
      </c>
      <c r="U124">
        <v>69726.498527000003</v>
      </c>
      <c r="V124">
        <f t="shared" si="36"/>
        <v>6.9726498527000009</v>
      </c>
      <c r="Y124">
        <v>6400000</v>
      </c>
      <c r="Z124">
        <v>43.050699999999999</v>
      </c>
      <c r="AA124">
        <v>95.463800000000006</v>
      </c>
      <c r="AB124">
        <v>52.4131</v>
      </c>
      <c r="AD124">
        <f t="shared" si="55"/>
        <v>75352.547391774642</v>
      </c>
      <c r="AE124">
        <f t="shared" si="56"/>
        <v>4.2297747208663115</v>
      </c>
      <c r="AF124">
        <f t="shared" si="57"/>
        <v>36.594600031715068</v>
      </c>
      <c r="AG124">
        <f t="shared" si="58"/>
        <v>1.6455979829758965E-2</v>
      </c>
      <c r="AI124">
        <v>1.7067755775002535</v>
      </c>
      <c r="AJ124">
        <v>51.468397427883616</v>
      </c>
    </row>
    <row r="125" spans="2:40" x14ac:dyDescent="0.2">
      <c r="B125">
        <v>1260</v>
      </c>
      <c r="C125">
        <v>6500000</v>
      </c>
      <c r="D125">
        <v>557.89944700000001</v>
      </c>
      <c r="E125">
        <v>-570721.15413899999</v>
      </c>
      <c r="F125">
        <v>2521726.3255599998</v>
      </c>
      <c r="G125">
        <v>8910.8954830000002</v>
      </c>
      <c r="I125">
        <f t="shared" si="50"/>
        <v>1108.5815501385368</v>
      </c>
      <c r="J125">
        <f t="shared" si="51"/>
        <v>0.56426332288401249</v>
      </c>
      <c r="K125">
        <f t="shared" si="52"/>
        <v>0.99963346822899513</v>
      </c>
      <c r="L125">
        <f t="shared" si="53"/>
        <v>663.81494399998337</v>
      </c>
      <c r="M125">
        <f t="shared" si="54"/>
        <v>-4.9379537999975582</v>
      </c>
      <c r="O125">
        <v>1260</v>
      </c>
      <c r="P125">
        <v>6500000</v>
      </c>
      <c r="Q125">
        <v>557.89944700000001</v>
      </c>
      <c r="R125">
        <v>-570721.15413899999</v>
      </c>
      <c r="S125">
        <v>2521726.3255599998</v>
      </c>
      <c r="T125">
        <v>8910.8954830000002</v>
      </c>
      <c r="U125">
        <v>71276.049960000004</v>
      </c>
      <c r="V125">
        <f t="shared" si="36"/>
        <v>7.1276049960000005</v>
      </c>
      <c r="Y125">
        <v>6500000</v>
      </c>
      <c r="Z125">
        <v>43.194299999999998</v>
      </c>
      <c r="AA125">
        <v>95.150899999999993</v>
      </c>
      <c r="AB125">
        <v>51.956600000000002</v>
      </c>
      <c r="AD125">
        <f t="shared" si="55"/>
        <v>73400.76191239107</v>
      </c>
      <c r="AE125">
        <f t="shared" si="56"/>
        <v>4.438746828766404</v>
      </c>
      <c r="AF125">
        <f t="shared" si="57"/>
        <v>35.080903828287227</v>
      </c>
      <c r="AG125">
        <f t="shared" si="58"/>
        <v>1.7166034345854581E-2</v>
      </c>
      <c r="AI125">
        <v>1.4144449119032054</v>
      </c>
      <c r="AJ125">
        <v>51.649117094890698</v>
      </c>
      <c r="AK125">
        <f>AVERAGE(AI125:AI129)</f>
        <v>1.1664998638097857</v>
      </c>
      <c r="AL125">
        <f>AVERAGE(AJ125:AJ129)</f>
        <v>53.121470086853115</v>
      </c>
      <c r="AM125">
        <f>AVERAGE(AI125:AI134)</f>
        <v>1.08460425101925</v>
      </c>
      <c r="AN125">
        <f>AVERAGE(AJ125:AJ134)</f>
        <v>54.364893460084616</v>
      </c>
    </row>
    <row r="126" spans="2:40" x14ac:dyDescent="0.2">
      <c r="B126">
        <v>1280</v>
      </c>
      <c r="C126">
        <v>6600000</v>
      </c>
      <c r="D126">
        <v>557.88190099999997</v>
      </c>
      <c r="E126">
        <v>-570711.54011499998</v>
      </c>
      <c r="F126">
        <v>2521726.3255599998</v>
      </c>
      <c r="G126">
        <v>9259.7224999999999</v>
      </c>
      <c r="I126">
        <f t="shared" si="50"/>
        <v>1118.1955741385464</v>
      </c>
      <c r="J126">
        <f t="shared" si="51"/>
        <v>0.5732198835647111</v>
      </c>
      <c r="K126">
        <f t="shared" si="52"/>
        <v>0.99963346822899513</v>
      </c>
      <c r="L126">
        <f t="shared" si="53"/>
        <v>673.42896799999289</v>
      </c>
      <c r="M126">
        <f t="shared" si="54"/>
        <v>-6.3578307999992827</v>
      </c>
      <c r="O126">
        <v>1280</v>
      </c>
      <c r="P126">
        <v>6600000</v>
      </c>
      <c r="Q126">
        <v>557.88190099999997</v>
      </c>
      <c r="R126">
        <v>-570711.54011499998</v>
      </c>
      <c r="S126">
        <v>2521726.3255599998</v>
      </c>
      <c r="T126">
        <v>9259.7224999999999</v>
      </c>
      <c r="U126">
        <v>73421.710237000007</v>
      </c>
      <c r="V126">
        <f t="shared" si="36"/>
        <v>7.3421710237000006</v>
      </c>
      <c r="Y126">
        <v>6600000</v>
      </c>
      <c r="Z126">
        <v>43.065600000000003</v>
      </c>
      <c r="AA126">
        <v>94.873400000000004</v>
      </c>
      <c r="AB126">
        <v>51.8078</v>
      </c>
      <c r="AD126">
        <f t="shared" si="55"/>
        <v>72771.922651828849</v>
      </c>
      <c r="AE126">
        <f t="shared" si="56"/>
        <v>4.6118796615718223</v>
      </c>
      <c r="AF126">
        <f t="shared" si="57"/>
        <v>34.2369154851026</v>
      </c>
      <c r="AG126">
        <f t="shared" si="58"/>
        <v>1.7589201347943662E-2</v>
      </c>
      <c r="AI126">
        <v>1.005727968475441</v>
      </c>
      <c r="AJ126">
        <v>52.682177819698467</v>
      </c>
    </row>
    <row r="127" spans="2:40" x14ac:dyDescent="0.2">
      <c r="B127">
        <v>1300</v>
      </c>
      <c r="C127">
        <v>6700000</v>
      </c>
      <c r="D127">
        <v>557.92555000000004</v>
      </c>
      <c r="E127">
        <v>-570689.31156099995</v>
      </c>
      <c r="F127">
        <v>2521726.3255599998</v>
      </c>
      <c r="G127">
        <v>9670.8219590000008</v>
      </c>
      <c r="I127">
        <f t="shared" si="50"/>
        <v>1140.4241281385766</v>
      </c>
      <c r="J127">
        <f t="shared" si="51"/>
        <v>0.58217644424540971</v>
      </c>
      <c r="K127">
        <f t="shared" si="52"/>
        <v>0.99963346822899513</v>
      </c>
      <c r="L127">
        <f t="shared" si="53"/>
        <v>695.65752200002316</v>
      </c>
      <c r="M127">
        <f t="shared" si="54"/>
        <v>-5.7271042999982456</v>
      </c>
      <c r="O127">
        <v>1300</v>
      </c>
      <c r="P127">
        <v>6700000</v>
      </c>
      <c r="Q127">
        <v>557.92555000000004</v>
      </c>
      <c r="R127">
        <v>-570689.31156099995</v>
      </c>
      <c r="S127">
        <v>2521726.3255599998</v>
      </c>
      <c r="T127">
        <v>9670.8219590000008</v>
      </c>
      <c r="U127">
        <v>74464.078082000007</v>
      </c>
      <c r="V127">
        <f t="shared" si="36"/>
        <v>7.4464078082000009</v>
      </c>
      <c r="Y127">
        <v>6700000</v>
      </c>
      <c r="Z127">
        <v>43.181100000000001</v>
      </c>
      <c r="AA127">
        <v>95.5077</v>
      </c>
      <c r="AB127">
        <v>52.326599999999999</v>
      </c>
      <c r="AD127">
        <f t="shared" si="55"/>
        <v>74980.088352622188</v>
      </c>
      <c r="AE127">
        <f t="shared" si="56"/>
        <v>4.5396062849884204</v>
      </c>
      <c r="AF127">
        <f t="shared" si="57"/>
        <v>34.733084004576213</v>
      </c>
      <c r="AG127">
        <f t="shared" si="58"/>
        <v>1.733793635833368E-2</v>
      </c>
      <c r="AI127">
        <v>0.94586600652148944</v>
      </c>
      <c r="AJ127">
        <v>52.868674292201888</v>
      </c>
    </row>
    <row r="128" spans="2:40" x14ac:dyDescent="0.2">
      <c r="B128">
        <v>1320</v>
      </c>
      <c r="C128">
        <v>6800000</v>
      </c>
      <c r="D128">
        <v>557.90281900000002</v>
      </c>
      <c r="E128">
        <v>-570663.59475499997</v>
      </c>
      <c r="F128">
        <v>2521726.3255599998</v>
      </c>
      <c r="G128">
        <v>10001.909704</v>
      </c>
      <c r="I128">
        <f t="shared" si="50"/>
        <v>1166.1409341385588</v>
      </c>
      <c r="J128">
        <f t="shared" si="51"/>
        <v>0.59113300492610843</v>
      </c>
      <c r="K128">
        <f t="shared" si="52"/>
        <v>0.99963346822899513</v>
      </c>
      <c r="L128">
        <f t="shared" si="53"/>
        <v>721.37432800000533</v>
      </c>
      <c r="M128">
        <f t="shared" si="54"/>
        <v>-5.5526917000006506</v>
      </c>
      <c r="O128">
        <v>1320</v>
      </c>
      <c r="P128">
        <v>6800000</v>
      </c>
      <c r="Q128">
        <v>557.90281900000002</v>
      </c>
      <c r="R128">
        <v>-570663.59475499997</v>
      </c>
      <c r="S128">
        <v>2521726.3255599998</v>
      </c>
      <c r="T128">
        <v>10001.909704</v>
      </c>
      <c r="U128">
        <v>76381.150538000002</v>
      </c>
      <c r="V128">
        <f t="shared" ref="V128:V131" si="59">U128*10^-4</f>
        <v>7.6381150538000009</v>
      </c>
      <c r="Y128">
        <v>6800000</v>
      </c>
      <c r="Z128">
        <v>42.867100000000001</v>
      </c>
      <c r="AA128">
        <v>95.303600000000003</v>
      </c>
      <c r="AB128">
        <v>52.436500000000002</v>
      </c>
      <c r="AD128">
        <f t="shared" si="55"/>
        <v>75453.516630457874</v>
      </c>
      <c r="AE128">
        <f t="shared" si="56"/>
        <v>4.6272613546532391</v>
      </c>
      <c r="AF128">
        <f t="shared" si="57"/>
        <v>34.422808874895253</v>
      </c>
      <c r="AG128">
        <f t="shared" si="58"/>
        <v>1.7494214437543704E-2</v>
      </c>
      <c r="AI128">
        <v>1.2771145436917057</v>
      </c>
      <c r="AJ128">
        <v>54.186798577885732</v>
      </c>
    </row>
    <row r="129" spans="2:40" x14ac:dyDescent="0.2">
      <c r="B129">
        <v>1340</v>
      </c>
      <c r="C129">
        <v>6900000</v>
      </c>
      <c r="D129">
        <v>557.86133900000004</v>
      </c>
      <c r="E129">
        <v>-570635.15271399997</v>
      </c>
      <c r="F129">
        <v>2521726.3255599998</v>
      </c>
      <c r="G129">
        <v>10395.223889000001</v>
      </c>
      <c r="I129">
        <f t="shared" si="50"/>
        <v>1194.5829751385609</v>
      </c>
      <c r="J129">
        <f t="shared" si="51"/>
        <v>0.60008956560680704</v>
      </c>
      <c r="K129">
        <f t="shared" si="52"/>
        <v>0.99963346822899513</v>
      </c>
      <c r="L129">
        <f t="shared" si="53"/>
        <v>749.8163690000074</v>
      </c>
      <c r="M129">
        <f t="shared" si="54"/>
        <v>-5.4164299499996558</v>
      </c>
      <c r="O129">
        <v>1340</v>
      </c>
      <c r="P129">
        <v>6900000</v>
      </c>
      <c r="Q129">
        <v>557.86133900000004</v>
      </c>
      <c r="R129">
        <v>-570635.15271399997</v>
      </c>
      <c r="S129">
        <v>2521726.3255599998</v>
      </c>
      <c r="T129">
        <v>10395.223889000001</v>
      </c>
      <c r="U129">
        <v>78243.199517000001</v>
      </c>
      <c r="V129">
        <f t="shared" si="59"/>
        <v>7.8243199517000006</v>
      </c>
      <c r="Y129">
        <v>6900000</v>
      </c>
      <c r="Z129">
        <v>43.138800000000003</v>
      </c>
      <c r="AA129">
        <v>95.8005</v>
      </c>
      <c r="AB129">
        <v>52.661700000000003</v>
      </c>
      <c r="AD129">
        <f t="shared" si="55"/>
        <v>76429.852551286531</v>
      </c>
      <c r="AE129">
        <f t="shared" si="56"/>
        <v>4.6795155954808543</v>
      </c>
      <c r="AF129">
        <f t="shared" si="57"/>
        <v>34.347803885361749</v>
      </c>
      <c r="AG129">
        <f t="shared" si="58"/>
        <v>1.7532416395816323E-2</v>
      </c>
      <c r="AI129">
        <v>1.1893458884570862</v>
      </c>
      <c r="AJ129">
        <v>54.220582649588799</v>
      </c>
    </row>
    <row r="130" spans="2:40" x14ac:dyDescent="0.2">
      <c r="B130">
        <v>1360</v>
      </c>
      <c r="C130">
        <v>7000000</v>
      </c>
      <c r="D130">
        <v>557.90524100000005</v>
      </c>
      <c r="E130">
        <v>-570617.142643</v>
      </c>
      <c r="F130">
        <v>2521726.3255599998</v>
      </c>
      <c r="G130">
        <v>10731.285171</v>
      </c>
      <c r="I130">
        <f t="shared" si="50"/>
        <v>1212.5930461385287</v>
      </c>
      <c r="J130">
        <f t="shared" si="51"/>
        <v>0.60904612628750565</v>
      </c>
      <c r="K130">
        <f t="shared" si="52"/>
        <v>0.99963346822899513</v>
      </c>
      <c r="L130">
        <f t="shared" si="53"/>
        <v>767.82643999997526</v>
      </c>
      <c r="M130">
        <f t="shared" si="54"/>
        <v>-5.938028450001366</v>
      </c>
      <c r="O130">
        <v>1360</v>
      </c>
      <c r="P130">
        <v>7000000</v>
      </c>
      <c r="Q130">
        <v>557.90524100000005</v>
      </c>
      <c r="R130">
        <v>-570617.142643</v>
      </c>
      <c r="S130">
        <v>2521726.3255599998</v>
      </c>
      <c r="T130">
        <v>10731.285171</v>
      </c>
      <c r="U130">
        <v>80387.724015999993</v>
      </c>
      <c r="V130">
        <f t="shared" si="59"/>
        <v>8.0387724015999993</v>
      </c>
      <c r="Y130">
        <v>7000000</v>
      </c>
      <c r="Z130">
        <v>43.221800000000002</v>
      </c>
      <c r="AA130">
        <v>95.496799999999993</v>
      </c>
      <c r="AB130">
        <v>52.274999999999999</v>
      </c>
      <c r="AD130">
        <f t="shared" si="55"/>
        <v>74758.490242031243</v>
      </c>
      <c r="AE130">
        <f t="shared" si="56"/>
        <v>4.9152603926864673</v>
      </c>
      <c r="AF130">
        <f t="shared" si="57"/>
        <v>33.102619723346479</v>
      </c>
      <c r="AG130">
        <f t="shared" si="58"/>
        <v>1.819191366220731E-2</v>
      </c>
      <c r="AI130">
        <v>0.84758199633180009</v>
      </c>
      <c r="AJ130">
        <v>54.266758972150633</v>
      </c>
      <c r="AK130">
        <f>AVERAGE(AI130:AI134)</f>
        <v>1.002708638228714</v>
      </c>
      <c r="AL130">
        <f>AVERAGE(AJ130:AJ134)</f>
        <v>55.608316833316124</v>
      </c>
    </row>
    <row r="131" spans="2:40" x14ac:dyDescent="0.2">
      <c r="B131">
        <v>1380</v>
      </c>
      <c r="C131">
        <v>7100000</v>
      </c>
      <c r="D131">
        <v>557.92128000000002</v>
      </c>
      <c r="E131">
        <v>-570581.92388300004</v>
      </c>
      <c r="F131">
        <v>2521726.3255599998</v>
      </c>
      <c r="G131">
        <v>10957.223083000001</v>
      </c>
      <c r="I131">
        <f t="shared" si="50"/>
        <v>1247.8118061384885</v>
      </c>
      <c r="J131">
        <f t="shared" si="51"/>
        <v>0.61800268696820426</v>
      </c>
      <c r="K131">
        <f t="shared" si="52"/>
        <v>0.99963346822899513</v>
      </c>
      <c r="L131">
        <f t="shared" si="53"/>
        <v>803.04519999993499</v>
      </c>
      <c r="M131">
        <f t="shared" si="54"/>
        <v>-5.0775940000017723</v>
      </c>
      <c r="O131">
        <v>1380</v>
      </c>
      <c r="P131">
        <v>7100000</v>
      </c>
      <c r="Q131">
        <v>557.92128000000002</v>
      </c>
      <c r="R131">
        <v>-570581.92388300004</v>
      </c>
      <c r="S131">
        <v>2521726.3255599998</v>
      </c>
      <c r="T131">
        <v>10957.223083000001</v>
      </c>
      <c r="U131">
        <v>83201.341981999998</v>
      </c>
      <c r="V131">
        <f t="shared" si="59"/>
        <v>8.3201341981999999</v>
      </c>
      <c r="Y131">
        <v>7100000</v>
      </c>
      <c r="Z131">
        <v>42.967799999999997</v>
      </c>
      <c r="AA131">
        <v>95.249799999999993</v>
      </c>
      <c r="AB131">
        <v>52.281999999999996</v>
      </c>
      <c r="AD131">
        <f t="shared" si="55"/>
        <v>74788.52636884524</v>
      </c>
      <c r="AE131">
        <f t="shared" si="56"/>
        <v>5.0852542880788212</v>
      </c>
      <c r="AF131">
        <f t="shared" si="57"/>
        <v>32.635978680665652</v>
      </c>
      <c r="AG131">
        <f t="shared" si="58"/>
        <v>1.8452028232165685E-2</v>
      </c>
      <c r="AI131">
        <v>0.87745708773996589</v>
      </c>
      <c r="AJ131">
        <v>55.085908592948115</v>
      </c>
    </row>
    <row r="132" spans="2:40" x14ac:dyDescent="0.2">
      <c r="AI132">
        <v>1.4179493290481262</v>
      </c>
      <c r="AJ132">
        <v>55.827642162462638</v>
      </c>
    </row>
    <row r="133" spans="2:40" x14ac:dyDescent="0.2">
      <c r="AI133">
        <v>1.099851974950188</v>
      </c>
      <c r="AJ133">
        <v>55.934258801340832</v>
      </c>
    </row>
    <row r="134" spans="2:40" x14ac:dyDescent="0.2">
      <c r="B134" t="s">
        <v>5</v>
      </c>
      <c r="AE134" t="s">
        <v>6</v>
      </c>
      <c r="AI134">
        <v>0.77070280307349004</v>
      </c>
      <c r="AJ134">
        <v>56.92701563767838</v>
      </c>
    </row>
    <row r="135" spans="2:40" x14ac:dyDescent="0.2">
      <c r="D135" t="s">
        <v>7</v>
      </c>
      <c r="F135" t="s">
        <v>37</v>
      </c>
      <c r="Y135" t="s">
        <v>8</v>
      </c>
      <c r="Z135" t="s">
        <v>9</v>
      </c>
      <c r="AA135" t="s">
        <v>10</v>
      </c>
      <c r="AB135" t="s">
        <v>11</v>
      </c>
      <c r="AD135">
        <f>(4/3)*3.14*((3.413*8.5)^3)</f>
        <v>102219.56457563989</v>
      </c>
      <c r="AE135" t="s">
        <v>12</v>
      </c>
      <c r="AI135">
        <v>1.0210234687799735</v>
      </c>
      <c r="AJ135">
        <v>57.377848405847288</v>
      </c>
      <c r="AK135">
        <f>AVERAGE(AI135:AI139)</f>
        <v>0.91252678753998473</v>
      </c>
      <c r="AL135">
        <f>AVERAGE(AJ135:AJ139)</f>
        <v>57.859947880066514</v>
      </c>
      <c r="AM135">
        <f>AVERAGE(AI135:AI144)</f>
        <v>0.87607117056574924</v>
      </c>
      <c r="AN135">
        <f>AVERAGE(AJ135:AJ144)</f>
        <v>59.476004485014926</v>
      </c>
    </row>
    <row r="136" spans="2:40" x14ac:dyDescent="0.2">
      <c r="B136">
        <v>5057</v>
      </c>
      <c r="C136" t="s">
        <v>13</v>
      </c>
      <c r="D136" t="s">
        <v>14</v>
      </c>
      <c r="E136" t="s">
        <v>15</v>
      </c>
      <c r="F136" t="s">
        <v>16</v>
      </c>
      <c r="G136" t="s">
        <v>17</v>
      </c>
      <c r="I136" t="s">
        <v>18</v>
      </c>
      <c r="J136" t="s">
        <v>19</v>
      </c>
      <c r="K136" t="s">
        <v>20</v>
      </c>
      <c r="L136" t="s">
        <v>21</v>
      </c>
      <c r="M136" t="s">
        <v>22</v>
      </c>
      <c r="Y136">
        <v>0</v>
      </c>
      <c r="Z136">
        <v>37.729999999999997</v>
      </c>
      <c r="AA136">
        <v>99.47</v>
      </c>
      <c r="AB136">
        <v>61.74</v>
      </c>
      <c r="AD136">
        <f>(1/6)*3.14*(AB136)^3</f>
        <v>123162.43685256</v>
      </c>
      <c r="AI136">
        <v>0.8033350545849659</v>
      </c>
      <c r="AJ136">
        <v>57.444265624043418</v>
      </c>
    </row>
    <row r="137" spans="2:40" x14ac:dyDescent="0.2">
      <c r="B137" t="s">
        <v>23</v>
      </c>
      <c r="C137">
        <v>100000</v>
      </c>
      <c r="D137">
        <v>557.82457199999999</v>
      </c>
      <c r="E137">
        <v>-581982.60408700001</v>
      </c>
      <c r="F137">
        <v>2522650.957283</v>
      </c>
      <c r="G137">
        <v>-5.9550000000000002E-3</v>
      </c>
      <c r="Y137">
        <v>100000</v>
      </c>
      <c r="Z137">
        <v>37.983699999999999</v>
      </c>
      <c r="AA137">
        <v>99.162999999999997</v>
      </c>
      <c r="AB137">
        <v>61.179299999999998</v>
      </c>
      <c r="AD137">
        <f t="shared" ref="AD137:AD138" si="60">(1/6)*3.14*(AB137)^3</f>
        <v>119837.27043183132</v>
      </c>
      <c r="AI137">
        <v>1.2855799517877167</v>
      </c>
      <c r="AJ137">
        <v>57.831829718539502</v>
      </c>
    </row>
    <row r="138" spans="2:40" x14ac:dyDescent="0.2">
      <c r="B138">
        <v>0</v>
      </c>
      <c r="C138">
        <v>200000</v>
      </c>
      <c r="D138">
        <v>557.76371200000006</v>
      </c>
      <c r="E138">
        <v>-558194.39238900004</v>
      </c>
      <c r="F138">
        <v>2521132.639277</v>
      </c>
      <c r="G138">
        <v>-9.5510000000000005E-3</v>
      </c>
      <c r="I138">
        <f>E138-(128000-$B$136)/128000*$E$137</f>
        <v>795.35209746903274</v>
      </c>
      <c r="J138">
        <f>B138/$B$136</f>
        <v>0</v>
      </c>
      <c r="K138">
        <f>F138/$F$137</f>
        <v>0.99939812600644706</v>
      </c>
      <c r="L138">
        <f>E138-$E$138</f>
        <v>0</v>
      </c>
      <c r="O138" t="s">
        <v>24</v>
      </c>
      <c r="P138" t="s">
        <v>13</v>
      </c>
      <c r="Q138" t="s">
        <v>14</v>
      </c>
      <c r="R138" t="s">
        <v>15</v>
      </c>
      <c r="S138" t="s">
        <v>16</v>
      </c>
      <c r="T138" t="s">
        <v>17</v>
      </c>
      <c r="U138" t="s">
        <v>25</v>
      </c>
      <c r="V138" t="s">
        <v>26</v>
      </c>
      <c r="Y138">
        <v>200000</v>
      </c>
      <c r="Z138">
        <v>38.452800000000003</v>
      </c>
      <c r="AA138">
        <v>99.020499999999998</v>
      </c>
      <c r="AB138">
        <v>60.567700000000002</v>
      </c>
      <c r="AD138">
        <f t="shared" si="60"/>
        <v>116279.09523510176</v>
      </c>
      <c r="AE138" t="s">
        <v>27</v>
      </c>
      <c r="AF138" t="s">
        <v>28</v>
      </c>
      <c r="AG138" t="s">
        <v>29</v>
      </c>
      <c r="AI138">
        <v>0.75487819241029996</v>
      </c>
      <c r="AJ138">
        <v>58.169384937135092</v>
      </c>
    </row>
    <row r="139" spans="2:40" x14ac:dyDescent="0.2">
      <c r="B139">
        <v>40</v>
      </c>
      <c r="C139">
        <v>300000</v>
      </c>
      <c r="D139">
        <v>557.95110299999999</v>
      </c>
      <c r="E139">
        <v>-558212.82414699998</v>
      </c>
      <c r="F139">
        <v>2521181.861976</v>
      </c>
      <c r="G139">
        <v>-223.03899000000001</v>
      </c>
      <c r="I139">
        <f t="shared" ref="I139:I140" si="61">E139-(128000-$B$136)/128000*$E$137</f>
        <v>776.92033946909942</v>
      </c>
      <c r="J139">
        <f t="shared" ref="J139:J140" si="62">B139/$B$136</f>
        <v>7.9098279612418426E-3</v>
      </c>
      <c r="K139">
        <f t="shared" ref="K139:K140" si="63">F139/$F$137</f>
        <v>0.99941763829722119</v>
      </c>
      <c r="L139">
        <f t="shared" ref="L139:L140" si="64">E139-$E$138</f>
        <v>-18.431757999933325</v>
      </c>
      <c r="M139">
        <f>((L139-L138)-(B139-B138)*$H$14)/(B139-B138)</f>
        <v>-7.2993259499980923</v>
      </c>
      <c r="O139">
        <v>40</v>
      </c>
      <c r="P139">
        <v>300000</v>
      </c>
      <c r="Q139">
        <v>557.95110299999999</v>
      </c>
      <c r="R139">
        <v>-558212.82414699998</v>
      </c>
      <c r="S139">
        <v>2521181.861976</v>
      </c>
      <c r="T139">
        <v>-223.03899000000001</v>
      </c>
      <c r="U139">
        <v>0</v>
      </c>
      <c r="V139">
        <f>U139*10^-4</f>
        <v>0</v>
      </c>
      <c r="Y139">
        <v>300000</v>
      </c>
      <c r="Z139">
        <v>38.559100000000001</v>
      </c>
      <c r="AA139">
        <v>99.159899999999993</v>
      </c>
      <c r="AB139">
        <v>60.6008</v>
      </c>
      <c r="AD139">
        <f>(1/6)*3.14*(AB139)^3</f>
        <v>116469.83758505114</v>
      </c>
      <c r="AE139">
        <f>V139*$AD$135/AD139</f>
        <v>0</v>
      </c>
      <c r="AF139">
        <f>AD139/O139*0.6022</f>
        <v>1753.4534048429448</v>
      </c>
      <c r="AG139">
        <f>O139/AD139</f>
        <v>3.4343655687499633E-4</v>
      </c>
      <c r="AI139">
        <v>0.69781727013696748</v>
      </c>
      <c r="AJ139">
        <v>58.476410714767241</v>
      </c>
    </row>
    <row r="140" spans="2:40" x14ac:dyDescent="0.2">
      <c r="B140">
        <v>80</v>
      </c>
      <c r="C140">
        <v>400000</v>
      </c>
      <c r="D140">
        <v>557.925026</v>
      </c>
      <c r="E140">
        <v>-558206.45914199995</v>
      </c>
      <c r="F140">
        <v>2521181.861976</v>
      </c>
      <c r="G140">
        <v>-302.83698299999998</v>
      </c>
      <c r="I140">
        <f t="shared" si="61"/>
        <v>783.28534446912818</v>
      </c>
      <c r="J140">
        <f t="shared" si="62"/>
        <v>1.5819655922483685E-2</v>
      </c>
      <c r="K140">
        <f t="shared" si="63"/>
        <v>0.99941763829722119</v>
      </c>
      <c r="L140">
        <f t="shared" si="64"/>
        <v>-12.066752999904566</v>
      </c>
      <c r="M140">
        <f t="shared" ref="M140" si="65">((L140-L139)-(B140-B139)*$H$14)/(B140-B139)</f>
        <v>-6.6794068749990405</v>
      </c>
      <c r="O140">
        <v>80</v>
      </c>
      <c r="P140">
        <v>400000</v>
      </c>
      <c r="Q140">
        <v>557.925026</v>
      </c>
      <c r="R140">
        <v>-558206.45914199995</v>
      </c>
      <c r="S140">
        <v>2521181.861976</v>
      </c>
      <c r="T140">
        <v>-302.83698299999998</v>
      </c>
      <c r="U140">
        <v>42.532145999999997</v>
      </c>
      <c r="V140">
        <f t="shared" ref="V140:V196" si="66">U140*10^-4</f>
        <v>4.2532146000000002E-3</v>
      </c>
      <c r="Y140">
        <v>400000</v>
      </c>
      <c r="Z140">
        <v>38.436999999999998</v>
      </c>
      <c r="AA140">
        <v>98.855500000000006</v>
      </c>
      <c r="AB140">
        <v>60.418500000000002</v>
      </c>
      <c r="AD140">
        <f>(1/6)*3.14*(AB140)^3</f>
        <v>115421.89875872989</v>
      </c>
      <c r="AE140">
        <f>V140*$AD$135/AD140</f>
        <v>3.7667180070183287E-3</v>
      </c>
      <c r="AF140">
        <f>AD140/O140*0.6022</f>
        <v>868.83834290633922</v>
      </c>
      <c r="AG140">
        <f>O140/AD140</f>
        <v>6.931093740471778E-4</v>
      </c>
      <c r="AI140">
        <v>0.92434907600607663</v>
      </c>
      <c r="AJ140">
        <v>60.065465857737429</v>
      </c>
      <c r="AK140">
        <f>AVERAGE(AI140:AI144)</f>
        <v>0.83961555359151363</v>
      </c>
      <c r="AL140">
        <f>AVERAGE(AJ140:AJ144)</f>
        <v>61.092061089963352</v>
      </c>
    </row>
    <row r="141" spans="2:40" x14ac:dyDescent="0.2">
      <c r="B141">
        <v>120</v>
      </c>
      <c r="C141">
        <v>500000</v>
      </c>
      <c r="D141">
        <v>557.98599000000002</v>
      </c>
      <c r="E141">
        <v>-558201.85806100001</v>
      </c>
      <c r="F141">
        <v>2521181.861976</v>
      </c>
      <c r="G141">
        <v>-326.76098200000001</v>
      </c>
      <c r="I141">
        <f t="shared" ref="I141:I163" si="67">E141-(128000-$B$136)/128000*$E$137</f>
        <v>787.88642546907067</v>
      </c>
      <c r="J141">
        <f t="shared" ref="J141:J163" si="68">B141/$B$136</f>
        <v>2.3729483883725529E-2</v>
      </c>
      <c r="K141">
        <f t="shared" ref="K141:K163" si="69">F141/$F$137</f>
        <v>0.99941763829722119</v>
      </c>
      <c r="L141">
        <f t="shared" ref="L141:L163" si="70">E141-$E$138</f>
        <v>-7.4656719999620691</v>
      </c>
      <c r="M141">
        <f t="shared" ref="M141:M163" si="71">((L141-L140)-(B141-B140)*$H$14)/(B141-B140)</f>
        <v>-6.7235049750011964</v>
      </c>
      <c r="O141">
        <v>120</v>
      </c>
      <c r="P141">
        <v>500000</v>
      </c>
      <c r="Q141">
        <v>557.98599000000002</v>
      </c>
      <c r="R141">
        <v>-558201.85806100001</v>
      </c>
      <c r="S141">
        <v>2521181.861976</v>
      </c>
      <c r="T141">
        <v>-326.76098200000001</v>
      </c>
      <c r="U141">
        <v>89.713470000000001</v>
      </c>
      <c r="V141">
        <f t="shared" si="66"/>
        <v>8.971347000000001E-3</v>
      </c>
      <c r="Y141">
        <v>500000</v>
      </c>
      <c r="Z141">
        <v>38.671199999999999</v>
      </c>
      <c r="AA141">
        <v>98.818399999999997</v>
      </c>
      <c r="AB141">
        <v>60.147199999999998</v>
      </c>
      <c r="AD141">
        <f t="shared" ref="AD141:AD152" si="72">(1/6)*3.14*(AB141)^3</f>
        <v>113874.01717970283</v>
      </c>
      <c r="AE141">
        <f t="shared" ref="AE141:AE152" si="73">V141*$AD$135/AD141</f>
        <v>8.0531732058753604E-3</v>
      </c>
      <c r="AF141">
        <f t="shared" ref="AF141:AF152" si="74">AD141/O141*0.6022</f>
        <v>571.45777621347531</v>
      </c>
      <c r="AG141">
        <f t="shared" ref="AG141:AG152" si="75">O141/AD141</f>
        <v>1.0537961421930857E-3</v>
      </c>
      <c r="AI141">
        <v>0.6253897150695259</v>
      </c>
      <c r="AJ141">
        <v>60.846460299238615</v>
      </c>
    </row>
    <row r="142" spans="2:40" x14ac:dyDescent="0.2">
      <c r="B142">
        <v>160</v>
      </c>
      <c r="C142">
        <v>600000</v>
      </c>
      <c r="D142">
        <v>557.964519</v>
      </c>
      <c r="E142">
        <v>-558195.76146299997</v>
      </c>
      <c r="F142">
        <v>2521181.861976</v>
      </c>
      <c r="G142">
        <v>-457.73255599999999</v>
      </c>
      <c r="I142">
        <f t="shared" si="67"/>
        <v>793.9830234691035</v>
      </c>
      <c r="J142">
        <f t="shared" si="68"/>
        <v>3.163931184496737E-2</v>
      </c>
      <c r="K142">
        <f t="shared" si="69"/>
        <v>0.99941763829722119</v>
      </c>
      <c r="L142">
        <f t="shared" si="70"/>
        <v>-1.3690739999292418</v>
      </c>
      <c r="M142">
        <f t="shared" si="71"/>
        <v>-6.6861170499989386</v>
      </c>
      <c r="O142">
        <v>160</v>
      </c>
      <c r="P142">
        <v>600000</v>
      </c>
      <c r="Q142">
        <v>557.964519</v>
      </c>
      <c r="R142">
        <v>-558195.76146299997</v>
      </c>
      <c r="S142">
        <v>2521181.861976</v>
      </c>
      <c r="T142">
        <v>-457.73255599999999</v>
      </c>
      <c r="U142">
        <v>144.051118</v>
      </c>
      <c r="V142">
        <f t="shared" si="66"/>
        <v>1.44051118E-2</v>
      </c>
      <c r="Y142">
        <v>600000</v>
      </c>
      <c r="Z142">
        <v>38.515599999999999</v>
      </c>
      <c r="AA142">
        <v>98.381200000000007</v>
      </c>
      <c r="AB142">
        <v>59.865600000000001</v>
      </c>
      <c r="AD142">
        <f t="shared" si="72"/>
        <v>112282.07149800751</v>
      </c>
      <c r="AE142">
        <f t="shared" si="73"/>
        <v>1.3114152920535865E-2</v>
      </c>
      <c r="AF142">
        <f t="shared" si="74"/>
        <v>422.60164660062577</v>
      </c>
      <c r="AG142">
        <f t="shared" si="75"/>
        <v>1.42498261623931E-3</v>
      </c>
      <c r="AI142">
        <v>0.68975966476872996</v>
      </c>
      <c r="AJ142">
        <v>61.1009977735064</v>
      </c>
    </row>
    <row r="143" spans="2:40" x14ac:dyDescent="0.2">
      <c r="B143">
        <v>200</v>
      </c>
      <c r="C143">
        <v>700000</v>
      </c>
      <c r="D143">
        <v>557.952675</v>
      </c>
      <c r="E143">
        <v>-558208.09680000006</v>
      </c>
      <c r="F143">
        <v>2521181.861976</v>
      </c>
      <c r="G143">
        <v>-416.21955200000002</v>
      </c>
      <c r="I143">
        <f t="shared" si="67"/>
        <v>781.64768646901939</v>
      </c>
      <c r="J143">
        <f t="shared" si="68"/>
        <v>3.9549139806209214E-2</v>
      </c>
      <c r="K143">
        <f t="shared" si="69"/>
        <v>0.99941763829722119</v>
      </c>
      <c r="L143">
        <f t="shared" si="70"/>
        <v>-13.704411000013351</v>
      </c>
      <c r="M143">
        <f t="shared" si="71"/>
        <v>-7.1469154250018621</v>
      </c>
      <c r="O143">
        <v>200</v>
      </c>
      <c r="P143">
        <v>700000</v>
      </c>
      <c r="Q143">
        <v>557.952675</v>
      </c>
      <c r="R143">
        <v>-558208.09680000006</v>
      </c>
      <c r="S143">
        <v>2521181.861976</v>
      </c>
      <c r="T143">
        <v>-416.21955200000002</v>
      </c>
      <c r="U143">
        <v>192.938602</v>
      </c>
      <c r="V143">
        <f t="shared" si="66"/>
        <v>1.9293860200000002E-2</v>
      </c>
      <c r="Y143">
        <v>700000</v>
      </c>
      <c r="Z143">
        <v>38.6676</v>
      </c>
      <c r="AA143">
        <v>98.558300000000003</v>
      </c>
      <c r="AB143">
        <v>59.890700000000002</v>
      </c>
      <c r="AD143">
        <f t="shared" si="72"/>
        <v>112423.3610760148</v>
      </c>
      <c r="AE143">
        <f t="shared" si="73"/>
        <v>1.7542706157786577E-2</v>
      </c>
      <c r="AF143">
        <f t="shared" si="74"/>
        <v>338.50674019988054</v>
      </c>
      <c r="AG143">
        <f t="shared" si="75"/>
        <v>1.7789896876038997E-3</v>
      </c>
      <c r="AI143">
        <v>0.85298530840678299</v>
      </c>
      <c r="AJ143">
        <v>61.317450677055241</v>
      </c>
    </row>
    <row r="144" spans="2:40" x14ac:dyDescent="0.2">
      <c r="B144">
        <v>240</v>
      </c>
      <c r="C144">
        <v>800000</v>
      </c>
      <c r="D144">
        <v>557.89399600000002</v>
      </c>
      <c r="E144">
        <v>-558199.77660600003</v>
      </c>
      <c r="F144">
        <v>2521181.861976</v>
      </c>
      <c r="G144">
        <v>-449.258309</v>
      </c>
      <c r="I144">
        <f t="shared" si="67"/>
        <v>789.9678804690484</v>
      </c>
      <c r="J144">
        <f t="shared" si="68"/>
        <v>4.7458967767451059E-2</v>
      </c>
      <c r="K144">
        <f t="shared" si="69"/>
        <v>0.99941763829722119</v>
      </c>
      <c r="L144">
        <f t="shared" si="70"/>
        <v>-5.3842169999843463</v>
      </c>
      <c r="M144">
        <f t="shared" si="71"/>
        <v>-6.6305271499990344</v>
      </c>
      <c r="O144">
        <v>240</v>
      </c>
      <c r="P144">
        <v>800000</v>
      </c>
      <c r="Q144">
        <v>557.89399600000002</v>
      </c>
      <c r="R144">
        <v>-558199.77660600003</v>
      </c>
      <c r="S144">
        <v>2521181.861976</v>
      </c>
      <c r="T144">
        <v>-449.258309</v>
      </c>
      <c r="U144">
        <v>270.97269999999997</v>
      </c>
      <c r="V144">
        <f t="shared" si="66"/>
        <v>2.709727E-2</v>
      </c>
      <c r="Y144">
        <v>800000</v>
      </c>
      <c r="Z144">
        <v>38.462400000000002</v>
      </c>
      <c r="AA144">
        <v>99.201800000000006</v>
      </c>
      <c r="AB144">
        <v>60.739400000000003</v>
      </c>
      <c r="AD144">
        <f t="shared" si="72"/>
        <v>117270.80065611762</v>
      </c>
      <c r="AE144">
        <f t="shared" si="73"/>
        <v>2.361944426994116E-2</v>
      </c>
      <c r="AF144">
        <f t="shared" si="74"/>
        <v>294.25198397964175</v>
      </c>
      <c r="AG144">
        <f t="shared" si="75"/>
        <v>2.0465452496037004E-3</v>
      </c>
      <c r="AI144">
        <v>1.1055940037064527</v>
      </c>
      <c r="AJ144">
        <v>62.129930842279045</v>
      </c>
    </row>
    <row r="145" spans="2:40" x14ac:dyDescent="0.2">
      <c r="B145">
        <v>280</v>
      </c>
      <c r="C145">
        <v>900000</v>
      </c>
      <c r="D145">
        <v>557.98637699999995</v>
      </c>
      <c r="E145">
        <v>-558186.11998900003</v>
      </c>
      <c r="F145">
        <v>2521181.861976</v>
      </c>
      <c r="G145">
        <v>-435.16389900000001</v>
      </c>
      <c r="I145">
        <f t="shared" si="67"/>
        <v>803.62449746904895</v>
      </c>
      <c r="J145">
        <f t="shared" si="68"/>
        <v>5.5368795728692903E-2</v>
      </c>
      <c r="K145">
        <f t="shared" si="69"/>
        <v>0.99941763829722119</v>
      </c>
      <c r="L145">
        <f t="shared" si="70"/>
        <v>8.272400000016205</v>
      </c>
      <c r="M145">
        <f t="shared" si="71"/>
        <v>-6.4971165749997457</v>
      </c>
      <c r="O145">
        <v>280</v>
      </c>
      <c r="P145">
        <v>900000</v>
      </c>
      <c r="Q145">
        <v>557.98637699999995</v>
      </c>
      <c r="R145">
        <v>-558186.11998900003</v>
      </c>
      <c r="S145">
        <v>2521181.861976</v>
      </c>
      <c r="T145">
        <v>-435.16389900000001</v>
      </c>
      <c r="U145">
        <v>358.77455200000003</v>
      </c>
      <c r="V145">
        <f t="shared" si="66"/>
        <v>3.5877455200000005E-2</v>
      </c>
      <c r="Y145">
        <v>900000</v>
      </c>
      <c r="Z145">
        <v>38.593800000000002</v>
      </c>
      <c r="AA145">
        <v>98.861500000000007</v>
      </c>
      <c r="AB145">
        <v>60.267699999999998</v>
      </c>
      <c r="AD145">
        <f t="shared" si="72"/>
        <v>114559.80112168213</v>
      </c>
      <c r="AE145">
        <f t="shared" si="73"/>
        <v>3.2012781208747419E-2</v>
      </c>
      <c r="AF145">
        <f t="shared" si="74"/>
        <v>246.38540084098918</v>
      </c>
      <c r="AG145">
        <f t="shared" si="75"/>
        <v>2.4441383212824544E-3</v>
      </c>
      <c r="AI145">
        <v>1.0642780470064597</v>
      </c>
      <c r="AJ145">
        <v>62.234669516762018</v>
      </c>
      <c r="AK145">
        <f>AVERAGE(AI145:AI149)</f>
        <v>0.80442981673669878</v>
      </c>
      <c r="AL145">
        <f>AVERAGE(AJ145:AJ149)</f>
        <v>62.958524631627803</v>
      </c>
      <c r="AM145">
        <f>AVERAGE(AI145:AI154)</f>
        <v>0.70060357795121131</v>
      </c>
      <c r="AN145">
        <f>AVERAGE(AJ145:AJ154)</f>
        <v>64.933251574603304</v>
      </c>
    </row>
    <row r="146" spans="2:40" x14ac:dyDescent="0.2">
      <c r="B146">
        <v>320</v>
      </c>
      <c r="C146">
        <v>1000000</v>
      </c>
      <c r="D146">
        <v>557.97041200000001</v>
      </c>
      <c r="E146">
        <v>-558198.75674700004</v>
      </c>
      <c r="F146">
        <v>2521181.861976</v>
      </c>
      <c r="G146">
        <v>-271.10828500000002</v>
      </c>
      <c r="I146">
        <f t="shared" si="67"/>
        <v>790.98773946904112</v>
      </c>
      <c r="J146">
        <f t="shared" si="68"/>
        <v>6.327862368993474E-2</v>
      </c>
      <c r="K146">
        <f t="shared" si="69"/>
        <v>0.99941763829722119</v>
      </c>
      <c r="L146">
        <f t="shared" si="70"/>
        <v>-4.3643579999916255</v>
      </c>
      <c r="M146">
        <f t="shared" si="71"/>
        <v>-7.1544509499999549</v>
      </c>
      <c r="O146">
        <v>320</v>
      </c>
      <c r="P146">
        <v>1000000</v>
      </c>
      <c r="Q146">
        <v>557.97041200000001</v>
      </c>
      <c r="R146">
        <v>-558198.75674700004</v>
      </c>
      <c r="S146">
        <v>2521181.861976</v>
      </c>
      <c r="T146">
        <v>-271.10828500000002</v>
      </c>
      <c r="U146">
        <v>468.81526500000001</v>
      </c>
      <c r="V146">
        <f t="shared" si="66"/>
        <v>4.6881526500000006E-2</v>
      </c>
      <c r="Y146">
        <v>1000000</v>
      </c>
      <c r="Z146">
        <v>38.585999999999999</v>
      </c>
      <c r="AA146">
        <v>98.994900000000001</v>
      </c>
      <c r="AB146">
        <v>60.408900000000003</v>
      </c>
      <c r="AD146">
        <f t="shared" si="72"/>
        <v>115366.88874470817</v>
      </c>
      <c r="AE146">
        <f t="shared" si="73"/>
        <v>4.1538861605914114E-2</v>
      </c>
      <c r="AF146">
        <f t="shared" si="74"/>
        <v>217.10606375644764</v>
      </c>
      <c r="AG146">
        <f t="shared" si="75"/>
        <v>2.7737594684391475E-3</v>
      </c>
      <c r="AI146">
        <v>0.63552267032726095</v>
      </c>
      <c r="AJ146">
        <v>63.039671775328657</v>
      </c>
    </row>
    <row r="147" spans="2:40" x14ac:dyDescent="0.2">
      <c r="B147">
        <v>360</v>
      </c>
      <c r="C147">
        <v>1100000</v>
      </c>
      <c r="D147">
        <v>557.94609100000002</v>
      </c>
      <c r="E147">
        <v>-558199.52516099997</v>
      </c>
      <c r="F147">
        <v>2521181.861976</v>
      </c>
      <c r="G147">
        <v>-327.23582099999999</v>
      </c>
      <c r="I147">
        <f t="shared" si="67"/>
        <v>790.2193254691083</v>
      </c>
      <c r="J147">
        <f t="shared" si="68"/>
        <v>7.1188451651176585E-2</v>
      </c>
      <c r="K147">
        <f t="shared" si="69"/>
        <v>0.99941763829722119</v>
      </c>
      <c r="L147">
        <f t="shared" si="70"/>
        <v>-5.1327719999244437</v>
      </c>
      <c r="M147">
        <f t="shared" si="71"/>
        <v>-6.8577423499980794</v>
      </c>
      <c r="O147">
        <v>360</v>
      </c>
      <c r="P147">
        <v>1100000</v>
      </c>
      <c r="Q147">
        <v>557.94609100000002</v>
      </c>
      <c r="R147">
        <v>-558199.52516099997</v>
      </c>
      <c r="S147">
        <v>2521181.861976</v>
      </c>
      <c r="T147">
        <v>-327.23582099999999</v>
      </c>
      <c r="U147">
        <v>565.89725899999996</v>
      </c>
      <c r="V147">
        <f t="shared" si="66"/>
        <v>5.6589725899999999E-2</v>
      </c>
      <c r="Y147">
        <v>1100000</v>
      </c>
      <c r="Z147">
        <v>38.131700000000002</v>
      </c>
      <c r="AA147">
        <v>99.146699999999996</v>
      </c>
      <c r="AB147">
        <v>61.015000000000001</v>
      </c>
      <c r="AD147">
        <f t="shared" si="72"/>
        <v>118874.37443334959</v>
      </c>
      <c r="AE147">
        <f t="shared" si="73"/>
        <v>4.8661262517903758E-2</v>
      </c>
      <c r="AF147">
        <f t="shared" si="74"/>
        <v>198.85041189934199</v>
      </c>
      <c r="AG147">
        <f t="shared" si="75"/>
        <v>3.0284071038526859E-3</v>
      </c>
      <c r="AI147">
        <v>0.94332677665565223</v>
      </c>
      <c r="AJ147">
        <v>63.078540642658872</v>
      </c>
    </row>
    <row r="148" spans="2:40" x14ac:dyDescent="0.2">
      <c r="B148">
        <v>400</v>
      </c>
      <c r="C148">
        <v>1200000</v>
      </c>
      <c r="D148">
        <v>558.00455999999997</v>
      </c>
      <c r="E148">
        <v>-558207.82323600003</v>
      </c>
      <c r="F148">
        <v>2521181.861976</v>
      </c>
      <c r="G148">
        <v>-382.240432</v>
      </c>
      <c r="I148">
        <f t="shared" si="67"/>
        <v>781.9212504690513</v>
      </c>
      <c r="J148">
        <f t="shared" si="68"/>
        <v>7.9098279612418429E-2</v>
      </c>
      <c r="K148">
        <f t="shared" si="69"/>
        <v>0.99941763829722119</v>
      </c>
      <c r="L148">
        <f t="shared" si="70"/>
        <v>-13.430846999981441</v>
      </c>
      <c r="M148">
        <f t="shared" si="71"/>
        <v>-7.0459838750011841</v>
      </c>
      <c r="O148">
        <v>400</v>
      </c>
      <c r="P148">
        <v>1200000</v>
      </c>
      <c r="Q148">
        <v>558.00455999999997</v>
      </c>
      <c r="R148">
        <v>-558207.82323600003</v>
      </c>
      <c r="S148">
        <v>2521181.861976</v>
      </c>
      <c r="T148">
        <v>-382.240432</v>
      </c>
      <c r="U148">
        <v>697.93076799999994</v>
      </c>
      <c r="V148">
        <f t="shared" si="66"/>
        <v>6.9793076799999992E-2</v>
      </c>
      <c r="Y148">
        <v>1200000</v>
      </c>
      <c r="Z148">
        <v>38.689700000000002</v>
      </c>
      <c r="AA148">
        <v>98.748099999999994</v>
      </c>
      <c r="AB148">
        <v>60.058399999999999</v>
      </c>
      <c r="AD148">
        <f t="shared" si="72"/>
        <v>113370.3981789878</v>
      </c>
      <c r="AE148">
        <f t="shared" si="73"/>
        <v>6.2928401377110602E-2</v>
      </c>
      <c r="AF148">
        <f t="shared" si="74"/>
        <v>170.67913445846614</v>
      </c>
      <c r="AG148">
        <f t="shared" si="75"/>
        <v>3.5282578735278398E-3</v>
      </c>
      <c r="AI148">
        <v>0.81535669741342209</v>
      </c>
      <c r="AJ148">
        <v>63.19745366079642</v>
      </c>
    </row>
    <row r="149" spans="2:40" x14ac:dyDescent="0.2">
      <c r="B149">
        <v>440</v>
      </c>
      <c r="C149">
        <v>1300000</v>
      </c>
      <c r="D149">
        <v>557.94083999999998</v>
      </c>
      <c r="E149">
        <v>-558212.93260900001</v>
      </c>
      <c r="F149">
        <v>2521181.861976</v>
      </c>
      <c r="G149">
        <v>-407.84034600000001</v>
      </c>
      <c r="I149">
        <f t="shared" si="67"/>
        <v>776.81187746906653</v>
      </c>
      <c r="J149">
        <f t="shared" si="68"/>
        <v>8.7008107573660273E-2</v>
      </c>
      <c r="K149">
        <f t="shared" si="69"/>
        <v>0.99941763829722119</v>
      </c>
      <c r="L149">
        <f t="shared" si="70"/>
        <v>-18.540219999966212</v>
      </c>
      <c r="M149">
        <f t="shared" si="71"/>
        <v>-6.9662663249993786</v>
      </c>
      <c r="O149">
        <v>440</v>
      </c>
      <c r="P149">
        <v>1300000</v>
      </c>
      <c r="Q149">
        <v>557.94083999999998</v>
      </c>
      <c r="R149">
        <v>-558212.93260900001</v>
      </c>
      <c r="S149">
        <v>2521181.861976</v>
      </c>
      <c r="T149">
        <v>-407.84034600000001</v>
      </c>
      <c r="U149">
        <v>874.82613300000003</v>
      </c>
      <c r="V149">
        <f t="shared" si="66"/>
        <v>8.7482613300000012E-2</v>
      </c>
      <c r="Y149">
        <v>1300000</v>
      </c>
      <c r="Z149">
        <v>39.036000000000001</v>
      </c>
      <c r="AA149">
        <v>98.858000000000004</v>
      </c>
      <c r="AB149">
        <v>59.822000000000003</v>
      </c>
      <c r="AD149">
        <f t="shared" si="72"/>
        <v>112036.9256813298</v>
      </c>
      <c r="AE149">
        <f t="shared" si="73"/>
        <v>7.9816851320075807E-2</v>
      </c>
      <c r="AF149">
        <f t="shared" si="74"/>
        <v>153.33781055749273</v>
      </c>
      <c r="AG149">
        <f t="shared" si="75"/>
        <v>3.9272766306664465E-3</v>
      </c>
      <c r="AI149">
        <v>0.56366489228069849</v>
      </c>
      <c r="AJ149">
        <v>63.242287562593063</v>
      </c>
    </row>
    <row r="150" spans="2:40" x14ac:dyDescent="0.2">
      <c r="B150">
        <v>480</v>
      </c>
      <c r="C150">
        <v>1400000</v>
      </c>
      <c r="D150">
        <v>557.99649599999998</v>
      </c>
      <c r="E150">
        <v>-558207.28264999995</v>
      </c>
      <c r="F150">
        <v>2521181.861976</v>
      </c>
      <c r="G150">
        <v>-405.450132</v>
      </c>
      <c r="I150">
        <f t="shared" si="67"/>
        <v>782.46183646912687</v>
      </c>
      <c r="J150">
        <f t="shared" si="68"/>
        <v>9.4917935534902118E-2</v>
      </c>
      <c r="K150">
        <f t="shared" si="69"/>
        <v>0.99941763829722119</v>
      </c>
      <c r="L150">
        <f t="shared" si="70"/>
        <v>-12.890260999905877</v>
      </c>
      <c r="M150">
        <f t="shared" si="71"/>
        <v>-6.6972830249982511</v>
      </c>
      <c r="O150">
        <v>480</v>
      </c>
      <c r="P150">
        <v>1400000</v>
      </c>
      <c r="Q150">
        <v>557.99649599999998</v>
      </c>
      <c r="R150">
        <v>-558207.28264999995</v>
      </c>
      <c r="S150">
        <v>2521181.861976</v>
      </c>
      <c r="T150">
        <v>-405.450132</v>
      </c>
      <c r="U150">
        <v>1008.601521</v>
      </c>
      <c r="V150">
        <f t="shared" si="66"/>
        <v>0.1008601521</v>
      </c>
      <c r="Y150">
        <v>1400000</v>
      </c>
      <c r="Z150">
        <v>38.764000000000003</v>
      </c>
      <c r="AA150">
        <v>99.1404</v>
      </c>
      <c r="AB150">
        <v>60.376399999999997</v>
      </c>
      <c r="AD150">
        <f t="shared" si="72"/>
        <v>115180.78667753735</v>
      </c>
      <c r="AE150">
        <f t="shared" si="73"/>
        <v>8.9510422077239152E-2</v>
      </c>
      <c r="AF150">
        <f t="shared" si="74"/>
        <v>144.50389528586038</v>
      </c>
      <c r="AG150">
        <f t="shared" si="75"/>
        <v>4.1673617088917661E-3</v>
      </c>
      <c r="AI150">
        <v>0.58126108414214861</v>
      </c>
      <c r="AJ150">
        <v>64.914431302003621</v>
      </c>
      <c r="AK150">
        <f>AVERAGE(AI150:AI154)</f>
        <v>0.59677733916572406</v>
      </c>
      <c r="AL150">
        <f>AVERAGE(AJ150:AJ154)</f>
        <v>66.907978517578812</v>
      </c>
    </row>
    <row r="151" spans="2:40" x14ac:dyDescent="0.2">
      <c r="B151">
        <v>520</v>
      </c>
      <c r="C151">
        <v>1500000</v>
      </c>
      <c r="D151">
        <v>557.98268800000005</v>
      </c>
      <c r="E151">
        <v>-558202.17826900003</v>
      </c>
      <c r="F151">
        <v>2521181.861976</v>
      </c>
      <c r="G151">
        <v>-340.29385000000002</v>
      </c>
      <c r="I151">
        <f t="shared" si="67"/>
        <v>787.56621746905148</v>
      </c>
      <c r="J151">
        <f t="shared" si="68"/>
        <v>0.10282776349614396</v>
      </c>
      <c r="K151">
        <f t="shared" si="69"/>
        <v>0.99941763829722119</v>
      </c>
      <c r="L151">
        <f t="shared" si="70"/>
        <v>-7.7858799999812618</v>
      </c>
      <c r="M151">
        <f t="shared" si="71"/>
        <v>-6.7109224750016434</v>
      </c>
      <c r="O151">
        <v>520</v>
      </c>
      <c r="P151">
        <v>1500000</v>
      </c>
      <c r="Q151">
        <v>557.98268800000005</v>
      </c>
      <c r="R151">
        <v>-558202.17826900003</v>
      </c>
      <c r="S151">
        <v>2521181.861976</v>
      </c>
      <c r="T151">
        <v>-340.29385000000002</v>
      </c>
      <c r="U151">
        <v>1264.8841970000001</v>
      </c>
      <c r="V151">
        <f t="shared" si="66"/>
        <v>0.12648841970000002</v>
      </c>
      <c r="Y151">
        <v>1500000</v>
      </c>
      <c r="Z151">
        <v>38.610700000000001</v>
      </c>
      <c r="AA151">
        <v>99.116600000000005</v>
      </c>
      <c r="AB151">
        <v>60.505899999999997</v>
      </c>
      <c r="AD151">
        <f t="shared" si="72"/>
        <v>115923.52361895198</v>
      </c>
      <c r="AE151">
        <f t="shared" si="73"/>
        <v>0.11153552602572006</v>
      </c>
      <c r="AF151">
        <f t="shared" si="74"/>
        <v>134.24835754487091</v>
      </c>
      <c r="AG151">
        <f t="shared" si="75"/>
        <v>4.4857159596810841E-3</v>
      </c>
      <c r="AI151">
        <v>0.73990459511012807</v>
      </c>
      <c r="AJ151">
        <v>65.679358513493312</v>
      </c>
    </row>
    <row r="152" spans="2:40" x14ac:dyDescent="0.2">
      <c r="B152">
        <v>560</v>
      </c>
      <c r="C152">
        <v>1600000</v>
      </c>
      <c r="D152">
        <v>558.027107</v>
      </c>
      <c r="E152">
        <v>-558202.29055100004</v>
      </c>
      <c r="F152">
        <v>2521181.861976</v>
      </c>
      <c r="G152">
        <v>-231.962626</v>
      </c>
      <c r="I152">
        <f t="shared" si="67"/>
        <v>787.45393546903506</v>
      </c>
      <c r="J152">
        <f t="shared" si="68"/>
        <v>0.11073759145738581</v>
      </c>
      <c r="K152">
        <f t="shared" si="69"/>
        <v>0.99941763829722119</v>
      </c>
      <c r="L152">
        <f t="shared" si="70"/>
        <v>-7.8981619999976829</v>
      </c>
      <c r="M152">
        <f t="shared" si="71"/>
        <v>-6.8413390500001698</v>
      </c>
      <c r="O152">
        <v>560</v>
      </c>
      <c r="P152">
        <v>1600000</v>
      </c>
      <c r="Q152">
        <v>558.027107</v>
      </c>
      <c r="R152">
        <v>-558202.29055100004</v>
      </c>
      <c r="S152">
        <v>2521181.861976</v>
      </c>
      <c r="T152">
        <v>-231.962626</v>
      </c>
      <c r="U152">
        <v>1460.360066</v>
      </c>
      <c r="V152">
        <f t="shared" si="66"/>
        <v>0.14603600659999999</v>
      </c>
      <c r="Y152">
        <v>1600000</v>
      </c>
      <c r="Z152">
        <v>38.3277</v>
      </c>
      <c r="AA152">
        <v>99.186199999999999</v>
      </c>
      <c r="AB152">
        <v>60.858499999999999</v>
      </c>
      <c r="AD152">
        <f t="shared" si="72"/>
        <v>117962.00062653485</v>
      </c>
      <c r="AE152">
        <f t="shared" si="73"/>
        <v>0.12654699757321144</v>
      </c>
      <c r="AF152">
        <f t="shared" si="74"/>
        <v>126.851279959463</v>
      </c>
      <c r="AG152">
        <f t="shared" si="75"/>
        <v>4.7472914754383318E-3</v>
      </c>
      <c r="AI152">
        <v>0.50578299119313153</v>
      </c>
      <c r="AJ152">
        <v>66.104861590575283</v>
      </c>
    </row>
    <row r="153" spans="2:40" x14ac:dyDescent="0.2">
      <c r="B153">
        <v>600</v>
      </c>
      <c r="C153">
        <v>1700000</v>
      </c>
      <c r="D153">
        <v>557.99264900000003</v>
      </c>
      <c r="E153">
        <v>-558194.49703900004</v>
      </c>
      <c r="F153">
        <v>2521181.861976</v>
      </c>
      <c r="G153">
        <v>-176.034065</v>
      </c>
      <c r="I153">
        <f t="shared" si="67"/>
        <v>795.24744746903889</v>
      </c>
      <c r="J153">
        <f t="shared" si="68"/>
        <v>0.11864741941862765</v>
      </c>
      <c r="K153">
        <f t="shared" si="69"/>
        <v>0.99941763829722119</v>
      </c>
      <c r="L153">
        <f t="shared" si="70"/>
        <v>-0.10464999999385327</v>
      </c>
      <c r="M153">
        <f t="shared" si="71"/>
        <v>-6.643694199999663</v>
      </c>
      <c r="O153">
        <v>600</v>
      </c>
      <c r="P153">
        <v>1700000</v>
      </c>
      <c r="Q153">
        <v>557.99264900000003</v>
      </c>
      <c r="R153">
        <v>-558194.49703900004</v>
      </c>
      <c r="S153">
        <v>2521181.861976</v>
      </c>
      <c r="T153">
        <v>-176.034065</v>
      </c>
      <c r="U153">
        <v>1736.536472</v>
      </c>
      <c r="V153">
        <f t="shared" si="66"/>
        <v>0.17365364720000001</v>
      </c>
      <c r="Y153">
        <v>1700000</v>
      </c>
      <c r="Z153">
        <v>38.309699999999999</v>
      </c>
      <c r="AA153">
        <v>99.148300000000006</v>
      </c>
      <c r="AB153">
        <v>60.8386</v>
      </c>
      <c r="AD153">
        <f t="shared" ref="AD153:AD184" si="76">(1/6)*3.14*(AB153)^3</f>
        <v>117846.32197966661</v>
      </c>
      <c r="AE153">
        <f t="shared" ref="AE153:AE184" si="77">V153*$AD$135/AD153</f>
        <v>0.15062667977723174</v>
      </c>
      <c r="AF153">
        <f t="shared" ref="AF153:AF184" si="78">AD153/O153*0.6022</f>
        <v>118.27842516025871</v>
      </c>
      <c r="AG153">
        <f t="shared" ref="AG153:AG184" si="79">O153/AD153</f>
        <v>5.0913765480396153E-3</v>
      </c>
      <c r="AI153">
        <v>0.63248892553437608</v>
      </c>
      <c r="AJ153">
        <v>68.726780338994672</v>
      </c>
    </row>
    <row r="154" spans="2:40" x14ac:dyDescent="0.2">
      <c r="B154">
        <v>640</v>
      </c>
      <c r="C154">
        <v>1800000</v>
      </c>
      <c r="D154">
        <v>558.029492</v>
      </c>
      <c r="E154">
        <v>-558196.05333799997</v>
      </c>
      <c r="F154">
        <v>2521181.861976</v>
      </c>
      <c r="G154">
        <v>-131.53919300000001</v>
      </c>
      <c r="I154">
        <f t="shared" si="67"/>
        <v>793.69114846910816</v>
      </c>
      <c r="J154">
        <f t="shared" si="68"/>
        <v>0.12655724737986948</v>
      </c>
      <c r="K154">
        <f t="shared" si="69"/>
        <v>0.99941763829722119</v>
      </c>
      <c r="L154">
        <f t="shared" si="70"/>
        <v>-1.6609489999245852</v>
      </c>
      <c r="M154">
        <f t="shared" si="71"/>
        <v>-6.8774394749980274</v>
      </c>
      <c r="O154">
        <v>640</v>
      </c>
      <c r="P154">
        <v>1800000</v>
      </c>
      <c r="Q154">
        <v>558.029492</v>
      </c>
      <c r="R154">
        <v>-558196.05333799997</v>
      </c>
      <c r="S154">
        <v>2521181.861976</v>
      </c>
      <c r="T154">
        <v>-131.53919300000001</v>
      </c>
      <c r="U154">
        <v>2027.1905300000001</v>
      </c>
      <c r="V154">
        <f t="shared" si="66"/>
        <v>0.20271905300000001</v>
      </c>
      <c r="Y154">
        <v>1800000</v>
      </c>
      <c r="Z154">
        <v>38.330399999999997</v>
      </c>
      <c r="AA154">
        <v>99.232100000000003</v>
      </c>
      <c r="AB154">
        <v>60.901699999999998</v>
      </c>
      <c r="AD154">
        <f t="shared" si="76"/>
        <v>118213.38260021411</v>
      </c>
      <c r="AE154">
        <f t="shared" si="77"/>
        <v>0.17529194134411424</v>
      </c>
      <c r="AF154">
        <f t="shared" si="78"/>
        <v>111.23140469038897</v>
      </c>
      <c r="AG154">
        <f t="shared" si="79"/>
        <v>5.4139386414854248E-3</v>
      </c>
      <c r="AI154">
        <v>0.52444909984883559</v>
      </c>
      <c r="AJ154">
        <v>69.114460842827199</v>
      </c>
    </row>
    <row r="155" spans="2:40" x14ac:dyDescent="0.2">
      <c r="B155">
        <v>680</v>
      </c>
      <c r="C155">
        <v>1900000</v>
      </c>
      <c r="D155">
        <v>558.02784399999996</v>
      </c>
      <c r="E155">
        <v>-558199.96440099995</v>
      </c>
      <c r="F155">
        <v>2521181.861976</v>
      </c>
      <c r="G155">
        <v>-43.694311999999996</v>
      </c>
      <c r="I155">
        <f t="shared" si="67"/>
        <v>789.78008546913043</v>
      </c>
      <c r="J155">
        <f t="shared" si="68"/>
        <v>0.13446707534111133</v>
      </c>
      <c r="K155">
        <f t="shared" si="69"/>
        <v>0.99941763829722119</v>
      </c>
      <c r="L155">
        <f t="shared" si="70"/>
        <v>-5.5720119999023154</v>
      </c>
      <c r="M155">
        <f t="shared" si="71"/>
        <v>-6.9363085749992024</v>
      </c>
      <c r="O155">
        <v>680</v>
      </c>
      <c r="P155">
        <v>1900000</v>
      </c>
      <c r="Q155">
        <v>558.02784399999996</v>
      </c>
      <c r="R155">
        <v>-558199.96440099995</v>
      </c>
      <c r="S155">
        <v>2521181.861976</v>
      </c>
      <c r="T155">
        <v>-43.694311999999996</v>
      </c>
      <c r="U155">
        <v>2281.7216560000002</v>
      </c>
      <c r="V155">
        <f t="shared" si="66"/>
        <v>0.22817216560000003</v>
      </c>
      <c r="Y155">
        <v>1900000</v>
      </c>
      <c r="Z155">
        <v>38.244999999999997</v>
      </c>
      <c r="AA155">
        <v>98.866399999999999</v>
      </c>
      <c r="AB155">
        <v>60.621400000000001</v>
      </c>
      <c r="AD155">
        <f t="shared" si="76"/>
        <v>116588.65256763916</v>
      </c>
      <c r="AE155">
        <f t="shared" si="77"/>
        <v>0.20005085316842072</v>
      </c>
      <c r="AF155">
        <f t="shared" si="78"/>
        <v>103.24953908269455</v>
      </c>
      <c r="AG155">
        <f t="shared" si="79"/>
        <v>5.8324715572597987E-3</v>
      </c>
      <c r="AI155">
        <v>0.78510196304244473</v>
      </c>
      <c r="AJ155">
        <v>69.308613563098945</v>
      </c>
      <c r="AK155">
        <f>AVERAGE(AI155:AI159)</f>
        <v>0.60463888516523823</v>
      </c>
      <c r="AL155">
        <f>AVERAGE(AJ155:AJ159)</f>
        <v>70.94020014766059</v>
      </c>
      <c r="AM155">
        <f>AVERAGE(AI155:AI164)</f>
        <v>0.55194862023210045</v>
      </c>
      <c r="AN155">
        <f>AVERAGE(AJ155:AJ164)</f>
        <v>72.711105949897245</v>
      </c>
    </row>
    <row r="156" spans="2:40" x14ac:dyDescent="0.2">
      <c r="B156">
        <v>720</v>
      </c>
      <c r="C156">
        <v>2000000</v>
      </c>
      <c r="D156">
        <v>558.13151400000004</v>
      </c>
      <c r="E156">
        <v>-558178.90180899994</v>
      </c>
      <c r="F156">
        <v>2521181.861976</v>
      </c>
      <c r="G156">
        <v>21.014517000000001</v>
      </c>
      <c r="I156">
        <f t="shared" si="67"/>
        <v>810.84267746913247</v>
      </c>
      <c r="J156">
        <f t="shared" si="68"/>
        <v>0.14237690330235317</v>
      </c>
      <c r="K156">
        <f t="shared" si="69"/>
        <v>0.99941763829722119</v>
      </c>
      <c r="L156">
        <f t="shared" si="70"/>
        <v>15.490580000099726</v>
      </c>
      <c r="M156">
        <f t="shared" si="71"/>
        <v>-6.3119671999997085</v>
      </c>
      <c r="O156">
        <v>720</v>
      </c>
      <c r="P156">
        <v>2000000</v>
      </c>
      <c r="Q156">
        <v>558.13151400000004</v>
      </c>
      <c r="R156">
        <v>-558178.90180899994</v>
      </c>
      <c r="S156">
        <v>2521181.861976</v>
      </c>
      <c r="T156">
        <v>21.014517000000001</v>
      </c>
      <c r="U156">
        <v>2690.557241</v>
      </c>
      <c r="V156">
        <f t="shared" si="66"/>
        <v>0.2690557241</v>
      </c>
      <c r="Y156">
        <v>2000000</v>
      </c>
      <c r="Z156">
        <v>38.850999999999999</v>
      </c>
      <c r="AA156">
        <v>99.007300000000001</v>
      </c>
      <c r="AB156">
        <v>60.156300000000002</v>
      </c>
      <c r="AD156">
        <f t="shared" si="76"/>
        <v>113925.71087507336</v>
      </c>
      <c r="AE156">
        <f t="shared" si="77"/>
        <v>0.24140958834344242</v>
      </c>
      <c r="AF156">
        <f t="shared" si="78"/>
        <v>95.286198734679402</v>
      </c>
      <c r="AG156">
        <f t="shared" si="79"/>
        <v>6.319907898485925E-3</v>
      </c>
      <c r="AI156">
        <v>0.64187677063990001</v>
      </c>
      <c r="AJ156">
        <v>69.531441736948395</v>
      </c>
    </row>
    <row r="157" spans="2:40" x14ac:dyDescent="0.2">
      <c r="B157">
        <v>760</v>
      </c>
      <c r="C157">
        <v>2100000</v>
      </c>
      <c r="D157">
        <v>557.93716700000004</v>
      </c>
      <c r="E157">
        <v>-558193.34589</v>
      </c>
      <c r="F157">
        <v>2521181.861976</v>
      </c>
      <c r="G157">
        <v>34.175274999999999</v>
      </c>
      <c r="I157">
        <f t="shared" si="67"/>
        <v>796.39859646908008</v>
      </c>
      <c r="J157">
        <f t="shared" si="68"/>
        <v>0.15028673126359501</v>
      </c>
      <c r="K157">
        <f t="shared" si="69"/>
        <v>0.99941763829722119</v>
      </c>
      <c r="L157">
        <f t="shared" si="70"/>
        <v>1.0464990000473335</v>
      </c>
      <c r="M157">
        <f t="shared" si="71"/>
        <v>-7.1996340250010693</v>
      </c>
      <c r="O157">
        <v>760</v>
      </c>
      <c r="P157">
        <v>2100000</v>
      </c>
      <c r="Q157">
        <v>557.93716700000004</v>
      </c>
      <c r="R157">
        <v>-558193.34589</v>
      </c>
      <c r="S157">
        <v>2521181.861976</v>
      </c>
      <c r="T157">
        <v>34.175274999999999</v>
      </c>
      <c r="U157">
        <v>2975.164342</v>
      </c>
      <c r="V157">
        <f t="shared" si="66"/>
        <v>0.29751643420000001</v>
      </c>
      <c r="Y157">
        <v>2100000</v>
      </c>
      <c r="Z157">
        <v>38.532800000000002</v>
      </c>
      <c r="AA157">
        <v>99.279600000000002</v>
      </c>
      <c r="AB157">
        <v>60.7468</v>
      </c>
      <c r="AD157">
        <f t="shared" si="76"/>
        <v>117313.66787189846</v>
      </c>
      <c r="AE157">
        <f t="shared" si="77"/>
        <v>0.25923663380152456</v>
      </c>
      <c r="AF157">
        <f t="shared" si="78"/>
        <v>92.955645779549002</v>
      </c>
      <c r="AG157">
        <f t="shared" si="79"/>
        <v>6.4783585219574556E-3</v>
      </c>
      <c r="AI157">
        <v>0.44779230264867087</v>
      </c>
      <c r="AJ157">
        <v>69.986953013510714</v>
      </c>
    </row>
    <row r="158" spans="2:40" x14ac:dyDescent="0.2">
      <c r="B158">
        <v>800</v>
      </c>
      <c r="C158">
        <v>2200000</v>
      </c>
      <c r="D158">
        <v>558.04540999999995</v>
      </c>
      <c r="E158">
        <v>-558189.45060600003</v>
      </c>
      <c r="F158">
        <v>2521181.861976</v>
      </c>
      <c r="G158">
        <v>131.67304300000001</v>
      </c>
      <c r="I158">
        <f t="shared" si="67"/>
        <v>800.29388046904933</v>
      </c>
      <c r="J158">
        <f t="shared" si="68"/>
        <v>0.15819655922483686</v>
      </c>
      <c r="K158">
        <f t="shared" si="69"/>
        <v>0.99941763829722119</v>
      </c>
      <c r="L158">
        <f t="shared" si="70"/>
        <v>4.941783000016585</v>
      </c>
      <c r="M158">
        <f t="shared" si="71"/>
        <v>-6.7411499000005275</v>
      </c>
      <c r="O158">
        <v>800</v>
      </c>
      <c r="P158">
        <v>2200000</v>
      </c>
      <c r="Q158">
        <v>558.04540999999995</v>
      </c>
      <c r="R158">
        <v>-558189.45060600003</v>
      </c>
      <c r="S158">
        <v>2521181.861976</v>
      </c>
      <c r="T158">
        <v>131.67304300000001</v>
      </c>
      <c r="U158">
        <v>3349.7667980000001</v>
      </c>
      <c r="V158">
        <f t="shared" si="66"/>
        <v>0.33497667980000001</v>
      </c>
      <c r="Y158">
        <v>2200000</v>
      </c>
      <c r="Z158">
        <v>38.611600000000003</v>
      </c>
      <c r="AA158">
        <v>99.161600000000007</v>
      </c>
      <c r="AB158">
        <v>60.55</v>
      </c>
      <c r="AD158">
        <f t="shared" si="76"/>
        <v>116177.18256958332</v>
      </c>
      <c r="AE158">
        <f t="shared" si="77"/>
        <v>0.29473231829874241</v>
      </c>
      <c r="AF158">
        <f t="shared" si="78"/>
        <v>87.452374179253837</v>
      </c>
      <c r="AG158">
        <f t="shared" si="79"/>
        <v>6.8860337486739004E-3</v>
      </c>
      <c r="AI158">
        <v>0.70308334895742752</v>
      </c>
      <c r="AJ158">
        <v>72.729129774427463</v>
      </c>
    </row>
    <row r="159" spans="2:40" x14ac:dyDescent="0.2">
      <c r="B159">
        <v>840</v>
      </c>
      <c r="C159">
        <v>2300000</v>
      </c>
      <c r="D159">
        <v>558.02473699999996</v>
      </c>
      <c r="E159">
        <v>-558177.06896099995</v>
      </c>
      <c r="F159">
        <v>2521181.861976</v>
      </c>
      <c r="G159">
        <v>203.86983900000001</v>
      </c>
      <c r="I159">
        <f t="shared" si="67"/>
        <v>812.67552546912339</v>
      </c>
      <c r="J159">
        <f t="shared" si="68"/>
        <v>0.1661063871860787</v>
      </c>
      <c r="K159">
        <f t="shared" si="69"/>
        <v>0.99941763829722119</v>
      </c>
      <c r="L159">
        <f t="shared" si="70"/>
        <v>17.323428000090644</v>
      </c>
      <c r="M159">
        <f t="shared" si="71"/>
        <v>-6.5289908749979073</v>
      </c>
      <c r="O159">
        <v>840</v>
      </c>
      <c r="P159">
        <v>2300000</v>
      </c>
      <c r="Q159">
        <v>558.02473699999996</v>
      </c>
      <c r="R159">
        <v>-558177.06896099995</v>
      </c>
      <c r="S159">
        <v>2521181.861976</v>
      </c>
      <c r="T159">
        <v>203.86983900000001</v>
      </c>
      <c r="U159">
        <v>3775.8083769999998</v>
      </c>
      <c r="V159">
        <f t="shared" si="66"/>
        <v>0.3775808377</v>
      </c>
      <c r="Y159">
        <v>2300000</v>
      </c>
      <c r="Z159">
        <v>38.345100000000002</v>
      </c>
      <c r="AA159">
        <v>99.221299999999999</v>
      </c>
      <c r="AB159">
        <v>60.876199999999997</v>
      </c>
      <c r="AD159">
        <f t="shared" si="76"/>
        <v>118064.95426751251</v>
      </c>
      <c r="AE159">
        <f t="shared" si="77"/>
        <v>0.32690605829015013</v>
      </c>
      <c r="AF159">
        <f t="shared" si="78"/>
        <v>84.641327928447652</v>
      </c>
      <c r="AG159">
        <f t="shared" si="79"/>
        <v>7.1147276955422466E-3</v>
      </c>
      <c r="AI159">
        <v>0.44534004053774751</v>
      </c>
      <c r="AJ159">
        <v>73.144862650317478</v>
      </c>
    </row>
    <row r="160" spans="2:40" x14ac:dyDescent="0.2">
      <c r="B160">
        <v>880</v>
      </c>
      <c r="C160">
        <v>2400000</v>
      </c>
      <c r="D160">
        <v>557.994327</v>
      </c>
      <c r="E160">
        <v>-558165.021848</v>
      </c>
      <c r="F160">
        <v>2521181.861976</v>
      </c>
      <c r="G160">
        <v>282.23190499999998</v>
      </c>
      <c r="I160">
        <f t="shared" si="67"/>
        <v>824.72263846907299</v>
      </c>
      <c r="J160">
        <f t="shared" si="68"/>
        <v>0.17401621514732055</v>
      </c>
      <c r="K160">
        <f t="shared" si="69"/>
        <v>0.99941763829722119</v>
      </c>
      <c r="L160">
        <f t="shared" si="70"/>
        <v>29.370541000040248</v>
      </c>
      <c r="M160">
        <f t="shared" si="71"/>
        <v>-6.5373541750010187</v>
      </c>
      <c r="O160">
        <v>880</v>
      </c>
      <c r="P160">
        <v>2400000</v>
      </c>
      <c r="Q160">
        <v>557.994327</v>
      </c>
      <c r="R160">
        <v>-558165.021848</v>
      </c>
      <c r="S160">
        <v>2521181.861976</v>
      </c>
      <c r="T160">
        <v>282.23190499999998</v>
      </c>
      <c r="U160">
        <v>4132.712364</v>
      </c>
      <c r="V160">
        <f t="shared" si="66"/>
        <v>0.41327123640000002</v>
      </c>
      <c r="Y160">
        <v>2400000</v>
      </c>
      <c r="Z160">
        <v>38.669600000000003</v>
      </c>
      <c r="AA160">
        <v>99.212900000000005</v>
      </c>
      <c r="AB160">
        <v>60.543300000000002</v>
      </c>
      <c r="AD160">
        <f t="shared" si="76"/>
        <v>116138.62100082896</v>
      </c>
      <c r="AE160">
        <f t="shared" si="77"/>
        <v>0.3637412384648756</v>
      </c>
      <c r="AF160">
        <f t="shared" si="78"/>
        <v>79.475769962158168</v>
      </c>
      <c r="AG160">
        <f t="shared" si="79"/>
        <v>7.5771521343767191E-3</v>
      </c>
      <c r="AI160">
        <v>0.67849203931432034</v>
      </c>
      <c r="AJ160">
        <v>73.336786171527805</v>
      </c>
      <c r="AK160">
        <f>AVERAGE(AI160:AI164)</f>
        <v>0.49925835529896256</v>
      </c>
      <c r="AL160">
        <f>AVERAGE(AJ160:AJ164)</f>
        <v>74.482011752133886</v>
      </c>
    </row>
    <row r="161" spans="2:40" x14ac:dyDescent="0.2">
      <c r="B161">
        <v>920</v>
      </c>
      <c r="C161">
        <v>2500000</v>
      </c>
      <c r="D161">
        <v>557.98078299999997</v>
      </c>
      <c r="E161">
        <v>-558168.61829699995</v>
      </c>
      <c r="F161">
        <v>2521181.861976</v>
      </c>
      <c r="G161">
        <v>425.59394700000001</v>
      </c>
      <c r="I161">
        <f t="shared" si="67"/>
        <v>821.12618946912698</v>
      </c>
      <c r="J161">
        <f t="shared" si="68"/>
        <v>0.18192604310856239</v>
      </c>
      <c r="K161">
        <f t="shared" si="69"/>
        <v>0.99941763829722119</v>
      </c>
      <c r="L161">
        <f t="shared" si="70"/>
        <v>25.774092000094242</v>
      </c>
      <c r="M161">
        <f t="shared" si="71"/>
        <v>-6.9284432249984089</v>
      </c>
      <c r="O161">
        <v>920</v>
      </c>
      <c r="P161">
        <v>2500000</v>
      </c>
      <c r="Q161">
        <v>557.98078299999997</v>
      </c>
      <c r="R161">
        <v>-558168.61829699995</v>
      </c>
      <c r="S161">
        <v>2521181.861976</v>
      </c>
      <c r="T161">
        <v>425.59394700000001</v>
      </c>
      <c r="U161">
        <v>4721.0645039999999</v>
      </c>
      <c r="V161">
        <f t="shared" si="66"/>
        <v>0.47210645040000004</v>
      </c>
      <c r="Y161">
        <v>2500000</v>
      </c>
      <c r="Z161">
        <v>38.464399999999998</v>
      </c>
      <c r="AA161">
        <v>98.989199999999997</v>
      </c>
      <c r="AB161">
        <v>60.524799999999999</v>
      </c>
      <c r="AD161">
        <f t="shared" si="76"/>
        <v>116032.18933822344</v>
      </c>
      <c r="AE161">
        <f t="shared" si="77"/>
        <v>0.41590627625382198</v>
      </c>
      <c r="AF161">
        <f t="shared" si="78"/>
        <v>75.950635238563208</v>
      </c>
      <c r="AG161">
        <f t="shared" si="79"/>
        <v>7.9288342764806622E-3</v>
      </c>
      <c r="AI161">
        <v>0.46439734401241206</v>
      </c>
      <c r="AJ161">
        <v>73.416675798465619</v>
      </c>
    </row>
    <row r="162" spans="2:40" x14ac:dyDescent="0.2">
      <c r="B162">
        <v>960</v>
      </c>
      <c r="C162">
        <v>2600000</v>
      </c>
      <c r="D162">
        <v>558.02281600000003</v>
      </c>
      <c r="E162">
        <v>-558158.51042099996</v>
      </c>
      <c r="F162">
        <v>2521181.861976</v>
      </c>
      <c r="G162">
        <v>621.99539300000004</v>
      </c>
      <c r="I162">
        <f t="shared" si="67"/>
        <v>831.23406546912156</v>
      </c>
      <c r="J162">
        <f t="shared" si="68"/>
        <v>0.18983587106980424</v>
      </c>
      <c r="K162">
        <f t="shared" si="69"/>
        <v>0.99941763829722119</v>
      </c>
      <c r="L162">
        <f t="shared" si="70"/>
        <v>35.881968000088818</v>
      </c>
      <c r="M162">
        <f t="shared" si="71"/>
        <v>-6.5858350999998949</v>
      </c>
      <c r="O162">
        <v>960</v>
      </c>
      <c r="P162">
        <v>2600000</v>
      </c>
      <c r="Q162">
        <v>558.02281600000003</v>
      </c>
      <c r="R162">
        <v>-558158.51042099996</v>
      </c>
      <c r="S162">
        <v>2521181.861976</v>
      </c>
      <c r="T162">
        <v>621.99539300000004</v>
      </c>
      <c r="U162">
        <v>5080.0972739999997</v>
      </c>
      <c r="V162">
        <f t="shared" si="66"/>
        <v>0.50800972739999994</v>
      </c>
      <c r="Y162">
        <v>2600000</v>
      </c>
      <c r="Z162">
        <v>38.430999999999997</v>
      </c>
      <c r="AA162">
        <v>99.055099999999996</v>
      </c>
      <c r="AB162">
        <v>60.624099999999999</v>
      </c>
      <c r="AD162">
        <f t="shared" si="76"/>
        <v>116604.23139207037</v>
      </c>
      <c r="AE162">
        <f t="shared" si="77"/>
        <v>0.44534004053774751</v>
      </c>
      <c r="AF162">
        <f t="shared" si="78"/>
        <v>73.144862650317478</v>
      </c>
      <c r="AG162">
        <f t="shared" si="79"/>
        <v>8.2329773846035945E-3</v>
      </c>
      <c r="AI162">
        <v>0.39529596744742029</v>
      </c>
      <c r="AJ162">
        <v>73.559104197231292</v>
      </c>
    </row>
    <row r="163" spans="2:40" x14ac:dyDescent="0.2">
      <c r="B163">
        <v>1000</v>
      </c>
      <c r="C163">
        <v>2700000</v>
      </c>
      <c r="D163">
        <v>558.02203399999996</v>
      </c>
      <c r="E163">
        <v>-558158.38146800001</v>
      </c>
      <c r="F163">
        <v>2521181.861976</v>
      </c>
      <c r="G163">
        <v>702.73798099999999</v>
      </c>
      <c r="I163">
        <f t="shared" si="67"/>
        <v>831.36301846907008</v>
      </c>
      <c r="J163">
        <f t="shared" si="68"/>
        <v>0.19774569903104608</v>
      </c>
      <c r="K163">
        <f t="shared" si="69"/>
        <v>0.99941763829722119</v>
      </c>
      <c r="L163">
        <f t="shared" si="70"/>
        <v>36.010921000037342</v>
      </c>
      <c r="M163">
        <f t="shared" si="71"/>
        <v>-6.835308175001046</v>
      </c>
      <c r="O163">
        <v>1000</v>
      </c>
      <c r="P163">
        <v>2700000</v>
      </c>
      <c r="Q163">
        <v>558.02203399999996</v>
      </c>
      <c r="R163">
        <v>-558158.38146800001</v>
      </c>
      <c r="S163">
        <v>2521181.861976</v>
      </c>
      <c r="T163">
        <v>702.73798099999999</v>
      </c>
      <c r="U163">
        <v>5538.7232530000001</v>
      </c>
      <c r="V163">
        <f t="shared" si="66"/>
        <v>0.55387232530000008</v>
      </c>
      <c r="Y163">
        <v>2700000</v>
      </c>
      <c r="Z163">
        <v>38.137700000000002</v>
      </c>
      <c r="AA163">
        <v>99.668400000000005</v>
      </c>
      <c r="AB163">
        <v>61.530700000000003</v>
      </c>
      <c r="AD163">
        <f t="shared" si="76"/>
        <v>121914.10793501433</v>
      </c>
      <c r="AE163">
        <f t="shared" si="77"/>
        <v>0.46439734401241206</v>
      </c>
      <c r="AF163">
        <f t="shared" si="78"/>
        <v>73.416675798465619</v>
      </c>
      <c r="AG163">
        <f t="shared" si="79"/>
        <v>8.2024961420629414E-3</v>
      </c>
      <c r="AI163">
        <v>0.41590627625382198</v>
      </c>
      <c r="AJ163">
        <v>75.950635238563208</v>
      </c>
    </row>
    <row r="164" spans="2:40" x14ac:dyDescent="0.2">
      <c r="B164">
        <v>1040</v>
      </c>
      <c r="C164">
        <v>2800000</v>
      </c>
      <c r="D164">
        <v>557.98044500000003</v>
      </c>
      <c r="E164">
        <v>-558142.13976199995</v>
      </c>
      <c r="F164">
        <v>2521181.861976</v>
      </c>
      <c r="G164">
        <v>719.37587499999995</v>
      </c>
      <c r="I164">
        <f t="shared" ref="I164:I196" si="80">E164-(128000-$B$136)/128000*$E$137</f>
        <v>847.604724469129</v>
      </c>
      <c r="J164">
        <f t="shared" ref="J164:J196" si="81">B164/$B$136</f>
        <v>0.20565552699228792</v>
      </c>
      <c r="K164">
        <f t="shared" ref="K164:K196" si="82">F164/$F$137</f>
        <v>0.99941763829722119</v>
      </c>
      <c r="L164">
        <f t="shared" ref="L164:L196" si="83">E164-$E$138</f>
        <v>52.252627000096254</v>
      </c>
      <c r="M164">
        <f t="shared" ref="M164:M196" si="84">((L164-L163)-(B164-B163)*$H$14)/(B164-B163)</f>
        <v>-6.4324893499982867</v>
      </c>
      <c r="O164">
        <v>1040</v>
      </c>
      <c r="P164">
        <v>2800000</v>
      </c>
      <c r="Q164">
        <v>557.98044500000003</v>
      </c>
      <c r="R164">
        <v>-558142.13976199995</v>
      </c>
      <c r="S164">
        <v>2521181.861976</v>
      </c>
      <c r="T164">
        <v>719.37587499999995</v>
      </c>
      <c r="U164">
        <v>6123.9386359999999</v>
      </c>
      <c r="V164">
        <f t="shared" si="66"/>
        <v>0.61239386360000003</v>
      </c>
      <c r="Y164">
        <v>2800000</v>
      </c>
      <c r="Z164">
        <v>38.097799999999999</v>
      </c>
      <c r="AA164">
        <v>99.195899999999995</v>
      </c>
      <c r="AB164">
        <v>61.098100000000002</v>
      </c>
      <c r="AD164">
        <f t="shared" si="76"/>
        <v>119360.74273752955</v>
      </c>
      <c r="AE164">
        <f t="shared" si="77"/>
        <v>0.52444909984883559</v>
      </c>
      <c r="AF164">
        <f t="shared" si="78"/>
        <v>69.114460842827199</v>
      </c>
      <c r="AG164">
        <f t="shared" si="79"/>
        <v>8.7130825106117738E-3</v>
      </c>
      <c r="AI164">
        <v>0.54220014946683792</v>
      </c>
      <c r="AJ164">
        <v>76.146857354881504</v>
      </c>
    </row>
    <row r="165" spans="2:40" x14ac:dyDescent="0.2">
      <c r="B165">
        <v>1080</v>
      </c>
      <c r="C165">
        <v>2900000</v>
      </c>
      <c r="D165">
        <v>557.97498099999996</v>
      </c>
      <c r="E165">
        <v>-558140.09823799995</v>
      </c>
      <c r="F165">
        <v>2521181.861976</v>
      </c>
      <c r="G165">
        <v>859.44042999999999</v>
      </c>
      <c r="I165">
        <f t="shared" si="80"/>
        <v>849.6462484691292</v>
      </c>
      <c r="J165">
        <f t="shared" si="81"/>
        <v>0.21356535495352977</v>
      </c>
      <c r="K165">
        <f t="shared" si="82"/>
        <v>0.99941763829722119</v>
      </c>
      <c r="L165">
        <f t="shared" si="83"/>
        <v>54.294151000096463</v>
      </c>
      <c r="M165">
        <f t="shared" si="84"/>
        <v>-6.7874938999997543</v>
      </c>
      <c r="O165">
        <v>1080</v>
      </c>
      <c r="P165">
        <v>2900000</v>
      </c>
      <c r="Q165">
        <v>557.97498099999996</v>
      </c>
      <c r="R165">
        <v>-558140.09823799995</v>
      </c>
      <c r="S165">
        <v>2521181.861976</v>
      </c>
      <c r="T165">
        <v>859.44042999999999</v>
      </c>
      <c r="U165">
        <v>6620.0532370000001</v>
      </c>
      <c r="V165">
        <f t="shared" si="66"/>
        <v>0.66200532370000009</v>
      </c>
      <c r="Y165">
        <v>2900000</v>
      </c>
      <c r="Z165">
        <v>38.635599999999997</v>
      </c>
      <c r="AA165">
        <v>99.227599999999995</v>
      </c>
      <c r="AB165">
        <v>60.591999999999999</v>
      </c>
      <c r="AD165">
        <f t="shared" si="76"/>
        <v>116419.10628722006</v>
      </c>
      <c r="AE165">
        <f t="shared" si="77"/>
        <v>0.58126108414214861</v>
      </c>
      <c r="AF165">
        <f t="shared" si="78"/>
        <v>64.914431302003621</v>
      </c>
      <c r="AG165">
        <f t="shared" si="79"/>
        <v>9.2768277857717702E-3</v>
      </c>
      <c r="AI165">
        <v>0.49494159944844457</v>
      </c>
      <c r="AJ165">
        <v>78.440079417326899</v>
      </c>
      <c r="AK165">
        <f>AVERAGE(AI165:AI169)</f>
        <v>0.43717038134679259</v>
      </c>
      <c r="AL165">
        <f>AVERAGE(AJ165:AJ169)</f>
        <v>79.955625371142659</v>
      </c>
      <c r="AM165">
        <f>AVERAGE(AI165:AI174)</f>
        <v>0.37630008538486603</v>
      </c>
      <c r="AN165">
        <f>AVERAGE(AJ165:AJ174)</f>
        <v>83.022536625249117</v>
      </c>
    </row>
    <row r="166" spans="2:40" x14ac:dyDescent="0.2">
      <c r="B166">
        <v>1120</v>
      </c>
      <c r="C166">
        <v>3000000</v>
      </c>
      <c r="D166">
        <v>557.94894399999998</v>
      </c>
      <c r="E166">
        <v>-558125.274049</v>
      </c>
      <c r="F166">
        <v>2521181.861976</v>
      </c>
      <c r="G166">
        <v>920.87801899999999</v>
      </c>
      <c r="I166">
        <f t="shared" si="80"/>
        <v>864.4704374690773</v>
      </c>
      <c r="J166">
        <f t="shared" si="81"/>
        <v>0.22147518291477161</v>
      </c>
      <c r="K166">
        <f t="shared" si="82"/>
        <v>0.99941763829722119</v>
      </c>
      <c r="L166">
        <f t="shared" si="83"/>
        <v>69.118340000044554</v>
      </c>
      <c r="M166">
        <f t="shared" si="84"/>
        <v>-6.467927275001057</v>
      </c>
      <c r="O166">
        <v>1120</v>
      </c>
      <c r="P166">
        <v>3000000</v>
      </c>
      <c r="Q166">
        <v>557.94894399999998</v>
      </c>
      <c r="R166">
        <v>-558125.274049</v>
      </c>
      <c r="S166">
        <v>2521181.861976</v>
      </c>
      <c r="T166">
        <v>920.87801899999999</v>
      </c>
      <c r="U166">
        <v>7289.3404650000002</v>
      </c>
      <c r="V166">
        <f t="shared" si="66"/>
        <v>0.72893404650000004</v>
      </c>
      <c r="Y166">
        <v>3000000</v>
      </c>
      <c r="Z166">
        <v>38.490699999999997</v>
      </c>
      <c r="AA166">
        <v>99.225499999999997</v>
      </c>
      <c r="AB166">
        <v>60.7348</v>
      </c>
      <c r="AD166">
        <f t="shared" si="76"/>
        <v>117244.15873192975</v>
      </c>
      <c r="AE166">
        <f t="shared" si="77"/>
        <v>0.63552267032726095</v>
      </c>
      <c r="AF166">
        <f t="shared" si="78"/>
        <v>63.039671775328657</v>
      </c>
      <c r="AG166">
        <f t="shared" si="79"/>
        <v>9.552714711875741E-3</v>
      </c>
      <c r="AI166">
        <v>0.33535408808609274</v>
      </c>
      <c r="AJ166">
        <v>78.589534325634617</v>
      </c>
    </row>
    <row r="167" spans="2:40" x14ac:dyDescent="0.2">
      <c r="B167">
        <v>1160</v>
      </c>
      <c r="C167">
        <v>3100000</v>
      </c>
      <c r="D167">
        <v>557.98672699999997</v>
      </c>
      <c r="E167">
        <v>-558110.82358700002</v>
      </c>
      <c r="F167">
        <v>2521181.861976</v>
      </c>
      <c r="G167">
        <v>1045.0235909999999</v>
      </c>
      <c r="I167">
        <f t="shared" si="80"/>
        <v>878.92089946905617</v>
      </c>
      <c r="J167">
        <f t="shared" si="81"/>
        <v>0.22938501087601346</v>
      </c>
      <c r="K167">
        <f t="shared" si="82"/>
        <v>0.99941763829722119</v>
      </c>
      <c r="L167">
        <f t="shared" si="83"/>
        <v>83.568802000023425</v>
      </c>
      <c r="M167">
        <f t="shared" si="84"/>
        <v>-6.4772704500002876</v>
      </c>
      <c r="O167">
        <v>1160</v>
      </c>
      <c r="P167">
        <v>3100000</v>
      </c>
      <c r="Q167">
        <v>557.98672699999997</v>
      </c>
      <c r="R167">
        <v>-558110.82358700002</v>
      </c>
      <c r="S167">
        <v>2521181.861976</v>
      </c>
      <c r="T167">
        <v>1045.0235909999999</v>
      </c>
      <c r="U167">
        <v>7941.9894919999997</v>
      </c>
      <c r="V167">
        <f t="shared" si="66"/>
        <v>0.7941989492</v>
      </c>
      <c r="Y167">
        <v>3100000</v>
      </c>
      <c r="Z167">
        <v>38.513500000000001</v>
      </c>
      <c r="AA167">
        <v>99.326400000000007</v>
      </c>
      <c r="AB167">
        <v>60.812899999999999</v>
      </c>
      <c r="AD167">
        <f t="shared" si="76"/>
        <v>117697.03988254306</v>
      </c>
      <c r="AE167">
        <f t="shared" si="77"/>
        <v>0.68975966476872996</v>
      </c>
      <c r="AF167">
        <f t="shared" si="78"/>
        <v>61.1009977735064</v>
      </c>
      <c r="AG167">
        <f t="shared" si="79"/>
        <v>9.8558128663017667E-3</v>
      </c>
      <c r="AI167">
        <v>0.3637412384648756</v>
      </c>
      <c r="AJ167">
        <v>79.475769962158168</v>
      </c>
    </row>
    <row r="168" spans="2:40" x14ac:dyDescent="0.2">
      <c r="B168">
        <v>1200</v>
      </c>
      <c r="C168">
        <v>3200000</v>
      </c>
      <c r="D168">
        <v>557.95665299999996</v>
      </c>
      <c r="E168">
        <v>-558091.07825300004</v>
      </c>
      <c r="F168">
        <v>2521181.861976</v>
      </c>
      <c r="G168">
        <v>1161.191722</v>
      </c>
      <c r="I168">
        <f t="shared" si="80"/>
        <v>898.66623346903361</v>
      </c>
      <c r="J168">
        <f t="shared" si="81"/>
        <v>0.2372948388372553</v>
      </c>
      <c r="K168">
        <f t="shared" si="82"/>
        <v>0.99941763829722119</v>
      </c>
      <c r="L168">
        <f t="shared" si="83"/>
        <v>103.31413600000087</v>
      </c>
      <c r="M168">
        <f t="shared" si="84"/>
        <v>-6.3448986500003226</v>
      </c>
      <c r="O168">
        <v>1200</v>
      </c>
      <c r="P168">
        <v>3200000</v>
      </c>
      <c r="Q168">
        <v>557.95665299999996</v>
      </c>
      <c r="R168">
        <v>-558091.07825300004</v>
      </c>
      <c r="S168">
        <v>2521181.861976</v>
      </c>
      <c r="T168">
        <v>1161.191722</v>
      </c>
      <c r="U168">
        <v>8560.0799160000006</v>
      </c>
      <c r="V168">
        <f t="shared" si="66"/>
        <v>0.85600799160000007</v>
      </c>
      <c r="Y168">
        <v>3200000</v>
      </c>
      <c r="Z168">
        <v>38.663200000000003</v>
      </c>
      <c r="AA168">
        <v>99.167400000000001</v>
      </c>
      <c r="AB168">
        <v>60.504199999999997</v>
      </c>
      <c r="AD168">
        <f t="shared" si="76"/>
        <v>115913.75278074082</v>
      </c>
      <c r="AE168">
        <f t="shared" si="77"/>
        <v>0.75487819241029996</v>
      </c>
      <c r="AF168">
        <f t="shared" si="78"/>
        <v>58.169384937135092</v>
      </c>
      <c r="AG168">
        <f t="shared" si="79"/>
        <v>1.0352524797207507E-2</v>
      </c>
      <c r="AI168">
        <v>0.4493382864846765</v>
      </c>
      <c r="AJ168">
        <v>81.184336324664756</v>
      </c>
    </row>
    <row r="169" spans="2:40" x14ac:dyDescent="0.2">
      <c r="B169">
        <v>1240</v>
      </c>
      <c r="C169">
        <v>3300000</v>
      </c>
      <c r="D169">
        <v>558.00989900000002</v>
      </c>
      <c r="E169">
        <v>-558086.212008</v>
      </c>
      <c r="F169">
        <v>2521181.861976</v>
      </c>
      <c r="G169">
        <v>1330.4571550000001</v>
      </c>
      <c r="I169">
        <f t="shared" si="80"/>
        <v>903.5324784690747</v>
      </c>
      <c r="J169">
        <f t="shared" si="81"/>
        <v>0.24520466679849715</v>
      </c>
      <c r="K169">
        <f t="shared" si="82"/>
        <v>0.99941763829722119</v>
      </c>
      <c r="L169">
        <f t="shared" si="83"/>
        <v>108.18038100004196</v>
      </c>
      <c r="M169">
        <f t="shared" si="84"/>
        <v>-6.7168758749987321</v>
      </c>
      <c r="O169">
        <v>1240</v>
      </c>
      <c r="P169">
        <v>3300000</v>
      </c>
      <c r="Q169">
        <v>558.00989900000002</v>
      </c>
      <c r="R169">
        <v>-558086.212008</v>
      </c>
      <c r="S169">
        <v>2521181.861976</v>
      </c>
      <c r="T169">
        <v>1330.4571550000001</v>
      </c>
      <c r="U169">
        <v>9295.8756900000008</v>
      </c>
      <c r="V169">
        <f t="shared" si="66"/>
        <v>0.92958756900000017</v>
      </c>
      <c r="Y169">
        <v>3300000</v>
      </c>
      <c r="Z169">
        <v>38.300400000000003</v>
      </c>
      <c r="AA169">
        <v>99.214299999999994</v>
      </c>
      <c r="AB169">
        <v>60.913899999999998</v>
      </c>
      <c r="AD169">
        <f t="shared" si="76"/>
        <v>118284.43934542318</v>
      </c>
      <c r="AE169">
        <f t="shared" si="77"/>
        <v>0.8033350545849659</v>
      </c>
      <c r="AF169">
        <f t="shared" si="78"/>
        <v>57.444265624043418</v>
      </c>
      <c r="AG169">
        <f t="shared" si="79"/>
        <v>1.0483204780460244E-2</v>
      </c>
      <c r="AI169">
        <v>0.54247669424987388</v>
      </c>
      <c r="AJ169">
        <v>82.088406825928885</v>
      </c>
    </row>
    <row r="170" spans="2:40" x14ac:dyDescent="0.2">
      <c r="B170">
        <v>1280</v>
      </c>
      <c r="C170">
        <v>3400000</v>
      </c>
      <c r="D170">
        <v>558.07185300000003</v>
      </c>
      <c r="E170">
        <v>-558071.94163100002</v>
      </c>
      <c r="F170">
        <v>2521181.861976</v>
      </c>
      <c r="G170">
        <v>1518.7355889999999</v>
      </c>
      <c r="I170">
        <f t="shared" si="80"/>
        <v>917.80285546905361</v>
      </c>
      <c r="J170">
        <f t="shared" si="81"/>
        <v>0.25311449475973896</v>
      </c>
      <c r="K170">
        <f t="shared" si="82"/>
        <v>0.99941763829722119</v>
      </c>
      <c r="L170">
        <f t="shared" si="83"/>
        <v>122.45075800002087</v>
      </c>
      <c r="M170">
        <f t="shared" si="84"/>
        <v>-6.4817725750002868</v>
      </c>
      <c r="O170">
        <v>1280</v>
      </c>
      <c r="P170">
        <v>3400000</v>
      </c>
      <c r="Q170">
        <v>558.07185300000003</v>
      </c>
      <c r="R170">
        <v>-558071.94163100002</v>
      </c>
      <c r="S170">
        <v>2521181.861976</v>
      </c>
      <c r="T170">
        <v>1518.7355889999999</v>
      </c>
      <c r="U170">
        <v>10050.822314999999</v>
      </c>
      <c r="V170">
        <f t="shared" si="66"/>
        <v>1.0050822315000001</v>
      </c>
      <c r="Y170">
        <v>3400000</v>
      </c>
      <c r="Z170">
        <v>38.414400000000001</v>
      </c>
      <c r="AA170">
        <v>99.122100000000003</v>
      </c>
      <c r="AB170">
        <v>60.707700000000003</v>
      </c>
      <c r="AD170">
        <f t="shared" si="76"/>
        <v>117087.28495345997</v>
      </c>
      <c r="AE170">
        <f t="shared" si="77"/>
        <v>0.87745708773996589</v>
      </c>
      <c r="AF170">
        <f t="shared" si="78"/>
        <v>55.085908592948115</v>
      </c>
      <c r="AG170">
        <f t="shared" si="79"/>
        <v>1.0932015380737339E-2</v>
      </c>
      <c r="AI170">
        <v>0.32690605829015013</v>
      </c>
      <c r="AJ170">
        <v>84.641327928447652</v>
      </c>
      <c r="AK170">
        <f>AVERAGE(AI170:AI174)</f>
        <v>0.31542978942293964</v>
      </c>
      <c r="AL170">
        <f>AVERAGE(AJ170:AJ174)</f>
        <v>86.089447879355561</v>
      </c>
    </row>
    <row r="171" spans="2:40" x14ac:dyDescent="0.2">
      <c r="B171">
        <v>1320</v>
      </c>
      <c r="C171">
        <v>3500000</v>
      </c>
      <c r="D171">
        <v>558.027198</v>
      </c>
      <c r="E171">
        <v>-558074.56887299998</v>
      </c>
      <c r="F171">
        <v>2521181.861976</v>
      </c>
      <c r="G171">
        <v>1688.5288989999999</v>
      </c>
      <c r="I171">
        <f t="shared" si="80"/>
        <v>915.17561346909497</v>
      </c>
      <c r="J171">
        <f t="shared" si="81"/>
        <v>0.26102432272098081</v>
      </c>
      <c r="K171">
        <f t="shared" si="82"/>
        <v>0.99941763829722119</v>
      </c>
      <c r="L171">
        <f t="shared" si="83"/>
        <v>119.82351600006223</v>
      </c>
      <c r="M171">
        <f t="shared" si="84"/>
        <v>-6.9042130499987255</v>
      </c>
      <c r="O171">
        <v>1320</v>
      </c>
      <c r="P171">
        <v>3500000</v>
      </c>
      <c r="Q171">
        <v>558.027198</v>
      </c>
      <c r="R171">
        <v>-558074.56887299998</v>
      </c>
      <c r="S171">
        <v>2521181.861976</v>
      </c>
      <c r="T171">
        <v>1688.5288989999999</v>
      </c>
      <c r="U171">
        <v>10723.268770999999</v>
      </c>
      <c r="V171">
        <f t="shared" si="66"/>
        <v>1.0723268770999999</v>
      </c>
      <c r="Y171">
        <v>3500000</v>
      </c>
      <c r="Z171">
        <v>38.887300000000003</v>
      </c>
      <c r="AA171">
        <v>99.386700000000005</v>
      </c>
      <c r="AB171">
        <v>60.499400000000001</v>
      </c>
      <c r="AD171">
        <f t="shared" si="76"/>
        <v>115886.16749536117</v>
      </c>
      <c r="AE171">
        <f t="shared" si="77"/>
        <v>0.94586600652148944</v>
      </c>
      <c r="AF171">
        <f t="shared" si="78"/>
        <v>52.868674292201888</v>
      </c>
      <c r="AG171">
        <f t="shared" si="79"/>
        <v>1.1390487998085178E-2</v>
      </c>
      <c r="AI171">
        <v>0.29336007608195458</v>
      </c>
      <c r="AJ171">
        <v>84.674626624114254</v>
      </c>
    </row>
    <row r="172" spans="2:40" x14ac:dyDescent="0.2">
      <c r="B172">
        <v>1360</v>
      </c>
      <c r="C172">
        <v>3600000</v>
      </c>
      <c r="D172">
        <v>558.13858200000004</v>
      </c>
      <c r="E172">
        <v>-558043.67394999997</v>
      </c>
      <c r="F172">
        <v>2521181.861976</v>
      </c>
      <c r="G172">
        <v>1935.759382</v>
      </c>
      <c r="I172">
        <f t="shared" si="80"/>
        <v>946.07053646910936</v>
      </c>
      <c r="J172">
        <f t="shared" si="81"/>
        <v>0.26893415068222265</v>
      </c>
      <c r="K172">
        <f t="shared" si="82"/>
        <v>0.99941763829722119</v>
      </c>
      <c r="L172">
        <f t="shared" si="83"/>
        <v>150.71843900007661</v>
      </c>
      <c r="M172">
        <f t="shared" si="84"/>
        <v>-6.0661589249993995</v>
      </c>
      <c r="O172">
        <v>1360</v>
      </c>
      <c r="P172">
        <v>3600000</v>
      </c>
      <c r="Q172">
        <v>558.13858200000004</v>
      </c>
      <c r="R172">
        <v>-558043.67394999997</v>
      </c>
      <c r="S172">
        <v>2521181.861976</v>
      </c>
      <c r="T172">
        <v>1935.759382</v>
      </c>
      <c r="U172">
        <v>11705.996181</v>
      </c>
      <c r="V172">
        <f t="shared" si="66"/>
        <v>1.1705996181</v>
      </c>
      <c r="Y172">
        <v>3600000</v>
      </c>
      <c r="Z172">
        <v>38.192399999999999</v>
      </c>
      <c r="AA172">
        <v>99.224900000000005</v>
      </c>
      <c r="AB172">
        <v>61.032499999999999</v>
      </c>
      <c r="AD172">
        <f t="shared" si="76"/>
        <v>118976.68853336088</v>
      </c>
      <c r="AE172">
        <f t="shared" si="77"/>
        <v>1.005727968475441</v>
      </c>
      <c r="AF172">
        <f t="shared" si="78"/>
        <v>52.682177819698467</v>
      </c>
      <c r="AG172">
        <f t="shared" si="79"/>
        <v>1.1430810663541523E-2</v>
      </c>
      <c r="AI172">
        <v>0.40544201996274726</v>
      </c>
      <c r="AJ172">
        <v>85.31602545690113</v>
      </c>
    </row>
    <row r="173" spans="2:40" x14ac:dyDescent="0.2">
      <c r="B173">
        <v>1400</v>
      </c>
      <c r="C173">
        <v>3700000</v>
      </c>
      <c r="D173">
        <v>558.03174000000001</v>
      </c>
      <c r="E173">
        <v>-558044.29642300005</v>
      </c>
      <c r="F173">
        <v>2521181.861976</v>
      </c>
      <c r="G173">
        <v>1985.477838</v>
      </c>
      <c r="I173">
        <f t="shared" si="80"/>
        <v>945.44806346902624</v>
      </c>
      <c r="J173">
        <f t="shared" si="81"/>
        <v>0.27684397864346449</v>
      </c>
      <c r="K173">
        <f t="shared" si="82"/>
        <v>0.99941763829722119</v>
      </c>
      <c r="L173">
        <f t="shared" si="83"/>
        <v>150.0959659999935</v>
      </c>
      <c r="M173">
        <f t="shared" si="84"/>
        <v>-6.8540938250018373</v>
      </c>
      <c r="O173">
        <v>1400</v>
      </c>
      <c r="P173">
        <v>3700000</v>
      </c>
      <c r="Q173">
        <v>558.03174000000001</v>
      </c>
      <c r="R173">
        <v>-558044.29642300005</v>
      </c>
      <c r="S173">
        <v>2521181.861976</v>
      </c>
      <c r="T173">
        <v>1985.477838</v>
      </c>
      <c r="U173">
        <v>12533.764197</v>
      </c>
      <c r="V173">
        <f t="shared" si="66"/>
        <v>1.2533764197000001</v>
      </c>
      <c r="Y173">
        <v>3700000</v>
      </c>
      <c r="Z173">
        <v>38.557699999999997</v>
      </c>
      <c r="AA173">
        <v>99.182500000000005</v>
      </c>
      <c r="AB173">
        <v>60.6248</v>
      </c>
      <c r="AD173">
        <f t="shared" si="76"/>
        <v>116608.27057307809</v>
      </c>
      <c r="AE173">
        <f t="shared" si="77"/>
        <v>1.0987178803137834</v>
      </c>
      <c r="AF173">
        <f t="shared" si="78"/>
        <v>50.158214670791153</v>
      </c>
      <c r="AG173">
        <f t="shared" si="79"/>
        <v>1.2006009463304953E-2</v>
      </c>
      <c r="AI173">
        <v>0.29473231829874241</v>
      </c>
      <c r="AJ173">
        <v>87.452374179253837</v>
      </c>
    </row>
    <row r="174" spans="2:40" x14ac:dyDescent="0.2">
      <c r="B174">
        <v>1440</v>
      </c>
      <c r="C174">
        <v>3800000</v>
      </c>
      <c r="D174">
        <v>557.99331400000005</v>
      </c>
      <c r="E174">
        <v>-558024.07941600005</v>
      </c>
      <c r="F174">
        <v>2521181.861976</v>
      </c>
      <c r="G174">
        <v>2288.0556040000001</v>
      </c>
      <c r="I174">
        <f t="shared" si="80"/>
        <v>965.66507046902552</v>
      </c>
      <c r="J174">
        <f t="shared" si="81"/>
        <v>0.28475380660470634</v>
      </c>
      <c r="K174">
        <f t="shared" si="82"/>
        <v>0.99941763829722119</v>
      </c>
      <c r="L174">
        <f t="shared" si="83"/>
        <v>170.31297299999278</v>
      </c>
      <c r="M174">
        <f t="shared" si="84"/>
        <v>-6.3331068249997768</v>
      </c>
      <c r="O174">
        <v>1440</v>
      </c>
      <c r="P174">
        <v>3800000</v>
      </c>
      <c r="Q174">
        <v>557.99331400000005</v>
      </c>
      <c r="R174">
        <v>-558024.07941600005</v>
      </c>
      <c r="S174">
        <v>2521181.861976</v>
      </c>
      <c r="T174">
        <v>2288.0556040000001</v>
      </c>
      <c r="U174">
        <v>13417.92383</v>
      </c>
      <c r="V174">
        <f t="shared" si="66"/>
        <v>1.341792383</v>
      </c>
      <c r="Y174">
        <v>3800000</v>
      </c>
      <c r="Z174">
        <v>38.101100000000002</v>
      </c>
      <c r="AA174">
        <v>99.313999999999993</v>
      </c>
      <c r="AB174">
        <v>61.212899999999998</v>
      </c>
      <c r="AD174">
        <f t="shared" si="76"/>
        <v>120034.82470678186</v>
      </c>
      <c r="AE174">
        <f t="shared" si="77"/>
        <v>1.1426470066184133</v>
      </c>
      <c r="AF174">
        <f t="shared" si="78"/>
        <v>50.197896832238911</v>
      </c>
      <c r="AG174">
        <f t="shared" si="79"/>
        <v>1.199651853966211E-2</v>
      </c>
      <c r="AI174">
        <v>0.25670847448110362</v>
      </c>
      <c r="AJ174">
        <v>88.362885208061002</v>
      </c>
    </row>
    <row r="175" spans="2:40" x14ac:dyDescent="0.2">
      <c r="B175">
        <v>1480</v>
      </c>
      <c r="C175">
        <v>3900000</v>
      </c>
      <c r="D175">
        <v>558.05585399999995</v>
      </c>
      <c r="E175">
        <v>-558014.97994300001</v>
      </c>
      <c r="F175">
        <v>2521181.861976</v>
      </c>
      <c r="G175">
        <v>2336.4911280000001</v>
      </c>
      <c r="I175">
        <f t="shared" si="80"/>
        <v>974.76454346906394</v>
      </c>
      <c r="J175">
        <f t="shared" si="81"/>
        <v>0.29266363456594818</v>
      </c>
      <c r="K175">
        <f t="shared" si="82"/>
        <v>0.99941763829722119</v>
      </c>
      <c r="L175">
        <f t="shared" si="83"/>
        <v>179.4124460000312</v>
      </c>
      <c r="M175">
        <f t="shared" si="84"/>
        <v>-6.6110451749987984</v>
      </c>
      <c r="O175">
        <v>1480</v>
      </c>
      <c r="P175">
        <v>3900000</v>
      </c>
      <c r="Q175">
        <v>558.05585399999995</v>
      </c>
      <c r="R175">
        <v>-558014.97994300001</v>
      </c>
      <c r="S175">
        <v>2521181.861976</v>
      </c>
      <c r="T175">
        <v>2336.4911280000001</v>
      </c>
      <c r="U175">
        <v>14660.301223</v>
      </c>
      <c r="V175">
        <f t="shared" si="66"/>
        <v>1.4660301223000001</v>
      </c>
      <c r="Y175">
        <v>3900000</v>
      </c>
      <c r="Z175">
        <v>38.0702</v>
      </c>
      <c r="AA175">
        <v>99.003500000000003</v>
      </c>
      <c r="AB175">
        <v>60.933300000000003</v>
      </c>
      <c r="AD175">
        <f t="shared" si="76"/>
        <v>118397.4898492342</v>
      </c>
      <c r="AE175">
        <f t="shared" si="77"/>
        <v>1.2657106239929916</v>
      </c>
      <c r="AF175">
        <f t="shared" si="78"/>
        <v>48.174978640005968</v>
      </c>
      <c r="AG175">
        <f t="shared" si="79"/>
        <v>1.2500265013089488E-2</v>
      </c>
      <c r="AI175">
        <v>0.36791747393617058</v>
      </c>
      <c r="AJ175">
        <v>88.367629068250864</v>
      </c>
      <c r="AK175">
        <f>AVERAGE(AI175:AI179)</f>
        <v>0.33068536251993852</v>
      </c>
      <c r="AL175">
        <f>AVERAGE(AJ175:AJ179)</f>
        <v>92.54371969417852</v>
      </c>
      <c r="AM175">
        <f>AVERAGE(AI175:AI184)</f>
        <v>0.28973213665302711</v>
      </c>
      <c r="AN175">
        <f>AVERAGE(AJ175:AJ184)</f>
        <v>96.087126333196764</v>
      </c>
    </row>
    <row r="176" spans="2:40" x14ac:dyDescent="0.2">
      <c r="B176">
        <v>1520</v>
      </c>
      <c r="C176">
        <v>4000000</v>
      </c>
      <c r="D176">
        <v>558.11494100000004</v>
      </c>
      <c r="E176">
        <v>-557997.14073900005</v>
      </c>
      <c r="F176">
        <v>2521181.861976</v>
      </c>
      <c r="G176">
        <v>2706.303316</v>
      </c>
      <c r="I176">
        <f t="shared" si="80"/>
        <v>992.6037474690238</v>
      </c>
      <c r="J176">
        <f t="shared" si="81"/>
        <v>0.30057346252719003</v>
      </c>
      <c r="K176">
        <f t="shared" si="82"/>
        <v>0.99941763829722119</v>
      </c>
      <c r="L176">
        <f t="shared" si="83"/>
        <v>197.25164999999106</v>
      </c>
      <c r="M176">
        <f t="shared" si="84"/>
        <v>-6.3925519000007629</v>
      </c>
      <c r="O176">
        <v>1520</v>
      </c>
      <c r="P176">
        <v>4000000</v>
      </c>
      <c r="Q176">
        <v>558.11494100000004</v>
      </c>
      <c r="R176">
        <v>-557997.14073900005</v>
      </c>
      <c r="S176">
        <v>2521181.861976</v>
      </c>
      <c r="T176">
        <v>2706.303316</v>
      </c>
      <c r="U176">
        <v>15723.524530999999</v>
      </c>
      <c r="V176">
        <f t="shared" si="66"/>
        <v>1.5723524530999999</v>
      </c>
      <c r="Y176">
        <v>4000000</v>
      </c>
      <c r="Z176">
        <v>38.575899999999997</v>
      </c>
      <c r="AA176">
        <v>99.427199999999999</v>
      </c>
      <c r="AB176">
        <v>60.851300000000002</v>
      </c>
      <c r="AD176">
        <f t="shared" si="76"/>
        <v>117920.1383101603</v>
      </c>
      <c r="AE176">
        <f t="shared" si="77"/>
        <v>1.3630002934068197</v>
      </c>
      <c r="AF176">
        <f t="shared" si="78"/>
        <v>46.71809690156482</v>
      </c>
      <c r="AG176">
        <f t="shared" si="79"/>
        <v>1.2890079860676629E-2</v>
      </c>
      <c r="AI176">
        <v>0.46059811405096351</v>
      </c>
      <c r="AJ176">
        <v>91.855455644031579</v>
      </c>
    </row>
    <row r="177" spans="2:40" x14ac:dyDescent="0.2">
      <c r="B177">
        <v>1560</v>
      </c>
      <c r="C177">
        <v>4100000</v>
      </c>
      <c r="D177">
        <v>558.09348699999998</v>
      </c>
      <c r="E177">
        <v>-557975.46710600005</v>
      </c>
      <c r="F177">
        <v>2521181.861976</v>
      </c>
      <c r="G177">
        <v>2935.2788270000001</v>
      </c>
      <c r="I177">
        <f t="shared" si="80"/>
        <v>1014.2773804690223</v>
      </c>
      <c r="J177">
        <f t="shared" si="81"/>
        <v>0.30848329048843187</v>
      </c>
      <c r="K177">
        <f t="shared" si="82"/>
        <v>0.99941763829722119</v>
      </c>
      <c r="L177">
        <f t="shared" si="83"/>
        <v>218.92528299998958</v>
      </c>
      <c r="M177">
        <f t="shared" si="84"/>
        <v>-6.296691174999796</v>
      </c>
      <c r="O177">
        <v>1560</v>
      </c>
      <c r="P177">
        <v>4100000</v>
      </c>
      <c r="Q177">
        <v>558.09348699999998</v>
      </c>
      <c r="R177">
        <v>-557975.46710600005</v>
      </c>
      <c r="S177">
        <v>2521181.861976</v>
      </c>
      <c r="T177">
        <v>2935.2788270000001</v>
      </c>
      <c r="U177">
        <v>16925.155403000001</v>
      </c>
      <c r="V177">
        <f t="shared" si="66"/>
        <v>1.6925155403000001</v>
      </c>
      <c r="Y177">
        <v>4100000</v>
      </c>
      <c r="Z177">
        <v>38.296100000000003</v>
      </c>
      <c r="AA177">
        <v>99.759100000000004</v>
      </c>
      <c r="AB177">
        <v>61.463000000000001</v>
      </c>
      <c r="AD177">
        <f t="shared" si="76"/>
        <v>121512.1375047866</v>
      </c>
      <c r="AE177">
        <f t="shared" si="77"/>
        <v>1.4237935824324937</v>
      </c>
      <c r="AF177">
        <f t="shared" si="78"/>
        <v>46.906800772681081</v>
      </c>
      <c r="AG177">
        <f t="shared" si="79"/>
        <v>1.2838223670771561E-2</v>
      </c>
      <c r="AI177">
        <v>0.25923663380152456</v>
      </c>
      <c r="AJ177">
        <v>92.955645779549002</v>
      </c>
    </row>
    <row r="178" spans="2:40" x14ac:dyDescent="0.2">
      <c r="B178">
        <v>1600</v>
      </c>
      <c r="C178">
        <v>4200000</v>
      </c>
      <c r="D178">
        <v>557.98195699999997</v>
      </c>
      <c r="E178">
        <v>-557956.17170900002</v>
      </c>
      <c r="F178">
        <v>2521181.861976</v>
      </c>
      <c r="G178">
        <v>3106.9804760000002</v>
      </c>
      <c r="I178">
        <f t="shared" si="80"/>
        <v>1033.5727774690604</v>
      </c>
      <c r="J178">
        <f t="shared" si="81"/>
        <v>0.31639311844967372</v>
      </c>
      <c r="K178">
        <f t="shared" si="82"/>
        <v>0.99941763829722119</v>
      </c>
      <c r="L178">
        <f t="shared" si="83"/>
        <v>238.22068000002764</v>
      </c>
      <c r="M178">
        <f t="shared" si="84"/>
        <v>-6.3561470749988072</v>
      </c>
      <c r="O178">
        <v>1600</v>
      </c>
      <c r="P178">
        <v>4200000</v>
      </c>
      <c r="Q178">
        <v>557.98195699999997</v>
      </c>
      <c r="R178">
        <v>-557956.17170900002</v>
      </c>
      <c r="S178">
        <v>2521181.861976</v>
      </c>
      <c r="T178">
        <v>3106.9804760000002</v>
      </c>
      <c r="U178">
        <v>18119.743280999999</v>
      </c>
      <c r="V178">
        <f t="shared" si="66"/>
        <v>1.8119743281</v>
      </c>
      <c r="Y178">
        <v>4200000</v>
      </c>
      <c r="Z178">
        <v>38.0807</v>
      </c>
      <c r="AA178">
        <v>99.641300000000001</v>
      </c>
      <c r="AB178">
        <v>61.560600000000001</v>
      </c>
      <c r="AD178">
        <f t="shared" si="76"/>
        <v>122091.92178068502</v>
      </c>
      <c r="AE178">
        <f t="shared" si="77"/>
        <v>1.5170473536597355</v>
      </c>
      <c r="AF178">
        <f t="shared" si="78"/>
        <v>45.952347060205319</v>
      </c>
      <c r="AG178">
        <f t="shared" si="79"/>
        <v>1.3104880131824745E-2</v>
      </c>
      <c r="AI178">
        <v>0.32426500246759143</v>
      </c>
      <c r="AJ178">
        <v>94.253669244381797</v>
      </c>
    </row>
    <row r="179" spans="2:40" x14ac:dyDescent="0.2">
      <c r="B179">
        <v>1640</v>
      </c>
      <c r="C179">
        <v>4300000</v>
      </c>
      <c r="D179">
        <v>558.03802800000005</v>
      </c>
      <c r="E179">
        <v>-557931.05604399997</v>
      </c>
      <c r="F179">
        <v>2521181.861976</v>
      </c>
      <c r="G179">
        <v>3341.6236269999999</v>
      </c>
      <c r="I179">
        <f t="shared" si="80"/>
        <v>1058.6884424691088</v>
      </c>
      <c r="J179">
        <f t="shared" si="81"/>
        <v>0.32430294641091556</v>
      </c>
      <c r="K179">
        <f t="shared" si="82"/>
        <v>0.99941763829722119</v>
      </c>
      <c r="L179">
        <f t="shared" si="83"/>
        <v>263.33634500007611</v>
      </c>
      <c r="M179">
        <f t="shared" si="84"/>
        <v>-6.2106403749985475</v>
      </c>
      <c r="O179">
        <v>1640</v>
      </c>
      <c r="P179">
        <v>4300000</v>
      </c>
      <c r="Q179">
        <v>558.03802800000005</v>
      </c>
      <c r="R179">
        <v>-557931.05604399997</v>
      </c>
      <c r="S179">
        <v>2521181.861976</v>
      </c>
      <c r="T179">
        <v>3341.6236269999999</v>
      </c>
      <c r="U179">
        <v>19539.627632</v>
      </c>
      <c r="V179">
        <f t="shared" si="66"/>
        <v>1.9539627632000001</v>
      </c>
      <c r="Y179">
        <v>4300000</v>
      </c>
      <c r="Z179">
        <v>38.145299999999999</v>
      </c>
      <c r="AA179">
        <v>99.738600000000005</v>
      </c>
      <c r="AB179">
        <v>61.593299999999999</v>
      </c>
      <c r="AD179">
        <f t="shared" si="76"/>
        <v>122286.5849379376</v>
      </c>
      <c r="AE179">
        <f t="shared" si="77"/>
        <v>1.6333208009094862</v>
      </c>
      <c r="AF179">
        <f t="shared" si="78"/>
        <v>44.903037469284158</v>
      </c>
      <c r="AG179">
        <f t="shared" si="79"/>
        <v>1.3411119468520003E-2</v>
      </c>
      <c r="AI179">
        <v>0.24140958834344242</v>
      </c>
      <c r="AJ179">
        <v>95.286198734679402</v>
      </c>
    </row>
    <row r="180" spans="2:40" x14ac:dyDescent="0.2">
      <c r="B180">
        <v>1680</v>
      </c>
      <c r="C180">
        <v>4400000</v>
      </c>
      <c r="D180">
        <v>558.08615299999997</v>
      </c>
      <c r="E180">
        <v>-557918.50873700005</v>
      </c>
      <c r="F180">
        <v>2521181.861976</v>
      </c>
      <c r="G180">
        <v>3718.0370400000002</v>
      </c>
      <c r="I180">
        <f t="shared" si="80"/>
        <v>1071.2357494690223</v>
      </c>
      <c r="J180">
        <f t="shared" si="81"/>
        <v>0.3322127743721574</v>
      </c>
      <c r="K180">
        <f t="shared" si="82"/>
        <v>0.99941763829722119</v>
      </c>
      <c r="L180">
        <f t="shared" si="83"/>
        <v>275.88365199998952</v>
      </c>
      <c r="M180">
        <f t="shared" si="84"/>
        <v>-6.5248493250019237</v>
      </c>
      <c r="O180">
        <v>1680</v>
      </c>
      <c r="P180">
        <v>4400000</v>
      </c>
      <c r="Q180">
        <v>558.08615299999997</v>
      </c>
      <c r="R180">
        <v>-557918.50873700005</v>
      </c>
      <c r="S180">
        <v>2521181.861976</v>
      </c>
      <c r="T180">
        <v>3718.0370400000002</v>
      </c>
      <c r="U180">
        <v>20892.736872000001</v>
      </c>
      <c r="V180">
        <f t="shared" si="66"/>
        <v>2.0892736872000004</v>
      </c>
      <c r="Y180">
        <v>4400000</v>
      </c>
      <c r="Z180">
        <v>37.886800000000001</v>
      </c>
      <c r="AA180">
        <v>99.830299999999994</v>
      </c>
      <c r="AB180">
        <v>61.9435</v>
      </c>
      <c r="AD180">
        <f t="shared" si="76"/>
        <v>124384.31528589215</v>
      </c>
      <c r="AE180">
        <f t="shared" si="77"/>
        <v>1.7169740902947148</v>
      </c>
      <c r="AF180">
        <f t="shared" si="78"/>
        <v>44.585853967359675</v>
      </c>
      <c r="AG180">
        <f t="shared" si="79"/>
        <v>1.3506526093250504E-2</v>
      </c>
      <c r="AI180">
        <v>0.20734337879760154</v>
      </c>
      <c r="AJ180">
        <v>97.584527786457855</v>
      </c>
      <c r="AK180">
        <f>AVERAGE(AI180:AI184)</f>
        <v>0.24877891078611566</v>
      </c>
      <c r="AL180">
        <f>AVERAGE(AJ180:AJ184)</f>
        <v>99.630532972214979</v>
      </c>
    </row>
    <row r="181" spans="2:40" x14ac:dyDescent="0.2">
      <c r="B181">
        <v>1720</v>
      </c>
      <c r="C181">
        <v>4500000</v>
      </c>
      <c r="D181">
        <v>558.05772999999999</v>
      </c>
      <c r="E181">
        <v>-557897.62916400004</v>
      </c>
      <c r="F181">
        <v>2521181.861976</v>
      </c>
      <c r="G181">
        <v>3982.3079130000001</v>
      </c>
      <c r="I181">
        <f t="shared" si="80"/>
        <v>1092.1153224690352</v>
      </c>
      <c r="J181">
        <f t="shared" si="81"/>
        <v>0.34012260233339925</v>
      </c>
      <c r="K181">
        <f t="shared" si="82"/>
        <v>0.99941763829722119</v>
      </c>
      <c r="L181">
        <f t="shared" si="83"/>
        <v>296.76322500000242</v>
      </c>
      <c r="M181">
        <f t="shared" si="84"/>
        <v>-6.3165426749994369</v>
      </c>
      <c r="O181">
        <v>1720</v>
      </c>
      <c r="P181">
        <v>4500000</v>
      </c>
      <c r="Q181">
        <v>558.05772999999999</v>
      </c>
      <c r="R181">
        <v>-557897.62916400004</v>
      </c>
      <c r="S181">
        <v>2521181.861976</v>
      </c>
      <c r="T181">
        <v>3982.3079130000001</v>
      </c>
      <c r="U181">
        <v>22431.798874</v>
      </c>
      <c r="V181">
        <f t="shared" si="66"/>
        <v>2.2431798874000002</v>
      </c>
      <c r="Y181">
        <v>4500000</v>
      </c>
      <c r="Z181">
        <v>38.173900000000003</v>
      </c>
      <c r="AA181">
        <v>99.620599999999996</v>
      </c>
      <c r="AB181">
        <v>61.4467</v>
      </c>
      <c r="AD181">
        <f t="shared" si="76"/>
        <v>121415.4880106411</v>
      </c>
      <c r="AE181">
        <f t="shared" si="77"/>
        <v>1.8885306571000635</v>
      </c>
      <c r="AF181">
        <f t="shared" si="78"/>
        <v>42.509538883725618</v>
      </c>
      <c r="AG181">
        <f t="shared" si="79"/>
        <v>1.416623223430322E-2</v>
      </c>
      <c r="AI181">
        <v>0.37303279528208905</v>
      </c>
      <c r="AJ181">
        <v>97.632389456834403</v>
      </c>
    </row>
    <row r="182" spans="2:40" x14ac:dyDescent="0.2">
      <c r="B182">
        <v>1760</v>
      </c>
      <c r="C182">
        <v>4600000</v>
      </c>
      <c r="D182">
        <v>558.01330800000005</v>
      </c>
      <c r="E182">
        <v>-557870.22865900001</v>
      </c>
      <c r="F182">
        <v>2521181.861976</v>
      </c>
      <c r="G182">
        <v>4235.8651250000003</v>
      </c>
      <c r="I182">
        <f t="shared" si="80"/>
        <v>1119.5158274690621</v>
      </c>
      <c r="J182">
        <f t="shared" si="81"/>
        <v>0.34803243029464109</v>
      </c>
      <c r="K182">
        <f t="shared" si="82"/>
        <v>0.99941763829722119</v>
      </c>
      <c r="L182">
        <f t="shared" si="83"/>
        <v>324.16373000002932</v>
      </c>
      <c r="M182">
        <f t="shared" si="84"/>
        <v>-6.1535193749990871</v>
      </c>
      <c r="O182">
        <v>1760</v>
      </c>
      <c r="P182">
        <v>4600000</v>
      </c>
      <c r="Q182">
        <v>558.01330800000005</v>
      </c>
      <c r="R182">
        <v>-557870.22865900001</v>
      </c>
      <c r="S182">
        <v>2521181.861976</v>
      </c>
      <c r="T182">
        <v>4235.8651250000003</v>
      </c>
      <c r="U182">
        <v>23840.806425999999</v>
      </c>
      <c r="V182">
        <f t="shared" si="66"/>
        <v>2.3840806425999999</v>
      </c>
      <c r="Y182">
        <v>4600000</v>
      </c>
      <c r="Z182">
        <v>38.1145</v>
      </c>
      <c r="AA182">
        <v>99.260099999999994</v>
      </c>
      <c r="AB182">
        <v>61.145600000000002</v>
      </c>
      <c r="AD182">
        <f t="shared" si="76"/>
        <v>119639.34604337525</v>
      </c>
      <c r="AE182">
        <f t="shared" si="77"/>
        <v>2.0369526686599442</v>
      </c>
      <c r="AF182">
        <f t="shared" si="78"/>
        <v>40.935689879159419</v>
      </c>
      <c r="AG182">
        <f t="shared" si="79"/>
        <v>1.4710879474064594E-2</v>
      </c>
      <c r="AI182">
        <v>0.27824183764850868</v>
      </c>
      <c r="AJ182">
        <v>98.720703333059731</v>
      </c>
    </row>
    <row r="183" spans="2:40" x14ac:dyDescent="0.2">
      <c r="B183">
        <v>1800</v>
      </c>
      <c r="C183">
        <v>4700000</v>
      </c>
      <c r="D183">
        <v>558.03130499999997</v>
      </c>
      <c r="E183">
        <v>-557825.54839100002</v>
      </c>
      <c r="F183">
        <v>2521181.861976</v>
      </c>
      <c r="G183">
        <v>4628.0208910000001</v>
      </c>
      <c r="I183">
        <f t="shared" si="80"/>
        <v>1164.1960954690585</v>
      </c>
      <c r="J183">
        <f t="shared" si="81"/>
        <v>0.35594225825588294</v>
      </c>
      <c r="K183">
        <f t="shared" si="82"/>
        <v>0.99941763829722119</v>
      </c>
      <c r="L183">
        <f t="shared" si="83"/>
        <v>368.84399800002575</v>
      </c>
      <c r="M183">
        <f t="shared" si="84"/>
        <v>-5.7215252999998487</v>
      </c>
      <c r="O183">
        <v>1800</v>
      </c>
      <c r="P183">
        <v>4700000</v>
      </c>
      <c r="Q183">
        <v>558.03130499999997</v>
      </c>
      <c r="R183">
        <v>-557825.54839100002</v>
      </c>
      <c r="S183">
        <v>2521181.861976</v>
      </c>
      <c r="T183">
        <v>4628.0208910000001</v>
      </c>
      <c r="U183">
        <v>25548.122909000002</v>
      </c>
      <c r="V183">
        <f t="shared" si="66"/>
        <v>2.5548122909000002</v>
      </c>
      <c r="Y183">
        <v>4700000</v>
      </c>
      <c r="Z183">
        <v>37.375</v>
      </c>
      <c r="AA183">
        <v>99.53</v>
      </c>
      <c r="AB183">
        <v>62.155000000000001</v>
      </c>
      <c r="AD183">
        <f t="shared" si="76"/>
        <v>125662.76460899458</v>
      </c>
      <c r="AE183">
        <f t="shared" si="77"/>
        <v>2.0781955638241509</v>
      </c>
      <c r="AF183">
        <f t="shared" si="78"/>
        <v>42.041176026409182</v>
      </c>
      <c r="AG183">
        <f t="shared" si="79"/>
        <v>1.4324052201149498E-2</v>
      </c>
      <c r="AI183">
        <v>0.18522568903395853</v>
      </c>
      <c r="AJ183">
        <v>100.9655052020284</v>
      </c>
    </row>
    <row r="184" spans="2:40" x14ac:dyDescent="0.2">
      <c r="B184">
        <v>1840</v>
      </c>
      <c r="C184">
        <v>4800000</v>
      </c>
      <c r="D184">
        <v>558.06882800000005</v>
      </c>
      <c r="E184">
        <v>-557805.11304800003</v>
      </c>
      <c r="F184">
        <v>2521181.861976</v>
      </c>
      <c r="G184">
        <v>5015.8022190000002</v>
      </c>
      <c r="I184">
        <f t="shared" si="80"/>
        <v>1184.6314384690486</v>
      </c>
      <c r="J184">
        <f t="shared" si="81"/>
        <v>0.36385208621712478</v>
      </c>
      <c r="K184">
        <f t="shared" si="82"/>
        <v>0.99941763829722119</v>
      </c>
      <c r="L184">
        <f t="shared" si="83"/>
        <v>389.27934100001585</v>
      </c>
      <c r="M184">
        <f t="shared" si="84"/>
        <v>-6.3276484250000067</v>
      </c>
      <c r="O184">
        <v>1840</v>
      </c>
      <c r="P184">
        <v>4800000</v>
      </c>
      <c r="Q184">
        <v>558.06882800000005</v>
      </c>
      <c r="R184">
        <v>-557805.11304800003</v>
      </c>
      <c r="S184">
        <v>2521181.861976</v>
      </c>
      <c r="T184">
        <v>5015.8022190000002</v>
      </c>
      <c r="U184">
        <v>27040.748489000001</v>
      </c>
      <c r="V184">
        <f t="shared" si="66"/>
        <v>2.7040748489000004</v>
      </c>
      <c r="Y184">
        <v>4800000</v>
      </c>
      <c r="Z184">
        <v>37.746600000000001</v>
      </c>
      <c r="AA184">
        <v>100.244</v>
      </c>
      <c r="AB184">
        <v>62.497399999999999</v>
      </c>
      <c r="AD184">
        <f t="shared" si="76"/>
        <v>127750.98243414913</v>
      </c>
      <c r="AE184">
        <f t="shared" si="77"/>
        <v>2.1636573619069894</v>
      </c>
      <c r="AF184">
        <f t="shared" si="78"/>
        <v>41.810674794480761</v>
      </c>
      <c r="AG184">
        <f t="shared" si="79"/>
        <v>1.4403020352101413E-2</v>
      </c>
      <c r="AI184">
        <v>0.20005085316842072</v>
      </c>
      <c r="AJ184">
        <v>103.24953908269455</v>
      </c>
    </row>
    <row r="185" spans="2:40" x14ac:dyDescent="0.2">
      <c r="B185">
        <v>1880</v>
      </c>
      <c r="C185">
        <v>4900000</v>
      </c>
      <c r="D185">
        <v>558.00149699999997</v>
      </c>
      <c r="E185">
        <v>-557783.87714200001</v>
      </c>
      <c r="F185">
        <v>2521181.861976</v>
      </c>
      <c r="G185">
        <v>5480.9269279999999</v>
      </c>
      <c r="I185">
        <f t="shared" si="80"/>
        <v>1205.8673444690648</v>
      </c>
      <c r="J185">
        <f t="shared" si="81"/>
        <v>0.37176191417836663</v>
      </c>
      <c r="K185">
        <f t="shared" si="82"/>
        <v>0.99941763829722119</v>
      </c>
      <c r="L185">
        <f t="shared" si="83"/>
        <v>410.5152470000321</v>
      </c>
      <c r="M185">
        <f t="shared" si="84"/>
        <v>-6.3076343499993524</v>
      </c>
      <c r="O185">
        <v>1880</v>
      </c>
      <c r="P185">
        <v>4900000</v>
      </c>
      <c r="Q185">
        <v>558.00149699999997</v>
      </c>
      <c r="R185">
        <v>-557783.87714200001</v>
      </c>
      <c r="S185">
        <v>2521181.861976</v>
      </c>
      <c r="T185">
        <v>5480.9269279999999</v>
      </c>
      <c r="U185">
        <v>28683.152974000001</v>
      </c>
      <c r="V185">
        <f t="shared" si="66"/>
        <v>2.8683152974000001</v>
      </c>
      <c r="Y185">
        <v>4900000</v>
      </c>
      <c r="Z185">
        <v>37.501100000000001</v>
      </c>
      <c r="AA185">
        <v>99.3934</v>
      </c>
      <c r="AB185">
        <v>61.892299999999999</v>
      </c>
      <c r="AD185">
        <f>(1/6)*3.14*(AB185)^3</f>
        <v>124076.13697178448</v>
      </c>
      <c r="AE185">
        <f>V185*$AD$135/AD185</f>
        <v>2.3630485919508413</v>
      </c>
      <c r="AF185">
        <f>AD185/O185*0.6022</f>
        <v>39.743962598089688</v>
      </c>
      <c r="AG185">
        <f>O185/AD185</f>
        <v>1.5151986883888247E-2</v>
      </c>
      <c r="AI185">
        <v>0.30710112877912371</v>
      </c>
      <c r="AJ185">
        <v>105.74780162800566</v>
      </c>
      <c r="AK185">
        <f>AVERAGE(AI185:AI189)</f>
        <v>0.21811623454012188</v>
      </c>
      <c r="AL185">
        <f>AVERAGE(AJ185:AJ189)</f>
        <v>108.79401426372469</v>
      </c>
      <c r="AM185">
        <f>AVERAGE(AI185:AI194)</f>
        <v>0.19991247197465301</v>
      </c>
      <c r="AN185">
        <f>AVERAGE(AJ185:AJ194)</f>
        <v>113.61906281487309</v>
      </c>
    </row>
    <row r="186" spans="2:40" x14ac:dyDescent="0.2">
      <c r="B186">
        <v>1920</v>
      </c>
      <c r="C186">
        <v>5000000</v>
      </c>
      <c r="D186">
        <v>558.10036600000001</v>
      </c>
      <c r="E186">
        <v>-557749.30153399997</v>
      </c>
      <c r="F186">
        <v>2521181.861976</v>
      </c>
      <c r="G186">
        <v>5913.6993169999996</v>
      </c>
      <c r="I186">
        <f t="shared" si="80"/>
        <v>1240.4429524691077</v>
      </c>
      <c r="J186">
        <f t="shared" si="81"/>
        <v>0.37967174213960847</v>
      </c>
      <c r="K186">
        <f t="shared" si="82"/>
        <v>0.99941763829722119</v>
      </c>
      <c r="L186">
        <f t="shared" si="83"/>
        <v>445.09085500007495</v>
      </c>
      <c r="M186">
        <f t="shared" si="84"/>
        <v>-5.9741417999986881</v>
      </c>
      <c r="O186">
        <v>1920</v>
      </c>
      <c r="P186">
        <v>5000000</v>
      </c>
      <c r="Q186">
        <v>558.10036600000001</v>
      </c>
      <c r="R186">
        <v>-557749.30153399997</v>
      </c>
      <c r="S186">
        <v>2521181.861976</v>
      </c>
      <c r="T186">
        <v>5913.6993169999996</v>
      </c>
      <c r="U186">
        <v>30178.639583</v>
      </c>
      <c r="V186">
        <f t="shared" si="66"/>
        <v>3.0178639583</v>
      </c>
      <c r="Y186">
        <v>5000000</v>
      </c>
      <c r="Z186">
        <v>37.8566</v>
      </c>
      <c r="AA186">
        <v>99.803700000000006</v>
      </c>
      <c r="AB186">
        <v>61.947099999999999</v>
      </c>
      <c r="AD186">
        <f t="shared" ref="AD186:AD196" si="85">(1/6)*3.14*(AB186)^3</f>
        <v>124406.00325442394</v>
      </c>
      <c r="AE186">
        <f t="shared" ref="AE186:AE196" si="86">V186*$AD$135/AD186</f>
        <v>2.4796612036081398</v>
      </c>
      <c r="AF186">
        <f t="shared" ref="AF186:AF196" si="87">AD186/O186*0.6022</f>
        <v>39.019424562403174</v>
      </c>
      <c r="AG186">
        <f t="shared" ref="AG186:AG196" si="88">O186/AD186</f>
        <v>1.543333882427996E-2</v>
      </c>
      <c r="AI186">
        <v>0.23931698557277523</v>
      </c>
      <c r="AJ186">
        <v>107.19571438240236</v>
      </c>
    </row>
    <row r="187" spans="2:40" x14ac:dyDescent="0.2">
      <c r="B187">
        <v>1960</v>
      </c>
      <c r="C187">
        <v>5100000</v>
      </c>
      <c r="D187">
        <v>558.17108900000005</v>
      </c>
      <c r="E187">
        <v>-557720.74649000005</v>
      </c>
      <c r="F187">
        <v>2521181.861976</v>
      </c>
      <c r="G187">
        <v>6205.1321939999998</v>
      </c>
      <c r="I187">
        <f t="shared" si="80"/>
        <v>1268.9979964690283</v>
      </c>
      <c r="J187">
        <f t="shared" si="81"/>
        <v>0.38758157010085031</v>
      </c>
      <c r="K187">
        <f t="shared" si="82"/>
        <v>0.99941763829722119</v>
      </c>
      <c r="L187">
        <f t="shared" si="83"/>
        <v>473.64589899999555</v>
      </c>
      <c r="M187">
        <f t="shared" si="84"/>
        <v>-6.124655900001744</v>
      </c>
      <c r="O187">
        <v>1960</v>
      </c>
      <c r="P187">
        <v>5100000</v>
      </c>
      <c r="Q187">
        <v>558.17108900000005</v>
      </c>
      <c r="R187">
        <v>-557720.74649000005</v>
      </c>
      <c r="S187">
        <v>2521181.861976</v>
      </c>
      <c r="T187">
        <v>6205.1321939999998</v>
      </c>
      <c r="U187">
        <v>32037.521522999999</v>
      </c>
      <c r="V187">
        <f t="shared" si="66"/>
        <v>3.2037521522999999</v>
      </c>
      <c r="Y187">
        <v>5100000</v>
      </c>
      <c r="Z187">
        <v>37.718299999999999</v>
      </c>
      <c r="AA187">
        <v>100.02800000000001</v>
      </c>
      <c r="AB187">
        <v>62.309699999999999</v>
      </c>
      <c r="AD187">
        <f t="shared" si="85"/>
        <v>126603.40276559128</v>
      </c>
      <c r="AE187">
        <f t="shared" si="86"/>
        <v>2.5867089103657208</v>
      </c>
      <c r="AF187">
        <f t="shared" si="87"/>
        <v>38.898249563999521</v>
      </c>
      <c r="AG187">
        <f t="shared" si="88"/>
        <v>1.5481416432613419E-2</v>
      </c>
      <c r="AI187">
        <v>0.15120011801179051</v>
      </c>
      <c r="AJ187">
        <v>109.0211408018092</v>
      </c>
    </row>
    <row r="188" spans="2:40" x14ac:dyDescent="0.2">
      <c r="B188">
        <v>2000</v>
      </c>
      <c r="C188">
        <v>5200000</v>
      </c>
      <c r="D188">
        <v>558.18912</v>
      </c>
      <c r="E188">
        <v>-557668.98536299996</v>
      </c>
      <c r="F188">
        <v>2521181.861976</v>
      </c>
      <c r="G188">
        <v>6680.7789249999996</v>
      </c>
      <c r="I188">
        <f t="shared" si="80"/>
        <v>1320.7591234691208</v>
      </c>
      <c r="J188">
        <f t="shared" si="81"/>
        <v>0.39549139806209216</v>
      </c>
      <c r="K188">
        <f t="shared" si="82"/>
        <v>0.99941763829722119</v>
      </c>
      <c r="L188">
        <f t="shared" si="83"/>
        <v>525.40702600008808</v>
      </c>
      <c r="M188">
        <f t="shared" si="84"/>
        <v>-5.5445038249974461</v>
      </c>
      <c r="O188">
        <v>2000</v>
      </c>
      <c r="P188">
        <v>5200000</v>
      </c>
      <c r="Q188">
        <v>558.18912</v>
      </c>
      <c r="R188">
        <v>-557668.98536299996</v>
      </c>
      <c r="S188">
        <v>2521181.861976</v>
      </c>
      <c r="T188">
        <v>6680.7789249999996</v>
      </c>
      <c r="U188">
        <v>33805.473549000002</v>
      </c>
      <c r="V188">
        <f t="shared" si="66"/>
        <v>3.3805473549000005</v>
      </c>
      <c r="Y188">
        <v>5200000</v>
      </c>
      <c r="Z188">
        <v>37.7697</v>
      </c>
      <c r="AA188">
        <v>100.44</v>
      </c>
      <c r="AB188">
        <v>62.670299999999997</v>
      </c>
      <c r="AD188">
        <f t="shared" si="85"/>
        <v>128814.19346693717</v>
      </c>
      <c r="AE188">
        <f t="shared" si="86"/>
        <v>2.6826087199304154</v>
      </c>
      <c r="AF188">
        <f t="shared" si="87"/>
        <v>38.785953652894783</v>
      </c>
      <c r="AG188">
        <f t="shared" si="88"/>
        <v>1.5526239354309518E-2</v>
      </c>
      <c r="AI188">
        <v>0.21767099899280565</v>
      </c>
      <c r="AJ188">
        <v>110.77400981601727</v>
      </c>
    </row>
    <row r="189" spans="2:40" x14ac:dyDescent="0.2">
      <c r="B189">
        <v>2040</v>
      </c>
      <c r="C189">
        <v>5300000</v>
      </c>
      <c r="D189">
        <v>558.11533099999997</v>
      </c>
      <c r="E189">
        <v>-557636.33431599999</v>
      </c>
      <c r="F189">
        <v>2521181.861976</v>
      </c>
      <c r="G189">
        <v>7030.729034</v>
      </c>
      <c r="I189">
        <f t="shared" si="80"/>
        <v>1353.4101704690838</v>
      </c>
      <c r="J189">
        <f t="shared" si="81"/>
        <v>0.403401226023334</v>
      </c>
      <c r="K189">
        <f t="shared" si="82"/>
        <v>0.99941763829722119</v>
      </c>
      <c r="L189">
        <f t="shared" si="83"/>
        <v>558.05807300005108</v>
      </c>
      <c r="M189">
        <f t="shared" si="84"/>
        <v>-6.0222558250006841</v>
      </c>
      <c r="O189">
        <v>2040</v>
      </c>
      <c r="P189">
        <v>5300000</v>
      </c>
      <c r="Q189">
        <v>558.11533099999997</v>
      </c>
      <c r="R189">
        <v>-557636.33431599999</v>
      </c>
      <c r="S189">
        <v>2521181.861976</v>
      </c>
      <c r="T189">
        <v>7030.729034</v>
      </c>
      <c r="U189">
        <v>35723.504593999998</v>
      </c>
      <c r="V189">
        <f t="shared" si="66"/>
        <v>3.5723504594</v>
      </c>
      <c r="Y189">
        <v>5300000</v>
      </c>
      <c r="Z189">
        <v>37.562399999999997</v>
      </c>
      <c r="AA189">
        <v>100.227</v>
      </c>
      <c r="AB189">
        <v>62.6646</v>
      </c>
      <c r="AD189">
        <f t="shared" si="85"/>
        <v>128779.04887098119</v>
      </c>
      <c r="AE189">
        <f t="shared" si="86"/>
        <v>2.8355863137124042</v>
      </c>
      <c r="AF189">
        <f t="shared" si="87"/>
        <v>38.015070210835717</v>
      </c>
      <c r="AG189">
        <f t="shared" si="88"/>
        <v>1.5841086091913894E-2</v>
      </c>
      <c r="AI189">
        <v>0.17529194134411424</v>
      </c>
      <c r="AJ189">
        <v>111.23140469038897</v>
      </c>
    </row>
    <row r="190" spans="2:40" x14ac:dyDescent="0.2">
      <c r="B190">
        <v>2080</v>
      </c>
      <c r="C190">
        <v>5400000</v>
      </c>
      <c r="D190">
        <v>558.09663699999999</v>
      </c>
      <c r="E190">
        <v>-557615.66918600001</v>
      </c>
      <c r="F190">
        <v>2521181.861976</v>
      </c>
      <c r="G190">
        <v>7571.2857640000002</v>
      </c>
      <c r="I190">
        <f t="shared" si="80"/>
        <v>1374.0753004690632</v>
      </c>
      <c r="J190">
        <f t="shared" si="81"/>
        <v>0.41131105398457585</v>
      </c>
      <c r="K190">
        <f t="shared" si="82"/>
        <v>0.99941763829722119</v>
      </c>
      <c r="L190">
        <f t="shared" si="83"/>
        <v>578.72320300003048</v>
      </c>
      <c r="M190">
        <f t="shared" si="84"/>
        <v>-6.3219037500002742</v>
      </c>
      <c r="O190">
        <v>2080</v>
      </c>
      <c r="P190">
        <v>5400000</v>
      </c>
      <c r="Q190">
        <v>558.09663699999999</v>
      </c>
      <c r="R190">
        <v>-557615.66918600001</v>
      </c>
      <c r="S190">
        <v>2521181.861976</v>
      </c>
      <c r="T190">
        <v>7571.2857640000002</v>
      </c>
      <c r="U190">
        <v>37612.318751999999</v>
      </c>
      <c r="V190">
        <f t="shared" si="66"/>
        <v>3.7612318752</v>
      </c>
      <c r="Y190">
        <v>5400000</v>
      </c>
      <c r="Z190">
        <v>37.521700000000003</v>
      </c>
      <c r="AA190">
        <v>99.706100000000006</v>
      </c>
      <c r="AB190">
        <v>62.184399999999997</v>
      </c>
      <c r="AD190">
        <f t="shared" si="85"/>
        <v>125841.16858714395</v>
      </c>
      <c r="AE190">
        <f t="shared" si="86"/>
        <v>3.0552122875807393</v>
      </c>
      <c r="AF190">
        <f t="shared" si="87"/>
        <v>36.433438328451004</v>
      </c>
      <c r="AG190">
        <f t="shared" si="88"/>
        <v>1.6528772128809481E-2</v>
      </c>
      <c r="AI190">
        <v>0.12627355030152529</v>
      </c>
      <c r="AJ190">
        <v>116.90859268655441</v>
      </c>
      <c r="AK190">
        <f>AVERAGE(AI190:AI194)</f>
        <v>0.1817087094091841</v>
      </c>
      <c r="AL190">
        <f>AVERAGE(AJ190:AJ194)</f>
        <v>118.44411136602147</v>
      </c>
    </row>
    <row r="191" spans="2:40" x14ac:dyDescent="0.2">
      <c r="B191">
        <v>2120</v>
      </c>
      <c r="C191">
        <v>5500000</v>
      </c>
      <c r="D191">
        <v>558.05234499999995</v>
      </c>
      <c r="E191">
        <v>-557572.55505099997</v>
      </c>
      <c r="F191">
        <v>2521181.861976</v>
      </c>
      <c r="G191">
        <v>8063.020802</v>
      </c>
      <c r="I191">
        <f t="shared" si="80"/>
        <v>1417.189435469103</v>
      </c>
      <c r="J191">
        <f t="shared" si="81"/>
        <v>0.41922088194581769</v>
      </c>
      <c r="K191">
        <f t="shared" si="82"/>
        <v>0.99941763829722119</v>
      </c>
      <c r="L191">
        <f t="shared" si="83"/>
        <v>621.8373380000703</v>
      </c>
      <c r="M191">
        <f t="shared" si="84"/>
        <v>-5.7606786249987634</v>
      </c>
      <c r="O191">
        <v>2120</v>
      </c>
      <c r="P191">
        <v>5500000</v>
      </c>
      <c r="Q191">
        <v>558.05234499999995</v>
      </c>
      <c r="R191">
        <v>-557572.55505099997</v>
      </c>
      <c r="S191">
        <v>2521181.861976</v>
      </c>
      <c r="T191">
        <v>8063.020802</v>
      </c>
      <c r="U191">
        <v>39214.962595999998</v>
      </c>
      <c r="V191">
        <f t="shared" si="66"/>
        <v>3.9214962596</v>
      </c>
      <c r="Y191">
        <v>5500000</v>
      </c>
      <c r="Z191">
        <v>37.568100000000001</v>
      </c>
      <c r="AA191">
        <v>100.59699999999999</v>
      </c>
      <c r="AB191">
        <v>63.0289</v>
      </c>
      <c r="AD191">
        <f t="shared" si="85"/>
        <v>131038.09806025309</v>
      </c>
      <c r="AE191">
        <f t="shared" si="86"/>
        <v>3.0590618001567345</v>
      </c>
      <c r="AF191">
        <f t="shared" si="87"/>
        <v>37.222237099945474</v>
      </c>
      <c r="AG191">
        <f t="shared" si="88"/>
        <v>1.617850099613927E-2</v>
      </c>
      <c r="AI191">
        <v>0.18263223569840453</v>
      </c>
      <c r="AJ191">
        <v>117.18773219030052</v>
      </c>
    </row>
    <row r="192" spans="2:40" x14ac:dyDescent="0.2">
      <c r="B192">
        <v>2160</v>
      </c>
      <c r="C192">
        <v>5600000</v>
      </c>
      <c r="D192">
        <v>558.07195400000001</v>
      </c>
      <c r="E192">
        <v>-557529.11387700005</v>
      </c>
      <c r="F192">
        <v>2521181.861976</v>
      </c>
      <c r="G192">
        <v>8557.0178840000008</v>
      </c>
      <c r="I192">
        <f t="shared" si="80"/>
        <v>1460.6306094690226</v>
      </c>
      <c r="J192">
        <f t="shared" si="81"/>
        <v>0.42713070990705954</v>
      </c>
      <c r="K192">
        <f t="shared" si="82"/>
        <v>0.99941763829722119</v>
      </c>
      <c r="L192">
        <f t="shared" si="83"/>
        <v>665.27851199998986</v>
      </c>
      <c r="M192">
        <f t="shared" si="84"/>
        <v>-5.7525026500017704</v>
      </c>
      <c r="O192">
        <v>2160</v>
      </c>
      <c r="P192">
        <v>5600000</v>
      </c>
      <c r="Q192">
        <v>558.07195400000001</v>
      </c>
      <c r="R192">
        <v>-557529.11387700005</v>
      </c>
      <c r="S192">
        <v>2521181.861976</v>
      </c>
      <c r="T192">
        <v>8557.0178840000008</v>
      </c>
      <c r="U192">
        <v>41404.025157999997</v>
      </c>
      <c r="V192">
        <f t="shared" si="66"/>
        <v>4.1404025158</v>
      </c>
      <c r="Y192">
        <v>5600000</v>
      </c>
      <c r="Z192">
        <v>36.860399999999998</v>
      </c>
      <c r="AA192">
        <v>100.789</v>
      </c>
      <c r="AB192">
        <v>63.928600000000003</v>
      </c>
      <c r="AD192">
        <f t="shared" si="85"/>
        <v>136730.05197786377</v>
      </c>
      <c r="AE192">
        <f t="shared" si="86"/>
        <v>3.0953703023639583</v>
      </c>
      <c r="AF192">
        <f t="shared" si="87"/>
        <v>38.119832083828499</v>
      </c>
      <c r="AG192">
        <f t="shared" si="88"/>
        <v>1.5797551224142725E-2</v>
      </c>
      <c r="AI192">
        <v>0.25036869959613306</v>
      </c>
      <c r="AJ192">
        <v>117.52467996715082</v>
      </c>
    </row>
    <row r="193" spans="2:40" x14ac:dyDescent="0.2">
      <c r="B193">
        <v>2200</v>
      </c>
      <c r="C193">
        <v>5700000</v>
      </c>
      <c r="D193">
        <v>558.20113100000003</v>
      </c>
      <c r="E193">
        <v>-557504.92007800005</v>
      </c>
      <c r="F193">
        <v>2521181.861976</v>
      </c>
      <c r="G193">
        <v>8997.4921479999994</v>
      </c>
      <c r="I193">
        <f t="shared" si="80"/>
        <v>1484.8244084690232</v>
      </c>
      <c r="J193">
        <f t="shared" si="81"/>
        <v>0.43504053786830138</v>
      </c>
      <c r="K193">
        <f t="shared" si="82"/>
        <v>0.99941763829722119</v>
      </c>
      <c r="L193">
        <f t="shared" si="83"/>
        <v>689.47231099999044</v>
      </c>
      <c r="M193">
        <f t="shared" si="84"/>
        <v>-6.2336870249997443</v>
      </c>
      <c r="O193">
        <v>2200</v>
      </c>
      <c r="P193">
        <v>5700000</v>
      </c>
      <c r="Q193">
        <v>558.20113100000003</v>
      </c>
      <c r="R193">
        <v>-557504.92007800005</v>
      </c>
      <c r="S193">
        <v>2521181.861976</v>
      </c>
      <c r="T193">
        <v>8997.4921479999994</v>
      </c>
      <c r="U193">
        <v>43275.079754999999</v>
      </c>
      <c r="V193">
        <f t="shared" si="66"/>
        <v>4.3275079754999997</v>
      </c>
      <c r="Y193">
        <v>5700000</v>
      </c>
      <c r="Z193">
        <v>37.126399999999997</v>
      </c>
      <c r="AA193">
        <v>100.774</v>
      </c>
      <c r="AB193">
        <v>63.647599999999997</v>
      </c>
      <c r="AD193">
        <f t="shared" si="85"/>
        <v>134934.96288782908</v>
      </c>
      <c r="AE193">
        <f t="shared" si="86"/>
        <v>3.2782903073160341</v>
      </c>
      <c r="AF193">
        <f t="shared" si="87"/>
        <v>36.935379386841213</v>
      </c>
      <c r="AG193">
        <f t="shared" si="88"/>
        <v>1.6304150925130143E-2</v>
      </c>
      <c r="AI193">
        <v>0.15062667977723174</v>
      </c>
      <c r="AJ193">
        <v>118.27842516025871</v>
      </c>
    </row>
    <row r="194" spans="2:40" x14ac:dyDescent="0.2">
      <c r="B194">
        <v>2240</v>
      </c>
      <c r="C194">
        <v>5800000</v>
      </c>
      <c r="D194">
        <v>558.12140499999998</v>
      </c>
      <c r="E194">
        <v>-557465.96296000003</v>
      </c>
      <c r="F194">
        <v>2521181.861976</v>
      </c>
      <c r="G194">
        <v>9500.9230000000007</v>
      </c>
      <c r="I194">
        <f t="shared" si="80"/>
        <v>1523.7815264690435</v>
      </c>
      <c r="J194">
        <f t="shared" si="81"/>
        <v>0.44295036582954322</v>
      </c>
      <c r="K194">
        <f t="shared" si="82"/>
        <v>0.99941763829722119</v>
      </c>
      <c r="L194">
        <f t="shared" si="83"/>
        <v>728.42942900001071</v>
      </c>
      <c r="M194">
        <f t="shared" si="84"/>
        <v>-5.8646040499992527</v>
      </c>
      <c r="O194">
        <v>2240</v>
      </c>
      <c r="P194">
        <v>5800000</v>
      </c>
      <c r="Q194">
        <v>558.12140499999998</v>
      </c>
      <c r="R194">
        <v>-557465.96296000003</v>
      </c>
      <c r="S194">
        <v>2521181.861976</v>
      </c>
      <c r="T194">
        <v>9500.9230000000007</v>
      </c>
      <c r="U194">
        <v>44881.875101999998</v>
      </c>
      <c r="V194">
        <f t="shared" si="66"/>
        <v>4.4881875102000004</v>
      </c>
      <c r="Y194">
        <v>5800000</v>
      </c>
      <c r="Z194">
        <v>37.058100000000003</v>
      </c>
      <c r="AA194">
        <v>100.96899999999999</v>
      </c>
      <c r="AB194">
        <v>63.910899999999998</v>
      </c>
      <c r="AD194">
        <f t="shared" si="85"/>
        <v>136616.51350278335</v>
      </c>
      <c r="AE194">
        <f t="shared" si="86"/>
        <v>3.3581633820359675</v>
      </c>
      <c r="AF194">
        <f t="shared" si="87"/>
        <v>36.727885906864337</v>
      </c>
      <c r="AG194">
        <f t="shared" si="88"/>
        <v>1.6396260909954809E-2</v>
      </c>
      <c r="AI194">
        <v>0.19864238167262596</v>
      </c>
      <c r="AJ194">
        <v>122.321126825843</v>
      </c>
    </row>
    <row r="195" spans="2:40" x14ac:dyDescent="0.2">
      <c r="B195">
        <v>2280</v>
      </c>
      <c r="C195">
        <v>5900000</v>
      </c>
      <c r="D195">
        <v>558.10628999999994</v>
      </c>
      <c r="E195">
        <v>-557423.10662400001</v>
      </c>
      <c r="F195">
        <v>2521181.861976</v>
      </c>
      <c r="G195">
        <v>9967.2304089999998</v>
      </c>
      <c r="I195">
        <f t="shared" si="80"/>
        <v>1566.6378624690697</v>
      </c>
      <c r="J195">
        <f t="shared" si="81"/>
        <v>0.45086019379078507</v>
      </c>
      <c r="K195">
        <f t="shared" si="82"/>
        <v>0.99941763829722119</v>
      </c>
      <c r="L195">
        <f t="shared" si="83"/>
        <v>771.28576500003692</v>
      </c>
      <c r="M195">
        <f t="shared" si="84"/>
        <v>-5.7671235999991044</v>
      </c>
      <c r="O195">
        <v>2280</v>
      </c>
      <c r="P195">
        <v>5900000</v>
      </c>
      <c r="Q195">
        <v>558.10628999999994</v>
      </c>
      <c r="R195">
        <v>-557423.10662400001</v>
      </c>
      <c r="S195">
        <v>2521181.861976</v>
      </c>
      <c r="T195">
        <v>9967.2304089999998</v>
      </c>
      <c r="U195">
        <v>46639.473897000003</v>
      </c>
      <c r="V195">
        <f t="shared" si="66"/>
        <v>4.6639473897000006</v>
      </c>
      <c r="Y195">
        <v>5900000</v>
      </c>
      <c r="Z195">
        <v>36.660800000000002</v>
      </c>
      <c r="AA195">
        <v>101.131</v>
      </c>
      <c r="AB195">
        <v>64.470200000000006</v>
      </c>
      <c r="AD195">
        <f t="shared" si="85"/>
        <v>140234.68720702134</v>
      </c>
      <c r="AE195">
        <f t="shared" si="86"/>
        <v>3.3996344333483588</v>
      </c>
      <c r="AF195">
        <f t="shared" si="87"/>
        <v>37.039179226345723</v>
      </c>
      <c r="AG195">
        <f t="shared" si="88"/>
        <v>1.6258459625143613E-2</v>
      </c>
      <c r="AI195">
        <v>0.12654699757321144</v>
      </c>
      <c r="AJ195">
        <v>126.851279959463</v>
      </c>
      <c r="AK195">
        <f>AVERAGE(AI195:AI199)</f>
        <v>0.12496099398399743</v>
      </c>
      <c r="AL195">
        <f>AVERAGE(AJ195:AJ199)</f>
        <v>132.29545633700261</v>
      </c>
      <c r="AM195">
        <f>AVERAGE(AI195:AI204)</f>
        <v>0.11385747982746386</v>
      </c>
      <c r="AN195">
        <f>AVERAGE(AJ195:AJ204)</f>
        <v>140.0553976064362</v>
      </c>
    </row>
    <row r="196" spans="2:40" x14ac:dyDescent="0.2">
      <c r="B196">
        <v>2320</v>
      </c>
      <c r="C196">
        <v>6000000</v>
      </c>
      <c r="D196">
        <v>558.09486200000003</v>
      </c>
      <c r="E196">
        <v>-557391.19081900001</v>
      </c>
      <c r="F196">
        <v>2521181.861976</v>
      </c>
      <c r="G196">
        <v>10523.830083999999</v>
      </c>
      <c r="I196">
        <f t="shared" si="80"/>
        <v>1598.5536674690666</v>
      </c>
      <c r="J196">
        <f t="shared" si="81"/>
        <v>0.45877002175202691</v>
      </c>
      <c r="K196">
        <f t="shared" si="82"/>
        <v>0.99941763829722119</v>
      </c>
      <c r="L196">
        <f t="shared" si="83"/>
        <v>803.20157000003383</v>
      </c>
      <c r="M196">
        <f t="shared" si="84"/>
        <v>-6.0406368749998363</v>
      </c>
      <c r="O196">
        <v>2320</v>
      </c>
      <c r="P196">
        <v>6000000</v>
      </c>
      <c r="Q196">
        <v>558.09486200000003</v>
      </c>
      <c r="R196">
        <v>-557391.19081900001</v>
      </c>
      <c r="S196">
        <v>2521181.861976</v>
      </c>
      <c r="T196">
        <v>10523.830083999999</v>
      </c>
      <c r="U196">
        <v>48587.557825000004</v>
      </c>
      <c r="V196">
        <f t="shared" si="66"/>
        <v>4.8587557825000003</v>
      </c>
      <c r="Y196">
        <v>6000000</v>
      </c>
      <c r="Z196">
        <v>36.753799999999998</v>
      </c>
      <c r="AA196">
        <v>101.012</v>
      </c>
      <c r="AB196">
        <v>64.258200000000002</v>
      </c>
      <c r="AD196">
        <f t="shared" si="85"/>
        <v>138855.81296999715</v>
      </c>
      <c r="AE196">
        <f t="shared" si="86"/>
        <v>3.5768030869102816</v>
      </c>
      <c r="AF196">
        <f t="shared" si="87"/>
        <v>36.042659728677705</v>
      </c>
      <c r="AG196">
        <f t="shared" si="88"/>
        <v>1.6707978948647163E-2</v>
      </c>
      <c r="AI196">
        <v>0.15905406335730463</v>
      </c>
      <c r="AJ196">
        <v>127.68634766366843</v>
      </c>
    </row>
    <row r="197" spans="2:40" x14ac:dyDescent="0.2">
      <c r="AI197">
        <v>9.8121683038697699E-2</v>
      </c>
      <c r="AJ197">
        <v>132.11967252920607</v>
      </c>
    </row>
    <row r="198" spans="2:40" x14ac:dyDescent="0.2">
      <c r="B198" t="s">
        <v>5</v>
      </c>
      <c r="AE198" t="s">
        <v>6</v>
      </c>
      <c r="AI198">
        <v>0.11153552602572006</v>
      </c>
      <c r="AJ198">
        <v>134.24835754487091</v>
      </c>
    </row>
    <row r="199" spans="2:40" x14ac:dyDescent="0.2">
      <c r="D199" t="s">
        <v>7</v>
      </c>
      <c r="F199" t="s">
        <v>41</v>
      </c>
      <c r="Y199" t="s">
        <v>8</v>
      </c>
      <c r="Z199" t="s">
        <v>9</v>
      </c>
      <c r="AA199" t="s">
        <v>10</v>
      </c>
      <c r="AB199" t="s">
        <v>11</v>
      </c>
      <c r="AD199">
        <f>(4/3)*3.14*((3.413*4.4)^3)</f>
        <v>14178.662957559638</v>
      </c>
      <c r="AE199" t="s">
        <v>12</v>
      </c>
      <c r="AI199">
        <v>0.1295466999250533</v>
      </c>
      <c r="AJ199">
        <v>140.57162398780463</v>
      </c>
    </row>
    <row r="200" spans="2:40" x14ac:dyDescent="0.2">
      <c r="B200">
        <v>726</v>
      </c>
      <c r="C200" t="s">
        <v>13</v>
      </c>
      <c r="D200" t="s">
        <v>14</v>
      </c>
      <c r="E200" t="s">
        <v>15</v>
      </c>
      <c r="F200" t="s">
        <v>16</v>
      </c>
      <c r="G200" t="s">
        <v>17</v>
      </c>
      <c r="I200" t="s">
        <v>18</v>
      </c>
      <c r="J200" t="s">
        <v>19</v>
      </c>
      <c r="K200" t="s">
        <v>20</v>
      </c>
      <c r="L200" t="s">
        <v>21</v>
      </c>
      <c r="M200" t="s">
        <v>22</v>
      </c>
      <c r="Y200">
        <v>0</v>
      </c>
      <c r="Z200">
        <v>51.45</v>
      </c>
      <c r="AA200">
        <v>85.75</v>
      </c>
      <c r="AB200">
        <v>34.299999999999997</v>
      </c>
      <c r="AD200">
        <f>(1/6)*3.14*(AB200)^3</f>
        <v>21118.387663333328</v>
      </c>
      <c r="AI200">
        <v>8.9510422077239152E-2</v>
      </c>
      <c r="AJ200">
        <v>144.50389528586038</v>
      </c>
      <c r="AK200">
        <f>AVERAGE(AI200:AI204)</f>
        <v>0.10275396567093027</v>
      </c>
      <c r="AL200">
        <f>AVERAGE(AJ200:AJ204)</f>
        <v>147.8153388758698</v>
      </c>
    </row>
    <row r="201" spans="2:40" x14ac:dyDescent="0.2">
      <c r="B201" t="s">
        <v>23</v>
      </c>
      <c r="C201">
        <v>100000</v>
      </c>
      <c r="D201">
        <v>557.82457199999999</v>
      </c>
      <c r="E201">
        <v>-581982.60408700001</v>
      </c>
      <c r="F201">
        <v>2522650.957283</v>
      </c>
      <c r="G201">
        <v>-5.9550000000000002E-3</v>
      </c>
      <c r="Y201">
        <v>100000</v>
      </c>
      <c r="Z201">
        <v>51.716200000000001</v>
      </c>
      <c r="AA201">
        <v>85.238900000000001</v>
      </c>
      <c r="AB201">
        <v>33.5227</v>
      </c>
      <c r="AD201">
        <f t="shared" ref="AD201:AD205" si="89">(1/6)*3.14*(AB201)^3</f>
        <v>19714.93589221569</v>
      </c>
      <c r="AI201">
        <v>0.15273350040416064</v>
      </c>
      <c r="AJ201">
        <v>145.93184807313105</v>
      </c>
    </row>
    <row r="202" spans="2:40" x14ac:dyDescent="0.2">
      <c r="B202">
        <v>0</v>
      </c>
      <c r="C202">
        <v>200000</v>
      </c>
      <c r="D202">
        <v>557.78499899999997</v>
      </c>
      <c r="E202">
        <v>-578451.53700500005</v>
      </c>
      <c r="F202">
        <v>2522088.1336790002</v>
      </c>
      <c r="G202">
        <v>-1.5330999999999999E-2</v>
      </c>
      <c r="I202">
        <f>E202-(128000-$B$200)/128000*$E$201</f>
        <v>230.1344994440442</v>
      </c>
      <c r="J202">
        <f>B202/$B$200</f>
        <v>0</v>
      </c>
      <c r="K202">
        <f>F202/$F$201</f>
        <v>0.99977689200229036</v>
      </c>
      <c r="L202">
        <f>E202-$E$202</f>
        <v>0</v>
      </c>
      <c r="O202" t="s">
        <v>24</v>
      </c>
      <c r="P202" t="s">
        <v>13</v>
      </c>
      <c r="Q202" t="s">
        <v>14</v>
      </c>
      <c r="R202" t="s">
        <v>15</v>
      </c>
      <c r="S202" t="s">
        <v>16</v>
      </c>
      <c r="T202" t="s">
        <v>17</v>
      </c>
      <c r="U202" t="s">
        <v>25</v>
      </c>
      <c r="V202" t="s">
        <v>26</v>
      </c>
      <c r="Y202">
        <v>200000</v>
      </c>
      <c r="Z202">
        <v>51.697400000000002</v>
      </c>
      <c r="AA202">
        <v>85.249700000000004</v>
      </c>
      <c r="AB202">
        <v>33.552300000000002</v>
      </c>
      <c r="AD202">
        <f t="shared" si="89"/>
        <v>19767.205923860023</v>
      </c>
      <c r="AE202" t="s">
        <v>27</v>
      </c>
      <c r="AF202" t="s">
        <v>28</v>
      </c>
      <c r="AG202" t="s">
        <v>29</v>
      </c>
      <c r="AI202">
        <v>7.9564797402781273E-2</v>
      </c>
      <c r="AJ202">
        <v>146.81611287512473</v>
      </c>
    </row>
    <row r="203" spans="2:40" x14ac:dyDescent="0.2">
      <c r="B203">
        <v>10</v>
      </c>
      <c r="C203">
        <v>300000</v>
      </c>
      <c r="D203">
        <v>557.81279300000006</v>
      </c>
      <c r="E203">
        <v>-578450.67888200004</v>
      </c>
      <c r="F203">
        <v>2521954.7940600002</v>
      </c>
      <c r="G203">
        <v>-9.4030090000000008</v>
      </c>
      <c r="I203">
        <f t="shared" ref="I203:I259" si="90">E203-(128000-$B$200)/128000*$E$201</f>
        <v>230.99262244405691</v>
      </c>
      <c r="J203">
        <f t="shared" ref="J203:J259" si="91">B203/$B$200</f>
        <v>1.3774104683195593E-2</v>
      </c>
      <c r="K203">
        <f t="shared" ref="K203:K259" si="92">F203/$F$201</f>
        <v>0.99972403505883767</v>
      </c>
      <c r="L203">
        <f t="shared" ref="L203:L259" si="93">E203-$E$202</f>
        <v>0.85812300001271069</v>
      </c>
      <c r="M203">
        <f>((L203-L202)-(B203-B202)*$H$14)/(B203-B202)</f>
        <v>-6.7527196999984884</v>
      </c>
      <c r="O203">
        <v>10</v>
      </c>
      <c r="P203">
        <v>300000</v>
      </c>
      <c r="Q203">
        <v>557.81279300000006</v>
      </c>
      <c r="R203">
        <v>-578450.67888200004</v>
      </c>
      <c r="S203">
        <v>2521954.7940600002</v>
      </c>
      <c r="T203">
        <v>-9.4030090000000008</v>
      </c>
      <c r="U203">
        <v>0</v>
      </c>
      <c r="V203">
        <f>U203*10^-4</f>
        <v>0</v>
      </c>
      <c r="Y203">
        <v>300000</v>
      </c>
      <c r="Z203">
        <v>85.520399999999995</v>
      </c>
      <c r="AA203">
        <v>52.3581</v>
      </c>
      <c r="AB203">
        <v>33.162300000000002</v>
      </c>
      <c r="AD203">
        <f t="shared" si="89"/>
        <v>19085.886158585054</v>
      </c>
      <c r="AE203">
        <f>V203*$AD$199/AD203</f>
        <v>0</v>
      </c>
      <c r="AF203">
        <f>AD203/O203*0.6022</f>
        <v>1149.3520644699918</v>
      </c>
      <c r="AG203">
        <f>O203/AD203</f>
        <v>5.2394737749716079E-4</v>
      </c>
      <c r="AI203">
        <v>0.1121442571503945</v>
      </c>
      <c r="AJ203">
        <v>148.48702758774002</v>
      </c>
    </row>
    <row r="204" spans="2:40" x14ac:dyDescent="0.2">
      <c r="B204">
        <v>20</v>
      </c>
      <c r="C204">
        <v>400000</v>
      </c>
      <c r="D204">
        <v>557.78751799999998</v>
      </c>
      <c r="E204">
        <v>-578448.09364600002</v>
      </c>
      <c r="F204">
        <v>2521954.7940600002</v>
      </c>
      <c r="G204">
        <v>-12.02847</v>
      </c>
      <c r="I204">
        <f t="shared" si="90"/>
        <v>233.57785844407044</v>
      </c>
      <c r="J204">
        <f t="shared" si="91"/>
        <v>2.7548209366391185E-2</v>
      </c>
      <c r="K204">
        <f t="shared" si="92"/>
        <v>0.99972403505883767</v>
      </c>
      <c r="L204">
        <f t="shared" si="93"/>
        <v>3.4433590000262484</v>
      </c>
      <c r="M204">
        <f t="shared" ref="M204:M205" si="94">((L204-L203)-(B204-B203)*$H$14)/(B204-B203)</f>
        <v>-6.5800083999984054</v>
      </c>
      <c r="O204">
        <v>20</v>
      </c>
      <c r="P204">
        <v>400000</v>
      </c>
      <c r="Q204">
        <v>557.78751799999998</v>
      </c>
      <c r="R204">
        <v>-578448.09364600002</v>
      </c>
      <c r="S204">
        <v>2521954.7940600002</v>
      </c>
      <c r="T204">
        <v>-12.02847</v>
      </c>
      <c r="U204">
        <v>97.385561999999993</v>
      </c>
      <c r="V204">
        <f t="shared" ref="V204:V259" si="95">U204*10^-4</f>
        <v>9.7385561999999998E-3</v>
      </c>
      <c r="Y204">
        <v>400000</v>
      </c>
      <c r="Z204">
        <v>52.0212</v>
      </c>
      <c r="AA204">
        <v>85.162199999999999</v>
      </c>
      <c r="AB204">
        <v>33.140999999999998</v>
      </c>
      <c r="AD204">
        <f t="shared" si="89"/>
        <v>19049.133431628987</v>
      </c>
      <c r="AE204">
        <f t="shared" ref="AE204:AE205" si="96">V204*$AD$199/AD204</f>
        <v>7.2486082660215192E-3</v>
      </c>
      <c r="AF204">
        <f t="shared" ref="AF204:AF205" si="97">AD204/O204*0.6022</f>
        <v>573.56940762634872</v>
      </c>
      <c r="AG204">
        <f t="shared" ref="AG204:AG205" si="98">O204/AD204</f>
        <v>1.0499165262180484E-3</v>
      </c>
      <c r="AI204">
        <v>7.9816851320075807E-2</v>
      </c>
      <c r="AJ204">
        <v>153.33781055749273</v>
      </c>
    </row>
    <row r="205" spans="2:40" x14ac:dyDescent="0.2">
      <c r="B205">
        <v>30</v>
      </c>
      <c r="C205">
        <v>500000</v>
      </c>
      <c r="D205">
        <v>557.874189</v>
      </c>
      <c r="E205">
        <v>-578458.74330900004</v>
      </c>
      <c r="F205">
        <v>2521954.7940600002</v>
      </c>
      <c r="G205">
        <v>14.691076000000001</v>
      </c>
      <c r="I205">
        <f t="shared" si="90"/>
        <v>222.92819544405211</v>
      </c>
      <c r="J205">
        <f t="shared" si="91"/>
        <v>4.1322314049586778E-2</v>
      </c>
      <c r="K205">
        <f t="shared" si="92"/>
        <v>0.99972403505883767</v>
      </c>
      <c r="L205">
        <f t="shared" si="93"/>
        <v>-7.2063039999920875</v>
      </c>
      <c r="M205">
        <f t="shared" si="94"/>
        <v>-7.9034983000015924</v>
      </c>
      <c r="O205">
        <v>30</v>
      </c>
      <c r="P205">
        <v>500000</v>
      </c>
      <c r="Q205">
        <v>557.874189</v>
      </c>
      <c r="R205">
        <v>-578458.74330900004</v>
      </c>
      <c r="S205">
        <v>2521954.7940600002</v>
      </c>
      <c r="T205">
        <v>14.691076000000001</v>
      </c>
      <c r="U205">
        <v>262.82867099999999</v>
      </c>
      <c r="V205">
        <f t="shared" si="95"/>
        <v>2.6282867099999999E-2</v>
      </c>
      <c r="Y205">
        <v>500000</v>
      </c>
      <c r="Z205">
        <v>85.524199999999993</v>
      </c>
      <c r="AA205">
        <v>52.034599999999998</v>
      </c>
      <c r="AB205">
        <v>33.489600000000003</v>
      </c>
      <c r="AD205">
        <f t="shared" si="89"/>
        <v>19656.59450675319</v>
      </c>
      <c r="AE205">
        <f t="shared" si="96"/>
        <v>1.8958315187363906E-2</v>
      </c>
      <c r="AF205">
        <f t="shared" si="97"/>
        <v>394.57337373222566</v>
      </c>
      <c r="AG205">
        <f t="shared" si="98"/>
        <v>1.5262053653135718E-3</v>
      </c>
      <c r="AI205">
        <v>0.10616625849054277</v>
      </c>
      <c r="AJ205">
        <v>159.48280528341959</v>
      </c>
      <c r="AK205">
        <f>AVERAGE(AI205:AI209)</f>
        <v>7.4964015087104E-2</v>
      </c>
      <c r="AL205">
        <f>AVERAGE(AJ205:AJ209)</f>
        <v>169.84303720733934</v>
      </c>
      <c r="AM205">
        <f>AVERAGE(AI205:AI214)</f>
        <v>6.3689451293782923E-2</v>
      </c>
      <c r="AN205">
        <f>AVERAGE(AJ205:AJ214)</f>
        <v>186.04688467374237</v>
      </c>
    </row>
    <row r="206" spans="2:40" x14ac:dyDescent="0.2">
      <c r="B206">
        <v>40</v>
      </c>
      <c r="C206">
        <v>600000</v>
      </c>
      <c r="D206">
        <v>557.84012399999995</v>
      </c>
      <c r="E206">
        <v>-578463.60104700003</v>
      </c>
      <c r="F206">
        <v>2521954.7940600002</v>
      </c>
      <c r="G206">
        <v>-8.318657</v>
      </c>
      <c r="I206">
        <f>E206-(128000-$B$200)/128000*$E$201</f>
        <v>218.07045744406059</v>
      </c>
      <c r="J206">
        <f>B206/$B$200</f>
        <v>5.5096418732782371E-2</v>
      </c>
      <c r="K206">
        <f t="shared" si="92"/>
        <v>0.99972403505883767</v>
      </c>
      <c r="L206">
        <f t="shared" si="93"/>
        <v>-12.064041999983601</v>
      </c>
      <c r="M206">
        <f t="shared" ref="M206:M213" si="99">((L206-L205)-(B206-B205)*$H$14)/(B206-B205)</f>
        <v>-7.3243057999989105</v>
      </c>
      <c r="O206">
        <v>40</v>
      </c>
      <c r="P206">
        <v>600000</v>
      </c>
      <c r="Q206">
        <v>557.84012399999995</v>
      </c>
      <c r="R206">
        <v>-578463.60104700003</v>
      </c>
      <c r="S206">
        <v>2521954.7940600002</v>
      </c>
      <c r="T206">
        <v>-8.318657</v>
      </c>
      <c r="U206">
        <v>432.420435</v>
      </c>
      <c r="V206">
        <f t="shared" si="95"/>
        <v>4.3242043500000001E-2</v>
      </c>
      <c r="Y206">
        <v>600000</v>
      </c>
      <c r="Z206">
        <v>85.441000000000003</v>
      </c>
      <c r="AA206">
        <v>52.171599999999998</v>
      </c>
      <c r="AB206">
        <v>33.269399999999997</v>
      </c>
      <c r="AD206">
        <f t="shared" ref="AD206:AD231" si="100">(1/6)*3.14*(AB206)^3</f>
        <v>19271.401675462286</v>
      </c>
      <c r="AE206">
        <f t="shared" ref="AE206:AE231" si="101">V206*$AD$199/AD206</f>
        <v>3.1814725815366776E-2</v>
      </c>
      <c r="AF206">
        <f t="shared" ref="AF206:AF231" si="102">AD206/O206*0.6022</f>
        <v>290.13095222408469</v>
      </c>
      <c r="AG206">
        <f t="shared" ref="AG206:AG231" si="103">O206/AD206</f>
        <v>2.0756144609310298E-3</v>
      </c>
      <c r="AI206">
        <v>6.2731193461828871E-2</v>
      </c>
      <c r="AJ206">
        <v>161.23092476107988</v>
      </c>
    </row>
    <row r="207" spans="2:40" x14ac:dyDescent="0.2">
      <c r="B207">
        <v>50</v>
      </c>
      <c r="C207">
        <v>700000</v>
      </c>
      <c r="D207">
        <v>557.80252099999996</v>
      </c>
      <c r="E207">
        <v>-578465.85436999996</v>
      </c>
      <c r="F207">
        <v>2521954.7940600002</v>
      </c>
      <c r="G207">
        <v>33.473951999999997</v>
      </c>
      <c r="I207">
        <f t="shared" si="90"/>
        <v>215.81713444413617</v>
      </c>
      <c r="J207">
        <f t="shared" si="91"/>
        <v>6.8870523415977963E-2</v>
      </c>
      <c r="K207">
        <f t="shared" si="92"/>
        <v>0.99972403505883767</v>
      </c>
      <c r="L207">
        <f t="shared" si="93"/>
        <v>-14.317364999908023</v>
      </c>
      <c r="M207">
        <f t="shared" si="99"/>
        <v>-7.0638642999922014</v>
      </c>
      <c r="O207">
        <v>50</v>
      </c>
      <c r="P207">
        <v>700000</v>
      </c>
      <c r="Q207">
        <v>557.80252099999996</v>
      </c>
      <c r="R207">
        <v>-578465.85436999996</v>
      </c>
      <c r="S207">
        <v>2521954.7940600002</v>
      </c>
      <c r="T207">
        <v>33.473951999999997</v>
      </c>
      <c r="U207">
        <v>728.75315599999999</v>
      </c>
      <c r="V207">
        <f t="shared" si="95"/>
        <v>7.2875315600000004E-2</v>
      </c>
      <c r="Y207">
        <v>700000</v>
      </c>
      <c r="Z207">
        <v>52.210599999999999</v>
      </c>
      <c r="AA207">
        <v>85.192599999999999</v>
      </c>
      <c r="AB207">
        <v>32.981999999999999</v>
      </c>
      <c r="AD207">
        <f t="shared" si="100"/>
        <v>18776.271643387918</v>
      </c>
      <c r="AE207">
        <f t="shared" si="101"/>
        <v>5.5030868611344187E-2</v>
      </c>
      <c r="AF207">
        <f t="shared" si="102"/>
        <v>226.14141567296406</v>
      </c>
      <c r="AG207">
        <f t="shared" si="103"/>
        <v>2.6629354831265209E-3</v>
      </c>
      <c r="AI207">
        <v>6.2928401377110602E-2</v>
      </c>
      <c r="AJ207">
        <v>170.67913445846614</v>
      </c>
    </row>
    <row r="208" spans="2:40" x14ac:dyDescent="0.2">
      <c r="B208">
        <v>60</v>
      </c>
      <c r="C208">
        <v>800000</v>
      </c>
      <c r="D208">
        <v>557.86570700000004</v>
      </c>
      <c r="E208">
        <v>-578462.36868399999</v>
      </c>
      <c r="F208">
        <v>2521954.7940600002</v>
      </c>
      <c r="G208">
        <v>-45.001821</v>
      </c>
      <c r="I208">
        <f t="shared" si="90"/>
        <v>219.30282044410706</v>
      </c>
      <c r="J208">
        <f t="shared" si="91"/>
        <v>8.2644628099173556E-2</v>
      </c>
      <c r="K208">
        <f t="shared" si="92"/>
        <v>0.99972403505883767</v>
      </c>
      <c r="L208">
        <f t="shared" si="93"/>
        <v>-10.831678999937139</v>
      </c>
      <c r="M208">
        <f t="shared" si="99"/>
        <v>-6.4899634000026705</v>
      </c>
      <c r="O208">
        <v>60</v>
      </c>
      <c r="P208">
        <v>800000</v>
      </c>
      <c r="Q208">
        <v>557.86570700000004</v>
      </c>
      <c r="R208">
        <v>-578462.36868399999</v>
      </c>
      <c r="S208">
        <v>2521954.7940600002</v>
      </c>
      <c r="T208">
        <v>-45.001821</v>
      </c>
      <c r="U208">
        <v>1094.253833</v>
      </c>
      <c r="V208">
        <f t="shared" si="95"/>
        <v>0.1094253833</v>
      </c>
      <c r="Y208">
        <v>800000</v>
      </c>
      <c r="Z208">
        <v>51.859400000000001</v>
      </c>
      <c r="AA208">
        <v>85.300899999999999</v>
      </c>
      <c r="AB208">
        <v>33.441499999999998</v>
      </c>
      <c r="AD208">
        <f t="shared" si="100"/>
        <v>19572.019753883229</v>
      </c>
      <c r="AE208">
        <f t="shared" si="101"/>
        <v>7.9271615720939839E-2</v>
      </c>
      <c r="AF208">
        <f t="shared" si="102"/>
        <v>196.43783826314134</v>
      </c>
      <c r="AG208">
        <f t="shared" si="103"/>
        <v>3.0656008298834653E-3</v>
      </c>
      <c r="AI208">
        <v>7.9523161889059446E-2</v>
      </c>
      <c r="AJ208">
        <v>173.40054446236198</v>
      </c>
    </row>
    <row r="209" spans="2:40" x14ac:dyDescent="0.2">
      <c r="B209">
        <v>70</v>
      </c>
      <c r="C209">
        <v>900000</v>
      </c>
      <c r="D209">
        <v>557.86119299999996</v>
      </c>
      <c r="E209">
        <v>-578447.13269100001</v>
      </c>
      <c r="F209">
        <v>2521954.7940600002</v>
      </c>
      <c r="G209">
        <v>-23.363603000000001</v>
      </c>
      <c r="I209">
        <f t="shared" si="90"/>
        <v>234.53881344408728</v>
      </c>
      <c r="J209">
        <f t="shared" si="91"/>
        <v>9.6418732782369149E-2</v>
      </c>
      <c r="K209">
        <f t="shared" si="92"/>
        <v>0.99972403505883767</v>
      </c>
      <c r="L209">
        <f t="shared" si="93"/>
        <v>4.4043140000430867</v>
      </c>
      <c r="M209">
        <f t="shared" si="99"/>
        <v>-5.3149327000017363</v>
      </c>
      <c r="O209">
        <v>70</v>
      </c>
      <c r="P209">
        <v>900000</v>
      </c>
      <c r="Q209">
        <v>557.86119299999996</v>
      </c>
      <c r="R209">
        <v>-578447.13269100001</v>
      </c>
      <c r="S209">
        <v>2521954.7940600002</v>
      </c>
      <c r="T209">
        <v>-23.363603000000001</v>
      </c>
      <c r="U209">
        <v>1388.105223</v>
      </c>
      <c r="V209">
        <f t="shared" si="95"/>
        <v>0.13881052230000002</v>
      </c>
      <c r="Y209">
        <v>900000</v>
      </c>
      <c r="Z209">
        <v>52.381300000000003</v>
      </c>
      <c r="AA209">
        <v>85.223399999999998</v>
      </c>
      <c r="AB209">
        <v>32.842100000000002</v>
      </c>
      <c r="AD209">
        <f t="shared" si="100"/>
        <v>18538.353320889026</v>
      </c>
      <c r="AE209">
        <f t="shared" si="101"/>
        <v>0.10616625849054277</v>
      </c>
      <c r="AF209">
        <f t="shared" si="102"/>
        <v>159.48280528341959</v>
      </c>
      <c r="AG209">
        <f t="shared" si="103"/>
        <v>3.7759556519577154E-3</v>
      </c>
      <c r="AI209">
        <v>6.3471060216978292E-2</v>
      </c>
      <c r="AJ209">
        <v>184.42177707136912</v>
      </c>
    </row>
    <row r="210" spans="2:40" x14ac:dyDescent="0.2">
      <c r="B210">
        <v>80</v>
      </c>
      <c r="C210">
        <v>1000000</v>
      </c>
      <c r="D210">
        <v>557.82081100000005</v>
      </c>
      <c r="E210">
        <v>-578464.99040899996</v>
      </c>
      <c r="F210">
        <v>2521954.7940600002</v>
      </c>
      <c r="G210">
        <v>56.436906</v>
      </c>
      <c r="I210">
        <f t="shared" si="90"/>
        <v>216.68109544413164</v>
      </c>
      <c r="J210">
        <f t="shared" si="91"/>
        <v>0.11019283746556474</v>
      </c>
      <c r="K210">
        <f t="shared" si="92"/>
        <v>0.99972403505883767</v>
      </c>
      <c r="L210">
        <f t="shared" si="93"/>
        <v>-13.453403999912553</v>
      </c>
      <c r="M210">
        <f t="shared" si="99"/>
        <v>-8.6243037999953227</v>
      </c>
      <c r="O210">
        <v>80</v>
      </c>
      <c r="P210">
        <v>1000000</v>
      </c>
      <c r="Q210">
        <v>557.82081100000005</v>
      </c>
      <c r="R210">
        <v>-578464.99040899996</v>
      </c>
      <c r="S210">
        <v>2521954.7940600002</v>
      </c>
      <c r="T210">
        <v>56.436906</v>
      </c>
      <c r="U210">
        <v>2088.326235</v>
      </c>
      <c r="V210">
        <f t="shared" si="95"/>
        <v>0.20883262350000001</v>
      </c>
      <c r="Y210">
        <v>1000000</v>
      </c>
      <c r="Z210">
        <v>85.461200000000005</v>
      </c>
      <c r="AA210">
        <v>52.125700000000002</v>
      </c>
      <c r="AB210">
        <v>33.335500000000003</v>
      </c>
      <c r="AD210">
        <f t="shared" si="100"/>
        <v>19386.495924693598</v>
      </c>
      <c r="AE210">
        <f t="shared" si="101"/>
        <v>0.15273350040416064</v>
      </c>
      <c r="AF210">
        <f t="shared" si="102"/>
        <v>145.93184807313105</v>
      </c>
      <c r="AG210">
        <f t="shared" si="103"/>
        <v>4.1265837988854808E-3</v>
      </c>
      <c r="AI210">
        <v>4.9189483366874578E-2</v>
      </c>
      <c r="AJ210">
        <v>185.71808810456176</v>
      </c>
      <c r="AK210">
        <f>AVERAGE(AI210:AI214)</f>
        <v>5.2414887500461825E-2</v>
      </c>
      <c r="AL210">
        <f>AVERAGE(AJ210:AJ214)</f>
        <v>202.25073214014543</v>
      </c>
    </row>
    <row r="211" spans="2:40" x14ac:dyDescent="0.2">
      <c r="B211">
        <v>90</v>
      </c>
      <c r="C211">
        <v>1100000</v>
      </c>
      <c r="D211">
        <v>557.80963299999996</v>
      </c>
      <c r="E211">
        <v>-578466.47293599998</v>
      </c>
      <c r="F211">
        <v>2521954.7940600002</v>
      </c>
      <c r="G211">
        <v>70.019157000000007</v>
      </c>
      <c r="I211">
        <f t="shared" si="90"/>
        <v>215.19856844411697</v>
      </c>
      <c r="J211">
        <f t="shared" si="91"/>
        <v>0.12396694214876033</v>
      </c>
      <c r="K211">
        <f t="shared" si="92"/>
        <v>0.99972403505883767</v>
      </c>
      <c r="L211">
        <f t="shared" si="93"/>
        <v>-14.935930999927223</v>
      </c>
      <c r="M211">
        <f t="shared" si="99"/>
        <v>-6.986784700001226</v>
      </c>
      <c r="O211">
        <v>90</v>
      </c>
      <c r="P211">
        <v>1100000</v>
      </c>
      <c r="Q211">
        <v>557.80963299999996</v>
      </c>
      <c r="R211">
        <v>-578466.47293599998</v>
      </c>
      <c r="S211">
        <v>2521954.7940600002</v>
      </c>
      <c r="T211">
        <v>70.019157000000007</v>
      </c>
      <c r="U211">
        <v>2561.1786099999999</v>
      </c>
      <c r="V211">
        <f t="shared" si="95"/>
        <v>0.256117861</v>
      </c>
      <c r="Y211">
        <v>1100000</v>
      </c>
      <c r="Z211">
        <v>52.445900000000002</v>
      </c>
      <c r="AA211">
        <v>85.135400000000004</v>
      </c>
      <c r="AB211">
        <v>32.689500000000002</v>
      </c>
      <c r="AD211">
        <f t="shared" si="100"/>
        <v>18281.13818386893</v>
      </c>
      <c r="AE211">
        <f t="shared" si="101"/>
        <v>0.19864238167262596</v>
      </c>
      <c r="AF211">
        <f t="shared" si="102"/>
        <v>122.321126825843</v>
      </c>
      <c r="AG211">
        <f t="shared" si="103"/>
        <v>4.9231070349555683E-3</v>
      </c>
      <c r="AI211">
        <v>7.9271615720939839E-2</v>
      </c>
      <c r="AJ211">
        <v>196.43783826314134</v>
      </c>
    </row>
    <row r="212" spans="2:40" x14ac:dyDescent="0.2">
      <c r="B212">
        <v>100</v>
      </c>
      <c r="C212">
        <v>1200000</v>
      </c>
      <c r="D212">
        <v>557.83392500000002</v>
      </c>
      <c r="E212">
        <v>-578453.87361000001</v>
      </c>
      <c r="F212">
        <v>2521954.7940600002</v>
      </c>
      <c r="G212">
        <v>39.864882000000001</v>
      </c>
      <c r="I212">
        <f t="shared" si="90"/>
        <v>227.79789444408379</v>
      </c>
      <c r="J212">
        <f t="shared" si="91"/>
        <v>0.13774104683195593</v>
      </c>
      <c r="K212">
        <f t="shared" si="92"/>
        <v>0.99972403505883767</v>
      </c>
      <c r="L212">
        <f t="shared" si="93"/>
        <v>-2.3366049999604002</v>
      </c>
      <c r="M212">
        <f t="shared" si="99"/>
        <v>-5.5785994000030765</v>
      </c>
      <c r="O212">
        <v>100</v>
      </c>
      <c r="P212">
        <v>1200000</v>
      </c>
      <c r="Q212">
        <v>557.83392500000002</v>
      </c>
      <c r="R212">
        <v>-578453.87361000001</v>
      </c>
      <c r="S212">
        <v>2521954.7940600002</v>
      </c>
      <c r="T212">
        <v>39.864882000000001</v>
      </c>
      <c r="U212">
        <v>3446.1413010000001</v>
      </c>
      <c r="V212">
        <f t="shared" si="95"/>
        <v>0.34461413010000003</v>
      </c>
      <c r="Y212">
        <v>1200000</v>
      </c>
      <c r="Z212">
        <v>85.278999999999996</v>
      </c>
      <c r="AA212">
        <v>51.869500000000002</v>
      </c>
      <c r="AB212">
        <v>33.409500000000001</v>
      </c>
      <c r="AD212">
        <f t="shared" si="100"/>
        <v>19515.888403711528</v>
      </c>
      <c r="AE212">
        <f t="shared" si="101"/>
        <v>0.25036869959613306</v>
      </c>
      <c r="AF212">
        <f t="shared" si="102"/>
        <v>117.52467996715082</v>
      </c>
      <c r="AG212">
        <f t="shared" si="103"/>
        <v>5.1240301200421922E-3</v>
      </c>
      <c r="AI212">
        <v>4.8661262517903758E-2</v>
      </c>
      <c r="AJ212">
        <v>198.85041189934199</v>
      </c>
    </row>
    <row r="213" spans="2:40" x14ac:dyDescent="0.2">
      <c r="B213">
        <v>110</v>
      </c>
      <c r="C213">
        <v>1300000</v>
      </c>
      <c r="D213">
        <v>557.82124199999998</v>
      </c>
      <c r="E213">
        <v>-578459.63749200001</v>
      </c>
      <c r="F213">
        <v>2521954.7940600002</v>
      </c>
      <c r="G213">
        <v>111.638856</v>
      </c>
      <c r="I213">
        <f t="shared" si="90"/>
        <v>222.03401244408451</v>
      </c>
      <c r="J213">
        <f t="shared" si="91"/>
        <v>0.15151515151515152</v>
      </c>
      <c r="K213">
        <f t="shared" si="92"/>
        <v>0.99972403505883767</v>
      </c>
      <c r="L213">
        <f t="shared" si="93"/>
        <v>-8.1004869999596849</v>
      </c>
      <c r="M213">
        <f t="shared" si="99"/>
        <v>-7.4149201999996874</v>
      </c>
      <c r="O213">
        <v>110</v>
      </c>
      <c r="P213">
        <v>1300000</v>
      </c>
      <c r="Q213">
        <v>557.82124199999998</v>
      </c>
      <c r="R213">
        <v>-578459.63749200001</v>
      </c>
      <c r="S213">
        <v>2521954.7940600002</v>
      </c>
      <c r="T213">
        <v>111.638856</v>
      </c>
      <c r="U213">
        <v>4183.7855479999998</v>
      </c>
      <c r="V213">
        <f t="shared" si="95"/>
        <v>0.41837855480000002</v>
      </c>
      <c r="Y213">
        <v>1300000</v>
      </c>
      <c r="Z213">
        <v>51.970599999999997</v>
      </c>
      <c r="AA213">
        <v>85.265799999999999</v>
      </c>
      <c r="AB213">
        <v>33.295200000000001</v>
      </c>
      <c r="AD213">
        <f t="shared" si="100"/>
        <v>19316.270639456365</v>
      </c>
      <c r="AE213">
        <f t="shared" si="101"/>
        <v>0.30710112877912371</v>
      </c>
      <c r="AF213">
        <f t="shared" si="102"/>
        <v>105.74780162800566</v>
      </c>
      <c r="AG213">
        <f t="shared" si="103"/>
        <v>5.6946810309909711E-3</v>
      </c>
      <c r="AI213">
        <v>4.8121399315627297E-2</v>
      </c>
      <c r="AJ213">
        <v>214.22174178487217</v>
      </c>
    </row>
    <row r="214" spans="2:40" x14ac:dyDescent="0.2">
      <c r="B214">
        <v>120</v>
      </c>
      <c r="C214">
        <v>1400000</v>
      </c>
      <c r="D214">
        <v>557.83211600000004</v>
      </c>
      <c r="E214">
        <v>-578452.64283999999</v>
      </c>
      <c r="F214">
        <v>2521954.7940600002</v>
      </c>
      <c r="G214">
        <v>156.443434</v>
      </c>
      <c r="I214">
        <f t="shared" si="90"/>
        <v>229.02866444410756</v>
      </c>
      <c r="J214">
        <f t="shared" si="91"/>
        <v>0.16528925619834711</v>
      </c>
      <c r="K214">
        <f t="shared" si="92"/>
        <v>0.99972403505883767</v>
      </c>
      <c r="L214">
        <f t="shared" si="93"/>
        <v>-1.1058349999366328</v>
      </c>
      <c r="M214">
        <f t="shared" ref="M214:M235" si="104">((L214-L213)-(B214-B213)*$H$14)/(B214-B213)</f>
        <v>-6.1390667999974537</v>
      </c>
      <c r="O214">
        <v>120</v>
      </c>
      <c r="P214">
        <v>1400000</v>
      </c>
      <c r="Q214">
        <v>557.83211600000004</v>
      </c>
      <c r="R214">
        <v>-578452.64283999999</v>
      </c>
      <c r="S214">
        <v>2521954.7940600002</v>
      </c>
      <c r="T214">
        <v>156.443434</v>
      </c>
      <c r="U214">
        <v>5118.5405579999997</v>
      </c>
      <c r="V214">
        <f t="shared" si="95"/>
        <v>0.51185405579999999</v>
      </c>
      <c r="Y214">
        <v>1400000</v>
      </c>
      <c r="Z214">
        <v>52.046500000000002</v>
      </c>
      <c r="AA214">
        <v>85.421300000000002</v>
      </c>
      <c r="AB214">
        <v>33.3748</v>
      </c>
      <c r="AD214">
        <f t="shared" si="100"/>
        <v>19455.142369345947</v>
      </c>
      <c r="AE214">
        <f t="shared" si="101"/>
        <v>0.37303279528208905</v>
      </c>
      <c r="AF214">
        <f t="shared" si="102"/>
        <v>97.632389456834403</v>
      </c>
      <c r="AG214">
        <f t="shared" si="103"/>
        <v>6.1680350481050847E-3</v>
      </c>
      <c r="AI214">
        <v>3.6830676580963687E-2</v>
      </c>
      <c r="AJ214">
        <v>216.02558064880992</v>
      </c>
    </row>
    <row r="215" spans="2:40" x14ac:dyDescent="0.2">
      <c r="B215">
        <v>130</v>
      </c>
      <c r="C215">
        <v>1500000</v>
      </c>
      <c r="D215">
        <v>557.83278399999995</v>
      </c>
      <c r="E215">
        <v>-578456.46614899999</v>
      </c>
      <c r="F215">
        <v>2521954.7940600002</v>
      </c>
      <c r="G215">
        <v>150.30758</v>
      </c>
      <c r="I215">
        <f t="shared" si="90"/>
        <v>225.20535544410814</v>
      </c>
      <c r="J215">
        <f t="shared" si="91"/>
        <v>0.1790633608815427</v>
      </c>
      <c r="K215">
        <f t="shared" si="92"/>
        <v>0.99972403505883767</v>
      </c>
      <c r="L215">
        <f t="shared" si="93"/>
        <v>-4.9291439999360591</v>
      </c>
      <c r="M215">
        <f t="shared" si="104"/>
        <v>-7.2208628999997018</v>
      </c>
      <c r="O215">
        <v>130</v>
      </c>
      <c r="P215">
        <v>1500000</v>
      </c>
      <c r="Q215">
        <v>557.83278399999995</v>
      </c>
      <c r="R215">
        <v>-578456.46614899999</v>
      </c>
      <c r="S215">
        <v>2521954.7940600002</v>
      </c>
      <c r="T215">
        <v>150.30758</v>
      </c>
      <c r="U215">
        <v>6441.6100880000004</v>
      </c>
      <c r="V215">
        <f t="shared" si="95"/>
        <v>0.64416100880000005</v>
      </c>
      <c r="Y215">
        <v>1500000</v>
      </c>
      <c r="Z215">
        <v>51.880400000000002</v>
      </c>
      <c r="AA215">
        <v>85.467799999999997</v>
      </c>
      <c r="AB215">
        <v>33.587400000000002</v>
      </c>
      <c r="AD215">
        <f t="shared" si="100"/>
        <v>19829.30792714066</v>
      </c>
      <c r="AE215">
        <f t="shared" si="101"/>
        <v>0.46059811405096351</v>
      </c>
      <c r="AF215">
        <f t="shared" si="102"/>
        <v>91.855455644031579</v>
      </c>
      <c r="AG215">
        <f t="shared" si="103"/>
        <v>6.5559524557116345E-3</v>
      </c>
      <c r="AI215">
        <v>4.1538861605914114E-2</v>
      </c>
      <c r="AJ215">
        <v>217.10606375644764</v>
      </c>
      <c r="AK215">
        <f>AVERAGE(AI215:AI219)</f>
        <v>3.8378230399758427E-2</v>
      </c>
      <c r="AL215">
        <f>AVERAGE(AJ215:AJ219)</f>
        <v>238.92292701633468</v>
      </c>
      <c r="AM215">
        <f>AVERAGE(AI215:AI224)</f>
        <v>3.1354968757613025E-2</v>
      </c>
      <c r="AN215">
        <f>AVERAGE(AJ215:AJ224)</f>
        <v>271.55910521890144</v>
      </c>
    </row>
    <row r="216" spans="2:40" x14ac:dyDescent="0.2">
      <c r="B216">
        <v>140</v>
      </c>
      <c r="C216">
        <v>1600000</v>
      </c>
      <c r="D216">
        <v>557.80954799999995</v>
      </c>
      <c r="E216">
        <v>-578443.47360300005</v>
      </c>
      <c r="F216">
        <v>2521954.7940600002</v>
      </c>
      <c r="G216">
        <v>221.175005</v>
      </c>
      <c r="I216">
        <f t="shared" si="90"/>
        <v>238.19790144404396</v>
      </c>
      <c r="J216">
        <f t="shared" si="91"/>
        <v>0.1928374655647383</v>
      </c>
      <c r="K216">
        <f t="shared" si="92"/>
        <v>0.99972403505883767</v>
      </c>
      <c r="L216">
        <f t="shared" si="93"/>
        <v>8.063401999999769</v>
      </c>
      <c r="M216">
        <f t="shared" si="104"/>
        <v>-5.539277400006176</v>
      </c>
      <c r="O216">
        <v>140</v>
      </c>
      <c r="P216">
        <v>1600000</v>
      </c>
      <c r="Q216">
        <v>557.80954799999995</v>
      </c>
      <c r="R216">
        <v>-578443.47360300005</v>
      </c>
      <c r="S216">
        <v>2521954.7940600002</v>
      </c>
      <c r="T216">
        <v>221.175005</v>
      </c>
      <c r="U216">
        <v>7301.5475420000002</v>
      </c>
      <c r="V216">
        <f t="shared" si="95"/>
        <v>0.73015475420000009</v>
      </c>
      <c r="Y216">
        <v>1600000</v>
      </c>
      <c r="Z216">
        <v>52.164099999999998</v>
      </c>
      <c r="AA216">
        <v>85.325299999999999</v>
      </c>
      <c r="AB216">
        <v>33.161200000000001</v>
      </c>
      <c r="AD216">
        <f t="shared" si="100"/>
        <v>19083.986973812764</v>
      </c>
      <c r="AE216">
        <f t="shared" si="101"/>
        <v>0.54247669424987388</v>
      </c>
      <c r="AF216">
        <f t="shared" si="102"/>
        <v>82.088406825928885</v>
      </c>
      <c r="AG216">
        <f t="shared" si="103"/>
        <v>7.3359932697559154E-3</v>
      </c>
      <c r="AI216">
        <v>5.5030868611344187E-2</v>
      </c>
      <c r="AJ216">
        <v>226.14141567296406</v>
      </c>
    </row>
    <row r="217" spans="2:40" x14ac:dyDescent="0.2">
      <c r="B217">
        <v>150</v>
      </c>
      <c r="C217">
        <v>1700000</v>
      </c>
      <c r="D217">
        <v>557.87264600000003</v>
      </c>
      <c r="E217">
        <v>-578438.42816799995</v>
      </c>
      <c r="F217">
        <v>2521954.7940600002</v>
      </c>
      <c r="G217">
        <v>244.14450099999999</v>
      </c>
      <c r="I217">
        <f t="shared" si="90"/>
        <v>243.24333644413855</v>
      </c>
      <c r="J217">
        <f t="shared" si="91"/>
        <v>0.20661157024793389</v>
      </c>
      <c r="K217">
        <f t="shared" si="92"/>
        <v>0.99972403505883767</v>
      </c>
      <c r="L217">
        <f t="shared" si="93"/>
        <v>13.108837000094354</v>
      </c>
      <c r="M217">
        <f t="shared" si="104"/>
        <v>-6.3339884999903004</v>
      </c>
      <c r="O217">
        <v>150</v>
      </c>
      <c r="P217">
        <v>1700000</v>
      </c>
      <c r="Q217">
        <v>557.87264600000003</v>
      </c>
      <c r="R217">
        <v>-578438.42816799995</v>
      </c>
      <c r="S217">
        <v>2521954.7940600002</v>
      </c>
      <c r="T217">
        <v>244.14450099999999</v>
      </c>
      <c r="U217">
        <v>8741.4174249999996</v>
      </c>
      <c r="V217">
        <f t="shared" si="95"/>
        <v>0.87414174249999999</v>
      </c>
      <c r="Y217">
        <v>1700000</v>
      </c>
      <c r="Z217">
        <v>52.438200000000002</v>
      </c>
      <c r="AA217">
        <v>85.119399999999999</v>
      </c>
      <c r="AB217">
        <v>32.681199999999997</v>
      </c>
      <c r="AD217">
        <f t="shared" si="100"/>
        <v>18267.216748138777</v>
      </c>
      <c r="AE217">
        <f t="shared" si="101"/>
        <v>0.67849203931432034</v>
      </c>
      <c r="AF217">
        <f t="shared" si="102"/>
        <v>73.336786171527805</v>
      </c>
      <c r="AG217">
        <f t="shared" si="103"/>
        <v>8.2114315534841022E-3</v>
      </c>
      <c r="AI217">
        <v>3.8686694217072097E-2</v>
      </c>
      <c r="AJ217">
        <v>241.23885339950496</v>
      </c>
    </row>
    <row r="218" spans="2:40" x14ac:dyDescent="0.2">
      <c r="B218">
        <v>160</v>
      </c>
      <c r="C218">
        <v>1800000</v>
      </c>
      <c r="D218">
        <v>557.83806200000004</v>
      </c>
      <c r="E218">
        <v>-578441.87409099995</v>
      </c>
      <c r="F218">
        <v>2521954.7940600002</v>
      </c>
      <c r="G218">
        <v>330.60535399999998</v>
      </c>
      <c r="I218">
        <f t="shared" si="90"/>
        <v>239.79741344414651</v>
      </c>
      <c r="J218">
        <f t="shared" si="91"/>
        <v>0.22038567493112948</v>
      </c>
      <c r="K218">
        <f t="shared" si="92"/>
        <v>0.99972403505883767</v>
      </c>
      <c r="L218">
        <f t="shared" si="93"/>
        <v>9.6629140001023188</v>
      </c>
      <c r="M218">
        <f t="shared" si="104"/>
        <v>-7.1831242999989628</v>
      </c>
      <c r="O218">
        <v>160</v>
      </c>
      <c r="P218">
        <v>1800000</v>
      </c>
      <c r="Q218">
        <v>557.83806200000004</v>
      </c>
      <c r="R218">
        <v>-578441.87409099995</v>
      </c>
      <c r="S218">
        <v>2521954.7940600002</v>
      </c>
      <c r="T218">
        <v>330.60535399999998</v>
      </c>
      <c r="U218">
        <v>9582.0659660000001</v>
      </c>
      <c r="V218">
        <f t="shared" si="95"/>
        <v>0.95820659660000007</v>
      </c>
      <c r="Y218">
        <v>1800000</v>
      </c>
      <c r="Z218">
        <v>51.923099999999998</v>
      </c>
      <c r="AA218">
        <v>85.222499999999997</v>
      </c>
      <c r="AB218">
        <v>33.299399999999999</v>
      </c>
      <c r="AD218">
        <f t="shared" si="100"/>
        <v>19323.581474441042</v>
      </c>
      <c r="AE218">
        <f t="shared" si="101"/>
        <v>0.70308334895742752</v>
      </c>
      <c r="AF218">
        <f t="shared" si="102"/>
        <v>72.729129774427463</v>
      </c>
      <c r="AG218">
        <f t="shared" si="103"/>
        <v>8.2800385741964629E-3</v>
      </c>
      <c r="AI218">
        <v>3.2012781208747419E-2</v>
      </c>
      <c r="AJ218">
        <v>246.38540084098918</v>
      </c>
    </row>
    <row r="219" spans="2:40" x14ac:dyDescent="0.2">
      <c r="B219">
        <v>170</v>
      </c>
      <c r="C219">
        <v>1900000</v>
      </c>
      <c r="D219">
        <v>557.84344199999998</v>
      </c>
      <c r="E219">
        <v>-578439.36718499998</v>
      </c>
      <c r="F219">
        <v>2521954.7940600002</v>
      </c>
      <c r="G219">
        <v>386.67987499999998</v>
      </c>
      <c r="I219">
        <f t="shared" si="90"/>
        <v>242.30431944411248</v>
      </c>
      <c r="J219">
        <f t="shared" si="91"/>
        <v>0.23415977961432508</v>
      </c>
      <c r="K219">
        <f t="shared" si="92"/>
        <v>0.99972403505883767</v>
      </c>
      <c r="L219">
        <f t="shared" si="93"/>
        <v>12.169820000068285</v>
      </c>
      <c r="M219">
        <f t="shared" si="104"/>
        <v>-6.5878414000031622</v>
      </c>
      <c r="O219">
        <v>170</v>
      </c>
      <c r="P219">
        <v>1900000</v>
      </c>
      <c r="Q219">
        <v>557.84344199999998</v>
      </c>
      <c r="R219">
        <v>-578439.36718499998</v>
      </c>
      <c r="S219">
        <v>2521954.7940600002</v>
      </c>
      <c r="T219">
        <v>386.67987499999998</v>
      </c>
      <c r="U219">
        <v>10833.933509</v>
      </c>
      <c r="V219">
        <f t="shared" si="95"/>
        <v>1.0833933509</v>
      </c>
      <c r="Y219">
        <v>1900000</v>
      </c>
      <c r="Z219">
        <v>85.0929</v>
      </c>
      <c r="AA219">
        <v>51.655000000000001</v>
      </c>
      <c r="AB219">
        <v>33.437899999999999</v>
      </c>
      <c r="AD219">
        <f t="shared" si="100"/>
        <v>19565.699610971144</v>
      </c>
      <c r="AE219">
        <f t="shared" si="101"/>
        <v>0.78510196304244473</v>
      </c>
      <c r="AF219">
        <f t="shared" si="102"/>
        <v>69.308613563098945</v>
      </c>
      <c r="AG219">
        <f t="shared" si="103"/>
        <v>8.6886747410082534E-3</v>
      </c>
      <c r="AI219">
        <v>2.4621946355714339E-2</v>
      </c>
      <c r="AJ219">
        <v>263.74290141176755</v>
      </c>
    </row>
    <row r="220" spans="2:40" x14ac:dyDescent="0.2">
      <c r="B220">
        <v>180</v>
      </c>
      <c r="C220">
        <v>2000000</v>
      </c>
      <c r="D220">
        <v>557.81705199999999</v>
      </c>
      <c r="E220">
        <v>-578430.86856700003</v>
      </c>
      <c r="F220">
        <v>2521954.7940600002</v>
      </c>
      <c r="G220">
        <v>371.64459799999997</v>
      </c>
      <c r="I220">
        <f t="shared" si="90"/>
        <v>250.80293744406663</v>
      </c>
      <c r="J220">
        <f t="shared" si="91"/>
        <v>0.24793388429752067</v>
      </c>
      <c r="K220">
        <f t="shared" si="92"/>
        <v>0.99972403505883767</v>
      </c>
      <c r="L220">
        <f t="shared" si="93"/>
        <v>20.668438000022434</v>
      </c>
      <c r="M220">
        <f t="shared" si="104"/>
        <v>-5.9886702000043446</v>
      </c>
      <c r="O220">
        <v>180</v>
      </c>
      <c r="P220">
        <v>2000000</v>
      </c>
      <c r="Q220">
        <v>557.81705199999999</v>
      </c>
      <c r="R220">
        <v>-578430.86856700003</v>
      </c>
      <c r="S220">
        <v>2521954.7940600002</v>
      </c>
      <c r="T220">
        <v>371.64459799999997</v>
      </c>
      <c r="U220">
        <v>12544.122148</v>
      </c>
      <c r="V220">
        <f t="shared" si="95"/>
        <v>1.2544122148000001</v>
      </c>
      <c r="Y220">
        <v>2000000</v>
      </c>
      <c r="Z220">
        <v>52.007899999999999</v>
      </c>
      <c r="AA220">
        <v>85.035600000000002</v>
      </c>
      <c r="AB220">
        <v>33.027700000000003</v>
      </c>
      <c r="AD220">
        <f t="shared" si="100"/>
        <v>18854.429285417798</v>
      </c>
      <c r="AE220">
        <f t="shared" si="101"/>
        <v>0.94332677665565223</v>
      </c>
      <c r="AF220">
        <f t="shared" si="102"/>
        <v>63.078540642658872</v>
      </c>
      <c r="AG220">
        <f t="shared" si="103"/>
        <v>9.5468283486689134E-3</v>
      </c>
      <c r="AI220">
        <v>2.9892934843761786E-2</v>
      </c>
      <c r="AJ220">
        <v>278.17841066038488</v>
      </c>
      <c r="AK220">
        <f>AVERAGE(AI220:AI224)</f>
        <v>2.4331707115467609E-2</v>
      </c>
      <c r="AL220">
        <f>AVERAGE(AJ220:AJ224)</f>
        <v>304.19528342146816</v>
      </c>
    </row>
    <row r="221" spans="2:40" x14ac:dyDescent="0.2">
      <c r="B221">
        <v>190</v>
      </c>
      <c r="C221">
        <v>2100000</v>
      </c>
      <c r="D221">
        <v>557.86748299999999</v>
      </c>
      <c r="E221">
        <v>-578422.30128699995</v>
      </c>
      <c r="F221">
        <v>2521954.7940600002</v>
      </c>
      <c r="G221">
        <v>473.15701799999999</v>
      </c>
      <c r="I221">
        <f t="shared" si="90"/>
        <v>259.37021744414233</v>
      </c>
      <c r="J221">
        <f t="shared" si="91"/>
        <v>0.26170798898071623</v>
      </c>
      <c r="K221">
        <f t="shared" si="92"/>
        <v>0.99972403505883767</v>
      </c>
      <c r="L221">
        <f>E221-$E$202</f>
        <v>29.235718000098132</v>
      </c>
      <c r="M221">
        <f>((L221-L220)-(B221-B220)*$H$14)/(B221-B220)</f>
        <v>-5.9818039999921897</v>
      </c>
      <c r="O221">
        <v>190</v>
      </c>
      <c r="P221">
        <v>2100000</v>
      </c>
      <c r="Q221">
        <v>557.86748299999999</v>
      </c>
      <c r="R221">
        <v>-578422.30128699995</v>
      </c>
      <c r="S221">
        <v>2521954.7940600002</v>
      </c>
      <c r="T221">
        <v>473.15701799999999</v>
      </c>
      <c r="U221">
        <v>14738.899667</v>
      </c>
      <c r="V221">
        <f t="shared" si="95"/>
        <v>1.4738899667000001</v>
      </c>
      <c r="Y221">
        <v>2100000</v>
      </c>
      <c r="Z221">
        <v>51.850299999999997</v>
      </c>
      <c r="AA221">
        <v>85.328000000000003</v>
      </c>
      <c r="AB221">
        <v>33.477699999999999</v>
      </c>
      <c r="AD221">
        <f t="shared" si="100"/>
        <v>19635.647971080678</v>
      </c>
      <c r="AE221">
        <f t="shared" si="101"/>
        <v>1.0642780470064597</v>
      </c>
      <c r="AF221">
        <f t="shared" si="102"/>
        <v>62.234669516762018</v>
      </c>
      <c r="AG221">
        <f t="shared" si="103"/>
        <v>9.6762785867739853E-3</v>
      </c>
      <c r="AI221">
        <v>3.1814725815366776E-2</v>
      </c>
      <c r="AJ221">
        <v>290.13095222408469</v>
      </c>
    </row>
    <row r="222" spans="2:40" x14ac:dyDescent="0.2">
      <c r="B222">
        <v>200</v>
      </c>
      <c r="C222">
        <v>2200000</v>
      </c>
      <c r="D222">
        <v>557.84640300000001</v>
      </c>
      <c r="E222">
        <v>-578420.38631199999</v>
      </c>
      <c r="F222">
        <v>2521954.7940600002</v>
      </c>
      <c r="G222">
        <v>603.041877</v>
      </c>
      <c r="I222">
        <f t="shared" si="90"/>
        <v>261.28519244410563</v>
      </c>
      <c r="J222">
        <f t="shared" si="91"/>
        <v>0.27548209366391185</v>
      </c>
      <c r="K222">
        <f t="shared" si="92"/>
        <v>0.99972403505883767</v>
      </c>
      <c r="L222">
        <f t="shared" si="93"/>
        <v>31.150693000061437</v>
      </c>
      <c r="M222">
        <f t="shared" si="104"/>
        <v>-6.6470345000034285</v>
      </c>
      <c r="O222">
        <v>200</v>
      </c>
      <c r="P222">
        <v>2200000</v>
      </c>
      <c r="Q222">
        <v>557.84640300000001</v>
      </c>
      <c r="R222">
        <v>-578420.38631199999</v>
      </c>
      <c r="S222">
        <v>2521954.7940600002</v>
      </c>
      <c r="T222">
        <v>603.041877</v>
      </c>
      <c r="U222">
        <v>16089.794981999999</v>
      </c>
      <c r="V222">
        <f t="shared" si="95"/>
        <v>1.6089794982000001</v>
      </c>
      <c r="Y222">
        <v>2200000</v>
      </c>
      <c r="Z222">
        <v>51.423200000000001</v>
      </c>
      <c r="AA222">
        <v>85.459100000000007</v>
      </c>
      <c r="AB222">
        <v>34.035899999999998</v>
      </c>
      <c r="AD222">
        <f t="shared" si="100"/>
        <v>20634.317782224858</v>
      </c>
      <c r="AE222">
        <f t="shared" si="101"/>
        <v>1.1055940037064527</v>
      </c>
      <c r="AF222">
        <f t="shared" si="102"/>
        <v>62.129930842279045</v>
      </c>
      <c r="AG222">
        <f t="shared" si="103"/>
        <v>9.6925908629888011E-3</v>
      </c>
      <c r="AI222">
        <v>2.361944426994116E-2</v>
      </c>
      <c r="AJ222">
        <v>294.25198397964175</v>
      </c>
    </row>
    <row r="223" spans="2:40" x14ac:dyDescent="0.2">
      <c r="B223">
        <v>210</v>
      </c>
      <c r="C223">
        <v>2300000</v>
      </c>
      <c r="D223">
        <v>557.80593599999997</v>
      </c>
      <c r="E223">
        <v>-578418.389371</v>
      </c>
      <c r="F223">
        <v>2521954.7940600002</v>
      </c>
      <c r="G223">
        <v>608.56522600000005</v>
      </c>
      <c r="I223">
        <f t="shared" si="90"/>
        <v>263.28213344409596</v>
      </c>
      <c r="J223">
        <f t="shared" si="91"/>
        <v>0.28925619834710742</v>
      </c>
      <c r="K223">
        <f t="shared" si="92"/>
        <v>0.99972403505883767</v>
      </c>
      <c r="L223">
        <f t="shared" si="93"/>
        <v>33.147634000051767</v>
      </c>
      <c r="M223">
        <f t="shared" si="104"/>
        <v>-6.638837900000726</v>
      </c>
      <c r="O223">
        <v>210</v>
      </c>
      <c r="P223">
        <v>2300000</v>
      </c>
      <c r="Q223">
        <v>557.80593599999997</v>
      </c>
      <c r="R223">
        <v>-578418.389371</v>
      </c>
      <c r="S223">
        <v>2521954.7940600002</v>
      </c>
      <c r="T223">
        <v>608.56522600000005</v>
      </c>
      <c r="U223">
        <v>18285.603091000001</v>
      </c>
      <c r="V223">
        <f t="shared" si="95"/>
        <v>1.8285603091000002</v>
      </c>
      <c r="Y223">
        <v>2300000</v>
      </c>
      <c r="Z223">
        <v>85.446799999999996</v>
      </c>
      <c r="AA223">
        <v>51.669699999999999</v>
      </c>
      <c r="AB223">
        <v>33.777099999999997</v>
      </c>
      <c r="AD223">
        <f t="shared" si="100"/>
        <v>20167.194023403015</v>
      </c>
      <c r="AE223">
        <f t="shared" si="101"/>
        <v>1.2855799517877167</v>
      </c>
      <c r="AF223">
        <f t="shared" si="102"/>
        <v>57.831829718539502</v>
      </c>
      <c r="AG223">
        <f t="shared" si="103"/>
        <v>1.0412950842655927E-2</v>
      </c>
      <c r="AI223">
        <v>1.8788724490481742E-2</v>
      </c>
      <c r="AJ223">
        <v>319.908330043349</v>
      </c>
    </row>
    <row r="224" spans="2:40" x14ac:dyDescent="0.2">
      <c r="B224">
        <v>220</v>
      </c>
      <c r="C224">
        <v>2400000</v>
      </c>
      <c r="D224">
        <v>557.88241500000004</v>
      </c>
      <c r="E224">
        <v>-578393.91764100001</v>
      </c>
      <c r="F224">
        <v>2521954.7940600002</v>
      </c>
      <c r="G224">
        <v>672.31501900000001</v>
      </c>
      <c r="I224">
        <f t="shared" si="90"/>
        <v>287.75386344408616</v>
      </c>
      <c r="J224">
        <f t="shared" si="91"/>
        <v>0.30303030303030304</v>
      </c>
      <c r="K224">
        <f t="shared" si="92"/>
        <v>0.99972403505883767</v>
      </c>
      <c r="L224">
        <f t="shared" si="93"/>
        <v>57.619364000041969</v>
      </c>
      <c r="M224">
        <f t="shared" si="104"/>
        <v>-4.3913590000007385</v>
      </c>
      <c r="O224">
        <v>220</v>
      </c>
      <c r="P224">
        <v>2400000</v>
      </c>
      <c r="Q224">
        <v>557.88241500000004</v>
      </c>
      <c r="R224">
        <v>-578393.91764100001</v>
      </c>
      <c r="S224">
        <v>2521954.7940600002</v>
      </c>
      <c r="T224">
        <v>672.31501900000001</v>
      </c>
      <c r="U224">
        <v>20396.546896</v>
      </c>
      <c r="V224">
        <f t="shared" si="95"/>
        <v>2.0396546896000003</v>
      </c>
      <c r="Y224">
        <v>2400000</v>
      </c>
      <c r="Z224">
        <v>51.360300000000002</v>
      </c>
      <c r="AA224">
        <v>85.264300000000006</v>
      </c>
      <c r="AB224">
        <v>33.904000000000003</v>
      </c>
      <c r="AD224">
        <f t="shared" si="100"/>
        <v>20395.352500401495</v>
      </c>
      <c r="AE224">
        <f t="shared" si="101"/>
        <v>1.4179493290481262</v>
      </c>
      <c r="AF224">
        <f t="shared" si="102"/>
        <v>55.827642162462638</v>
      </c>
      <c r="AG224">
        <f t="shared" si="103"/>
        <v>1.078677115267653E-2</v>
      </c>
      <c r="AI224">
        <v>1.7542706157786577E-2</v>
      </c>
      <c r="AJ224">
        <v>338.50674019988054</v>
      </c>
    </row>
    <row r="225" spans="2:40" x14ac:dyDescent="0.2">
      <c r="B225">
        <v>230</v>
      </c>
      <c r="C225">
        <v>2500000</v>
      </c>
      <c r="D225">
        <v>557.80070899999998</v>
      </c>
      <c r="E225">
        <v>-578410.72459500004</v>
      </c>
      <c r="F225">
        <v>2521954.7940600002</v>
      </c>
      <c r="G225">
        <v>816.45359499999995</v>
      </c>
      <c r="I225">
        <f t="shared" si="90"/>
        <v>270.94690944405738</v>
      </c>
      <c r="J225">
        <f t="shared" si="91"/>
        <v>0.3168044077134986</v>
      </c>
      <c r="K225">
        <f t="shared" si="92"/>
        <v>0.99972403505883767</v>
      </c>
      <c r="L225">
        <f t="shared" si="93"/>
        <v>40.812410000013188</v>
      </c>
      <c r="M225">
        <f t="shared" si="104"/>
        <v>-8.519227400002638</v>
      </c>
      <c r="O225">
        <v>230</v>
      </c>
      <c r="P225">
        <v>2500000</v>
      </c>
      <c r="Q225">
        <v>557.80070899999998</v>
      </c>
      <c r="R225">
        <v>-578410.72459500004</v>
      </c>
      <c r="S225">
        <v>2521954.7940600002</v>
      </c>
      <c r="T225">
        <v>816.45359499999995</v>
      </c>
      <c r="U225">
        <v>23662.949208999999</v>
      </c>
      <c r="V225">
        <f t="shared" si="95"/>
        <v>2.3662949209000002</v>
      </c>
      <c r="Y225">
        <v>2500000</v>
      </c>
      <c r="Z225">
        <v>85.465599999999995</v>
      </c>
      <c r="AA225">
        <v>51.975499999999997</v>
      </c>
      <c r="AB225">
        <v>33.490099999999998</v>
      </c>
      <c r="AD225">
        <f t="shared" si="100"/>
        <v>19657.474939244825</v>
      </c>
      <c r="AE225">
        <f t="shared" si="101"/>
        <v>1.7067755775002535</v>
      </c>
      <c r="AF225">
        <f t="shared" si="102"/>
        <v>51.468397427883616</v>
      </c>
      <c r="AG225">
        <f t="shared" si="103"/>
        <v>1.1700383732440655E-2</v>
      </c>
      <c r="AI225">
        <v>2.2090895101965356E-2</v>
      </c>
      <c r="AJ225">
        <v>340.69092406255584</v>
      </c>
      <c r="AK225">
        <f>AVERAGE(AI225:AI229)</f>
        <v>1.6186735638933782E-2</v>
      </c>
      <c r="AL225">
        <f>AVERAGE(AJ225:AJ229)</f>
        <v>401.61474971755354</v>
      </c>
      <c r="AM225">
        <f>AVERAGE(AI225:AI234)</f>
        <v>1.1489139366486838E-2</v>
      </c>
      <c r="AN225">
        <f>AVERAGE(AJ225:AJ234)</f>
        <v>518.62671820659966</v>
      </c>
    </row>
    <row r="226" spans="2:40" x14ac:dyDescent="0.2">
      <c r="B226">
        <v>240</v>
      </c>
      <c r="C226">
        <v>2600000</v>
      </c>
      <c r="D226">
        <v>557.82068100000004</v>
      </c>
      <c r="E226">
        <v>-578398.98353099998</v>
      </c>
      <c r="F226">
        <v>2521954.7940600002</v>
      </c>
      <c r="G226">
        <v>965.559256</v>
      </c>
      <c r="I226">
        <f t="shared" si="90"/>
        <v>282.68797344411723</v>
      </c>
      <c r="J226">
        <f t="shared" si="91"/>
        <v>0.33057851239669422</v>
      </c>
      <c r="K226">
        <f t="shared" si="92"/>
        <v>0.99972403505883767</v>
      </c>
      <c r="L226">
        <f t="shared" si="93"/>
        <v>52.553474000073038</v>
      </c>
      <c r="M226">
        <f t="shared" si="104"/>
        <v>-5.6644255999937743</v>
      </c>
      <c r="O226">
        <v>240</v>
      </c>
      <c r="P226">
        <v>2600000</v>
      </c>
      <c r="Q226">
        <v>557.82068100000004</v>
      </c>
      <c r="R226">
        <v>-578398.98353099998</v>
      </c>
      <c r="S226">
        <v>2521954.7940600002</v>
      </c>
      <c r="T226">
        <v>965.559256</v>
      </c>
      <c r="U226">
        <v>25310.087847999999</v>
      </c>
      <c r="V226">
        <f t="shared" si="95"/>
        <v>2.5310087848</v>
      </c>
      <c r="Y226">
        <v>2600000</v>
      </c>
      <c r="Z226">
        <v>85.537700000000001</v>
      </c>
      <c r="AA226">
        <v>51.730600000000003</v>
      </c>
      <c r="AB226">
        <v>33.807099999999998</v>
      </c>
      <c r="AD226">
        <f t="shared" si="100"/>
        <v>20220.97780059103</v>
      </c>
      <c r="AE226">
        <f t="shared" si="101"/>
        <v>1.7747074773630822</v>
      </c>
      <c r="AF226">
        <f t="shared" si="102"/>
        <v>50.737803464649659</v>
      </c>
      <c r="AG226">
        <f t="shared" si="103"/>
        <v>1.186886224626512E-2</v>
      </c>
      <c r="AI226">
        <v>1.8958315187363906E-2</v>
      </c>
      <c r="AJ226">
        <v>394.57337373222566</v>
      </c>
    </row>
    <row r="227" spans="2:40" x14ac:dyDescent="0.2">
      <c r="B227">
        <v>250</v>
      </c>
      <c r="C227">
        <v>2700000</v>
      </c>
      <c r="D227">
        <v>557.80293099999994</v>
      </c>
      <c r="E227">
        <v>-578390.52929800004</v>
      </c>
      <c r="F227">
        <v>2521954.7940600002</v>
      </c>
      <c r="G227">
        <v>1027.720971</v>
      </c>
      <c r="I227">
        <f t="shared" si="90"/>
        <v>291.14220644405577</v>
      </c>
      <c r="J227">
        <f t="shared" si="91"/>
        <v>0.34435261707988979</v>
      </c>
      <c r="K227">
        <f t="shared" si="92"/>
        <v>0.99972403505883767</v>
      </c>
      <c r="L227">
        <f t="shared" si="93"/>
        <v>61.007707000011578</v>
      </c>
      <c r="M227">
        <f t="shared" si="104"/>
        <v>-5.9931087000059051</v>
      </c>
      <c r="O227">
        <v>250</v>
      </c>
      <c r="P227">
        <v>2700000</v>
      </c>
      <c r="Q227">
        <v>557.80293099999994</v>
      </c>
      <c r="R227">
        <v>-578390.52929800004</v>
      </c>
      <c r="S227">
        <v>2521954.7940600002</v>
      </c>
      <c r="T227">
        <v>1027.720971</v>
      </c>
      <c r="U227">
        <v>26382.893937000001</v>
      </c>
      <c r="V227">
        <f t="shared" si="95"/>
        <v>2.6382893937</v>
      </c>
      <c r="Y227">
        <v>2700000</v>
      </c>
      <c r="Z227">
        <v>51.053800000000003</v>
      </c>
      <c r="AA227">
        <v>85.473600000000005</v>
      </c>
      <c r="AB227">
        <v>34.419800000000002</v>
      </c>
      <c r="AD227">
        <f t="shared" si="100"/>
        <v>21340.44273298531</v>
      </c>
      <c r="AE227">
        <f t="shared" si="101"/>
        <v>1.7528884740501234</v>
      </c>
      <c r="AF227">
        <f t="shared" si="102"/>
        <v>51.404858455215006</v>
      </c>
      <c r="AG227">
        <f t="shared" si="103"/>
        <v>1.1714845991155664E-2</v>
      </c>
      <c r="AI227">
        <v>1.5661762278256022E-2</v>
      </c>
      <c r="AJ227">
        <v>416.86559861504981</v>
      </c>
    </row>
    <row r="228" spans="2:40" x14ac:dyDescent="0.2">
      <c r="B228">
        <v>260</v>
      </c>
      <c r="C228">
        <v>2800000</v>
      </c>
      <c r="D228">
        <v>557.80388500000004</v>
      </c>
      <c r="E228">
        <v>-578380.39670899999</v>
      </c>
      <c r="F228">
        <v>2521954.7940600002</v>
      </c>
      <c r="G228">
        <v>1137.4178810000001</v>
      </c>
      <c r="I228">
        <f t="shared" si="90"/>
        <v>301.27479544410016</v>
      </c>
      <c r="J228">
        <f t="shared" si="91"/>
        <v>0.35812672176308541</v>
      </c>
      <c r="K228">
        <f t="shared" si="92"/>
        <v>0.99972403505883767</v>
      </c>
      <c r="L228">
        <f t="shared" si="93"/>
        <v>71.140296000055969</v>
      </c>
      <c r="M228">
        <f t="shared" si="104"/>
        <v>-5.8252730999953197</v>
      </c>
      <c r="O228">
        <v>260</v>
      </c>
      <c r="P228">
        <v>2800000</v>
      </c>
      <c r="Q228">
        <v>557.80388500000004</v>
      </c>
      <c r="R228">
        <v>-578380.39670899999</v>
      </c>
      <c r="S228">
        <v>2521954.7940600002</v>
      </c>
      <c r="T228">
        <v>1137.4178810000001</v>
      </c>
      <c r="U228">
        <v>30227.641770999999</v>
      </c>
      <c r="V228">
        <f t="shared" si="95"/>
        <v>3.0227641771</v>
      </c>
      <c r="Y228">
        <v>2800000</v>
      </c>
      <c r="Z228">
        <v>51.1873</v>
      </c>
      <c r="AA228">
        <v>85.412400000000005</v>
      </c>
      <c r="AB228">
        <v>34.225099999999998</v>
      </c>
      <c r="AD228">
        <f t="shared" si="100"/>
        <v>20980.342559512537</v>
      </c>
      <c r="AE228">
        <f t="shared" si="101"/>
        <v>2.0428052757343442</v>
      </c>
      <c r="AF228">
        <f t="shared" si="102"/>
        <v>48.593701112840193</v>
      </c>
      <c r="AG228">
        <f t="shared" si="103"/>
        <v>1.2392552660305128E-2</v>
      </c>
      <c r="AI228">
        <v>1.3114152920535865E-2</v>
      </c>
      <c r="AJ228">
        <v>422.60164660062577</v>
      </c>
    </row>
    <row r="229" spans="2:40" x14ac:dyDescent="0.2">
      <c r="B229">
        <v>270</v>
      </c>
      <c r="C229">
        <v>2900000</v>
      </c>
      <c r="D229">
        <v>557.80563400000005</v>
      </c>
      <c r="E229">
        <v>-578370.00917900004</v>
      </c>
      <c r="F229">
        <v>2521954.7940600002</v>
      </c>
      <c r="G229">
        <v>1298.884963</v>
      </c>
      <c r="I229">
        <f t="shared" si="90"/>
        <v>311.6623254440492</v>
      </c>
      <c r="J229">
        <f t="shared" si="91"/>
        <v>0.37190082644628097</v>
      </c>
      <c r="K229">
        <f t="shared" si="92"/>
        <v>0.99972403505883767</v>
      </c>
      <c r="L229">
        <f t="shared" si="93"/>
        <v>81.527826000005007</v>
      </c>
      <c r="M229">
        <f t="shared" si="104"/>
        <v>-5.7997790000048557</v>
      </c>
      <c r="O229">
        <v>270</v>
      </c>
      <c r="P229">
        <v>2900000</v>
      </c>
      <c r="Q229">
        <v>557.80563400000005</v>
      </c>
      <c r="R229">
        <v>-578370.00917900004</v>
      </c>
      <c r="S229">
        <v>2521954.7940600002</v>
      </c>
      <c r="T229">
        <v>1298.884963</v>
      </c>
      <c r="U229">
        <v>32261.992272</v>
      </c>
      <c r="V229">
        <f t="shared" si="95"/>
        <v>3.2261992272</v>
      </c>
      <c r="Y229">
        <v>2900000</v>
      </c>
      <c r="Z229">
        <v>50.8735</v>
      </c>
      <c r="AA229">
        <v>85.653099999999995</v>
      </c>
      <c r="AB229">
        <v>34.779600000000002</v>
      </c>
      <c r="AD229">
        <f t="shared" si="100"/>
        <v>22016.696023754837</v>
      </c>
      <c r="AE229">
        <f t="shared" si="101"/>
        <v>2.0776592194875065</v>
      </c>
      <c r="AF229">
        <f t="shared" si="102"/>
        <v>49.105386464833934</v>
      </c>
      <c r="AG229">
        <f t="shared" si="103"/>
        <v>1.2263420438229445E-2</v>
      </c>
      <c r="AI229">
        <v>1.1108552706547757E-2</v>
      </c>
      <c r="AJ229">
        <v>433.34220557731078</v>
      </c>
    </row>
    <row r="230" spans="2:40" x14ac:dyDescent="0.2">
      <c r="B230">
        <v>280</v>
      </c>
      <c r="C230">
        <v>3000000</v>
      </c>
      <c r="D230">
        <v>557.80050900000003</v>
      </c>
      <c r="E230">
        <v>-578359.25893600006</v>
      </c>
      <c r="F230">
        <v>2521954.7940600002</v>
      </c>
      <c r="G230">
        <v>1392.8010879999999</v>
      </c>
      <c r="I230">
        <f t="shared" si="90"/>
        <v>322.41256844403688</v>
      </c>
      <c r="J230">
        <f t="shared" si="91"/>
        <v>0.38567493112947659</v>
      </c>
      <c r="K230">
        <f t="shared" si="92"/>
        <v>0.99972403505883767</v>
      </c>
      <c r="L230">
        <f t="shared" si="93"/>
        <v>92.278068999992684</v>
      </c>
      <c r="M230">
        <f t="shared" si="104"/>
        <v>-5.7635077000009911</v>
      </c>
      <c r="O230">
        <v>280</v>
      </c>
      <c r="P230">
        <v>3000000</v>
      </c>
      <c r="Q230">
        <v>557.80050900000003</v>
      </c>
      <c r="R230">
        <v>-578359.25893600006</v>
      </c>
      <c r="S230">
        <v>2521954.7940600002</v>
      </c>
      <c r="T230">
        <v>1392.8010879999999</v>
      </c>
      <c r="U230">
        <v>35489.366767</v>
      </c>
      <c r="V230">
        <f t="shared" si="95"/>
        <v>3.5489366766999999</v>
      </c>
      <c r="Y230">
        <v>3000000</v>
      </c>
      <c r="Z230">
        <v>51.528100000000002</v>
      </c>
      <c r="AA230">
        <v>85.948800000000006</v>
      </c>
      <c r="AB230">
        <v>34.420699999999997</v>
      </c>
      <c r="AD230">
        <f t="shared" si="100"/>
        <v>21342.116789836415</v>
      </c>
      <c r="AE230">
        <f t="shared" si="101"/>
        <v>2.3577406820589695</v>
      </c>
      <c r="AF230">
        <f t="shared" si="102"/>
        <v>45.900795467283885</v>
      </c>
      <c r="AG230">
        <f t="shared" si="103"/>
        <v>1.3119598339624032E-2</v>
      </c>
      <c r="AI230">
        <v>8.0949050441120069E-3</v>
      </c>
      <c r="AJ230">
        <v>559.33943092361949</v>
      </c>
      <c r="AK230">
        <f>AVERAGE(AI230:AI234)</f>
        <v>6.7915430940398962E-3</v>
      </c>
      <c r="AL230">
        <f>AVERAGE(AJ230:AJ234)</f>
        <v>635.63868669564579</v>
      </c>
    </row>
    <row r="231" spans="2:40" x14ac:dyDescent="0.2">
      <c r="B231">
        <v>290</v>
      </c>
      <c r="C231">
        <v>3100000</v>
      </c>
      <c r="D231">
        <v>557.85438999999997</v>
      </c>
      <c r="E231">
        <v>-578347.34296100005</v>
      </c>
      <c r="F231">
        <v>2521954.7940600002</v>
      </c>
      <c r="G231">
        <v>1532.738683</v>
      </c>
      <c r="I231">
        <f t="shared" si="90"/>
        <v>334.32854344404768</v>
      </c>
      <c r="J231">
        <f t="shared" si="91"/>
        <v>0.39944903581267216</v>
      </c>
      <c r="K231">
        <f t="shared" si="92"/>
        <v>0.99972403505883767</v>
      </c>
      <c r="L231">
        <f t="shared" si="93"/>
        <v>104.19404400000349</v>
      </c>
      <c r="M231">
        <f t="shared" si="104"/>
        <v>-5.6469344999986788</v>
      </c>
      <c r="O231">
        <v>290</v>
      </c>
      <c r="P231">
        <v>3100000</v>
      </c>
      <c r="Q231">
        <v>557.85438999999997</v>
      </c>
      <c r="R231">
        <v>-578347.34296100005</v>
      </c>
      <c r="S231">
        <v>2521954.7940600002</v>
      </c>
      <c r="T231">
        <v>1532.738683</v>
      </c>
      <c r="U231">
        <v>38235.383683</v>
      </c>
      <c r="V231">
        <f t="shared" si="95"/>
        <v>3.8235383683000004</v>
      </c>
      <c r="Y231">
        <v>3100000</v>
      </c>
      <c r="Z231">
        <v>51.621400000000001</v>
      </c>
      <c r="AA231">
        <v>86.313999999999993</v>
      </c>
      <c r="AB231">
        <v>34.692599999999999</v>
      </c>
      <c r="AD231">
        <f t="shared" si="100"/>
        <v>21851.886902104634</v>
      </c>
      <c r="AE231">
        <f t="shared" si="101"/>
        <v>2.4809144433290027</v>
      </c>
      <c r="AF231">
        <f t="shared" si="102"/>
        <v>45.376573422232447</v>
      </c>
      <c r="AG231">
        <f t="shared" si="103"/>
        <v>1.3271165153800474E-2</v>
      </c>
      <c r="AI231">
        <v>8.0531732058753604E-3</v>
      </c>
      <c r="AJ231">
        <v>571.45777621347531</v>
      </c>
    </row>
    <row r="232" spans="2:40" x14ac:dyDescent="0.2">
      <c r="B232">
        <v>300</v>
      </c>
      <c r="C232">
        <v>3200000</v>
      </c>
      <c r="D232">
        <v>557.90439400000002</v>
      </c>
      <c r="E232">
        <v>-578334.73850600002</v>
      </c>
      <c r="F232">
        <v>2521954.7940600002</v>
      </c>
      <c r="G232">
        <v>1663.8590650000001</v>
      </c>
      <c r="I232">
        <f t="shared" si="90"/>
        <v>346.93299844407011</v>
      </c>
      <c r="J232">
        <f t="shared" si="91"/>
        <v>0.41322314049586778</v>
      </c>
      <c r="K232">
        <f t="shared" si="92"/>
        <v>0.99972403505883767</v>
      </c>
      <c r="L232">
        <f t="shared" si="93"/>
        <v>116.79849900002591</v>
      </c>
      <c r="M232">
        <f t="shared" si="104"/>
        <v>-5.5780864999975162</v>
      </c>
      <c r="O232">
        <v>300</v>
      </c>
      <c r="P232">
        <v>3200000</v>
      </c>
      <c r="Q232">
        <v>557.90439400000002</v>
      </c>
      <c r="R232">
        <v>-578334.73850600002</v>
      </c>
      <c r="S232">
        <v>2521954.7940600002</v>
      </c>
      <c r="T232">
        <v>1663.8590650000001</v>
      </c>
      <c r="U232">
        <v>42270.538987</v>
      </c>
      <c r="V232">
        <f t="shared" si="95"/>
        <v>4.2270538987000004</v>
      </c>
      <c r="Y232">
        <v>3200000</v>
      </c>
      <c r="Z232">
        <v>51.226999999999997</v>
      </c>
      <c r="AA232">
        <v>85.8797</v>
      </c>
      <c r="AB232">
        <v>34.652700000000003</v>
      </c>
      <c r="AD232">
        <f t="shared" ref="AD232:AD255" si="105">(1/6)*3.14*(AB232)^3</f>
        <v>21776.577939117451</v>
      </c>
      <c r="AE232">
        <f t="shared" ref="AE232:AE255" si="106">V232*$AD$199/AD232</f>
        <v>2.7522217999847371</v>
      </c>
      <c r="AF232">
        <f t="shared" ref="AF232:AF255" si="107">AD232/O232*0.6022</f>
        <v>43.712850783121759</v>
      </c>
      <c r="AG232">
        <f t="shared" ref="AG232:AG255" si="108">O232/AD232</f>
        <v>1.3776269202568667E-2</v>
      </c>
      <c r="AI232">
        <v>7.2486082660215192E-3</v>
      </c>
      <c r="AJ232">
        <v>573.56940762634872</v>
      </c>
    </row>
    <row r="233" spans="2:40" x14ac:dyDescent="0.2">
      <c r="B233">
        <v>310</v>
      </c>
      <c r="C233">
        <v>3300000</v>
      </c>
      <c r="D233">
        <v>557.84384699999998</v>
      </c>
      <c r="E233">
        <v>-578329.27133100003</v>
      </c>
      <c r="F233">
        <v>2521954.7940600002</v>
      </c>
      <c r="G233">
        <v>1800.059544</v>
      </c>
      <c r="I233">
        <f t="shared" si="90"/>
        <v>352.40017344406806</v>
      </c>
      <c r="J233">
        <f t="shared" si="91"/>
        <v>0.42699724517906334</v>
      </c>
      <c r="K233">
        <f t="shared" si="92"/>
        <v>0.99972403505883767</v>
      </c>
      <c r="L233">
        <f t="shared" si="93"/>
        <v>122.26567400002386</v>
      </c>
      <c r="M233">
        <f t="shared" si="104"/>
        <v>-6.2918144999999637</v>
      </c>
      <c r="O233">
        <v>310</v>
      </c>
      <c r="P233">
        <v>3300000</v>
      </c>
      <c r="Q233">
        <v>557.84384699999998</v>
      </c>
      <c r="R233">
        <v>-578329.27133100003</v>
      </c>
      <c r="S233">
        <v>2521954.7940600002</v>
      </c>
      <c r="T233">
        <v>1800.059544</v>
      </c>
      <c r="U233">
        <v>45789.713519999998</v>
      </c>
      <c r="V233">
        <f t="shared" si="95"/>
        <v>4.5789713519999999</v>
      </c>
      <c r="Y233">
        <v>3300000</v>
      </c>
      <c r="Z233">
        <v>50.932600000000001</v>
      </c>
      <c r="AA233">
        <v>86.033699999999996</v>
      </c>
      <c r="AB233">
        <v>35.101100000000002</v>
      </c>
      <c r="AD233">
        <f t="shared" si="105"/>
        <v>22632.919437950171</v>
      </c>
      <c r="AE233">
        <f t="shared" si="106"/>
        <v>2.8685513448816136</v>
      </c>
      <c r="AF233">
        <f t="shared" si="107"/>
        <v>43.966271243656756</v>
      </c>
      <c r="AG233">
        <f t="shared" si="108"/>
        <v>1.3696863139988989E-2</v>
      </c>
      <c r="AI233">
        <v>4.9602378501201853E-3</v>
      </c>
      <c r="AJ233">
        <v>649.98711286928483</v>
      </c>
    </row>
    <row r="234" spans="2:40" x14ac:dyDescent="0.2">
      <c r="B234">
        <v>320</v>
      </c>
      <c r="C234">
        <v>3400000</v>
      </c>
      <c r="D234">
        <v>557.81347800000003</v>
      </c>
      <c r="E234">
        <v>-578319.89167699998</v>
      </c>
      <c r="F234">
        <v>2521954.7940600002</v>
      </c>
      <c r="G234">
        <v>1942.958378</v>
      </c>
      <c r="I234">
        <f t="shared" si="90"/>
        <v>361.77982744411565</v>
      </c>
      <c r="J234">
        <f t="shared" si="91"/>
        <v>0.44077134986225897</v>
      </c>
      <c r="K234">
        <f t="shared" si="92"/>
        <v>0.99972403505883767</v>
      </c>
      <c r="L234">
        <f t="shared" si="93"/>
        <v>131.64532800007146</v>
      </c>
      <c r="M234">
        <f t="shared" si="104"/>
        <v>-5.9005665999949999</v>
      </c>
      <c r="O234">
        <v>320</v>
      </c>
      <c r="P234">
        <v>3400000</v>
      </c>
      <c r="Q234">
        <v>557.81347800000003</v>
      </c>
      <c r="R234">
        <v>-578319.89167699998</v>
      </c>
      <c r="S234">
        <v>2521954.7940600002</v>
      </c>
      <c r="T234">
        <v>1942.958378</v>
      </c>
      <c r="U234">
        <v>47535.593351000003</v>
      </c>
      <c r="V234">
        <f t="shared" si="95"/>
        <v>4.7535593351000003</v>
      </c>
      <c r="Y234">
        <v>3400000</v>
      </c>
      <c r="Z234">
        <v>50.935299999999998</v>
      </c>
      <c r="AA234">
        <v>86.501999999999995</v>
      </c>
      <c r="AB234">
        <v>35.566699999999997</v>
      </c>
      <c r="AD234">
        <f t="shared" si="105"/>
        <v>23545.564817261915</v>
      </c>
      <c r="AE234">
        <f t="shared" si="106"/>
        <v>2.8624972976537819</v>
      </c>
      <c r="AF234">
        <f t="shared" si="107"/>
        <v>44.309809790484763</v>
      </c>
      <c r="AG234">
        <f t="shared" si="108"/>
        <v>1.3590669940752451E-2</v>
      </c>
      <c r="AI234">
        <v>5.6007911040704102E-3</v>
      </c>
      <c r="AJ234">
        <v>823.83970584550048</v>
      </c>
    </row>
    <row r="235" spans="2:40" x14ac:dyDescent="0.2">
      <c r="B235">
        <v>330</v>
      </c>
      <c r="C235">
        <v>3500000</v>
      </c>
      <c r="D235">
        <v>557.874414</v>
      </c>
      <c r="E235">
        <v>-578309.50627799996</v>
      </c>
      <c r="F235">
        <v>2521954.7940600002</v>
      </c>
      <c r="G235">
        <v>2085.7986540000002</v>
      </c>
      <c r="I235">
        <f t="shared" si="90"/>
        <v>372.16522644413635</v>
      </c>
      <c r="J235">
        <f t="shared" si="91"/>
        <v>0.45454545454545453</v>
      </c>
      <c r="K235">
        <f t="shared" si="92"/>
        <v>0.99972403505883767</v>
      </c>
      <c r="L235">
        <f t="shared" si="93"/>
        <v>142.03072700009216</v>
      </c>
      <c r="M235">
        <f t="shared" si="104"/>
        <v>-5.7999920999976897</v>
      </c>
      <c r="O235">
        <v>330</v>
      </c>
      <c r="P235">
        <v>3500000</v>
      </c>
      <c r="Q235">
        <v>557.874414</v>
      </c>
      <c r="R235">
        <v>-578309.50627799996</v>
      </c>
      <c r="S235">
        <v>2521954.7940600002</v>
      </c>
      <c r="T235">
        <v>2085.7986540000002</v>
      </c>
      <c r="U235">
        <v>49865.486677000001</v>
      </c>
      <c r="V235">
        <f t="shared" si="95"/>
        <v>4.9865486677000002</v>
      </c>
      <c r="Y235">
        <v>3500000</v>
      </c>
      <c r="Z235">
        <v>50.482500000000002</v>
      </c>
      <c r="AA235">
        <v>85.956800000000001</v>
      </c>
      <c r="AB235">
        <v>35.474299999999999</v>
      </c>
      <c r="AD235">
        <f t="shared" si="105"/>
        <v>23362.53155961011</v>
      </c>
      <c r="AE235">
        <f t="shared" si="106"/>
        <v>3.0263241250369997</v>
      </c>
      <c r="AF235">
        <f t="shared" si="107"/>
        <v>42.633080318779413</v>
      </c>
      <c r="AG235">
        <f t="shared" si="108"/>
        <v>1.4125181560825135E-2</v>
      </c>
      <c r="AI235">
        <v>3.7667180070183287E-3</v>
      </c>
      <c r="AJ235">
        <v>868.83834290633922</v>
      </c>
      <c r="AK235">
        <f>AVERAGE(AI235:AI239)</f>
        <v>3.7667180070183287E-3</v>
      </c>
      <c r="AL235">
        <f>AVERAGE(AJ235:AJ239)</f>
        <v>868.83834290633922</v>
      </c>
      <c r="AM235">
        <f>AVERAGE(AI235:AI244)</f>
        <v>3.7667180070183287E-3</v>
      </c>
      <c r="AN235">
        <f>AVERAGE(AJ235:AJ244)</f>
        <v>868.83834290633922</v>
      </c>
    </row>
    <row r="236" spans="2:40" x14ac:dyDescent="0.2">
      <c r="B236">
        <v>340</v>
      </c>
      <c r="C236">
        <v>3600000</v>
      </c>
      <c r="D236">
        <v>557.87375499999996</v>
      </c>
      <c r="E236">
        <v>-578302.62357199995</v>
      </c>
      <c r="F236">
        <v>2521954.7940600002</v>
      </c>
      <c r="G236">
        <v>2237.8864279999998</v>
      </c>
      <c r="I236">
        <f t="shared" si="90"/>
        <v>379.04793244414032</v>
      </c>
      <c r="J236">
        <f t="shared" si="91"/>
        <v>0.46831955922865015</v>
      </c>
      <c r="K236">
        <f t="shared" si="92"/>
        <v>0.99972403505883767</v>
      </c>
      <c r="L236">
        <f t="shared" si="93"/>
        <v>148.91343300009612</v>
      </c>
      <c r="M236">
        <f t="shared" ref="M236:M239" si="109">((L236-L235)-(B236-B235)*$H$14)/(B236-B235)</f>
        <v>-6.1502613999993629</v>
      </c>
      <c r="O236">
        <v>340</v>
      </c>
      <c r="P236">
        <v>3600000</v>
      </c>
      <c r="Q236">
        <v>557.87375499999996</v>
      </c>
      <c r="R236">
        <v>-578302.62357199995</v>
      </c>
      <c r="S236">
        <v>2521954.7940600002</v>
      </c>
      <c r="T236">
        <v>2237.8864279999998</v>
      </c>
      <c r="U236">
        <v>52017.345368000002</v>
      </c>
      <c r="V236">
        <f t="shared" si="95"/>
        <v>5.2017345368000001</v>
      </c>
      <c r="Y236">
        <v>3600000</v>
      </c>
      <c r="Z236">
        <v>50.3795</v>
      </c>
      <c r="AA236">
        <v>86.227199999999996</v>
      </c>
      <c r="AB236">
        <v>35.847700000000003</v>
      </c>
      <c r="AD236">
        <f t="shared" si="105"/>
        <v>24108.061293041144</v>
      </c>
      <c r="AE236">
        <f t="shared" si="106"/>
        <v>3.0592937314820077</v>
      </c>
      <c r="AF236">
        <f t="shared" si="107"/>
        <v>42.699630913733465</v>
      </c>
      <c r="AG236">
        <f t="shared" si="108"/>
        <v>1.4103166400117868E-2</v>
      </c>
    </row>
    <row r="237" spans="2:40" x14ac:dyDescent="0.2">
      <c r="B237">
        <v>350</v>
      </c>
      <c r="C237">
        <v>3700000</v>
      </c>
      <c r="D237">
        <v>557.81255699999997</v>
      </c>
      <c r="E237">
        <v>-578275.50818400003</v>
      </c>
      <c r="F237">
        <v>2521954.7940600002</v>
      </c>
      <c r="G237">
        <v>2344.7020189999998</v>
      </c>
      <c r="I237">
        <f t="shared" si="90"/>
        <v>406.16332044405863</v>
      </c>
      <c r="J237">
        <f t="shared" si="91"/>
        <v>0.48209366391184572</v>
      </c>
      <c r="K237">
        <f t="shared" si="92"/>
        <v>0.99972403505883767</v>
      </c>
      <c r="L237">
        <f t="shared" si="93"/>
        <v>176.02882100001443</v>
      </c>
      <c r="M237">
        <f t="shared" si="109"/>
        <v>-4.1269932000079281</v>
      </c>
      <c r="O237">
        <v>350</v>
      </c>
      <c r="P237">
        <v>3700000</v>
      </c>
      <c r="Q237">
        <v>557.81255699999997</v>
      </c>
      <c r="R237">
        <v>-578275.50818400003</v>
      </c>
      <c r="S237">
        <v>2521954.7940600002</v>
      </c>
      <c r="T237">
        <v>2344.7020189999998</v>
      </c>
      <c r="U237">
        <v>56523.904134999997</v>
      </c>
      <c r="V237">
        <f t="shared" si="95"/>
        <v>5.6523904135</v>
      </c>
      <c r="Y237">
        <v>3700000</v>
      </c>
      <c r="Z237">
        <v>86.626400000000004</v>
      </c>
      <c r="AA237">
        <v>51.057699999999997</v>
      </c>
      <c r="AB237">
        <v>35.5687</v>
      </c>
      <c r="AD237">
        <f t="shared" si="105"/>
        <v>23549.537109692494</v>
      </c>
      <c r="AE237">
        <f t="shared" si="106"/>
        <v>3.403181056351734</v>
      </c>
      <c r="AF237">
        <f t="shared" si="107"/>
        <v>40.518660707019478</v>
      </c>
      <c r="AG237">
        <f t="shared" si="108"/>
        <v>1.4862287881486526E-2</v>
      </c>
    </row>
    <row r="238" spans="2:40" x14ac:dyDescent="0.2">
      <c r="B238">
        <v>360</v>
      </c>
      <c r="C238">
        <v>3800000</v>
      </c>
      <c r="D238">
        <v>557.87727600000005</v>
      </c>
      <c r="E238">
        <v>-578270.48953899997</v>
      </c>
      <c r="F238">
        <v>2521954.7940600002</v>
      </c>
      <c r="G238">
        <v>2542.5323859999999</v>
      </c>
      <c r="I238">
        <f t="shared" si="90"/>
        <v>411.18196544412058</v>
      </c>
      <c r="J238">
        <f t="shared" si="91"/>
        <v>0.49586776859504134</v>
      </c>
      <c r="K238">
        <f t="shared" si="92"/>
        <v>0.99972403505883767</v>
      </c>
      <c r="L238">
        <f t="shared" si="93"/>
        <v>181.04746600007638</v>
      </c>
      <c r="M238">
        <f t="shared" si="109"/>
        <v>-6.3366674999935642</v>
      </c>
      <c r="O238">
        <v>360</v>
      </c>
      <c r="P238">
        <v>3800000</v>
      </c>
      <c r="Q238">
        <v>557.87727600000005</v>
      </c>
      <c r="R238">
        <v>-578270.48953899997</v>
      </c>
      <c r="S238">
        <v>2521954.7940600002</v>
      </c>
      <c r="T238">
        <v>2542.5323859999999</v>
      </c>
      <c r="U238">
        <v>57899.689422000003</v>
      </c>
      <c r="V238">
        <f t="shared" si="95"/>
        <v>5.7899689422000007</v>
      </c>
      <c r="Y238">
        <v>3800000</v>
      </c>
      <c r="Z238">
        <v>50.696199999999997</v>
      </c>
      <c r="AA238">
        <v>86.721000000000004</v>
      </c>
      <c r="AB238">
        <v>36.024799999999999</v>
      </c>
      <c r="AD238">
        <f t="shared" si="105"/>
        <v>24467.135826043195</v>
      </c>
      <c r="AE238">
        <f t="shared" si="106"/>
        <v>3.3552770029914893</v>
      </c>
      <c r="AF238">
        <f t="shared" si="107"/>
        <v>40.928081095675587</v>
      </c>
      <c r="AG238">
        <f t="shared" si="108"/>
        <v>1.471361431757004E-2</v>
      </c>
    </row>
    <row r="239" spans="2:40" x14ac:dyDescent="0.2">
      <c r="B239">
        <v>370</v>
      </c>
      <c r="C239">
        <v>3900000</v>
      </c>
      <c r="D239">
        <v>557.867659</v>
      </c>
      <c r="E239">
        <v>-578246.52641799999</v>
      </c>
      <c r="F239">
        <v>2521954.7940600002</v>
      </c>
      <c r="G239">
        <v>2668.4451239999999</v>
      </c>
      <c r="I239">
        <f t="shared" si="90"/>
        <v>435.14508644409943</v>
      </c>
      <c r="J239">
        <f t="shared" si="91"/>
        <v>0.50964187327823696</v>
      </c>
      <c r="K239">
        <f t="shared" si="92"/>
        <v>0.99972403505883767</v>
      </c>
      <c r="L239">
        <f t="shared" si="93"/>
        <v>205.01058700005524</v>
      </c>
      <c r="M239">
        <f t="shared" si="109"/>
        <v>-4.4422199000018736</v>
      </c>
      <c r="O239">
        <v>370</v>
      </c>
      <c r="P239">
        <v>3900000</v>
      </c>
      <c r="Q239">
        <v>557.867659</v>
      </c>
      <c r="R239">
        <v>-578246.52641799999</v>
      </c>
      <c r="S239">
        <v>2521954.7940600002</v>
      </c>
      <c r="T239">
        <v>2668.4451239999999</v>
      </c>
      <c r="U239">
        <v>60664.778258999999</v>
      </c>
      <c r="V239">
        <f t="shared" si="95"/>
        <v>6.0664778258999998</v>
      </c>
      <c r="Y239">
        <v>3900000</v>
      </c>
      <c r="Z239">
        <v>86.522099999999995</v>
      </c>
      <c r="AA239">
        <v>50.526400000000002</v>
      </c>
      <c r="AB239">
        <v>35.995699999999999</v>
      </c>
      <c r="AD239">
        <f t="shared" si="105"/>
        <v>24407.89174901319</v>
      </c>
      <c r="AE239">
        <f t="shared" si="106"/>
        <v>3.5240464566720648</v>
      </c>
      <c r="AF239">
        <f t="shared" si="107"/>
        <v>39.7254930033939</v>
      </c>
      <c r="AG239">
        <f t="shared" si="108"/>
        <v>1.5159031505249079E-2</v>
      </c>
    </row>
    <row r="240" spans="2:40" x14ac:dyDescent="0.2">
      <c r="B240">
        <v>380</v>
      </c>
      <c r="C240">
        <v>4000000</v>
      </c>
      <c r="D240">
        <v>557.85046899999998</v>
      </c>
      <c r="E240">
        <v>-578233.238671</v>
      </c>
      <c r="F240">
        <v>2521954.7940600002</v>
      </c>
      <c r="G240">
        <v>2851.5797689999999</v>
      </c>
      <c r="I240">
        <f t="shared" si="90"/>
        <v>448.43283344409429</v>
      </c>
      <c r="J240">
        <f t="shared" si="91"/>
        <v>0.52341597796143247</v>
      </c>
      <c r="K240">
        <f t="shared" si="92"/>
        <v>0.99972403505883767</v>
      </c>
      <c r="L240">
        <f t="shared" si="93"/>
        <v>218.29833400005009</v>
      </c>
      <c r="M240">
        <f t="shared" ref="M240:M254" si="110">((L240-L239)-(B240-B239)*$H$14)/(B240-B239)</f>
        <v>-5.509757300000274</v>
      </c>
      <c r="O240">
        <v>380</v>
      </c>
      <c r="P240">
        <v>4000000</v>
      </c>
      <c r="Q240">
        <v>557.85046899999998</v>
      </c>
      <c r="R240">
        <v>-578233.238671</v>
      </c>
      <c r="S240">
        <v>2521954.7940600002</v>
      </c>
      <c r="T240">
        <v>2851.5797689999999</v>
      </c>
      <c r="U240">
        <v>64092.276373000001</v>
      </c>
      <c r="V240">
        <f t="shared" si="95"/>
        <v>6.4092276373000008</v>
      </c>
      <c r="Y240">
        <v>4000000</v>
      </c>
      <c r="Z240">
        <v>86.846100000000007</v>
      </c>
      <c r="AA240">
        <v>50.275199999999998</v>
      </c>
      <c r="AB240">
        <v>36.570900000000002</v>
      </c>
      <c r="AD240">
        <f t="shared" si="105"/>
        <v>25596.780408780156</v>
      </c>
      <c r="AE240">
        <f t="shared" si="106"/>
        <v>3.550222998216662</v>
      </c>
      <c r="AF240">
        <f t="shared" si="107"/>
        <v>40.564160953072125</v>
      </c>
      <c r="AG240">
        <f t="shared" si="108"/>
        <v>1.4845617063216793E-2</v>
      </c>
      <c r="AK240" t="e">
        <f>AVERAGE(AI240:AI244)</f>
        <v>#DIV/0!</v>
      </c>
      <c r="AL240" t="e">
        <f>AVERAGE(AJ240:AJ244)</f>
        <v>#DIV/0!</v>
      </c>
    </row>
    <row r="241" spans="2:33" x14ac:dyDescent="0.2">
      <c r="B241">
        <v>390</v>
      </c>
      <c r="C241">
        <v>4100000</v>
      </c>
      <c r="D241">
        <v>557.77321600000005</v>
      </c>
      <c r="E241">
        <v>-578238.53763100004</v>
      </c>
      <c r="F241">
        <v>2521954.7940600002</v>
      </c>
      <c r="G241">
        <v>2949.0967390000001</v>
      </c>
      <c r="I241">
        <f t="shared" si="90"/>
        <v>443.13387344405055</v>
      </c>
      <c r="J241">
        <f t="shared" si="91"/>
        <v>0.53719008264462809</v>
      </c>
      <c r="K241">
        <f t="shared" si="92"/>
        <v>0.99972403505883767</v>
      </c>
      <c r="L241">
        <f t="shared" si="93"/>
        <v>212.99937400000636</v>
      </c>
      <c r="M241">
        <f t="shared" si="110"/>
        <v>-7.3684280000041324</v>
      </c>
      <c r="O241">
        <v>390</v>
      </c>
      <c r="P241">
        <v>4100000</v>
      </c>
      <c r="Q241">
        <v>557.77321600000005</v>
      </c>
      <c r="R241">
        <v>-578238.53763100004</v>
      </c>
      <c r="S241">
        <v>2521954.7940600002</v>
      </c>
      <c r="T241">
        <v>2949.0967390000001</v>
      </c>
      <c r="U241">
        <v>67502.178773000007</v>
      </c>
      <c r="V241">
        <f t="shared" si="95"/>
        <v>6.7502178773000008</v>
      </c>
      <c r="Y241">
        <v>4100000</v>
      </c>
      <c r="Z241">
        <v>87.304199999999994</v>
      </c>
      <c r="AA241">
        <v>49.854300000000002</v>
      </c>
      <c r="AB241">
        <v>37.4499</v>
      </c>
      <c r="AD241">
        <f t="shared" si="105"/>
        <v>27487.192554778798</v>
      </c>
      <c r="AE241">
        <f t="shared" si="106"/>
        <v>3.4819512389849661</v>
      </c>
      <c r="AF241">
        <f t="shared" si="107"/>
        <v>42.443044503814853</v>
      </c>
      <c r="AG241">
        <f t="shared" si="108"/>
        <v>1.4188426090542898E-2</v>
      </c>
    </row>
    <row r="242" spans="2:33" x14ac:dyDescent="0.2">
      <c r="B242">
        <v>400</v>
      </c>
      <c r="C242">
        <v>4200000</v>
      </c>
      <c r="D242">
        <v>557.90212299999996</v>
      </c>
      <c r="E242">
        <v>-578216.22252099996</v>
      </c>
      <c r="F242">
        <v>2521954.7940600002</v>
      </c>
      <c r="G242">
        <v>3180.1513359999999</v>
      </c>
      <c r="I242">
        <f t="shared" si="90"/>
        <v>465.44898344413377</v>
      </c>
      <c r="J242">
        <f t="shared" si="91"/>
        <v>0.55096418732782371</v>
      </c>
      <c r="K242">
        <f t="shared" si="92"/>
        <v>0.99972403505883767</v>
      </c>
      <c r="L242">
        <f t="shared" si="93"/>
        <v>235.31448400008958</v>
      </c>
      <c r="M242">
        <f t="shared" si="110"/>
        <v>-4.6070209999914367</v>
      </c>
      <c r="O242">
        <v>400</v>
      </c>
      <c r="P242">
        <v>4200000</v>
      </c>
      <c r="Q242">
        <v>557.90212299999996</v>
      </c>
      <c r="R242">
        <v>-578216.22252099996</v>
      </c>
      <c r="S242">
        <v>2521954.7940600002</v>
      </c>
      <c r="T242">
        <v>3180.1513359999999</v>
      </c>
      <c r="U242">
        <v>69178.741827999998</v>
      </c>
      <c r="V242">
        <f t="shared" si="95"/>
        <v>6.9178741828000003</v>
      </c>
      <c r="Y242">
        <v>4200000</v>
      </c>
      <c r="Z242">
        <v>87.5822</v>
      </c>
      <c r="AA242">
        <v>50.4236</v>
      </c>
      <c r="AB242">
        <v>37.1586</v>
      </c>
      <c r="AD242">
        <f t="shared" si="105"/>
        <v>26850.750352665182</v>
      </c>
      <c r="AE242">
        <f t="shared" si="106"/>
        <v>3.6530154700495574</v>
      </c>
      <c r="AF242">
        <f t="shared" si="107"/>
        <v>40.423804655937431</v>
      </c>
      <c r="AG242">
        <f t="shared" si="108"/>
        <v>1.4897162825853631E-2</v>
      </c>
    </row>
    <row r="243" spans="2:33" x14ac:dyDescent="0.2">
      <c r="B243">
        <v>410</v>
      </c>
      <c r="C243">
        <v>4300000</v>
      </c>
      <c r="D243">
        <v>557.853026</v>
      </c>
      <c r="E243">
        <v>-578212.430314</v>
      </c>
      <c r="F243">
        <v>2521954.7940600002</v>
      </c>
      <c r="G243">
        <v>3320.2461720000001</v>
      </c>
      <c r="I243">
        <f t="shared" si="90"/>
        <v>469.24119044409599</v>
      </c>
      <c r="J243">
        <f t="shared" si="91"/>
        <v>0.56473829201101933</v>
      </c>
      <c r="K243">
        <f t="shared" si="92"/>
        <v>0.99972403505883767</v>
      </c>
      <c r="L243">
        <f t="shared" si="93"/>
        <v>239.1066910000518</v>
      </c>
      <c r="M243">
        <f t="shared" si="110"/>
        <v>-6.4593113000035371</v>
      </c>
      <c r="O243">
        <v>410</v>
      </c>
      <c r="P243">
        <v>4300000</v>
      </c>
      <c r="Q243">
        <v>557.853026</v>
      </c>
      <c r="R243">
        <v>-578212.430314</v>
      </c>
      <c r="S243">
        <v>2521954.7940600002</v>
      </c>
      <c r="T243">
        <v>3320.2461720000001</v>
      </c>
      <c r="U243">
        <v>74062.049077999996</v>
      </c>
      <c r="V243">
        <f t="shared" si="95"/>
        <v>7.4062049078000003</v>
      </c>
      <c r="Y243">
        <v>4300000</v>
      </c>
      <c r="Z243">
        <v>86.728499999999997</v>
      </c>
      <c r="AA243">
        <v>50.342799999999997</v>
      </c>
      <c r="AB243">
        <v>36.3857</v>
      </c>
      <c r="AD243">
        <f t="shared" si="105"/>
        <v>25209.869701037518</v>
      </c>
      <c r="AE243">
        <f t="shared" si="106"/>
        <v>4.1654353801756674</v>
      </c>
      <c r="AF243">
        <f t="shared" si="107"/>
        <v>37.027764716987299</v>
      </c>
      <c r="AG243">
        <f t="shared" si="108"/>
        <v>1.6263471603073235E-2</v>
      </c>
    </row>
    <row r="244" spans="2:33" x14ac:dyDescent="0.2">
      <c r="B244">
        <v>420</v>
      </c>
      <c r="C244">
        <v>4400000</v>
      </c>
      <c r="D244">
        <v>557.85056999999995</v>
      </c>
      <c r="E244">
        <v>-578189.817821</v>
      </c>
      <c r="F244">
        <v>2521954.7940600002</v>
      </c>
      <c r="G244">
        <v>3400.6003820000001</v>
      </c>
      <c r="I244">
        <f t="shared" si="90"/>
        <v>491.85368344408926</v>
      </c>
      <c r="J244">
        <f t="shared" si="91"/>
        <v>0.57851239669421484</v>
      </c>
      <c r="K244">
        <f t="shared" si="92"/>
        <v>0.99972403505883767</v>
      </c>
      <c r="L244">
        <f t="shared" si="93"/>
        <v>261.71918400004506</v>
      </c>
      <c r="M244">
        <f t="shared" si="110"/>
        <v>-4.577282700000433</v>
      </c>
      <c r="O244">
        <v>420</v>
      </c>
      <c r="P244">
        <v>4400000</v>
      </c>
      <c r="Q244">
        <v>557.85056999999995</v>
      </c>
      <c r="R244">
        <v>-578189.817821</v>
      </c>
      <c r="S244">
        <v>2521954.7940600002</v>
      </c>
      <c r="T244">
        <v>3400.6003820000001</v>
      </c>
      <c r="U244">
        <v>76465.233959999998</v>
      </c>
      <c r="V244">
        <f t="shared" si="95"/>
        <v>7.6465233960000001</v>
      </c>
      <c r="Y244">
        <v>4400000</v>
      </c>
      <c r="Z244">
        <v>50.002899999999997</v>
      </c>
      <c r="AA244">
        <v>87.366200000000006</v>
      </c>
      <c r="AB244">
        <v>37.363300000000002</v>
      </c>
      <c r="AD244">
        <f t="shared" si="105"/>
        <v>27296.947135044873</v>
      </c>
      <c r="AE244">
        <f t="shared" si="106"/>
        <v>3.9717803420510633</v>
      </c>
      <c r="AF244">
        <f t="shared" si="107"/>
        <v>39.138622773152427</v>
      </c>
      <c r="AG244">
        <f t="shared" si="108"/>
        <v>1.5386335985564766E-2</v>
      </c>
    </row>
    <row r="245" spans="2:33" x14ac:dyDescent="0.2">
      <c r="B245">
        <v>430</v>
      </c>
      <c r="C245">
        <v>4500000</v>
      </c>
      <c r="D245">
        <v>557.912193</v>
      </c>
      <c r="E245">
        <v>-578175.89338200004</v>
      </c>
      <c r="F245">
        <v>2521954.7940600002</v>
      </c>
      <c r="G245">
        <v>3636.8871009999998</v>
      </c>
      <c r="I245">
        <f t="shared" si="90"/>
        <v>505.77812244405504</v>
      </c>
      <c r="J245">
        <f t="shared" si="91"/>
        <v>0.59228650137741046</v>
      </c>
      <c r="K245">
        <f t="shared" si="92"/>
        <v>0.99972403505883767</v>
      </c>
      <c r="L245">
        <f t="shared" si="93"/>
        <v>275.64362300001085</v>
      </c>
      <c r="M245">
        <f t="shared" si="110"/>
        <v>-5.4460881000031804</v>
      </c>
      <c r="O245">
        <v>430</v>
      </c>
      <c r="P245">
        <v>4500000</v>
      </c>
      <c r="Q245">
        <v>557.912193</v>
      </c>
      <c r="R245">
        <v>-578175.89338200004</v>
      </c>
      <c r="S245">
        <v>2521954.7940600002</v>
      </c>
      <c r="T245">
        <v>3636.8871009999998</v>
      </c>
      <c r="U245">
        <v>77822.342653999993</v>
      </c>
      <c r="V245">
        <f t="shared" si="95"/>
        <v>7.7822342653999996</v>
      </c>
      <c r="Y245">
        <v>4500000</v>
      </c>
      <c r="Z245">
        <v>49.782400000000003</v>
      </c>
      <c r="AA245">
        <v>87.941999999999993</v>
      </c>
      <c r="AB245">
        <v>38.159599999999998</v>
      </c>
      <c r="AD245">
        <f t="shared" si="105"/>
        <v>29079.694431268956</v>
      </c>
      <c r="AE245">
        <f t="shared" si="106"/>
        <v>3.7944579151846098</v>
      </c>
      <c r="AF245">
        <f t="shared" si="107"/>
        <v>40.725097643046894</v>
      </c>
      <c r="AG245">
        <f t="shared" si="108"/>
        <v>1.4786950427430471E-2</v>
      </c>
    </row>
    <row r="246" spans="2:33" x14ac:dyDescent="0.2">
      <c r="B246">
        <v>440</v>
      </c>
      <c r="C246">
        <v>4600000</v>
      </c>
      <c r="D246">
        <v>557.85847799999999</v>
      </c>
      <c r="E246">
        <v>-578167.45249099995</v>
      </c>
      <c r="F246">
        <v>2521954.7940600002</v>
      </c>
      <c r="G246">
        <v>3851.9170629999999</v>
      </c>
      <c r="I246">
        <f t="shared" si="90"/>
        <v>514.219013444148</v>
      </c>
      <c r="J246">
        <f t="shared" si="91"/>
        <v>0.60606060606060608</v>
      </c>
      <c r="K246">
        <f t="shared" si="92"/>
        <v>0.99972403505883767</v>
      </c>
      <c r="L246">
        <f t="shared" si="93"/>
        <v>284.08451400010381</v>
      </c>
      <c r="M246">
        <f t="shared" si="110"/>
        <v>-5.9944428999904629</v>
      </c>
      <c r="O246">
        <v>440</v>
      </c>
      <c r="P246">
        <v>4600000</v>
      </c>
      <c r="Q246">
        <v>557.85847799999999</v>
      </c>
      <c r="R246">
        <v>-578167.45249099995</v>
      </c>
      <c r="S246">
        <v>2521954.7940600002</v>
      </c>
      <c r="T246">
        <v>3851.9170629999999</v>
      </c>
      <c r="U246">
        <v>80999.383532000007</v>
      </c>
      <c r="V246">
        <f t="shared" si="95"/>
        <v>8.0999383532000007</v>
      </c>
      <c r="Y246">
        <v>4600000</v>
      </c>
      <c r="Z246">
        <v>49.9649</v>
      </c>
      <c r="AA246">
        <v>87.687200000000004</v>
      </c>
      <c r="AB246">
        <v>37.722299999999997</v>
      </c>
      <c r="AD246">
        <f t="shared" si="105"/>
        <v>28091.368160758007</v>
      </c>
      <c r="AE246">
        <f t="shared" si="106"/>
        <v>4.0883126528335847</v>
      </c>
      <c r="AF246">
        <f t="shared" si="107"/>
        <v>38.446867969110166</v>
      </c>
      <c r="AG246">
        <f t="shared" si="108"/>
        <v>1.5663174448535908E-2</v>
      </c>
    </row>
    <row r="247" spans="2:33" x14ac:dyDescent="0.2">
      <c r="B247">
        <v>450</v>
      </c>
      <c r="C247">
        <v>4700000</v>
      </c>
      <c r="D247">
        <v>557.86382800000001</v>
      </c>
      <c r="E247">
        <v>-578151.00715800002</v>
      </c>
      <c r="F247">
        <v>2521954.7940600002</v>
      </c>
      <c r="G247">
        <v>4039.6312699999999</v>
      </c>
      <c r="I247">
        <f t="shared" si="90"/>
        <v>530.66434644407127</v>
      </c>
      <c r="J247">
        <f t="shared" si="91"/>
        <v>0.6198347107438017</v>
      </c>
      <c r="K247">
        <f t="shared" si="92"/>
        <v>0.99972403505883767</v>
      </c>
      <c r="L247">
        <f t="shared" si="93"/>
        <v>300.52984700002708</v>
      </c>
      <c r="M247">
        <f t="shared" si="110"/>
        <v>-5.1939987000074321</v>
      </c>
      <c r="O247">
        <v>450</v>
      </c>
      <c r="P247">
        <v>4700000</v>
      </c>
      <c r="Q247">
        <v>557.86382800000001</v>
      </c>
      <c r="R247">
        <v>-578151.00715800002</v>
      </c>
      <c r="S247">
        <v>2521954.7940600002</v>
      </c>
      <c r="T247">
        <v>4039.6312699999999</v>
      </c>
      <c r="U247">
        <v>83570.70048</v>
      </c>
      <c r="V247">
        <f t="shared" si="95"/>
        <v>8.3570700480000006</v>
      </c>
      <c r="Y247">
        <v>4700000</v>
      </c>
      <c r="Z247">
        <v>49.520699999999998</v>
      </c>
      <c r="AA247">
        <v>87.817400000000006</v>
      </c>
      <c r="AB247">
        <v>38.296700000000001</v>
      </c>
      <c r="AD247">
        <f t="shared" si="105"/>
        <v>29394.254894384456</v>
      </c>
      <c r="AE247">
        <f t="shared" si="106"/>
        <v>4.0311305712309702</v>
      </c>
      <c r="AF247">
        <f t="shared" si="107"/>
        <v>39.336045105329596</v>
      </c>
      <c r="AG247">
        <f t="shared" si="108"/>
        <v>1.5309114029829313E-2</v>
      </c>
    </row>
    <row r="248" spans="2:33" x14ac:dyDescent="0.2">
      <c r="B248">
        <v>460</v>
      </c>
      <c r="C248">
        <v>4800000</v>
      </c>
      <c r="D248">
        <v>557.85084300000005</v>
      </c>
      <c r="E248">
        <v>-578147.00600699999</v>
      </c>
      <c r="F248">
        <v>2521954.7940600002</v>
      </c>
      <c r="G248">
        <v>4227.6950930000003</v>
      </c>
      <c r="I248">
        <f t="shared" si="90"/>
        <v>534.6654974441044</v>
      </c>
      <c r="J248">
        <f t="shared" si="91"/>
        <v>0.63360881542699721</v>
      </c>
      <c r="K248">
        <f t="shared" si="92"/>
        <v>0.99972403505883767</v>
      </c>
      <c r="L248">
        <f t="shared" si="93"/>
        <v>304.53099800006021</v>
      </c>
      <c r="M248">
        <f t="shared" si="110"/>
        <v>-6.4384168999964455</v>
      </c>
      <c r="O248">
        <v>460</v>
      </c>
      <c r="P248">
        <v>4800000</v>
      </c>
      <c r="Q248">
        <v>557.85084300000005</v>
      </c>
      <c r="R248">
        <v>-578147.00600699999</v>
      </c>
      <c r="S248">
        <v>2521954.7940600002</v>
      </c>
      <c r="T248">
        <v>4227.6950930000003</v>
      </c>
      <c r="U248">
        <v>85245.922430000006</v>
      </c>
      <c r="V248">
        <f t="shared" si="95"/>
        <v>8.5245922430000007</v>
      </c>
      <c r="Y248">
        <v>4800000</v>
      </c>
      <c r="Z248">
        <v>49.042000000000002</v>
      </c>
      <c r="AA248">
        <v>88.653400000000005</v>
      </c>
      <c r="AB248">
        <v>39.611400000000003</v>
      </c>
      <c r="AD248">
        <f t="shared" si="105"/>
        <v>32526.622848328469</v>
      </c>
      <c r="AE248">
        <f t="shared" si="106"/>
        <v>3.7159504946987041</v>
      </c>
      <c r="AF248">
        <f t="shared" si="107"/>
        <v>42.581591911442175</v>
      </c>
      <c r="AG248">
        <f t="shared" si="108"/>
        <v>1.4142261314523135E-2</v>
      </c>
    </row>
    <row r="249" spans="2:33" x14ac:dyDescent="0.2">
      <c r="B249">
        <v>470</v>
      </c>
      <c r="C249">
        <v>4900000</v>
      </c>
      <c r="D249">
        <v>557.80405299999995</v>
      </c>
      <c r="E249">
        <v>-578122.11235399998</v>
      </c>
      <c r="F249">
        <v>2521954.7940600002</v>
      </c>
      <c r="G249">
        <v>4313.7737470000002</v>
      </c>
      <c r="I249">
        <f t="shared" si="90"/>
        <v>559.55915044411086</v>
      </c>
      <c r="J249">
        <f t="shared" si="91"/>
        <v>0.64738292011019283</v>
      </c>
      <c r="K249">
        <f t="shared" si="92"/>
        <v>0.99972403505883767</v>
      </c>
      <c r="L249">
        <f t="shared" si="93"/>
        <v>329.42465100006666</v>
      </c>
      <c r="M249">
        <f t="shared" si="110"/>
        <v>-4.3491666999991141</v>
      </c>
      <c r="O249">
        <v>470</v>
      </c>
      <c r="P249">
        <v>4900000</v>
      </c>
      <c r="Q249">
        <v>557.80405299999995</v>
      </c>
      <c r="R249">
        <v>-578122.11235399998</v>
      </c>
      <c r="S249">
        <v>2521954.7940600002</v>
      </c>
      <c r="T249">
        <v>4313.7737470000002</v>
      </c>
      <c r="U249">
        <v>89160.746576999998</v>
      </c>
      <c r="V249">
        <f t="shared" si="95"/>
        <v>8.9160746576999994</v>
      </c>
      <c r="Y249">
        <v>4900000</v>
      </c>
      <c r="Z249">
        <v>49.591500000000003</v>
      </c>
      <c r="AA249">
        <v>88.269099999999995</v>
      </c>
      <c r="AB249">
        <v>38.677599999999998</v>
      </c>
      <c r="AD249">
        <f t="shared" si="105"/>
        <v>30280.075288633871</v>
      </c>
      <c r="AE249">
        <f t="shared" si="106"/>
        <v>4.1749571713720375</v>
      </c>
      <c r="AF249">
        <f t="shared" si="107"/>
        <v>38.797151784713435</v>
      </c>
      <c r="AG249">
        <f t="shared" si="108"/>
        <v>1.552175797186417E-2</v>
      </c>
    </row>
    <row r="250" spans="2:33" x14ac:dyDescent="0.2">
      <c r="B250">
        <v>480</v>
      </c>
      <c r="C250">
        <v>5000000</v>
      </c>
      <c r="D250">
        <v>557.83796800000005</v>
      </c>
      <c r="E250">
        <v>-578113.45755699999</v>
      </c>
      <c r="F250">
        <v>2521954.7940600002</v>
      </c>
      <c r="G250">
        <v>4594.4026299999996</v>
      </c>
      <c r="I250">
        <f t="shared" si="90"/>
        <v>568.21394744410645</v>
      </c>
      <c r="J250">
        <f t="shared" si="91"/>
        <v>0.66115702479338845</v>
      </c>
      <c r="K250">
        <f t="shared" si="92"/>
        <v>0.99972403505883767</v>
      </c>
      <c r="L250">
        <f t="shared" si="93"/>
        <v>338.07944800006226</v>
      </c>
      <c r="M250">
        <f t="shared" si="110"/>
        <v>-5.9730523000001998</v>
      </c>
      <c r="O250">
        <v>480</v>
      </c>
      <c r="P250">
        <v>5000000</v>
      </c>
      <c r="Q250">
        <v>557.83796800000005</v>
      </c>
      <c r="R250">
        <v>-578113.45755699999</v>
      </c>
      <c r="S250">
        <v>2521954.7940600002</v>
      </c>
      <c r="T250">
        <v>4594.4026299999996</v>
      </c>
      <c r="U250">
        <v>90317.212643000006</v>
      </c>
      <c r="V250">
        <f t="shared" si="95"/>
        <v>9.0317212643000016</v>
      </c>
      <c r="Y250">
        <v>5000000</v>
      </c>
      <c r="Z250">
        <v>49.518599999999999</v>
      </c>
      <c r="AA250">
        <v>88.188900000000004</v>
      </c>
      <c r="AB250">
        <v>38.670299999999997</v>
      </c>
      <c r="AD250">
        <f t="shared" si="105"/>
        <v>30262.933364185978</v>
      </c>
      <c r="AE250">
        <f t="shared" si="106"/>
        <v>4.2315042693343576</v>
      </c>
      <c r="AF250">
        <f t="shared" si="107"/>
        <v>37.967371816484984</v>
      </c>
      <c r="AG250">
        <f t="shared" si="108"/>
        <v>1.5860987242170176E-2</v>
      </c>
    </row>
    <row r="251" spans="2:33" x14ac:dyDescent="0.2">
      <c r="B251">
        <v>490</v>
      </c>
      <c r="C251">
        <v>5100000</v>
      </c>
      <c r="D251">
        <v>557.87107700000001</v>
      </c>
      <c r="E251">
        <v>-578105.22822399996</v>
      </c>
      <c r="F251">
        <v>2521954.7940600002</v>
      </c>
      <c r="G251">
        <v>4736.6716329999999</v>
      </c>
      <c r="I251">
        <f t="shared" si="90"/>
        <v>576.44328044413123</v>
      </c>
      <c r="J251">
        <f t="shared" si="91"/>
        <v>0.67493112947658407</v>
      </c>
      <c r="K251">
        <f t="shared" si="92"/>
        <v>0.99972403505883767</v>
      </c>
      <c r="L251">
        <f t="shared" si="93"/>
        <v>346.30878100008704</v>
      </c>
      <c r="M251">
        <f t="shared" si="110"/>
        <v>-6.0155986999972813</v>
      </c>
      <c r="O251">
        <v>490</v>
      </c>
      <c r="P251">
        <v>5100000</v>
      </c>
      <c r="Q251">
        <v>557.87107700000001</v>
      </c>
      <c r="R251">
        <v>-578105.22822399996</v>
      </c>
      <c r="S251">
        <v>2521954.7940600002</v>
      </c>
      <c r="T251">
        <v>4736.6716329999999</v>
      </c>
      <c r="U251">
        <v>93318.672290000002</v>
      </c>
      <c r="V251">
        <f t="shared" si="95"/>
        <v>9.3318672290000002</v>
      </c>
      <c r="Y251">
        <v>5100000</v>
      </c>
      <c r="Z251">
        <v>49.936799999999998</v>
      </c>
      <c r="AA251">
        <v>88.874200000000002</v>
      </c>
      <c r="AB251">
        <v>38.937399999999997</v>
      </c>
      <c r="AD251">
        <f t="shared" si="105"/>
        <v>30894.362895293598</v>
      </c>
      <c r="AE251">
        <f t="shared" si="106"/>
        <v>4.2827683695281324</v>
      </c>
      <c r="AF251">
        <f t="shared" si="107"/>
        <v>37.968541501113883</v>
      </c>
      <c r="AG251">
        <f t="shared" si="108"/>
        <v>1.5860498617844807E-2</v>
      </c>
    </row>
    <row r="252" spans="2:33" x14ac:dyDescent="0.2">
      <c r="B252">
        <v>500</v>
      </c>
      <c r="C252">
        <v>5200000</v>
      </c>
      <c r="D252">
        <v>557.86603200000002</v>
      </c>
      <c r="E252">
        <v>-578093.81438200001</v>
      </c>
      <c r="F252">
        <v>2521954.7940600002</v>
      </c>
      <c r="G252">
        <v>4974.168302</v>
      </c>
      <c r="I252">
        <f t="shared" si="90"/>
        <v>587.85712244408205</v>
      </c>
      <c r="J252">
        <f t="shared" si="91"/>
        <v>0.68870523415977958</v>
      </c>
      <c r="K252">
        <f t="shared" si="92"/>
        <v>0.99972403505883767</v>
      </c>
      <c r="L252">
        <f t="shared" si="93"/>
        <v>357.72262300003786</v>
      </c>
      <c r="M252">
        <f t="shared" si="110"/>
        <v>-5.6971478000046769</v>
      </c>
      <c r="O252">
        <v>500</v>
      </c>
      <c r="P252">
        <v>5200000</v>
      </c>
      <c r="Q252">
        <v>557.86603200000002</v>
      </c>
      <c r="R252">
        <v>-578093.81438200001</v>
      </c>
      <c r="S252">
        <v>2521954.7940600002</v>
      </c>
      <c r="T252">
        <v>4974.168302</v>
      </c>
      <c r="U252">
        <v>95582.734624999997</v>
      </c>
      <c r="V252">
        <f t="shared" si="95"/>
        <v>9.5582734625000008</v>
      </c>
      <c r="Y252">
        <v>5200000</v>
      </c>
      <c r="Z252">
        <v>49.277000000000001</v>
      </c>
      <c r="AA252">
        <v>89.110600000000005</v>
      </c>
      <c r="AB252">
        <v>39.833599999999997</v>
      </c>
      <c r="AD252">
        <f t="shared" si="105"/>
        <v>33077.072988792854</v>
      </c>
      <c r="AE252">
        <f t="shared" si="106"/>
        <v>4.0972046688318535</v>
      </c>
      <c r="AF252">
        <f t="shared" si="107"/>
        <v>39.838026707702113</v>
      </c>
      <c r="AG252">
        <f t="shared" si="108"/>
        <v>1.5116210559785915E-2</v>
      </c>
    </row>
    <row r="253" spans="2:33" x14ac:dyDescent="0.2">
      <c r="B253">
        <v>510</v>
      </c>
      <c r="C253">
        <v>5300000</v>
      </c>
      <c r="D253">
        <v>557.87510999999995</v>
      </c>
      <c r="E253">
        <v>-578081.26989300002</v>
      </c>
      <c r="F253">
        <v>2521954.7940600002</v>
      </c>
      <c r="G253">
        <v>5128.3016269999998</v>
      </c>
      <c r="I253">
        <f t="shared" si="90"/>
        <v>600.40161144407466</v>
      </c>
      <c r="J253">
        <f t="shared" si="91"/>
        <v>0.7024793388429752</v>
      </c>
      <c r="K253">
        <f t="shared" si="92"/>
        <v>0.99972403505883767</v>
      </c>
      <c r="L253">
        <f t="shared" si="93"/>
        <v>370.26711200003047</v>
      </c>
      <c r="M253">
        <f t="shared" si="110"/>
        <v>-5.5840831000004982</v>
      </c>
      <c r="O253">
        <v>510</v>
      </c>
      <c r="P253">
        <v>5300000</v>
      </c>
      <c r="Q253">
        <v>557.87510999999995</v>
      </c>
      <c r="R253">
        <v>-578081.26989300002</v>
      </c>
      <c r="S253">
        <v>2521954.7940600002</v>
      </c>
      <c r="T253">
        <v>5128.3016269999998</v>
      </c>
      <c r="U253">
        <v>98443.233724999998</v>
      </c>
      <c r="V253">
        <f t="shared" si="95"/>
        <v>9.8443233724999999</v>
      </c>
      <c r="Y253">
        <v>5300000</v>
      </c>
      <c r="Z253">
        <v>49.087400000000002</v>
      </c>
      <c r="AA253">
        <v>89.06</v>
      </c>
      <c r="AB253">
        <v>39.9726</v>
      </c>
      <c r="AD253">
        <f t="shared" si="105"/>
        <v>33424.551670295936</v>
      </c>
      <c r="AE253">
        <f t="shared" si="106"/>
        <v>4.1759525908001063</v>
      </c>
      <c r="AF253">
        <f t="shared" si="107"/>
        <v>39.46718630559257</v>
      </c>
      <c r="AG253">
        <f t="shared" si="108"/>
        <v>1.525824504785301E-2</v>
      </c>
    </row>
    <row r="254" spans="2:33" x14ac:dyDescent="0.2">
      <c r="B254">
        <v>520</v>
      </c>
      <c r="C254">
        <v>5400000</v>
      </c>
      <c r="D254">
        <v>557.87690899999996</v>
      </c>
      <c r="E254">
        <v>-578061.83138600003</v>
      </c>
      <c r="F254">
        <v>2521954.7940600002</v>
      </c>
      <c r="G254">
        <v>5289.913509</v>
      </c>
      <c r="I254">
        <f t="shared" si="90"/>
        <v>619.84011844405904</v>
      </c>
      <c r="J254">
        <f t="shared" si="91"/>
        <v>0.71625344352617082</v>
      </c>
      <c r="K254">
        <f t="shared" si="92"/>
        <v>0.99972403505883767</v>
      </c>
      <c r="L254">
        <f t="shared" si="93"/>
        <v>389.70561900001485</v>
      </c>
      <c r="M254">
        <f t="shared" si="110"/>
        <v>-4.894681300001321</v>
      </c>
      <c r="O254">
        <v>520</v>
      </c>
      <c r="P254">
        <v>5400000</v>
      </c>
      <c r="Q254">
        <v>557.87690899999996</v>
      </c>
      <c r="R254">
        <v>-578061.83138600003</v>
      </c>
      <c r="S254">
        <v>2521954.7940600002</v>
      </c>
      <c r="T254">
        <v>5289.913509</v>
      </c>
      <c r="U254">
        <v>102108.085542</v>
      </c>
      <c r="V254">
        <f t="shared" si="95"/>
        <v>10.2108085542</v>
      </c>
      <c r="Y254">
        <v>5400000</v>
      </c>
      <c r="Z254">
        <v>48.820999999999998</v>
      </c>
      <c r="AA254">
        <v>88.897099999999995</v>
      </c>
      <c r="AB254">
        <v>40.076099999999997</v>
      </c>
      <c r="AD254">
        <f t="shared" si="105"/>
        <v>33684.860451960129</v>
      </c>
      <c r="AE254">
        <f t="shared" si="106"/>
        <v>4.2979430839751069</v>
      </c>
      <c r="AF254">
        <f t="shared" si="107"/>
        <v>39.009659546481515</v>
      </c>
      <c r="AG254">
        <f t="shared" si="108"/>
        <v>1.5437202144316471E-2</v>
      </c>
    </row>
    <row r="255" spans="2:33" x14ac:dyDescent="0.2">
      <c r="B255">
        <v>530</v>
      </c>
      <c r="C255">
        <v>5500000</v>
      </c>
      <c r="D255">
        <v>557.84529599999996</v>
      </c>
      <c r="E255">
        <v>-578042.53365700005</v>
      </c>
      <c r="F255">
        <v>2521954.7940600002</v>
      </c>
      <c r="G255">
        <v>5609.9563680000001</v>
      </c>
      <c r="I255">
        <f t="shared" si="90"/>
        <v>639.13784744404256</v>
      </c>
      <c r="J255">
        <f t="shared" si="91"/>
        <v>0.73002754820936644</v>
      </c>
      <c r="K255">
        <f t="shared" si="92"/>
        <v>0.99972403505883767</v>
      </c>
      <c r="L255">
        <f t="shared" si="93"/>
        <v>409.00334799999837</v>
      </c>
      <c r="M255">
        <f t="shared" ref="M255:M256" si="111">((L255-L254)-(B255-B254)*$H$14)/(B255-B254)</f>
        <v>-4.908759100001407</v>
      </c>
      <c r="O255">
        <v>530</v>
      </c>
      <c r="P255">
        <v>5500000</v>
      </c>
      <c r="Q255">
        <v>557.84529599999996</v>
      </c>
      <c r="R255">
        <v>-578042.53365700005</v>
      </c>
      <c r="S255">
        <v>2521954.7940600002</v>
      </c>
      <c r="T255">
        <v>5609.9563680000001</v>
      </c>
      <c r="U255">
        <v>102467.96946399999</v>
      </c>
      <c r="V255">
        <f t="shared" si="95"/>
        <v>10.2467969464</v>
      </c>
      <c r="Y255">
        <v>5500000</v>
      </c>
      <c r="Z255">
        <v>49.4636</v>
      </c>
      <c r="AA255">
        <v>88.7376</v>
      </c>
      <c r="AB255">
        <v>39.274000000000001</v>
      </c>
      <c r="AD255">
        <f t="shared" si="105"/>
        <v>31702.521448877895</v>
      </c>
      <c r="AE255">
        <f t="shared" si="106"/>
        <v>4.5827862787456377</v>
      </c>
      <c r="AF255">
        <f t="shared" si="107"/>
        <v>36.021242295309939</v>
      </c>
      <c r="AG255">
        <f t="shared" si="108"/>
        <v>1.6717913143112446E-2</v>
      </c>
    </row>
    <row r="256" spans="2:33" x14ac:dyDescent="0.2">
      <c r="B256">
        <v>540</v>
      </c>
      <c r="C256">
        <v>5600000</v>
      </c>
      <c r="D256">
        <v>557.84417900000005</v>
      </c>
      <c r="E256">
        <v>-578044.77709900006</v>
      </c>
      <c r="F256">
        <v>2521954.7940600002</v>
      </c>
      <c r="G256">
        <v>5810.6236410000001</v>
      </c>
      <c r="I256">
        <f t="shared" si="90"/>
        <v>636.89440544403624</v>
      </c>
      <c r="J256">
        <f t="shared" si="91"/>
        <v>0.74380165289256195</v>
      </c>
      <c r="K256">
        <f t="shared" si="92"/>
        <v>0.99972403505883767</v>
      </c>
      <c r="L256">
        <f t="shared" si="93"/>
        <v>406.75990599999204</v>
      </c>
      <c r="M256">
        <f t="shared" si="111"/>
        <v>-7.0628762000003915</v>
      </c>
      <c r="O256">
        <v>540</v>
      </c>
      <c r="P256">
        <v>5600000</v>
      </c>
      <c r="Q256">
        <v>557.84417900000005</v>
      </c>
      <c r="R256">
        <v>-578044.77709900006</v>
      </c>
      <c r="S256">
        <v>2521954.7940600002</v>
      </c>
      <c r="T256">
        <v>5810.6236410000001</v>
      </c>
      <c r="U256">
        <v>102641.15233300001</v>
      </c>
      <c r="V256">
        <f t="shared" si="95"/>
        <v>10.264115233300002</v>
      </c>
      <c r="Y256">
        <v>5600000</v>
      </c>
      <c r="Z256">
        <v>49.0792</v>
      </c>
      <c r="AA256">
        <v>88.9208</v>
      </c>
      <c r="AB256">
        <v>39.8416</v>
      </c>
      <c r="AD256">
        <f t="shared" ref="AD256:AD259" si="112">(1/6)*3.14*(AB256)^3</f>
        <v>33097.006140594276</v>
      </c>
      <c r="AE256">
        <f t="shared" ref="AE256:AE259" si="113">V256*$AD$199/AD256</f>
        <v>4.3971176677523269</v>
      </c>
      <c r="AF256">
        <f t="shared" ref="AF256:AF259" si="114">AD256/O256*0.6022</f>
        <v>36.909290921973835</v>
      </c>
      <c r="AG256">
        <f t="shared" ref="AG256:AG259" si="115">O256/AD256</f>
        <v>1.631567513104084E-2</v>
      </c>
    </row>
    <row r="257" spans="2:33" x14ac:dyDescent="0.2">
      <c r="B257">
        <v>550</v>
      </c>
      <c r="C257">
        <v>5700000</v>
      </c>
      <c r="D257">
        <v>557.88105900000005</v>
      </c>
      <c r="E257">
        <v>-578046.87859099999</v>
      </c>
      <c r="F257">
        <v>2521954.7940600002</v>
      </c>
      <c r="G257">
        <v>6026.8860979999999</v>
      </c>
      <c r="I257">
        <f t="shared" si="90"/>
        <v>634.7929134441074</v>
      </c>
      <c r="J257">
        <f t="shared" si="91"/>
        <v>0.75757575757575757</v>
      </c>
      <c r="K257">
        <f t="shared" si="92"/>
        <v>0.99972403505883767</v>
      </c>
      <c r="L257">
        <f t="shared" si="93"/>
        <v>404.6584140000632</v>
      </c>
      <c r="M257">
        <f t="shared" ref="M257:M258" si="116">((L257-L256)-(B257-B256)*$H$14)/(B257-B256)</f>
        <v>-7.0486811999926431</v>
      </c>
      <c r="O257">
        <v>550</v>
      </c>
      <c r="P257">
        <v>5700000</v>
      </c>
      <c r="Q257">
        <v>557.88105900000005</v>
      </c>
      <c r="R257">
        <v>-578046.87859099999</v>
      </c>
      <c r="S257">
        <v>2521954.7940600002</v>
      </c>
      <c r="T257">
        <v>6026.8860979999999</v>
      </c>
      <c r="U257">
        <v>107088.96552899999</v>
      </c>
      <c r="V257">
        <f t="shared" si="95"/>
        <v>10.708896552900001</v>
      </c>
      <c r="Y257">
        <v>5700000</v>
      </c>
      <c r="Z257">
        <v>48.256500000000003</v>
      </c>
      <c r="AA257">
        <v>88.837599999999995</v>
      </c>
      <c r="AB257">
        <v>40.581099999999999</v>
      </c>
      <c r="AD257">
        <f t="shared" si="112"/>
        <v>34974.365352799985</v>
      </c>
      <c r="AE257">
        <f t="shared" si="113"/>
        <v>4.3414035777145408</v>
      </c>
      <c r="AF257">
        <f t="shared" si="114"/>
        <v>38.293750573556636</v>
      </c>
      <c r="AG257">
        <f t="shared" si="115"/>
        <v>1.5725803583622942E-2</v>
      </c>
    </row>
    <row r="258" spans="2:33" x14ac:dyDescent="0.2">
      <c r="B258">
        <v>560</v>
      </c>
      <c r="C258">
        <v>5800000</v>
      </c>
      <c r="D258">
        <v>557.81265800000006</v>
      </c>
      <c r="E258">
        <v>-578016.48549899994</v>
      </c>
      <c r="F258">
        <v>2521954.7940600002</v>
      </c>
      <c r="G258">
        <v>6154.2759910000004</v>
      </c>
      <c r="I258">
        <f t="shared" si="90"/>
        <v>665.18600544414949</v>
      </c>
      <c r="J258">
        <f t="shared" si="91"/>
        <v>0.77134986225895319</v>
      </c>
      <c r="K258">
        <f t="shared" si="92"/>
        <v>0.99972403505883767</v>
      </c>
      <c r="L258">
        <f t="shared" si="93"/>
        <v>435.05150600010529</v>
      </c>
      <c r="M258">
        <f t="shared" si="116"/>
        <v>-3.7992227999955501</v>
      </c>
      <c r="O258">
        <v>560</v>
      </c>
      <c r="P258">
        <v>5800000</v>
      </c>
      <c r="Q258">
        <v>557.81265800000006</v>
      </c>
      <c r="R258">
        <v>-578016.48549899994</v>
      </c>
      <c r="S258">
        <v>2521954.7940600002</v>
      </c>
      <c r="T258">
        <v>6154.2759910000004</v>
      </c>
      <c r="U258">
        <v>110297.027628</v>
      </c>
      <c r="V258">
        <f t="shared" si="95"/>
        <v>11.0297027628</v>
      </c>
      <c r="Y258">
        <v>5800000</v>
      </c>
      <c r="Z258">
        <v>48.542400000000001</v>
      </c>
      <c r="AA258">
        <v>88.897599999999997</v>
      </c>
      <c r="AB258">
        <v>40.355200000000004</v>
      </c>
      <c r="AD258">
        <f t="shared" si="112"/>
        <v>34393.542476384071</v>
      </c>
      <c r="AE258">
        <f t="shared" si="113"/>
        <v>4.5469709351162795</v>
      </c>
      <c r="AF258">
        <f t="shared" si="114"/>
        <v>36.98534157014015</v>
      </c>
      <c r="AG258">
        <f t="shared" si="115"/>
        <v>1.6282126227169461E-2</v>
      </c>
    </row>
    <row r="259" spans="2:33" x14ac:dyDescent="0.2">
      <c r="B259">
        <v>570</v>
      </c>
      <c r="C259">
        <v>5900000</v>
      </c>
      <c r="D259">
        <v>557.82469200000003</v>
      </c>
      <c r="E259">
        <v>-578003.99598000001</v>
      </c>
      <c r="F259">
        <v>2521954.7940600002</v>
      </c>
      <c r="G259">
        <v>6356.0488960000002</v>
      </c>
      <c r="I259">
        <f t="shared" si="90"/>
        <v>677.67552444408648</v>
      </c>
      <c r="J259">
        <f t="shared" si="91"/>
        <v>0.78512396694214881</v>
      </c>
      <c r="K259">
        <f t="shared" si="92"/>
        <v>0.99972403505883767</v>
      </c>
      <c r="L259">
        <f t="shared" si="93"/>
        <v>447.54102500004228</v>
      </c>
      <c r="M259">
        <f>((L259-L258)-(B259-B258)*$H$14)/(B259-B258)</f>
        <v>-5.5895801000060601</v>
      </c>
      <c r="O259">
        <v>570</v>
      </c>
      <c r="P259">
        <v>5900000</v>
      </c>
      <c r="Q259">
        <v>557.82469200000003</v>
      </c>
      <c r="R259">
        <v>-578003.99598000001</v>
      </c>
      <c r="S259">
        <v>2521954.7940600002</v>
      </c>
      <c r="T259">
        <v>6356.0488960000002</v>
      </c>
      <c r="U259">
        <v>112227.372989</v>
      </c>
      <c r="V259">
        <f t="shared" si="95"/>
        <v>11.2227372989</v>
      </c>
      <c r="Y259">
        <v>5900000</v>
      </c>
      <c r="Z259">
        <v>48.557000000000002</v>
      </c>
      <c r="AA259">
        <v>88.479200000000006</v>
      </c>
      <c r="AB259">
        <v>39.922199999999997</v>
      </c>
      <c r="AD259">
        <f t="shared" si="112"/>
        <v>33298.279605241929</v>
      </c>
      <c r="AE259">
        <f t="shared" si="113"/>
        <v>4.7787276552656062</v>
      </c>
      <c r="AF259">
        <f t="shared" si="114"/>
        <v>35.179340312766122</v>
      </c>
      <c r="AG259">
        <f t="shared" si="115"/>
        <v>1.7118001493094216E-2</v>
      </c>
    </row>
    <row r="262" spans="2:33" x14ac:dyDescent="0.2">
      <c r="B262" t="s">
        <v>5</v>
      </c>
      <c r="AE262" t="s">
        <v>6</v>
      </c>
    </row>
    <row r="263" spans="2:33" x14ac:dyDescent="0.2">
      <c r="D263" t="s">
        <v>7</v>
      </c>
      <c r="F263" t="s">
        <v>42</v>
      </c>
      <c r="Y263" t="s">
        <v>8</v>
      </c>
      <c r="Z263" t="s">
        <v>9</v>
      </c>
      <c r="AA263" t="s">
        <v>10</v>
      </c>
      <c r="AB263" t="s">
        <v>11</v>
      </c>
      <c r="AD263">
        <f>(4/3)*3.14*((3.413*12.4)^3)</f>
        <v>317352.7784888497</v>
      </c>
      <c r="AE263" t="s">
        <v>12</v>
      </c>
    </row>
    <row r="264" spans="2:33" x14ac:dyDescent="0.2">
      <c r="B264">
        <v>16426</v>
      </c>
      <c r="C264" t="s">
        <v>13</v>
      </c>
      <c r="D264" t="s">
        <v>14</v>
      </c>
      <c r="E264" t="s">
        <v>15</v>
      </c>
      <c r="F264" t="s">
        <v>16</v>
      </c>
      <c r="G264" t="s">
        <v>17</v>
      </c>
      <c r="I264" t="s">
        <v>18</v>
      </c>
      <c r="J264" t="s">
        <v>19</v>
      </c>
      <c r="K264" t="s">
        <v>20</v>
      </c>
      <c r="L264" t="s">
        <v>21</v>
      </c>
      <c r="M264" t="s">
        <v>22</v>
      </c>
      <c r="Y264">
        <v>0</v>
      </c>
      <c r="Z264">
        <v>25.725000000000001</v>
      </c>
      <c r="AA264">
        <v>111.47499999999999</v>
      </c>
      <c r="AB264">
        <v>85.75</v>
      </c>
      <c r="AD264">
        <f>(1/6)*3.14*(AB264)^3</f>
        <v>329974.80723958334</v>
      </c>
    </row>
    <row r="265" spans="2:33" x14ac:dyDescent="0.2">
      <c r="B265" t="s">
        <v>23</v>
      </c>
      <c r="C265">
        <v>100000</v>
      </c>
      <c r="D265">
        <v>371.83422899999999</v>
      </c>
      <c r="E265">
        <v>-585427.57228600001</v>
      </c>
      <c r="F265">
        <v>2516092.1831060001</v>
      </c>
      <c r="G265">
        <v>-6.8539999999999998E-3</v>
      </c>
      <c r="Y265">
        <v>100000</v>
      </c>
      <c r="Z265">
        <v>25.9634</v>
      </c>
      <c r="AA265">
        <v>111.249</v>
      </c>
      <c r="AB265">
        <v>85.285600000000002</v>
      </c>
      <c r="AD265">
        <f t="shared" ref="AD265:AD268" si="117">(1/6)*3.14*(AB265)^3</f>
        <v>324642.61288890924</v>
      </c>
    </row>
    <row r="266" spans="2:33" x14ac:dyDescent="0.2">
      <c r="B266">
        <v>0</v>
      </c>
      <c r="C266">
        <v>200000</v>
      </c>
      <c r="D266">
        <v>371.84137299999998</v>
      </c>
      <c r="E266">
        <v>-508557.337611</v>
      </c>
      <c r="F266">
        <v>2513116.4581579999</v>
      </c>
      <c r="G266">
        <v>-3.9108999999999998E-2</v>
      </c>
      <c r="I266">
        <f>E266-(128000-$B$264)/128000*$E$265</f>
        <v>1743.4120002356358</v>
      </c>
      <c r="J266">
        <f>B266/$B$264</f>
        <v>0</v>
      </c>
      <c r="K266">
        <f>F266/$F$265</f>
        <v>0.99881732276425306</v>
      </c>
      <c r="L266">
        <f>E266-$E$266</f>
        <v>0</v>
      </c>
      <c r="O266" t="s">
        <v>24</v>
      </c>
      <c r="P266" t="s">
        <v>13</v>
      </c>
      <c r="Q266" t="s">
        <v>14</v>
      </c>
      <c r="R266" t="s">
        <v>15</v>
      </c>
      <c r="S266" t="s">
        <v>16</v>
      </c>
      <c r="T266" t="s">
        <v>17</v>
      </c>
      <c r="U266" t="s">
        <v>25</v>
      </c>
      <c r="V266" t="s">
        <v>26</v>
      </c>
      <c r="Y266">
        <v>200000</v>
      </c>
      <c r="Z266">
        <v>26.393899999999999</v>
      </c>
      <c r="AA266">
        <v>111.539</v>
      </c>
      <c r="AB266">
        <v>85.145099999999999</v>
      </c>
      <c r="AD266">
        <f t="shared" si="117"/>
        <v>323040.80016471812</v>
      </c>
      <c r="AE266" t="s">
        <v>27</v>
      </c>
      <c r="AF266" t="s">
        <v>28</v>
      </c>
      <c r="AG266" t="s">
        <v>29</v>
      </c>
    </row>
    <row r="267" spans="2:33" x14ac:dyDescent="0.2">
      <c r="B267">
        <v>100</v>
      </c>
      <c r="C267">
        <v>300000</v>
      </c>
      <c r="D267">
        <v>372.17530699999998</v>
      </c>
      <c r="E267">
        <v>-508564.45346300001</v>
      </c>
      <c r="F267">
        <v>2514124.3140090001</v>
      </c>
      <c r="G267">
        <v>-592.22363399999995</v>
      </c>
      <c r="I267">
        <f t="shared" ref="I267:I268" si="118">E267-(128000-$B$264)/128000*$E$265</f>
        <v>1736.2961482356186</v>
      </c>
      <c r="J267">
        <f t="shared" ref="J267:J268" si="119">B267/$B$264</f>
        <v>6.0879094119079512E-3</v>
      </c>
      <c r="K267">
        <f t="shared" ref="K267:K268" si="120">F267/$F$265</f>
        <v>0.99921788672521106</v>
      </c>
      <c r="L267">
        <f t="shared" ref="L267:L268" si="121">E267-$E$266</f>
        <v>-7.1158520000171848</v>
      </c>
      <c r="M267">
        <f>((L267-L266)-(B267-B266)*$H$14)/(B267-B266)</f>
        <v>-6.9096905199999306</v>
      </c>
      <c r="O267">
        <v>100</v>
      </c>
      <c r="P267">
        <v>300000</v>
      </c>
      <c r="Q267">
        <v>372.17530699999998</v>
      </c>
      <c r="R267">
        <v>-508564.45346300001</v>
      </c>
      <c r="S267">
        <v>2514124.3140090001</v>
      </c>
      <c r="T267">
        <v>-592.22363399999995</v>
      </c>
      <c r="U267">
        <v>0</v>
      </c>
      <c r="V267">
        <f>U267*10^-4</f>
        <v>0</v>
      </c>
      <c r="Y267">
        <v>300000</v>
      </c>
      <c r="Z267">
        <v>26.5015</v>
      </c>
      <c r="AA267">
        <v>111.631</v>
      </c>
      <c r="AB267">
        <v>85.129499999999993</v>
      </c>
      <c r="AD267">
        <f t="shared" si="117"/>
        <v>322863.27333474357</v>
      </c>
      <c r="AE267">
        <f>V267*$AD$263/AD267</f>
        <v>0</v>
      </c>
      <c r="AF267">
        <f>AD267/O267*0.6022</f>
        <v>1944.2826320218255</v>
      </c>
      <c r="AG267">
        <f>O267/AD267</f>
        <v>3.0972863208358892E-4</v>
      </c>
    </row>
    <row r="268" spans="2:33" x14ac:dyDescent="0.2">
      <c r="B268">
        <v>200</v>
      </c>
      <c r="C268">
        <v>400000</v>
      </c>
      <c r="D268">
        <v>372.178628</v>
      </c>
      <c r="E268">
        <v>-508577.38750399998</v>
      </c>
      <c r="F268">
        <v>2514124.3140090001</v>
      </c>
      <c r="G268">
        <v>-489.40004099999999</v>
      </c>
      <c r="I268">
        <f t="shared" si="118"/>
        <v>1723.3621072356473</v>
      </c>
      <c r="J268">
        <f t="shared" si="119"/>
        <v>1.2175818823815902E-2</v>
      </c>
      <c r="K268">
        <f t="shared" si="120"/>
        <v>0.99921788672521106</v>
      </c>
      <c r="L268">
        <f t="shared" si="121"/>
        <v>-20.049892999988515</v>
      </c>
      <c r="M268">
        <f t="shared" ref="M268" si="122">((L268-L267)-(B268-B267)*$H$14)/(B268-B267)</f>
        <v>-6.9678724099994724</v>
      </c>
      <c r="O268">
        <v>200</v>
      </c>
      <c r="P268">
        <v>400000</v>
      </c>
      <c r="Q268">
        <v>372.178628</v>
      </c>
      <c r="R268">
        <v>-508577.38750399998</v>
      </c>
      <c r="S268">
        <v>2514124.3140090001</v>
      </c>
      <c r="T268">
        <v>-489.40004099999999</v>
      </c>
      <c r="U268">
        <v>22.088546999999998</v>
      </c>
      <c r="V268">
        <f t="shared" ref="V268" si="123">U268*10^-4</f>
        <v>2.2088546999999999E-3</v>
      </c>
      <c r="Y268">
        <v>400000</v>
      </c>
      <c r="Z268">
        <v>26.466100000000001</v>
      </c>
      <c r="AA268">
        <v>111.639</v>
      </c>
      <c r="AB268">
        <v>85.172899999999998</v>
      </c>
      <c r="AD268">
        <f t="shared" si="117"/>
        <v>323357.32337232353</v>
      </c>
      <c r="AE268">
        <f>V268*$AD$263/AD268</f>
        <v>2.1678376385990106E-3</v>
      </c>
      <c r="AF268">
        <f t="shared" ref="AF268" si="124">AD268/O268*0.6022</f>
        <v>973.62890067406602</v>
      </c>
      <c r="AG268">
        <f t="shared" ref="AG268" si="125">O268/AD268</f>
        <v>6.1851081000480039E-4</v>
      </c>
    </row>
  </sheetData>
  <sortState xmlns:xlrd2="http://schemas.microsoft.com/office/spreadsheetml/2017/richdata2" ref="AI25:AJ235">
    <sortCondition ref="AJ25:AJ23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77959-25C4-6440-9DD7-A6A4F6018C9F}">
  <dimension ref="B1:AZ265"/>
  <sheetViews>
    <sheetView topLeftCell="U1" workbookViewId="0">
      <selection activeCell="AS20" sqref="AS20:AS27"/>
    </sheetView>
  </sheetViews>
  <sheetFormatPr baseColWidth="10" defaultRowHeight="16" x14ac:dyDescent="0.2"/>
  <sheetData>
    <row r="1" spans="2:8" x14ac:dyDescent="0.2">
      <c r="B1" t="s">
        <v>32</v>
      </c>
    </row>
    <row r="3" spans="2:8" x14ac:dyDescent="0.2">
      <c r="B3" t="s">
        <v>1</v>
      </c>
    </row>
    <row r="4" spans="2:8" x14ac:dyDescent="0.2">
      <c r="B4">
        <v>100000</v>
      </c>
      <c r="C4">
        <v>689.37068699999998</v>
      </c>
      <c r="D4">
        <v>-8977.9725500000004</v>
      </c>
      <c r="E4">
        <v>39836.841203999997</v>
      </c>
      <c r="F4">
        <v>-0.28416000000000002</v>
      </c>
    </row>
    <row r="5" spans="2:8" x14ac:dyDescent="0.2">
      <c r="B5">
        <v>100000</v>
      </c>
      <c r="C5">
        <v>689.96999600000004</v>
      </c>
      <c r="D5">
        <v>-8981.0875739999992</v>
      </c>
      <c r="E5">
        <v>39860.290055999998</v>
      </c>
      <c r="F5">
        <v>0.54825699999999999</v>
      </c>
    </row>
    <row r="6" spans="2:8" x14ac:dyDescent="0.2">
      <c r="B6">
        <v>100000</v>
      </c>
      <c r="C6">
        <v>688.473296</v>
      </c>
      <c r="D6">
        <v>-8961.8857449999996</v>
      </c>
      <c r="E6">
        <v>39917.772526000001</v>
      </c>
      <c r="F6">
        <v>0.61691600000000002</v>
      </c>
    </row>
    <row r="7" spans="2:8" x14ac:dyDescent="0.2">
      <c r="B7">
        <v>100000</v>
      </c>
      <c r="C7">
        <v>689.663003</v>
      </c>
      <c r="D7">
        <v>-8977.2443810000004</v>
      </c>
      <c r="E7">
        <v>39884.194790000001</v>
      </c>
      <c r="F7">
        <v>-4.8514000000000002E-2</v>
      </c>
    </row>
    <row r="8" spans="2:8" x14ac:dyDescent="0.2">
      <c r="B8">
        <v>100000</v>
      </c>
      <c r="C8">
        <v>690.23979599999996</v>
      </c>
      <c r="D8">
        <v>-8982.7015470000006</v>
      </c>
      <c r="E8">
        <v>39871.754243000003</v>
      </c>
      <c r="F8">
        <v>-6.2858999999999998E-2</v>
      </c>
    </row>
    <row r="9" spans="2:8" x14ac:dyDescent="0.2">
      <c r="D9">
        <f>AVERAGE(D4:D8)</f>
        <v>-8976.1783594000008</v>
      </c>
      <c r="E9">
        <f>AVERAGE(E4:E8)</f>
        <v>39874.170563799998</v>
      </c>
    </row>
    <row r="10" spans="2:8" x14ac:dyDescent="0.2">
      <c r="D10">
        <f>D9/2000</f>
        <v>-4.4880891797000002</v>
      </c>
      <c r="E10">
        <f>E9/2000</f>
        <v>19.9370852819</v>
      </c>
    </row>
    <row r="11" spans="2:8" x14ac:dyDescent="0.2">
      <c r="E11">
        <f>(E10*2)^(1/3)</f>
        <v>3.4163620379841011</v>
      </c>
    </row>
    <row r="14" spans="2:8" x14ac:dyDescent="0.2">
      <c r="B14" t="s">
        <v>2</v>
      </c>
      <c r="C14">
        <v>-9022.7552840000008</v>
      </c>
      <c r="D14">
        <f>C14-1999*D16</f>
        <v>-51.065013779700166</v>
      </c>
      <c r="F14" t="s">
        <v>3</v>
      </c>
      <c r="G14">
        <v>-9046.0796150000006</v>
      </c>
      <c r="H14">
        <f>G14-2000*H15</f>
        <v>6.8385319999997591</v>
      </c>
    </row>
    <row r="15" spans="2:8" x14ac:dyDescent="0.2">
      <c r="B15" t="s">
        <v>4</v>
      </c>
      <c r="C15">
        <v>-9020.8119260000003</v>
      </c>
      <c r="D15">
        <f>C15-1999*D16</f>
        <v>-49.121655779699722</v>
      </c>
      <c r="F15" t="s">
        <v>1</v>
      </c>
      <c r="G15">
        <v>-9052.9181470000003</v>
      </c>
      <c r="H15">
        <f>G15/2000</f>
        <v>-4.5264590734999999</v>
      </c>
    </row>
    <row r="16" spans="2:8" x14ac:dyDescent="0.2">
      <c r="B16" t="s">
        <v>1</v>
      </c>
      <c r="C16">
        <f>D9</f>
        <v>-8976.1783594000008</v>
      </c>
      <c r="D16">
        <f>C16/2000</f>
        <v>-4.4880891797000002</v>
      </c>
    </row>
    <row r="20" spans="2:52" x14ac:dyDescent="0.2">
      <c r="B20" t="s">
        <v>5</v>
      </c>
      <c r="AE20" t="s">
        <v>6</v>
      </c>
      <c r="AS20" t="s">
        <v>39</v>
      </c>
      <c r="AX20" t="s">
        <v>39</v>
      </c>
    </row>
    <row r="21" spans="2:52" x14ac:dyDescent="0.2">
      <c r="D21" t="s">
        <v>7</v>
      </c>
      <c r="F21" t="s">
        <v>31</v>
      </c>
      <c r="Y21" t="s">
        <v>8</v>
      </c>
      <c r="Z21" t="s">
        <v>9</v>
      </c>
      <c r="AA21" t="s">
        <v>10</v>
      </c>
      <c r="AB21" t="s">
        <v>11</v>
      </c>
      <c r="AD21">
        <f>(4/3)*3.14*((3.413*10.5)^3)</f>
        <v>192683.77519540023</v>
      </c>
      <c r="AE21" t="s">
        <v>12</v>
      </c>
      <c r="AS21">
        <v>312486.91499999998</v>
      </c>
      <c r="AX21">
        <v>473949.43699999998</v>
      </c>
    </row>
    <row r="22" spans="2:52" x14ac:dyDescent="0.2">
      <c r="B22">
        <v>9617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  <c r="Y22">
        <v>0</v>
      </c>
      <c r="Z22">
        <v>30.87</v>
      </c>
      <c r="AA22">
        <v>106.33</v>
      </c>
      <c r="AB22">
        <v>75.459999999999994</v>
      </c>
      <c r="AD22">
        <f>(1/6)*3.14*(AB22)^3</f>
        <v>224868.59183917326</v>
      </c>
      <c r="AS22">
        <v>27.257000000000001</v>
      </c>
      <c r="AX22">
        <v>22.286999999999999</v>
      </c>
    </row>
    <row r="23" spans="2:52" x14ac:dyDescent="0.2">
      <c r="B23" t="s">
        <v>23</v>
      </c>
      <c r="C23">
        <v>100000</v>
      </c>
      <c r="D23">
        <v>650.74995699999999</v>
      </c>
      <c r="E23">
        <v>-580102.06862499996</v>
      </c>
      <c r="F23">
        <v>2528954.819201</v>
      </c>
      <c r="G23">
        <v>-8.8930999999999996E-2</v>
      </c>
      <c r="Y23">
        <v>100000</v>
      </c>
      <c r="Z23">
        <v>31.242699999999999</v>
      </c>
      <c r="AA23">
        <v>106.184</v>
      </c>
      <c r="AB23">
        <v>74.941299999999998</v>
      </c>
      <c r="AD23">
        <f t="shared" ref="AD23:AD25" si="0">(1/6)*3.14*(AB23)^3</f>
        <v>220263.26124914704</v>
      </c>
      <c r="AJ23" t="s">
        <v>38</v>
      </c>
      <c r="AS23">
        <v>313.3</v>
      </c>
      <c r="AX23">
        <v>525.46600000000001</v>
      </c>
    </row>
    <row r="24" spans="2:52" x14ac:dyDescent="0.2">
      <c r="B24">
        <v>0</v>
      </c>
      <c r="C24">
        <v>200000</v>
      </c>
      <c r="D24">
        <v>650.70640600000002</v>
      </c>
      <c r="E24">
        <v>-535323.42949200002</v>
      </c>
      <c r="F24">
        <v>2526294.4615890002</v>
      </c>
      <c r="G24">
        <v>-2.8743000000000001E-2</v>
      </c>
      <c r="I24">
        <f>E24-(128000-$B$22)/128000*$E$23</f>
        <v>1193.9391801356105</v>
      </c>
      <c r="J24">
        <f>B24/$B$22</f>
        <v>0</v>
      </c>
      <c r="K24">
        <f>F24/$F$23</f>
        <v>0.998948040672059</v>
      </c>
      <c r="L24">
        <f>E24-$E$24</f>
        <v>0</v>
      </c>
      <c r="O24" t="s">
        <v>24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25</v>
      </c>
      <c r="V24" t="s">
        <v>26</v>
      </c>
      <c r="Y24">
        <v>200000</v>
      </c>
      <c r="Z24">
        <v>31.173100000000002</v>
      </c>
      <c r="AA24">
        <v>106.18899999999999</v>
      </c>
      <c r="AB24">
        <v>75.015900000000002</v>
      </c>
      <c r="AD24">
        <f t="shared" si="0"/>
        <v>220921.69664548113</v>
      </c>
      <c r="AE24" t="s">
        <v>27</v>
      </c>
      <c r="AF24" t="s">
        <v>28</v>
      </c>
      <c r="AG24" t="s">
        <v>29</v>
      </c>
      <c r="AJ24" t="s">
        <v>27</v>
      </c>
      <c r="AK24" t="s">
        <v>28</v>
      </c>
      <c r="AQ24" t="s">
        <v>44</v>
      </c>
      <c r="AV24" t="s">
        <v>43</v>
      </c>
    </row>
    <row r="25" spans="2:52" x14ac:dyDescent="0.2">
      <c r="B25">
        <v>100</v>
      </c>
      <c r="C25">
        <v>300000</v>
      </c>
      <c r="D25">
        <v>651.28501000000006</v>
      </c>
      <c r="E25">
        <v>-535329.69848699996</v>
      </c>
      <c r="F25">
        <v>2525820.8067859998</v>
      </c>
      <c r="G25">
        <v>14.416155</v>
      </c>
      <c r="I25">
        <f>E25-(128000-$B$22)/128000*$E$23</f>
        <v>1187.6701851356775</v>
      </c>
      <c r="J25">
        <f>B25/$B$22</f>
        <v>1.0398253093480296E-2</v>
      </c>
      <c r="K25">
        <f>F25/$F$23</f>
        <v>0.99876074796148773</v>
      </c>
      <c r="L25">
        <f>E25-$E$24</f>
        <v>-6.2689949999330565</v>
      </c>
      <c r="M25">
        <f>((L25-L24)-(B25-B24)*$H$14)/(B25-B24)</f>
        <v>-6.9012219499990897</v>
      </c>
      <c r="O25">
        <v>100</v>
      </c>
      <c r="P25">
        <v>300000</v>
      </c>
      <c r="Q25">
        <v>651.28501000000006</v>
      </c>
      <c r="R25">
        <v>-535329.69848699996</v>
      </c>
      <c r="S25">
        <v>2525820.8067859998</v>
      </c>
      <c r="T25">
        <v>14.416155</v>
      </c>
      <c r="U25">
        <v>0</v>
      </c>
      <c r="V25">
        <f>U25*10^-4</f>
        <v>0</v>
      </c>
      <c r="Y25">
        <v>300000</v>
      </c>
      <c r="Z25">
        <v>30.870999999999999</v>
      </c>
      <c r="AA25">
        <v>105.937</v>
      </c>
      <c r="AB25">
        <v>75.066000000000003</v>
      </c>
      <c r="AD25">
        <f t="shared" si="0"/>
        <v>221364.62556945623</v>
      </c>
      <c r="AE25">
        <f>V25*$AD$21/AD25</f>
        <v>0</v>
      </c>
      <c r="AF25">
        <f>AD25/O25*0.6022</f>
        <v>1333.0577751792653</v>
      </c>
      <c r="AG25">
        <f>O25/AD25</f>
        <v>4.5174336117503839E-4</v>
      </c>
      <c r="AQ25" t="s">
        <v>27</v>
      </c>
      <c r="AR25" t="s">
        <v>28</v>
      </c>
      <c r="AS25" t="s">
        <v>39</v>
      </c>
      <c r="AT25" t="s">
        <v>40</v>
      </c>
      <c r="AV25" t="s">
        <v>27</v>
      </c>
      <c r="AW25" t="s">
        <v>28</v>
      </c>
      <c r="AX25" t="s">
        <v>39</v>
      </c>
      <c r="AY25" t="s">
        <v>40</v>
      </c>
      <c r="AZ25" t="s">
        <v>45</v>
      </c>
    </row>
    <row r="26" spans="2:52" x14ac:dyDescent="0.2">
      <c r="B26">
        <v>200</v>
      </c>
      <c r="C26">
        <v>400000</v>
      </c>
      <c r="D26">
        <v>651.28675799999996</v>
      </c>
      <c r="E26">
        <v>-535330.73755399999</v>
      </c>
      <c r="F26">
        <v>2525820.8067859998</v>
      </c>
      <c r="G26">
        <v>-67.196541999999994</v>
      </c>
      <c r="I26">
        <f>E26-(128000-$B$22)/128000*$E$23</f>
        <v>1186.6311181356432</v>
      </c>
      <c r="J26">
        <f>B26/$B$22</f>
        <v>2.0796506186960592E-2</v>
      </c>
      <c r="K26">
        <f>F26/$F$23</f>
        <v>0.99876074796148773</v>
      </c>
      <c r="L26">
        <f>E26-$E$24</f>
        <v>-7.3080619999673218</v>
      </c>
      <c r="M26">
        <f>((L26-L25)-(B26-B25)*$H$14)/(B26-B25)</f>
        <v>-6.8489226700001016</v>
      </c>
      <c r="O26">
        <v>200</v>
      </c>
      <c r="P26">
        <v>400000</v>
      </c>
      <c r="Q26">
        <v>651.28675799999996</v>
      </c>
      <c r="R26">
        <v>-535330.73755399999</v>
      </c>
      <c r="S26">
        <v>2525820.8067859998</v>
      </c>
      <c r="T26">
        <v>-67.196541999999994</v>
      </c>
      <c r="U26">
        <v>62.576467999999998</v>
      </c>
      <c r="V26">
        <f>U26*10^-4</f>
        <v>6.2576467999999998E-3</v>
      </c>
      <c r="Y26">
        <v>400000</v>
      </c>
      <c r="Z26">
        <v>30.6296</v>
      </c>
      <c r="AA26">
        <v>105.746</v>
      </c>
      <c r="AB26">
        <v>75.116399999999999</v>
      </c>
      <c r="AD26">
        <f>(1/6)*3.14*(AB26)^3</f>
        <v>221810.80371538841</v>
      </c>
      <c r="AE26">
        <f t="shared" ref="AE26:AE41" si="1">V26*$AD$21/AD26</f>
        <v>5.4359255233146489E-3</v>
      </c>
      <c r="AF26">
        <f t="shared" ref="AF26:AF42" si="2">AD26/O26*0.6022</f>
        <v>667.8723299870345</v>
      </c>
      <c r="AG26">
        <f t="shared" ref="AG26:AG42" si="3">O26/AD26</f>
        <v>9.016693355325719E-4</v>
      </c>
      <c r="AJ26">
        <v>4.8182805511574598</v>
      </c>
      <c r="AK26">
        <v>33.247418860536193</v>
      </c>
      <c r="AL26">
        <f>AVERAGE(AJ26:AJ30)</f>
        <v>4.6939182030200914</v>
      </c>
      <c r="AM26">
        <f>AVERAGE(AK26:AK30)</f>
        <v>33.606764887137871</v>
      </c>
      <c r="AN26">
        <f>AVERAGE(AJ26:AJ35)</f>
        <v>4.4735248226552944</v>
      </c>
      <c r="AO26">
        <f>AVERAGE(AK26:AK35)</f>
        <v>34.56487408491288</v>
      </c>
      <c r="AQ26">
        <v>4.6939182030200914</v>
      </c>
      <c r="AR26">
        <v>33.606764887137871</v>
      </c>
      <c r="AS26">
        <f>(((8.253*500)/$AR26)*(1+AS$23/($AR26-AS$22))-AS$21/($AR26^2))/1000</f>
        <v>5.9045066345752053</v>
      </c>
      <c r="AT26">
        <f>ABS($AP26-AS26)</f>
        <v>5.9045066345752053</v>
      </c>
      <c r="AV26">
        <v>4.4735248226552944</v>
      </c>
      <c r="AW26">
        <v>34.56487408491288</v>
      </c>
      <c r="AX26">
        <f>(((8.253*500)/$AW26)*(1+AX$23/($AW26-AX$22))-AX$21/($AW26^2))/1000</f>
        <v>4.832065655655601</v>
      </c>
      <c r="AY26">
        <f>ABS($AV26-AX26)</f>
        <v>0.35854083300030659</v>
      </c>
      <c r="AZ26">
        <f>AY26/AV26</f>
        <v>8.0147276971516163E-2</v>
      </c>
    </row>
    <row r="27" spans="2:52" x14ac:dyDescent="0.2">
      <c r="B27">
        <v>300</v>
      </c>
      <c r="C27">
        <v>500000</v>
      </c>
      <c r="D27">
        <v>651.302548</v>
      </c>
      <c r="E27">
        <v>-535334.92788900004</v>
      </c>
      <c r="F27">
        <v>2525820.8067859998</v>
      </c>
      <c r="G27">
        <v>-199.60660899999999</v>
      </c>
      <c r="I27">
        <f t="shared" ref="I27:I28" si="4">E27-(128000-$B$22)/128000*$E$23</f>
        <v>1182.4407831355929</v>
      </c>
      <c r="J27">
        <f t="shared" ref="J27:J28" si="5">B27/$B$22</f>
        <v>3.1194759280440885E-2</v>
      </c>
      <c r="K27">
        <f t="shared" ref="K27:K28" si="6">F27/$F$23</f>
        <v>0.99876074796148773</v>
      </c>
      <c r="L27">
        <f t="shared" ref="L27:L28" si="7">E27-$E$24</f>
        <v>-11.498397000017576</v>
      </c>
      <c r="M27">
        <f t="shared" ref="M27:M28" si="8">((L27-L26)-(B27-B26)*$H$14)/(B27-B26)</f>
        <v>-6.880435350000262</v>
      </c>
      <c r="O27">
        <v>300</v>
      </c>
      <c r="P27">
        <v>500000</v>
      </c>
      <c r="Q27">
        <v>651.302548</v>
      </c>
      <c r="R27">
        <v>-535334.92788900004</v>
      </c>
      <c r="S27">
        <v>2525820.8067859998</v>
      </c>
      <c r="T27">
        <v>-199.60660899999999</v>
      </c>
      <c r="U27">
        <v>149.19672199999999</v>
      </c>
      <c r="V27">
        <f t="shared" ref="V27:V55" si="9">U27*10^-4</f>
        <v>1.4919672199999999E-2</v>
      </c>
      <c r="Y27">
        <v>500000</v>
      </c>
      <c r="Z27">
        <v>31.1555</v>
      </c>
      <c r="AA27">
        <v>105.538</v>
      </c>
      <c r="AB27">
        <v>74.382499999999993</v>
      </c>
      <c r="AD27">
        <f t="shared" ref="AD27:AD42" si="10">(1/6)*3.14*(AB27)^3</f>
        <v>215372.72871364519</v>
      </c>
      <c r="AE27">
        <f t="shared" si="1"/>
        <v>1.3347923766133384E-2</v>
      </c>
      <c r="AF27">
        <f t="shared" si="2"/>
        <v>432.32485743785708</v>
      </c>
      <c r="AG27">
        <f t="shared" si="3"/>
        <v>1.3929340162601243E-3</v>
      </c>
      <c r="AJ27">
        <v>4.874876657119299</v>
      </c>
      <c r="AK27">
        <v>33.59363020396021</v>
      </c>
      <c r="AQ27">
        <v>4.2531314422904973</v>
      </c>
      <c r="AR27">
        <v>35.522983282687882</v>
      </c>
      <c r="AS27">
        <f t="shared" ref="AS27:AS67" si="11">(((8.253*500)/$AR27)*(1+AS$23/($AR27-AS$22))-AS$21/($AR27^2))/1000</f>
        <v>4.2714233017288414</v>
      </c>
      <c r="AT27">
        <f t="shared" ref="AT27:AT67" si="12">ABS($AP27-AS27)</f>
        <v>4.2714233017288414</v>
      </c>
      <c r="AV27">
        <v>3.7519227372234312</v>
      </c>
      <c r="AW27">
        <v>37.114085273930897</v>
      </c>
      <c r="AX27">
        <f t="shared" ref="AX27:AX46" si="13">(((8.253*500)/$AW27)*(1+AX$23/($AW27-AX$22))-AX$21/($AW27^2))/1000</f>
        <v>3.7074320217147712</v>
      </c>
      <c r="AY27">
        <f t="shared" ref="AY27:AY46" si="14">ABS($AV27-AX27)</f>
        <v>4.4490715508660017E-2</v>
      </c>
      <c r="AZ27">
        <f t="shared" ref="AZ27" si="15">AY27/AV27</f>
        <v>1.1858110794036467E-2</v>
      </c>
    </row>
    <row r="28" spans="2:52" x14ac:dyDescent="0.2">
      <c r="B28">
        <v>400</v>
      </c>
      <c r="C28">
        <v>600000</v>
      </c>
      <c r="D28">
        <v>651.26038800000003</v>
      </c>
      <c r="E28">
        <v>-535340.15107300004</v>
      </c>
      <c r="F28">
        <v>2525820.8067859998</v>
      </c>
      <c r="G28">
        <v>-93.005674999999997</v>
      </c>
      <c r="I28">
        <f t="shared" si="4"/>
        <v>1177.2175991355907</v>
      </c>
      <c r="J28">
        <f t="shared" si="5"/>
        <v>4.1593012373921184E-2</v>
      </c>
      <c r="K28">
        <f t="shared" si="6"/>
        <v>0.99876074796148773</v>
      </c>
      <c r="L28">
        <f t="shared" si="7"/>
        <v>-16.721581000019796</v>
      </c>
      <c r="M28">
        <f t="shared" si="8"/>
        <v>-6.8907638399997815</v>
      </c>
      <c r="O28">
        <v>400</v>
      </c>
      <c r="P28">
        <v>600000</v>
      </c>
      <c r="Q28">
        <v>651.26038800000003</v>
      </c>
      <c r="R28">
        <v>-535340.15107300004</v>
      </c>
      <c r="S28">
        <v>2525820.8067859998</v>
      </c>
      <c r="T28">
        <v>-93.005674999999997</v>
      </c>
      <c r="U28">
        <v>229.55212800000001</v>
      </c>
      <c r="V28">
        <f t="shared" si="9"/>
        <v>2.2955212800000003E-2</v>
      </c>
      <c r="Y28">
        <v>600000</v>
      </c>
      <c r="Z28">
        <v>31.029499999999999</v>
      </c>
      <c r="AA28">
        <v>105.565</v>
      </c>
      <c r="AB28">
        <v>74.535499999999999</v>
      </c>
      <c r="AD28">
        <f t="shared" si="10"/>
        <v>216704.48769563792</v>
      </c>
      <c r="AE28">
        <f t="shared" si="1"/>
        <v>2.0410731267042459E-2</v>
      </c>
      <c r="AF28">
        <f t="shared" si="2"/>
        <v>326.24860622578285</v>
      </c>
      <c r="AG28">
        <f t="shared" si="3"/>
        <v>1.8458316403756306E-3</v>
      </c>
      <c r="AJ28">
        <v>4.5725176233808984</v>
      </c>
      <c r="AK28">
        <v>33.604068264293545</v>
      </c>
      <c r="AQ28">
        <v>3.6682887624951319</v>
      </c>
      <c r="AR28">
        <v>36.669607336540182</v>
      </c>
      <c r="AS28">
        <f t="shared" si="11"/>
        <v>3.6257809537570003</v>
      </c>
      <c r="AT28">
        <f t="shared" si="12"/>
        <v>3.6257809537570003</v>
      </c>
      <c r="AV28">
        <v>3.6772615746635751</v>
      </c>
      <c r="AW28">
        <v>38.326475695862598</v>
      </c>
      <c r="AX28">
        <f t="shared" si="13"/>
        <v>3.3122747150021423</v>
      </c>
      <c r="AY28">
        <f t="shared" si="14"/>
        <v>0.36498685966143274</v>
      </c>
      <c r="AZ28">
        <f t="shared" ref="AZ28:AZ46" si="16">AY28/AV28</f>
        <v>9.9255071267217262E-2</v>
      </c>
    </row>
    <row r="29" spans="2:52" x14ac:dyDescent="0.2">
      <c r="B29">
        <v>500</v>
      </c>
      <c r="C29">
        <v>700000</v>
      </c>
      <c r="D29">
        <v>651.31552299999998</v>
      </c>
      <c r="E29">
        <v>-535328.57611999998</v>
      </c>
      <c r="F29">
        <v>2525820.8067859998</v>
      </c>
      <c r="G29">
        <v>-51.653460000000003</v>
      </c>
      <c r="I29">
        <f t="shared" ref="I29:I42" si="17">E29-(128000-$B$22)/128000*$E$23</f>
        <v>1188.7925521356519</v>
      </c>
      <c r="J29">
        <f t="shared" ref="J29:J42" si="18">B29/$B$22</f>
        <v>5.1991265467401473E-2</v>
      </c>
      <c r="K29">
        <f t="shared" ref="K29:K42" si="19">F29/$F$23</f>
        <v>0.99876074796148773</v>
      </c>
      <c r="L29">
        <f t="shared" ref="L29:L42" si="20">E29-$E$24</f>
        <v>-5.1466279999585822</v>
      </c>
      <c r="M29">
        <f t="shared" ref="M29:M42" si="21">((L29-L28)-(B29-B28)*$H$14)/(B29-B28)</f>
        <v>-6.7227824699991467</v>
      </c>
      <c r="O29">
        <v>500</v>
      </c>
      <c r="P29">
        <v>700000</v>
      </c>
      <c r="Q29">
        <v>651.31552299999998</v>
      </c>
      <c r="R29">
        <v>-535328.57611999998</v>
      </c>
      <c r="S29">
        <v>2525820.8067859998</v>
      </c>
      <c r="T29">
        <v>-51.653460000000003</v>
      </c>
      <c r="U29">
        <v>341.84320500000001</v>
      </c>
      <c r="V29">
        <f t="shared" si="9"/>
        <v>3.4184320500000004E-2</v>
      </c>
      <c r="Y29">
        <v>700000</v>
      </c>
      <c r="Z29">
        <v>30.518599999999999</v>
      </c>
      <c r="AA29">
        <v>105.846</v>
      </c>
      <c r="AB29">
        <v>75.327399999999997</v>
      </c>
      <c r="AD29">
        <f t="shared" si="10"/>
        <v>223685.24132798333</v>
      </c>
      <c r="AE29">
        <f t="shared" si="1"/>
        <v>2.944657361981038E-2</v>
      </c>
      <c r="AF29">
        <f t="shared" si="2"/>
        <v>269.40650465542313</v>
      </c>
      <c r="AG29">
        <f t="shared" si="3"/>
        <v>2.2352838168114282E-3</v>
      </c>
      <c r="AJ29">
        <v>4.6391605774049172</v>
      </c>
      <c r="AK29">
        <v>33.685303028770029</v>
      </c>
      <c r="AQ29">
        <v>3.8355567119517304</v>
      </c>
      <c r="AR29">
        <v>37.558563211321626</v>
      </c>
      <c r="AS29">
        <f t="shared" si="11"/>
        <v>3.2297608145320416</v>
      </c>
      <c r="AT29">
        <f t="shared" si="12"/>
        <v>3.2297608145320416</v>
      </c>
      <c r="AV29">
        <v>3.7783502608198929</v>
      </c>
      <c r="AW29">
        <v>39.432309198669472</v>
      </c>
      <c r="AX29">
        <f t="shared" si="13"/>
        <v>3.0070602011528429</v>
      </c>
      <c r="AY29">
        <f t="shared" si="14"/>
        <v>0.77129005966705</v>
      </c>
      <c r="AZ29">
        <f t="shared" si="16"/>
        <v>0.20413408139130063</v>
      </c>
    </row>
    <row r="30" spans="2:52" x14ac:dyDescent="0.2">
      <c r="B30">
        <v>600</v>
      </c>
      <c r="C30">
        <v>800000</v>
      </c>
      <c r="D30">
        <v>651.21224700000005</v>
      </c>
      <c r="E30">
        <v>-535336.80646999995</v>
      </c>
      <c r="F30">
        <v>2525820.8067859998</v>
      </c>
      <c r="G30">
        <v>-132.96359200000001</v>
      </c>
      <c r="I30">
        <f t="shared" si="17"/>
        <v>1180.562202135683</v>
      </c>
      <c r="J30">
        <f t="shared" si="18"/>
        <v>6.238951856088177E-2</v>
      </c>
      <c r="K30">
        <f t="shared" si="19"/>
        <v>0.99876074796148773</v>
      </c>
      <c r="L30">
        <f t="shared" si="20"/>
        <v>-13.376977999927476</v>
      </c>
      <c r="M30">
        <f t="shared" si="21"/>
        <v>-6.9208354999994484</v>
      </c>
      <c r="O30">
        <v>600</v>
      </c>
      <c r="P30">
        <v>800000</v>
      </c>
      <c r="Q30">
        <v>651.21224700000005</v>
      </c>
      <c r="R30">
        <v>-535336.80646999995</v>
      </c>
      <c r="S30">
        <v>2525820.8067859998</v>
      </c>
      <c r="T30">
        <v>-132.96359200000001</v>
      </c>
      <c r="U30">
        <v>453.45188300000001</v>
      </c>
      <c r="V30">
        <f t="shared" si="9"/>
        <v>4.5345188300000006E-2</v>
      </c>
      <c r="Y30">
        <v>800000</v>
      </c>
      <c r="Z30">
        <v>30.82</v>
      </c>
      <c r="AA30">
        <v>105.867</v>
      </c>
      <c r="AB30">
        <v>75.046999999999997</v>
      </c>
      <c r="AD30">
        <f t="shared" si="10"/>
        <v>221196.57891408401</v>
      </c>
      <c r="AE30">
        <f t="shared" si="1"/>
        <v>3.9500077765596824E-2</v>
      </c>
      <c r="AF30">
        <f t="shared" si="2"/>
        <v>222.00763303676896</v>
      </c>
      <c r="AG30">
        <f t="shared" si="3"/>
        <v>2.7125193479282913E-3</v>
      </c>
      <c r="AJ30">
        <v>4.5647556060378838</v>
      </c>
      <c r="AK30">
        <v>33.903404078129377</v>
      </c>
      <c r="AQ30">
        <v>3.7986207120199316</v>
      </c>
      <c r="AR30">
        <v>38.156933784438124</v>
      </c>
      <c r="AS30">
        <f t="shared" si="11"/>
        <v>3.0019755867107256</v>
      </c>
      <c r="AT30">
        <f t="shared" si="12"/>
        <v>3.0019755867107256</v>
      </c>
      <c r="AV30">
        <v>3.5021896559654535</v>
      </c>
      <c r="AW30">
        <v>40.313354190066008</v>
      </c>
      <c r="AX30">
        <f t="shared" si="13"/>
        <v>2.7945288072675614</v>
      </c>
      <c r="AY30">
        <f t="shared" si="14"/>
        <v>0.70766084869789214</v>
      </c>
      <c r="AZ30">
        <f t="shared" si="16"/>
        <v>0.20206240044496113</v>
      </c>
    </row>
    <row r="31" spans="2:52" x14ac:dyDescent="0.2">
      <c r="B31">
        <v>700</v>
      </c>
      <c r="C31">
        <v>900000</v>
      </c>
      <c r="D31">
        <v>651.26952500000004</v>
      </c>
      <c r="E31">
        <v>-535329.504694</v>
      </c>
      <c r="F31">
        <v>2525820.8067859998</v>
      </c>
      <c r="G31">
        <v>-136.207323</v>
      </c>
      <c r="I31">
        <f t="shared" si="17"/>
        <v>1187.8639781356324</v>
      </c>
      <c r="J31">
        <f t="shared" si="18"/>
        <v>7.2787771654362066E-2</v>
      </c>
      <c r="K31">
        <f t="shared" si="19"/>
        <v>0.99876074796148773</v>
      </c>
      <c r="L31">
        <f t="shared" si="20"/>
        <v>-6.0752019999781623</v>
      </c>
      <c r="M31">
        <f t="shared" si="21"/>
        <v>-6.7655142400002664</v>
      </c>
      <c r="O31">
        <v>700</v>
      </c>
      <c r="P31">
        <v>900000</v>
      </c>
      <c r="Q31">
        <v>651.26952500000004</v>
      </c>
      <c r="R31">
        <v>-535329.504694</v>
      </c>
      <c r="S31">
        <v>2525820.8067859998</v>
      </c>
      <c r="T31">
        <v>-136.207323</v>
      </c>
      <c r="U31">
        <v>621.19384400000001</v>
      </c>
      <c r="V31">
        <f t="shared" si="9"/>
        <v>6.2119384400000005E-2</v>
      </c>
      <c r="Y31">
        <v>900000</v>
      </c>
      <c r="Z31">
        <v>31.741</v>
      </c>
      <c r="AA31">
        <v>105.727</v>
      </c>
      <c r="AB31">
        <v>73.986000000000004</v>
      </c>
      <c r="AD31">
        <f t="shared" si="10"/>
        <v>211946.88695651066</v>
      </c>
      <c r="AE31">
        <f t="shared" si="1"/>
        <v>5.647357067085515E-2</v>
      </c>
      <c r="AF31">
        <f t="shared" si="2"/>
        <v>182.33487903601528</v>
      </c>
      <c r="AG31">
        <f t="shared" si="3"/>
        <v>3.3027142320973691E-3</v>
      </c>
      <c r="AJ31">
        <v>4.6769528307560329</v>
      </c>
      <c r="AK31">
        <v>34.722469637805489</v>
      </c>
      <c r="AL31">
        <f>AVERAGE(AJ31:AJ35)</f>
        <v>4.2531314422904973</v>
      </c>
      <c r="AM31">
        <f>AVERAGE(AK31:AK35)</f>
        <v>35.522983282687882</v>
      </c>
      <c r="AQ31">
        <v>3.5559024373072186</v>
      </c>
      <c r="AR31">
        <v>38.496017607287072</v>
      </c>
      <c r="AS31">
        <f t="shared" si="11"/>
        <v>2.8844503526600045</v>
      </c>
      <c r="AT31">
        <f t="shared" si="12"/>
        <v>2.8844503526600045</v>
      </c>
      <c r="AV31">
        <v>2.8700596161283887</v>
      </c>
      <c r="AW31">
        <v>41.627041156566783</v>
      </c>
      <c r="AX31">
        <f t="shared" si="13"/>
        <v>2.5189700034241431</v>
      </c>
      <c r="AY31">
        <f t="shared" si="14"/>
        <v>0.35108961270424555</v>
      </c>
      <c r="AZ31">
        <f t="shared" si="16"/>
        <v>0.12232833448172527</v>
      </c>
    </row>
    <row r="32" spans="2:52" x14ac:dyDescent="0.2">
      <c r="B32">
        <v>800</v>
      </c>
      <c r="C32">
        <v>1000000</v>
      </c>
      <c r="D32">
        <v>651.36376099999995</v>
      </c>
      <c r="E32">
        <v>-535332.233259</v>
      </c>
      <c r="F32">
        <v>2525820.8067859998</v>
      </c>
      <c r="G32">
        <v>-53.252209999999998</v>
      </c>
      <c r="I32">
        <f t="shared" si="17"/>
        <v>1185.1354131356347</v>
      </c>
      <c r="J32">
        <f t="shared" si="18"/>
        <v>8.3186024747842369E-2</v>
      </c>
      <c r="K32">
        <f t="shared" si="19"/>
        <v>0.99876074796148773</v>
      </c>
      <c r="L32">
        <f t="shared" si="20"/>
        <v>-8.8037669999757782</v>
      </c>
      <c r="M32">
        <f t="shared" si="21"/>
        <v>-6.8658176499997357</v>
      </c>
      <c r="O32">
        <v>800</v>
      </c>
      <c r="P32">
        <v>1000000</v>
      </c>
      <c r="Q32">
        <v>651.36376099999995</v>
      </c>
      <c r="R32">
        <v>-535332.233259</v>
      </c>
      <c r="S32">
        <v>2525820.8067859998</v>
      </c>
      <c r="T32">
        <v>-53.252209999999998</v>
      </c>
      <c r="U32">
        <v>787.20683699999995</v>
      </c>
      <c r="V32">
        <f t="shared" si="9"/>
        <v>7.8720683700000002E-2</v>
      </c>
      <c r="Y32">
        <v>1000000</v>
      </c>
      <c r="Z32">
        <v>31.086600000000001</v>
      </c>
      <c r="AA32">
        <v>106.003</v>
      </c>
      <c r="AB32">
        <v>74.916399999999996</v>
      </c>
      <c r="AD32">
        <f t="shared" si="10"/>
        <v>220043.7801442683</v>
      </c>
      <c r="AE32">
        <f t="shared" si="1"/>
        <v>6.8932639274485341E-2</v>
      </c>
      <c r="AF32">
        <f t="shared" si="2"/>
        <v>165.63795550359794</v>
      </c>
      <c r="AG32">
        <f t="shared" si="3"/>
        <v>3.635640141591334E-3</v>
      </c>
      <c r="AJ32">
        <v>4.6326904921503171</v>
      </c>
      <c r="AK32">
        <v>35.374859132355567</v>
      </c>
      <c r="AQ32">
        <v>3.7238342817001637</v>
      </c>
      <c r="AR32">
        <v>39.0801193109452</v>
      </c>
      <c r="AS32">
        <f t="shared" si="11"/>
        <v>2.6990263668003123</v>
      </c>
      <c r="AT32">
        <f t="shared" si="12"/>
        <v>2.6990263668003123</v>
      </c>
      <c r="AV32">
        <v>2.7486744062632082</v>
      </c>
      <c r="AW32">
        <v>42.865528403306669</v>
      </c>
      <c r="AX32">
        <f t="shared" si="13"/>
        <v>2.2964530302973811</v>
      </c>
      <c r="AY32">
        <f t="shared" si="14"/>
        <v>0.45222137596582712</v>
      </c>
      <c r="AZ32">
        <f t="shared" si="16"/>
        <v>0.16452344262215363</v>
      </c>
    </row>
    <row r="33" spans="2:52" x14ac:dyDescent="0.2">
      <c r="B33">
        <v>900</v>
      </c>
      <c r="C33">
        <v>1100000</v>
      </c>
      <c r="D33">
        <v>651.26716399999998</v>
      </c>
      <c r="E33">
        <v>-535322.61526200001</v>
      </c>
      <c r="F33">
        <v>2525820.8067859998</v>
      </c>
      <c r="G33">
        <v>-45.907623999999998</v>
      </c>
      <c r="I33">
        <f t="shared" si="17"/>
        <v>1194.7534101356287</v>
      </c>
      <c r="J33">
        <f t="shared" si="18"/>
        <v>9.3584277841322658E-2</v>
      </c>
      <c r="K33">
        <f t="shared" si="19"/>
        <v>0.99876074796148773</v>
      </c>
      <c r="L33">
        <f t="shared" si="20"/>
        <v>0.81423000001814216</v>
      </c>
      <c r="M33">
        <f t="shared" si="21"/>
        <v>-6.7423520299998199</v>
      </c>
      <c r="O33">
        <v>900</v>
      </c>
      <c r="P33">
        <v>1100000</v>
      </c>
      <c r="Q33">
        <v>651.26716399999998</v>
      </c>
      <c r="R33">
        <v>-535322.61526200001</v>
      </c>
      <c r="S33">
        <v>2525820.8067859998</v>
      </c>
      <c r="T33">
        <v>-45.907623999999998</v>
      </c>
      <c r="U33">
        <v>1021.496018</v>
      </c>
      <c r="V33">
        <f t="shared" si="9"/>
        <v>0.1021496018</v>
      </c>
      <c r="Y33">
        <v>1100000</v>
      </c>
      <c r="Z33">
        <v>31.207799999999999</v>
      </c>
      <c r="AA33">
        <v>105.622</v>
      </c>
      <c r="AB33">
        <v>74.414199999999994</v>
      </c>
      <c r="AD33">
        <f t="shared" si="10"/>
        <v>215648.20583050352</v>
      </c>
      <c r="AE33">
        <f t="shared" si="1"/>
        <v>9.1271665506000452E-2</v>
      </c>
      <c r="AF33">
        <f t="shared" si="2"/>
        <v>144.29261061236579</v>
      </c>
      <c r="AG33">
        <f t="shared" si="3"/>
        <v>4.1734638901071474E-3</v>
      </c>
      <c r="AJ33">
        <v>4.6169145383813408</v>
      </c>
      <c r="AK33">
        <v>35.727956302336601</v>
      </c>
      <c r="AQ33">
        <v>3.8328662399396216</v>
      </c>
      <c r="AR33">
        <v>39.784499086393751</v>
      </c>
      <c r="AS33">
        <f t="shared" si="11"/>
        <v>2.5002595903065332</v>
      </c>
      <c r="AT33">
        <f t="shared" si="12"/>
        <v>2.5002595903065332</v>
      </c>
      <c r="AV33">
        <v>1.8027860420262314</v>
      </c>
      <c r="AW33">
        <v>45.436491889630602</v>
      </c>
      <c r="AX33">
        <f t="shared" si="13"/>
        <v>1.9227303837600696</v>
      </c>
      <c r="AY33">
        <f t="shared" si="14"/>
        <v>0.11994434173383817</v>
      </c>
      <c r="AZ33">
        <f t="shared" si="16"/>
        <v>6.6532765917705572E-2</v>
      </c>
    </row>
    <row r="34" spans="2:52" x14ac:dyDescent="0.2">
      <c r="B34">
        <v>1000</v>
      </c>
      <c r="C34">
        <v>1200000</v>
      </c>
      <c r="D34">
        <v>651.326008</v>
      </c>
      <c r="E34">
        <v>-535326.84434499999</v>
      </c>
      <c r="F34">
        <v>2525820.8067859998</v>
      </c>
      <c r="G34">
        <v>-0.50111000000000006</v>
      </c>
      <c r="I34">
        <f t="shared" si="17"/>
        <v>1190.5243271356449</v>
      </c>
      <c r="J34">
        <f t="shared" si="18"/>
        <v>0.10398253093480295</v>
      </c>
      <c r="K34">
        <f t="shared" si="19"/>
        <v>0.99876074796148773</v>
      </c>
      <c r="L34">
        <f t="shared" si="20"/>
        <v>-3.4148529999656603</v>
      </c>
      <c r="M34">
        <f t="shared" si="21"/>
        <v>-6.8808228299995973</v>
      </c>
      <c r="O34">
        <v>1000</v>
      </c>
      <c r="P34">
        <v>1200000</v>
      </c>
      <c r="Q34">
        <v>651.326008</v>
      </c>
      <c r="R34">
        <v>-535326.84434499999</v>
      </c>
      <c r="S34">
        <v>2525820.8067859998</v>
      </c>
      <c r="T34">
        <v>-0.50111000000000006</v>
      </c>
      <c r="U34">
        <v>1265.4002869999999</v>
      </c>
      <c r="V34">
        <f t="shared" si="9"/>
        <v>0.1265400287</v>
      </c>
      <c r="Y34">
        <v>1200000</v>
      </c>
      <c r="Z34">
        <v>31.085599999999999</v>
      </c>
      <c r="AA34">
        <v>105.6</v>
      </c>
      <c r="AB34">
        <v>74.514399999999995</v>
      </c>
      <c r="AD34">
        <f t="shared" si="10"/>
        <v>216520.50139075832</v>
      </c>
      <c r="AE34">
        <f t="shared" si="1"/>
        <v>0.11260924617594199</v>
      </c>
      <c r="AF34">
        <f t="shared" si="2"/>
        <v>130.38864593751464</v>
      </c>
      <c r="AG34">
        <f t="shared" si="3"/>
        <v>4.6185002970932651E-3</v>
      </c>
      <c r="AJ34">
        <v>4.255796469456067</v>
      </c>
      <c r="AK34">
        <v>35.865984749625788</v>
      </c>
      <c r="AQ34">
        <v>3.6272496185282699</v>
      </c>
      <c r="AR34">
        <v>40.012628854346005</v>
      </c>
      <c r="AS34">
        <f t="shared" si="11"/>
        <v>2.4409960944010787</v>
      </c>
      <c r="AT34">
        <f t="shared" si="12"/>
        <v>2.4409960944010787</v>
      </c>
      <c r="AV34">
        <v>1.6081306555636694</v>
      </c>
      <c r="AW34">
        <v>48.37119448657289</v>
      </c>
      <c r="AX34">
        <f t="shared" si="13"/>
        <v>1.6012970664555564</v>
      </c>
      <c r="AY34">
        <f t="shared" si="14"/>
        <v>6.8335891081130473E-3</v>
      </c>
      <c r="AZ34">
        <f t="shared" si="16"/>
        <v>4.249399191832327E-3</v>
      </c>
    </row>
    <row r="35" spans="2:52" x14ac:dyDescent="0.2">
      <c r="B35">
        <v>1100</v>
      </c>
      <c r="C35">
        <v>1300000</v>
      </c>
      <c r="D35">
        <v>651.21614199999999</v>
      </c>
      <c r="E35">
        <v>-535308.70950600004</v>
      </c>
      <c r="F35">
        <v>2525820.8067859998</v>
      </c>
      <c r="G35">
        <v>106.44543899999999</v>
      </c>
      <c r="I35">
        <f t="shared" si="17"/>
        <v>1208.6591661355924</v>
      </c>
      <c r="J35">
        <f t="shared" si="18"/>
        <v>0.11438078402828325</v>
      </c>
      <c r="K35">
        <f t="shared" si="19"/>
        <v>0.99876074796148773</v>
      </c>
      <c r="L35">
        <f t="shared" si="20"/>
        <v>14.719985999981873</v>
      </c>
      <c r="M35">
        <f t="shared" si="21"/>
        <v>-6.6571836100002839</v>
      </c>
      <c r="O35">
        <v>1100</v>
      </c>
      <c r="P35">
        <v>1300000</v>
      </c>
      <c r="Q35">
        <v>651.21614199999999</v>
      </c>
      <c r="R35">
        <v>-535308.70950600004</v>
      </c>
      <c r="S35">
        <v>2525820.8067859998</v>
      </c>
      <c r="T35">
        <v>106.44543899999999</v>
      </c>
      <c r="U35">
        <v>1556.4102680000001</v>
      </c>
      <c r="V35">
        <f t="shared" si="9"/>
        <v>0.15564102680000003</v>
      </c>
      <c r="Y35">
        <v>1300000</v>
      </c>
      <c r="Z35">
        <v>31.376899999999999</v>
      </c>
      <c r="AA35">
        <v>105.9</v>
      </c>
      <c r="AB35">
        <v>74.523099999999999</v>
      </c>
      <c r="AD35">
        <f t="shared" si="10"/>
        <v>216596.3504202278</v>
      </c>
      <c r="AE35">
        <f t="shared" si="1"/>
        <v>0.13845801446297945</v>
      </c>
      <c r="AF35">
        <f t="shared" si="2"/>
        <v>118.57665656641925</v>
      </c>
      <c r="AG35">
        <f t="shared" si="3"/>
        <v>5.0785712587762587E-3</v>
      </c>
      <c r="AJ35">
        <v>3.0833028807087319</v>
      </c>
      <c r="AK35">
        <v>35.923646591315951</v>
      </c>
      <c r="AQ35">
        <v>3.3771296934026376</v>
      </c>
      <c r="AR35">
        <v>40.614079525786011</v>
      </c>
      <c r="AS35">
        <f t="shared" si="11"/>
        <v>2.2953247086494231</v>
      </c>
      <c r="AT35">
        <f t="shared" si="12"/>
        <v>2.2953247086494231</v>
      </c>
      <c r="AV35">
        <v>1.2971711360582474</v>
      </c>
      <c r="AW35">
        <v>52.348838296265242</v>
      </c>
      <c r="AX35">
        <f t="shared" si="13"/>
        <v>1.2837341957031587</v>
      </c>
      <c r="AY35">
        <f t="shared" si="14"/>
        <v>1.3436940355088689E-2</v>
      </c>
      <c r="AZ35">
        <f t="shared" si="16"/>
        <v>1.0358648894948372E-2</v>
      </c>
    </row>
    <row r="36" spans="2:52" x14ac:dyDescent="0.2">
      <c r="B36">
        <v>1200</v>
      </c>
      <c r="C36">
        <v>1400000</v>
      </c>
      <c r="D36">
        <v>651.43187</v>
      </c>
      <c r="E36">
        <v>-535323.42511199997</v>
      </c>
      <c r="F36">
        <v>2525820.8067859998</v>
      </c>
      <c r="G36">
        <v>233.81099599999999</v>
      </c>
      <c r="I36">
        <f t="shared" si="17"/>
        <v>1193.9435601356672</v>
      </c>
      <c r="J36">
        <f t="shared" si="18"/>
        <v>0.12477903712176354</v>
      </c>
      <c r="K36">
        <f t="shared" si="19"/>
        <v>0.99876074796148773</v>
      </c>
      <c r="L36">
        <f t="shared" si="20"/>
        <v>4.3800000566989183E-3</v>
      </c>
      <c r="M36">
        <f t="shared" si="21"/>
        <v>-6.9856880599990108</v>
      </c>
      <c r="O36">
        <v>1200</v>
      </c>
      <c r="P36">
        <v>1400000</v>
      </c>
      <c r="Q36">
        <v>651.43187</v>
      </c>
      <c r="R36">
        <v>-535323.42511199997</v>
      </c>
      <c r="S36">
        <v>2525820.8067859998</v>
      </c>
      <c r="T36">
        <v>233.81099599999999</v>
      </c>
      <c r="U36">
        <v>1904.332662</v>
      </c>
      <c r="V36">
        <f t="shared" si="9"/>
        <v>0.19043326620000001</v>
      </c>
      <c r="Y36">
        <v>1400000</v>
      </c>
      <c r="Z36">
        <v>31.049199999999999</v>
      </c>
      <c r="AA36">
        <v>105.602</v>
      </c>
      <c r="AB36">
        <v>74.552800000000005</v>
      </c>
      <c r="AD36">
        <f t="shared" si="10"/>
        <v>216855.41676407258</v>
      </c>
      <c r="AE36">
        <f t="shared" si="1"/>
        <v>0.16920675167698082</v>
      </c>
      <c r="AF36">
        <f t="shared" si="2"/>
        <v>108.82527664610376</v>
      </c>
      <c r="AG36">
        <f t="shared" si="3"/>
        <v>5.5336408834349643E-3</v>
      </c>
      <c r="AJ36">
        <v>2.8774468887781532</v>
      </c>
      <c r="AK36">
        <v>36.338925345176577</v>
      </c>
      <c r="AL36">
        <f>AVERAGE(AJ36:AJ40)</f>
        <v>3.6682887624951319</v>
      </c>
      <c r="AM36">
        <f>AVERAGE(AK36:AK40)</f>
        <v>36.669607336540182</v>
      </c>
      <c r="AN36">
        <f>AVERAGE(AJ36:AJ45)</f>
        <v>3.7519227372234312</v>
      </c>
      <c r="AO36">
        <f>AVERAGE(AK36:AK45)</f>
        <v>37.114085273930897</v>
      </c>
      <c r="AQ36">
        <v>2.8442722524208728</v>
      </c>
      <c r="AR36">
        <v>41.286073291214947</v>
      </c>
      <c r="AS36">
        <f t="shared" si="11"/>
        <v>2.148702312344529</v>
      </c>
      <c r="AT36">
        <f t="shared" si="12"/>
        <v>2.148702312344529</v>
      </c>
      <c r="AV36">
        <v>1.0955110508739041</v>
      </c>
      <c r="AW36">
        <v>56.557789358763941</v>
      </c>
      <c r="AX36">
        <f t="shared" si="13"/>
        <v>1.0434857133490425</v>
      </c>
      <c r="AY36">
        <f t="shared" si="14"/>
        <v>5.2025337524861603E-2</v>
      </c>
      <c r="AZ36">
        <f t="shared" si="16"/>
        <v>4.74895597660656E-2</v>
      </c>
    </row>
    <row r="37" spans="2:52" x14ac:dyDescent="0.2">
      <c r="B37">
        <v>1300</v>
      </c>
      <c r="C37">
        <v>1500000</v>
      </c>
      <c r="D37">
        <v>651.40802099999996</v>
      </c>
      <c r="E37">
        <v>-535300.282702</v>
      </c>
      <c r="F37">
        <v>2525820.8067859998</v>
      </c>
      <c r="G37">
        <v>384.53526499999998</v>
      </c>
      <c r="I37">
        <f t="shared" si="17"/>
        <v>1217.0859701356385</v>
      </c>
      <c r="J37">
        <f t="shared" si="18"/>
        <v>0.13517729021524383</v>
      </c>
      <c r="K37">
        <f t="shared" si="19"/>
        <v>0.99876074796148773</v>
      </c>
      <c r="L37">
        <f t="shared" si="20"/>
        <v>23.146790000027977</v>
      </c>
      <c r="M37">
        <f t="shared" si="21"/>
        <v>-6.6071079000000461</v>
      </c>
      <c r="O37">
        <v>1300</v>
      </c>
      <c r="P37">
        <v>1500000</v>
      </c>
      <c r="Q37">
        <v>651.40802099999996</v>
      </c>
      <c r="R37">
        <v>-535300.282702</v>
      </c>
      <c r="S37">
        <v>2525820.8067859998</v>
      </c>
      <c r="T37">
        <v>384.53526499999998</v>
      </c>
      <c r="U37">
        <v>2341.4626699999999</v>
      </c>
      <c r="V37">
        <f t="shared" si="9"/>
        <v>0.23414626699999999</v>
      </c>
      <c r="Y37">
        <v>1500000</v>
      </c>
      <c r="Z37">
        <v>31.3384</v>
      </c>
      <c r="AA37">
        <v>105.67400000000001</v>
      </c>
      <c r="AB37">
        <v>74.335599999999999</v>
      </c>
      <c r="AD37">
        <f t="shared" si="10"/>
        <v>214965.59208616978</v>
      </c>
      <c r="AE37">
        <f t="shared" si="1"/>
        <v>0.20987631664971368</v>
      </c>
      <c r="AF37">
        <f t="shared" si="2"/>
        <v>99.578676580224183</v>
      </c>
      <c r="AG37">
        <f t="shared" si="3"/>
        <v>6.0474794472172551E-3</v>
      </c>
      <c r="AJ37">
        <v>3.4408619249085231</v>
      </c>
      <c r="AK37">
        <v>36.392205613191912</v>
      </c>
      <c r="AQ37">
        <v>2.895846979835905</v>
      </c>
      <c r="AR37">
        <v>41.968009021918611</v>
      </c>
      <c r="AS37">
        <f t="shared" si="11"/>
        <v>2.0149307929814344</v>
      </c>
      <c r="AT37">
        <f t="shared" si="12"/>
        <v>2.0149307929814344</v>
      </c>
      <c r="AV37">
        <v>0.97466627237915593</v>
      </c>
      <c r="AW37">
        <v>61.521911488780496</v>
      </c>
      <c r="AX37">
        <f t="shared" si="13"/>
        <v>0.84015936778900013</v>
      </c>
      <c r="AY37">
        <f t="shared" si="14"/>
        <v>0.1345069045901558</v>
      </c>
      <c r="AZ37">
        <f t="shared" si="16"/>
        <v>0.13800303591282076</v>
      </c>
    </row>
    <row r="38" spans="2:52" x14ac:dyDescent="0.2">
      <c r="B38">
        <v>1400</v>
      </c>
      <c r="C38">
        <v>1600000</v>
      </c>
      <c r="D38">
        <v>651.436508</v>
      </c>
      <c r="E38">
        <v>-535315.87221299997</v>
      </c>
      <c r="F38">
        <v>2525820.8067859998</v>
      </c>
      <c r="G38">
        <v>515.27530400000001</v>
      </c>
      <c r="I38">
        <f t="shared" si="17"/>
        <v>1201.4964591356693</v>
      </c>
      <c r="J38">
        <f t="shared" si="18"/>
        <v>0.14557554330872413</v>
      </c>
      <c r="K38">
        <f t="shared" si="19"/>
        <v>0.99876074796148773</v>
      </c>
      <c r="L38">
        <f t="shared" si="20"/>
        <v>7.5572790000587702</v>
      </c>
      <c r="M38">
        <f t="shared" si="21"/>
        <v>-6.9944271099994513</v>
      </c>
      <c r="O38">
        <v>1400</v>
      </c>
      <c r="P38">
        <v>1600000</v>
      </c>
      <c r="Q38">
        <v>651.436508</v>
      </c>
      <c r="R38">
        <v>-535315.87221299997</v>
      </c>
      <c r="S38">
        <v>2525820.8067859998</v>
      </c>
      <c r="T38">
        <v>515.27530400000001</v>
      </c>
      <c r="U38">
        <v>2725.2266070000001</v>
      </c>
      <c r="V38">
        <f t="shared" si="9"/>
        <v>0.27252266070000003</v>
      </c>
      <c r="Y38">
        <v>1600000</v>
      </c>
      <c r="Z38">
        <v>30.903400000000001</v>
      </c>
      <c r="AA38">
        <v>106.241</v>
      </c>
      <c r="AB38">
        <v>75.337599999999995</v>
      </c>
      <c r="AD38">
        <f t="shared" si="10"/>
        <v>223776.12054681993</v>
      </c>
      <c r="AE38">
        <f t="shared" si="1"/>
        <v>0.23465727693221181</v>
      </c>
      <c r="AF38">
        <f t="shared" si="2"/>
        <v>96.25569985235353</v>
      </c>
      <c r="AG38">
        <f t="shared" si="3"/>
        <v>6.2562528860494867E-3</v>
      </c>
      <c r="AJ38">
        <v>3.1391778467985922</v>
      </c>
      <c r="AK38">
        <v>36.621709158734205</v>
      </c>
      <c r="AQ38">
        <v>3.2643113365419483</v>
      </c>
      <c r="AR38">
        <v>42.439197657243867</v>
      </c>
      <c r="AS38">
        <f t="shared" si="11"/>
        <v>1.9302398993120315</v>
      </c>
      <c r="AT38">
        <f t="shared" si="12"/>
        <v>1.9302398993120315</v>
      </c>
      <c r="AV38">
        <v>0.64228209613417075</v>
      </c>
      <c r="AW38">
        <v>68.209804798740464</v>
      </c>
      <c r="AX38">
        <f t="shared" si="13"/>
        <v>0.65086036306958928</v>
      </c>
      <c r="AY38">
        <f t="shared" si="14"/>
        <v>8.5782669354185215E-3</v>
      </c>
      <c r="AZ38">
        <f t="shared" si="16"/>
        <v>1.3355917885692625E-2</v>
      </c>
    </row>
    <row r="39" spans="2:52" x14ac:dyDescent="0.2">
      <c r="B39">
        <v>1500</v>
      </c>
      <c r="C39">
        <v>1700000</v>
      </c>
      <c r="D39">
        <v>651.46656099999996</v>
      </c>
      <c r="E39">
        <v>-535298.14701399999</v>
      </c>
      <c r="F39">
        <v>2525820.8067859998</v>
      </c>
      <c r="G39">
        <v>702.62141299999996</v>
      </c>
      <c r="I39">
        <f t="shared" si="17"/>
        <v>1219.2216581356479</v>
      </c>
      <c r="J39">
        <f t="shared" si="18"/>
        <v>0.15597379640220443</v>
      </c>
      <c r="K39">
        <f t="shared" si="19"/>
        <v>0.99876074796148773</v>
      </c>
      <c r="L39">
        <f t="shared" si="20"/>
        <v>25.282478000037372</v>
      </c>
      <c r="M39">
        <f t="shared" si="21"/>
        <v>-6.6612800099999729</v>
      </c>
      <c r="O39">
        <v>1500</v>
      </c>
      <c r="P39">
        <v>1700000</v>
      </c>
      <c r="Q39">
        <v>651.46656099999996</v>
      </c>
      <c r="R39">
        <v>-535298.14701399999</v>
      </c>
      <c r="S39">
        <v>2525820.8067859998</v>
      </c>
      <c r="T39">
        <v>702.62141299999996</v>
      </c>
      <c r="U39">
        <v>3161.2037019999998</v>
      </c>
      <c r="V39">
        <f t="shared" si="9"/>
        <v>0.3161203702</v>
      </c>
      <c r="Y39">
        <v>1700000</v>
      </c>
      <c r="Z39">
        <v>31.0151</v>
      </c>
      <c r="AA39">
        <v>105.935</v>
      </c>
      <c r="AB39">
        <v>74.919899999999998</v>
      </c>
      <c r="AD39">
        <f t="shared" si="10"/>
        <v>220074.62209122477</v>
      </c>
      <c r="AE39">
        <f t="shared" si="1"/>
        <v>0.27677551263068723</v>
      </c>
      <c r="AF39">
        <f t="shared" si="2"/>
        <v>88.352624948890352</v>
      </c>
      <c r="AG39">
        <f t="shared" si="3"/>
        <v>6.8158699342363242E-3</v>
      </c>
      <c r="AJ39">
        <v>4.3838408327380991</v>
      </c>
      <c r="AK39">
        <v>36.959400620891337</v>
      </c>
      <c r="AQ39">
        <v>2.2330374759844678</v>
      </c>
      <c r="AR39">
        <v>43.291859149369458</v>
      </c>
      <c r="AS39">
        <f t="shared" si="11"/>
        <v>1.7909769706036354</v>
      </c>
      <c r="AT39">
        <f t="shared" si="12"/>
        <v>1.7909769706036354</v>
      </c>
      <c r="AV39">
        <v>0.51063042501278744</v>
      </c>
      <c r="AW39">
        <v>76.796506011099126</v>
      </c>
      <c r="AX39">
        <f t="shared" si="13"/>
        <v>0.49135094493454445</v>
      </c>
      <c r="AY39">
        <f t="shared" si="14"/>
        <v>1.9279480078242983E-2</v>
      </c>
      <c r="AZ39">
        <f t="shared" si="16"/>
        <v>3.7756230600164843E-2</v>
      </c>
    </row>
    <row r="40" spans="2:52" x14ac:dyDescent="0.2">
      <c r="B40">
        <v>1600</v>
      </c>
      <c r="C40">
        <v>1800000</v>
      </c>
      <c r="D40">
        <v>651.26655000000005</v>
      </c>
      <c r="E40">
        <v>-535286.02105800004</v>
      </c>
      <c r="F40">
        <v>2525820.8067859998</v>
      </c>
      <c r="G40">
        <v>820.55728099999999</v>
      </c>
      <c r="I40">
        <f t="shared" si="17"/>
        <v>1231.3476141355932</v>
      </c>
      <c r="J40">
        <f t="shared" si="18"/>
        <v>0.16637204949568474</v>
      </c>
      <c r="K40">
        <f t="shared" si="19"/>
        <v>0.99876074796148773</v>
      </c>
      <c r="L40">
        <f t="shared" si="20"/>
        <v>37.408433999982662</v>
      </c>
      <c r="M40">
        <f t="shared" si="21"/>
        <v>-6.7172724400003059</v>
      </c>
      <c r="O40">
        <v>1600</v>
      </c>
      <c r="P40">
        <v>1800000</v>
      </c>
      <c r="Q40">
        <v>651.26655000000005</v>
      </c>
      <c r="R40">
        <v>-535286.02105800004</v>
      </c>
      <c r="S40">
        <v>2525820.8067859998</v>
      </c>
      <c r="T40">
        <v>820.55728099999999</v>
      </c>
      <c r="U40">
        <v>3670.237517</v>
      </c>
      <c r="V40">
        <f t="shared" si="9"/>
        <v>0.36702375170000001</v>
      </c>
      <c r="Y40">
        <v>1800000</v>
      </c>
      <c r="Z40">
        <v>31.286300000000001</v>
      </c>
      <c r="AA40">
        <v>105.92100000000001</v>
      </c>
      <c r="AB40">
        <v>74.634699999999995</v>
      </c>
      <c r="AD40">
        <f t="shared" si="10"/>
        <v>217570.88190560145</v>
      </c>
      <c r="AE40">
        <f t="shared" si="1"/>
        <v>0.32504129892996719</v>
      </c>
      <c r="AF40">
        <f t="shared" si="2"/>
        <v>81.888240677220736</v>
      </c>
      <c r="AG40">
        <f t="shared" si="3"/>
        <v>7.3539252403003082E-3</v>
      </c>
      <c r="AJ40">
        <v>4.5001163192522933</v>
      </c>
      <c r="AK40">
        <v>37.035795944706884</v>
      </c>
      <c r="AQ40">
        <v>1.9265797106319837</v>
      </c>
      <c r="AR40">
        <v>44.881427544786121</v>
      </c>
      <c r="AS40">
        <f t="shared" si="11"/>
        <v>1.5712196041912603</v>
      </c>
      <c r="AT40">
        <f t="shared" si="12"/>
        <v>1.5712196041912603</v>
      </c>
      <c r="AV40">
        <v>0.37567868120363368</v>
      </c>
      <c r="AW40">
        <v>88.580892203925558</v>
      </c>
      <c r="AX40">
        <f t="shared" si="13"/>
        <v>0.35542599284611404</v>
      </c>
      <c r="AY40">
        <f t="shared" si="14"/>
        <v>2.0252688357519644E-2</v>
      </c>
      <c r="AZ40">
        <f t="shared" si="16"/>
        <v>5.3909602463020338E-2</v>
      </c>
    </row>
    <row r="41" spans="2:52" x14ac:dyDescent="0.2">
      <c r="B41">
        <v>1700</v>
      </c>
      <c r="C41">
        <v>1900000</v>
      </c>
      <c r="D41">
        <v>651.359104</v>
      </c>
      <c r="E41">
        <v>-535262.98688700004</v>
      </c>
      <c r="F41">
        <v>2525820.8067859998</v>
      </c>
      <c r="G41">
        <v>957.61238000000003</v>
      </c>
      <c r="I41">
        <f t="shared" si="17"/>
        <v>1254.3817851355998</v>
      </c>
      <c r="J41">
        <f t="shared" si="18"/>
        <v>0.17677030258916501</v>
      </c>
      <c r="K41">
        <f t="shared" si="19"/>
        <v>0.99876074796148773</v>
      </c>
      <c r="L41">
        <f t="shared" si="20"/>
        <v>60.442604999989271</v>
      </c>
      <c r="M41">
        <f t="shared" si="21"/>
        <v>-6.6081902899996932</v>
      </c>
      <c r="O41">
        <v>1700</v>
      </c>
      <c r="P41">
        <v>1900000</v>
      </c>
      <c r="Q41">
        <v>651.359104</v>
      </c>
      <c r="R41">
        <v>-535262.98688700004</v>
      </c>
      <c r="S41">
        <v>2525820.8067859998</v>
      </c>
      <c r="T41">
        <v>957.61238000000003</v>
      </c>
      <c r="U41">
        <v>4289.2252580000004</v>
      </c>
      <c r="V41">
        <f t="shared" si="9"/>
        <v>0.42892252580000007</v>
      </c>
      <c r="Y41">
        <v>1900000</v>
      </c>
      <c r="Z41">
        <v>31.104700000000001</v>
      </c>
      <c r="AA41">
        <v>105.714</v>
      </c>
      <c r="AB41">
        <v>74.609300000000005</v>
      </c>
      <c r="AD41">
        <f t="shared" si="10"/>
        <v>217348.82353812942</v>
      </c>
      <c r="AE41">
        <f t="shared" si="1"/>
        <v>0.38024779795043073</v>
      </c>
      <c r="AF41">
        <f t="shared" si="2"/>
        <v>76.992624432153832</v>
      </c>
      <c r="AG41">
        <f t="shared" si="3"/>
        <v>7.8215284183572754E-3</v>
      </c>
      <c r="AJ41">
        <v>2.9062934829216629</v>
      </c>
      <c r="AK41">
        <v>37.216680343560895</v>
      </c>
      <c r="AL41">
        <f>AVERAGE(AJ41:AJ45)</f>
        <v>3.8355567119517304</v>
      </c>
      <c r="AM41">
        <f>AVERAGE(AK41:AK45)</f>
        <v>37.558563211321626</v>
      </c>
      <c r="AQ41">
        <v>1.678992373420479</v>
      </c>
      <c r="AR41">
        <v>45.99155623447507</v>
      </c>
      <c r="AS41">
        <f t="shared" si="11"/>
        <v>1.4424378735104064</v>
      </c>
      <c r="AT41">
        <f t="shared" si="12"/>
        <v>1.4424378735104064</v>
      </c>
      <c r="AV41">
        <v>0.26267782218318392</v>
      </c>
      <c r="AW41">
        <v>103.24687798321038</v>
      </c>
      <c r="AX41">
        <f t="shared" si="13"/>
        <v>0.25491222860018259</v>
      </c>
      <c r="AY41">
        <f t="shared" si="14"/>
        <v>7.765593583001329E-3</v>
      </c>
      <c r="AZ41">
        <f t="shared" si="16"/>
        <v>2.9563187019214086E-2</v>
      </c>
    </row>
    <row r="42" spans="2:52" x14ac:dyDescent="0.2">
      <c r="B42">
        <v>1800</v>
      </c>
      <c r="C42">
        <v>2000000</v>
      </c>
      <c r="D42">
        <v>651.33223399999997</v>
      </c>
      <c r="E42">
        <v>-535267.11208800005</v>
      </c>
      <c r="F42">
        <v>2525820.8067859998</v>
      </c>
      <c r="G42">
        <v>1159.047309</v>
      </c>
      <c r="I42">
        <f t="shared" si="17"/>
        <v>1250.2565841355827</v>
      </c>
      <c r="J42">
        <f t="shared" si="18"/>
        <v>0.18716855568264532</v>
      </c>
      <c r="K42">
        <f t="shared" si="19"/>
        <v>0.99876074796148773</v>
      </c>
      <c r="L42">
        <f t="shared" si="20"/>
        <v>56.317403999972157</v>
      </c>
      <c r="M42">
        <f t="shared" si="21"/>
        <v>-6.8797840099999306</v>
      </c>
      <c r="O42">
        <v>1800</v>
      </c>
      <c r="P42">
        <v>2000000</v>
      </c>
      <c r="Q42">
        <v>651.33223399999997</v>
      </c>
      <c r="R42">
        <v>-535267.11208800005</v>
      </c>
      <c r="S42">
        <v>2525820.8067859998</v>
      </c>
      <c r="T42">
        <v>1159.047309</v>
      </c>
      <c r="U42">
        <v>4874.7844240000004</v>
      </c>
      <c r="V42">
        <f t="shared" si="9"/>
        <v>0.48747844240000004</v>
      </c>
      <c r="Y42">
        <v>2000000</v>
      </c>
      <c r="Z42">
        <v>30.886600000000001</v>
      </c>
      <c r="AA42">
        <v>105.758</v>
      </c>
      <c r="AB42">
        <v>74.871399999999994</v>
      </c>
      <c r="AD42">
        <f t="shared" si="10"/>
        <v>219647.49748177422</v>
      </c>
      <c r="AE42">
        <f>V42*$AD$21/AD42</f>
        <v>0.42763604268152189</v>
      </c>
      <c r="AF42">
        <f t="shared" si="2"/>
        <v>73.484290546402462</v>
      </c>
      <c r="AG42">
        <f t="shared" si="3"/>
        <v>8.1949488186149697E-3</v>
      </c>
      <c r="AJ42">
        <v>3.635949186781942</v>
      </c>
      <c r="AK42">
        <v>37.495413345941451</v>
      </c>
      <c r="AQ42">
        <v>1.7506394751858263</v>
      </c>
      <c r="AR42">
        <v>47.499707793864545</v>
      </c>
      <c r="AS42">
        <f t="shared" si="11"/>
        <v>1.2929419398704256</v>
      </c>
      <c r="AT42">
        <f t="shared" si="12"/>
        <v>1.2929419398704256</v>
      </c>
      <c r="AV42">
        <v>0.1695542437147402</v>
      </c>
      <c r="AW42">
        <v>124.31983891377629</v>
      </c>
      <c r="AX42">
        <f t="shared" si="13"/>
        <v>0.1734679633940949</v>
      </c>
      <c r="AY42">
        <f t="shared" si="14"/>
        <v>3.9137196793546936E-3</v>
      </c>
      <c r="AZ42">
        <f t="shared" si="16"/>
        <v>2.3082404743222915E-2</v>
      </c>
    </row>
    <row r="43" spans="2:52" x14ac:dyDescent="0.2">
      <c r="B43">
        <v>1900</v>
      </c>
      <c r="C43">
        <v>2100000</v>
      </c>
      <c r="D43">
        <v>651.43298900000002</v>
      </c>
      <c r="E43">
        <v>-535240.54208000004</v>
      </c>
      <c r="F43">
        <v>2525820.8067859998</v>
      </c>
      <c r="G43">
        <v>1250.322308</v>
      </c>
      <c r="I43">
        <f t="shared" ref="I43:I55" si="22">E43-(128000-$B$22)/128000*$E$23</f>
        <v>1276.8265921355924</v>
      </c>
      <c r="J43">
        <f t="shared" ref="J43:J55" si="23">B43/$B$22</f>
        <v>0.19756680877612562</v>
      </c>
      <c r="K43">
        <f t="shared" ref="K43:K55" si="24">F43/$F$23</f>
        <v>0.99876074796148773</v>
      </c>
      <c r="L43">
        <f t="shared" ref="L43:L55" si="25">E43-$E$24</f>
        <v>82.88741199998185</v>
      </c>
      <c r="M43">
        <f t="shared" ref="M43:M55" si="26">((L43-L42)-(B43-B42)*$H$14)/(B43-B42)</f>
        <v>-6.5728319199996621</v>
      </c>
      <c r="O43">
        <v>1900</v>
      </c>
      <c r="P43">
        <v>2100000</v>
      </c>
      <c r="Q43">
        <v>651.43298900000002</v>
      </c>
      <c r="R43">
        <v>-535240.54208000004</v>
      </c>
      <c r="S43">
        <v>2525820.8067859998</v>
      </c>
      <c r="T43">
        <v>1250.322308</v>
      </c>
      <c r="U43">
        <v>5512.0369190000001</v>
      </c>
      <c r="V43">
        <f t="shared" si="9"/>
        <v>0.55120369190000007</v>
      </c>
      <c r="Y43">
        <v>2100000</v>
      </c>
      <c r="Z43">
        <v>31.026</v>
      </c>
      <c r="AA43">
        <v>105.83499999999999</v>
      </c>
      <c r="AB43">
        <v>74.808999999999997</v>
      </c>
      <c r="AD43">
        <f t="shared" ref="AD43:AD55" si="27">(1/6)*3.14*(AB43)^3</f>
        <v>219098.77324123081</v>
      </c>
      <c r="AE43">
        <f t="shared" ref="AE43:AE55" si="28">V43*$AD$21/AD43</f>
        <v>0.48474944284602528</v>
      </c>
      <c r="AF43">
        <f t="shared" ref="AF43:AF55" si="29">AD43/O43*0.6022</f>
        <v>69.442779603089051</v>
      </c>
      <c r="AG43">
        <f t="shared" ref="AG43:AG55" si="30">O43/AD43</f>
        <v>8.671887897373453E-3</v>
      </c>
      <c r="AJ43">
        <v>4.3669591756695239</v>
      </c>
      <c r="AK43">
        <v>37.574973241730063</v>
      </c>
      <c r="AQ43">
        <v>1.4656218359415121</v>
      </c>
      <c r="AR43">
        <v>49.242681179281234</v>
      </c>
      <c r="AS43">
        <f t="shared" si="11"/>
        <v>1.149085051929911</v>
      </c>
      <c r="AT43">
        <f t="shared" si="12"/>
        <v>1.149085051929911</v>
      </c>
      <c r="AV43">
        <v>0.10660590604839131</v>
      </c>
      <c r="AW43">
        <v>157.85853775025831</v>
      </c>
      <c r="AX43">
        <f t="shared" si="13"/>
        <v>0.10843989611249572</v>
      </c>
      <c r="AY43">
        <f t="shared" si="14"/>
        <v>1.8339900641044099E-3</v>
      </c>
      <c r="AZ43">
        <f t="shared" si="16"/>
        <v>1.7203456469587267E-2</v>
      </c>
    </row>
    <row r="44" spans="2:52" x14ac:dyDescent="0.2">
      <c r="B44">
        <v>2000</v>
      </c>
      <c r="C44">
        <v>2200000</v>
      </c>
      <c r="D44">
        <v>651.38528599999995</v>
      </c>
      <c r="E44">
        <v>-535228.99999299995</v>
      </c>
      <c r="F44">
        <v>2525820.8067859998</v>
      </c>
      <c r="G44">
        <v>1642.3996050000001</v>
      </c>
      <c r="I44">
        <f t="shared" si="22"/>
        <v>1288.3686791356886</v>
      </c>
      <c r="J44">
        <f t="shared" si="23"/>
        <v>0.20796506186960589</v>
      </c>
      <c r="K44">
        <f t="shared" si="24"/>
        <v>0.99876074796148773</v>
      </c>
      <c r="L44">
        <f t="shared" si="25"/>
        <v>94.429499000078067</v>
      </c>
      <c r="M44">
        <f t="shared" si="26"/>
        <v>-6.7231111299987969</v>
      </c>
      <c r="O44">
        <v>2000</v>
      </c>
      <c r="P44">
        <v>2200000</v>
      </c>
      <c r="Q44">
        <v>651.38528599999995</v>
      </c>
      <c r="R44">
        <v>-535228.99999299995</v>
      </c>
      <c r="S44">
        <v>2525820.8067859998</v>
      </c>
      <c r="T44">
        <v>1642.3996050000001</v>
      </c>
      <c r="U44">
        <v>6312.7445349999998</v>
      </c>
      <c r="V44">
        <f t="shared" si="9"/>
        <v>0.6312744535</v>
      </c>
      <c r="Y44">
        <v>2200000</v>
      </c>
      <c r="Z44">
        <v>30.9375</v>
      </c>
      <c r="AA44">
        <v>106.28700000000001</v>
      </c>
      <c r="AB44">
        <v>75.349500000000006</v>
      </c>
      <c r="AD44">
        <f t="shared" si="27"/>
        <v>223882.17740882904</v>
      </c>
      <c r="AE44">
        <f t="shared" si="28"/>
        <v>0.54330517191046523</v>
      </c>
      <c r="AF44">
        <f t="shared" si="29"/>
        <v>67.410923617798417</v>
      </c>
      <c r="AG44">
        <f t="shared" si="30"/>
        <v>8.9332702725497433E-3</v>
      </c>
      <c r="AJ44">
        <v>4.3484731788006439</v>
      </c>
      <c r="AK44">
        <v>37.712099107422802</v>
      </c>
      <c r="AQ44">
        <v>1.5851753343845338</v>
      </c>
      <c r="AR44">
        <v>51.303933432620262</v>
      </c>
      <c r="AS44">
        <f t="shared" si="11"/>
        <v>1.0096396691912033</v>
      </c>
      <c r="AT44">
        <f t="shared" si="12"/>
        <v>1.0096396691912033</v>
      </c>
      <c r="AV44">
        <v>5.7501399117607342E-2</v>
      </c>
      <c r="AW44">
        <v>212.14012940708079</v>
      </c>
      <c r="AX44">
        <f t="shared" si="13"/>
        <v>6.2757982749433658E-2</v>
      </c>
      <c r="AY44">
        <f t="shared" si="14"/>
        <v>5.2565836318263157E-3</v>
      </c>
      <c r="AZ44">
        <f t="shared" si="16"/>
        <v>9.141662137776943E-2</v>
      </c>
    </row>
    <row r="45" spans="2:52" x14ac:dyDescent="0.2">
      <c r="B45">
        <v>2100</v>
      </c>
      <c r="C45">
        <v>2300000</v>
      </c>
      <c r="D45">
        <v>651.380718</v>
      </c>
      <c r="E45">
        <v>-535218.146603</v>
      </c>
      <c r="F45">
        <v>2525820.8067859998</v>
      </c>
      <c r="G45">
        <v>1907.6100839999999</v>
      </c>
      <c r="I45">
        <f t="shared" si="22"/>
        <v>1299.2220691356342</v>
      </c>
      <c r="J45">
        <f t="shared" si="23"/>
        <v>0.2183633149630862</v>
      </c>
      <c r="K45">
        <f t="shared" si="24"/>
        <v>0.99876074796148773</v>
      </c>
      <c r="L45">
        <f t="shared" si="25"/>
        <v>105.28288900002372</v>
      </c>
      <c r="M45">
        <f t="shared" si="26"/>
        <v>-6.7299981000003024</v>
      </c>
      <c r="O45">
        <v>2100</v>
      </c>
      <c r="P45">
        <v>2300000</v>
      </c>
      <c r="Q45">
        <v>651.380718</v>
      </c>
      <c r="R45">
        <v>-535218.146603</v>
      </c>
      <c r="S45">
        <v>2525820.8067859998</v>
      </c>
      <c r="T45">
        <v>1907.6100839999999</v>
      </c>
      <c r="U45">
        <v>6905.125172</v>
      </c>
      <c r="V45">
        <f t="shared" si="9"/>
        <v>0.69051251720000006</v>
      </c>
      <c r="Y45">
        <v>2300000</v>
      </c>
      <c r="Z45">
        <v>30.7072</v>
      </c>
      <c r="AA45">
        <v>106.023</v>
      </c>
      <c r="AB45">
        <v>75.315799999999996</v>
      </c>
      <c r="AD45">
        <f t="shared" si="27"/>
        <v>223581.91839729456</v>
      </c>
      <c r="AE45">
        <f t="shared" si="28"/>
        <v>0.59508639870130353</v>
      </c>
      <c r="AF45">
        <f t="shared" si="29"/>
        <v>64.114776789928939</v>
      </c>
      <c r="AG45">
        <f t="shared" si="30"/>
        <v>9.3925305545880453E-3</v>
      </c>
      <c r="AJ45">
        <v>3.9201085355848768</v>
      </c>
      <c r="AK45">
        <v>37.793650017952892</v>
      </c>
      <c r="AQ45">
        <v>1.0091669377319614</v>
      </c>
      <c r="AR45">
        <v>53.393743159910215</v>
      </c>
      <c r="AS45">
        <f t="shared" si="11"/>
        <v>0.89407807036086762</v>
      </c>
      <c r="AT45">
        <f t="shared" si="12"/>
        <v>0.89407807036086762</v>
      </c>
      <c r="AV45">
        <v>2.4546051217666502E-2</v>
      </c>
      <c r="AW45">
        <v>336.79139065255089</v>
      </c>
      <c r="AX45">
        <f t="shared" si="13"/>
        <v>2.8544977922659427E-2</v>
      </c>
      <c r="AY45">
        <f t="shared" si="14"/>
        <v>3.998926704992925E-3</v>
      </c>
      <c r="AZ45">
        <f t="shared" si="16"/>
        <v>0.16291527584342291</v>
      </c>
    </row>
    <row r="46" spans="2:52" x14ac:dyDescent="0.2">
      <c r="B46">
        <v>2200</v>
      </c>
      <c r="C46">
        <v>2400000</v>
      </c>
      <c r="D46">
        <v>651.43258000000003</v>
      </c>
      <c r="E46">
        <v>-535182.749832</v>
      </c>
      <c r="F46">
        <v>2525820.8067859998</v>
      </c>
      <c r="G46">
        <v>2196.9314089999998</v>
      </c>
      <c r="I46">
        <f t="shared" si="22"/>
        <v>1334.6188401356339</v>
      </c>
      <c r="J46">
        <f t="shared" si="23"/>
        <v>0.2287615680565665</v>
      </c>
      <c r="K46">
        <f t="shared" si="24"/>
        <v>0.99876074796148773</v>
      </c>
      <c r="L46">
        <f t="shared" si="25"/>
        <v>140.67966000002343</v>
      </c>
      <c r="M46">
        <f t="shared" si="26"/>
        <v>-6.4845642899997618</v>
      </c>
      <c r="O46">
        <v>2200</v>
      </c>
      <c r="P46">
        <v>2400000</v>
      </c>
      <c r="Q46">
        <v>651.43258000000003</v>
      </c>
      <c r="R46">
        <v>-535182.749832</v>
      </c>
      <c r="S46">
        <v>2525820.8067859998</v>
      </c>
      <c r="T46">
        <v>2196.9314089999998</v>
      </c>
      <c r="U46">
        <v>7786.4100079999998</v>
      </c>
      <c r="V46">
        <f t="shared" si="9"/>
        <v>0.77864100079999998</v>
      </c>
      <c r="Y46">
        <v>2400000</v>
      </c>
      <c r="Z46">
        <v>31.2</v>
      </c>
      <c r="AA46">
        <v>106.371</v>
      </c>
      <c r="AB46">
        <v>75.171000000000006</v>
      </c>
      <c r="AD46">
        <f t="shared" si="27"/>
        <v>222294.83949452714</v>
      </c>
      <c r="AE46">
        <f t="shared" si="28"/>
        <v>0.67492114480580367</v>
      </c>
      <c r="AF46">
        <f t="shared" si="29"/>
        <v>60.848160156183738</v>
      </c>
      <c r="AG46">
        <f t="shared" si="30"/>
        <v>9.8967659573319221E-3</v>
      </c>
      <c r="AJ46">
        <v>3.9623704715586174</v>
      </c>
      <c r="AK46">
        <v>37.998530634539463</v>
      </c>
      <c r="AL46">
        <f>AVERAGE(AJ46:AJ50)</f>
        <v>3.7986207120199316</v>
      </c>
      <c r="AM46">
        <f>AVERAGE(AK46:AK50)</f>
        <v>38.156933784438124</v>
      </c>
      <c r="AN46">
        <f>AVERAGE(AJ46:AJ55)</f>
        <v>3.6772615746635751</v>
      </c>
      <c r="AO46">
        <f>AVERAGE(AK46:AK55)</f>
        <v>38.326475695862598</v>
      </c>
      <c r="AQ46">
        <v>1.1481556013259451</v>
      </c>
      <c r="AR46">
        <v>55.599807826394866</v>
      </c>
      <c r="AS46">
        <f t="shared" si="11"/>
        <v>0.79353403450811022</v>
      </c>
      <c r="AT46">
        <f t="shared" si="12"/>
        <v>0.79353403450811022</v>
      </c>
      <c r="AV46">
        <v>8.0865609752666361E-3</v>
      </c>
      <c r="AW46">
        <v>646.62334373952558</v>
      </c>
      <c r="AX46">
        <f t="shared" si="13"/>
        <v>1.0619109271911389E-2</v>
      </c>
      <c r="AY46">
        <f t="shared" si="14"/>
        <v>2.5325482966447529E-3</v>
      </c>
      <c r="AZ46">
        <f t="shared" si="16"/>
        <v>0.31317989246488653</v>
      </c>
    </row>
    <row r="47" spans="2:52" x14ac:dyDescent="0.2">
      <c r="B47">
        <v>2300</v>
      </c>
      <c r="C47">
        <v>2500000</v>
      </c>
      <c r="D47">
        <v>651.58138399999996</v>
      </c>
      <c r="E47">
        <v>-535159.02422899997</v>
      </c>
      <c r="F47">
        <v>2525820.8067859998</v>
      </c>
      <c r="G47">
        <v>2525.7466370000002</v>
      </c>
      <c r="I47">
        <f t="shared" si="22"/>
        <v>1358.344443135662</v>
      </c>
      <c r="J47">
        <f t="shared" si="23"/>
        <v>0.2391598211500468</v>
      </c>
      <c r="K47">
        <f t="shared" si="24"/>
        <v>0.99876074796148773</v>
      </c>
      <c r="L47">
        <f t="shared" si="25"/>
        <v>164.40526300005149</v>
      </c>
      <c r="M47">
        <f t="shared" si="26"/>
        <v>-6.6012759699994783</v>
      </c>
      <c r="O47">
        <v>2300</v>
      </c>
      <c r="P47">
        <v>2500000</v>
      </c>
      <c r="Q47">
        <v>651.58138399999996</v>
      </c>
      <c r="R47">
        <v>-535159.02422899997</v>
      </c>
      <c r="S47">
        <v>2525820.8067859998</v>
      </c>
      <c r="T47">
        <v>2525.7466370000002</v>
      </c>
      <c r="U47">
        <v>8743.7298510000001</v>
      </c>
      <c r="V47">
        <f t="shared" si="9"/>
        <v>0.87437298510000006</v>
      </c>
      <c r="Y47">
        <v>2500000</v>
      </c>
      <c r="Z47">
        <v>31.168800000000001</v>
      </c>
      <c r="AA47">
        <v>106.03400000000001</v>
      </c>
      <c r="AB47">
        <v>74.865200000000002</v>
      </c>
      <c r="AD47">
        <f t="shared" si="27"/>
        <v>219592.93585807792</v>
      </c>
      <c r="AE47">
        <f t="shared" si="28"/>
        <v>0.76722635470762957</v>
      </c>
      <c r="AF47">
        <f t="shared" si="29"/>
        <v>57.495159119015007</v>
      </c>
      <c r="AG47">
        <f t="shared" si="30"/>
        <v>1.0473925270011787E-2</v>
      </c>
      <c r="AJ47">
        <v>3.797655288884946</v>
      </c>
      <c r="AK47">
        <v>38.081278954363754</v>
      </c>
      <c r="AQ47">
        <v>1.0428665004218634</v>
      </c>
      <c r="AR47">
        <v>57.515770891133045</v>
      </c>
      <c r="AS47">
        <f t="shared" si="11"/>
        <v>0.7201383038908733</v>
      </c>
      <c r="AT47">
        <f t="shared" si="12"/>
        <v>0.7201383038908733</v>
      </c>
    </row>
    <row r="48" spans="2:52" x14ac:dyDescent="0.2">
      <c r="B48">
        <v>2400</v>
      </c>
      <c r="C48">
        <v>2600000</v>
      </c>
      <c r="D48">
        <v>651.46681100000001</v>
      </c>
      <c r="E48">
        <v>-535133.13035300002</v>
      </c>
      <c r="F48">
        <v>2525820.8067859998</v>
      </c>
      <c r="G48">
        <v>2811.5019499999999</v>
      </c>
      <c r="I48">
        <f t="shared" si="22"/>
        <v>1384.2383191356203</v>
      </c>
      <c r="J48">
        <f t="shared" si="23"/>
        <v>0.24955807424352708</v>
      </c>
      <c r="K48">
        <f t="shared" si="24"/>
        <v>0.99876074796148773</v>
      </c>
      <c r="L48">
        <f t="shared" si="25"/>
        <v>190.29913900000975</v>
      </c>
      <c r="M48">
        <f t="shared" si="26"/>
        <v>-6.5795932400001762</v>
      </c>
      <c r="O48">
        <v>2400</v>
      </c>
      <c r="P48">
        <v>2600000</v>
      </c>
      <c r="Q48">
        <v>651.46681100000001</v>
      </c>
      <c r="R48">
        <v>-535133.13035300002</v>
      </c>
      <c r="S48">
        <v>2525820.8067859998</v>
      </c>
      <c r="T48">
        <v>2811.5019499999999</v>
      </c>
      <c r="U48">
        <v>9700.6918750000004</v>
      </c>
      <c r="V48">
        <f t="shared" si="9"/>
        <v>0.97006918750000004</v>
      </c>
      <c r="Y48">
        <v>2600000</v>
      </c>
      <c r="Z48">
        <v>30.770700000000001</v>
      </c>
      <c r="AA48">
        <v>106.35</v>
      </c>
      <c r="AB48">
        <v>75.579300000000003</v>
      </c>
      <c r="AD48">
        <f t="shared" si="27"/>
        <v>225936.81040905329</v>
      </c>
      <c r="AE48">
        <f t="shared" si="28"/>
        <v>0.82729588379081065</v>
      </c>
      <c r="AF48">
        <f t="shared" si="29"/>
        <v>56.691311345138281</v>
      </c>
      <c r="AG48">
        <f t="shared" si="30"/>
        <v>1.062243906008435E-2</v>
      </c>
      <c r="AJ48">
        <v>4.4518398179560439</v>
      </c>
      <c r="AK48">
        <v>38.135503604468305</v>
      </c>
      <c r="AQ48">
        <v>1.0284500264993084</v>
      </c>
      <c r="AR48">
        <v>59.920128661730779</v>
      </c>
      <c r="AS48">
        <f t="shared" si="11"/>
        <v>0.64239236133231981</v>
      </c>
      <c r="AT48">
        <f t="shared" si="12"/>
        <v>0.64239236133231981</v>
      </c>
    </row>
    <row r="49" spans="2:46" x14ac:dyDescent="0.2">
      <c r="B49">
        <v>2500</v>
      </c>
      <c r="C49">
        <v>2700000</v>
      </c>
      <c r="D49">
        <v>651.53026799999998</v>
      </c>
      <c r="E49">
        <v>-535100.36381799995</v>
      </c>
      <c r="F49">
        <v>2525820.8067859998</v>
      </c>
      <c r="G49">
        <v>3091.2061859999999</v>
      </c>
      <c r="I49">
        <f t="shared" si="22"/>
        <v>1417.0048541356809</v>
      </c>
      <c r="J49">
        <f t="shared" si="23"/>
        <v>0.25995632733700741</v>
      </c>
      <c r="K49">
        <f t="shared" si="24"/>
        <v>0.99876074796148773</v>
      </c>
      <c r="L49">
        <f t="shared" si="25"/>
        <v>223.06567400007043</v>
      </c>
      <c r="M49">
        <f t="shared" si="26"/>
        <v>-6.5108666499991523</v>
      </c>
      <c r="O49">
        <v>2500</v>
      </c>
      <c r="P49">
        <v>2700000</v>
      </c>
      <c r="Q49">
        <v>651.53026799999998</v>
      </c>
      <c r="R49">
        <v>-535100.36381799995</v>
      </c>
      <c r="S49">
        <v>2525820.8067859998</v>
      </c>
      <c r="T49">
        <v>3091.2061859999999</v>
      </c>
      <c r="U49">
        <v>10618.514746000001</v>
      </c>
      <c r="V49">
        <f t="shared" si="9"/>
        <v>1.0618514746000001</v>
      </c>
      <c r="Y49">
        <v>2700000</v>
      </c>
      <c r="Z49">
        <v>31.0855</v>
      </c>
      <c r="AA49">
        <v>106.167</v>
      </c>
      <c r="AB49">
        <v>75.081500000000005</v>
      </c>
      <c r="AD49">
        <f t="shared" si="27"/>
        <v>221501.77928324058</v>
      </c>
      <c r="AE49">
        <f t="shared" si="28"/>
        <v>0.92370161307418153</v>
      </c>
      <c r="AF49">
        <f t="shared" si="29"/>
        <v>53.355348593746989</v>
      </c>
      <c r="AG49">
        <f t="shared" si="30"/>
        <v>1.1286591051727758E-2</v>
      </c>
      <c r="AJ49">
        <v>4.1500871033731439</v>
      </c>
      <c r="AK49">
        <v>38.271784047795144</v>
      </c>
      <c r="AQ49">
        <v>0.92088251825900347</v>
      </c>
      <c r="AR49">
        <v>63.123694315830207</v>
      </c>
      <c r="AS49">
        <f t="shared" si="11"/>
        <v>0.55797742580140264</v>
      </c>
      <c r="AT49">
        <f t="shared" si="12"/>
        <v>0.55797742580140264</v>
      </c>
    </row>
    <row r="50" spans="2:46" x14ac:dyDescent="0.2">
      <c r="B50">
        <v>2600</v>
      </c>
      <c r="C50">
        <v>2800000</v>
      </c>
      <c r="D50">
        <v>651.492931</v>
      </c>
      <c r="E50">
        <v>-535073.76347699994</v>
      </c>
      <c r="F50">
        <v>2525820.8067859998</v>
      </c>
      <c r="G50">
        <v>3436.479049</v>
      </c>
      <c r="I50">
        <f t="shared" si="22"/>
        <v>1443.6051951356931</v>
      </c>
      <c r="J50">
        <f t="shared" si="23"/>
        <v>0.27035458043048766</v>
      </c>
      <c r="K50">
        <f t="shared" si="24"/>
        <v>0.99876074796148773</v>
      </c>
      <c r="L50">
        <f t="shared" si="25"/>
        <v>249.66601500008255</v>
      </c>
      <c r="M50">
        <f t="shared" si="26"/>
        <v>-6.5725285899996377</v>
      </c>
      <c r="O50">
        <v>2600</v>
      </c>
      <c r="P50">
        <v>2800000</v>
      </c>
      <c r="Q50">
        <v>651.492931</v>
      </c>
      <c r="R50">
        <v>-535073.76347699994</v>
      </c>
      <c r="S50">
        <v>2525820.8067859998</v>
      </c>
      <c r="T50">
        <v>3436.479049</v>
      </c>
      <c r="U50">
        <v>11908.551452</v>
      </c>
      <c r="V50">
        <f t="shared" si="9"/>
        <v>1.1908551452</v>
      </c>
      <c r="Y50">
        <v>2800000</v>
      </c>
      <c r="Z50">
        <v>30.8215</v>
      </c>
      <c r="AA50">
        <v>106.526</v>
      </c>
      <c r="AB50">
        <v>75.704499999999996</v>
      </c>
      <c r="AD50">
        <f t="shared" si="27"/>
        <v>227061.49032192325</v>
      </c>
      <c r="AE50">
        <f t="shared" si="28"/>
        <v>1.0105565006319692</v>
      </c>
      <c r="AF50">
        <f t="shared" si="29"/>
        <v>52.590934412254683</v>
      </c>
      <c r="AG50">
        <f t="shared" si="30"/>
        <v>1.1450642714948148E-2</v>
      </c>
      <c r="AJ50">
        <v>2.6311508783269093</v>
      </c>
      <c r="AK50">
        <v>38.297571681023975</v>
      </c>
      <c r="AQ50">
        <v>0.71399758193274498</v>
      </c>
      <c r="AR50">
        <v>66.060106837555921</v>
      </c>
      <c r="AS50">
        <f t="shared" si="11"/>
        <v>0.49521436490439669</v>
      </c>
      <c r="AT50">
        <f t="shared" si="12"/>
        <v>0.49521436490439669</v>
      </c>
    </row>
    <row r="51" spans="2:46" x14ac:dyDescent="0.2">
      <c r="B51">
        <v>2700</v>
      </c>
      <c r="C51">
        <v>2900000</v>
      </c>
      <c r="D51">
        <v>651.46341800000005</v>
      </c>
      <c r="E51">
        <v>-535042.12899799994</v>
      </c>
      <c r="F51">
        <v>2525820.8067859998</v>
      </c>
      <c r="G51">
        <v>3800.481096</v>
      </c>
      <c r="I51">
        <f t="shared" si="22"/>
        <v>1475.2396741356933</v>
      </c>
      <c r="J51">
        <f t="shared" si="23"/>
        <v>0.28075283352396796</v>
      </c>
      <c r="K51">
        <f t="shared" si="24"/>
        <v>0.99876074796148773</v>
      </c>
      <c r="L51">
        <f t="shared" si="25"/>
        <v>281.30049400008284</v>
      </c>
      <c r="M51">
        <f t="shared" si="26"/>
        <v>-6.522187209999756</v>
      </c>
      <c r="O51">
        <v>2700</v>
      </c>
      <c r="P51">
        <v>2900000</v>
      </c>
      <c r="Q51">
        <v>651.46341800000005</v>
      </c>
      <c r="R51">
        <v>-535042.12899799994</v>
      </c>
      <c r="S51">
        <v>2525820.8067859998</v>
      </c>
      <c r="T51">
        <v>3800.481096</v>
      </c>
      <c r="U51">
        <v>13074.594399</v>
      </c>
      <c r="V51">
        <f t="shared" si="9"/>
        <v>1.3074594399000001</v>
      </c>
      <c r="Y51">
        <v>2900000</v>
      </c>
      <c r="Z51">
        <v>30.827200000000001</v>
      </c>
      <c r="AA51">
        <v>106.268</v>
      </c>
      <c r="AB51">
        <v>75.440799999999996</v>
      </c>
      <c r="AD51">
        <f t="shared" si="27"/>
        <v>224696.9891945906</v>
      </c>
      <c r="AE51">
        <f t="shared" si="28"/>
        <v>1.1211820046979981</v>
      </c>
      <c r="AF51">
        <f t="shared" si="29"/>
        <v>50.115750701104616</v>
      </c>
      <c r="AG51">
        <f t="shared" si="30"/>
        <v>1.2016182369323E-2</v>
      </c>
      <c r="AJ51">
        <v>3.425787160910343</v>
      </c>
      <c r="AK51">
        <v>38.313807499709895</v>
      </c>
      <c r="AL51">
        <f>AVERAGE(AJ51:AJ55)</f>
        <v>3.5559024373072186</v>
      </c>
      <c r="AM51">
        <f>AVERAGE(AK51:AK55)</f>
        <v>38.496017607287072</v>
      </c>
      <c r="AQ51">
        <v>0.57056661033559641</v>
      </c>
      <c r="AR51">
        <v>70.359502759924993</v>
      </c>
      <c r="AS51">
        <f t="shared" si="11"/>
        <v>0.42182761694296583</v>
      </c>
      <c r="AT51">
        <f t="shared" si="12"/>
        <v>0.42182761694296583</v>
      </c>
    </row>
    <row r="52" spans="2:46" x14ac:dyDescent="0.2">
      <c r="B52">
        <v>2800</v>
      </c>
      <c r="C52">
        <v>3000000</v>
      </c>
      <c r="D52">
        <v>651.42265199999997</v>
      </c>
      <c r="E52">
        <v>-535002.01464399998</v>
      </c>
      <c r="F52">
        <v>2525820.8067859998</v>
      </c>
      <c r="G52">
        <v>4258.2984699999997</v>
      </c>
      <c r="I52">
        <f t="shared" si="22"/>
        <v>1515.3540281356545</v>
      </c>
      <c r="J52">
        <f t="shared" si="23"/>
        <v>0.29115108661744826</v>
      </c>
      <c r="K52">
        <f t="shared" si="24"/>
        <v>0.99876074796148773</v>
      </c>
      <c r="L52">
        <f t="shared" si="25"/>
        <v>321.414848000044</v>
      </c>
      <c r="M52">
        <f t="shared" si="26"/>
        <v>-6.4373884600001476</v>
      </c>
      <c r="O52">
        <v>2800</v>
      </c>
      <c r="P52">
        <v>3000000</v>
      </c>
      <c r="Q52">
        <v>651.42265199999997</v>
      </c>
      <c r="R52">
        <v>-535002.01464399998</v>
      </c>
      <c r="S52">
        <v>2525820.8067859998</v>
      </c>
      <c r="T52">
        <v>4258.2984699999997</v>
      </c>
      <c r="U52">
        <v>14302.654066999999</v>
      </c>
      <c r="V52">
        <f t="shared" si="9"/>
        <v>1.4302654067</v>
      </c>
      <c r="Y52">
        <v>3000000</v>
      </c>
      <c r="Z52">
        <v>30.690300000000001</v>
      </c>
      <c r="AA52">
        <v>106.85299999999999</v>
      </c>
      <c r="AB52">
        <v>76.162700000000001</v>
      </c>
      <c r="AD52">
        <f t="shared" si="27"/>
        <v>231209.34980558942</v>
      </c>
      <c r="AE52">
        <f t="shared" si="28"/>
        <v>1.1919454742036484</v>
      </c>
      <c r="AF52">
        <f t="shared" si="29"/>
        <v>49.726525161759263</v>
      </c>
      <c r="AG52">
        <f t="shared" si="30"/>
        <v>1.2110236901554191E-2</v>
      </c>
      <c r="AJ52">
        <v>4.3242073101702454</v>
      </c>
      <c r="AK52">
        <v>38.497638668503008</v>
      </c>
      <c r="AQ52">
        <v>0.53527693401102383</v>
      </c>
      <c r="AR52">
        <v>73.859277002618498</v>
      </c>
      <c r="AS52">
        <f t="shared" si="11"/>
        <v>0.37419115678474929</v>
      </c>
      <c r="AT52">
        <f t="shared" si="12"/>
        <v>0.37419115678474929</v>
      </c>
    </row>
    <row r="53" spans="2:46" x14ac:dyDescent="0.2">
      <c r="B53">
        <v>2900</v>
      </c>
      <c r="C53">
        <v>3100000</v>
      </c>
      <c r="D53">
        <v>651.54287399999998</v>
      </c>
      <c r="E53">
        <v>-534952.64083100006</v>
      </c>
      <c r="F53">
        <v>2525820.8067859998</v>
      </c>
      <c r="G53">
        <v>4687.8656289999999</v>
      </c>
      <c r="I53">
        <f t="shared" si="22"/>
        <v>1564.7278411355801</v>
      </c>
      <c r="J53">
        <f t="shared" si="23"/>
        <v>0.30154933971092857</v>
      </c>
      <c r="K53">
        <f t="shared" si="24"/>
        <v>0.99876074796148773</v>
      </c>
      <c r="L53">
        <f t="shared" si="25"/>
        <v>370.78866099996958</v>
      </c>
      <c r="M53">
        <f t="shared" si="26"/>
        <v>-6.3447938700005038</v>
      </c>
      <c r="O53">
        <v>2900</v>
      </c>
      <c r="P53">
        <v>3100000</v>
      </c>
      <c r="Q53">
        <v>651.54287399999998</v>
      </c>
      <c r="R53">
        <v>-534952.64083100006</v>
      </c>
      <c r="S53">
        <v>2525820.8067859998</v>
      </c>
      <c r="T53">
        <v>4687.8656289999999</v>
      </c>
      <c r="U53">
        <v>15734.519377000001</v>
      </c>
      <c r="V53">
        <f t="shared" si="9"/>
        <v>1.5734519377</v>
      </c>
      <c r="Y53">
        <v>3100000</v>
      </c>
      <c r="Z53">
        <v>30.7927</v>
      </c>
      <c r="AA53">
        <v>106.24299999999999</v>
      </c>
      <c r="AB53">
        <v>75.450299999999999</v>
      </c>
      <c r="AD53">
        <f t="shared" si="27"/>
        <v>224781.88583728857</v>
      </c>
      <c r="AE53">
        <f t="shared" si="28"/>
        <v>1.3487681995159242</v>
      </c>
      <c r="AF53">
        <f t="shared" si="29"/>
        <v>46.677121259039716</v>
      </c>
      <c r="AG53">
        <f t="shared" si="30"/>
        <v>1.2901395453631902E-2</v>
      </c>
      <c r="AJ53">
        <v>3.7289107292359773</v>
      </c>
      <c r="AK53">
        <v>38.533945115560549</v>
      </c>
      <c r="AQ53">
        <v>0.48598391601455121</v>
      </c>
      <c r="AR53">
        <v>79.733735019579711</v>
      </c>
      <c r="AS53">
        <f t="shared" si="11"/>
        <v>0.31158288090054909</v>
      </c>
      <c r="AT53">
        <f t="shared" si="12"/>
        <v>0.31158288090054909</v>
      </c>
    </row>
    <row r="54" spans="2:46" x14ac:dyDescent="0.2">
      <c r="B54">
        <v>3000</v>
      </c>
      <c r="C54">
        <v>3200000</v>
      </c>
      <c r="D54">
        <v>651.69656299999997</v>
      </c>
      <c r="E54">
        <v>-534905.22532199998</v>
      </c>
      <c r="F54">
        <v>2525820.8067859998</v>
      </c>
      <c r="G54">
        <v>5179.2440349999997</v>
      </c>
      <c r="I54">
        <f t="shared" si="22"/>
        <v>1612.1433501356514</v>
      </c>
      <c r="J54">
        <f t="shared" si="23"/>
        <v>0.31194759280440887</v>
      </c>
      <c r="K54">
        <f t="shared" si="24"/>
        <v>0.99876074796148773</v>
      </c>
      <c r="L54">
        <f t="shared" si="25"/>
        <v>418.2041700000409</v>
      </c>
      <c r="M54">
        <f t="shared" si="26"/>
        <v>-6.3643769099990459</v>
      </c>
      <c r="O54">
        <v>3000</v>
      </c>
      <c r="P54">
        <v>3200000</v>
      </c>
      <c r="Q54">
        <v>651.69656299999997</v>
      </c>
      <c r="R54">
        <v>-534905.22532199998</v>
      </c>
      <c r="S54">
        <v>2525820.8067859998</v>
      </c>
      <c r="T54">
        <v>5179.2440349999997</v>
      </c>
      <c r="U54">
        <v>17477.628634000001</v>
      </c>
      <c r="V54">
        <f t="shared" si="9"/>
        <v>1.7477628634000002</v>
      </c>
      <c r="Y54">
        <v>3200000</v>
      </c>
      <c r="Z54">
        <v>30.393799999999999</v>
      </c>
      <c r="AA54">
        <v>105.98399999999999</v>
      </c>
      <c r="AB54">
        <v>75.590199999999996</v>
      </c>
      <c r="AD54">
        <f t="shared" si="27"/>
        <v>226034.57790972709</v>
      </c>
      <c r="AE54">
        <f t="shared" si="28"/>
        <v>1.4898850865230491</v>
      </c>
      <c r="AF54">
        <f t="shared" si="29"/>
        <v>45.372674272412546</v>
      </c>
      <c r="AG54">
        <f t="shared" si="30"/>
        <v>1.3272305625726564E-2</v>
      </c>
      <c r="AJ54">
        <v>2.4352818516784969</v>
      </c>
      <c r="AK54">
        <v>38.537709313928701</v>
      </c>
      <c r="AQ54">
        <v>0.42267492239694066</v>
      </c>
      <c r="AR54">
        <v>84.711490888609447</v>
      </c>
      <c r="AS54">
        <f t="shared" si="11"/>
        <v>0.27079578409535632</v>
      </c>
      <c r="AT54">
        <f t="shared" si="12"/>
        <v>0.27079578409535632</v>
      </c>
    </row>
    <row r="55" spans="2:46" x14ac:dyDescent="0.2">
      <c r="B55">
        <v>3100</v>
      </c>
      <c r="C55">
        <v>3300000</v>
      </c>
      <c r="D55">
        <v>650.75000899999998</v>
      </c>
      <c r="E55">
        <v>-534906.05384499999</v>
      </c>
      <c r="F55">
        <v>2525820.8067859998</v>
      </c>
      <c r="G55">
        <v>5273.4074209999999</v>
      </c>
      <c r="I55">
        <f t="shared" si="22"/>
        <v>1611.3148271356476</v>
      </c>
      <c r="J55">
        <f t="shared" si="23"/>
        <v>0.32234584589788917</v>
      </c>
      <c r="K55">
        <f t="shared" si="24"/>
        <v>0.99876074796148773</v>
      </c>
      <c r="L55">
        <f t="shared" si="25"/>
        <v>417.37564700003713</v>
      </c>
      <c r="M55">
        <f t="shared" si="26"/>
        <v>-6.8468172299997967</v>
      </c>
      <c r="O55">
        <v>3100</v>
      </c>
      <c r="P55">
        <v>3300000</v>
      </c>
      <c r="Q55">
        <v>650.75000899999998</v>
      </c>
      <c r="R55">
        <v>-534906.05384499999</v>
      </c>
      <c r="S55">
        <v>2525820.8067859998</v>
      </c>
      <c r="T55">
        <v>5273.4074209999999</v>
      </c>
      <c r="U55">
        <v>17855.584256999999</v>
      </c>
      <c r="V55">
        <f t="shared" si="9"/>
        <v>1.7855584256999999</v>
      </c>
      <c r="Y55">
        <v>3300000</v>
      </c>
      <c r="Z55">
        <v>30.660499999999999</v>
      </c>
      <c r="AA55">
        <v>106.965</v>
      </c>
      <c r="AB55">
        <v>76.304500000000004</v>
      </c>
      <c r="AD55">
        <f t="shared" si="27"/>
        <v>232503.15492899879</v>
      </c>
      <c r="AE55">
        <f t="shared" si="28"/>
        <v>1.4797568592172268</v>
      </c>
      <c r="AF55">
        <f t="shared" si="29"/>
        <v>45.165612870400984</v>
      </c>
      <c r="AG55">
        <f t="shared" si="30"/>
        <v>1.3333152407960529E-2</v>
      </c>
      <c r="AJ55">
        <v>3.8653251345410298</v>
      </c>
      <c r="AK55">
        <v>38.596987438733187</v>
      </c>
      <c r="AQ55">
        <v>0.3286824400103267</v>
      </c>
      <c r="AR55">
        <v>92.450293519241683</v>
      </c>
      <c r="AS55">
        <f t="shared" si="11"/>
        <v>0.22257587640064036</v>
      </c>
      <c r="AT55">
        <f t="shared" si="12"/>
        <v>0.22257587640064036</v>
      </c>
    </row>
    <row r="56" spans="2:46" x14ac:dyDescent="0.2">
      <c r="AJ56">
        <v>4.1325187971787836</v>
      </c>
      <c r="AK56">
        <v>38.738381685150834</v>
      </c>
      <c r="AL56">
        <f>AVERAGE(AJ56:AJ60)</f>
        <v>3.7238342817001637</v>
      </c>
      <c r="AM56">
        <f>AVERAGE(AK56:AK60)</f>
        <v>39.0801193109452</v>
      </c>
      <c r="AN56">
        <f>AVERAGE(AJ56:AJ65)</f>
        <v>3.7783502608198929</v>
      </c>
      <c r="AO56">
        <f>AVERAGE(AK56:AK65)</f>
        <v>39.432309198669472</v>
      </c>
      <c r="AQ56">
        <v>0.28358049066071545</v>
      </c>
      <c r="AR56">
        <v>98.068826466158825</v>
      </c>
      <c r="AS56">
        <f t="shared" si="11"/>
        <v>0.19575426952453881</v>
      </c>
      <c r="AT56">
        <f t="shared" si="12"/>
        <v>0.19575426952453881</v>
      </c>
    </row>
    <row r="57" spans="2:46" x14ac:dyDescent="0.2">
      <c r="AJ57">
        <v>3.9456614414145998</v>
      </c>
      <c r="AK57">
        <v>38.997777475248256</v>
      </c>
      <c r="AQ57">
        <v>0.24177515370565233</v>
      </c>
      <c r="AR57">
        <v>108.42492950026194</v>
      </c>
      <c r="AS57">
        <f t="shared" si="11"/>
        <v>0.15837976549840541</v>
      </c>
      <c r="AT57">
        <f t="shared" si="12"/>
        <v>0.15837976549840541</v>
      </c>
    </row>
    <row r="58" spans="2:46" x14ac:dyDescent="0.2">
      <c r="B58" t="s">
        <v>5</v>
      </c>
      <c r="AE58" t="s">
        <v>6</v>
      </c>
      <c r="AJ58">
        <v>4.1751472891385246</v>
      </c>
      <c r="AK58">
        <v>39.112495174369855</v>
      </c>
      <c r="AQ58">
        <v>0.18899953771309591</v>
      </c>
      <c r="AR58">
        <v>118.74495823874392</v>
      </c>
      <c r="AS58">
        <f t="shared" si="11"/>
        <v>0.13159376075447698</v>
      </c>
      <c r="AT58">
        <f t="shared" si="12"/>
        <v>0.13159376075447698</v>
      </c>
    </row>
    <row r="59" spans="2:46" x14ac:dyDescent="0.2">
      <c r="D59" t="s">
        <v>7</v>
      </c>
      <c r="F59" t="s">
        <v>34</v>
      </c>
      <c r="Y59" t="s">
        <v>8</v>
      </c>
      <c r="Z59" t="s">
        <v>9</v>
      </c>
      <c r="AA59" t="s">
        <v>10</v>
      </c>
      <c r="AB59" t="s">
        <v>11</v>
      </c>
      <c r="AD59">
        <f>(4/3)*3.14*((3.413*6.5)^3)</f>
        <v>45710.641842597375</v>
      </c>
      <c r="AE59" t="s">
        <v>12</v>
      </c>
      <c r="AJ59">
        <v>3.8751469761120889</v>
      </c>
      <c r="AK59">
        <v>39.225973181275897</v>
      </c>
      <c r="AQ59">
        <v>0.15010894971638453</v>
      </c>
      <c r="AR59">
        <v>129.89471958880864</v>
      </c>
      <c r="AS59">
        <f t="shared" si="11"/>
        <v>0.11021911936739696</v>
      </c>
      <c r="AT59">
        <f t="shared" si="12"/>
        <v>0.11021911936739696</v>
      </c>
    </row>
    <row r="60" spans="2:46" x14ac:dyDescent="0.2">
      <c r="B60">
        <v>2236</v>
      </c>
      <c r="C60" t="s">
        <v>13</v>
      </c>
      <c r="D60" t="s">
        <v>14</v>
      </c>
      <c r="E60" t="s">
        <v>15</v>
      </c>
      <c r="F60" t="s">
        <v>16</v>
      </c>
      <c r="G60" t="s">
        <v>17</v>
      </c>
      <c r="I60" t="s">
        <v>18</v>
      </c>
      <c r="J60" t="s">
        <v>19</v>
      </c>
      <c r="K60" t="s">
        <v>20</v>
      </c>
      <c r="L60" t="s">
        <v>21</v>
      </c>
      <c r="M60" t="s">
        <v>22</v>
      </c>
      <c r="Y60">
        <v>0</v>
      </c>
      <c r="Z60">
        <v>44.59</v>
      </c>
      <c r="AA60">
        <v>92.61</v>
      </c>
      <c r="AB60">
        <v>48.02</v>
      </c>
      <c r="AD60">
        <f>(1/6)*3.14*(AB60)^3</f>
        <v>57948.855748186674</v>
      </c>
      <c r="AJ60">
        <v>2.4906969046568221</v>
      </c>
      <c r="AK60">
        <v>39.325969038681166</v>
      </c>
      <c r="AQ60">
        <v>0.12763047714704645</v>
      </c>
      <c r="AR60">
        <v>145.61695154087772</v>
      </c>
      <c r="AS60">
        <f t="shared" si="11"/>
        <v>8.8612184176571629E-2</v>
      </c>
      <c r="AT60">
        <f t="shared" si="12"/>
        <v>8.8612184176571629E-2</v>
      </c>
    </row>
    <row r="61" spans="2:46" x14ac:dyDescent="0.2">
      <c r="B61" t="s">
        <v>23</v>
      </c>
      <c r="C61">
        <v>100000</v>
      </c>
      <c r="D61">
        <v>650.75537099999997</v>
      </c>
      <c r="E61">
        <v>-580251.53350000002</v>
      </c>
      <c r="F61">
        <v>2528187.1411649999</v>
      </c>
      <c r="G61">
        <v>1.4749E-2</v>
      </c>
      <c r="Y61">
        <v>100000</v>
      </c>
      <c r="Z61">
        <v>44.716200000000001</v>
      </c>
      <c r="AA61">
        <v>92.587500000000006</v>
      </c>
      <c r="AB61">
        <v>47.871299999999998</v>
      </c>
      <c r="AD61">
        <f t="shared" ref="AD61:AD62" si="31">(1/6)*3.14*(AB61)^3</f>
        <v>57412.183188064177</v>
      </c>
      <c r="AJ61">
        <v>3.9535395208560722</v>
      </c>
      <c r="AK61">
        <v>39.621504713573991</v>
      </c>
      <c r="AL61">
        <f>AVERAGE(AJ61:AJ65)</f>
        <v>3.8328662399396216</v>
      </c>
      <c r="AM61">
        <f>AVERAGE(AK61:AK65)</f>
        <v>39.784499086393751</v>
      </c>
      <c r="AQ61">
        <v>8.5581334949736201E-2</v>
      </c>
      <c r="AR61">
        <v>170.10012395963886</v>
      </c>
      <c r="AS61">
        <f t="shared" si="11"/>
        <v>6.6667435052607374E-2</v>
      </c>
      <c r="AT61">
        <f t="shared" si="12"/>
        <v>6.6667435052607374E-2</v>
      </c>
    </row>
    <row r="62" spans="2:46" x14ac:dyDescent="0.2">
      <c r="B62">
        <v>0</v>
      </c>
      <c r="C62">
        <v>200000</v>
      </c>
      <c r="D62">
        <v>650.72155099999998</v>
      </c>
      <c r="E62">
        <v>-569684.79765600001</v>
      </c>
      <c r="F62">
        <v>2526919.8965480002</v>
      </c>
      <c r="G62">
        <v>4.1465000000000002E-2</v>
      </c>
      <c r="I62">
        <f>E62-(128000-$B$60)/128000*$E$61</f>
        <v>430.46686817181762</v>
      </c>
      <c r="J62">
        <f>B62/$B$60</f>
        <v>0</v>
      </c>
      <c r="K62">
        <f>F62/$F$61</f>
        <v>0.99949875363403051</v>
      </c>
      <c r="L62">
        <f>E62-$E$62</f>
        <v>0</v>
      </c>
      <c r="O62" t="s">
        <v>24</v>
      </c>
      <c r="P62" t="s">
        <v>13</v>
      </c>
      <c r="Q62" t="s">
        <v>14</v>
      </c>
      <c r="R62" t="s">
        <v>15</v>
      </c>
      <c r="S62" t="s">
        <v>16</v>
      </c>
      <c r="T62" t="s">
        <v>17</v>
      </c>
      <c r="U62" t="s">
        <v>25</v>
      </c>
      <c r="V62" t="s">
        <v>26</v>
      </c>
      <c r="Y62">
        <v>200000</v>
      </c>
      <c r="Z62">
        <v>44.867699999999999</v>
      </c>
      <c r="AA62">
        <v>92.497699999999995</v>
      </c>
      <c r="AB62">
        <v>47.63</v>
      </c>
      <c r="AD62">
        <f t="shared" si="31"/>
        <v>56548.376675596679</v>
      </c>
      <c r="AE62" t="s">
        <v>27</v>
      </c>
      <c r="AF62" t="s">
        <v>28</v>
      </c>
      <c r="AG62" t="s">
        <v>29</v>
      </c>
      <c r="AJ62">
        <v>3.6164065892957624</v>
      </c>
      <c r="AK62">
        <v>39.799702276394108</v>
      </c>
      <c r="AQ62">
        <v>7.0003967762868033E-2</v>
      </c>
      <c r="AR62">
        <v>191.60977785300994</v>
      </c>
      <c r="AS62">
        <f t="shared" si="11"/>
        <v>5.4077894012410394E-2</v>
      </c>
      <c r="AT62">
        <f t="shared" si="12"/>
        <v>5.4077894012410394E-2</v>
      </c>
    </row>
    <row r="63" spans="2:46" x14ac:dyDescent="0.2">
      <c r="B63">
        <v>20</v>
      </c>
      <c r="C63">
        <v>300000</v>
      </c>
      <c r="D63">
        <v>650.89057000000003</v>
      </c>
      <c r="E63">
        <v>-569678.60710000002</v>
      </c>
      <c r="F63">
        <v>2527030.2248610002</v>
      </c>
      <c r="G63">
        <v>-102.86527599999999</v>
      </c>
      <c r="I63">
        <f>E63-(128000-$B$60)/128000*$E$61</f>
        <v>436.65742417180445</v>
      </c>
      <c r="J63">
        <f>B63/$B$60</f>
        <v>8.9445438282647581E-3</v>
      </c>
      <c r="K63">
        <f>F63/$F$61</f>
        <v>0.9995423929324051</v>
      </c>
      <c r="L63">
        <f>E63-$E$62</f>
        <v>6.1905559999868274</v>
      </c>
      <c r="M63">
        <f>((L63-L62)-(B63-B62)*$H$14)/(B63-B62)</f>
        <v>-6.5290042000004176</v>
      </c>
      <c r="O63">
        <v>20</v>
      </c>
      <c r="P63">
        <v>300000</v>
      </c>
      <c r="Q63">
        <v>650.89057000000003</v>
      </c>
      <c r="R63">
        <v>-569678.60710000002</v>
      </c>
      <c r="S63">
        <v>2527030.2248610002</v>
      </c>
      <c r="T63">
        <v>-102.86527599999999</v>
      </c>
      <c r="U63">
        <v>0</v>
      </c>
      <c r="V63">
        <f>U63*10^-4</f>
        <v>0</v>
      </c>
      <c r="Y63">
        <v>300000</v>
      </c>
      <c r="Z63">
        <v>45.364199999999997</v>
      </c>
      <c r="AA63">
        <v>92.457800000000006</v>
      </c>
      <c r="AB63">
        <v>47.093600000000002</v>
      </c>
      <c r="AD63">
        <f>(1/6)*3.14*(AB63)^3</f>
        <v>54659.300535051938</v>
      </c>
      <c r="AE63">
        <f>V63*$AD$59/AD63</f>
        <v>0</v>
      </c>
      <c r="AF63">
        <f>AD63/O63*0.6022</f>
        <v>1645.7915391104136</v>
      </c>
      <c r="AG63">
        <f>O63/AD63</f>
        <v>3.6590296261062455E-4</v>
      </c>
      <c r="AJ63">
        <v>4.2156368747923043</v>
      </c>
      <c r="AK63">
        <v>39.81061527818634</v>
      </c>
      <c r="AQ63">
        <v>4.4998830472346631E-2</v>
      </c>
      <c r="AR63">
        <v>232.67048096115164</v>
      </c>
      <c r="AS63">
        <f t="shared" si="11"/>
        <v>3.9013373269684397E-2</v>
      </c>
      <c r="AT63">
        <f t="shared" si="12"/>
        <v>3.9013373269684397E-2</v>
      </c>
    </row>
    <row r="64" spans="2:46" x14ac:dyDescent="0.2">
      <c r="B64">
        <v>40</v>
      </c>
      <c r="C64">
        <v>400000</v>
      </c>
      <c r="D64">
        <v>650.91591700000004</v>
      </c>
      <c r="E64">
        <v>-569684.81917100004</v>
      </c>
      <c r="F64">
        <v>2527030.2248610002</v>
      </c>
      <c r="G64">
        <v>-117.68507</v>
      </c>
      <c r="I64">
        <f t="shared" ref="I64:I78" si="32">E64-(128000-$B$60)/128000*$E$61</f>
        <v>430.44535317178816</v>
      </c>
      <c r="J64">
        <f t="shared" ref="J64:J78" si="33">B64/$B$60</f>
        <v>1.7889087656529516E-2</v>
      </c>
      <c r="K64">
        <f t="shared" ref="K64:K78" si="34">F64/$F$61</f>
        <v>0.9995423929324051</v>
      </c>
      <c r="L64">
        <f t="shared" ref="L64:L78" si="35">E64-$E$62</f>
        <v>-2.1515000029467046E-2</v>
      </c>
      <c r="M64">
        <f t="shared" ref="M64:M78" si="36">((L64-L63)-(B64-B63)*$H$14)/(B64-B63)</f>
        <v>-7.1491355500005742</v>
      </c>
      <c r="O64">
        <v>40</v>
      </c>
      <c r="P64">
        <v>400000</v>
      </c>
      <c r="Q64">
        <v>650.91591700000004</v>
      </c>
      <c r="R64">
        <v>-569684.81917100004</v>
      </c>
      <c r="S64">
        <v>2527030.2248610002</v>
      </c>
      <c r="T64">
        <v>-117.68507</v>
      </c>
      <c r="U64">
        <v>57.103720000000003</v>
      </c>
      <c r="V64">
        <f t="shared" ref="V64:V127" si="37">U64*10^-4</f>
        <v>5.7103720000000009E-3</v>
      </c>
      <c r="Y64">
        <v>400000</v>
      </c>
      <c r="Z64">
        <v>45.260800000000003</v>
      </c>
      <c r="AA64">
        <v>92.321600000000004</v>
      </c>
      <c r="AB64">
        <v>47.0608</v>
      </c>
      <c r="AD64">
        <f t="shared" ref="AD64:AD87" si="38">(1/6)*3.14*(AB64)^3</f>
        <v>54545.171863354415</v>
      </c>
      <c r="AE64">
        <f t="shared" ref="AE64:AE87" si="39">V64*$AD$59/AD64</f>
        <v>4.7854789042357602E-3</v>
      </c>
      <c r="AF64">
        <f t="shared" ref="AF64:AF87" si="40">AD64/O64*0.6022</f>
        <v>821.17756240280073</v>
      </c>
      <c r="AG64">
        <f t="shared" ref="AG64:AG87" si="41">O64/AD64</f>
        <v>7.3333713385682019E-4</v>
      </c>
      <c r="AJ64">
        <v>3.538475288988054</v>
      </c>
      <c r="AK64">
        <v>39.844911806673601</v>
      </c>
      <c r="AQ64">
        <v>2.912104683307621E-2</v>
      </c>
      <c r="AR64">
        <v>291.22460211805395</v>
      </c>
      <c r="AS64">
        <f t="shared" si="11"/>
        <v>2.7302582202961303E-2</v>
      </c>
      <c r="AT64">
        <f t="shared" si="12"/>
        <v>2.7302582202961303E-2</v>
      </c>
    </row>
    <row r="65" spans="2:46" x14ac:dyDescent="0.2">
      <c r="B65">
        <v>60</v>
      </c>
      <c r="C65">
        <v>500000</v>
      </c>
      <c r="D65">
        <v>650.86339799999996</v>
      </c>
      <c r="E65">
        <v>-569678.19989499997</v>
      </c>
      <c r="F65">
        <v>2527030.2248610002</v>
      </c>
      <c r="G65">
        <v>-216.04918699999999</v>
      </c>
      <c r="I65">
        <f t="shared" si="32"/>
        <v>437.06462917185854</v>
      </c>
      <c r="J65">
        <f t="shared" si="33"/>
        <v>2.6833631484794274E-2</v>
      </c>
      <c r="K65">
        <f t="shared" si="34"/>
        <v>0.9995423929324051</v>
      </c>
      <c r="L65">
        <f t="shared" si="35"/>
        <v>6.5977610000409186</v>
      </c>
      <c r="M65">
        <f t="shared" si="36"/>
        <v>-6.50756819999624</v>
      </c>
      <c r="O65">
        <v>60</v>
      </c>
      <c r="P65">
        <v>500000</v>
      </c>
      <c r="Q65">
        <v>650.86339799999996</v>
      </c>
      <c r="R65">
        <v>-569678.19989499997</v>
      </c>
      <c r="S65">
        <v>2527030.2248610002</v>
      </c>
      <c r="T65">
        <v>-216.04918699999999</v>
      </c>
      <c r="U65">
        <v>111.307159</v>
      </c>
      <c r="V65">
        <f t="shared" si="37"/>
        <v>1.1130715900000001E-2</v>
      </c>
      <c r="Y65">
        <v>500000</v>
      </c>
      <c r="Z65">
        <v>45.2194</v>
      </c>
      <c r="AA65">
        <v>92.381399999999999</v>
      </c>
      <c r="AB65">
        <v>47.161999999999999</v>
      </c>
      <c r="AD65">
        <f t="shared" si="38"/>
        <v>54897.81249639298</v>
      </c>
      <c r="AE65">
        <f t="shared" si="39"/>
        <v>9.2679861877927056E-3</v>
      </c>
      <c r="AF65">
        <f t="shared" si="40"/>
        <v>550.99104475546415</v>
      </c>
      <c r="AG65">
        <f t="shared" si="41"/>
        <v>1.0929397233075955E-3</v>
      </c>
      <c r="AJ65">
        <v>3.8402729257659165</v>
      </c>
      <c r="AK65">
        <v>39.845761357140688</v>
      </c>
      <c r="AQ65">
        <v>1.9971055602256798E-2</v>
      </c>
      <c r="AR65">
        <v>382.35817918704777</v>
      </c>
      <c r="AS65">
        <f t="shared" si="11"/>
        <v>1.8176625997996673E-2</v>
      </c>
      <c r="AT65">
        <f t="shared" si="12"/>
        <v>1.8176625997996673E-2</v>
      </c>
    </row>
    <row r="66" spans="2:46" x14ac:dyDescent="0.2">
      <c r="B66">
        <v>80</v>
      </c>
      <c r="C66">
        <v>600000</v>
      </c>
      <c r="D66">
        <v>650.84038999999996</v>
      </c>
      <c r="E66">
        <v>-569685.87275500002</v>
      </c>
      <c r="F66">
        <v>2527030.2248610002</v>
      </c>
      <c r="G66">
        <v>-185.951874</v>
      </c>
      <c r="I66">
        <f t="shared" si="32"/>
        <v>429.39176917180885</v>
      </c>
      <c r="J66">
        <f t="shared" si="33"/>
        <v>3.5778175313059032E-2</v>
      </c>
      <c r="K66">
        <f t="shared" si="34"/>
        <v>0.9995423929324051</v>
      </c>
      <c r="L66">
        <f t="shared" si="35"/>
        <v>-1.0750990000087768</v>
      </c>
      <c r="M66">
        <f t="shared" si="36"/>
        <v>-7.2221750000022436</v>
      </c>
      <c r="O66">
        <v>80</v>
      </c>
      <c r="P66">
        <v>600000</v>
      </c>
      <c r="Q66">
        <v>650.84038999999996</v>
      </c>
      <c r="R66">
        <v>-569685.87275500002</v>
      </c>
      <c r="S66">
        <v>2527030.2248610002</v>
      </c>
      <c r="T66">
        <v>-185.951874</v>
      </c>
      <c r="U66">
        <v>186.35451900000001</v>
      </c>
      <c r="V66">
        <f t="shared" si="37"/>
        <v>1.8635451900000002E-2</v>
      </c>
      <c r="Y66">
        <v>600000</v>
      </c>
      <c r="Z66">
        <v>45.726300000000002</v>
      </c>
      <c r="AA66">
        <v>92.5441</v>
      </c>
      <c r="AB66">
        <v>46.817799999999998</v>
      </c>
      <c r="AD66">
        <f t="shared" si="38"/>
        <v>53704.589810127298</v>
      </c>
      <c r="AE66">
        <f t="shared" si="39"/>
        <v>1.5861558023020524E-2</v>
      </c>
      <c r="AF66">
        <f t="shared" si="40"/>
        <v>404.26129979573324</v>
      </c>
      <c r="AG66">
        <f t="shared" si="41"/>
        <v>1.4896305936390201E-3</v>
      </c>
      <c r="AJ66">
        <v>3.6470423896396249</v>
      </c>
      <c r="AK66">
        <v>39.881937772507662</v>
      </c>
      <c r="AL66">
        <f>AVERAGE(AJ66:AJ70)</f>
        <v>3.6272496185282699</v>
      </c>
      <c r="AM66">
        <f>AVERAGE(AK66:AK70)</f>
        <v>40.012628854346005</v>
      </c>
      <c r="AN66">
        <f>AVERAGE(AJ66:AJ75)</f>
        <v>3.5021896559654535</v>
      </c>
      <c r="AO66">
        <f>AVERAGE(AK66:AK75)</f>
        <v>40.313354190066008</v>
      </c>
      <c r="AQ66">
        <v>9.5193127193645873E-3</v>
      </c>
      <c r="AR66">
        <v>567.30832418948125</v>
      </c>
      <c r="AS66">
        <f t="shared" si="11"/>
        <v>1.0522642811222961E-2</v>
      </c>
      <c r="AT66">
        <f t="shared" si="12"/>
        <v>1.0522642811222961E-2</v>
      </c>
    </row>
    <row r="67" spans="2:46" x14ac:dyDescent="0.2">
      <c r="B67">
        <v>100</v>
      </c>
      <c r="C67">
        <v>700000</v>
      </c>
      <c r="D67">
        <v>650.84217000000001</v>
      </c>
      <c r="E67">
        <v>-569691.34831999999</v>
      </c>
      <c r="F67">
        <v>2527030.2248610002</v>
      </c>
      <c r="G67">
        <v>-242.72484399999999</v>
      </c>
      <c r="I67">
        <f t="shared" si="32"/>
        <v>423.91620417183731</v>
      </c>
      <c r="J67">
        <f t="shared" si="33"/>
        <v>4.4722719141323794E-2</v>
      </c>
      <c r="K67">
        <f t="shared" si="34"/>
        <v>0.9995423929324051</v>
      </c>
      <c r="L67">
        <f t="shared" si="35"/>
        <v>-6.5506639999803156</v>
      </c>
      <c r="M67">
        <f t="shared" si="36"/>
        <v>-7.1123102499983357</v>
      </c>
      <c r="O67">
        <v>100</v>
      </c>
      <c r="P67">
        <v>700000</v>
      </c>
      <c r="Q67">
        <v>650.84217000000001</v>
      </c>
      <c r="R67">
        <v>-569691.34831999999</v>
      </c>
      <c r="S67">
        <v>2527030.2248610002</v>
      </c>
      <c r="T67">
        <v>-242.72484399999999</v>
      </c>
      <c r="U67">
        <v>345.86888900000002</v>
      </c>
      <c r="V67">
        <f t="shared" si="37"/>
        <v>3.4586888900000001E-2</v>
      </c>
      <c r="Y67">
        <v>700000</v>
      </c>
      <c r="Z67">
        <v>45.384500000000003</v>
      </c>
      <c r="AA67">
        <v>92.647000000000006</v>
      </c>
      <c r="AB67">
        <v>47.262500000000003</v>
      </c>
      <c r="AD67">
        <f t="shared" si="38"/>
        <v>55249.514849850268</v>
      </c>
      <c r="AE67">
        <f t="shared" si="39"/>
        <v>2.8615434818825228E-2</v>
      </c>
      <c r="AF67">
        <f t="shared" si="40"/>
        <v>332.71257842579826</v>
      </c>
      <c r="AG67">
        <f t="shared" si="41"/>
        <v>1.8099706444801662E-3</v>
      </c>
      <c r="AJ67">
        <v>4.1910722645579339</v>
      </c>
      <c r="AK67">
        <v>39.916795650018258</v>
      </c>
      <c r="AQ67">
        <v>4.5046816150217635E-3</v>
      </c>
      <c r="AR67">
        <v>844.91089261463594</v>
      </c>
      <c r="AS67">
        <f t="shared" si="11"/>
        <v>6.3175925646463457E-3</v>
      </c>
      <c r="AT67">
        <f t="shared" si="12"/>
        <v>6.3175925646463457E-3</v>
      </c>
    </row>
    <row r="68" spans="2:46" x14ac:dyDescent="0.2">
      <c r="B68">
        <v>120</v>
      </c>
      <c r="C68">
        <v>800000</v>
      </c>
      <c r="D68">
        <v>650.874233</v>
      </c>
      <c r="E68">
        <v>-569678.49320699996</v>
      </c>
      <c r="F68">
        <v>2527030.2248610002</v>
      </c>
      <c r="G68">
        <v>-219.02792299999999</v>
      </c>
      <c r="I68">
        <f t="shared" si="32"/>
        <v>436.77131717186421</v>
      </c>
      <c r="J68">
        <f t="shared" si="33"/>
        <v>5.3667262969588549E-2</v>
      </c>
      <c r="K68">
        <f t="shared" si="34"/>
        <v>0.9995423929324051</v>
      </c>
      <c r="L68">
        <f t="shared" si="35"/>
        <v>6.3044490000465885</v>
      </c>
      <c r="M68">
        <f t="shared" si="36"/>
        <v>-6.1957763499984138</v>
      </c>
      <c r="O68">
        <v>120</v>
      </c>
      <c r="P68">
        <v>800000</v>
      </c>
      <c r="Q68">
        <v>650.874233</v>
      </c>
      <c r="R68">
        <v>-569678.49320699996</v>
      </c>
      <c r="S68">
        <v>2527030.2248610002</v>
      </c>
      <c r="T68">
        <v>-219.02792299999999</v>
      </c>
      <c r="U68">
        <v>399.49491799999998</v>
      </c>
      <c r="V68">
        <f t="shared" si="37"/>
        <v>3.99494918E-2</v>
      </c>
      <c r="Y68">
        <v>800000</v>
      </c>
      <c r="Z68">
        <v>45.223700000000001</v>
      </c>
      <c r="AA68">
        <v>92.541499999999999</v>
      </c>
      <c r="AB68">
        <v>47.317799999999998</v>
      </c>
      <c r="AD68">
        <f t="shared" si="38"/>
        <v>55443.677734813369</v>
      </c>
      <c r="AE68">
        <f t="shared" si="39"/>
        <v>3.2936431818211667E-2</v>
      </c>
      <c r="AF68">
        <f t="shared" si="40"/>
        <v>278.23485609920505</v>
      </c>
      <c r="AG68">
        <f t="shared" si="41"/>
        <v>2.1643585869963199E-3</v>
      </c>
      <c r="AJ68">
        <v>4.0442016656264341</v>
      </c>
      <c r="AK68">
        <v>40.001431674424161</v>
      </c>
    </row>
    <row r="69" spans="2:46" x14ac:dyDescent="0.2">
      <c r="B69">
        <v>140</v>
      </c>
      <c r="C69">
        <v>900000</v>
      </c>
      <c r="D69">
        <v>650.83353499999998</v>
      </c>
      <c r="E69">
        <v>-569688.776419</v>
      </c>
      <c r="F69">
        <v>2527030.2248610002</v>
      </c>
      <c r="G69">
        <v>-196.825773</v>
      </c>
      <c r="I69">
        <f t="shared" si="32"/>
        <v>426.48810517182574</v>
      </c>
      <c r="J69">
        <f t="shared" si="33"/>
        <v>6.2611806797853303E-2</v>
      </c>
      <c r="K69">
        <f t="shared" si="34"/>
        <v>0.9995423929324051</v>
      </c>
      <c r="L69">
        <f t="shared" si="35"/>
        <v>-3.9787629999918863</v>
      </c>
      <c r="M69">
        <f t="shared" si="36"/>
        <v>-7.3526926000016832</v>
      </c>
      <c r="O69">
        <v>140</v>
      </c>
      <c r="P69">
        <v>900000</v>
      </c>
      <c r="Q69">
        <v>650.83353499999998</v>
      </c>
      <c r="R69">
        <v>-569688.776419</v>
      </c>
      <c r="S69">
        <v>2527030.2248610002</v>
      </c>
      <c r="T69">
        <v>-196.825773</v>
      </c>
      <c r="U69">
        <v>610.22002899999995</v>
      </c>
      <c r="V69">
        <f t="shared" si="37"/>
        <v>6.1022002899999997E-2</v>
      </c>
      <c r="Y69">
        <v>900000</v>
      </c>
      <c r="Z69">
        <v>44.737200000000001</v>
      </c>
      <c r="AA69">
        <v>92.707999999999998</v>
      </c>
      <c r="AB69">
        <v>47.970799999999997</v>
      </c>
      <c r="AD69">
        <f t="shared" si="38"/>
        <v>57770.919665920912</v>
      </c>
      <c r="AE69">
        <f t="shared" si="39"/>
        <v>4.8283027779550472E-2</v>
      </c>
      <c r="AF69">
        <f t="shared" si="40"/>
        <v>248.49748444869692</v>
      </c>
      <c r="AG69">
        <f t="shared" si="41"/>
        <v>2.423364571822561E-3</v>
      </c>
      <c r="AJ69">
        <v>4.0143003609654544</v>
      </c>
      <c r="AK69">
        <v>40.131248551903731</v>
      </c>
    </row>
    <row r="70" spans="2:46" x14ac:dyDescent="0.2">
      <c r="B70">
        <v>160</v>
      </c>
      <c r="C70">
        <v>1000000</v>
      </c>
      <c r="D70">
        <v>650.86555199999998</v>
      </c>
      <c r="E70">
        <v>-569685.52238900005</v>
      </c>
      <c r="F70">
        <v>2527030.2248610002</v>
      </c>
      <c r="G70">
        <v>-258.23335500000002</v>
      </c>
      <c r="I70">
        <f t="shared" si="32"/>
        <v>429.7421351717785</v>
      </c>
      <c r="J70">
        <f t="shared" si="33"/>
        <v>7.1556350626118065E-2</v>
      </c>
      <c r="K70">
        <f t="shared" si="34"/>
        <v>0.9995423929324051</v>
      </c>
      <c r="L70">
        <f t="shared" si="35"/>
        <v>-0.724733000039123</v>
      </c>
      <c r="M70">
        <f t="shared" si="36"/>
        <v>-6.675830500002121</v>
      </c>
      <c r="O70">
        <v>160</v>
      </c>
      <c r="P70">
        <v>1000000</v>
      </c>
      <c r="Q70">
        <v>650.86555199999998</v>
      </c>
      <c r="R70">
        <v>-569685.52238900005</v>
      </c>
      <c r="S70">
        <v>2527030.2248610002</v>
      </c>
      <c r="T70">
        <v>-258.23335500000002</v>
      </c>
      <c r="U70">
        <v>763.13035600000001</v>
      </c>
      <c r="V70">
        <f t="shared" si="37"/>
        <v>7.6313035600000009E-2</v>
      </c>
      <c r="Y70">
        <v>1000000</v>
      </c>
      <c r="Z70">
        <v>45.280999999999999</v>
      </c>
      <c r="AA70">
        <v>92.500299999999996</v>
      </c>
      <c r="AB70">
        <v>47.219299999999997</v>
      </c>
      <c r="AD70">
        <f t="shared" si="38"/>
        <v>55098.151839934551</v>
      </c>
      <c r="AE70">
        <f t="shared" si="39"/>
        <v>6.3310977260487497E-2</v>
      </c>
      <c r="AF70">
        <f t="shared" si="40"/>
        <v>207.37566898755367</v>
      </c>
      <c r="AG70">
        <f t="shared" si="41"/>
        <v>2.9039086549548059E-3</v>
      </c>
      <c r="AJ70">
        <v>2.239631411851903</v>
      </c>
      <c r="AK70">
        <v>40.131730622876233</v>
      </c>
    </row>
    <row r="71" spans="2:46" x14ac:dyDescent="0.2">
      <c r="B71">
        <v>180</v>
      </c>
      <c r="C71">
        <v>1100000</v>
      </c>
      <c r="D71">
        <v>650.82590800000003</v>
      </c>
      <c r="E71">
        <v>-569689.327055</v>
      </c>
      <c r="F71">
        <v>2527030.2248610002</v>
      </c>
      <c r="G71">
        <v>-212.34696400000001</v>
      </c>
      <c r="I71">
        <f t="shared" si="32"/>
        <v>425.9374691718258</v>
      </c>
      <c r="J71">
        <f t="shared" si="33"/>
        <v>8.0500894454382826E-2</v>
      </c>
      <c r="K71">
        <f t="shared" si="34"/>
        <v>0.9995423929324051</v>
      </c>
      <c r="L71">
        <f t="shared" si="35"/>
        <v>-4.5293989999918267</v>
      </c>
      <c r="M71">
        <f t="shared" si="36"/>
        <v>-7.028765299997394</v>
      </c>
      <c r="O71">
        <v>180</v>
      </c>
      <c r="P71">
        <v>1100000</v>
      </c>
      <c r="Q71">
        <v>650.82590800000003</v>
      </c>
      <c r="R71">
        <v>-569689.327055</v>
      </c>
      <c r="S71">
        <v>2527030.2248610002</v>
      </c>
      <c r="T71">
        <v>-212.34696400000001</v>
      </c>
      <c r="U71">
        <v>906.80952600000001</v>
      </c>
      <c r="V71">
        <f t="shared" si="37"/>
        <v>9.0680952600000003E-2</v>
      </c>
      <c r="Y71">
        <v>1100000</v>
      </c>
      <c r="Z71">
        <v>45.444000000000003</v>
      </c>
      <c r="AA71">
        <v>92.596800000000002</v>
      </c>
      <c r="AB71">
        <v>47.152799999999999</v>
      </c>
      <c r="AD71">
        <f t="shared" si="38"/>
        <v>54865.691634798066</v>
      </c>
      <c r="AE71">
        <f t="shared" si="39"/>
        <v>7.5549663600980962E-2</v>
      </c>
      <c r="AF71">
        <f t="shared" si="40"/>
        <v>183.55621945819661</v>
      </c>
      <c r="AG71">
        <f t="shared" si="41"/>
        <v>3.280738739213061E-3</v>
      </c>
      <c r="AJ71">
        <v>2.0229768818702345</v>
      </c>
      <c r="AK71">
        <v>40.253975572118755</v>
      </c>
      <c r="AL71">
        <f>AVERAGE(AJ71:AJ75)</f>
        <v>3.3771296934026376</v>
      </c>
      <c r="AM71">
        <f>AVERAGE(AK71:AK75)</f>
        <v>40.614079525786011</v>
      </c>
    </row>
    <row r="72" spans="2:46" x14ac:dyDescent="0.2">
      <c r="B72">
        <v>200</v>
      </c>
      <c r="C72">
        <v>1200000</v>
      </c>
      <c r="D72">
        <v>650.87569800000006</v>
      </c>
      <c r="E72">
        <v>-569696.42820700002</v>
      </c>
      <c r="F72">
        <v>2527030.2248610002</v>
      </c>
      <c r="G72">
        <v>-169.34388200000001</v>
      </c>
      <c r="I72">
        <f t="shared" si="32"/>
        <v>418.83631717180833</v>
      </c>
      <c r="J72">
        <f t="shared" si="33"/>
        <v>8.9445438282647588E-2</v>
      </c>
      <c r="K72">
        <f t="shared" si="34"/>
        <v>0.9995423929324051</v>
      </c>
      <c r="L72">
        <f t="shared" si="35"/>
        <v>-11.630551000009291</v>
      </c>
      <c r="M72">
        <f t="shared" si="36"/>
        <v>-7.1935896000006325</v>
      </c>
      <c r="O72">
        <v>200</v>
      </c>
      <c r="P72">
        <v>1200000</v>
      </c>
      <c r="Q72">
        <v>650.87569800000006</v>
      </c>
      <c r="R72">
        <v>-569696.42820700002</v>
      </c>
      <c r="S72">
        <v>2527030.2248610002</v>
      </c>
      <c r="T72">
        <v>-169.34388200000001</v>
      </c>
      <c r="U72">
        <v>1160.183585</v>
      </c>
      <c r="V72">
        <f t="shared" si="37"/>
        <v>0.1160183585</v>
      </c>
      <c r="Y72">
        <v>1200000</v>
      </c>
      <c r="Z72">
        <v>44.930399999999999</v>
      </c>
      <c r="AA72">
        <v>92.7761</v>
      </c>
      <c r="AB72">
        <v>47.845700000000001</v>
      </c>
      <c r="AD72">
        <f t="shared" si="38"/>
        <v>57320.1259812629</v>
      </c>
      <c r="AE72">
        <f t="shared" si="39"/>
        <v>9.252027175050391E-2</v>
      </c>
      <c r="AF72">
        <f t="shared" si="40"/>
        <v>172.59089932958258</v>
      </c>
      <c r="AG72">
        <f t="shared" si="41"/>
        <v>3.4891758623380735E-3</v>
      </c>
      <c r="AJ72">
        <v>3.5058554792171397</v>
      </c>
      <c r="AK72">
        <v>40.493193829780672</v>
      </c>
    </row>
    <row r="73" spans="2:46" x14ac:dyDescent="0.2">
      <c r="B73">
        <v>220</v>
      </c>
      <c r="C73">
        <v>1300000</v>
      </c>
      <c r="D73">
        <v>650.84277599999996</v>
      </c>
      <c r="E73">
        <v>-569676.97029299999</v>
      </c>
      <c r="F73">
        <v>2527030.2248610002</v>
      </c>
      <c r="G73">
        <v>-135.60553300000001</v>
      </c>
      <c r="I73">
        <f t="shared" si="32"/>
        <v>438.29423117183615</v>
      </c>
      <c r="J73">
        <f t="shared" si="33"/>
        <v>9.838998211091235E-2</v>
      </c>
      <c r="K73">
        <f t="shared" si="34"/>
        <v>0.9995423929324051</v>
      </c>
      <c r="L73">
        <f t="shared" si="35"/>
        <v>7.8273630000185221</v>
      </c>
      <c r="M73">
        <f t="shared" si="36"/>
        <v>-5.8656362999983687</v>
      </c>
      <c r="O73">
        <v>220</v>
      </c>
      <c r="P73">
        <v>1300000</v>
      </c>
      <c r="Q73">
        <v>650.84277599999996</v>
      </c>
      <c r="R73">
        <v>-569676.97029299999</v>
      </c>
      <c r="S73">
        <v>2527030.2248610002</v>
      </c>
      <c r="T73">
        <v>-135.60553300000001</v>
      </c>
      <c r="U73">
        <v>1457.371093</v>
      </c>
      <c r="V73">
        <f t="shared" si="37"/>
        <v>0.1457371093</v>
      </c>
      <c r="Y73">
        <v>1300000</v>
      </c>
      <c r="Z73">
        <v>45.305300000000003</v>
      </c>
      <c r="AA73">
        <v>92.785499999999999</v>
      </c>
      <c r="AB73">
        <v>47.480200000000004</v>
      </c>
      <c r="AD73">
        <f t="shared" si="38"/>
        <v>56016.506028154035</v>
      </c>
      <c r="AE73">
        <f t="shared" si="39"/>
        <v>0.11892453276253186</v>
      </c>
      <c r="AF73">
        <f t="shared" si="40"/>
        <v>153.33245422797435</v>
      </c>
      <c r="AG73">
        <f t="shared" si="41"/>
        <v>3.9274138213730688E-3</v>
      </c>
      <c r="AJ73">
        <v>3.1793170335091694</v>
      </c>
      <c r="AK73">
        <v>40.613633362085622</v>
      </c>
    </row>
    <row r="74" spans="2:46" x14ac:dyDescent="0.2">
      <c r="B74">
        <v>240</v>
      </c>
      <c r="C74">
        <v>1400000</v>
      </c>
      <c r="D74">
        <v>650.81405199999995</v>
      </c>
      <c r="E74">
        <v>-569675.93353299994</v>
      </c>
      <c r="F74">
        <v>2527030.2248610002</v>
      </c>
      <c r="G74">
        <v>-173.930803</v>
      </c>
      <c r="I74">
        <f t="shared" si="32"/>
        <v>439.33099117188249</v>
      </c>
      <c r="J74">
        <f t="shared" si="33"/>
        <v>0.1073345259391771</v>
      </c>
      <c r="K74">
        <f t="shared" si="34"/>
        <v>0.9995423929324051</v>
      </c>
      <c r="L74">
        <f t="shared" si="35"/>
        <v>8.8641230000648648</v>
      </c>
      <c r="M74">
        <f t="shared" si="36"/>
        <v>-6.7866939999974418</v>
      </c>
      <c r="O74">
        <v>240</v>
      </c>
      <c r="P74">
        <v>1400000</v>
      </c>
      <c r="Q74">
        <v>650.81405199999995</v>
      </c>
      <c r="R74">
        <v>-569675.93353299994</v>
      </c>
      <c r="S74">
        <v>2527030.2248610002</v>
      </c>
      <c r="T74">
        <v>-173.930803</v>
      </c>
      <c r="U74">
        <v>1762.7268449999999</v>
      </c>
      <c r="V74">
        <f t="shared" si="37"/>
        <v>0.1762726845</v>
      </c>
      <c r="Y74">
        <v>1400000</v>
      </c>
      <c r="Z74">
        <v>45.239199999999997</v>
      </c>
      <c r="AA74">
        <v>92.610399999999998</v>
      </c>
      <c r="AB74">
        <v>47.371200000000002</v>
      </c>
      <c r="AD74">
        <f t="shared" si="38"/>
        <v>55631.600772604608</v>
      </c>
      <c r="AE74">
        <f t="shared" si="39"/>
        <v>0.14483742038536745</v>
      </c>
      <c r="AF74">
        <f t="shared" si="40"/>
        <v>139.58895827192705</v>
      </c>
      <c r="AG74">
        <f t="shared" si="41"/>
        <v>4.3140948070325225E-3</v>
      </c>
      <c r="AJ74">
        <v>4.0500357927993553</v>
      </c>
      <c r="AK74">
        <v>40.778439434436386</v>
      </c>
    </row>
    <row r="75" spans="2:46" x14ac:dyDescent="0.2">
      <c r="B75">
        <v>260</v>
      </c>
      <c r="C75">
        <v>1500000</v>
      </c>
      <c r="D75">
        <v>650.96293300000002</v>
      </c>
      <c r="E75">
        <v>-569678.88103100006</v>
      </c>
      <c r="F75">
        <v>2527030.2248610002</v>
      </c>
      <c r="G75">
        <v>-171.20650900000001</v>
      </c>
      <c r="I75">
        <f t="shared" si="32"/>
        <v>436.38349317177199</v>
      </c>
      <c r="J75">
        <f t="shared" si="33"/>
        <v>0.11627906976744186</v>
      </c>
      <c r="K75">
        <f t="shared" si="34"/>
        <v>0.9995423929324051</v>
      </c>
      <c r="L75">
        <f t="shared" si="35"/>
        <v>5.9166249999543652</v>
      </c>
      <c r="M75">
        <f t="shared" si="36"/>
        <v>-6.9859069000052845</v>
      </c>
      <c r="O75">
        <v>260</v>
      </c>
      <c r="P75">
        <v>1500000</v>
      </c>
      <c r="Q75">
        <v>650.96293300000002</v>
      </c>
      <c r="R75">
        <v>-569678.88103100006</v>
      </c>
      <c r="S75">
        <v>2527030.2248610002</v>
      </c>
      <c r="T75">
        <v>-171.20650900000001</v>
      </c>
      <c r="U75">
        <v>2126.2878110000001</v>
      </c>
      <c r="V75">
        <f t="shared" si="37"/>
        <v>0.21262878110000002</v>
      </c>
      <c r="Y75">
        <v>1500000</v>
      </c>
      <c r="Z75">
        <v>45.155700000000003</v>
      </c>
      <c r="AA75">
        <v>92.601399999999998</v>
      </c>
      <c r="AB75">
        <v>47.445700000000002</v>
      </c>
      <c r="AD75">
        <f t="shared" si="38"/>
        <v>55894.486814437849</v>
      </c>
      <c r="AE75">
        <f t="shared" si="39"/>
        <v>0.17388831371790259</v>
      </c>
      <c r="AF75">
        <f t="shared" si="40"/>
        <v>129.46023061405566</v>
      </c>
      <c r="AG75">
        <f t="shared" si="41"/>
        <v>4.6516215608735237E-3</v>
      </c>
      <c r="AJ75">
        <v>4.1274632796172872</v>
      </c>
      <c r="AK75">
        <v>40.931155430508582</v>
      </c>
    </row>
    <row r="76" spans="2:46" x14ac:dyDescent="0.2">
      <c r="B76">
        <v>280</v>
      </c>
      <c r="C76">
        <v>1600000</v>
      </c>
      <c r="D76">
        <v>650.898415</v>
      </c>
      <c r="E76">
        <v>-569677.50899700006</v>
      </c>
      <c r="F76">
        <v>2527030.2248610002</v>
      </c>
      <c r="G76">
        <v>-1.3935820000000001</v>
      </c>
      <c r="I76">
        <f t="shared" si="32"/>
        <v>437.75552717177197</v>
      </c>
      <c r="J76">
        <f t="shared" si="33"/>
        <v>0.12522361359570661</v>
      </c>
      <c r="K76">
        <f t="shared" si="34"/>
        <v>0.9995423929324051</v>
      </c>
      <c r="L76">
        <f t="shared" si="35"/>
        <v>7.2886589999543503</v>
      </c>
      <c r="M76">
        <f t="shared" si="36"/>
        <v>-6.7699302999997597</v>
      </c>
      <c r="O76">
        <v>280</v>
      </c>
      <c r="P76">
        <v>1600000</v>
      </c>
      <c r="Q76">
        <v>650.898415</v>
      </c>
      <c r="R76">
        <v>-569677.50899700006</v>
      </c>
      <c r="S76">
        <v>2527030.2248610002</v>
      </c>
      <c r="T76">
        <v>-1.3935820000000001</v>
      </c>
      <c r="U76">
        <v>2491.3147990000002</v>
      </c>
      <c r="V76">
        <f t="shared" si="37"/>
        <v>0.24913147990000004</v>
      </c>
      <c r="Y76">
        <v>1600000</v>
      </c>
      <c r="Z76">
        <v>45.307299999999998</v>
      </c>
      <c r="AA76">
        <v>92.583500000000001</v>
      </c>
      <c r="AB76">
        <v>47.276200000000003</v>
      </c>
      <c r="AD76">
        <f t="shared" si="38"/>
        <v>55297.574375872311</v>
      </c>
      <c r="AE76">
        <f t="shared" si="39"/>
        <v>0.20593959098491657</v>
      </c>
      <c r="AF76">
        <f t="shared" si="40"/>
        <v>118.9292831755368</v>
      </c>
      <c r="AG76">
        <f t="shared" si="41"/>
        <v>5.0635132401426067E-3</v>
      </c>
      <c r="AJ76">
        <v>2.1241065426557015</v>
      </c>
      <c r="AK76">
        <v>41.050902234483651</v>
      </c>
      <c r="AL76">
        <f>AVERAGE(AJ76:AJ80)</f>
        <v>2.8442722524208728</v>
      </c>
      <c r="AM76">
        <f>AVERAGE(AK76:AK80)</f>
        <v>41.286073291214947</v>
      </c>
      <c r="AN76">
        <f>AVERAGE(AJ76:AJ85)</f>
        <v>2.8700596161283887</v>
      </c>
      <c r="AO76">
        <f>AVERAGE(AK76:AK85)</f>
        <v>41.627041156566783</v>
      </c>
    </row>
    <row r="77" spans="2:46" x14ac:dyDescent="0.2">
      <c r="B77">
        <v>300</v>
      </c>
      <c r="C77">
        <v>1700000</v>
      </c>
      <c r="D77">
        <v>650.87565800000004</v>
      </c>
      <c r="E77">
        <v>-569673.17173599999</v>
      </c>
      <c r="F77">
        <v>2527030.2248610002</v>
      </c>
      <c r="G77">
        <v>-8.9675980000000006</v>
      </c>
      <c r="I77">
        <f t="shared" si="32"/>
        <v>442.09278817183804</v>
      </c>
      <c r="J77">
        <f t="shared" si="33"/>
        <v>0.13416815742397137</v>
      </c>
      <c r="K77">
        <f t="shared" si="34"/>
        <v>0.9995423929324051</v>
      </c>
      <c r="L77">
        <f t="shared" si="35"/>
        <v>11.625920000020415</v>
      </c>
      <c r="M77">
        <f t="shared" si="36"/>
        <v>-6.6216689499964563</v>
      </c>
      <c r="O77">
        <v>300</v>
      </c>
      <c r="P77">
        <v>1700000</v>
      </c>
      <c r="Q77">
        <v>650.87565800000004</v>
      </c>
      <c r="R77">
        <v>-569673.17173599999</v>
      </c>
      <c r="S77">
        <v>2527030.2248610002</v>
      </c>
      <c r="T77">
        <v>-8.9675980000000006</v>
      </c>
      <c r="U77">
        <v>2890.43208</v>
      </c>
      <c r="V77">
        <f t="shared" si="37"/>
        <v>0.289043208</v>
      </c>
      <c r="Y77">
        <v>1700000</v>
      </c>
      <c r="Z77">
        <v>45.006999999999998</v>
      </c>
      <c r="AA77">
        <v>92.445800000000006</v>
      </c>
      <c r="AB77">
        <v>47.438800000000001</v>
      </c>
      <c r="AD77">
        <f t="shared" si="38"/>
        <v>55870.104254562386</v>
      </c>
      <c r="AE77">
        <f t="shared" si="39"/>
        <v>0.23648337038577208</v>
      </c>
      <c r="AF77">
        <f t="shared" si="40"/>
        <v>112.14992260699157</v>
      </c>
      <c r="AG77">
        <f t="shared" si="41"/>
        <v>5.369597998834982E-3</v>
      </c>
      <c r="AJ77">
        <v>2.0543266361450843</v>
      </c>
      <c r="AK77">
        <v>41.174554420983213</v>
      </c>
    </row>
    <row r="78" spans="2:46" x14ac:dyDescent="0.2">
      <c r="B78">
        <v>320</v>
      </c>
      <c r="C78">
        <v>1800000</v>
      </c>
      <c r="D78">
        <v>650.91328199999998</v>
      </c>
      <c r="E78">
        <v>-569679.895899</v>
      </c>
      <c r="F78">
        <v>2527030.2248610002</v>
      </c>
      <c r="G78">
        <v>90.635182</v>
      </c>
      <c r="I78">
        <f t="shared" si="32"/>
        <v>435.36862517183181</v>
      </c>
      <c r="J78">
        <f t="shared" si="33"/>
        <v>0.14311270125223613</v>
      </c>
      <c r="K78">
        <f t="shared" si="34"/>
        <v>0.9995423929324051</v>
      </c>
      <c r="L78">
        <f t="shared" si="35"/>
        <v>4.9017570000141859</v>
      </c>
      <c r="M78">
        <f t="shared" si="36"/>
        <v>-7.1747401500000709</v>
      </c>
      <c r="O78">
        <v>320</v>
      </c>
      <c r="P78">
        <v>1800000</v>
      </c>
      <c r="Q78">
        <v>650.91328199999998</v>
      </c>
      <c r="R78">
        <v>-569679.895899</v>
      </c>
      <c r="S78">
        <v>2527030.2248610002</v>
      </c>
      <c r="T78">
        <v>90.635182</v>
      </c>
      <c r="U78">
        <v>3284.5880579999998</v>
      </c>
      <c r="V78">
        <f t="shared" si="37"/>
        <v>0.32845880579999998</v>
      </c>
      <c r="Y78">
        <v>1800000</v>
      </c>
      <c r="Z78">
        <v>45.099699999999999</v>
      </c>
      <c r="AA78">
        <v>92.722099999999998</v>
      </c>
      <c r="AB78">
        <v>47.622399999999999</v>
      </c>
      <c r="AD78">
        <f t="shared" si="38"/>
        <v>56521.311857756955</v>
      </c>
      <c r="AE78">
        <f t="shared" si="39"/>
        <v>0.26563542738986379</v>
      </c>
      <c r="AF78">
        <f t="shared" si="40"/>
        <v>106.36604375231636</v>
      </c>
      <c r="AG78">
        <f t="shared" si="41"/>
        <v>5.6615812599205154E-3</v>
      </c>
      <c r="AJ78">
        <v>3.9388444124944084</v>
      </c>
      <c r="AK78">
        <v>41.302884051868197</v>
      </c>
    </row>
    <row r="79" spans="2:46" x14ac:dyDescent="0.2">
      <c r="B79">
        <v>340</v>
      </c>
      <c r="C79">
        <v>1900000</v>
      </c>
      <c r="D79">
        <v>650.80409599999996</v>
      </c>
      <c r="E79">
        <v>-569676.962176</v>
      </c>
      <c r="F79">
        <v>2527030.2248610002</v>
      </c>
      <c r="G79">
        <v>104.415493</v>
      </c>
      <c r="I79">
        <f t="shared" ref="I79:I101" si="42">E79-(128000-$B$60)/128000*$E$61</f>
        <v>438.30234817182645</v>
      </c>
      <c r="J79">
        <f t="shared" ref="J79:J101" si="43">B79/$B$60</f>
        <v>0.15205724508050089</v>
      </c>
      <c r="K79">
        <f t="shared" ref="K79:K101" si="44">F79/$F$61</f>
        <v>0.9995423929324051</v>
      </c>
      <c r="L79">
        <f t="shared" ref="L79:L101" si="45">E79-$E$62</f>
        <v>7.8354800000088289</v>
      </c>
      <c r="M79">
        <f t="shared" ref="M79:M101" si="46">((L79-L78)-(B79-B78)*$H$14)/(B79-B78)</f>
        <v>-6.6918458500000266</v>
      </c>
      <c r="O79">
        <v>340</v>
      </c>
      <c r="P79">
        <v>1900000</v>
      </c>
      <c r="Q79">
        <v>650.80409599999996</v>
      </c>
      <c r="R79">
        <v>-569676.962176</v>
      </c>
      <c r="S79">
        <v>2527030.2248610002</v>
      </c>
      <c r="T79">
        <v>104.415493</v>
      </c>
      <c r="U79">
        <v>3775.3104330000001</v>
      </c>
      <c r="V79">
        <f t="shared" si="37"/>
        <v>0.37753104330000004</v>
      </c>
      <c r="Y79">
        <v>1900000</v>
      </c>
      <c r="Z79">
        <v>45.277900000000002</v>
      </c>
      <c r="AA79">
        <v>92.699200000000005</v>
      </c>
      <c r="AB79">
        <v>47.421300000000002</v>
      </c>
      <c r="AD79">
        <f t="shared" si="38"/>
        <v>55808.296228919717</v>
      </c>
      <c r="AE79">
        <f t="shared" si="39"/>
        <v>0.30922259719166612</v>
      </c>
      <c r="AF79">
        <f t="shared" si="40"/>
        <v>98.846341144280743</v>
      </c>
      <c r="AG79">
        <f t="shared" si="41"/>
        <v>6.0922841759109801E-3</v>
      </c>
      <c r="AJ79">
        <v>3.314212624174552</v>
      </c>
      <c r="AK79">
        <v>41.361366438430757</v>
      </c>
    </row>
    <row r="80" spans="2:46" x14ac:dyDescent="0.2">
      <c r="B80">
        <v>360</v>
      </c>
      <c r="C80">
        <v>2000000</v>
      </c>
      <c r="D80">
        <v>650.84033699999998</v>
      </c>
      <c r="E80">
        <v>-569667.28084699996</v>
      </c>
      <c r="F80">
        <v>2527030.2248610002</v>
      </c>
      <c r="G80">
        <v>129.46282400000001</v>
      </c>
      <c r="I80">
        <f t="shared" si="42"/>
        <v>447.9836771718692</v>
      </c>
      <c r="J80">
        <f t="shared" si="43"/>
        <v>0.16100178890876565</v>
      </c>
      <c r="K80">
        <f t="shared" si="44"/>
        <v>0.9995423929324051</v>
      </c>
      <c r="L80">
        <f t="shared" si="45"/>
        <v>17.51680900005158</v>
      </c>
      <c r="M80">
        <f t="shared" si="46"/>
        <v>-6.3544655499976219</v>
      </c>
      <c r="O80">
        <v>360</v>
      </c>
      <c r="P80">
        <v>2000000</v>
      </c>
      <c r="Q80">
        <v>650.84033699999998</v>
      </c>
      <c r="R80">
        <v>-569667.28084699996</v>
      </c>
      <c r="S80">
        <v>2527030.2248610002</v>
      </c>
      <c r="T80">
        <v>129.46282400000001</v>
      </c>
      <c r="U80">
        <v>4334.4873070000003</v>
      </c>
      <c r="V80">
        <f t="shared" si="37"/>
        <v>0.43344873070000006</v>
      </c>
      <c r="Y80">
        <v>2000000</v>
      </c>
      <c r="Z80">
        <v>44.979399999999998</v>
      </c>
      <c r="AA80">
        <v>92.743700000000004</v>
      </c>
      <c r="AB80">
        <v>47.764299999999999</v>
      </c>
      <c r="AD80">
        <f t="shared" si="38"/>
        <v>57028.066837738574</v>
      </c>
      <c r="AE80">
        <f t="shared" si="39"/>
        <v>0.34742927096810972</v>
      </c>
      <c r="AF80">
        <f t="shared" si="40"/>
        <v>95.395282915794908</v>
      </c>
      <c r="AG80">
        <f t="shared" si="41"/>
        <v>6.3126811053284453E-3</v>
      </c>
      <c r="AJ80">
        <v>2.7898710466346182</v>
      </c>
      <c r="AK80">
        <v>41.540659310308904</v>
      </c>
    </row>
    <row r="81" spans="2:41" x14ac:dyDescent="0.2">
      <c r="B81">
        <v>380</v>
      </c>
      <c r="C81">
        <v>2100000</v>
      </c>
      <c r="D81">
        <v>650.86435900000004</v>
      </c>
      <c r="E81">
        <v>-569668.30318799999</v>
      </c>
      <c r="F81">
        <v>2527030.2248610002</v>
      </c>
      <c r="G81">
        <v>148.22438500000001</v>
      </c>
      <c r="I81">
        <f t="shared" si="42"/>
        <v>446.96133617183659</v>
      </c>
      <c r="J81">
        <f t="shared" si="43"/>
        <v>0.16994633273703041</v>
      </c>
      <c r="K81">
        <f t="shared" si="44"/>
        <v>0.9995423929324051</v>
      </c>
      <c r="L81">
        <f t="shared" si="45"/>
        <v>16.494468000018969</v>
      </c>
      <c r="M81">
        <f t="shared" si="46"/>
        <v>-6.8896490500013901</v>
      </c>
      <c r="O81">
        <v>380</v>
      </c>
      <c r="P81">
        <v>2100000</v>
      </c>
      <c r="Q81">
        <v>650.86435900000004</v>
      </c>
      <c r="R81">
        <v>-569668.30318799999</v>
      </c>
      <c r="S81">
        <v>2527030.2248610002</v>
      </c>
      <c r="T81">
        <v>148.22438500000001</v>
      </c>
      <c r="U81">
        <v>4794.3695859999998</v>
      </c>
      <c r="V81">
        <f t="shared" si="37"/>
        <v>0.47943695860000002</v>
      </c>
      <c r="Y81">
        <v>2100000</v>
      </c>
      <c r="Z81">
        <v>44.999099999999999</v>
      </c>
      <c r="AA81">
        <v>92.301500000000004</v>
      </c>
      <c r="AB81">
        <v>47.302399999999999</v>
      </c>
      <c r="AD81">
        <f t="shared" si="38"/>
        <v>55389.561433137249</v>
      </c>
      <c r="AE81">
        <f t="shared" si="39"/>
        <v>0.39565886664626559</v>
      </c>
      <c r="AF81">
        <f t="shared" si="40"/>
        <v>87.777878671145388</v>
      </c>
      <c r="AG81">
        <f t="shared" si="41"/>
        <v>6.8604984435327544E-3</v>
      </c>
      <c r="AJ81">
        <v>3.4762868651553389</v>
      </c>
      <c r="AK81">
        <v>41.629116431841823</v>
      </c>
      <c r="AL81">
        <f>AVERAGE(AJ81:AJ85)</f>
        <v>2.895846979835905</v>
      </c>
      <c r="AM81">
        <f>AVERAGE(AK81:AK85)</f>
        <v>41.968009021918611</v>
      </c>
    </row>
    <row r="82" spans="2:41" x14ac:dyDescent="0.2">
      <c r="B82">
        <v>400</v>
      </c>
      <c r="C82">
        <v>2200000</v>
      </c>
      <c r="D82">
        <v>650.89268300000003</v>
      </c>
      <c r="E82">
        <v>-569679.66268399998</v>
      </c>
      <c r="F82">
        <v>2527030.2248610002</v>
      </c>
      <c r="G82">
        <v>219.54797099999999</v>
      </c>
      <c r="I82">
        <f t="shared" si="42"/>
        <v>435.60184017184656</v>
      </c>
      <c r="J82">
        <f t="shared" si="43"/>
        <v>0.17889087656529518</v>
      </c>
      <c r="K82">
        <f t="shared" si="44"/>
        <v>0.9995423929324051</v>
      </c>
      <c r="L82">
        <f t="shared" si="45"/>
        <v>5.1349720000289381</v>
      </c>
      <c r="M82">
        <f t="shared" si="46"/>
        <v>-7.4065067999992609</v>
      </c>
      <c r="O82">
        <v>400</v>
      </c>
      <c r="P82">
        <v>2200000</v>
      </c>
      <c r="Q82">
        <v>650.89268300000003</v>
      </c>
      <c r="R82">
        <v>-569679.66268399998</v>
      </c>
      <c r="S82">
        <v>2527030.2248610002</v>
      </c>
      <c r="T82">
        <v>219.54797099999999</v>
      </c>
      <c r="U82">
        <v>5506.0294439999998</v>
      </c>
      <c r="V82">
        <f t="shared" si="37"/>
        <v>0.55060294440000002</v>
      </c>
      <c r="Y82">
        <v>2200000</v>
      </c>
      <c r="Z82">
        <v>44.941099999999999</v>
      </c>
      <c r="AA82">
        <v>92.475099999999998</v>
      </c>
      <c r="AB82">
        <v>47.533999999999999</v>
      </c>
      <c r="AD82">
        <f t="shared" si="38"/>
        <v>56207.139437602425</v>
      </c>
      <c r="AE82">
        <f t="shared" si="39"/>
        <v>0.44777966359395183</v>
      </c>
      <c r="AF82">
        <f t="shared" si="40"/>
        <v>84.619848423310444</v>
      </c>
      <c r="AG82">
        <f t="shared" si="41"/>
        <v>7.1165336646255486E-3</v>
      </c>
      <c r="AJ82">
        <v>2.4571217006521584</v>
      </c>
      <c r="AK82">
        <v>41.866733716895993</v>
      </c>
    </row>
    <row r="83" spans="2:41" x14ac:dyDescent="0.2">
      <c r="B83">
        <v>420</v>
      </c>
      <c r="C83">
        <v>2300000</v>
      </c>
      <c r="D83">
        <v>650.84609699999999</v>
      </c>
      <c r="E83">
        <v>-569668.84585699998</v>
      </c>
      <c r="F83">
        <v>2527030.2248610002</v>
      </c>
      <c r="G83">
        <v>303.29637300000002</v>
      </c>
      <c r="I83">
        <f t="shared" si="42"/>
        <v>446.41866717184894</v>
      </c>
      <c r="J83">
        <f t="shared" si="43"/>
        <v>0.18783542039355994</v>
      </c>
      <c r="K83">
        <f t="shared" si="44"/>
        <v>0.9995423929324051</v>
      </c>
      <c r="L83">
        <f t="shared" si="45"/>
        <v>15.951799000031315</v>
      </c>
      <c r="M83">
        <f t="shared" si="46"/>
        <v>-6.2976906499996401</v>
      </c>
      <c r="O83">
        <v>420</v>
      </c>
      <c r="P83">
        <v>2300000</v>
      </c>
      <c r="Q83">
        <v>650.84609699999999</v>
      </c>
      <c r="R83">
        <v>-569668.84585699998</v>
      </c>
      <c r="S83">
        <v>2527030.2248610002</v>
      </c>
      <c r="T83">
        <v>303.29637300000002</v>
      </c>
      <c r="U83">
        <v>6085.7833579999997</v>
      </c>
      <c r="V83">
        <f t="shared" si="37"/>
        <v>0.60857833579999998</v>
      </c>
      <c r="Y83">
        <v>2300000</v>
      </c>
      <c r="Z83">
        <v>45.186399999999999</v>
      </c>
      <c r="AA83">
        <v>92.830699999999993</v>
      </c>
      <c r="AB83">
        <v>47.644300000000001</v>
      </c>
      <c r="AD83">
        <f t="shared" si="38"/>
        <v>56599.324686727057</v>
      </c>
      <c r="AE83">
        <f t="shared" si="39"/>
        <v>0.4914989091281754</v>
      </c>
      <c r="AF83">
        <f t="shared" si="40"/>
        <v>81.152650777016746</v>
      </c>
      <c r="AG83">
        <f t="shared" si="41"/>
        <v>7.4205832370733736E-3</v>
      </c>
      <c r="AJ83">
        <v>2.9663482056381461</v>
      </c>
      <c r="AK83">
        <v>42.057347869505968</v>
      </c>
    </row>
    <row r="84" spans="2:41" x14ac:dyDescent="0.2">
      <c r="B84">
        <v>440</v>
      </c>
      <c r="C84">
        <v>2400000</v>
      </c>
      <c r="D84">
        <v>650.93471499999998</v>
      </c>
      <c r="E84">
        <v>-569666.94582300005</v>
      </c>
      <c r="F84">
        <v>2527030.2248610002</v>
      </c>
      <c r="G84">
        <v>412.99674800000003</v>
      </c>
      <c r="I84">
        <f t="shared" si="42"/>
        <v>448.31870117178187</v>
      </c>
      <c r="J84">
        <f t="shared" si="43"/>
        <v>0.1967799642218247</v>
      </c>
      <c r="K84">
        <f t="shared" si="44"/>
        <v>0.9995423929324051</v>
      </c>
      <c r="L84">
        <f t="shared" si="45"/>
        <v>17.851832999964245</v>
      </c>
      <c r="M84">
        <f t="shared" si="46"/>
        <v>-6.7435303000031128</v>
      </c>
      <c r="O84">
        <v>440</v>
      </c>
      <c r="P84">
        <v>2400000</v>
      </c>
      <c r="Q84">
        <v>650.93471499999998</v>
      </c>
      <c r="R84">
        <v>-569666.94582300005</v>
      </c>
      <c r="S84">
        <v>2527030.2248610002</v>
      </c>
      <c r="T84">
        <v>412.99674800000003</v>
      </c>
      <c r="U84">
        <v>6539.8852539999998</v>
      </c>
      <c r="V84">
        <f t="shared" si="37"/>
        <v>0.65398852539999996</v>
      </c>
      <c r="Y84">
        <v>2400000</v>
      </c>
      <c r="Z84">
        <v>45.180399999999999</v>
      </c>
      <c r="AA84">
        <v>92.884</v>
      </c>
      <c r="AB84">
        <v>47.703600000000002</v>
      </c>
      <c r="AD84">
        <f t="shared" si="38"/>
        <v>56810.925179665872</v>
      </c>
      <c r="AE84">
        <f t="shared" si="39"/>
        <v>0.52620574579953738</v>
      </c>
      <c r="AF84">
        <f t="shared" si="40"/>
        <v>77.753498052715429</v>
      </c>
      <c r="AG84">
        <f t="shared" si="41"/>
        <v>7.7449891655256408E-3</v>
      </c>
      <c r="AJ84">
        <v>2.6826502606738991</v>
      </c>
      <c r="AK84">
        <v>42.136063988578542</v>
      </c>
    </row>
    <row r="85" spans="2:41" x14ac:dyDescent="0.2">
      <c r="B85">
        <v>460</v>
      </c>
      <c r="C85">
        <v>2500000</v>
      </c>
      <c r="D85">
        <v>650.86985800000002</v>
      </c>
      <c r="E85">
        <v>-569663.72863799997</v>
      </c>
      <c r="F85">
        <v>2527030.2248610002</v>
      </c>
      <c r="G85">
        <v>457.96160300000003</v>
      </c>
      <c r="I85">
        <f t="shared" si="42"/>
        <v>451.53588617185596</v>
      </c>
      <c r="J85">
        <f t="shared" si="43"/>
        <v>0.20572450805008943</v>
      </c>
      <c r="K85">
        <f t="shared" si="44"/>
        <v>0.9995423929324051</v>
      </c>
      <c r="L85">
        <f t="shared" si="45"/>
        <v>21.069018000038341</v>
      </c>
      <c r="M85">
        <f t="shared" si="46"/>
        <v>-6.677672749996054</v>
      </c>
      <c r="O85">
        <v>460</v>
      </c>
      <c r="P85">
        <v>2500000</v>
      </c>
      <c r="Q85">
        <v>650.86985800000002</v>
      </c>
      <c r="R85">
        <v>-569663.72863799997</v>
      </c>
      <c r="S85">
        <v>2527030.2248610002</v>
      </c>
      <c r="T85">
        <v>457.96160300000003</v>
      </c>
      <c r="U85">
        <v>7327.5212300000003</v>
      </c>
      <c r="V85">
        <f t="shared" si="37"/>
        <v>0.73275212300000003</v>
      </c>
      <c r="Y85">
        <v>2500000</v>
      </c>
      <c r="Z85">
        <v>44.957000000000001</v>
      </c>
      <c r="AA85">
        <v>92.822000000000003</v>
      </c>
      <c r="AB85">
        <v>47.865000000000002</v>
      </c>
      <c r="AD85">
        <f t="shared" si="38"/>
        <v>57389.519348403752</v>
      </c>
      <c r="AE85">
        <f t="shared" si="39"/>
        <v>0.58363565741882251</v>
      </c>
      <c r="AF85">
        <f t="shared" si="40"/>
        <v>75.130366416540738</v>
      </c>
      <c r="AG85">
        <f t="shared" si="41"/>
        <v>8.0154008122529184E-3</v>
      </c>
      <c r="AJ85">
        <v>2.8968278670599834</v>
      </c>
      <c r="AK85">
        <v>42.150783102770724</v>
      </c>
    </row>
    <row r="86" spans="2:41" x14ac:dyDescent="0.2">
      <c r="B86">
        <v>480</v>
      </c>
      <c r="C86">
        <v>2600000</v>
      </c>
      <c r="D86">
        <v>650.92181900000003</v>
      </c>
      <c r="E86">
        <v>-569647.40014799999</v>
      </c>
      <c r="F86">
        <v>2527030.2248610002</v>
      </c>
      <c r="G86">
        <v>605.89584600000001</v>
      </c>
      <c r="I86">
        <f t="shared" si="42"/>
        <v>467.86437617184129</v>
      </c>
      <c r="J86">
        <f t="shared" si="43"/>
        <v>0.21466905187835419</v>
      </c>
      <c r="K86">
        <f t="shared" si="44"/>
        <v>0.9995423929324051</v>
      </c>
      <c r="L86">
        <f t="shared" si="45"/>
        <v>37.397508000023663</v>
      </c>
      <c r="M86">
        <f t="shared" si="46"/>
        <v>-6.0221075000004927</v>
      </c>
      <c r="O86">
        <v>480</v>
      </c>
      <c r="P86">
        <v>2600000</v>
      </c>
      <c r="Q86">
        <v>650.92181900000003</v>
      </c>
      <c r="R86">
        <v>-569647.40014799999</v>
      </c>
      <c r="S86">
        <v>2527030.2248610002</v>
      </c>
      <c r="T86">
        <v>605.89584600000001</v>
      </c>
      <c r="U86">
        <v>8120.9176880000005</v>
      </c>
      <c r="V86">
        <f t="shared" si="37"/>
        <v>0.81209176880000011</v>
      </c>
      <c r="Y86">
        <v>2600000</v>
      </c>
      <c r="Z86">
        <v>44.715499999999999</v>
      </c>
      <c r="AA86">
        <v>92.625299999999996</v>
      </c>
      <c r="AB86">
        <v>47.909799999999997</v>
      </c>
      <c r="AD86">
        <f t="shared" si="38"/>
        <v>57550.814091915337</v>
      </c>
      <c r="AE86">
        <f t="shared" si="39"/>
        <v>0.64501669650843285</v>
      </c>
      <c r="AF86">
        <f t="shared" si="40"/>
        <v>72.202292179482114</v>
      </c>
      <c r="AG86">
        <f t="shared" si="41"/>
        <v>8.3404554318447042E-3</v>
      </c>
      <c r="AJ86">
        <v>3.063472244142071</v>
      </c>
      <c r="AK86">
        <v>42.160501737366459</v>
      </c>
      <c r="AL86">
        <f>AVERAGE(AJ86:AJ90)</f>
        <v>3.2643113365419483</v>
      </c>
      <c r="AM86">
        <f>AVERAGE(AK86:AK90)</f>
        <v>42.439197657243867</v>
      </c>
      <c r="AN86">
        <f>AVERAGE(AJ86:AJ95)</f>
        <v>2.7486744062632082</v>
      </c>
      <c r="AO86">
        <f>AVERAGE(AK86:AK95)</f>
        <v>42.865528403306669</v>
      </c>
    </row>
    <row r="87" spans="2:41" x14ac:dyDescent="0.2">
      <c r="B87">
        <v>500</v>
      </c>
      <c r="C87">
        <v>2700000</v>
      </c>
      <c r="D87">
        <v>650.88461800000005</v>
      </c>
      <c r="E87">
        <v>-569645.27376500005</v>
      </c>
      <c r="F87">
        <v>2527030.2248610002</v>
      </c>
      <c r="G87">
        <v>646.35940200000005</v>
      </c>
      <c r="I87">
        <f t="shared" si="42"/>
        <v>469.99075917177834</v>
      </c>
      <c r="J87">
        <f t="shared" si="43"/>
        <v>0.22361359570661896</v>
      </c>
      <c r="K87">
        <f t="shared" si="44"/>
        <v>0.9995423929324051</v>
      </c>
      <c r="L87">
        <f t="shared" si="45"/>
        <v>39.523890999960713</v>
      </c>
      <c r="M87">
        <f t="shared" si="46"/>
        <v>-6.7322128500029068</v>
      </c>
      <c r="O87">
        <v>500</v>
      </c>
      <c r="P87">
        <v>2700000</v>
      </c>
      <c r="Q87">
        <v>650.88461800000005</v>
      </c>
      <c r="R87">
        <v>-569645.27376500005</v>
      </c>
      <c r="S87">
        <v>2527030.2248610002</v>
      </c>
      <c r="T87">
        <v>646.35940200000005</v>
      </c>
      <c r="U87">
        <v>8862.6472400000002</v>
      </c>
      <c r="V87">
        <f t="shared" si="37"/>
        <v>0.88626472400000011</v>
      </c>
      <c r="Y87">
        <v>2700000</v>
      </c>
      <c r="Z87">
        <v>44.811199999999999</v>
      </c>
      <c r="AA87">
        <v>92.705200000000005</v>
      </c>
      <c r="AB87">
        <v>47.893999999999998</v>
      </c>
      <c r="AD87">
        <f t="shared" si="38"/>
        <v>57493.894441661621</v>
      </c>
      <c r="AE87">
        <f t="shared" si="39"/>
        <v>0.70462663505251311</v>
      </c>
      <c r="AF87">
        <f t="shared" si="40"/>
        <v>69.245646465537249</v>
      </c>
      <c r="AG87">
        <f t="shared" si="41"/>
        <v>8.6965756078211769E-3</v>
      </c>
      <c r="AJ87">
        <v>3.1613236836243654</v>
      </c>
      <c r="AK87">
        <v>42.359196795499237</v>
      </c>
    </row>
    <row r="88" spans="2:41" x14ac:dyDescent="0.2">
      <c r="B88">
        <v>520</v>
      </c>
      <c r="C88">
        <v>2800000</v>
      </c>
      <c r="D88">
        <v>650.80565999999999</v>
      </c>
      <c r="E88">
        <v>-569643.21837999998</v>
      </c>
      <c r="F88">
        <v>2527030.2248610002</v>
      </c>
      <c r="G88">
        <v>643.73303499999997</v>
      </c>
      <c r="I88">
        <f t="shared" si="42"/>
        <v>472.04614417185076</v>
      </c>
      <c r="J88">
        <f t="shared" si="43"/>
        <v>0.23255813953488372</v>
      </c>
      <c r="K88">
        <f t="shared" si="44"/>
        <v>0.9995423929324051</v>
      </c>
      <c r="L88">
        <f t="shared" si="45"/>
        <v>41.579276000033133</v>
      </c>
      <c r="M88">
        <f t="shared" si="46"/>
        <v>-6.7357627499961383</v>
      </c>
      <c r="O88">
        <v>520</v>
      </c>
      <c r="P88">
        <v>2800000</v>
      </c>
      <c r="Q88">
        <v>650.80565999999999</v>
      </c>
      <c r="R88">
        <v>-569643.21837999998</v>
      </c>
      <c r="S88">
        <v>2527030.2248610002</v>
      </c>
      <c r="T88">
        <v>643.73303499999997</v>
      </c>
      <c r="U88">
        <v>9608.4763019999991</v>
      </c>
      <c r="V88">
        <f t="shared" si="37"/>
        <v>0.96084763019999997</v>
      </c>
      <c r="Y88">
        <v>2800000</v>
      </c>
      <c r="Z88">
        <v>45.321300000000001</v>
      </c>
      <c r="AA88">
        <v>92.515900000000002</v>
      </c>
      <c r="AB88">
        <v>47.194600000000001</v>
      </c>
      <c r="AD88">
        <f>(1/6)*3.14*(AB88)^3</f>
        <v>55011.732986603572</v>
      </c>
      <c r="AE88">
        <f>V88*$AD$59/AD88</f>
        <v>0.79839262471655381</v>
      </c>
      <c r="AF88">
        <f>AD88/O88*0.6022</f>
        <v>63.707818470255127</v>
      </c>
      <c r="AG88">
        <f>O88/AD88</f>
        <v>9.4525289746212882E-3</v>
      </c>
      <c r="AJ88">
        <v>3.9858069674291849</v>
      </c>
      <c r="AK88">
        <v>42.409850281501143</v>
      </c>
    </row>
    <row r="89" spans="2:41" x14ac:dyDescent="0.2">
      <c r="B89">
        <v>540</v>
      </c>
      <c r="C89">
        <v>2900000</v>
      </c>
      <c r="D89">
        <v>651.05109900000002</v>
      </c>
      <c r="E89">
        <v>-569619.19581599999</v>
      </c>
      <c r="F89">
        <v>2527030.2248610002</v>
      </c>
      <c r="G89">
        <v>739.44040800000005</v>
      </c>
      <c r="I89">
        <f t="shared" si="42"/>
        <v>496.06870817183517</v>
      </c>
      <c r="J89">
        <f t="shared" si="43"/>
        <v>0.24150268336314848</v>
      </c>
      <c r="K89">
        <f t="shared" si="44"/>
        <v>0.9995423929324051</v>
      </c>
      <c r="L89">
        <f t="shared" si="45"/>
        <v>65.601840000017546</v>
      </c>
      <c r="M89">
        <f t="shared" si="46"/>
        <v>-5.6374038000005386</v>
      </c>
      <c r="O89">
        <v>540</v>
      </c>
      <c r="P89">
        <v>2900000</v>
      </c>
      <c r="Q89">
        <v>651.05109900000002</v>
      </c>
      <c r="R89">
        <v>-569619.19581599999</v>
      </c>
      <c r="S89">
        <v>2527030.2248610002</v>
      </c>
      <c r="T89">
        <v>739.44040800000005</v>
      </c>
      <c r="U89">
        <v>10757.503822999999</v>
      </c>
      <c r="V89">
        <f t="shared" si="37"/>
        <v>1.0757503822999999</v>
      </c>
      <c r="Y89">
        <v>2900000</v>
      </c>
      <c r="Z89">
        <v>45.149799999999999</v>
      </c>
      <c r="AA89">
        <v>92.893299999999996</v>
      </c>
      <c r="AB89">
        <v>47.743499999999997</v>
      </c>
      <c r="AD89">
        <f t="shared" ref="AD89:AD110" si="47">(1/6)*3.14*(AB89)^3</f>
        <v>56953.596952337313</v>
      </c>
      <c r="AE89">
        <f t="shared" ref="AE89:AE110" si="48">V89*$AD$59/AD89</f>
        <v>0.86339130570636391</v>
      </c>
      <c r="AF89">
        <f t="shared" ref="AF89:AF110" si="49">AD89/O89*0.6022</f>
        <v>63.513807564254677</v>
      </c>
      <c r="AG89">
        <f t="shared" ref="AG89:AG110" si="50">O89/AD89</f>
        <v>9.4814029121270283E-3</v>
      </c>
      <c r="AJ89">
        <v>3.1026484566302863</v>
      </c>
      <c r="AK89">
        <v>42.578266059233634</v>
      </c>
    </row>
    <row r="90" spans="2:41" x14ac:dyDescent="0.2">
      <c r="B90">
        <v>560</v>
      </c>
      <c r="C90">
        <v>3000000</v>
      </c>
      <c r="D90">
        <v>650.81656899999996</v>
      </c>
      <c r="E90">
        <v>-569628.29833699996</v>
      </c>
      <c r="F90">
        <v>2527030.2248610002</v>
      </c>
      <c r="G90">
        <v>836.56121399999995</v>
      </c>
      <c r="I90">
        <f t="shared" si="42"/>
        <v>486.96618717187084</v>
      </c>
      <c r="J90">
        <f t="shared" si="43"/>
        <v>0.25044722719141321</v>
      </c>
      <c r="K90">
        <f t="shared" si="44"/>
        <v>0.9995423929324051</v>
      </c>
      <c r="L90">
        <f t="shared" si="45"/>
        <v>56.499319000053219</v>
      </c>
      <c r="M90">
        <f t="shared" si="46"/>
        <v>-7.2936580499979753</v>
      </c>
      <c r="O90">
        <v>560</v>
      </c>
      <c r="P90">
        <v>3000000</v>
      </c>
      <c r="Q90">
        <v>650.81656899999996</v>
      </c>
      <c r="R90">
        <v>-569628.29833699996</v>
      </c>
      <c r="S90">
        <v>2527030.2248610002</v>
      </c>
      <c r="T90">
        <v>836.56121399999995</v>
      </c>
      <c r="U90">
        <v>11537.376</v>
      </c>
      <c r="V90">
        <f t="shared" si="37"/>
        <v>1.1537376000000001</v>
      </c>
      <c r="Y90">
        <v>3000000</v>
      </c>
      <c r="Z90">
        <v>45.341099999999997</v>
      </c>
      <c r="AA90">
        <v>93.037199999999999</v>
      </c>
      <c r="AB90">
        <v>47.696100000000001</v>
      </c>
      <c r="AD90">
        <f t="shared" si="47"/>
        <v>56784.133808360646</v>
      </c>
      <c r="AE90">
        <f t="shared" si="48"/>
        <v>0.92874686425476405</v>
      </c>
      <c r="AF90">
        <f t="shared" si="49"/>
        <v>61.063223891776389</v>
      </c>
      <c r="AG90">
        <f t="shared" si="50"/>
        <v>9.8619096998103385E-3</v>
      </c>
      <c r="AJ90">
        <v>3.0083053308838359</v>
      </c>
      <c r="AK90">
        <v>42.688173412618838</v>
      </c>
    </row>
    <row r="91" spans="2:41" x14ac:dyDescent="0.2">
      <c r="B91">
        <v>580</v>
      </c>
      <c r="C91">
        <v>3100000</v>
      </c>
      <c r="D91">
        <v>650.85797300000002</v>
      </c>
      <c r="E91">
        <v>-569618.73010699998</v>
      </c>
      <c r="F91">
        <v>2527030.2248610002</v>
      </c>
      <c r="G91">
        <v>1063.1226830000001</v>
      </c>
      <c r="I91">
        <f t="shared" si="42"/>
        <v>496.53441717184614</v>
      </c>
      <c r="J91">
        <f t="shared" si="43"/>
        <v>0.25939177101967797</v>
      </c>
      <c r="K91">
        <f t="shared" si="44"/>
        <v>0.9995423929324051</v>
      </c>
      <c r="L91">
        <f t="shared" si="45"/>
        <v>66.067549000028521</v>
      </c>
      <c r="M91">
        <f t="shared" si="46"/>
        <v>-6.3601205000009937</v>
      </c>
      <c r="O91">
        <v>580</v>
      </c>
      <c r="P91">
        <v>3100000</v>
      </c>
      <c r="Q91">
        <v>650.85797300000002</v>
      </c>
      <c r="R91">
        <v>-569618.73010699998</v>
      </c>
      <c r="S91">
        <v>2527030.2248610002</v>
      </c>
      <c r="T91">
        <v>1063.1226830000001</v>
      </c>
      <c r="U91">
        <v>12346.202593</v>
      </c>
      <c r="V91">
        <f t="shared" si="37"/>
        <v>1.2346202593</v>
      </c>
      <c r="Y91">
        <v>3100000</v>
      </c>
      <c r="Z91">
        <v>45.3127</v>
      </c>
      <c r="AA91">
        <v>92.898899999999998</v>
      </c>
      <c r="AB91">
        <v>47.586199999999998</v>
      </c>
      <c r="AD91">
        <f t="shared" si="47"/>
        <v>56392.516381093388</v>
      </c>
      <c r="AE91">
        <f t="shared" si="48"/>
        <v>1.0007584003362182</v>
      </c>
      <c r="AF91">
        <f t="shared" si="49"/>
        <v>58.550988559817995</v>
      </c>
      <c r="AG91">
        <f t="shared" si="50"/>
        <v>1.0285052649192571E-2</v>
      </c>
      <c r="AJ91">
        <v>1.7913601020715249</v>
      </c>
      <c r="AK91">
        <v>42.738521414592093</v>
      </c>
      <c r="AL91">
        <f>AVERAGE(AJ91:AJ95)</f>
        <v>2.2330374759844678</v>
      </c>
      <c r="AM91">
        <f>AVERAGE(AK91:AK95)</f>
        <v>43.291859149369458</v>
      </c>
    </row>
    <row r="92" spans="2:41" x14ac:dyDescent="0.2">
      <c r="B92">
        <v>600</v>
      </c>
      <c r="C92">
        <v>3200000</v>
      </c>
      <c r="D92">
        <v>650.94720900000004</v>
      </c>
      <c r="E92">
        <v>-569617.47549999994</v>
      </c>
      <c r="F92">
        <v>2527030.2248610002</v>
      </c>
      <c r="G92">
        <v>1133.5360949999999</v>
      </c>
      <c r="I92">
        <f t="shared" si="42"/>
        <v>497.7890241718851</v>
      </c>
      <c r="J92">
        <f t="shared" si="43"/>
        <v>0.26833631484794274</v>
      </c>
      <c r="K92">
        <f t="shared" si="44"/>
        <v>0.9995423929324051</v>
      </c>
      <c r="L92">
        <f t="shared" si="45"/>
        <v>67.32215600006748</v>
      </c>
      <c r="M92">
        <f t="shared" si="46"/>
        <v>-6.7758016499978115</v>
      </c>
      <c r="O92">
        <v>600</v>
      </c>
      <c r="P92">
        <v>3200000</v>
      </c>
      <c r="Q92">
        <v>650.94720900000004</v>
      </c>
      <c r="R92">
        <v>-569617.47549999994</v>
      </c>
      <c r="S92">
        <v>2527030.2248610002</v>
      </c>
      <c r="T92">
        <v>1133.5360949999999</v>
      </c>
      <c r="U92">
        <v>13386.217214</v>
      </c>
      <c r="V92">
        <f t="shared" si="37"/>
        <v>1.3386217214</v>
      </c>
      <c r="Y92">
        <v>3200000</v>
      </c>
      <c r="Z92">
        <v>45.103700000000003</v>
      </c>
      <c r="AA92">
        <v>92.891900000000007</v>
      </c>
      <c r="AB92">
        <v>47.788200000000003</v>
      </c>
      <c r="AD92">
        <f t="shared" si="47"/>
        <v>57113.715716038525</v>
      </c>
      <c r="AE92">
        <f t="shared" si="48"/>
        <v>1.0713583821767274</v>
      </c>
      <c r="AF92">
        <f t="shared" si="49"/>
        <v>57.323132673663991</v>
      </c>
      <c r="AG92">
        <f t="shared" si="50"/>
        <v>1.050535746935319E-2</v>
      </c>
      <c r="AJ92">
        <v>2.5124296002184843</v>
      </c>
      <c r="AK92">
        <v>43.011525018988472</v>
      </c>
    </row>
    <row r="93" spans="2:41" x14ac:dyDescent="0.2">
      <c r="B93">
        <v>620</v>
      </c>
      <c r="C93">
        <v>3300000</v>
      </c>
      <c r="D93">
        <v>650.96341600000005</v>
      </c>
      <c r="E93">
        <v>-569603.81857400003</v>
      </c>
      <c r="F93">
        <v>2527030.2248610002</v>
      </c>
      <c r="G93">
        <v>1210.178296</v>
      </c>
      <c r="I93">
        <f t="shared" si="42"/>
        <v>511.44595017179381</v>
      </c>
      <c r="J93">
        <f t="shared" si="43"/>
        <v>0.2772808586762075</v>
      </c>
      <c r="K93">
        <f t="shared" si="44"/>
        <v>0.9995423929324051</v>
      </c>
      <c r="L93">
        <f t="shared" si="45"/>
        <v>80.979081999976188</v>
      </c>
      <c r="M93">
        <f t="shared" si="46"/>
        <v>-6.1556857000043239</v>
      </c>
      <c r="O93">
        <v>620</v>
      </c>
      <c r="P93">
        <v>3300000</v>
      </c>
      <c r="Q93">
        <v>650.96341600000005</v>
      </c>
      <c r="R93">
        <v>-569603.81857400003</v>
      </c>
      <c r="S93">
        <v>2527030.2248610002</v>
      </c>
      <c r="T93">
        <v>1210.178296</v>
      </c>
      <c r="U93">
        <v>14756.335634999999</v>
      </c>
      <c r="V93">
        <f t="shared" si="37"/>
        <v>1.4756335635</v>
      </c>
      <c r="Y93">
        <v>3300000</v>
      </c>
      <c r="Z93">
        <v>44.987400000000001</v>
      </c>
      <c r="AA93">
        <v>92.668099999999995</v>
      </c>
      <c r="AB93">
        <v>47.680700000000002</v>
      </c>
      <c r="AD93">
        <f t="shared" si="47"/>
        <v>56729.148599351334</v>
      </c>
      <c r="AE93">
        <f t="shared" si="48"/>
        <v>1.1890211465792286</v>
      </c>
      <c r="AF93">
        <f t="shared" si="49"/>
        <v>55.100473042789304</v>
      </c>
      <c r="AG93">
        <f t="shared" si="50"/>
        <v>1.0929125772338656E-2</v>
      </c>
      <c r="AJ93">
        <v>2.877336359284707</v>
      </c>
      <c r="AK93">
        <v>43.099261022717322</v>
      </c>
    </row>
    <row r="94" spans="2:41" x14ac:dyDescent="0.2">
      <c r="B94">
        <v>640</v>
      </c>
      <c r="C94">
        <v>3400000</v>
      </c>
      <c r="D94">
        <v>650.93332799999996</v>
      </c>
      <c r="E94">
        <v>-569589.24056900002</v>
      </c>
      <c r="F94">
        <v>2527030.2248610002</v>
      </c>
      <c r="G94">
        <v>1365.9054590000001</v>
      </c>
      <c r="I94">
        <f t="shared" si="42"/>
        <v>526.02395517181139</v>
      </c>
      <c r="J94">
        <f t="shared" si="43"/>
        <v>0.28622540250447226</v>
      </c>
      <c r="K94">
        <f t="shared" si="44"/>
        <v>0.9995423929324051</v>
      </c>
      <c r="L94">
        <f t="shared" si="45"/>
        <v>95.557086999993771</v>
      </c>
      <c r="M94">
        <f t="shared" si="46"/>
        <v>-6.1096317499988801</v>
      </c>
      <c r="O94">
        <v>640</v>
      </c>
      <c r="P94">
        <v>3400000</v>
      </c>
      <c r="Q94">
        <v>650.93332799999996</v>
      </c>
      <c r="R94">
        <v>-569589.24056900002</v>
      </c>
      <c r="S94">
        <v>2527030.2248610002</v>
      </c>
      <c r="T94">
        <v>1365.9054590000001</v>
      </c>
      <c r="U94">
        <v>15907.876673000001</v>
      </c>
      <c r="V94">
        <f t="shared" si="37"/>
        <v>1.5907876673000001</v>
      </c>
      <c r="Y94">
        <v>3400000</v>
      </c>
      <c r="Z94">
        <v>44.933399999999999</v>
      </c>
      <c r="AA94">
        <v>92.937200000000004</v>
      </c>
      <c r="AB94">
        <v>48.003799999999998</v>
      </c>
      <c r="AD94">
        <f t="shared" si="47"/>
        <v>57890.226752227107</v>
      </c>
      <c r="AE94">
        <f t="shared" si="48"/>
        <v>1.2561001983771602</v>
      </c>
      <c r="AF94">
        <f t="shared" si="49"/>
        <v>54.471085234673694</v>
      </c>
      <c r="AG94">
        <f t="shared" si="50"/>
        <v>1.1055406687889307E-2</v>
      </c>
      <c r="AJ94">
        <v>1.7078667839176469</v>
      </c>
      <c r="AK94">
        <v>43.568371322597251</v>
      </c>
    </row>
    <row r="95" spans="2:41" x14ac:dyDescent="0.2">
      <c r="B95">
        <v>660</v>
      </c>
      <c r="C95">
        <v>3500000</v>
      </c>
      <c r="D95">
        <v>650.86009999999999</v>
      </c>
      <c r="E95">
        <v>-569587.09541199997</v>
      </c>
      <c r="F95">
        <v>2527030.2248610002</v>
      </c>
      <c r="G95">
        <v>1479.052469</v>
      </c>
      <c r="I95">
        <f t="shared" si="42"/>
        <v>528.16911217186134</v>
      </c>
      <c r="J95">
        <f t="shared" si="43"/>
        <v>0.29516994633273702</v>
      </c>
      <c r="K95">
        <f t="shared" si="44"/>
        <v>0.9995423929324051</v>
      </c>
      <c r="L95">
        <f t="shared" si="45"/>
        <v>97.70224400004372</v>
      </c>
      <c r="M95">
        <f t="shared" si="46"/>
        <v>-6.7312741499972617</v>
      </c>
      <c r="O95">
        <v>660</v>
      </c>
      <c r="P95">
        <v>3500000</v>
      </c>
      <c r="Q95">
        <v>650.86009999999999</v>
      </c>
      <c r="R95">
        <v>-569587.09541199997</v>
      </c>
      <c r="S95">
        <v>2527030.2248610002</v>
      </c>
      <c r="T95">
        <v>1479.052469</v>
      </c>
      <c r="U95">
        <v>17465.614248999998</v>
      </c>
      <c r="V95">
        <f t="shared" si="37"/>
        <v>1.7465614248999999</v>
      </c>
      <c r="Y95">
        <v>3500000</v>
      </c>
      <c r="Z95">
        <v>44.6372</v>
      </c>
      <c r="AA95">
        <v>93.336699999999993</v>
      </c>
      <c r="AB95">
        <v>48.6995</v>
      </c>
      <c r="AD95">
        <f t="shared" si="47"/>
        <v>60443.82014579801</v>
      </c>
      <c r="AE95">
        <f t="shared" si="48"/>
        <v>1.3208371601451563</v>
      </c>
      <c r="AF95">
        <f t="shared" si="49"/>
        <v>55.150406805756909</v>
      </c>
      <c r="AG95">
        <f t="shared" si="50"/>
        <v>1.0919230426005469E-2</v>
      </c>
      <c r="AJ95">
        <v>2.2761945344299765</v>
      </c>
      <c r="AK95">
        <v>44.041616967952159</v>
      </c>
    </row>
    <row r="96" spans="2:41" x14ac:dyDescent="0.2">
      <c r="B96">
        <v>680</v>
      </c>
      <c r="C96">
        <v>3600000</v>
      </c>
      <c r="D96">
        <v>650.90237400000001</v>
      </c>
      <c r="E96">
        <v>-569578.79179199995</v>
      </c>
      <c r="F96">
        <v>2527030.2248610002</v>
      </c>
      <c r="G96">
        <v>1665.4346929999999</v>
      </c>
      <c r="I96">
        <f t="shared" si="42"/>
        <v>536.47273217188194</v>
      </c>
      <c r="J96">
        <f t="shared" si="43"/>
        <v>0.30411449016100178</v>
      </c>
      <c r="K96">
        <f t="shared" si="44"/>
        <v>0.9995423929324051</v>
      </c>
      <c r="L96">
        <f t="shared" si="45"/>
        <v>106.00586400006432</v>
      </c>
      <c r="M96">
        <f t="shared" si="46"/>
        <v>-6.4233509999987293</v>
      </c>
      <c r="O96">
        <v>680</v>
      </c>
      <c r="P96">
        <v>3600000</v>
      </c>
      <c r="Q96">
        <v>650.90237400000001</v>
      </c>
      <c r="R96">
        <v>-569578.79179199995</v>
      </c>
      <c r="S96">
        <v>2527030.2248610002</v>
      </c>
      <c r="T96">
        <v>1665.4346929999999</v>
      </c>
      <c r="U96">
        <v>18646.582029000001</v>
      </c>
      <c r="V96">
        <f t="shared" si="37"/>
        <v>1.8646582029000003</v>
      </c>
      <c r="Y96">
        <v>3600000</v>
      </c>
      <c r="Z96">
        <v>44.885899999999999</v>
      </c>
      <c r="AA96">
        <v>93.1434</v>
      </c>
      <c r="AB96">
        <v>48.2575</v>
      </c>
      <c r="AD96">
        <f t="shared" si="47"/>
        <v>58812.935374319743</v>
      </c>
      <c r="AE96">
        <f t="shared" si="48"/>
        <v>1.4492513038014478</v>
      </c>
      <c r="AF96">
        <f t="shared" si="49"/>
        <v>52.084043650610802</v>
      </c>
      <c r="AG96">
        <f t="shared" si="50"/>
        <v>1.1562082315260824E-2</v>
      </c>
      <c r="AJ96">
        <v>2.6625422284292282</v>
      </c>
      <c r="AK96">
        <v>44.251794266034857</v>
      </c>
      <c r="AL96">
        <f>AVERAGE(AJ96:AJ100)</f>
        <v>1.9265797106319837</v>
      </c>
      <c r="AM96">
        <f>AVERAGE(AK96:AK100)</f>
        <v>44.881427544786121</v>
      </c>
      <c r="AN96">
        <f>AVERAGE(AJ96:AJ105)</f>
        <v>1.8027860420262314</v>
      </c>
      <c r="AO96">
        <f>AVERAGE(AK96:AK105)</f>
        <v>45.436491889630602</v>
      </c>
    </row>
    <row r="97" spans="2:41" x14ac:dyDescent="0.2">
      <c r="B97">
        <v>700</v>
      </c>
      <c r="C97">
        <v>3700000</v>
      </c>
      <c r="D97">
        <v>650.86943399999996</v>
      </c>
      <c r="E97">
        <v>-569550.90251199994</v>
      </c>
      <c r="F97">
        <v>2527030.2248610002</v>
      </c>
      <c r="G97">
        <v>1791.7737609999999</v>
      </c>
      <c r="I97">
        <f t="shared" si="42"/>
        <v>564.362012171885</v>
      </c>
      <c r="J97">
        <f t="shared" si="43"/>
        <v>0.31305903398926654</v>
      </c>
      <c r="K97">
        <f t="shared" si="44"/>
        <v>0.9995423929324051</v>
      </c>
      <c r="L97">
        <f t="shared" si="45"/>
        <v>133.89514400006738</v>
      </c>
      <c r="M97">
        <f t="shared" si="46"/>
        <v>-5.4440679999996062</v>
      </c>
      <c r="O97">
        <v>700</v>
      </c>
      <c r="P97">
        <v>3700000</v>
      </c>
      <c r="Q97">
        <v>650.86943399999996</v>
      </c>
      <c r="R97">
        <v>-569550.90251199994</v>
      </c>
      <c r="S97">
        <v>2527030.2248610002</v>
      </c>
      <c r="T97">
        <v>1791.7737609999999</v>
      </c>
      <c r="U97">
        <v>20049.38665</v>
      </c>
      <c r="V97">
        <f t="shared" si="37"/>
        <v>2.0049386650000001</v>
      </c>
      <c r="Y97">
        <v>3700000</v>
      </c>
      <c r="Z97">
        <v>44.892099999999999</v>
      </c>
      <c r="AA97">
        <v>93.319199999999995</v>
      </c>
      <c r="AB97">
        <v>48.427100000000003</v>
      </c>
      <c r="AD97">
        <f t="shared" si="47"/>
        <v>59435.207810416068</v>
      </c>
      <c r="AE97">
        <f t="shared" si="48"/>
        <v>1.5419653873260137</v>
      </c>
      <c r="AF97">
        <f t="shared" si="49"/>
        <v>51.131260204903654</v>
      </c>
      <c r="AG97">
        <f t="shared" si="50"/>
        <v>1.1777530958297153E-2</v>
      </c>
      <c r="AJ97">
        <v>2.5147461998635987</v>
      </c>
      <c r="AK97">
        <v>44.729097784467207</v>
      </c>
    </row>
    <row r="98" spans="2:41" x14ac:dyDescent="0.2">
      <c r="B98">
        <v>720</v>
      </c>
      <c r="C98">
        <v>3800000</v>
      </c>
      <c r="D98">
        <v>650.91833699999995</v>
      </c>
      <c r="E98">
        <v>-569550.37015099998</v>
      </c>
      <c r="F98">
        <v>2527030.2248610002</v>
      </c>
      <c r="G98">
        <v>2009.08169</v>
      </c>
      <c r="I98">
        <f t="shared" si="42"/>
        <v>564.89437317184638</v>
      </c>
      <c r="J98">
        <f t="shared" si="43"/>
        <v>0.32200357781753131</v>
      </c>
      <c r="K98">
        <f t="shared" si="44"/>
        <v>0.9995423929324051</v>
      </c>
      <c r="L98">
        <f t="shared" si="45"/>
        <v>134.42750500002876</v>
      </c>
      <c r="M98">
        <f t="shared" si="46"/>
        <v>-6.8119139500016903</v>
      </c>
      <c r="O98">
        <v>720</v>
      </c>
      <c r="P98">
        <v>3800000</v>
      </c>
      <c r="Q98">
        <v>650.91833699999995</v>
      </c>
      <c r="R98">
        <v>-569550.37015099998</v>
      </c>
      <c r="S98">
        <v>2527030.2248610002</v>
      </c>
      <c r="T98">
        <v>2009.08169</v>
      </c>
      <c r="U98">
        <v>21712.243122</v>
      </c>
      <c r="V98">
        <f t="shared" si="37"/>
        <v>2.1712243122000001</v>
      </c>
      <c r="Y98">
        <v>3800000</v>
      </c>
      <c r="Z98">
        <v>44.790999999999997</v>
      </c>
      <c r="AA98">
        <v>92.999099999999999</v>
      </c>
      <c r="AB98">
        <v>48.208100000000002</v>
      </c>
      <c r="AD98">
        <f t="shared" si="47"/>
        <v>58632.504194995934</v>
      </c>
      <c r="AE98">
        <f t="shared" si="48"/>
        <v>1.6927139350016791</v>
      </c>
      <c r="AF98">
        <f t="shared" si="49"/>
        <v>49.039575036425759</v>
      </c>
      <c r="AG98">
        <f t="shared" si="50"/>
        <v>1.227987802815779E-2</v>
      </c>
      <c r="AJ98">
        <v>1.5955607658779749</v>
      </c>
      <c r="AK98">
        <v>44.921311429636468</v>
      </c>
    </row>
    <row r="99" spans="2:41" x14ac:dyDescent="0.2">
      <c r="B99">
        <v>740</v>
      </c>
      <c r="C99">
        <v>3900000</v>
      </c>
      <c r="D99">
        <v>650.86049700000001</v>
      </c>
      <c r="E99">
        <v>-569552.04871600005</v>
      </c>
      <c r="F99">
        <v>2527030.2248610002</v>
      </c>
      <c r="G99">
        <v>2138.8165650000001</v>
      </c>
      <c r="I99">
        <f t="shared" si="42"/>
        <v>563.21580817177892</v>
      </c>
      <c r="J99">
        <f t="shared" si="43"/>
        <v>0.33094812164579607</v>
      </c>
      <c r="K99">
        <f t="shared" si="44"/>
        <v>0.9995423929324051</v>
      </c>
      <c r="L99">
        <f t="shared" si="45"/>
        <v>132.74893999996129</v>
      </c>
      <c r="M99">
        <f t="shared" si="46"/>
        <v>-6.922460250003132</v>
      </c>
      <c r="O99">
        <v>740</v>
      </c>
      <c r="P99">
        <v>3900000</v>
      </c>
      <c r="Q99">
        <v>650.86049700000001</v>
      </c>
      <c r="R99">
        <v>-569552.04871600005</v>
      </c>
      <c r="S99">
        <v>2527030.2248610002</v>
      </c>
      <c r="T99">
        <v>2138.8165650000001</v>
      </c>
      <c r="U99">
        <v>23010.447349999999</v>
      </c>
      <c r="V99">
        <f t="shared" si="37"/>
        <v>2.3010447350000001</v>
      </c>
      <c r="Y99">
        <v>3900000</v>
      </c>
      <c r="Z99">
        <v>44.798299999999998</v>
      </c>
      <c r="AA99">
        <v>93.206000000000003</v>
      </c>
      <c r="AB99">
        <v>48.407699999999998</v>
      </c>
      <c r="AD99">
        <f t="shared" si="47"/>
        <v>59363.806806740773</v>
      </c>
      <c r="AE99">
        <f t="shared" si="48"/>
        <v>1.7718242377514768</v>
      </c>
      <c r="AF99">
        <f t="shared" si="49"/>
        <v>48.309303322999035</v>
      </c>
      <c r="AG99">
        <f t="shared" si="50"/>
        <v>1.2465507854121862E-2</v>
      </c>
      <c r="AJ99">
        <v>1.4797568592172268</v>
      </c>
      <c r="AK99">
        <v>45.165612870400984</v>
      </c>
    </row>
    <row r="100" spans="2:41" x14ac:dyDescent="0.2">
      <c r="B100">
        <v>760</v>
      </c>
      <c r="C100">
        <v>4000000</v>
      </c>
      <c r="D100">
        <v>650.96472600000004</v>
      </c>
      <c r="E100">
        <v>-569530.75556099997</v>
      </c>
      <c r="F100">
        <v>2527030.2248610002</v>
      </c>
      <c r="G100">
        <v>2344.9380799999999</v>
      </c>
      <c r="I100">
        <f t="shared" si="42"/>
        <v>584.50896317185834</v>
      </c>
      <c r="J100">
        <f t="shared" si="43"/>
        <v>0.33989266547406083</v>
      </c>
      <c r="K100">
        <f t="shared" si="44"/>
        <v>0.9995423929324051</v>
      </c>
      <c r="L100">
        <f t="shared" si="45"/>
        <v>154.04209500004072</v>
      </c>
      <c r="M100">
        <f t="shared" si="46"/>
        <v>-5.7738742499957878</v>
      </c>
      <c r="O100">
        <v>760</v>
      </c>
      <c r="P100">
        <v>4000000</v>
      </c>
      <c r="Q100">
        <v>650.96472600000004</v>
      </c>
      <c r="R100">
        <v>-569530.75556099997</v>
      </c>
      <c r="S100">
        <v>2527030.2248610002</v>
      </c>
      <c r="T100">
        <v>2344.9380799999999</v>
      </c>
      <c r="U100">
        <v>24575.239659999999</v>
      </c>
      <c r="V100">
        <f t="shared" si="37"/>
        <v>2.4575239660000001</v>
      </c>
      <c r="Y100">
        <v>4000000</v>
      </c>
      <c r="Z100">
        <v>44.891500000000001</v>
      </c>
      <c r="AA100">
        <v>92.933899999999994</v>
      </c>
      <c r="AB100">
        <v>48.042400000000001</v>
      </c>
      <c r="AD100">
        <f t="shared" si="47"/>
        <v>58029.988191084696</v>
      </c>
      <c r="AE100">
        <f t="shared" si="48"/>
        <v>1.9358094208036352</v>
      </c>
      <c r="AF100">
        <f t="shared" si="49"/>
        <v>45.981130116672631</v>
      </c>
      <c r="AG100">
        <f t="shared" si="50"/>
        <v>1.3096676799199502E-2</v>
      </c>
      <c r="AJ100">
        <v>1.3802924997718913</v>
      </c>
      <c r="AK100">
        <v>45.33932137339108</v>
      </c>
    </row>
    <row r="101" spans="2:41" x14ac:dyDescent="0.2">
      <c r="B101">
        <v>780</v>
      </c>
      <c r="C101">
        <v>4100000</v>
      </c>
      <c r="D101">
        <v>650.84109699999999</v>
      </c>
      <c r="E101">
        <v>-569527.313677</v>
      </c>
      <c r="F101">
        <v>2527030.2248610002</v>
      </c>
      <c r="G101">
        <v>2584.0730709999998</v>
      </c>
      <c r="I101">
        <f t="shared" si="42"/>
        <v>587.95084717182908</v>
      </c>
      <c r="J101">
        <f t="shared" si="43"/>
        <v>0.34883720930232559</v>
      </c>
      <c r="K101">
        <f t="shared" si="44"/>
        <v>0.9995423929324051</v>
      </c>
      <c r="L101">
        <f t="shared" si="45"/>
        <v>157.48397900001146</v>
      </c>
      <c r="M101">
        <f t="shared" si="46"/>
        <v>-6.6664378000012219</v>
      </c>
      <c r="O101">
        <v>780</v>
      </c>
      <c r="P101">
        <v>4100000</v>
      </c>
      <c r="Q101">
        <v>650.84109699999999</v>
      </c>
      <c r="R101">
        <v>-569527.313677</v>
      </c>
      <c r="S101">
        <v>2527030.2248610002</v>
      </c>
      <c r="T101">
        <v>2584.0730709999998</v>
      </c>
      <c r="U101">
        <v>26386.232295000002</v>
      </c>
      <c r="V101">
        <f t="shared" si="37"/>
        <v>2.6386232295000003</v>
      </c>
      <c r="Y101">
        <v>4100000</v>
      </c>
      <c r="Z101">
        <v>44.351399999999998</v>
      </c>
      <c r="AA101">
        <v>93.2761</v>
      </c>
      <c r="AB101">
        <v>48.924700000000001</v>
      </c>
      <c r="AD101">
        <f t="shared" si="47"/>
        <v>61286.230688915806</v>
      </c>
      <c r="AE101">
        <f t="shared" si="48"/>
        <v>1.9680303396933523</v>
      </c>
      <c r="AF101">
        <f t="shared" si="49"/>
        <v>47.316112975468073</v>
      </c>
      <c r="AG101">
        <f t="shared" si="50"/>
        <v>1.2727165486146799E-2</v>
      </c>
      <c r="AJ101">
        <v>1.4898850865230491</v>
      </c>
      <c r="AK101">
        <v>45.372674272412546</v>
      </c>
      <c r="AL101">
        <f>AVERAGE(AJ101:AJ105)</f>
        <v>1.678992373420479</v>
      </c>
      <c r="AM101">
        <f>AVERAGE(AK101:AK105)</f>
        <v>45.99155623447507</v>
      </c>
    </row>
    <row r="102" spans="2:41" x14ac:dyDescent="0.2">
      <c r="B102">
        <v>800</v>
      </c>
      <c r="C102">
        <v>4200000</v>
      </c>
      <c r="D102">
        <v>650.974874</v>
      </c>
      <c r="E102">
        <v>-569518.89115799998</v>
      </c>
      <c r="F102">
        <v>2527030.2248610002</v>
      </c>
      <c r="G102">
        <v>2798.1865010000001</v>
      </c>
      <c r="I102">
        <f>E102-(128000-$B$60)/128000*$E$61</f>
        <v>596.37336617184337</v>
      </c>
      <c r="J102">
        <f>B102/$B$60</f>
        <v>0.35778175313059035</v>
      </c>
      <c r="K102">
        <f>F102/$F$61</f>
        <v>0.9995423929324051</v>
      </c>
      <c r="L102">
        <f>E102-$E$62</f>
        <v>165.90649800002575</v>
      </c>
      <c r="M102">
        <f>((L102-L101)-(B102-B101)*$H$14)/(B102-B101)</f>
        <v>-6.4174060499990446</v>
      </c>
      <c r="O102">
        <v>800</v>
      </c>
      <c r="P102">
        <v>4200000</v>
      </c>
      <c r="Q102">
        <v>650.974874</v>
      </c>
      <c r="R102">
        <v>-569518.89115799998</v>
      </c>
      <c r="S102">
        <v>2527030.2248610002</v>
      </c>
      <c r="T102">
        <v>2798.1865010000001</v>
      </c>
      <c r="U102">
        <v>27966.161848</v>
      </c>
      <c r="V102">
        <f t="shared" si="37"/>
        <v>2.7966161848</v>
      </c>
      <c r="Y102">
        <v>4200000</v>
      </c>
      <c r="Z102">
        <v>44.436300000000003</v>
      </c>
      <c r="AA102">
        <v>93.417299999999997</v>
      </c>
      <c r="AB102">
        <v>48.981000000000002</v>
      </c>
      <c r="AD102">
        <f t="shared" si="47"/>
        <v>61498.049271473792</v>
      </c>
      <c r="AE102">
        <f t="shared" si="48"/>
        <v>2.0786857844920443</v>
      </c>
      <c r="AF102">
        <f t="shared" si="49"/>
        <v>46.292656589101895</v>
      </c>
      <c r="AG102">
        <f t="shared" si="50"/>
        <v>1.3008542701387512E-2</v>
      </c>
      <c r="AJ102">
        <v>1.4863947949754266</v>
      </c>
      <c r="AK102">
        <v>45.835104011324503</v>
      </c>
    </row>
    <row r="103" spans="2:41" x14ac:dyDescent="0.2">
      <c r="B103">
        <v>820</v>
      </c>
      <c r="C103">
        <v>4300000</v>
      </c>
      <c r="D103">
        <v>650.95791599999995</v>
      </c>
      <c r="E103">
        <v>-569498.57310000004</v>
      </c>
      <c r="F103">
        <v>2527030.2248610002</v>
      </c>
      <c r="G103">
        <v>2926.0922810000002</v>
      </c>
      <c r="I103">
        <f t="shared" ref="I103:I132" si="51">E103-(128000-$B$60)/128000*$E$61</f>
        <v>616.69142417178955</v>
      </c>
      <c r="J103">
        <f t="shared" ref="J103:J132" si="52">B103/$B$60</f>
        <v>0.36672629695885511</v>
      </c>
      <c r="K103">
        <f t="shared" ref="K103:K132" si="53">F103/$F$61</f>
        <v>0.9995423929324051</v>
      </c>
      <c r="L103">
        <f t="shared" ref="L103:L132" si="54">E103-$E$62</f>
        <v>186.22455599997193</v>
      </c>
      <c r="M103">
        <f t="shared" ref="M103:M132" si="55">((L103-L102)-(B103-B102)*$H$14)/(B103-B102)</f>
        <v>-5.8226291000024499</v>
      </c>
      <c r="O103">
        <v>820</v>
      </c>
      <c r="P103">
        <v>4300000</v>
      </c>
      <c r="Q103">
        <v>650.95791599999995</v>
      </c>
      <c r="R103">
        <v>-569498.57310000004</v>
      </c>
      <c r="S103">
        <v>2527030.2248610002</v>
      </c>
      <c r="T103">
        <v>2926.0922810000002</v>
      </c>
      <c r="U103">
        <v>29862.654761000002</v>
      </c>
      <c r="V103">
        <f t="shared" si="37"/>
        <v>2.9862654761000003</v>
      </c>
      <c r="Y103">
        <v>4300000</v>
      </c>
      <c r="Z103">
        <v>44.744999999999997</v>
      </c>
      <c r="AA103">
        <v>93.316999999999993</v>
      </c>
      <c r="AB103">
        <v>48.572000000000003</v>
      </c>
      <c r="AD103">
        <f t="shared" si="47"/>
        <v>59970.318687679799</v>
      </c>
      <c r="AE103">
        <f t="shared" si="48"/>
        <v>2.2761945344299765</v>
      </c>
      <c r="AF103">
        <f t="shared" si="49"/>
        <v>44.041616967952159</v>
      </c>
      <c r="AG103">
        <f t="shared" si="50"/>
        <v>1.367343075614603E-2</v>
      </c>
      <c r="AJ103">
        <v>1.9358094208036352</v>
      </c>
      <c r="AK103">
        <v>45.981130116672631</v>
      </c>
    </row>
    <row r="104" spans="2:41" x14ac:dyDescent="0.2">
      <c r="B104">
        <v>840</v>
      </c>
      <c r="C104">
        <v>4400000</v>
      </c>
      <c r="D104">
        <v>650.87043400000005</v>
      </c>
      <c r="E104">
        <v>-569478.84094000002</v>
      </c>
      <c r="F104">
        <v>2527030.2248610002</v>
      </c>
      <c r="G104">
        <v>3110.6935450000001</v>
      </c>
      <c r="I104">
        <f t="shared" si="51"/>
        <v>636.42358417180367</v>
      </c>
      <c r="J104">
        <f t="shared" si="52"/>
        <v>0.37567084078711988</v>
      </c>
      <c r="K104">
        <f t="shared" si="53"/>
        <v>0.9995423929324051</v>
      </c>
      <c r="L104">
        <f t="shared" si="54"/>
        <v>205.95671599998605</v>
      </c>
      <c r="M104">
        <f t="shared" si="55"/>
        <v>-5.8519239999990535</v>
      </c>
      <c r="O104">
        <v>840</v>
      </c>
      <c r="P104">
        <v>4400000</v>
      </c>
      <c r="Q104">
        <v>650.87043400000005</v>
      </c>
      <c r="R104">
        <v>-569478.84094000002</v>
      </c>
      <c r="S104">
        <v>2527030.2248610002</v>
      </c>
      <c r="T104">
        <v>3110.6935450000001</v>
      </c>
      <c r="U104">
        <v>31391.853805999999</v>
      </c>
      <c r="V104">
        <f t="shared" si="37"/>
        <v>3.1391853805999999</v>
      </c>
      <c r="Y104">
        <v>4400000</v>
      </c>
      <c r="Z104">
        <v>44.880200000000002</v>
      </c>
      <c r="AA104">
        <v>93.024299999999997</v>
      </c>
      <c r="AB104">
        <v>48.144100000000002</v>
      </c>
      <c r="AD104">
        <f t="shared" si="47"/>
        <v>58399.296450004382</v>
      </c>
      <c r="AE104">
        <f t="shared" si="48"/>
        <v>2.4571217006521584</v>
      </c>
      <c r="AF104">
        <f t="shared" si="49"/>
        <v>41.866733716895993</v>
      </c>
      <c r="AG104">
        <f t="shared" si="50"/>
        <v>1.4383734925969933E-2</v>
      </c>
      <c r="AJ104">
        <v>2.0786857844920443</v>
      </c>
      <c r="AK104">
        <v>46.292656589101895</v>
      </c>
    </row>
    <row r="105" spans="2:41" x14ac:dyDescent="0.2">
      <c r="B105">
        <v>860</v>
      </c>
      <c r="C105">
        <v>4500000</v>
      </c>
      <c r="D105">
        <v>650.92931899999996</v>
      </c>
      <c r="E105">
        <v>-569459.645716</v>
      </c>
      <c r="F105">
        <v>2527030.2248610002</v>
      </c>
      <c r="G105">
        <v>3433.3824199999999</v>
      </c>
      <c r="I105">
        <f t="shared" si="51"/>
        <v>655.61880817182828</v>
      </c>
      <c r="J105">
        <f t="shared" si="52"/>
        <v>0.38461538461538464</v>
      </c>
      <c r="K105">
        <f t="shared" si="53"/>
        <v>0.9995423929324051</v>
      </c>
      <c r="L105">
        <f t="shared" si="54"/>
        <v>225.15194000001065</v>
      </c>
      <c r="M105">
        <f t="shared" si="55"/>
        <v>-5.878770799998529</v>
      </c>
      <c r="O105">
        <v>860</v>
      </c>
      <c r="P105">
        <v>4500000</v>
      </c>
      <c r="Q105">
        <v>650.92931899999996</v>
      </c>
      <c r="R105">
        <v>-569459.645716</v>
      </c>
      <c r="S105">
        <v>2527030.2248610002</v>
      </c>
      <c r="T105">
        <v>3433.3824199999999</v>
      </c>
      <c r="U105">
        <v>33761.297058999997</v>
      </c>
      <c r="V105">
        <f t="shared" si="37"/>
        <v>3.3761297058999999</v>
      </c>
      <c r="Y105">
        <v>4500000</v>
      </c>
      <c r="Z105">
        <v>43.799100000000003</v>
      </c>
      <c r="AA105">
        <v>92.760599999999997</v>
      </c>
      <c r="AB105">
        <v>48.961500000000001</v>
      </c>
      <c r="AD105">
        <f t="shared" si="47"/>
        <v>61424.628887960964</v>
      </c>
      <c r="AE105">
        <f t="shared" si="48"/>
        <v>2.5124296002184843</v>
      </c>
      <c r="AF105">
        <f t="shared" si="49"/>
        <v>43.011525018988472</v>
      </c>
      <c r="AG105">
        <f t="shared" si="50"/>
        <v>1.4000898590183544E-2</v>
      </c>
      <c r="AJ105">
        <v>1.4041867803082402</v>
      </c>
      <c r="AK105">
        <v>46.476216182863759</v>
      </c>
    </row>
    <row r="106" spans="2:41" x14ac:dyDescent="0.2">
      <c r="B106">
        <v>880</v>
      </c>
      <c r="C106">
        <v>4600000</v>
      </c>
      <c r="D106">
        <v>650.94510100000002</v>
      </c>
      <c r="E106">
        <v>-569437.97141799994</v>
      </c>
      <c r="F106">
        <v>2527030.2248610002</v>
      </c>
      <c r="G106">
        <v>3596.1905190000002</v>
      </c>
      <c r="I106">
        <f t="shared" si="51"/>
        <v>677.29310617188457</v>
      </c>
      <c r="J106">
        <f t="shared" si="52"/>
        <v>0.3935599284436494</v>
      </c>
      <c r="K106">
        <f t="shared" si="53"/>
        <v>0.9995423929324051</v>
      </c>
      <c r="L106">
        <f t="shared" si="54"/>
        <v>246.82623800006695</v>
      </c>
      <c r="M106">
        <f t="shared" si="55"/>
        <v>-5.7548170999969441</v>
      </c>
      <c r="O106">
        <v>880</v>
      </c>
      <c r="P106">
        <v>4600000</v>
      </c>
      <c r="Q106">
        <v>650.94510100000002</v>
      </c>
      <c r="R106">
        <v>-569437.97141799994</v>
      </c>
      <c r="S106">
        <v>2527030.2248610002</v>
      </c>
      <c r="T106">
        <v>3596.1905190000002</v>
      </c>
      <c r="U106">
        <v>36136.211834000002</v>
      </c>
      <c r="V106">
        <f t="shared" si="37"/>
        <v>3.6136211834000003</v>
      </c>
      <c r="Y106">
        <v>4600000</v>
      </c>
      <c r="Z106">
        <v>44.020699999999998</v>
      </c>
      <c r="AA106">
        <v>93.021799999999999</v>
      </c>
      <c r="AB106">
        <v>49.001100000000001</v>
      </c>
      <c r="AD106">
        <f t="shared" si="47"/>
        <v>61573.789953419335</v>
      </c>
      <c r="AE106">
        <f t="shared" si="48"/>
        <v>2.6826502606738991</v>
      </c>
      <c r="AF106">
        <f t="shared" si="49"/>
        <v>42.136063988578542</v>
      </c>
      <c r="AG106">
        <f t="shared" si="50"/>
        <v>1.429179526980102E-2</v>
      </c>
      <c r="AJ106">
        <v>2.4202198476505656</v>
      </c>
      <c r="AK106">
        <v>46.613756217172728</v>
      </c>
      <c r="AL106">
        <f>AVERAGE(AJ106:AJ110)</f>
        <v>1.7506394751858263</v>
      </c>
      <c r="AM106">
        <f>AVERAGE(AK106:AK110)</f>
        <v>47.499707793864545</v>
      </c>
      <c r="AN106">
        <f>AVERAGE(AJ106:AJ115)</f>
        <v>1.6081306555636694</v>
      </c>
      <c r="AO106">
        <f>AVERAGE(AK106:AK115)</f>
        <v>48.37119448657289</v>
      </c>
    </row>
    <row r="107" spans="2:41" x14ac:dyDescent="0.2">
      <c r="B107">
        <v>900</v>
      </c>
      <c r="C107">
        <v>4700000</v>
      </c>
      <c r="D107">
        <v>650.94702199999995</v>
      </c>
      <c r="E107">
        <v>-569433.09195899998</v>
      </c>
      <c r="F107">
        <v>2527030.2248610002</v>
      </c>
      <c r="G107">
        <v>3788.8542440000001</v>
      </c>
      <c r="I107">
        <f t="shared" si="51"/>
        <v>682.17256517184433</v>
      </c>
      <c r="J107">
        <f t="shared" si="52"/>
        <v>0.40250447227191416</v>
      </c>
      <c r="K107">
        <f t="shared" si="53"/>
        <v>0.9995423929324051</v>
      </c>
      <c r="L107">
        <f t="shared" si="54"/>
        <v>251.7056970000267</v>
      </c>
      <c r="M107">
        <f t="shared" si="55"/>
        <v>-6.5945590500017719</v>
      </c>
      <c r="O107">
        <v>900</v>
      </c>
      <c r="P107">
        <v>4700000</v>
      </c>
      <c r="Q107">
        <v>650.94702199999995</v>
      </c>
      <c r="R107">
        <v>-569433.09195899998</v>
      </c>
      <c r="S107">
        <v>2527030.2248610002</v>
      </c>
      <c r="T107">
        <v>3788.8542440000001</v>
      </c>
      <c r="U107">
        <v>37891.513595999997</v>
      </c>
      <c r="V107">
        <f t="shared" si="37"/>
        <v>3.7891513595999999</v>
      </c>
      <c r="Y107">
        <v>4700000</v>
      </c>
      <c r="Z107">
        <v>44.206000000000003</v>
      </c>
      <c r="AA107">
        <v>93.341899999999995</v>
      </c>
      <c r="AB107">
        <v>49.135899999999999</v>
      </c>
      <c r="AD107">
        <f t="shared" si="47"/>
        <v>62083.350015406868</v>
      </c>
      <c r="AE107">
        <f t="shared" si="48"/>
        <v>2.7898710466346182</v>
      </c>
      <c r="AF107">
        <f t="shared" si="49"/>
        <v>41.540659310308904</v>
      </c>
      <c r="AG107">
        <f t="shared" si="50"/>
        <v>1.449664039998892E-2</v>
      </c>
      <c r="AJ107">
        <v>1.3487681995159242</v>
      </c>
      <c r="AK107">
        <v>46.677121259039716</v>
      </c>
    </row>
    <row r="108" spans="2:41" x14ac:dyDescent="0.2">
      <c r="B108">
        <v>920</v>
      </c>
      <c r="C108">
        <v>4800000</v>
      </c>
      <c r="D108">
        <v>650.88925300000005</v>
      </c>
      <c r="E108">
        <v>-569411.43338199996</v>
      </c>
      <c r="F108">
        <v>2527030.2248610002</v>
      </c>
      <c r="G108">
        <v>4106.4175690000002</v>
      </c>
      <c r="I108">
        <f t="shared" si="51"/>
        <v>703.83114217186812</v>
      </c>
      <c r="J108">
        <f t="shared" si="52"/>
        <v>0.41144901610017887</v>
      </c>
      <c r="K108">
        <f t="shared" si="53"/>
        <v>0.9995423929324051</v>
      </c>
      <c r="L108">
        <f t="shared" si="54"/>
        <v>273.3642740000505</v>
      </c>
      <c r="M108">
        <f t="shared" si="55"/>
        <v>-5.7556031499985689</v>
      </c>
      <c r="O108">
        <v>920</v>
      </c>
      <c r="P108">
        <v>4800000</v>
      </c>
      <c r="Q108">
        <v>650.88925300000005</v>
      </c>
      <c r="R108">
        <v>-569411.43338199996</v>
      </c>
      <c r="S108">
        <v>2527030.2248610002</v>
      </c>
      <c r="T108">
        <v>4106.4175690000002</v>
      </c>
      <c r="U108">
        <v>39378.316551999997</v>
      </c>
      <c r="V108">
        <f t="shared" si="37"/>
        <v>3.9378316551999997</v>
      </c>
      <c r="Y108">
        <v>4800000</v>
      </c>
      <c r="Z108">
        <v>44.5884</v>
      </c>
      <c r="AA108">
        <v>95.139799999999994</v>
      </c>
      <c r="AB108">
        <v>50.551400000000001</v>
      </c>
      <c r="AD108">
        <f t="shared" si="47"/>
        <v>67604.866696698897</v>
      </c>
      <c r="AE108">
        <f t="shared" si="48"/>
        <v>2.6625422284292282</v>
      </c>
      <c r="AF108">
        <f t="shared" si="49"/>
        <v>44.251794266034857</v>
      </c>
      <c r="AG108">
        <f t="shared" si="50"/>
        <v>1.3608487745822639E-2</v>
      </c>
      <c r="AJ108">
        <v>1.9680303396933523</v>
      </c>
      <c r="AK108">
        <v>47.316112975468073</v>
      </c>
    </row>
    <row r="109" spans="2:41" x14ac:dyDescent="0.2">
      <c r="B109">
        <v>940</v>
      </c>
      <c r="C109">
        <v>4900000</v>
      </c>
      <c r="D109">
        <v>650.90814499999999</v>
      </c>
      <c r="E109">
        <v>-569395.13762599998</v>
      </c>
      <c r="F109">
        <v>2527030.2248610002</v>
      </c>
      <c r="G109">
        <v>4283.1258909999997</v>
      </c>
      <c r="I109">
        <f t="shared" si="51"/>
        <v>720.12689817184582</v>
      </c>
      <c r="J109">
        <f t="shared" si="52"/>
        <v>0.42039355992844363</v>
      </c>
      <c r="K109">
        <f t="shared" si="53"/>
        <v>0.9995423929324051</v>
      </c>
      <c r="L109">
        <f t="shared" si="54"/>
        <v>289.6600300000282</v>
      </c>
      <c r="M109">
        <f t="shared" si="55"/>
        <v>-6.0237442000008743</v>
      </c>
      <c r="O109">
        <v>940</v>
      </c>
      <c r="P109">
        <v>4900000</v>
      </c>
      <c r="Q109">
        <v>650.90814499999999</v>
      </c>
      <c r="R109">
        <v>-569395.13762599998</v>
      </c>
      <c r="S109">
        <v>2527030.2248610002</v>
      </c>
      <c r="T109">
        <v>4283.1258909999997</v>
      </c>
      <c r="U109">
        <v>41696.357752999997</v>
      </c>
      <c r="V109">
        <f t="shared" si="37"/>
        <v>4.1696357752999997</v>
      </c>
      <c r="Y109">
        <v>4900000</v>
      </c>
      <c r="Z109">
        <v>44.467799999999997</v>
      </c>
      <c r="AA109">
        <v>94.563999999999993</v>
      </c>
      <c r="AB109">
        <v>50.096200000000003</v>
      </c>
      <c r="AD109">
        <f t="shared" si="47"/>
        <v>65794.978606118369</v>
      </c>
      <c r="AE109">
        <f t="shared" si="48"/>
        <v>2.8968278670599834</v>
      </c>
      <c r="AF109">
        <f t="shared" si="49"/>
        <v>42.150783102770724</v>
      </c>
      <c r="AG109">
        <f t="shared" si="50"/>
        <v>1.4286804554300562E-2</v>
      </c>
      <c r="AJ109">
        <v>1.7718242377514768</v>
      </c>
      <c r="AK109">
        <v>48.309303322999035</v>
      </c>
    </row>
    <row r="110" spans="2:41" x14ac:dyDescent="0.2">
      <c r="B110">
        <v>960</v>
      </c>
      <c r="C110">
        <v>5000000</v>
      </c>
      <c r="D110">
        <v>650.85376599999995</v>
      </c>
      <c r="E110">
        <v>-569361.15309399995</v>
      </c>
      <c r="F110">
        <v>2527030.2248610002</v>
      </c>
      <c r="G110">
        <v>4684.9036409999999</v>
      </c>
      <c r="I110">
        <f t="shared" si="51"/>
        <v>754.11143017187715</v>
      </c>
      <c r="J110">
        <f t="shared" si="52"/>
        <v>0.42933810375670839</v>
      </c>
      <c r="K110">
        <f t="shared" si="53"/>
        <v>0.9995423929324051</v>
      </c>
      <c r="L110">
        <f t="shared" si="54"/>
        <v>323.64456200005952</v>
      </c>
      <c r="M110">
        <f t="shared" si="55"/>
        <v>-5.139305399998193</v>
      </c>
      <c r="O110">
        <v>960</v>
      </c>
      <c r="P110">
        <v>5000000</v>
      </c>
      <c r="Q110">
        <v>650.85376599999995</v>
      </c>
      <c r="R110">
        <v>-569361.15309399995</v>
      </c>
      <c r="S110">
        <v>2527030.2248610002</v>
      </c>
      <c r="T110">
        <v>4684.9036409999999</v>
      </c>
      <c r="U110">
        <v>43248.755992999999</v>
      </c>
      <c r="V110">
        <f t="shared" si="37"/>
        <v>4.3248755993000003</v>
      </c>
      <c r="Y110">
        <v>5000000</v>
      </c>
      <c r="Z110">
        <v>43.884900000000002</v>
      </c>
      <c r="AA110">
        <v>94.709500000000006</v>
      </c>
      <c r="AB110">
        <v>50.824599999999997</v>
      </c>
      <c r="AD110">
        <f t="shared" si="47"/>
        <v>68706.892364345113</v>
      </c>
      <c r="AE110">
        <f t="shared" si="48"/>
        <v>2.877336359284707</v>
      </c>
      <c r="AF110">
        <f t="shared" si="49"/>
        <v>43.099261022717322</v>
      </c>
      <c r="AG110">
        <f t="shared" si="50"/>
        <v>1.397239733838092E-2</v>
      </c>
      <c r="AJ110">
        <v>1.2443547513178128</v>
      </c>
      <c r="AK110">
        <v>48.582245194643164</v>
      </c>
    </row>
    <row r="111" spans="2:41" x14ac:dyDescent="0.2">
      <c r="B111">
        <v>980</v>
      </c>
      <c r="C111">
        <v>5100000</v>
      </c>
      <c r="D111">
        <v>650.91392499999995</v>
      </c>
      <c r="E111">
        <v>-569344.778987</v>
      </c>
      <c r="F111">
        <v>2527030.2248610002</v>
      </c>
      <c r="G111">
        <v>4934.6262729999999</v>
      </c>
      <c r="I111">
        <f t="shared" si="51"/>
        <v>770.48553717182949</v>
      </c>
      <c r="J111">
        <f t="shared" si="52"/>
        <v>0.43828264758497315</v>
      </c>
      <c r="K111">
        <f t="shared" si="53"/>
        <v>0.9995423929324051</v>
      </c>
      <c r="L111">
        <f t="shared" si="54"/>
        <v>340.01866900001187</v>
      </c>
      <c r="M111">
        <f t="shared" si="55"/>
        <v>-6.019826650002142</v>
      </c>
      <c r="O111">
        <v>980</v>
      </c>
      <c r="P111">
        <v>5100000</v>
      </c>
      <c r="Q111">
        <v>650.91392499999995</v>
      </c>
      <c r="R111">
        <v>-569344.778987</v>
      </c>
      <c r="S111">
        <v>2527030.2248610002</v>
      </c>
      <c r="T111">
        <v>4934.6262729999999</v>
      </c>
      <c r="U111">
        <v>45719.080838000002</v>
      </c>
      <c r="V111">
        <f t="shared" si="37"/>
        <v>4.5719080838000004</v>
      </c>
      <c r="Y111">
        <v>5100000</v>
      </c>
      <c r="Z111">
        <v>44.102200000000003</v>
      </c>
      <c r="AA111">
        <v>95.114099999999993</v>
      </c>
      <c r="AB111">
        <v>51.011899999999997</v>
      </c>
      <c r="AD111">
        <f>(1/6)*3.14*(AB111)^3</f>
        <v>69469.295822594591</v>
      </c>
      <c r="AE111">
        <f>V111*$AD$59/AD111</f>
        <v>3.0083053308838359</v>
      </c>
      <c r="AF111">
        <f>AD111/O111*0.6022</f>
        <v>42.688173412618838</v>
      </c>
      <c r="AG111">
        <f>O111/AD111</f>
        <v>1.4106951688450241E-2</v>
      </c>
      <c r="AJ111">
        <v>1.1161084860139026</v>
      </c>
      <c r="AK111">
        <v>48.751253099884849</v>
      </c>
      <c r="AL111">
        <f>AVERAGE(AJ111:AJ115)</f>
        <v>1.4656218359415121</v>
      </c>
      <c r="AM111">
        <f>AVERAGE(AK111:AK115)</f>
        <v>49.242681179281234</v>
      </c>
    </row>
    <row r="112" spans="2:41" x14ac:dyDescent="0.2">
      <c r="B112">
        <v>1000</v>
      </c>
      <c r="C112">
        <v>5200000</v>
      </c>
      <c r="D112">
        <v>651.00979600000005</v>
      </c>
      <c r="E112">
        <v>-569339.61069700005</v>
      </c>
      <c r="F112">
        <v>2527030.2248610002</v>
      </c>
      <c r="G112">
        <v>5186.4062590000003</v>
      </c>
      <c r="I112">
        <f t="shared" si="51"/>
        <v>775.65382717177272</v>
      </c>
      <c r="J112">
        <f t="shared" si="52"/>
        <v>0.44722719141323791</v>
      </c>
      <c r="K112">
        <f t="shared" si="53"/>
        <v>0.9995423929324051</v>
      </c>
      <c r="L112">
        <f t="shared" si="54"/>
        <v>345.1869589999551</v>
      </c>
      <c r="M112">
        <f t="shared" si="55"/>
        <v>-6.580117500002598</v>
      </c>
      <c r="O112">
        <v>1000</v>
      </c>
      <c r="P112">
        <v>5200000</v>
      </c>
      <c r="Q112">
        <v>651.00979600000005</v>
      </c>
      <c r="R112">
        <v>-569339.61069700005</v>
      </c>
      <c r="S112">
        <v>2527030.2248610002</v>
      </c>
      <c r="T112">
        <v>5186.4062590000003</v>
      </c>
      <c r="U112">
        <v>46920.393950999998</v>
      </c>
      <c r="V112">
        <f t="shared" si="37"/>
        <v>4.6920393951000001</v>
      </c>
      <c r="Y112">
        <v>5200000</v>
      </c>
      <c r="Z112">
        <v>43.944200000000002</v>
      </c>
      <c r="AA112">
        <v>95.088300000000004</v>
      </c>
      <c r="AB112">
        <v>51.144100000000002</v>
      </c>
      <c r="AD112">
        <f t="shared" ref="AD112:AD132" si="56">(1/6)*3.14*(AB112)^3</f>
        <v>70010.796641259483</v>
      </c>
      <c r="AE112">
        <f t="shared" ref="AE112:AE132" si="57">V112*$AD$59/AD112</f>
        <v>3.063472244142071</v>
      </c>
      <c r="AF112">
        <f t="shared" ref="AF112:AF132" si="58">AD112/O112*0.6022</f>
        <v>42.160501737366459</v>
      </c>
      <c r="AG112">
        <f t="shared" ref="AG112:AG132" si="59">O112/AD112</f>
        <v>1.4283511229333301E-2</v>
      </c>
      <c r="AJ112">
        <v>1.6927139350016791</v>
      </c>
      <c r="AK112">
        <v>49.039575036425759</v>
      </c>
    </row>
    <row r="113" spans="2:41" x14ac:dyDescent="0.2">
      <c r="B113">
        <v>1020</v>
      </c>
      <c r="C113">
        <v>5300000</v>
      </c>
      <c r="D113">
        <v>651.00204399999996</v>
      </c>
      <c r="E113">
        <v>-569314.08101199998</v>
      </c>
      <c r="F113">
        <v>2527030.2248610002</v>
      </c>
      <c r="G113">
        <v>5530.7575239999996</v>
      </c>
      <c r="I113">
        <f t="shared" si="51"/>
        <v>801.18351217184681</v>
      </c>
      <c r="J113">
        <f t="shared" si="52"/>
        <v>0.45617173524150267</v>
      </c>
      <c r="K113">
        <f t="shared" si="53"/>
        <v>0.9995423929324051</v>
      </c>
      <c r="L113">
        <f t="shared" si="54"/>
        <v>370.71664400002919</v>
      </c>
      <c r="M113">
        <f t="shared" si="55"/>
        <v>-5.5620477499960543</v>
      </c>
      <c r="O113">
        <v>1020</v>
      </c>
      <c r="P113">
        <v>5300000</v>
      </c>
      <c r="Q113">
        <v>651.00204399999996</v>
      </c>
      <c r="R113">
        <v>-569314.08101199998</v>
      </c>
      <c r="S113">
        <v>2527030.2248610002</v>
      </c>
      <c r="T113">
        <v>5530.7575239999996</v>
      </c>
      <c r="U113">
        <v>48951.121196</v>
      </c>
      <c r="V113">
        <f t="shared" si="37"/>
        <v>4.8951121196000003</v>
      </c>
      <c r="Y113">
        <v>5300000</v>
      </c>
      <c r="Z113">
        <v>43.852499999999999</v>
      </c>
      <c r="AA113">
        <v>95.504800000000003</v>
      </c>
      <c r="AB113">
        <v>51.652299999999997</v>
      </c>
      <c r="AD113">
        <f t="shared" si="56"/>
        <v>72118.617370339271</v>
      </c>
      <c r="AE113">
        <f t="shared" si="57"/>
        <v>3.1026484566302863</v>
      </c>
      <c r="AF113">
        <f t="shared" si="58"/>
        <v>42.578266059233634</v>
      </c>
      <c r="AG113">
        <f t="shared" si="59"/>
        <v>1.4143365987760916E-2</v>
      </c>
      <c r="AJ113">
        <v>2.1867832421834388</v>
      </c>
      <c r="AK113">
        <v>49.145212863038807</v>
      </c>
    </row>
    <row r="114" spans="2:41" x14ac:dyDescent="0.2">
      <c r="B114">
        <v>1040</v>
      </c>
      <c r="C114">
        <v>5400000</v>
      </c>
      <c r="D114">
        <v>651.03634999999997</v>
      </c>
      <c r="E114">
        <v>-569290.49860599998</v>
      </c>
      <c r="F114">
        <v>2527030.2248610002</v>
      </c>
      <c r="G114">
        <v>5767.6568850000003</v>
      </c>
      <c r="I114">
        <f t="shared" si="51"/>
        <v>824.76591817184817</v>
      </c>
      <c r="J114">
        <f t="shared" si="52"/>
        <v>0.46511627906976744</v>
      </c>
      <c r="K114">
        <f t="shared" si="53"/>
        <v>0.9995423929324051</v>
      </c>
      <c r="L114">
        <f t="shared" si="54"/>
        <v>394.29905000003055</v>
      </c>
      <c r="M114">
        <f t="shared" si="55"/>
        <v>-5.6594116999996915</v>
      </c>
      <c r="O114">
        <v>1040</v>
      </c>
      <c r="P114">
        <v>5400000</v>
      </c>
      <c r="Q114">
        <v>651.03634999999997</v>
      </c>
      <c r="R114">
        <v>-569290.49860599998</v>
      </c>
      <c r="S114">
        <v>2527030.2248610002</v>
      </c>
      <c r="T114">
        <v>5767.6568850000003</v>
      </c>
      <c r="U114">
        <v>50593.176807000003</v>
      </c>
      <c r="V114">
        <f t="shared" si="37"/>
        <v>5.0593176807000004</v>
      </c>
      <c r="Y114">
        <v>5400000</v>
      </c>
      <c r="Z114">
        <v>43.961300000000001</v>
      </c>
      <c r="AA114">
        <v>95.859700000000004</v>
      </c>
      <c r="AB114">
        <v>51.898400000000002</v>
      </c>
      <c r="AD114">
        <f t="shared" si="56"/>
        <v>73154.375070274342</v>
      </c>
      <c r="AE114">
        <f t="shared" si="57"/>
        <v>3.1613236836243654</v>
      </c>
      <c r="AF114">
        <f t="shared" si="58"/>
        <v>42.359196795499237</v>
      </c>
      <c r="AG114">
        <f t="shared" si="59"/>
        <v>1.4216511302310272E-2</v>
      </c>
      <c r="AJ114">
        <v>1.1405580423048918</v>
      </c>
      <c r="AK114">
        <v>49.550839735297465</v>
      </c>
    </row>
    <row r="115" spans="2:41" x14ac:dyDescent="0.2">
      <c r="B115">
        <v>1060</v>
      </c>
      <c r="C115">
        <v>5500000</v>
      </c>
      <c r="D115">
        <v>650.88343699999996</v>
      </c>
      <c r="E115">
        <v>-569283.01965399995</v>
      </c>
      <c r="F115">
        <v>2527030.2248610002</v>
      </c>
      <c r="G115">
        <v>6041.5973270000004</v>
      </c>
      <c r="I115">
        <f t="shared" si="51"/>
        <v>832.24487017188221</v>
      </c>
      <c r="J115">
        <f t="shared" si="52"/>
        <v>0.4740608228980322</v>
      </c>
      <c r="K115">
        <f t="shared" si="53"/>
        <v>0.9995423929324051</v>
      </c>
      <c r="L115">
        <f t="shared" si="54"/>
        <v>401.77800200006459</v>
      </c>
      <c r="M115">
        <f t="shared" si="55"/>
        <v>-6.4645843999980572</v>
      </c>
      <c r="O115">
        <v>1060</v>
      </c>
      <c r="P115">
        <v>5500000</v>
      </c>
      <c r="Q115">
        <v>650.88343699999996</v>
      </c>
      <c r="R115">
        <v>-569283.01965399995</v>
      </c>
      <c r="S115">
        <v>2527030.2248610002</v>
      </c>
      <c r="T115">
        <v>6041.5973270000004</v>
      </c>
      <c r="U115">
        <v>52786.520989999997</v>
      </c>
      <c r="V115">
        <f t="shared" si="37"/>
        <v>5.2786520990000003</v>
      </c>
      <c r="Y115">
        <v>5500000</v>
      </c>
      <c r="Z115">
        <v>43.799300000000002</v>
      </c>
      <c r="AA115">
        <v>95.614900000000006</v>
      </c>
      <c r="AB115">
        <v>51.815600000000003</v>
      </c>
      <c r="AD115">
        <f t="shared" si="56"/>
        <v>72804.796454228839</v>
      </c>
      <c r="AE115">
        <f t="shared" si="57"/>
        <v>3.314212624174552</v>
      </c>
      <c r="AF115">
        <f t="shared" si="58"/>
        <v>41.361366438430757</v>
      </c>
      <c r="AG115">
        <f t="shared" si="59"/>
        <v>1.4559480303834162E-2</v>
      </c>
      <c r="AJ115">
        <v>1.1919454742036484</v>
      </c>
      <c r="AK115">
        <v>49.726525161759263</v>
      </c>
    </row>
    <row r="116" spans="2:41" x14ac:dyDescent="0.2">
      <c r="B116">
        <v>1080</v>
      </c>
      <c r="C116">
        <v>5600000</v>
      </c>
      <c r="D116">
        <v>650.82169199999998</v>
      </c>
      <c r="E116">
        <v>-569251.86267099995</v>
      </c>
      <c r="F116">
        <v>2527030.2248610002</v>
      </c>
      <c r="G116">
        <v>6387.2502619999996</v>
      </c>
      <c r="I116">
        <f t="shared" si="51"/>
        <v>863.4018531718757</v>
      </c>
      <c r="J116">
        <f t="shared" si="52"/>
        <v>0.48300536672629696</v>
      </c>
      <c r="K116">
        <f t="shared" si="53"/>
        <v>0.9995423929324051</v>
      </c>
      <c r="L116">
        <f t="shared" si="54"/>
        <v>432.93498500005808</v>
      </c>
      <c r="M116">
        <f t="shared" si="55"/>
        <v>-5.2806828500000851</v>
      </c>
      <c r="O116">
        <v>1080</v>
      </c>
      <c r="P116">
        <v>5600000</v>
      </c>
      <c r="Q116">
        <v>650.82169199999998</v>
      </c>
      <c r="R116">
        <v>-569251.86267099995</v>
      </c>
      <c r="S116">
        <v>2527030.2248610002</v>
      </c>
      <c r="T116">
        <v>6387.2502619999996</v>
      </c>
      <c r="U116">
        <v>55316.503602999997</v>
      </c>
      <c r="V116">
        <f t="shared" si="37"/>
        <v>5.5316503602999996</v>
      </c>
      <c r="Y116">
        <v>5600000</v>
      </c>
      <c r="Z116">
        <v>43.848300000000002</v>
      </c>
      <c r="AA116">
        <v>95.342600000000004</v>
      </c>
      <c r="AB116">
        <v>51.494300000000003</v>
      </c>
      <c r="AD116">
        <f t="shared" si="56"/>
        <v>71458.825558298719</v>
      </c>
      <c r="AE116">
        <f t="shared" si="57"/>
        <v>3.538475288988054</v>
      </c>
      <c r="AF116">
        <f t="shared" si="58"/>
        <v>39.844911806673601</v>
      </c>
      <c r="AG116">
        <f t="shared" si="59"/>
        <v>1.5113598517217395E-2</v>
      </c>
      <c r="AJ116">
        <v>1.1211820046979981</v>
      </c>
      <c r="AK116">
        <v>50.115750701104616</v>
      </c>
      <c r="AL116">
        <f>AVERAGE(AJ116:AJ120)</f>
        <v>1.5851753343845338</v>
      </c>
      <c r="AM116">
        <f>AVERAGE(AK116:AK120)</f>
        <v>51.303933432620262</v>
      </c>
      <c r="AN116">
        <f>AVERAGE(AJ116:AJ125)</f>
        <v>1.2971711360582474</v>
      </c>
      <c r="AO116">
        <f>AVERAGE(AK116:AK125)</f>
        <v>52.348838296265242</v>
      </c>
    </row>
    <row r="117" spans="2:41" x14ac:dyDescent="0.2">
      <c r="B117">
        <v>1100</v>
      </c>
      <c r="C117">
        <v>5700000</v>
      </c>
      <c r="D117">
        <v>651.00712499999997</v>
      </c>
      <c r="E117">
        <v>-569236.46678100002</v>
      </c>
      <c r="F117">
        <v>2527030.2248610002</v>
      </c>
      <c r="G117">
        <v>6647.4075279999997</v>
      </c>
      <c r="I117">
        <f t="shared" si="51"/>
        <v>878.79774317180272</v>
      </c>
      <c r="J117">
        <f t="shared" si="52"/>
        <v>0.49194991055456172</v>
      </c>
      <c r="K117">
        <f t="shared" si="53"/>
        <v>0.9995423929324051</v>
      </c>
      <c r="L117">
        <f t="shared" si="54"/>
        <v>448.3308749999851</v>
      </c>
      <c r="M117">
        <f t="shared" si="55"/>
        <v>-6.0687375000034081</v>
      </c>
      <c r="O117">
        <v>1100</v>
      </c>
      <c r="P117">
        <v>5700000</v>
      </c>
      <c r="Q117">
        <v>651.00712499999997</v>
      </c>
      <c r="R117">
        <v>-569236.46678100002</v>
      </c>
      <c r="S117">
        <v>2527030.2248610002</v>
      </c>
      <c r="T117">
        <v>6647.4075279999997</v>
      </c>
      <c r="U117">
        <v>56729.722113999997</v>
      </c>
      <c r="V117">
        <f t="shared" si="37"/>
        <v>5.6729722114000003</v>
      </c>
      <c r="Y117">
        <v>5700000</v>
      </c>
      <c r="Z117">
        <v>43.599600000000002</v>
      </c>
      <c r="AA117">
        <v>95.689300000000003</v>
      </c>
      <c r="AB117">
        <v>52.089700000000001</v>
      </c>
      <c r="AD117">
        <f t="shared" si="56"/>
        <v>73966.312209828538</v>
      </c>
      <c r="AE117">
        <f t="shared" si="57"/>
        <v>3.5058554792171397</v>
      </c>
      <c r="AF117">
        <f t="shared" si="58"/>
        <v>40.493193829780672</v>
      </c>
      <c r="AG117">
        <f t="shared" si="59"/>
        <v>1.4871635034061271E-2</v>
      </c>
      <c r="AJ117">
        <v>1.8659134023871622</v>
      </c>
      <c r="AK117">
        <v>51.128019968378425</v>
      </c>
    </row>
    <row r="118" spans="2:41" x14ac:dyDescent="0.2">
      <c r="B118">
        <v>1120</v>
      </c>
      <c r="C118">
        <v>5800000</v>
      </c>
      <c r="D118">
        <v>650.90816800000005</v>
      </c>
      <c r="E118">
        <v>-569206.22996599996</v>
      </c>
      <c r="F118">
        <v>2527030.2248610002</v>
      </c>
      <c r="G118">
        <v>6963.0961829999997</v>
      </c>
      <c r="I118">
        <f t="shared" si="51"/>
        <v>909.03455817187205</v>
      </c>
      <c r="J118">
        <f t="shared" si="52"/>
        <v>0.50089445438282643</v>
      </c>
      <c r="K118">
        <f t="shared" si="53"/>
        <v>0.9995423929324051</v>
      </c>
      <c r="L118">
        <f t="shared" si="54"/>
        <v>478.56769000005443</v>
      </c>
      <c r="M118">
        <f t="shared" si="55"/>
        <v>-5.3266912499962924</v>
      </c>
      <c r="O118">
        <v>1120</v>
      </c>
      <c r="P118">
        <v>5800000</v>
      </c>
      <c r="Q118">
        <v>650.90816800000005</v>
      </c>
      <c r="R118">
        <v>-569206.22996599996</v>
      </c>
      <c r="S118">
        <v>2527030.2248610002</v>
      </c>
      <c r="T118">
        <v>6963.0961829999997</v>
      </c>
      <c r="U118">
        <v>58880.671294</v>
      </c>
      <c r="V118">
        <f t="shared" si="37"/>
        <v>5.8880671294000004</v>
      </c>
      <c r="Y118">
        <v>5800000</v>
      </c>
      <c r="Z118">
        <v>42.711199999999998</v>
      </c>
      <c r="AA118">
        <v>95.600200000000001</v>
      </c>
      <c r="AB118">
        <v>52.889000000000003</v>
      </c>
      <c r="AD118">
        <f t="shared" si="56"/>
        <v>77423.796751349786</v>
      </c>
      <c r="AE118">
        <f t="shared" si="57"/>
        <v>3.4762868651553389</v>
      </c>
      <c r="AF118">
        <f t="shared" si="58"/>
        <v>41.629116431841823</v>
      </c>
      <c r="AG118">
        <f t="shared" si="59"/>
        <v>1.4465836693554741E-2</v>
      </c>
      <c r="AJ118">
        <v>1.5419653873260137</v>
      </c>
      <c r="AK118">
        <v>51.131260204903654</v>
      </c>
    </row>
    <row r="119" spans="2:41" x14ac:dyDescent="0.2">
      <c r="B119">
        <v>1140</v>
      </c>
      <c r="C119">
        <v>5900000</v>
      </c>
      <c r="D119">
        <v>650.93916899999999</v>
      </c>
      <c r="E119">
        <v>-569185.405684</v>
      </c>
      <c r="F119">
        <v>2527030.2248610002</v>
      </c>
      <c r="G119">
        <v>7371.7696539999997</v>
      </c>
      <c r="I119">
        <f t="shared" si="51"/>
        <v>929.8588401718298</v>
      </c>
      <c r="J119">
        <f t="shared" si="52"/>
        <v>0.50983899821109124</v>
      </c>
      <c r="K119">
        <f t="shared" si="53"/>
        <v>0.9995423929324051</v>
      </c>
      <c r="L119">
        <f t="shared" si="54"/>
        <v>499.39197200001217</v>
      </c>
      <c r="M119">
        <f t="shared" si="55"/>
        <v>-5.7973179000018717</v>
      </c>
      <c r="O119">
        <v>1140</v>
      </c>
      <c r="P119">
        <v>5900000</v>
      </c>
      <c r="Q119">
        <v>650.93916899999999</v>
      </c>
      <c r="R119">
        <v>-569185.405684</v>
      </c>
      <c r="S119">
        <v>2527030.2248610002</v>
      </c>
      <c r="T119">
        <v>7371.7696539999997</v>
      </c>
      <c r="U119">
        <v>60237.070592999997</v>
      </c>
      <c r="V119">
        <f t="shared" si="37"/>
        <v>6.0237070593000004</v>
      </c>
      <c r="Y119">
        <v>5900000</v>
      </c>
      <c r="Z119">
        <v>43.083500000000001</v>
      </c>
      <c r="AA119">
        <v>95.530500000000004</v>
      </c>
      <c r="AB119">
        <v>52.447000000000003</v>
      </c>
      <c r="AD119">
        <f t="shared" si="56"/>
        <v>75498.852641412726</v>
      </c>
      <c r="AE119">
        <f t="shared" si="57"/>
        <v>3.6470423896396249</v>
      </c>
      <c r="AF119">
        <f t="shared" si="58"/>
        <v>39.881937772507662</v>
      </c>
      <c r="AG119">
        <f t="shared" si="59"/>
        <v>1.5099567213484854E-2</v>
      </c>
      <c r="AJ119">
        <v>1.9475645737100473</v>
      </c>
      <c r="AK119">
        <v>52.060592638103763</v>
      </c>
    </row>
    <row r="120" spans="2:41" x14ac:dyDescent="0.2">
      <c r="B120">
        <v>1160</v>
      </c>
      <c r="C120">
        <v>6000000</v>
      </c>
      <c r="D120">
        <v>650.86246500000004</v>
      </c>
      <c r="E120">
        <v>-569160.57018699998</v>
      </c>
      <c r="F120">
        <v>2527030.2248610002</v>
      </c>
      <c r="G120">
        <v>7496.988601</v>
      </c>
      <c r="I120">
        <f t="shared" si="51"/>
        <v>954.69433717185166</v>
      </c>
      <c r="J120">
        <f t="shared" si="52"/>
        <v>0.51878354203935595</v>
      </c>
      <c r="K120">
        <f t="shared" si="53"/>
        <v>0.9995423929324051</v>
      </c>
      <c r="L120">
        <f t="shared" si="54"/>
        <v>524.22746900003403</v>
      </c>
      <c r="M120">
        <f t="shared" si="55"/>
        <v>-5.5967571499986661</v>
      </c>
      <c r="O120">
        <v>1160</v>
      </c>
      <c r="P120">
        <v>6000000</v>
      </c>
      <c r="Q120">
        <v>650.86246500000004</v>
      </c>
      <c r="R120">
        <v>-569160.57018699998</v>
      </c>
      <c r="S120">
        <v>2527030.2248610002</v>
      </c>
      <c r="T120">
        <v>7496.988601</v>
      </c>
      <c r="U120">
        <v>62869.406124000001</v>
      </c>
      <c r="V120">
        <f t="shared" si="37"/>
        <v>6.2869406124000005</v>
      </c>
      <c r="Y120">
        <v>6000000</v>
      </c>
      <c r="Z120">
        <v>43.707000000000001</v>
      </c>
      <c r="AA120">
        <v>95.886200000000002</v>
      </c>
      <c r="AB120">
        <v>52.179200000000002</v>
      </c>
      <c r="AD120">
        <f t="shared" si="56"/>
        <v>74348.232196829122</v>
      </c>
      <c r="AE120">
        <f t="shared" si="57"/>
        <v>3.8653251345410298</v>
      </c>
      <c r="AF120">
        <f t="shared" si="58"/>
        <v>38.596987438733187</v>
      </c>
      <c r="AG120">
        <f t="shared" si="59"/>
        <v>1.5602253957148867E-2</v>
      </c>
      <c r="AJ120">
        <v>1.4492513038014478</v>
      </c>
      <c r="AK120">
        <v>52.084043650610802</v>
      </c>
    </row>
    <row r="121" spans="2:41" x14ac:dyDescent="0.2">
      <c r="B121">
        <v>1180</v>
      </c>
      <c r="C121">
        <v>6100000</v>
      </c>
      <c r="D121">
        <v>651.01247999999998</v>
      </c>
      <c r="E121">
        <v>-569142.22757400002</v>
      </c>
      <c r="F121">
        <v>2527030.2248610002</v>
      </c>
      <c r="G121">
        <v>7811.8436110000002</v>
      </c>
      <c r="I121">
        <f t="shared" si="51"/>
        <v>973.03695017180871</v>
      </c>
      <c r="J121">
        <f t="shared" si="52"/>
        <v>0.52772808586762077</v>
      </c>
      <c r="K121">
        <f t="shared" si="53"/>
        <v>0.9995423929324051</v>
      </c>
      <c r="L121">
        <f t="shared" si="54"/>
        <v>542.57008199999109</v>
      </c>
      <c r="M121">
        <f t="shared" si="55"/>
        <v>-5.921401350001906</v>
      </c>
      <c r="O121">
        <v>1180</v>
      </c>
      <c r="P121">
        <v>6100000</v>
      </c>
      <c r="Q121">
        <v>651.01247999999998</v>
      </c>
      <c r="R121">
        <v>-569142.22757400002</v>
      </c>
      <c r="S121">
        <v>2527030.2248610002</v>
      </c>
      <c r="T121">
        <v>7811.8436110000002</v>
      </c>
      <c r="U121">
        <v>65160.715249000001</v>
      </c>
      <c r="V121">
        <f t="shared" si="37"/>
        <v>6.5160715249000001</v>
      </c>
      <c r="Y121">
        <v>6100000</v>
      </c>
      <c r="Z121">
        <v>43.009</v>
      </c>
      <c r="AA121">
        <v>95.769900000000007</v>
      </c>
      <c r="AB121">
        <v>52.760899999999999</v>
      </c>
      <c r="AD121">
        <f t="shared" si="56"/>
        <v>76862.584446870736</v>
      </c>
      <c r="AE121">
        <f t="shared" si="57"/>
        <v>3.8751469761120889</v>
      </c>
      <c r="AF121">
        <f t="shared" si="58"/>
        <v>39.225973181275897</v>
      </c>
      <c r="AG121">
        <f t="shared" si="59"/>
        <v>1.5352072903763005E-2</v>
      </c>
      <c r="AJ121">
        <v>1.0105565006319692</v>
      </c>
      <c r="AK121">
        <v>52.590934412254683</v>
      </c>
      <c r="AL121">
        <f>AVERAGE(AJ121:AJ125)</f>
        <v>1.0091669377319614</v>
      </c>
      <c r="AM121">
        <f>AVERAGE(AK121:AK125)</f>
        <v>53.393743159910215</v>
      </c>
    </row>
    <row r="122" spans="2:41" x14ac:dyDescent="0.2">
      <c r="B122">
        <v>1200</v>
      </c>
      <c r="C122">
        <v>6200000</v>
      </c>
      <c r="D122">
        <v>650.92915300000004</v>
      </c>
      <c r="E122">
        <v>-569123.33857899997</v>
      </c>
      <c r="F122">
        <v>2527030.2248610002</v>
      </c>
      <c r="G122">
        <v>8114.6901379999999</v>
      </c>
      <c r="I122">
        <f t="shared" si="51"/>
        <v>991.92594517185353</v>
      </c>
      <c r="J122">
        <f t="shared" si="52"/>
        <v>0.53667262969588547</v>
      </c>
      <c r="K122">
        <f t="shared" si="53"/>
        <v>0.9995423929324051</v>
      </c>
      <c r="L122">
        <f t="shared" si="54"/>
        <v>561.4590770000359</v>
      </c>
      <c r="M122">
        <f t="shared" si="55"/>
        <v>-5.8940822499975187</v>
      </c>
      <c r="O122">
        <v>1200</v>
      </c>
      <c r="P122">
        <v>6200000</v>
      </c>
      <c r="Q122">
        <v>650.92915300000004</v>
      </c>
      <c r="R122">
        <v>-569123.33857899997</v>
      </c>
      <c r="S122">
        <v>2527030.2248610002</v>
      </c>
      <c r="T122">
        <v>8114.6901379999999</v>
      </c>
      <c r="U122">
        <v>66706.383432999995</v>
      </c>
      <c r="V122">
        <f t="shared" si="37"/>
        <v>6.6706383433000003</v>
      </c>
      <c r="Y122">
        <v>6200000</v>
      </c>
      <c r="Z122">
        <v>43.262500000000003</v>
      </c>
      <c r="AA122">
        <v>96.597800000000007</v>
      </c>
      <c r="AB122">
        <v>53.335299999999997</v>
      </c>
      <c r="AD122">
        <f t="shared" si="56"/>
        <v>79400.387958433799</v>
      </c>
      <c r="AE122">
        <f t="shared" si="57"/>
        <v>3.8402729257659165</v>
      </c>
      <c r="AF122">
        <f t="shared" si="58"/>
        <v>39.845761357140688</v>
      </c>
      <c r="AG122">
        <f t="shared" si="59"/>
        <v>1.511327628056681E-2</v>
      </c>
      <c r="AJ122">
        <v>0.96926213557691054</v>
      </c>
      <c r="AK122">
        <v>53.087355488046164</v>
      </c>
    </row>
    <row r="123" spans="2:41" x14ac:dyDescent="0.2">
      <c r="B123">
        <v>1220</v>
      </c>
      <c r="C123">
        <v>6300000</v>
      </c>
      <c r="D123">
        <v>650.92904199999998</v>
      </c>
      <c r="E123">
        <v>-569092.14672299998</v>
      </c>
      <c r="F123">
        <v>2527030.2248610002</v>
      </c>
      <c r="G123">
        <v>8439.1573160000007</v>
      </c>
      <c r="I123">
        <f t="shared" si="51"/>
        <v>1023.1178011718439</v>
      </c>
      <c r="J123">
        <f t="shared" si="52"/>
        <v>0.54561717352415029</v>
      </c>
      <c r="K123">
        <f t="shared" si="53"/>
        <v>0.9995423929324051</v>
      </c>
      <c r="L123">
        <f t="shared" si="54"/>
        <v>592.65093300002627</v>
      </c>
      <c r="M123">
        <f t="shared" si="55"/>
        <v>-5.2789392000002406</v>
      </c>
      <c r="O123">
        <v>1220</v>
      </c>
      <c r="P123">
        <v>6300000</v>
      </c>
      <c r="Q123">
        <v>650.92904199999998</v>
      </c>
      <c r="R123">
        <v>-569092.14672299998</v>
      </c>
      <c r="S123">
        <v>2527030.2248610002</v>
      </c>
      <c r="T123">
        <v>8439.1573160000007</v>
      </c>
      <c r="U123">
        <v>68196.397679000002</v>
      </c>
      <c r="V123">
        <f t="shared" si="37"/>
        <v>6.8196397679</v>
      </c>
      <c r="Y123">
        <v>6300000</v>
      </c>
      <c r="Z123">
        <v>43.3309</v>
      </c>
      <c r="AA123">
        <v>96.577699999999993</v>
      </c>
      <c r="AB123">
        <v>53.2468</v>
      </c>
      <c r="AD123">
        <f t="shared" si="56"/>
        <v>79005.792958822451</v>
      </c>
      <c r="AE123">
        <f t="shared" si="57"/>
        <v>3.9456614414145998</v>
      </c>
      <c r="AF123">
        <f t="shared" si="58"/>
        <v>38.997777475248256</v>
      </c>
      <c r="AG123">
        <f t="shared" si="59"/>
        <v>1.5441905641474414E-2</v>
      </c>
      <c r="AJ123">
        <v>0.92370161307418153</v>
      </c>
      <c r="AK123">
        <v>53.355348593746989</v>
      </c>
    </row>
    <row r="124" spans="2:41" x14ac:dyDescent="0.2">
      <c r="B124">
        <v>1240</v>
      </c>
      <c r="C124">
        <v>6400000</v>
      </c>
      <c r="D124">
        <v>650.97815500000002</v>
      </c>
      <c r="E124">
        <v>-569076.61867300002</v>
      </c>
      <c r="F124">
        <v>2527030.2248610002</v>
      </c>
      <c r="G124">
        <v>8823.4284829999997</v>
      </c>
      <c r="I124">
        <f t="shared" si="51"/>
        <v>1038.6458511718083</v>
      </c>
      <c r="J124">
        <f t="shared" si="52"/>
        <v>0.554561717352415</v>
      </c>
      <c r="K124">
        <f t="shared" si="53"/>
        <v>0.9995423929324051</v>
      </c>
      <c r="L124">
        <f t="shared" si="54"/>
        <v>608.17898299999069</v>
      </c>
      <c r="M124">
        <f t="shared" si="55"/>
        <v>-6.0621295000015376</v>
      </c>
      <c r="O124">
        <v>1240</v>
      </c>
      <c r="P124">
        <v>6400000</v>
      </c>
      <c r="Q124">
        <v>650.97815500000002</v>
      </c>
      <c r="R124">
        <v>-569076.61867300002</v>
      </c>
      <c r="S124">
        <v>2527030.2248610002</v>
      </c>
      <c r="T124">
        <v>8823.4284829999997</v>
      </c>
      <c r="U124">
        <v>70563.589342000007</v>
      </c>
      <c r="V124">
        <f t="shared" si="37"/>
        <v>7.0563589342000013</v>
      </c>
      <c r="Y124">
        <v>6400000</v>
      </c>
      <c r="Z124">
        <v>42.971800000000002</v>
      </c>
      <c r="AA124">
        <v>96.791899999999998</v>
      </c>
      <c r="AB124">
        <v>53.820099999999996</v>
      </c>
      <c r="AD124">
        <f t="shared" si="56"/>
        <v>81585.296985771754</v>
      </c>
      <c r="AE124">
        <f t="shared" si="57"/>
        <v>3.9535395208560722</v>
      </c>
      <c r="AF124">
        <f t="shared" si="58"/>
        <v>39.621504713573991</v>
      </c>
      <c r="AG124">
        <f t="shared" si="59"/>
        <v>1.5198817014985586E-2</v>
      </c>
      <c r="AJ124">
        <v>0.88621424099958512</v>
      </c>
      <c r="AK124">
        <v>53.463992070829548</v>
      </c>
    </row>
    <row r="125" spans="2:41" x14ac:dyDescent="0.2">
      <c r="B125">
        <v>1260</v>
      </c>
      <c r="C125">
        <v>6500000</v>
      </c>
      <c r="D125">
        <v>650.99939600000005</v>
      </c>
      <c r="E125">
        <v>-569047.72682099999</v>
      </c>
      <c r="F125">
        <v>2527030.2248610002</v>
      </c>
      <c r="G125">
        <v>9083.1574259999998</v>
      </c>
      <c r="I125">
        <f t="shared" si="51"/>
        <v>1067.5377031718381</v>
      </c>
      <c r="J125">
        <f t="shared" si="52"/>
        <v>0.56350626118067981</v>
      </c>
      <c r="K125">
        <f t="shared" si="53"/>
        <v>0.9995423929324051</v>
      </c>
      <c r="L125">
        <f t="shared" si="54"/>
        <v>637.07083500002045</v>
      </c>
      <c r="M125">
        <f t="shared" si="55"/>
        <v>-5.3939393999982714</v>
      </c>
      <c r="O125">
        <v>1260</v>
      </c>
      <c r="P125">
        <v>6500000</v>
      </c>
      <c r="Q125">
        <v>650.99939600000005</v>
      </c>
      <c r="R125">
        <v>-569047.72682099999</v>
      </c>
      <c r="S125">
        <v>2527030.2248610002</v>
      </c>
      <c r="T125">
        <v>9083.1574259999998</v>
      </c>
      <c r="U125">
        <v>72702.340760999999</v>
      </c>
      <c r="V125">
        <f t="shared" si="37"/>
        <v>7.2702340761000004</v>
      </c>
      <c r="Y125">
        <v>6500000</v>
      </c>
      <c r="Z125">
        <v>42.594900000000003</v>
      </c>
      <c r="AA125">
        <v>96.081299999999999</v>
      </c>
      <c r="AB125">
        <v>53.486400000000003</v>
      </c>
      <c r="AD125">
        <f t="shared" si="56"/>
        <v>80077.130355732123</v>
      </c>
      <c r="AE125">
        <f t="shared" si="57"/>
        <v>4.1500871033731439</v>
      </c>
      <c r="AF125">
        <f t="shared" si="58"/>
        <v>38.271784047795144</v>
      </c>
      <c r="AG125">
        <f t="shared" si="59"/>
        <v>1.573482958745669E-2</v>
      </c>
      <c r="AJ125">
        <v>1.2561001983771602</v>
      </c>
      <c r="AK125">
        <v>54.471085234673694</v>
      </c>
    </row>
    <row r="126" spans="2:41" x14ac:dyDescent="0.2">
      <c r="B126">
        <v>1280</v>
      </c>
      <c r="C126">
        <v>6600000</v>
      </c>
      <c r="D126">
        <v>650.82865700000002</v>
      </c>
      <c r="E126">
        <v>-569023.54481800005</v>
      </c>
      <c r="F126">
        <v>2527030.2248610002</v>
      </c>
      <c r="G126">
        <v>9410.2011729999995</v>
      </c>
      <c r="I126">
        <f t="shared" si="51"/>
        <v>1091.7197061717743</v>
      </c>
      <c r="J126">
        <f t="shared" si="52"/>
        <v>0.57245080500894452</v>
      </c>
      <c r="K126">
        <f t="shared" si="53"/>
        <v>0.9995423929324051</v>
      </c>
      <c r="L126">
        <f t="shared" si="54"/>
        <v>661.25283799995668</v>
      </c>
      <c r="M126">
        <f t="shared" si="55"/>
        <v>-5.6294318500029474</v>
      </c>
      <c r="O126">
        <v>1280</v>
      </c>
      <c r="P126">
        <v>6600000</v>
      </c>
      <c r="Q126">
        <v>650.82865700000002</v>
      </c>
      <c r="R126">
        <v>-569023.54481800005</v>
      </c>
      <c r="S126">
        <v>2527030.2248610002</v>
      </c>
      <c r="T126">
        <v>9410.2011729999995</v>
      </c>
      <c r="U126">
        <v>75224.660780000006</v>
      </c>
      <c r="V126">
        <f t="shared" si="37"/>
        <v>7.5224660780000008</v>
      </c>
      <c r="Y126">
        <v>6600000</v>
      </c>
      <c r="Z126">
        <v>42.385899999999999</v>
      </c>
      <c r="AA126">
        <v>96.951899999999995</v>
      </c>
      <c r="AB126">
        <v>54.566000000000003</v>
      </c>
      <c r="AD126">
        <f t="shared" si="56"/>
        <v>85024.630593262918</v>
      </c>
      <c r="AE126">
        <f t="shared" si="57"/>
        <v>4.0442016656264341</v>
      </c>
      <c r="AF126">
        <f t="shared" si="58"/>
        <v>40.001431674424161</v>
      </c>
      <c r="AG126">
        <f t="shared" si="59"/>
        <v>1.5054461172824232E-2</v>
      </c>
      <c r="AJ126">
        <v>0.91061112591704818</v>
      </c>
      <c r="AK126">
        <v>54.829604877732983</v>
      </c>
      <c r="AL126">
        <f>AVERAGE(AJ126:AJ130)</f>
        <v>1.1481556013259451</v>
      </c>
      <c r="AM126">
        <f>AVERAGE(AK126:AK130)</f>
        <v>55.599807826394866</v>
      </c>
      <c r="AN126">
        <f>AVERAGE(AJ126:AJ135)</f>
        <v>1.0955110508739041</v>
      </c>
      <c r="AO126">
        <f>AVERAGE(AK126:AK135)</f>
        <v>56.557789358763941</v>
      </c>
    </row>
    <row r="127" spans="2:41" x14ac:dyDescent="0.2">
      <c r="B127">
        <v>1300</v>
      </c>
      <c r="C127">
        <v>6700000</v>
      </c>
      <c r="D127">
        <v>650.88681699999995</v>
      </c>
      <c r="E127">
        <v>-569003.24878599995</v>
      </c>
      <c r="F127">
        <v>2527030.2248610002</v>
      </c>
      <c r="G127">
        <v>9901.5979139999999</v>
      </c>
      <c r="I127">
        <f t="shared" si="51"/>
        <v>1112.0157381718745</v>
      </c>
      <c r="J127">
        <f t="shared" si="52"/>
        <v>0.58139534883720934</v>
      </c>
      <c r="K127">
        <f t="shared" si="53"/>
        <v>0.9995423929324051</v>
      </c>
      <c r="L127">
        <f t="shared" si="54"/>
        <v>681.54887000005692</v>
      </c>
      <c r="M127">
        <f t="shared" si="55"/>
        <v>-5.823730399994747</v>
      </c>
      <c r="O127">
        <v>1300</v>
      </c>
      <c r="P127">
        <v>6700000</v>
      </c>
      <c r="Q127">
        <v>650.88681699999995</v>
      </c>
      <c r="R127">
        <v>-569003.24878599995</v>
      </c>
      <c r="S127">
        <v>2527030.2248610002</v>
      </c>
      <c r="T127">
        <v>9901.5979139999999</v>
      </c>
      <c r="U127">
        <v>76081.28125</v>
      </c>
      <c r="V127">
        <f t="shared" si="37"/>
        <v>7.6081281250000004</v>
      </c>
      <c r="Y127">
        <v>6700000</v>
      </c>
      <c r="Z127">
        <v>41.923400000000001</v>
      </c>
      <c r="AA127">
        <v>96.831400000000002</v>
      </c>
      <c r="AB127">
        <v>54.908000000000001</v>
      </c>
      <c r="AD127">
        <f t="shared" si="56"/>
        <v>86633.382792219942</v>
      </c>
      <c r="AE127">
        <f t="shared" si="57"/>
        <v>4.0143003609654544</v>
      </c>
      <c r="AF127">
        <f t="shared" si="58"/>
        <v>40.131248551903731</v>
      </c>
      <c r="AG127">
        <f t="shared" si="59"/>
        <v>1.5005762883782321E-2</v>
      </c>
      <c r="AJ127">
        <v>1.1890211465792286</v>
      </c>
      <c r="AK127">
        <v>55.100473042789304</v>
      </c>
    </row>
    <row r="128" spans="2:41" x14ac:dyDescent="0.2">
      <c r="B128">
        <v>1320</v>
      </c>
      <c r="C128">
        <v>6800000</v>
      </c>
      <c r="D128">
        <v>650.90517399999999</v>
      </c>
      <c r="E128">
        <v>-568984.30577900005</v>
      </c>
      <c r="F128">
        <v>2527030.2248610002</v>
      </c>
      <c r="G128">
        <v>10309.144358</v>
      </c>
      <c r="I128">
        <f t="shared" si="51"/>
        <v>1130.9587451717816</v>
      </c>
      <c r="J128">
        <f t="shared" si="52"/>
        <v>0.59033989266547404</v>
      </c>
      <c r="K128">
        <f t="shared" si="53"/>
        <v>0.9995423929324051</v>
      </c>
      <c r="L128">
        <f t="shared" si="54"/>
        <v>700.49187699996401</v>
      </c>
      <c r="M128">
        <f t="shared" si="55"/>
        <v>-5.8913816500044049</v>
      </c>
      <c r="O128">
        <v>1320</v>
      </c>
      <c r="P128">
        <v>6800000</v>
      </c>
      <c r="Q128">
        <v>650.90517399999999</v>
      </c>
      <c r="R128">
        <v>-568984.30577900005</v>
      </c>
      <c r="S128">
        <v>2527030.2248610002</v>
      </c>
      <c r="T128">
        <v>10309.144358</v>
      </c>
      <c r="U128">
        <v>77695.444858000003</v>
      </c>
      <c r="V128">
        <f t="shared" ref="V128:V132" si="60">U128*10^-4</f>
        <v>7.7695444858000009</v>
      </c>
      <c r="Y128">
        <v>6800000</v>
      </c>
      <c r="Z128">
        <v>42.0471</v>
      </c>
      <c r="AA128">
        <v>95.741200000000006</v>
      </c>
      <c r="AB128">
        <v>53.694099999999999</v>
      </c>
      <c r="AD128">
        <f t="shared" si="56"/>
        <v>81013.63138421881</v>
      </c>
      <c r="AE128">
        <f t="shared" si="57"/>
        <v>4.3838408327380991</v>
      </c>
      <c r="AF128">
        <f t="shared" si="58"/>
        <v>36.959400620891337</v>
      </c>
      <c r="AG128">
        <f t="shared" si="59"/>
        <v>1.6293554275325715E-2</v>
      </c>
      <c r="AJ128">
        <v>1.3208371601451563</v>
      </c>
      <c r="AK128">
        <v>55.150406805756909</v>
      </c>
    </row>
    <row r="129" spans="2:41" x14ac:dyDescent="0.2">
      <c r="B129">
        <v>1340</v>
      </c>
      <c r="C129">
        <v>6900000</v>
      </c>
      <c r="D129">
        <v>650.93671200000006</v>
      </c>
      <c r="E129">
        <v>-568968.175147</v>
      </c>
      <c r="F129">
        <v>2527030.2248610002</v>
      </c>
      <c r="G129">
        <v>10566.342574</v>
      </c>
      <c r="I129">
        <f t="shared" si="51"/>
        <v>1147.0893771718256</v>
      </c>
      <c r="J129">
        <f t="shared" si="52"/>
        <v>0.59928443649373886</v>
      </c>
      <c r="K129">
        <f t="shared" si="53"/>
        <v>0.9995423929324051</v>
      </c>
      <c r="L129">
        <f t="shared" si="54"/>
        <v>716.62250900000799</v>
      </c>
      <c r="M129">
        <f t="shared" si="55"/>
        <v>-6.0320003999975595</v>
      </c>
      <c r="O129">
        <v>1340</v>
      </c>
      <c r="P129">
        <v>6900000</v>
      </c>
      <c r="Q129">
        <v>650.93671200000006</v>
      </c>
      <c r="R129">
        <v>-568968.175147</v>
      </c>
      <c r="S129">
        <v>2527030.2248610002</v>
      </c>
      <c r="T129">
        <v>10566.342574</v>
      </c>
      <c r="U129">
        <v>79829.650878</v>
      </c>
      <c r="V129">
        <f t="shared" si="60"/>
        <v>7.9829650878000002</v>
      </c>
      <c r="Y129">
        <v>6900000</v>
      </c>
      <c r="Z129">
        <v>42.1083</v>
      </c>
      <c r="AA129">
        <v>96.436099999999996</v>
      </c>
      <c r="AB129">
        <v>54.327800000000003</v>
      </c>
      <c r="AD129">
        <f t="shared" si="56"/>
        <v>83915.996021166648</v>
      </c>
      <c r="AE129">
        <f t="shared" si="57"/>
        <v>4.3484731788006439</v>
      </c>
      <c r="AF129">
        <f t="shared" si="58"/>
        <v>37.712099107422802</v>
      </c>
      <c r="AG129">
        <f t="shared" si="59"/>
        <v>1.596835005881362E-2</v>
      </c>
      <c r="AJ129">
        <v>1.4930126901974823</v>
      </c>
      <c r="AK129">
        <v>56.227243060556823</v>
      </c>
    </row>
    <row r="130" spans="2:41" x14ac:dyDescent="0.2">
      <c r="B130">
        <v>1360</v>
      </c>
      <c r="C130">
        <v>7000000</v>
      </c>
      <c r="D130">
        <v>650.81717400000002</v>
      </c>
      <c r="E130">
        <v>-568947.22637199995</v>
      </c>
      <c r="F130">
        <v>2527030.2248610002</v>
      </c>
      <c r="G130">
        <v>10981.364468</v>
      </c>
      <c r="I130">
        <f t="shared" si="51"/>
        <v>1168.0381521718809</v>
      </c>
      <c r="J130">
        <f t="shared" si="52"/>
        <v>0.60822898032200357</v>
      </c>
      <c r="K130">
        <f t="shared" si="53"/>
        <v>0.9995423929324051</v>
      </c>
      <c r="L130">
        <f t="shared" si="54"/>
        <v>737.57128400006332</v>
      </c>
      <c r="M130">
        <f t="shared" si="55"/>
        <v>-5.7910932499969929</v>
      </c>
      <c r="O130">
        <v>1360</v>
      </c>
      <c r="P130">
        <v>7000000</v>
      </c>
      <c r="Q130">
        <v>650.81717400000002</v>
      </c>
      <c r="R130">
        <v>-568947.22637199995</v>
      </c>
      <c r="S130">
        <v>2527030.2248610002</v>
      </c>
      <c r="T130">
        <v>10981.364468</v>
      </c>
      <c r="U130">
        <v>81069.715639999995</v>
      </c>
      <c r="V130">
        <f t="shared" si="60"/>
        <v>8.1069715640000002</v>
      </c>
      <c r="Y130">
        <v>7000000</v>
      </c>
      <c r="Z130">
        <v>41.886000000000003</v>
      </c>
      <c r="AA130">
        <v>96.416499999999999</v>
      </c>
      <c r="AB130">
        <v>54.530500000000004</v>
      </c>
      <c r="AD130">
        <f t="shared" si="56"/>
        <v>84858.790449606269</v>
      </c>
      <c r="AE130">
        <f t="shared" si="57"/>
        <v>4.3669591756695239</v>
      </c>
      <c r="AF130">
        <f t="shared" si="58"/>
        <v>37.574973241730063</v>
      </c>
      <c r="AG130">
        <f t="shared" si="59"/>
        <v>1.6026624852821129E-2</v>
      </c>
      <c r="AJ130">
        <v>0.82729588379081065</v>
      </c>
      <c r="AK130">
        <v>56.691311345138281</v>
      </c>
    </row>
    <row r="131" spans="2:41" x14ac:dyDescent="0.2">
      <c r="B131">
        <v>1380</v>
      </c>
      <c r="C131">
        <v>7100000</v>
      </c>
      <c r="D131">
        <v>650.92944</v>
      </c>
      <c r="E131">
        <v>-568903.53294900001</v>
      </c>
      <c r="F131">
        <v>2527030.2248610002</v>
      </c>
      <c r="G131">
        <v>11282.482158000001</v>
      </c>
      <c r="I131">
        <f t="shared" si="51"/>
        <v>1211.7315751718124</v>
      </c>
      <c r="J131">
        <f t="shared" si="52"/>
        <v>0.61717352415026838</v>
      </c>
      <c r="K131">
        <f t="shared" si="53"/>
        <v>0.9995423929324051</v>
      </c>
      <c r="L131">
        <f t="shared" si="54"/>
        <v>781.26470699999481</v>
      </c>
      <c r="M131">
        <f t="shared" si="55"/>
        <v>-4.6538608500031842</v>
      </c>
      <c r="O131">
        <v>1380</v>
      </c>
      <c r="P131">
        <v>7100000</v>
      </c>
      <c r="Q131">
        <v>650.92944</v>
      </c>
      <c r="R131">
        <v>-568903.53294900001</v>
      </c>
      <c r="S131">
        <v>2527030.2248610002</v>
      </c>
      <c r="T131">
        <v>11282.482158000001</v>
      </c>
      <c r="U131">
        <v>83456.778080000004</v>
      </c>
      <c r="V131">
        <f t="shared" si="60"/>
        <v>8.3456778080000014</v>
      </c>
      <c r="Y131">
        <v>7100000</v>
      </c>
      <c r="Z131">
        <v>41.453299999999999</v>
      </c>
      <c r="AA131">
        <v>96.694699999999997</v>
      </c>
      <c r="AB131">
        <v>55.241399999999999</v>
      </c>
      <c r="AD131">
        <f t="shared" si="56"/>
        <v>88221.091601684093</v>
      </c>
      <c r="AE131">
        <f t="shared" si="57"/>
        <v>4.3242073101702454</v>
      </c>
      <c r="AF131">
        <f t="shared" si="58"/>
        <v>38.497638668503008</v>
      </c>
      <c r="AG131">
        <f t="shared" si="59"/>
        <v>1.5642517848573713E-2</v>
      </c>
      <c r="AJ131">
        <v>1.5805047162721895</v>
      </c>
      <c r="AK131">
        <v>56.738818688189319</v>
      </c>
      <c r="AL131">
        <f>AVERAGE(AJ131:AJ135)</f>
        <v>1.0428665004218634</v>
      </c>
      <c r="AM131">
        <f>AVERAGE(AK131:AK135)</f>
        <v>57.515770891133045</v>
      </c>
    </row>
    <row r="132" spans="2:41" x14ac:dyDescent="0.2">
      <c r="B132">
        <v>1400</v>
      </c>
      <c r="C132">
        <v>7200000</v>
      </c>
      <c r="D132">
        <v>650.92149900000004</v>
      </c>
      <c r="E132">
        <v>-568891.26734499994</v>
      </c>
      <c r="F132">
        <v>2527030.2248610002</v>
      </c>
      <c r="G132">
        <v>11773.312426</v>
      </c>
      <c r="I132">
        <f t="shared" si="51"/>
        <v>1223.9971791718854</v>
      </c>
      <c r="J132">
        <f t="shared" si="52"/>
        <v>0.62611806797853309</v>
      </c>
      <c r="K132">
        <f t="shared" si="53"/>
        <v>0.9995423929324051</v>
      </c>
      <c r="L132">
        <f t="shared" si="54"/>
        <v>793.53031100006774</v>
      </c>
      <c r="M132">
        <f t="shared" si="55"/>
        <v>-6.225251799996113</v>
      </c>
      <c r="O132">
        <v>1400</v>
      </c>
      <c r="P132">
        <v>7200000</v>
      </c>
      <c r="Q132">
        <v>650.92149900000004</v>
      </c>
      <c r="R132">
        <v>-568891.26734499994</v>
      </c>
      <c r="S132">
        <v>2527030.2248610002</v>
      </c>
      <c r="T132">
        <v>11773.312426</v>
      </c>
      <c r="U132">
        <v>83996.159199999995</v>
      </c>
      <c r="V132">
        <f t="shared" si="60"/>
        <v>8.3996159200000005</v>
      </c>
      <c r="Y132">
        <v>7200000</v>
      </c>
      <c r="Z132">
        <v>41.12</v>
      </c>
      <c r="AA132">
        <v>97.702200000000005</v>
      </c>
      <c r="AB132">
        <v>56.5822</v>
      </c>
      <c r="AD132">
        <f t="shared" si="56"/>
        <v>94802.084370991273</v>
      </c>
      <c r="AE132">
        <f t="shared" si="57"/>
        <v>4.0500357927993553</v>
      </c>
      <c r="AF132">
        <f t="shared" si="58"/>
        <v>40.778439434436386</v>
      </c>
      <c r="AG132">
        <f t="shared" si="59"/>
        <v>1.4767607793530639E-2</v>
      </c>
      <c r="AJ132">
        <v>1.0713583821767274</v>
      </c>
      <c r="AK132">
        <v>57.323132673663991</v>
      </c>
    </row>
    <row r="133" spans="2:41" x14ac:dyDescent="0.2">
      <c r="AJ133">
        <v>0.79448464861655133</v>
      </c>
      <c r="AK133">
        <v>57.470755414978917</v>
      </c>
    </row>
    <row r="134" spans="2:41" x14ac:dyDescent="0.2">
      <c r="AJ134">
        <v>0.76722635470762957</v>
      </c>
      <c r="AK134">
        <v>57.495159119015007</v>
      </c>
    </row>
    <row r="135" spans="2:41" x14ac:dyDescent="0.2">
      <c r="B135" t="s">
        <v>5</v>
      </c>
      <c r="AE135" t="s">
        <v>6</v>
      </c>
      <c r="AJ135">
        <v>1.0007584003362182</v>
      </c>
      <c r="AK135">
        <v>58.550988559817995</v>
      </c>
    </row>
    <row r="136" spans="2:41" x14ac:dyDescent="0.2">
      <c r="D136" t="s">
        <v>7</v>
      </c>
      <c r="F136" t="s">
        <v>37</v>
      </c>
      <c r="Y136" t="s">
        <v>8</v>
      </c>
      <c r="Z136" t="s">
        <v>9</v>
      </c>
      <c r="AA136" t="s">
        <v>10</v>
      </c>
      <c r="AB136" t="s">
        <v>11</v>
      </c>
      <c r="AD136">
        <f>(4/3)*3.14*((3.413*8.4)^3)</f>
        <v>98654.09290004491</v>
      </c>
      <c r="AE136" t="s">
        <v>12</v>
      </c>
      <c r="AJ136">
        <v>1.4874474271428826</v>
      </c>
      <c r="AK136">
        <v>58.711063861243915</v>
      </c>
      <c r="AL136">
        <f>AVERAGE(AJ136:AJ140)</f>
        <v>1.0284500264993084</v>
      </c>
      <c r="AM136">
        <f>AVERAGE(AK136:AK140)</f>
        <v>59.920128661730779</v>
      </c>
      <c r="AN136">
        <f>AVERAGE(AJ136:AJ145)</f>
        <v>0.97466627237915593</v>
      </c>
      <c r="AO136">
        <f>AVERAGE(AK136:AK145)</f>
        <v>61.521911488780496</v>
      </c>
    </row>
    <row r="137" spans="2:41" x14ac:dyDescent="0.2">
      <c r="B137">
        <v>5042</v>
      </c>
      <c r="C137" t="s">
        <v>13</v>
      </c>
      <c r="D137" t="s">
        <v>14</v>
      </c>
      <c r="E137" t="s">
        <v>15</v>
      </c>
      <c r="F137" t="s">
        <v>16</v>
      </c>
      <c r="G137" t="s">
        <v>17</v>
      </c>
      <c r="I137" t="s">
        <v>18</v>
      </c>
      <c r="J137" t="s">
        <v>19</v>
      </c>
      <c r="K137" t="s">
        <v>20</v>
      </c>
      <c r="L137" t="s">
        <v>21</v>
      </c>
      <c r="M137" t="s">
        <v>22</v>
      </c>
      <c r="Y137">
        <v>0</v>
      </c>
      <c r="Z137">
        <v>37.729999999999997</v>
      </c>
      <c r="AA137">
        <v>99.47</v>
      </c>
      <c r="AB137">
        <v>61.74</v>
      </c>
      <c r="AD137">
        <f>(1/6)*3.14*(AB137)^3</f>
        <v>123162.43685256</v>
      </c>
      <c r="AJ137">
        <v>0.73105785524169509</v>
      </c>
      <c r="AK137">
        <v>59.08890410228895</v>
      </c>
    </row>
    <row r="138" spans="2:41" x14ac:dyDescent="0.2">
      <c r="B138" t="s">
        <v>23</v>
      </c>
      <c r="C138">
        <v>100000</v>
      </c>
      <c r="D138">
        <v>650.75537099999997</v>
      </c>
      <c r="E138">
        <v>-580251.53350000002</v>
      </c>
      <c r="F138">
        <v>2528187.1411649999</v>
      </c>
      <c r="G138">
        <v>1.4749E-2</v>
      </c>
      <c r="Y138">
        <v>100000</v>
      </c>
      <c r="Z138">
        <v>38.154000000000003</v>
      </c>
      <c r="AA138">
        <v>99.359800000000007</v>
      </c>
      <c r="AB138">
        <v>61.205800000000004</v>
      </c>
      <c r="AD138">
        <f t="shared" ref="AD138:AD139" si="61">(1/6)*3.14*(AB138)^3</f>
        <v>119993.0615290079</v>
      </c>
      <c r="AJ138">
        <v>1.3200768410513972</v>
      </c>
      <c r="AK138">
        <v>59.889291297160916</v>
      </c>
    </row>
    <row r="139" spans="2:41" x14ac:dyDescent="0.2">
      <c r="B139">
        <v>0</v>
      </c>
      <c r="C139">
        <v>200000</v>
      </c>
      <c r="D139">
        <v>650.72328600000003</v>
      </c>
      <c r="E139">
        <v>-556600.53486100002</v>
      </c>
      <c r="F139">
        <v>2526560.2215800001</v>
      </c>
      <c r="G139">
        <v>-2.6721000000000002E-2</v>
      </c>
      <c r="I139">
        <f>E139-(128000-$B$137)/128000*$E$138</f>
        <v>794.52807722659782</v>
      </c>
      <c r="J139">
        <f>B139/$B$137</f>
        <v>0</v>
      </c>
      <c r="K139">
        <f>F139/$F$138</f>
        <v>0.99935648767509744</v>
      </c>
      <c r="L139">
        <f>E139-$E$139</f>
        <v>0</v>
      </c>
      <c r="O139" t="s">
        <v>24</v>
      </c>
      <c r="P139" t="s">
        <v>13</v>
      </c>
      <c r="Q139" t="s">
        <v>14</v>
      </c>
      <c r="R139" t="s">
        <v>15</v>
      </c>
      <c r="S139" t="s">
        <v>16</v>
      </c>
      <c r="T139" t="s">
        <v>17</v>
      </c>
      <c r="U139" t="s">
        <v>25</v>
      </c>
      <c r="V139" t="s">
        <v>26</v>
      </c>
      <c r="Y139">
        <v>200000</v>
      </c>
      <c r="Z139">
        <v>38.366999999999997</v>
      </c>
      <c r="AA139">
        <v>99.235500000000002</v>
      </c>
      <c r="AB139">
        <v>60.868499999999997</v>
      </c>
      <c r="AD139">
        <f t="shared" si="61"/>
        <v>118020.15916709199</v>
      </c>
      <c r="AE139" t="s">
        <v>27</v>
      </c>
      <c r="AF139" t="s">
        <v>28</v>
      </c>
      <c r="AG139" t="s">
        <v>29</v>
      </c>
      <c r="AJ139">
        <v>0.67492114480580367</v>
      </c>
      <c r="AK139">
        <v>60.848160156183738</v>
      </c>
    </row>
    <row r="140" spans="2:41" x14ac:dyDescent="0.2">
      <c r="B140">
        <v>40</v>
      </c>
      <c r="C140">
        <v>300000</v>
      </c>
      <c r="D140">
        <v>650.92313100000001</v>
      </c>
      <c r="E140">
        <v>-556610.91290700005</v>
      </c>
      <c r="F140">
        <v>2525730.9722369998</v>
      </c>
      <c r="G140">
        <v>146.077384</v>
      </c>
      <c r="I140">
        <f t="shared" ref="I140:I141" si="62">E140-(128000-$B$137)/128000*$E$138</f>
        <v>784.15003122657072</v>
      </c>
      <c r="J140">
        <f t="shared" ref="J140:J141" si="63">B140/$B$137</f>
        <v>7.9333597778659254E-3</v>
      </c>
      <c r="K140">
        <f t="shared" ref="K140:K141" si="64">F140/$F$138</f>
        <v>0.99902848610848149</v>
      </c>
      <c r="L140">
        <f t="shared" ref="L140:L141" si="65">E140-$E$139</f>
        <v>-10.378046000027098</v>
      </c>
      <c r="M140">
        <f>((L140-L139)-(B140-B139)*$H$14)/(B140-B139)</f>
        <v>-7.0979831500004362</v>
      </c>
      <c r="O140">
        <v>40</v>
      </c>
      <c r="P140">
        <v>300000</v>
      </c>
      <c r="Q140">
        <v>650.92313100000001</v>
      </c>
      <c r="R140">
        <v>-556610.91290700005</v>
      </c>
      <c r="S140">
        <v>2525730.9722369998</v>
      </c>
      <c r="T140">
        <v>146.077384</v>
      </c>
      <c r="U140">
        <v>0</v>
      </c>
      <c r="V140">
        <f>U140*10^-4</f>
        <v>0</v>
      </c>
      <c r="Y140">
        <v>300000</v>
      </c>
      <c r="Z140">
        <v>38.496299999999998</v>
      </c>
      <c r="AA140">
        <v>98.880799999999994</v>
      </c>
      <c r="AB140">
        <v>60.384500000000003</v>
      </c>
      <c r="AD140">
        <f>(1/6)*3.14*(AB140)^3</f>
        <v>115227.15030021152</v>
      </c>
      <c r="AE140">
        <f>V140*$AD$136/AD140</f>
        <v>0</v>
      </c>
      <c r="AF140">
        <f>AD140/O140*0.6022</f>
        <v>1734.7447477696844</v>
      </c>
      <c r="AG140">
        <f>O140/AD140</f>
        <v>3.4714040827864311E-4</v>
      </c>
      <c r="AJ140">
        <v>0.92874686425476405</v>
      </c>
      <c r="AK140">
        <v>61.063223891776389</v>
      </c>
    </row>
    <row r="141" spans="2:41" x14ac:dyDescent="0.2">
      <c r="B141">
        <v>80</v>
      </c>
      <c r="C141">
        <v>400000</v>
      </c>
      <c r="D141">
        <v>650.95140100000003</v>
      </c>
      <c r="E141">
        <v>-556609.41829399997</v>
      </c>
      <c r="F141">
        <v>2525730.9722369998</v>
      </c>
      <c r="G141">
        <v>34.478535999999998</v>
      </c>
      <c r="I141">
        <f t="shared" si="62"/>
        <v>785.64464422664605</v>
      </c>
      <c r="J141">
        <f t="shared" si="63"/>
        <v>1.5866719555731851E-2</v>
      </c>
      <c r="K141">
        <f t="shared" si="64"/>
        <v>0.99902848610848149</v>
      </c>
      <c r="L141">
        <f t="shared" si="65"/>
        <v>-8.8834329999517649</v>
      </c>
      <c r="M141">
        <f t="shared" ref="M141" si="66">((L141-L140)-(B141-B140)*$H$14)/(B141-B140)</f>
        <v>-6.8011666749978756</v>
      </c>
      <c r="O141">
        <v>80</v>
      </c>
      <c r="P141">
        <v>400000</v>
      </c>
      <c r="Q141">
        <v>650.95140100000003</v>
      </c>
      <c r="R141">
        <v>-556609.41829399997</v>
      </c>
      <c r="S141">
        <v>2525730.9722369998</v>
      </c>
      <c r="T141">
        <v>34.478535999999998</v>
      </c>
      <c r="U141">
        <v>49.406953999999999</v>
      </c>
      <c r="V141">
        <f t="shared" ref="V141:V192" si="67">U141*10^-4</f>
        <v>4.9406954000000003E-3</v>
      </c>
      <c r="Y141">
        <v>400000</v>
      </c>
      <c r="Z141">
        <v>38.374499999999998</v>
      </c>
      <c r="AA141">
        <v>98.788499999999999</v>
      </c>
      <c r="AB141">
        <v>60.414000000000001</v>
      </c>
      <c r="AD141">
        <f>(1/6)*3.14*(AB141)^3</f>
        <v>115396.11063785736</v>
      </c>
      <c r="AE141">
        <f>V141*$AD$136/AD141</f>
        <v>4.2238843258077668E-3</v>
      </c>
      <c r="AF141">
        <f>AD141/O141*0.6022</f>
        <v>868.64422282647126</v>
      </c>
      <c r="AG141">
        <f>O141/AD141</f>
        <v>6.9326426651467098E-4</v>
      </c>
      <c r="AJ141">
        <v>1.1834391636755386</v>
      </c>
      <c r="AK141">
        <v>61.499021670070412</v>
      </c>
      <c r="AL141">
        <f>AVERAGE(AJ141:AJ145)</f>
        <v>0.92088251825900347</v>
      </c>
      <c r="AM141">
        <f>AVERAGE(AK141:AK145)</f>
        <v>63.123694315830207</v>
      </c>
    </row>
    <row r="142" spans="2:41" x14ac:dyDescent="0.2">
      <c r="B142">
        <v>120</v>
      </c>
      <c r="C142">
        <v>500000</v>
      </c>
      <c r="D142">
        <v>650.94771700000001</v>
      </c>
      <c r="E142">
        <v>-556596.62274999998</v>
      </c>
      <c r="F142">
        <v>2525730.9722369998</v>
      </c>
      <c r="G142">
        <v>-140.128623</v>
      </c>
      <c r="I142">
        <f t="shared" ref="I142:I171" si="68">E142-(128000-$B$137)/128000*$E$138</f>
        <v>798.44018822663929</v>
      </c>
      <c r="J142">
        <f t="shared" ref="J142:J171" si="69">B142/$B$137</f>
        <v>2.380007933359778E-2</v>
      </c>
      <c r="K142">
        <f t="shared" ref="K142:K171" si="70">F142/$F$138</f>
        <v>0.99902848610848149</v>
      </c>
      <c r="L142">
        <f t="shared" ref="L142:L171" si="71">E142-$E$139</f>
        <v>3.9121110000414774</v>
      </c>
      <c r="M142">
        <f t="shared" ref="M142:M171" si="72">((L142-L141)-(B142-B141)*$H$14)/(B142-B141)</f>
        <v>-6.5186433999999283</v>
      </c>
      <c r="O142">
        <v>120</v>
      </c>
      <c r="P142">
        <v>500000</v>
      </c>
      <c r="Q142">
        <v>650.94771700000001</v>
      </c>
      <c r="R142">
        <v>-556596.62274999998</v>
      </c>
      <c r="S142">
        <v>2525730.9722369998</v>
      </c>
      <c r="T142">
        <v>-140.128623</v>
      </c>
      <c r="U142">
        <v>105.705231</v>
      </c>
      <c r="V142">
        <f t="shared" si="67"/>
        <v>1.05705231E-2</v>
      </c>
      <c r="Y142">
        <v>500000</v>
      </c>
      <c r="Z142">
        <v>38.634599999999999</v>
      </c>
      <c r="AA142">
        <v>98.746200000000002</v>
      </c>
      <c r="AB142">
        <v>60.111600000000003</v>
      </c>
      <c r="AD142">
        <f t="shared" ref="AD142:AD165" si="73">(1/6)*3.14*(AB142)^3</f>
        <v>113671.93714694813</v>
      </c>
      <c r="AE142">
        <f t="shared" ref="AE142:AE165" si="74">V142*$AD$136/AD142</f>
        <v>9.1739913481140908E-3</v>
      </c>
      <c r="AF142">
        <f t="shared" ref="AF142:AF165" si="75">AD142/O142*0.6022</f>
        <v>570.44367124910127</v>
      </c>
      <c r="AG142">
        <f t="shared" ref="AG142:AG165" si="76">O142/AD142</f>
        <v>1.0556695259347198E-3</v>
      </c>
      <c r="AJ142">
        <v>0.65073504839031504</v>
      </c>
      <c r="AK142">
        <v>63.428141249676521</v>
      </c>
    </row>
    <row r="143" spans="2:41" x14ac:dyDescent="0.2">
      <c r="B143">
        <v>160</v>
      </c>
      <c r="C143">
        <v>600000</v>
      </c>
      <c r="D143">
        <v>650.90417300000001</v>
      </c>
      <c r="E143">
        <v>-556616.709715</v>
      </c>
      <c r="F143">
        <v>2525730.9722369998</v>
      </c>
      <c r="G143">
        <v>-192.88433000000001</v>
      </c>
      <c r="I143">
        <f t="shared" si="68"/>
        <v>778.35322322661523</v>
      </c>
      <c r="J143">
        <f t="shared" si="69"/>
        <v>3.1733439111463702E-2</v>
      </c>
      <c r="K143">
        <f t="shared" si="70"/>
        <v>0.99902848610848149</v>
      </c>
      <c r="L143">
        <f t="shared" si="71"/>
        <v>-16.174853999982588</v>
      </c>
      <c r="M143">
        <f t="shared" si="72"/>
        <v>-7.3407061250003611</v>
      </c>
      <c r="O143">
        <v>160</v>
      </c>
      <c r="P143">
        <v>600000</v>
      </c>
      <c r="Q143">
        <v>650.90417300000001</v>
      </c>
      <c r="R143">
        <v>-556616.709715</v>
      </c>
      <c r="S143">
        <v>2525730.9722369998</v>
      </c>
      <c r="T143">
        <v>-192.88433000000001</v>
      </c>
      <c r="U143">
        <v>173.10116400000001</v>
      </c>
      <c r="V143">
        <f t="shared" si="67"/>
        <v>1.7310116400000002E-2</v>
      </c>
      <c r="Y143">
        <v>600000</v>
      </c>
      <c r="Z143">
        <v>38.3352</v>
      </c>
      <c r="AA143">
        <v>99.334599999999995</v>
      </c>
      <c r="AB143">
        <v>60.999400000000001</v>
      </c>
      <c r="AD143">
        <f t="shared" si="73"/>
        <v>118783.21818581042</v>
      </c>
      <c r="AE143">
        <f t="shared" si="74"/>
        <v>1.4376726422455112E-2</v>
      </c>
      <c r="AF143">
        <f t="shared" si="75"/>
        <v>447.07033744684395</v>
      </c>
      <c r="AG143">
        <f t="shared" si="76"/>
        <v>1.346991624268968E-3</v>
      </c>
      <c r="AJ143">
        <v>1.108454448806246</v>
      </c>
      <c r="AK143">
        <v>63.469682624894318</v>
      </c>
    </row>
    <row r="144" spans="2:41" x14ac:dyDescent="0.2">
      <c r="B144">
        <v>200</v>
      </c>
      <c r="C144">
        <v>700000</v>
      </c>
      <c r="D144">
        <v>650.923676</v>
      </c>
      <c r="E144">
        <v>-556613.17994199996</v>
      </c>
      <c r="F144">
        <v>2525730.9722369998</v>
      </c>
      <c r="G144">
        <v>-75.678713000000002</v>
      </c>
      <c r="I144">
        <f t="shared" si="68"/>
        <v>781.88299622666091</v>
      </c>
      <c r="J144">
        <f t="shared" si="69"/>
        <v>3.9666798889329634E-2</v>
      </c>
      <c r="K144">
        <f t="shared" si="70"/>
        <v>0.99902848610848149</v>
      </c>
      <c r="L144">
        <f t="shared" si="71"/>
        <v>-12.645080999936908</v>
      </c>
      <c r="M144">
        <f t="shared" si="72"/>
        <v>-6.7502876749986171</v>
      </c>
      <c r="O144">
        <v>200</v>
      </c>
      <c r="P144">
        <v>700000</v>
      </c>
      <c r="Q144">
        <v>650.923676</v>
      </c>
      <c r="R144">
        <v>-556613.17994199996</v>
      </c>
      <c r="S144">
        <v>2525730.9722369998</v>
      </c>
      <c r="T144">
        <v>-75.678713000000002</v>
      </c>
      <c r="U144">
        <v>243.70054400000001</v>
      </c>
      <c r="V144">
        <f t="shared" si="67"/>
        <v>2.4370054400000001E-2</v>
      </c>
      <c r="Y144">
        <v>700000</v>
      </c>
      <c r="Z144">
        <v>37.8767</v>
      </c>
      <c r="AA144">
        <v>99.115399999999994</v>
      </c>
      <c r="AB144">
        <v>61.238700000000001</v>
      </c>
      <c r="AD144">
        <f t="shared" si="73"/>
        <v>120186.66544333867</v>
      </c>
      <c r="AE144">
        <f t="shared" si="74"/>
        <v>2.0003929736200205E-2</v>
      </c>
      <c r="AF144">
        <f t="shared" si="75"/>
        <v>361.88204964989268</v>
      </c>
      <c r="AG144">
        <f t="shared" si="76"/>
        <v>1.6640781176701243E-3</v>
      </c>
      <c r="AJ144">
        <v>0.86339130570636391</v>
      </c>
      <c r="AK144">
        <v>63.513807564254677</v>
      </c>
    </row>
    <row r="145" spans="2:41" x14ac:dyDescent="0.2">
      <c r="B145">
        <v>240</v>
      </c>
      <c r="C145">
        <v>800000</v>
      </c>
      <c r="D145">
        <v>650.96990600000004</v>
      </c>
      <c r="E145">
        <v>-556609.69598099997</v>
      </c>
      <c r="F145">
        <v>2525730.9722369998</v>
      </c>
      <c r="G145">
        <v>-134.97384700000001</v>
      </c>
      <c r="I145">
        <f t="shared" si="68"/>
        <v>785.36695722665172</v>
      </c>
      <c r="J145">
        <f t="shared" si="69"/>
        <v>4.7600158667195559E-2</v>
      </c>
      <c r="K145">
        <f t="shared" si="70"/>
        <v>0.99902848610848149</v>
      </c>
      <c r="L145">
        <f t="shared" si="71"/>
        <v>-9.161119999946095</v>
      </c>
      <c r="M145">
        <f t="shared" si="72"/>
        <v>-6.7514329749999886</v>
      </c>
      <c r="O145">
        <v>240</v>
      </c>
      <c r="P145">
        <v>800000</v>
      </c>
      <c r="Q145">
        <v>650.96990600000004</v>
      </c>
      <c r="R145">
        <v>-556609.69598099997</v>
      </c>
      <c r="S145">
        <v>2525730.9722369998</v>
      </c>
      <c r="T145">
        <v>-134.97384700000001</v>
      </c>
      <c r="U145">
        <v>307.48412999999999</v>
      </c>
      <c r="V145">
        <f t="shared" si="67"/>
        <v>3.0748413000000002E-2</v>
      </c>
      <c r="Y145">
        <v>800000</v>
      </c>
      <c r="Z145">
        <v>38.4788</v>
      </c>
      <c r="AA145">
        <v>99.090699999999998</v>
      </c>
      <c r="AB145">
        <v>60.611899999999999</v>
      </c>
      <c r="AD145">
        <f t="shared" si="73"/>
        <v>116533.8492158205</v>
      </c>
      <c r="AE145">
        <f t="shared" si="74"/>
        <v>2.6030692481572384E-2</v>
      </c>
      <c r="AF145">
        <f t="shared" si="75"/>
        <v>292.40284999069627</v>
      </c>
      <c r="AG145">
        <f t="shared" si="76"/>
        <v>2.0594874503417492E-3</v>
      </c>
      <c r="AJ145">
        <v>0.79839262471655381</v>
      </c>
      <c r="AK145">
        <v>63.707818470255127</v>
      </c>
    </row>
    <row r="146" spans="2:41" x14ac:dyDescent="0.2">
      <c r="B146">
        <v>280</v>
      </c>
      <c r="C146">
        <v>900000</v>
      </c>
      <c r="D146">
        <v>650.95281999999997</v>
      </c>
      <c r="E146">
        <v>-556613.00054200005</v>
      </c>
      <c r="F146">
        <v>2525730.9722369998</v>
      </c>
      <c r="G146">
        <v>-22.984791999999999</v>
      </c>
      <c r="I146">
        <f t="shared" si="68"/>
        <v>782.06239622656722</v>
      </c>
      <c r="J146">
        <f t="shared" si="69"/>
        <v>5.5533518445061485E-2</v>
      </c>
      <c r="K146">
        <f t="shared" si="70"/>
        <v>0.99902848610848149</v>
      </c>
      <c r="L146">
        <f t="shared" si="71"/>
        <v>-12.4656810000306</v>
      </c>
      <c r="M146">
        <f t="shared" si="72"/>
        <v>-6.9211460250018719</v>
      </c>
      <c r="O146">
        <v>280</v>
      </c>
      <c r="P146">
        <v>900000</v>
      </c>
      <c r="Q146">
        <v>650.95281999999997</v>
      </c>
      <c r="R146">
        <v>-556613.00054200005</v>
      </c>
      <c r="S146">
        <v>2525730.9722369998</v>
      </c>
      <c r="T146">
        <v>-22.984791999999999</v>
      </c>
      <c r="U146">
        <v>417.99119899999999</v>
      </c>
      <c r="V146">
        <f t="shared" si="67"/>
        <v>4.1799119900000001E-2</v>
      </c>
      <c r="Y146">
        <v>900000</v>
      </c>
      <c r="Z146">
        <v>38.5548</v>
      </c>
      <c r="AA146">
        <v>98.936999999999998</v>
      </c>
      <c r="AB146">
        <v>60.382199999999997</v>
      </c>
      <c r="AD146">
        <f t="shared" si="73"/>
        <v>115213.98405632537</v>
      </c>
      <c r="AE146">
        <f t="shared" si="74"/>
        <v>3.5791265196929219E-2</v>
      </c>
      <c r="AF146">
        <f t="shared" si="75"/>
        <v>247.79236142399688</v>
      </c>
      <c r="AG146">
        <f t="shared" si="76"/>
        <v>2.4302605477397143E-3</v>
      </c>
      <c r="AJ146">
        <v>0.59508639870130353</v>
      </c>
      <c r="AK146">
        <v>64.114776789928939</v>
      </c>
      <c r="AL146">
        <f>AVERAGE(AJ146:AJ150)</f>
        <v>0.71399758193274498</v>
      </c>
      <c r="AM146">
        <f>AVERAGE(AK146:AK150)</f>
        <v>66.060106837555921</v>
      </c>
      <c r="AN146">
        <f>AVERAGE(AJ146:AJ155)</f>
        <v>0.64228209613417075</v>
      </c>
      <c r="AO146">
        <f>AVERAGE(AK146:AK155)</f>
        <v>68.209804798740464</v>
      </c>
    </row>
    <row r="147" spans="2:41" x14ac:dyDescent="0.2">
      <c r="B147">
        <v>320</v>
      </c>
      <c r="C147">
        <v>1000000</v>
      </c>
      <c r="D147">
        <v>650.997702</v>
      </c>
      <c r="E147">
        <v>-556620.181537</v>
      </c>
      <c r="F147">
        <v>2525730.9722369998</v>
      </c>
      <c r="G147">
        <v>76.611964999999998</v>
      </c>
      <c r="I147">
        <f t="shared" si="68"/>
        <v>774.88140122662298</v>
      </c>
      <c r="J147">
        <f t="shared" si="69"/>
        <v>6.3466878222927403E-2</v>
      </c>
      <c r="K147">
        <f t="shared" si="70"/>
        <v>0.99902848610848149</v>
      </c>
      <c r="L147">
        <f t="shared" si="71"/>
        <v>-19.646675999974832</v>
      </c>
      <c r="M147">
        <f t="shared" si="72"/>
        <v>-7.0180568749983649</v>
      </c>
      <c r="O147">
        <v>320</v>
      </c>
      <c r="P147">
        <v>1000000</v>
      </c>
      <c r="Q147">
        <v>650.997702</v>
      </c>
      <c r="R147">
        <v>-556620.181537</v>
      </c>
      <c r="S147">
        <v>2525730.9722369998</v>
      </c>
      <c r="T147">
        <v>76.611964999999998</v>
      </c>
      <c r="U147">
        <v>533.86966500000005</v>
      </c>
      <c r="V147">
        <f t="shared" si="67"/>
        <v>5.3386966500000008E-2</v>
      </c>
      <c r="Y147">
        <v>1000000</v>
      </c>
      <c r="Z147">
        <v>38.755200000000002</v>
      </c>
      <c r="AA147">
        <v>98.990200000000002</v>
      </c>
      <c r="AB147">
        <v>60.234999999999999</v>
      </c>
      <c r="AD147">
        <f t="shared" si="73"/>
        <v>114373.42898675457</v>
      </c>
      <c r="AE147">
        <f t="shared" si="74"/>
        <v>4.6049530904179958E-2</v>
      </c>
      <c r="AF147">
        <f t="shared" si="75"/>
        <v>215.23649667444874</v>
      </c>
      <c r="AG147">
        <f t="shared" si="76"/>
        <v>2.7978526379327032E-3</v>
      </c>
      <c r="AJ147">
        <v>0.96009724236607974</v>
      </c>
      <c r="AK147">
        <v>64.57417546665107</v>
      </c>
    </row>
    <row r="148" spans="2:41" x14ac:dyDescent="0.2">
      <c r="B148">
        <v>360</v>
      </c>
      <c r="C148">
        <v>1100000</v>
      </c>
      <c r="D148">
        <v>650.94394299999999</v>
      </c>
      <c r="E148">
        <v>-556619.70892999996</v>
      </c>
      <c r="F148">
        <v>2525730.9722369998</v>
      </c>
      <c r="G148">
        <v>36.826816000000001</v>
      </c>
      <c r="I148">
        <f t="shared" si="68"/>
        <v>775.35400822665542</v>
      </c>
      <c r="J148">
        <f t="shared" si="69"/>
        <v>7.1400238000793342E-2</v>
      </c>
      <c r="K148">
        <f t="shared" si="70"/>
        <v>0.99902848610848149</v>
      </c>
      <c r="L148">
        <f t="shared" si="71"/>
        <v>-19.174068999942392</v>
      </c>
      <c r="M148">
        <f t="shared" si="72"/>
        <v>-6.8267168249989485</v>
      </c>
      <c r="O148">
        <v>360</v>
      </c>
      <c r="P148">
        <v>1100000</v>
      </c>
      <c r="Q148">
        <v>650.94394299999999</v>
      </c>
      <c r="R148">
        <v>-556619.70892999996</v>
      </c>
      <c r="S148">
        <v>2525730.9722369998</v>
      </c>
      <c r="T148">
        <v>36.826816000000001</v>
      </c>
      <c r="U148">
        <v>637.45470899999998</v>
      </c>
      <c r="V148">
        <f t="shared" si="67"/>
        <v>6.3745470900000004E-2</v>
      </c>
      <c r="Y148">
        <v>1100000</v>
      </c>
      <c r="Z148">
        <v>38.791499999999999</v>
      </c>
      <c r="AA148">
        <v>98.823599999999999</v>
      </c>
      <c r="AB148">
        <v>60.0321</v>
      </c>
      <c r="AD148">
        <f t="shared" si="73"/>
        <v>113221.52628193186</v>
      </c>
      <c r="AE148">
        <f t="shared" si="74"/>
        <v>5.5543780539277915E-2</v>
      </c>
      <c r="AF148">
        <f t="shared" si="75"/>
        <v>189.39445313049822</v>
      </c>
      <c r="AG148">
        <f t="shared" si="76"/>
        <v>3.1796073752226885E-3</v>
      </c>
      <c r="AJ148">
        <v>0.60423281928354888</v>
      </c>
      <c r="AK148">
        <v>65.919777026788637</v>
      </c>
    </row>
    <row r="149" spans="2:41" x14ac:dyDescent="0.2">
      <c r="B149">
        <v>400</v>
      </c>
      <c r="C149">
        <v>1200000</v>
      </c>
      <c r="D149">
        <v>650.90227300000004</v>
      </c>
      <c r="E149">
        <v>-556614.65310400003</v>
      </c>
      <c r="F149">
        <v>2525730.9722369998</v>
      </c>
      <c r="G149">
        <v>-39.164661000000002</v>
      </c>
      <c r="I149">
        <f t="shared" si="68"/>
        <v>780.40983422659338</v>
      </c>
      <c r="J149">
        <f t="shared" si="69"/>
        <v>7.9333597778659268E-2</v>
      </c>
      <c r="K149">
        <f t="shared" si="70"/>
        <v>0.99902848610848149</v>
      </c>
      <c r="L149">
        <f t="shared" si="71"/>
        <v>-14.118243000004441</v>
      </c>
      <c r="M149">
        <f t="shared" si="72"/>
        <v>-6.7121363500013107</v>
      </c>
      <c r="O149">
        <v>400</v>
      </c>
      <c r="P149">
        <v>1200000</v>
      </c>
      <c r="Q149">
        <v>650.90227300000004</v>
      </c>
      <c r="R149">
        <v>-556614.65310400003</v>
      </c>
      <c r="S149">
        <v>2525730.9722369998</v>
      </c>
      <c r="T149">
        <v>-39.164661000000002</v>
      </c>
      <c r="U149">
        <v>803.315293</v>
      </c>
      <c r="V149">
        <f t="shared" si="67"/>
        <v>8.033152930000001E-2</v>
      </c>
      <c r="Y149">
        <v>1200000</v>
      </c>
      <c r="Z149">
        <v>38.459699999999998</v>
      </c>
      <c r="AA149">
        <v>98.949100000000001</v>
      </c>
      <c r="AB149">
        <v>60.489400000000003</v>
      </c>
      <c r="AD149">
        <f t="shared" si="73"/>
        <v>115828.71220805797</v>
      </c>
      <c r="AE149">
        <f t="shared" si="74"/>
        <v>6.8420290645461845E-2</v>
      </c>
      <c r="AF149">
        <f t="shared" si="75"/>
        <v>174.38012622923128</v>
      </c>
      <c r="AG149">
        <f t="shared" si="76"/>
        <v>3.4533751811165591E-3</v>
      </c>
      <c r="AJ149">
        <v>0.54330517191046523</v>
      </c>
      <c r="AK149">
        <v>67.410923617798417</v>
      </c>
    </row>
    <row r="150" spans="2:41" x14ac:dyDescent="0.2">
      <c r="B150">
        <v>440</v>
      </c>
      <c r="C150">
        <v>1300000</v>
      </c>
      <c r="D150">
        <v>650.92917899999998</v>
      </c>
      <c r="E150">
        <v>-556614.15069000004</v>
      </c>
      <c r="F150">
        <v>2525730.9722369998</v>
      </c>
      <c r="G150">
        <v>98.691841999999994</v>
      </c>
      <c r="I150">
        <f t="shared" si="68"/>
        <v>780.91224822658114</v>
      </c>
      <c r="J150">
        <f t="shared" si="69"/>
        <v>8.7266957556525193E-2</v>
      </c>
      <c r="K150">
        <f t="shared" si="70"/>
        <v>0.99902848610848149</v>
      </c>
      <c r="L150">
        <f t="shared" si="71"/>
        <v>-13.615829000016674</v>
      </c>
      <c r="M150">
        <f t="shared" si="72"/>
        <v>-6.8259716500000653</v>
      </c>
      <c r="O150">
        <v>440</v>
      </c>
      <c r="P150">
        <v>1300000</v>
      </c>
      <c r="Q150">
        <v>650.92917899999998</v>
      </c>
      <c r="R150">
        <v>-556614.15069000004</v>
      </c>
      <c r="S150">
        <v>2525730.9722369998</v>
      </c>
      <c r="T150">
        <v>98.691841999999994</v>
      </c>
      <c r="U150">
        <v>972.51646200000005</v>
      </c>
      <c r="V150">
        <f t="shared" si="67"/>
        <v>9.7251646200000014E-2</v>
      </c>
      <c r="Y150">
        <v>1300000</v>
      </c>
      <c r="Z150">
        <v>37.482500000000002</v>
      </c>
      <c r="AA150">
        <v>99.073499999999996</v>
      </c>
      <c r="AB150">
        <v>61.591000000000001</v>
      </c>
      <c r="AD150">
        <f t="shared" si="73"/>
        <v>122272.88627382382</v>
      </c>
      <c r="AE150">
        <f t="shared" si="74"/>
        <v>7.8466070698709284E-2</v>
      </c>
      <c r="AF150">
        <f t="shared" si="75"/>
        <v>167.34711844112886</v>
      </c>
      <c r="AG150">
        <f t="shared" si="76"/>
        <v>3.598508331721578E-3</v>
      </c>
      <c r="AJ150">
        <v>0.8672662774023282</v>
      </c>
      <c r="AK150">
        <v>68.280881286612527</v>
      </c>
    </row>
    <row r="151" spans="2:41" x14ac:dyDescent="0.2">
      <c r="B151">
        <v>480</v>
      </c>
      <c r="C151">
        <v>1400000</v>
      </c>
      <c r="D151">
        <v>651.00795300000004</v>
      </c>
      <c r="E151">
        <v>-556610.41868999996</v>
      </c>
      <c r="F151">
        <v>2525730.9722369998</v>
      </c>
      <c r="G151">
        <v>-87.316254000000001</v>
      </c>
      <c r="I151">
        <f t="shared" si="68"/>
        <v>784.64424822665751</v>
      </c>
      <c r="J151">
        <f t="shared" si="69"/>
        <v>9.5200317334391119E-2</v>
      </c>
      <c r="K151">
        <f t="shared" si="70"/>
        <v>0.99902848610848149</v>
      </c>
      <c r="L151">
        <f t="shared" si="71"/>
        <v>-9.8838289999403059</v>
      </c>
      <c r="M151">
        <f t="shared" si="72"/>
        <v>-6.7452319999978503</v>
      </c>
      <c r="O151">
        <v>480</v>
      </c>
      <c r="P151">
        <v>1400000</v>
      </c>
      <c r="Q151">
        <v>651.00795300000004</v>
      </c>
      <c r="R151">
        <v>-556610.41868999996</v>
      </c>
      <c r="S151">
        <v>2525730.9722369998</v>
      </c>
      <c r="T151">
        <v>-87.316254000000001</v>
      </c>
      <c r="U151">
        <v>1185.632353</v>
      </c>
      <c r="V151">
        <f t="shared" si="67"/>
        <v>0.1185632353</v>
      </c>
      <c r="Y151">
        <v>1400000</v>
      </c>
      <c r="Z151">
        <v>38.407400000000003</v>
      </c>
      <c r="AA151">
        <v>98.986400000000003</v>
      </c>
      <c r="AB151">
        <v>60.579000000000001</v>
      </c>
      <c r="AD151">
        <f t="shared" si="73"/>
        <v>116344.18928357541</v>
      </c>
      <c r="AE151">
        <f t="shared" si="74"/>
        <v>0.10053573368676472</v>
      </c>
      <c r="AF151">
        <f t="shared" si="75"/>
        <v>145.9634808053523</v>
      </c>
      <c r="AG151">
        <f t="shared" si="76"/>
        <v>4.1256894990265129E-3</v>
      </c>
      <c r="AJ151">
        <v>0.70462663505251311</v>
      </c>
      <c r="AK151">
        <v>69.245646465537249</v>
      </c>
      <c r="AL151">
        <f>AVERAGE(AJ151:AJ155)</f>
        <v>0.57056661033559641</v>
      </c>
      <c r="AM151">
        <f>AVERAGE(AK151:AK155)</f>
        <v>70.359502759924993</v>
      </c>
    </row>
    <row r="152" spans="2:41" x14ac:dyDescent="0.2">
      <c r="B152">
        <v>520</v>
      </c>
      <c r="C152">
        <v>1500000</v>
      </c>
      <c r="D152">
        <v>650.97764600000005</v>
      </c>
      <c r="E152">
        <v>-556624.04823800002</v>
      </c>
      <c r="F152">
        <v>2525730.9722369998</v>
      </c>
      <c r="G152">
        <v>96.877769000000001</v>
      </c>
      <c r="I152">
        <f t="shared" si="68"/>
        <v>771.01470022660214</v>
      </c>
      <c r="J152">
        <f t="shared" si="69"/>
        <v>0.10313367711225704</v>
      </c>
      <c r="K152">
        <f t="shared" si="70"/>
        <v>0.99902848610848149</v>
      </c>
      <c r="L152">
        <f t="shared" si="71"/>
        <v>-23.513376999995671</v>
      </c>
      <c r="M152">
        <f t="shared" si="72"/>
        <v>-7.1792707000011431</v>
      </c>
      <c r="O152">
        <v>520</v>
      </c>
      <c r="P152">
        <v>1500000</v>
      </c>
      <c r="Q152">
        <v>650.97764600000005</v>
      </c>
      <c r="R152">
        <v>-556624.04823800002</v>
      </c>
      <c r="S152">
        <v>2525730.9722369998</v>
      </c>
      <c r="T152">
        <v>96.877769000000001</v>
      </c>
      <c r="U152">
        <v>1389.6466519999999</v>
      </c>
      <c r="V152">
        <f t="shared" si="67"/>
        <v>0.1389646652</v>
      </c>
      <c r="Y152">
        <v>1500000</v>
      </c>
      <c r="Z152">
        <v>38.571899999999999</v>
      </c>
      <c r="AA152">
        <v>98.751199999999997</v>
      </c>
      <c r="AB152">
        <v>60.179299999999998</v>
      </c>
      <c r="AD152">
        <f t="shared" si="73"/>
        <v>114056.43500436867</v>
      </c>
      <c r="AE152">
        <f t="shared" si="74"/>
        <v>0.12019868050355362</v>
      </c>
      <c r="AF152">
        <f t="shared" si="75"/>
        <v>132.08612530698232</v>
      </c>
      <c r="AG152">
        <f t="shared" si="76"/>
        <v>4.5591465311017529E-3</v>
      </c>
      <c r="AJ152">
        <v>0.48474944284602528</v>
      </c>
      <c r="AK152">
        <v>69.442779603089051</v>
      </c>
    </row>
    <row r="153" spans="2:41" x14ac:dyDescent="0.2">
      <c r="B153">
        <v>560</v>
      </c>
      <c r="C153">
        <v>1600000</v>
      </c>
      <c r="D153">
        <v>650.95622000000003</v>
      </c>
      <c r="E153">
        <v>-556613.08210500004</v>
      </c>
      <c r="F153">
        <v>2525730.9722369998</v>
      </c>
      <c r="G153">
        <v>57.503681999999998</v>
      </c>
      <c r="I153">
        <f t="shared" si="68"/>
        <v>781.98083322658204</v>
      </c>
      <c r="J153">
        <f t="shared" si="69"/>
        <v>0.11106703689012297</v>
      </c>
      <c r="K153">
        <f t="shared" si="70"/>
        <v>0.99902848610848149</v>
      </c>
      <c r="L153">
        <f t="shared" si="71"/>
        <v>-12.54724400001578</v>
      </c>
      <c r="M153">
        <f t="shared" si="72"/>
        <v>-6.5643786750002615</v>
      </c>
      <c r="O153">
        <v>560</v>
      </c>
      <c r="P153">
        <v>1600000</v>
      </c>
      <c r="Q153">
        <v>650.95622000000003</v>
      </c>
      <c r="R153">
        <v>-556613.08210500004</v>
      </c>
      <c r="S153">
        <v>2525730.9722369998</v>
      </c>
      <c r="T153">
        <v>57.503681999999998</v>
      </c>
      <c r="U153">
        <v>1595.9763829999999</v>
      </c>
      <c r="V153">
        <f t="shared" si="67"/>
        <v>0.15959763830000001</v>
      </c>
      <c r="Y153">
        <v>1600000</v>
      </c>
      <c r="Z153">
        <v>37.971600000000002</v>
      </c>
      <c r="AA153">
        <v>99.271900000000002</v>
      </c>
      <c r="AB153">
        <v>61.3003</v>
      </c>
      <c r="AD153">
        <f t="shared" si="73"/>
        <v>120549.71764398503</v>
      </c>
      <c r="AE153">
        <f t="shared" si="74"/>
        <v>0.13060968157532288</v>
      </c>
      <c r="AF153">
        <f t="shared" si="75"/>
        <v>129.63399993787104</v>
      </c>
      <c r="AG153">
        <f t="shared" si="76"/>
        <v>4.6453862434902337E-3</v>
      </c>
      <c r="AJ153">
        <v>0.53970086214488788</v>
      </c>
      <c r="AK153">
        <v>70.277467674721848</v>
      </c>
    </row>
    <row r="154" spans="2:41" x14ac:dyDescent="0.2">
      <c r="B154">
        <v>600</v>
      </c>
      <c r="C154">
        <v>1700000</v>
      </c>
      <c r="D154">
        <v>651.03079100000002</v>
      </c>
      <c r="E154">
        <v>-556624.16095000005</v>
      </c>
      <c r="F154">
        <v>2525730.9722369998</v>
      </c>
      <c r="G154">
        <v>169.71505199999999</v>
      </c>
      <c r="I154">
        <f t="shared" si="68"/>
        <v>770.90198822657112</v>
      </c>
      <c r="J154">
        <f t="shared" si="69"/>
        <v>0.11900039666798889</v>
      </c>
      <c r="K154">
        <f t="shared" si="70"/>
        <v>0.99902848610848149</v>
      </c>
      <c r="L154">
        <f t="shared" si="71"/>
        <v>-23.626089000026695</v>
      </c>
      <c r="M154">
        <f t="shared" si="72"/>
        <v>-7.115503125000032</v>
      </c>
      <c r="O154">
        <v>600</v>
      </c>
      <c r="P154">
        <v>1700000</v>
      </c>
      <c r="Q154">
        <v>651.03079100000002</v>
      </c>
      <c r="R154">
        <v>-556624.16095000005</v>
      </c>
      <c r="S154">
        <v>2525730.9722369998</v>
      </c>
      <c r="T154">
        <v>169.71505199999999</v>
      </c>
      <c r="U154">
        <v>1840.1661810000001</v>
      </c>
      <c r="V154">
        <f t="shared" si="67"/>
        <v>0.1840166181</v>
      </c>
      <c r="Y154">
        <v>1700000</v>
      </c>
      <c r="Z154">
        <v>38.683500000000002</v>
      </c>
      <c r="AA154">
        <v>98.9833</v>
      </c>
      <c r="AB154">
        <v>60.299799999999998</v>
      </c>
      <c r="AD154">
        <f t="shared" si="73"/>
        <v>114742.95040152682</v>
      </c>
      <c r="AE154">
        <f t="shared" si="74"/>
        <v>0.15821444780408855</v>
      </c>
      <c r="AF154">
        <f t="shared" si="75"/>
        <v>115.16367455299908</v>
      </c>
      <c r="AG154">
        <f t="shared" si="76"/>
        <v>5.2290794153399787E-3</v>
      </c>
      <c r="AJ154">
        <v>0.47873941512612317</v>
      </c>
      <c r="AK154">
        <v>70.629327876794719</v>
      </c>
    </row>
    <row r="155" spans="2:41" x14ac:dyDescent="0.2">
      <c r="B155">
        <v>640</v>
      </c>
      <c r="C155">
        <v>1800000</v>
      </c>
      <c r="D155">
        <v>651.06491000000005</v>
      </c>
      <c r="E155">
        <v>-556614.46812700003</v>
      </c>
      <c r="F155">
        <v>2525730.9722369998</v>
      </c>
      <c r="G155">
        <v>221.268595</v>
      </c>
      <c r="I155">
        <f t="shared" si="68"/>
        <v>780.59481122659054</v>
      </c>
      <c r="J155">
        <f t="shared" si="69"/>
        <v>0.12693375644585481</v>
      </c>
      <c r="K155">
        <f t="shared" si="70"/>
        <v>0.99902848610848149</v>
      </c>
      <c r="L155">
        <f t="shared" si="71"/>
        <v>-13.933266000007279</v>
      </c>
      <c r="M155">
        <f t="shared" si="72"/>
        <v>-6.5962114249992734</v>
      </c>
      <c r="O155">
        <v>640</v>
      </c>
      <c r="P155">
        <v>1800000</v>
      </c>
      <c r="Q155">
        <v>651.06491000000005</v>
      </c>
      <c r="R155">
        <v>-556614.46812700003</v>
      </c>
      <c r="S155">
        <v>2525730.9722369998</v>
      </c>
      <c r="T155">
        <v>221.268595</v>
      </c>
      <c r="U155">
        <v>2240.9568490000001</v>
      </c>
      <c r="V155">
        <f t="shared" si="67"/>
        <v>0.22409568490000004</v>
      </c>
      <c r="Y155">
        <v>1800000</v>
      </c>
      <c r="Z155">
        <v>37.676099999999998</v>
      </c>
      <c r="AA155">
        <v>99.165599999999998</v>
      </c>
      <c r="AB155">
        <v>61.4895</v>
      </c>
      <c r="AD155">
        <f t="shared" si="73"/>
        <v>121669.37650333291</v>
      </c>
      <c r="AE155">
        <f t="shared" si="74"/>
        <v>0.18170518459111351</v>
      </c>
      <c r="AF155">
        <f t="shared" si="75"/>
        <v>114.48327895360481</v>
      </c>
      <c r="AG155">
        <f t="shared" si="76"/>
        <v>5.2601568150755533E-3</v>
      </c>
      <c r="AJ155">
        <v>0.64501669650843285</v>
      </c>
      <c r="AK155">
        <v>72.202292179482114</v>
      </c>
    </row>
    <row r="156" spans="2:41" x14ac:dyDescent="0.2">
      <c r="B156">
        <v>680</v>
      </c>
      <c r="C156">
        <v>1900000</v>
      </c>
      <c r="D156">
        <v>650.99042599999996</v>
      </c>
      <c r="E156">
        <v>-556601.878685</v>
      </c>
      <c r="F156">
        <v>2525730.9722369998</v>
      </c>
      <c r="G156">
        <v>293.23511400000001</v>
      </c>
      <c r="I156">
        <f t="shared" si="68"/>
        <v>793.18425322661642</v>
      </c>
      <c r="J156">
        <f t="shared" si="69"/>
        <v>0.13486711622372075</v>
      </c>
      <c r="K156">
        <f t="shared" si="70"/>
        <v>0.99902848610848149</v>
      </c>
      <c r="L156">
        <f t="shared" si="71"/>
        <v>-1.3438239999813959</v>
      </c>
      <c r="M156">
        <f t="shared" si="72"/>
        <v>-6.5237959499991121</v>
      </c>
      <c r="O156">
        <v>680</v>
      </c>
      <c r="P156">
        <v>1900000</v>
      </c>
      <c r="Q156">
        <v>650.99042599999996</v>
      </c>
      <c r="R156">
        <v>-556601.878685</v>
      </c>
      <c r="S156">
        <v>2525730.9722369998</v>
      </c>
      <c r="T156">
        <v>293.23511400000001</v>
      </c>
      <c r="U156">
        <v>2576.7509150000001</v>
      </c>
      <c r="V156">
        <f t="shared" si="67"/>
        <v>0.25767509150000001</v>
      </c>
      <c r="Y156">
        <v>1900000</v>
      </c>
      <c r="Z156">
        <v>37.869599999999998</v>
      </c>
      <c r="AA156">
        <v>99.395399999999995</v>
      </c>
      <c r="AB156">
        <v>61.525799999999997</v>
      </c>
      <c r="AD156">
        <f t="shared" si="73"/>
        <v>121884.98434835766</v>
      </c>
      <c r="AE156">
        <f t="shared" si="74"/>
        <v>0.20856303629833553</v>
      </c>
      <c r="AF156">
        <f t="shared" si="75"/>
        <v>107.9399081979132</v>
      </c>
      <c r="AG156">
        <f t="shared" si="76"/>
        <v>5.5790301293923306E-3</v>
      </c>
      <c r="AJ156">
        <v>0.49756683556319747</v>
      </c>
      <c r="AK156">
        <v>72.216620153169629</v>
      </c>
      <c r="AL156">
        <f>AVERAGE(AJ156:AJ160)</f>
        <v>0.53527693401102383</v>
      </c>
      <c r="AM156">
        <f>AVERAGE(AK156:AK160)</f>
        <v>73.859277002618498</v>
      </c>
      <c r="AN156">
        <f>AVERAGE(AJ156:AJ165)</f>
        <v>0.51063042501278744</v>
      </c>
      <c r="AO156">
        <f>AVERAGE(AK156:AK165)</f>
        <v>76.796506011099126</v>
      </c>
    </row>
    <row r="157" spans="2:41" x14ac:dyDescent="0.2">
      <c r="B157">
        <v>720</v>
      </c>
      <c r="C157">
        <v>2000000</v>
      </c>
      <c r="D157">
        <v>650.95980599999996</v>
      </c>
      <c r="E157">
        <v>-556618.86573900003</v>
      </c>
      <c r="F157">
        <v>2525730.9722369998</v>
      </c>
      <c r="G157">
        <v>535.52361099999996</v>
      </c>
      <c r="I157">
        <f t="shared" si="68"/>
        <v>776.19719922658987</v>
      </c>
      <c r="J157">
        <f t="shared" si="69"/>
        <v>0.14280047600158668</v>
      </c>
      <c r="K157">
        <f t="shared" si="70"/>
        <v>0.99902848610848149</v>
      </c>
      <c r="L157">
        <f t="shared" si="71"/>
        <v>-18.330878000007942</v>
      </c>
      <c r="M157">
        <f t="shared" si="72"/>
        <v>-7.263208350000423</v>
      </c>
      <c r="O157">
        <v>720</v>
      </c>
      <c r="P157">
        <v>2000000</v>
      </c>
      <c r="Q157">
        <v>650.95980599999996</v>
      </c>
      <c r="R157">
        <v>-556618.86573900003</v>
      </c>
      <c r="S157">
        <v>2525730.9722369998</v>
      </c>
      <c r="T157">
        <v>535.52361099999996</v>
      </c>
      <c r="U157">
        <v>2820.9998179999998</v>
      </c>
      <c r="V157">
        <f t="shared" si="67"/>
        <v>0.28209998180000001</v>
      </c>
      <c r="Y157">
        <v>2000000</v>
      </c>
      <c r="Z157">
        <v>38.410800000000002</v>
      </c>
      <c r="AA157">
        <v>98.921700000000001</v>
      </c>
      <c r="AB157">
        <v>60.510899999999999</v>
      </c>
      <c r="AD157">
        <f t="shared" si="73"/>
        <v>115952.26456076224</v>
      </c>
      <c r="AE157">
        <f t="shared" si="74"/>
        <v>0.24001530213335603</v>
      </c>
      <c r="AF157">
        <f t="shared" si="75"/>
        <v>96.981185720126419</v>
      </c>
      <c r="AG157">
        <f t="shared" si="76"/>
        <v>6.2094518181893708E-3</v>
      </c>
      <c r="AJ157">
        <v>0.74629392573673692</v>
      </c>
      <c r="AK157">
        <v>72.341923289271321</v>
      </c>
    </row>
    <row r="158" spans="2:41" x14ac:dyDescent="0.2">
      <c r="B158">
        <v>760</v>
      </c>
      <c r="C158">
        <v>2100000</v>
      </c>
      <c r="D158">
        <v>650.96427500000004</v>
      </c>
      <c r="E158">
        <v>-556588.12666499999</v>
      </c>
      <c r="F158">
        <v>2525730.9722369998</v>
      </c>
      <c r="G158">
        <v>306.69104900000002</v>
      </c>
      <c r="I158">
        <f t="shared" si="68"/>
        <v>806.93627322663087</v>
      </c>
      <c r="J158">
        <f t="shared" si="69"/>
        <v>0.1507338357794526</v>
      </c>
      <c r="K158">
        <f t="shared" si="70"/>
        <v>0.99902848610848149</v>
      </c>
      <c r="L158">
        <f t="shared" si="71"/>
        <v>12.408196000033058</v>
      </c>
      <c r="M158">
        <f t="shared" si="72"/>
        <v>-6.0700551499987343</v>
      </c>
      <c r="O158">
        <v>760</v>
      </c>
      <c r="P158">
        <v>2100000</v>
      </c>
      <c r="Q158">
        <v>650.96427500000004</v>
      </c>
      <c r="R158">
        <v>-556588.12666499999</v>
      </c>
      <c r="S158">
        <v>2525730.9722369998</v>
      </c>
      <c r="T158">
        <v>306.69104900000002</v>
      </c>
      <c r="U158">
        <v>3249.2152310000001</v>
      </c>
      <c r="V158">
        <f t="shared" si="67"/>
        <v>0.32492152310000005</v>
      </c>
      <c r="Y158">
        <v>2100000</v>
      </c>
      <c r="Z158">
        <v>37.626899999999999</v>
      </c>
      <c r="AA158">
        <v>98.937600000000003</v>
      </c>
      <c r="AB158">
        <v>61.310699999999997</v>
      </c>
      <c r="AD158">
        <f t="shared" si="73"/>
        <v>120611.08421691651</v>
      </c>
      <c r="AE158">
        <f t="shared" si="74"/>
        <v>0.26577025099518664</v>
      </c>
      <c r="AF158">
        <f t="shared" si="75"/>
        <v>95.568414362404098</v>
      </c>
      <c r="AG158">
        <f t="shared" si="76"/>
        <v>6.301245071581944E-3</v>
      </c>
      <c r="AJ158">
        <v>0.42763604268152189</v>
      </c>
      <c r="AK158">
        <v>73.484290546402462</v>
      </c>
    </row>
    <row r="159" spans="2:41" x14ac:dyDescent="0.2">
      <c r="B159">
        <v>800</v>
      </c>
      <c r="C159">
        <v>2200000</v>
      </c>
      <c r="D159">
        <v>651.05584599999997</v>
      </c>
      <c r="E159">
        <v>-556592.416707</v>
      </c>
      <c r="F159">
        <v>2525730.9722369998</v>
      </c>
      <c r="G159">
        <v>446.41088200000002</v>
      </c>
      <c r="I159">
        <f t="shared" si="68"/>
        <v>802.64623122662306</v>
      </c>
      <c r="J159">
        <f t="shared" si="69"/>
        <v>0.15866719555731854</v>
      </c>
      <c r="K159">
        <f t="shared" si="70"/>
        <v>0.99902848610848149</v>
      </c>
      <c r="L159">
        <f t="shared" si="71"/>
        <v>8.1181540000252426</v>
      </c>
      <c r="M159">
        <f t="shared" si="72"/>
        <v>-6.9457830499999549</v>
      </c>
      <c r="O159">
        <v>800</v>
      </c>
      <c r="P159">
        <v>2200000</v>
      </c>
      <c r="Q159">
        <v>651.05584599999997</v>
      </c>
      <c r="R159">
        <v>-556592.416707</v>
      </c>
      <c r="S159">
        <v>2525730.9722369998</v>
      </c>
      <c r="T159">
        <v>446.41088200000002</v>
      </c>
      <c r="U159">
        <v>3585.2962689999999</v>
      </c>
      <c r="V159">
        <f t="shared" si="67"/>
        <v>0.35852962690000001</v>
      </c>
      <c r="Y159">
        <v>2200000</v>
      </c>
      <c r="Z159">
        <v>37.607199999999999</v>
      </c>
      <c r="AA159">
        <v>98.995199999999997</v>
      </c>
      <c r="AB159">
        <v>61.387999999999998</v>
      </c>
      <c r="AD159">
        <f t="shared" si="73"/>
        <v>121067.85586067435</v>
      </c>
      <c r="AE159">
        <f t="shared" si="74"/>
        <v>0.29215364283245865</v>
      </c>
      <c r="AF159">
        <f t="shared" si="75"/>
        <v>91.133828499122615</v>
      </c>
      <c r="AG159">
        <f t="shared" si="76"/>
        <v>6.6078646087582909E-3</v>
      </c>
      <c r="AJ159">
        <v>0.58363565741882251</v>
      </c>
      <c r="AK159">
        <v>75.130366416540738</v>
      </c>
    </row>
    <row r="160" spans="2:41" x14ac:dyDescent="0.2">
      <c r="B160">
        <v>840</v>
      </c>
      <c r="C160">
        <v>2300000</v>
      </c>
      <c r="D160">
        <v>650.91107399999999</v>
      </c>
      <c r="E160">
        <v>-556586.85228500003</v>
      </c>
      <c r="F160">
        <v>2525730.9722369998</v>
      </c>
      <c r="G160">
        <v>569.91486199999997</v>
      </c>
      <c r="I160">
        <f t="shared" si="68"/>
        <v>808.21065322658978</v>
      </c>
      <c r="J160">
        <f t="shared" si="69"/>
        <v>0.16660055533518445</v>
      </c>
      <c r="K160">
        <f t="shared" si="70"/>
        <v>0.99902848610848149</v>
      </c>
      <c r="L160">
        <f t="shared" si="71"/>
        <v>13.682575999991968</v>
      </c>
      <c r="M160">
        <f t="shared" si="72"/>
        <v>-6.6994214500005906</v>
      </c>
      <c r="O160">
        <v>840</v>
      </c>
      <c r="P160">
        <v>2300000</v>
      </c>
      <c r="Q160">
        <v>650.91107399999999</v>
      </c>
      <c r="R160">
        <v>-556586.85228500003</v>
      </c>
      <c r="S160">
        <v>2525730.9722369998</v>
      </c>
      <c r="T160">
        <v>569.91486199999997</v>
      </c>
      <c r="U160">
        <v>4128.972041</v>
      </c>
      <c r="V160">
        <f t="shared" si="67"/>
        <v>0.41289720410000003</v>
      </c>
      <c r="Y160">
        <v>2300000</v>
      </c>
      <c r="Z160">
        <v>38.107300000000002</v>
      </c>
      <c r="AA160">
        <v>99.666600000000003</v>
      </c>
      <c r="AB160">
        <v>61.5593</v>
      </c>
      <c r="AD160">
        <f t="shared" si="73"/>
        <v>122084.18715107153</v>
      </c>
      <c r="AE160">
        <f t="shared" si="74"/>
        <v>0.33365499727695636</v>
      </c>
      <c r="AF160">
        <f t="shared" si="75"/>
        <v>87.522735121875314</v>
      </c>
      <c r="AG160">
        <f t="shared" si="76"/>
        <v>6.8804979547478383E-3</v>
      </c>
      <c r="AJ160">
        <v>0.42125220865483987</v>
      </c>
      <c r="AK160">
        <v>76.123184607708367</v>
      </c>
    </row>
    <row r="161" spans="2:41" x14ac:dyDescent="0.2">
      <c r="B161">
        <v>880</v>
      </c>
      <c r="C161">
        <v>2400000</v>
      </c>
      <c r="D161">
        <v>650.99521300000004</v>
      </c>
      <c r="E161">
        <v>-556577.05584100005</v>
      </c>
      <c r="F161">
        <v>2525730.9722369998</v>
      </c>
      <c r="G161">
        <v>668.850863</v>
      </c>
      <c r="I161">
        <f t="shared" si="68"/>
        <v>818.00709722656757</v>
      </c>
      <c r="J161">
        <f t="shared" si="69"/>
        <v>0.17453391511305039</v>
      </c>
      <c r="K161">
        <f t="shared" si="70"/>
        <v>0.99902848610848149</v>
      </c>
      <c r="L161">
        <f t="shared" si="71"/>
        <v>23.479019999969751</v>
      </c>
      <c r="M161">
        <f t="shared" si="72"/>
        <v>-6.5936209000003148</v>
      </c>
      <c r="O161">
        <v>880</v>
      </c>
      <c r="P161">
        <v>2400000</v>
      </c>
      <c r="Q161">
        <v>650.99521300000004</v>
      </c>
      <c r="R161">
        <v>-556577.05584100005</v>
      </c>
      <c r="S161">
        <v>2525730.9722369998</v>
      </c>
      <c r="T161">
        <v>668.850863</v>
      </c>
      <c r="U161">
        <v>4552.0179639999997</v>
      </c>
      <c r="V161">
        <f t="shared" si="67"/>
        <v>0.45520179639999997</v>
      </c>
      <c r="Y161">
        <v>2400000</v>
      </c>
      <c r="Z161">
        <v>38.084800000000001</v>
      </c>
      <c r="AA161">
        <v>99.173599999999993</v>
      </c>
      <c r="AB161">
        <v>61.088799999999999</v>
      </c>
      <c r="AD161">
        <f t="shared" si="73"/>
        <v>119306.2458243743</v>
      </c>
      <c r="AE161">
        <f t="shared" si="74"/>
        <v>0.37640544298426248</v>
      </c>
      <c r="AF161">
        <f t="shared" si="75"/>
        <v>81.643433222088859</v>
      </c>
      <c r="AG161">
        <f t="shared" si="76"/>
        <v>7.3759759509607814E-3</v>
      </c>
      <c r="AJ161">
        <v>0.38024779795043073</v>
      </c>
      <c r="AK161">
        <v>76.992624432153832</v>
      </c>
      <c r="AL161">
        <f>AVERAGE(AJ161:AJ165)</f>
        <v>0.48598391601455121</v>
      </c>
      <c r="AM161">
        <f>AVERAGE(AK161:AK165)</f>
        <v>79.733735019579711</v>
      </c>
    </row>
    <row r="162" spans="2:41" x14ac:dyDescent="0.2">
      <c r="B162">
        <v>920</v>
      </c>
      <c r="C162">
        <v>2500000</v>
      </c>
      <c r="D162">
        <v>651.02789399999995</v>
      </c>
      <c r="E162">
        <v>-556586.08278199995</v>
      </c>
      <c r="F162">
        <v>2525730.9722369998</v>
      </c>
      <c r="G162">
        <v>681.84247600000003</v>
      </c>
      <c r="I162">
        <f t="shared" si="68"/>
        <v>808.98015622666571</v>
      </c>
      <c r="J162">
        <f t="shared" si="69"/>
        <v>0.1824672748909163</v>
      </c>
      <c r="K162">
        <f t="shared" si="70"/>
        <v>0.99902848610848149</v>
      </c>
      <c r="L162">
        <f t="shared" si="71"/>
        <v>14.452079000067897</v>
      </c>
      <c r="M162">
        <f t="shared" si="72"/>
        <v>-7.0642055249973055</v>
      </c>
      <c r="O162">
        <v>920</v>
      </c>
      <c r="P162">
        <v>2500000</v>
      </c>
      <c r="Q162">
        <v>651.02789399999995</v>
      </c>
      <c r="R162">
        <v>-556586.08278199995</v>
      </c>
      <c r="S162">
        <v>2525730.9722369998</v>
      </c>
      <c r="T162">
        <v>681.84247600000003</v>
      </c>
      <c r="U162">
        <v>4965.8215410000003</v>
      </c>
      <c r="V162">
        <f t="shared" si="67"/>
        <v>0.49658215410000006</v>
      </c>
      <c r="Y162">
        <v>2500000</v>
      </c>
      <c r="Z162">
        <v>38.556100000000001</v>
      </c>
      <c r="AA162">
        <v>99.1267</v>
      </c>
      <c r="AB162">
        <v>60.570599999999999</v>
      </c>
      <c r="AD162">
        <f t="shared" si="73"/>
        <v>116295.79847076006</v>
      </c>
      <c r="AE162">
        <f t="shared" si="74"/>
        <v>0.42125220865483987</v>
      </c>
      <c r="AF162">
        <f t="shared" si="75"/>
        <v>76.123184607708367</v>
      </c>
      <c r="AG162">
        <f t="shared" si="76"/>
        <v>7.9108618892307896E-3</v>
      </c>
      <c r="AJ162">
        <v>0.52620574579953738</v>
      </c>
      <c r="AK162">
        <v>77.753498052715429</v>
      </c>
    </row>
    <row r="163" spans="2:41" x14ac:dyDescent="0.2">
      <c r="B163">
        <v>960</v>
      </c>
      <c r="C163">
        <v>2600000</v>
      </c>
      <c r="D163">
        <v>651.06749200000002</v>
      </c>
      <c r="E163">
        <v>-556575.113946</v>
      </c>
      <c r="F163">
        <v>2525730.9722369998</v>
      </c>
      <c r="G163">
        <v>940.90175599999998</v>
      </c>
      <c r="I163">
        <f t="shared" si="68"/>
        <v>819.94899222662207</v>
      </c>
      <c r="J163">
        <f t="shared" si="69"/>
        <v>0.19040063466878224</v>
      </c>
      <c r="K163">
        <f t="shared" si="70"/>
        <v>0.99902848610848149</v>
      </c>
      <c r="L163">
        <f t="shared" si="71"/>
        <v>25.420915000024252</v>
      </c>
      <c r="M163">
        <f t="shared" si="72"/>
        <v>-6.5643111000008503</v>
      </c>
      <c r="O163">
        <v>960</v>
      </c>
      <c r="P163">
        <v>2600000</v>
      </c>
      <c r="Q163">
        <v>651.06749200000002</v>
      </c>
      <c r="R163">
        <v>-556575.113946</v>
      </c>
      <c r="S163">
        <v>2525730.9722369998</v>
      </c>
      <c r="T163">
        <v>940.90175599999998</v>
      </c>
      <c r="U163">
        <v>5463.8608750000003</v>
      </c>
      <c r="V163">
        <f t="shared" si="67"/>
        <v>0.54638608750000006</v>
      </c>
      <c r="Y163">
        <v>2600000</v>
      </c>
      <c r="Z163">
        <v>38.984099999999998</v>
      </c>
      <c r="AA163">
        <v>98.905100000000004</v>
      </c>
      <c r="AB163">
        <v>59.920999999999999</v>
      </c>
      <c r="AD163">
        <f t="shared" si="73"/>
        <v>112594.07964417625</v>
      </c>
      <c r="AE163">
        <f t="shared" si="74"/>
        <v>0.47873941512612317</v>
      </c>
      <c r="AF163">
        <f t="shared" si="75"/>
        <v>70.629327876794719</v>
      </c>
      <c r="AG163">
        <f t="shared" si="76"/>
        <v>8.5262031807873517E-3</v>
      </c>
      <c r="AJ163">
        <v>0.65556168421034966</v>
      </c>
      <c r="AK163">
        <v>81.126468613923691</v>
      </c>
    </row>
    <row r="164" spans="2:41" x14ac:dyDescent="0.2">
      <c r="B164">
        <v>1000</v>
      </c>
      <c r="C164">
        <v>2700000</v>
      </c>
      <c r="D164">
        <v>650.94378500000005</v>
      </c>
      <c r="E164">
        <v>-556552.91136000003</v>
      </c>
      <c r="F164">
        <v>2525730.9722369998</v>
      </c>
      <c r="G164">
        <v>1055.9619439999999</v>
      </c>
      <c r="I164">
        <f t="shared" si="68"/>
        <v>842.15157822659239</v>
      </c>
      <c r="J164">
        <f t="shared" si="69"/>
        <v>0.19833399444664815</v>
      </c>
      <c r="K164">
        <f t="shared" si="70"/>
        <v>0.99902848610848149</v>
      </c>
      <c r="L164">
        <f t="shared" si="71"/>
        <v>47.623500999994576</v>
      </c>
      <c r="M164">
        <f t="shared" si="72"/>
        <v>-6.2834673500005014</v>
      </c>
      <c r="O164">
        <v>1000</v>
      </c>
      <c r="P164">
        <v>2700000</v>
      </c>
      <c r="Q164">
        <v>650.94378500000005</v>
      </c>
      <c r="R164">
        <v>-556552.91136000003</v>
      </c>
      <c r="S164">
        <v>2525730.9722369998</v>
      </c>
      <c r="T164">
        <v>1055.9619439999999</v>
      </c>
      <c r="U164">
        <v>6048.2916610000002</v>
      </c>
      <c r="V164">
        <f t="shared" si="67"/>
        <v>0.60482916610000004</v>
      </c>
      <c r="Y164">
        <v>2700000</v>
      </c>
      <c r="Z164">
        <v>38.203899999999997</v>
      </c>
      <c r="AA164">
        <v>99.397499999999994</v>
      </c>
      <c r="AB164">
        <v>61.193600000000004</v>
      </c>
      <c r="AD164">
        <f t="shared" si="73"/>
        <v>119921.32207434346</v>
      </c>
      <c r="AE164">
        <f t="shared" si="74"/>
        <v>0.49756683556319747</v>
      </c>
      <c r="AF164">
        <f t="shared" si="75"/>
        <v>72.216620153169629</v>
      </c>
      <c r="AG164">
        <f t="shared" si="76"/>
        <v>8.3388006628217839E-3</v>
      </c>
      <c r="AJ164">
        <v>0.4914989091281754</v>
      </c>
      <c r="AK164">
        <v>81.152650777016746</v>
      </c>
    </row>
    <row r="165" spans="2:41" x14ac:dyDescent="0.2">
      <c r="B165">
        <v>1040</v>
      </c>
      <c r="C165">
        <v>2800000</v>
      </c>
      <c r="D165">
        <v>650.95738900000003</v>
      </c>
      <c r="E165">
        <v>-556567.16484300001</v>
      </c>
      <c r="F165">
        <v>2525730.9722369998</v>
      </c>
      <c r="G165">
        <v>1094.221278</v>
      </c>
      <c r="I165">
        <f t="shared" si="68"/>
        <v>827.8980952266138</v>
      </c>
      <c r="J165">
        <f t="shared" si="69"/>
        <v>0.20626735422451409</v>
      </c>
      <c r="K165">
        <f t="shared" si="70"/>
        <v>0.99902848610848149</v>
      </c>
      <c r="L165">
        <f t="shared" si="71"/>
        <v>33.370018000015989</v>
      </c>
      <c r="M165">
        <f t="shared" si="72"/>
        <v>-7.1948690749992235</v>
      </c>
      <c r="O165">
        <v>1040</v>
      </c>
      <c r="P165">
        <v>2800000</v>
      </c>
      <c r="Q165">
        <v>650.95738900000003</v>
      </c>
      <c r="R165">
        <v>-556567.16484300001</v>
      </c>
      <c r="S165">
        <v>2525730.9722369998</v>
      </c>
      <c r="T165">
        <v>1094.221278</v>
      </c>
      <c r="U165">
        <v>6639.6730790000001</v>
      </c>
      <c r="V165">
        <f t="shared" si="67"/>
        <v>0.66396730790000003</v>
      </c>
      <c r="Y165">
        <v>2800000</v>
      </c>
      <c r="Z165">
        <v>37.869700000000002</v>
      </c>
      <c r="AA165">
        <v>99.308599999999998</v>
      </c>
      <c r="AB165">
        <v>61.438899999999997</v>
      </c>
      <c r="AD165">
        <f t="shared" si="73"/>
        <v>121369.25669496965</v>
      </c>
      <c r="AE165">
        <f t="shared" si="74"/>
        <v>0.53970086214488788</v>
      </c>
      <c r="AF165">
        <f t="shared" si="75"/>
        <v>70.277467674721848</v>
      </c>
      <c r="AG165">
        <f t="shared" si="76"/>
        <v>8.568891565462677E-3</v>
      </c>
      <c r="AJ165">
        <v>0.37640544298426248</v>
      </c>
      <c r="AK165">
        <v>81.643433222088859</v>
      </c>
    </row>
    <row r="166" spans="2:41" x14ac:dyDescent="0.2">
      <c r="B166">
        <v>1080</v>
      </c>
      <c r="C166">
        <v>2900000</v>
      </c>
      <c r="D166">
        <v>651.08058400000004</v>
      </c>
      <c r="E166">
        <v>-556538.37088399997</v>
      </c>
      <c r="F166">
        <v>2525730.9722369998</v>
      </c>
      <c r="G166">
        <v>1191.447246</v>
      </c>
      <c r="I166">
        <f t="shared" si="68"/>
        <v>856.69205422664527</v>
      </c>
      <c r="J166">
        <f t="shared" si="69"/>
        <v>0.21420071400238</v>
      </c>
      <c r="K166">
        <f t="shared" si="70"/>
        <v>0.99902848610848149</v>
      </c>
      <c r="L166">
        <f t="shared" si="71"/>
        <v>62.163977000047453</v>
      </c>
      <c r="M166">
        <f t="shared" si="72"/>
        <v>-6.1186830249989725</v>
      </c>
      <c r="O166">
        <v>1080</v>
      </c>
      <c r="P166">
        <v>2900000</v>
      </c>
      <c r="Q166">
        <v>651.08058400000004</v>
      </c>
      <c r="R166">
        <v>-556538.37088399997</v>
      </c>
      <c r="S166">
        <v>2525730.9722369998</v>
      </c>
      <c r="T166">
        <v>1191.447246</v>
      </c>
      <c r="U166">
        <v>7240.8230910000002</v>
      </c>
      <c r="V166">
        <f t="shared" si="67"/>
        <v>0.72408230910000004</v>
      </c>
      <c r="Y166">
        <v>2900000</v>
      </c>
      <c r="Z166">
        <v>38.119700000000002</v>
      </c>
      <c r="AA166">
        <v>99.022900000000007</v>
      </c>
      <c r="AB166">
        <v>60.903199999999998</v>
      </c>
      <c r="AD166">
        <f t="shared" ref="AD166:AD192" si="77">(1/6)*3.14*(AB166)^3</f>
        <v>118222.11755053427</v>
      </c>
      <c r="AE166">
        <f t="shared" ref="AE166:AE192" si="78">V166*$AD$136/AD166</f>
        <v>0.60423281928354888</v>
      </c>
      <c r="AF166">
        <f t="shared" ref="AF166:AF191" si="79">AD166/O166*0.6022</f>
        <v>65.919777026788637</v>
      </c>
      <c r="AG166">
        <f t="shared" ref="AG166:AG192" si="80">O166/AD166</f>
        <v>9.1353464341251706E-3</v>
      </c>
      <c r="AJ166">
        <v>0.61123978553756253</v>
      </c>
      <c r="AK166">
        <v>81.74875154949531</v>
      </c>
      <c r="AL166">
        <f>AVERAGE(AJ166:AJ170)</f>
        <v>0.42267492239694066</v>
      </c>
      <c r="AM166">
        <f>AVERAGE(AK166:AK170)</f>
        <v>84.711490888609447</v>
      </c>
      <c r="AN166">
        <f>AVERAGE(AJ166:AJ175)</f>
        <v>0.37567868120363368</v>
      </c>
      <c r="AO166">
        <f>AVERAGE(AK166:AK175)</f>
        <v>88.580892203925558</v>
      </c>
    </row>
    <row r="167" spans="2:41" x14ac:dyDescent="0.2">
      <c r="B167">
        <v>1120</v>
      </c>
      <c r="C167">
        <v>3000000</v>
      </c>
      <c r="D167">
        <v>651.00687900000003</v>
      </c>
      <c r="E167">
        <v>-556527.529477</v>
      </c>
      <c r="F167">
        <v>2525730.9722369998</v>
      </c>
      <c r="G167">
        <v>1379.234459</v>
      </c>
      <c r="I167">
        <f t="shared" si="68"/>
        <v>867.53346122661605</v>
      </c>
      <c r="J167">
        <f t="shared" si="69"/>
        <v>0.22213407378024594</v>
      </c>
      <c r="K167">
        <f t="shared" si="70"/>
        <v>0.99902848610848149</v>
      </c>
      <c r="L167">
        <f t="shared" si="71"/>
        <v>73.005384000018239</v>
      </c>
      <c r="M167">
        <f t="shared" si="72"/>
        <v>-6.5674968250004895</v>
      </c>
      <c r="O167">
        <v>1120</v>
      </c>
      <c r="P167">
        <v>3000000</v>
      </c>
      <c r="Q167">
        <v>651.00687900000003</v>
      </c>
      <c r="R167">
        <v>-556527.529477</v>
      </c>
      <c r="S167">
        <v>2525730.9722369998</v>
      </c>
      <c r="T167">
        <v>1379.234459</v>
      </c>
      <c r="U167">
        <v>7781.2316890000002</v>
      </c>
      <c r="V167">
        <f t="shared" si="67"/>
        <v>0.77812316890000011</v>
      </c>
      <c r="Y167">
        <v>3000000</v>
      </c>
      <c r="Z167">
        <v>38.265900000000002</v>
      </c>
      <c r="AA167">
        <v>99.125200000000007</v>
      </c>
      <c r="AB167">
        <v>60.859299999999998</v>
      </c>
      <c r="AD167">
        <f t="shared" si="77"/>
        <v>117966.65260650567</v>
      </c>
      <c r="AE167">
        <f t="shared" si="78"/>
        <v>0.65073504839031504</v>
      </c>
      <c r="AF167">
        <f t="shared" si="79"/>
        <v>63.428141249676521</v>
      </c>
      <c r="AG167">
        <f t="shared" si="80"/>
        <v>9.4942085348129462E-3</v>
      </c>
      <c r="AJ167">
        <v>0.32504129892996719</v>
      </c>
      <c r="AK167">
        <v>81.888240677220736</v>
      </c>
    </row>
    <row r="168" spans="2:41" x14ac:dyDescent="0.2">
      <c r="B168">
        <v>1160</v>
      </c>
      <c r="C168">
        <v>3100000</v>
      </c>
      <c r="D168">
        <v>650.96437600000002</v>
      </c>
      <c r="E168">
        <v>-556528.95962900005</v>
      </c>
      <c r="F168">
        <v>2525730.9722369998</v>
      </c>
      <c r="G168">
        <v>1446.720955</v>
      </c>
      <c r="I168">
        <f t="shared" si="68"/>
        <v>866.10330922657158</v>
      </c>
      <c r="J168">
        <f t="shared" si="69"/>
        <v>0.23006743355811185</v>
      </c>
      <c r="K168">
        <f t="shared" si="70"/>
        <v>0.99902848610848149</v>
      </c>
      <c r="L168">
        <f t="shared" si="71"/>
        <v>71.575231999973767</v>
      </c>
      <c r="M168">
        <f t="shared" si="72"/>
        <v>-6.8742858000008713</v>
      </c>
      <c r="O168">
        <v>1160</v>
      </c>
      <c r="P168">
        <v>3100000</v>
      </c>
      <c r="Q168">
        <v>650.96437600000002</v>
      </c>
      <c r="R168">
        <v>-556528.95962900005</v>
      </c>
      <c r="S168">
        <v>2525730.9722369998</v>
      </c>
      <c r="T168">
        <v>1446.720955</v>
      </c>
      <c r="U168">
        <v>8434.5091499999999</v>
      </c>
      <c r="V168">
        <f t="shared" si="67"/>
        <v>0.84345091500000002</v>
      </c>
      <c r="Y168">
        <v>3100000</v>
      </c>
      <c r="Z168">
        <v>39.079900000000002</v>
      </c>
      <c r="AA168">
        <v>99.217799999999997</v>
      </c>
      <c r="AB168">
        <v>60.137900000000002</v>
      </c>
      <c r="AD168">
        <f t="shared" si="77"/>
        <v>113821.20351819195</v>
      </c>
      <c r="AE168">
        <f t="shared" si="78"/>
        <v>0.73105785524169509</v>
      </c>
      <c r="AF168">
        <f t="shared" si="79"/>
        <v>59.08890410228895</v>
      </c>
      <c r="AG168">
        <f t="shared" si="80"/>
        <v>1.0191422723926813E-2</v>
      </c>
      <c r="AJ168">
        <v>0.44777966359395183</v>
      </c>
      <c r="AK168">
        <v>84.619848423310444</v>
      </c>
    </row>
    <row r="169" spans="2:41" x14ac:dyDescent="0.2">
      <c r="B169">
        <v>1200</v>
      </c>
      <c r="C169">
        <v>3200000</v>
      </c>
      <c r="D169">
        <v>651.04994999999997</v>
      </c>
      <c r="E169">
        <v>-556517.44971700001</v>
      </c>
      <c r="F169">
        <v>2525730.9722369998</v>
      </c>
      <c r="G169">
        <v>1646.2028780000001</v>
      </c>
      <c r="I169">
        <f t="shared" si="68"/>
        <v>877.61322122660931</v>
      </c>
      <c r="J169">
        <f t="shared" si="69"/>
        <v>0.23800079333597779</v>
      </c>
      <c r="K169">
        <f t="shared" si="70"/>
        <v>0.99902848610848149</v>
      </c>
      <c r="L169">
        <f t="shared" si="71"/>
        <v>83.085144000011496</v>
      </c>
      <c r="M169">
        <f t="shared" si="72"/>
        <v>-6.5507841999988159</v>
      </c>
      <c r="O169">
        <v>1200</v>
      </c>
      <c r="P169">
        <v>3200000</v>
      </c>
      <c r="Q169">
        <v>651.04994999999997</v>
      </c>
      <c r="R169">
        <v>-556517.44971700001</v>
      </c>
      <c r="S169">
        <v>2525730.9722369998</v>
      </c>
      <c r="T169">
        <v>1646.2028780000001</v>
      </c>
      <c r="U169">
        <v>9222.6940730000006</v>
      </c>
      <c r="V169">
        <f t="shared" si="67"/>
        <v>0.92226940730000007</v>
      </c>
      <c r="Y169">
        <v>3200000</v>
      </c>
      <c r="Z169">
        <v>38.995699999999999</v>
      </c>
      <c r="AA169">
        <v>99.256699999999995</v>
      </c>
      <c r="AB169">
        <v>60.261000000000003</v>
      </c>
      <c r="AD169">
        <f t="shared" si="77"/>
        <v>114521.5983028474</v>
      </c>
      <c r="AE169">
        <f t="shared" si="78"/>
        <v>0.79448464861655133</v>
      </c>
      <c r="AF169">
        <f t="shared" si="79"/>
        <v>57.470755414978917</v>
      </c>
      <c r="AG169">
        <f t="shared" si="80"/>
        <v>1.0478372794157588E-2</v>
      </c>
      <c r="AJ169">
        <v>0.33365499727695636</v>
      </c>
      <c r="AK169">
        <v>87.522735121875314</v>
      </c>
    </row>
    <row r="170" spans="2:41" x14ac:dyDescent="0.2">
      <c r="B170">
        <v>1240</v>
      </c>
      <c r="C170">
        <v>3300000</v>
      </c>
      <c r="D170">
        <v>651.00282500000003</v>
      </c>
      <c r="E170">
        <v>-556502.57722800004</v>
      </c>
      <c r="F170">
        <v>2525730.9722369998</v>
      </c>
      <c r="G170">
        <v>1899.248165</v>
      </c>
      <c r="I170">
        <f t="shared" si="68"/>
        <v>892.48571022658143</v>
      </c>
      <c r="J170">
        <f t="shared" si="69"/>
        <v>0.2459341531138437</v>
      </c>
      <c r="K170">
        <f t="shared" si="70"/>
        <v>0.99902848610848149</v>
      </c>
      <c r="L170">
        <f t="shared" si="71"/>
        <v>97.957632999983616</v>
      </c>
      <c r="M170">
        <f t="shared" si="72"/>
        <v>-6.4667197750004561</v>
      </c>
      <c r="O170">
        <v>1240</v>
      </c>
      <c r="P170">
        <v>3300000</v>
      </c>
      <c r="Q170">
        <v>651.00282500000003</v>
      </c>
      <c r="R170">
        <v>-556502.57722800004</v>
      </c>
      <c r="S170">
        <v>2525730.9722369998</v>
      </c>
      <c r="T170">
        <v>1899.248165</v>
      </c>
      <c r="U170">
        <v>9889.3087180000002</v>
      </c>
      <c r="V170">
        <f t="shared" si="67"/>
        <v>0.98893087180000006</v>
      </c>
      <c r="Y170">
        <v>3300000</v>
      </c>
      <c r="Z170">
        <v>39.8855</v>
      </c>
      <c r="AA170">
        <v>99.358699999999999</v>
      </c>
      <c r="AB170">
        <v>59.473199999999999</v>
      </c>
      <c r="AD170">
        <f t="shared" si="77"/>
        <v>110088.59210864936</v>
      </c>
      <c r="AE170">
        <f t="shared" si="78"/>
        <v>0.88621424099958512</v>
      </c>
      <c r="AF170">
        <f t="shared" si="79"/>
        <v>53.463992070829548</v>
      </c>
      <c r="AG170">
        <f t="shared" si="80"/>
        <v>1.1263655718080317E-2</v>
      </c>
      <c r="AJ170">
        <v>0.39565886664626559</v>
      </c>
      <c r="AK170">
        <v>87.777878671145388</v>
      </c>
    </row>
    <row r="171" spans="2:41" x14ac:dyDescent="0.2">
      <c r="B171">
        <v>1280</v>
      </c>
      <c r="C171">
        <v>3400000</v>
      </c>
      <c r="D171">
        <v>650.97930799999995</v>
      </c>
      <c r="E171">
        <v>-556482.16586199997</v>
      </c>
      <c r="F171">
        <v>2525730.9722369998</v>
      </c>
      <c r="G171">
        <v>2048.7556370000002</v>
      </c>
      <c r="I171">
        <f t="shared" si="68"/>
        <v>912.89707622665446</v>
      </c>
      <c r="J171">
        <f t="shared" si="69"/>
        <v>0.25386751289170961</v>
      </c>
      <c r="K171">
        <f t="shared" si="70"/>
        <v>0.99902848610848149</v>
      </c>
      <c r="L171">
        <f t="shared" si="71"/>
        <v>118.36899900005665</v>
      </c>
      <c r="M171">
        <f t="shared" si="72"/>
        <v>-6.3282478499979335</v>
      </c>
      <c r="O171">
        <v>1280</v>
      </c>
      <c r="P171">
        <v>3400000</v>
      </c>
      <c r="Q171">
        <v>650.97930799999995</v>
      </c>
      <c r="R171">
        <v>-556482.16586199997</v>
      </c>
      <c r="S171">
        <v>2525730.9722369998</v>
      </c>
      <c r="T171">
        <v>2048.7556370000002</v>
      </c>
      <c r="U171">
        <v>10757.272724</v>
      </c>
      <c r="V171">
        <f t="shared" si="67"/>
        <v>1.0757272724</v>
      </c>
      <c r="Y171">
        <v>3400000</v>
      </c>
      <c r="Z171">
        <v>39.2729</v>
      </c>
      <c r="AA171">
        <v>99.886300000000006</v>
      </c>
      <c r="AB171">
        <v>60.613399999999999</v>
      </c>
      <c r="AD171">
        <f t="shared" si="77"/>
        <v>116542.50123463671</v>
      </c>
      <c r="AE171">
        <f t="shared" si="78"/>
        <v>0.91061112591704818</v>
      </c>
      <c r="AF171">
        <f t="shared" si="79"/>
        <v>54.829604877732983</v>
      </c>
      <c r="AG171">
        <f t="shared" si="80"/>
        <v>1.0983117630390971E-2</v>
      </c>
      <c r="AJ171">
        <v>0.27677551263068723</v>
      </c>
      <c r="AK171">
        <v>88.352624948890352</v>
      </c>
      <c r="AL171">
        <f>AVERAGE(AJ171:AJ175)</f>
        <v>0.3286824400103267</v>
      </c>
      <c r="AM171">
        <f>AVERAGE(AK171:AK175)</f>
        <v>92.450293519241683</v>
      </c>
    </row>
    <row r="172" spans="2:41" x14ac:dyDescent="0.2">
      <c r="B172">
        <v>1320</v>
      </c>
      <c r="C172">
        <v>3500000</v>
      </c>
      <c r="D172">
        <v>650.99924099999998</v>
      </c>
      <c r="E172">
        <v>-556464.34079799999</v>
      </c>
      <c r="F172">
        <v>2525730.9722369998</v>
      </c>
      <c r="G172">
        <v>2091.4207070000002</v>
      </c>
      <c r="I172">
        <f t="shared" ref="I172:I192" si="81">E172-(128000-$B$137)/128000*$E$138</f>
        <v>930.72214022662956</v>
      </c>
      <c r="J172">
        <f t="shared" ref="J172:J192" si="82">B172/$B$137</f>
        <v>0.26180087266957558</v>
      </c>
      <c r="K172">
        <f t="shared" ref="K172:K192" si="83">F172/$F$138</f>
        <v>0.99902848610848149</v>
      </c>
      <c r="L172">
        <f t="shared" ref="L172:L192" si="84">E172-$E$139</f>
        <v>136.19406300003175</v>
      </c>
      <c r="M172">
        <f t="shared" ref="M172:M192" si="85">((L172-L171)-(B172-B171)*$H$14)/(B172-B171)</f>
        <v>-6.392905400000382</v>
      </c>
      <c r="O172">
        <v>1320</v>
      </c>
      <c r="P172">
        <v>3500000</v>
      </c>
      <c r="Q172">
        <v>650.99924099999998</v>
      </c>
      <c r="R172">
        <v>-556464.34079799999</v>
      </c>
      <c r="S172">
        <v>2525730.9722369998</v>
      </c>
      <c r="T172">
        <v>2091.4207070000002</v>
      </c>
      <c r="U172">
        <v>11432.742221</v>
      </c>
      <c r="V172">
        <f t="shared" si="67"/>
        <v>1.1432742221000001</v>
      </c>
      <c r="Y172">
        <v>3500000</v>
      </c>
      <c r="Z172">
        <v>39.080199999999998</v>
      </c>
      <c r="AA172">
        <v>99.662899999999993</v>
      </c>
      <c r="AB172">
        <v>60.582700000000003</v>
      </c>
      <c r="AD172">
        <f t="shared" si="77"/>
        <v>116365.50854237951</v>
      </c>
      <c r="AE172">
        <f t="shared" si="78"/>
        <v>0.96926213557691054</v>
      </c>
      <c r="AF172">
        <f t="shared" si="79"/>
        <v>53.087355488046164</v>
      </c>
      <c r="AG172">
        <f t="shared" si="80"/>
        <v>1.13435674929334E-2</v>
      </c>
      <c r="AJ172">
        <v>0.29215364283245865</v>
      </c>
      <c r="AK172">
        <v>91.133828499122615</v>
      </c>
    </row>
    <row r="173" spans="2:41" x14ac:dyDescent="0.2">
      <c r="B173">
        <v>1360</v>
      </c>
      <c r="C173">
        <v>3600000</v>
      </c>
      <c r="D173">
        <v>650.99370499999998</v>
      </c>
      <c r="E173">
        <v>-556461.271832</v>
      </c>
      <c r="F173">
        <v>2525730.9722369998</v>
      </c>
      <c r="G173">
        <v>2443.4935399999999</v>
      </c>
      <c r="I173">
        <f t="shared" si="81"/>
        <v>933.7911062266212</v>
      </c>
      <c r="J173">
        <f t="shared" si="82"/>
        <v>0.26973423244744149</v>
      </c>
      <c r="K173">
        <f t="shared" si="83"/>
        <v>0.99902848610848149</v>
      </c>
      <c r="L173">
        <f t="shared" si="84"/>
        <v>139.26302900002338</v>
      </c>
      <c r="M173">
        <f t="shared" si="85"/>
        <v>-6.7618078499999683</v>
      </c>
      <c r="O173">
        <v>1360</v>
      </c>
      <c r="P173">
        <v>3600000</v>
      </c>
      <c r="Q173">
        <v>650.99370499999998</v>
      </c>
      <c r="R173">
        <v>-556461.271832</v>
      </c>
      <c r="S173">
        <v>2525730.9722369998</v>
      </c>
      <c r="T173">
        <v>2443.4935399999999</v>
      </c>
      <c r="U173">
        <v>12455.903729</v>
      </c>
      <c r="V173">
        <f t="shared" si="67"/>
        <v>1.2455903729</v>
      </c>
      <c r="Y173">
        <v>3600000</v>
      </c>
      <c r="Z173">
        <v>39.880000000000003</v>
      </c>
      <c r="AA173">
        <v>99.355099999999993</v>
      </c>
      <c r="AB173">
        <v>59.475099999999998</v>
      </c>
      <c r="AD173">
        <f t="shared" si="77"/>
        <v>110099.14350023812</v>
      </c>
      <c r="AE173">
        <f t="shared" si="78"/>
        <v>1.1161084860139026</v>
      </c>
      <c r="AF173">
        <f t="shared" si="79"/>
        <v>48.751253099884849</v>
      </c>
      <c r="AG173">
        <f t="shared" si="80"/>
        <v>1.2352502996511128E-2</v>
      </c>
      <c r="AJ173">
        <v>0.46128352262519134</v>
      </c>
      <c r="AK173">
        <v>91.801316869996398</v>
      </c>
    </row>
    <row r="174" spans="2:41" x14ac:dyDescent="0.2">
      <c r="B174">
        <v>1400</v>
      </c>
      <c r="C174">
        <v>3700000</v>
      </c>
      <c r="D174">
        <v>651.02166899999997</v>
      </c>
      <c r="E174">
        <v>-556442.13090700004</v>
      </c>
      <c r="F174">
        <v>2525730.9722369998</v>
      </c>
      <c r="G174">
        <v>2499.342744</v>
      </c>
      <c r="I174">
        <f t="shared" si="81"/>
        <v>952.93203122657724</v>
      </c>
      <c r="J174">
        <f t="shared" si="82"/>
        <v>0.2776675922253074</v>
      </c>
      <c r="K174">
        <f t="shared" si="83"/>
        <v>0.99902848610848149</v>
      </c>
      <c r="L174">
        <f t="shared" si="84"/>
        <v>158.40395399997942</v>
      </c>
      <c r="M174">
        <f t="shared" si="85"/>
        <v>-6.3600088750008581</v>
      </c>
      <c r="O174">
        <v>1400</v>
      </c>
      <c r="P174">
        <v>3700000</v>
      </c>
      <c r="Q174">
        <v>651.02166899999997</v>
      </c>
      <c r="R174">
        <v>-556442.13090700004</v>
      </c>
      <c r="S174">
        <v>2525730.9722369998</v>
      </c>
      <c r="T174">
        <v>2499.342744</v>
      </c>
      <c r="U174">
        <v>13318.048337</v>
      </c>
      <c r="V174">
        <f t="shared" si="67"/>
        <v>1.3318048337000001</v>
      </c>
      <c r="Y174">
        <v>3700000</v>
      </c>
      <c r="Z174">
        <v>39.5503</v>
      </c>
      <c r="AA174">
        <v>99.929400000000001</v>
      </c>
      <c r="AB174">
        <v>60.379100000000001</v>
      </c>
      <c r="AD174">
        <f t="shared" si="77"/>
        <v>115196.23983629435</v>
      </c>
      <c r="AE174">
        <f t="shared" si="78"/>
        <v>1.1405580423048918</v>
      </c>
      <c r="AF174">
        <f t="shared" si="79"/>
        <v>49.550839735297465</v>
      </c>
      <c r="AG174">
        <f t="shared" si="80"/>
        <v>1.2153174461159004E-2</v>
      </c>
      <c r="AJ174">
        <v>0.34742927096810972</v>
      </c>
      <c r="AK174">
        <v>95.395282915794908</v>
      </c>
    </row>
    <row r="175" spans="2:41" x14ac:dyDescent="0.2">
      <c r="B175">
        <v>1440</v>
      </c>
      <c r="C175">
        <v>3800000</v>
      </c>
      <c r="D175">
        <v>651.01741700000002</v>
      </c>
      <c r="E175">
        <v>-556429.07483299996</v>
      </c>
      <c r="F175">
        <v>2525730.9722369998</v>
      </c>
      <c r="G175">
        <v>2686.4456060000002</v>
      </c>
      <c r="I175">
        <f t="shared" si="81"/>
        <v>965.98810522665735</v>
      </c>
      <c r="J175">
        <f t="shared" si="82"/>
        <v>0.28560095200317337</v>
      </c>
      <c r="K175">
        <f t="shared" si="83"/>
        <v>0.99902848610848149</v>
      </c>
      <c r="L175">
        <f t="shared" si="84"/>
        <v>171.46002800005954</v>
      </c>
      <c r="M175">
        <f t="shared" si="85"/>
        <v>-6.5121301499977564</v>
      </c>
      <c r="O175">
        <v>1440</v>
      </c>
      <c r="P175">
        <v>3800000</v>
      </c>
      <c r="Q175">
        <v>651.01741700000002</v>
      </c>
      <c r="R175">
        <v>-556429.07483299996</v>
      </c>
      <c r="S175">
        <v>2525730.9722369998</v>
      </c>
      <c r="T175">
        <v>2686.4456060000002</v>
      </c>
      <c r="U175">
        <v>14653.063281000001</v>
      </c>
      <c r="V175">
        <f t="shared" si="67"/>
        <v>1.4653063281000001</v>
      </c>
      <c r="Y175">
        <v>3800000</v>
      </c>
      <c r="Z175">
        <v>39.021599999999999</v>
      </c>
      <c r="AA175">
        <v>99.570599999999999</v>
      </c>
      <c r="AB175">
        <v>60.548999999999999</v>
      </c>
      <c r="AD175">
        <f t="shared" si="77"/>
        <v>116171.4265697213</v>
      </c>
      <c r="AE175">
        <f t="shared" si="78"/>
        <v>1.2443547513178128</v>
      </c>
      <c r="AF175">
        <f t="shared" si="79"/>
        <v>48.582245194643164</v>
      </c>
      <c r="AG175">
        <f t="shared" si="80"/>
        <v>1.2395474881560238E-2</v>
      </c>
      <c r="AJ175">
        <v>0.26577025099518664</v>
      </c>
      <c r="AK175">
        <v>95.568414362404098</v>
      </c>
    </row>
    <row r="176" spans="2:41" x14ac:dyDescent="0.2">
      <c r="B176">
        <v>1480</v>
      </c>
      <c r="C176">
        <v>3900000</v>
      </c>
      <c r="D176">
        <v>650.976405</v>
      </c>
      <c r="E176">
        <v>-556428.72483900003</v>
      </c>
      <c r="F176">
        <v>2525730.9722369998</v>
      </c>
      <c r="G176">
        <v>2792.57764</v>
      </c>
      <c r="I176">
        <f t="shared" si="81"/>
        <v>966.33809922658838</v>
      </c>
      <c r="J176">
        <f t="shared" si="82"/>
        <v>0.29353431178103928</v>
      </c>
      <c r="K176">
        <f t="shared" si="83"/>
        <v>0.99902848610848149</v>
      </c>
      <c r="L176">
        <f t="shared" si="84"/>
        <v>171.81002199999057</v>
      </c>
      <c r="M176">
        <f t="shared" si="85"/>
        <v>-6.829782150001483</v>
      </c>
      <c r="O176">
        <v>1480</v>
      </c>
      <c r="P176">
        <v>3900000</v>
      </c>
      <c r="Q176">
        <v>650.976405</v>
      </c>
      <c r="R176">
        <v>-556428.72483900003</v>
      </c>
      <c r="S176">
        <v>2525730.9722369998</v>
      </c>
      <c r="T176">
        <v>2792.57764</v>
      </c>
      <c r="U176">
        <v>15590.211252999999</v>
      </c>
      <c r="V176">
        <f t="shared" si="67"/>
        <v>1.5590211252999999</v>
      </c>
      <c r="Y176">
        <v>3900000</v>
      </c>
      <c r="Z176">
        <v>39.658000000000001</v>
      </c>
      <c r="AA176">
        <v>99.371499999999997</v>
      </c>
      <c r="AB176">
        <v>59.713500000000003</v>
      </c>
      <c r="AD176">
        <f t="shared" si="77"/>
        <v>111428.42184094786</v>
      </c>
      <c r="AE176">
        <f t="shared" si="78"/>
        <v>1.3802924997718913</v>
      </c>
      <c r="AF176">
        <f t="shared" si="79"/>
        <v>45.33932137339108</v>
      </c>
      <c r="AG176">
        <f t="shared" si="80"/>
        <v>1.3282069112605233E-2</v>
      </c>
      <c r="AJ176">
        <v>0.23465727693221181</v>
      </c>
      <c r="AK176">
        <v>96.25569985235353</v>
      </c>
      <c r="AL176">
        <f>AVERAGE(AJ176:AJ180)</f>
        <v>0.28358049066071545</v>
      </c>
      <c r="AM176">
        <f>AVERAGE(AK176:AK180)</f>
        <v>98.068826466158825</v>
      </c>
      <c r="AN176">
        <f>AVERAGE(AJ176:AJ185)</f>
        <v>0.26267782218318392</v>
      </c>
      <c r="AO176">
        <f>AVERAGE(AK176:AK185)</f>
        <v>103.24687798321038</v>
      </c>
    </row>
    <row r="177" spans="2:41" x14ac:dyDescent="0.2">
      <c r="B177">
        <v>1520</v>
      </c>
      <c r="C177">
        <v>4000000</v>
      </c>
      <c r="D177">
        <v>651.06410400000004</v>
      </c>
      <c r="E177">
        <v>-556402.75097699999</v>
      </c>
      <c r="F177">
        <v>2525730.9722369998</v>
      </c>
      <c r="G177">
        <v>3123.4248210000001</v>
      </c>
      <c r="I177">
        <f t="shared" si="81"/>
        <v>992.31196122663096</v>
      </c>
      <c r="J177">
        <f t="shared" si="82"/>
        <v>0.30146767155890519</v>
      </c>
      <c r="K177">
        <f t="shared" si="83"/>
        <v>0.99902848610848149</v>
      </c>
      <c r="L177">
        <f t="shared" si="84"/>
        <v>197.78388400003314</v>
      </c>
      <c r="M177">
        <f t="shared" si="85"/>
        <v>-6.1891854499986945</v>
      </c>
      <c r="O177">
        <v>1520</v>
      </c>
      <c r="P177">
        <v>4000000</v>
      </c>
      <c r="Q177">
        <v>651.06410400000004</v>
      </c>
      <c r="R177">
        <v>-556402.75097699999</v>
      </c>
      <c r="S177">
        <v>2525730.9722369998</v>
      </c>
      <c r="T177">
        <v>3123.4248210000001</v>
      </c>
      <c r="U177">
        <v>16697.189353000002</v>
      </c>
      <c r="V177">
        <f t="shared" si="67"/>
        <v>1.6697189353000002</v>
      </c>
      <c r="Y177">
        <v>4000000</v>
      </c>
      <c r="Z177">
        <v>39.070900000000002</v>
      </c>
      <c r="AA177">
        <v>99.816999999999993</v>
      </c>
      <c r="AB177">
        <v>60.746099999999998</v>
      </c>
      <c r="AD177">
        <f t="shared" si="77"/>
        <v>117309.61241772321</v>
      </c>
      <c r="AE177">
        <f t="shared" si="78"/>
        <v>1.4041867803082402</v>
      </c>
      <c r="AF177">
        <f t="shared" si="79"/>
        <v>46.476216182863759</v>
      </c>
      <c r="AG177">
        <f t="shared" si="80"/>
        <v>1.2957164964346582E-2</v>
      </c>
      <c r="AJ177">
        <v>0.24001530213335603</v>
      </c>
      <c r="AK177">
        <v>96.981185720126419</v>
      </c>
    </row>
    <row r="178" spans="2:41" x14ac:dyDescent="0.2">
      <c r="B178">
        <v>1560</v>
      </c>
      <c r="C178">
        <v>4100000</v>
      </c>
      <c r="D178">
        <v>650.93837399999995</v>
      </c>
      <c r="E178">
        <v>-556391.91656699998</v>
      </c>
      <c r="F178">
        <v>2525730.9722369998</v>
      </c>
      <c r="G178">
        <v>3357.4292139999998</v>
      </c>
      <c r="I178">
        <f t="shared" si="81"/>
        <v>1003.1463712266413</v>
      </c>
      <c r="J178">
        <f t="shared" si="82"/>
        <v>0.3094010313367711</v>
      </c>
      <c r="K178">
        <f t="shared" si="83"/>
        <v>0.99902848610848149</v>
      </c>
      <c r="L178">
        <f t="shared" si="84"/>
        <v>208.61829400004353</v>
      </c>
      <c r="M178">
        <f t="shared" si="85"/>
        <v>-6.5676717499994997</v>
      </c>
      <c r="O178">
        <v>1560</v>
      </c>
      <c r="P178">
        <v>4100000</v>
      </c>
      <c r="Q178">
        <v>650.93837399999995</v>
      </c>
      <c r="R178">
        <v>-556391.91656699998</v>
      </c>
      <c r="S178">
        <v>2525730.9722369998</v>
      </c>
      <c r="T178">
        <v>3357.4292139999998</v>
      </c>
      <c r="U178">
        <v>17889.620859999999</v>
      </c>
      <c r="V178">
        <f t="shared" si="67"/>
        <v>1.788962086</v>
      </c>
      <c r="Y178">
        <v>4100000</v>
      </c>
      <c r="Z178">
        <v>38.596699999999998</v>
      </c>
      <c r="AA178">
        <v>99.587999999999994</v>
      </c>
      <c r="AB178">
        <v>60.991300000000003</v>
      </c>
      <c r="AD178">
        <f t="shared" si="77"/>
        <v>118735.90544282003</v>
      </c>
      <c r="AE178">
        <f t="shared" si="78"/>
        <v>1.4863947949754266</v>
      </c>
      <c r="AF178">
        <f t="shared" si="79"/>
        <v>45.835104011324503</v>
      </c>
      <c r="AG178">
        <f t="shared" si="80"/>
        <v>1.3138401515380311E-2</v>
      </c>
      <c r="AJ178">
        <v>0.42413096039662973</v>
      </c>
      <c r="AK178">
        <v>98.682229033809307</v>
      </c>
    </row>
    <row r="179" spans="2:41" x14ac:dyDescent="0.2">
      <c r="B179">
        <v>1600</v>
      </c>
      <c r="C179">
        <v>4200000</v>
      </c>
      <c r="D179">
        <v>651.06912999999997</v>
      </c>
      <c r="E179">
        <v>-556352.51014799997</v>
      </c>
      <c r="F179">
        <v>2525730.9722369998</v>
      </c>
      <c r="G179">
        <v>3557.1205749999999</v>
      </c>
      <c r="I179">
        <f t="shared" si="81"/>
        <v>1042.5527902266476</v>
      </c>
      <c r="J179">
        <f t="shared" si="82"/>
        <v>0.31733439111463707</v>
      </c>
      <c r="K179">
        <f t="shared" si="83"/>
        <v>0.99902848610848149</v>
      </c>
      <c r="L179">
        <f t="shared" si="84"/>
        <v>248.02471300004981</v>
      </c>
      <c r="M179">
        <f t="shared" si="85"/>
        <v>-5.8533715249996021</v>
      </c>
      <c r="O179">
        <v>1600</v>
      </c>
      <c r="P179">
        <v>4200000</v>
      </c>
      <c r="Q179">
        <v>651.06912999999997</v>
      </c>
      <c r="R179">
        <v>-556352.51014799997</v>
      </c>
      <c r="S179">
        <v>2525730.9722369998</v>
      </c>
      <c r="T179">
        <v>3557.1205749999999</v>
      </c>
      <c r="U179">
        <v>19303.226159999998</v>
      </c>
      <c r="V179">
        <f t="shared" si="67"/>
        <v>1.930322616</v>
      </c>
      <c r="Y179">
        <v>4200000</v>
      </c>
      <c r="Z179">
        <v>38.492100000000001</v>
      </c>
      <c r="AA179">
        <v>99.588800000000006</v>
      </c>
      <c r="AB179">
        <v>61.096699999999998</v>
      </c>
      <c r="AD179">
        <f t="shared" si="77"/>
        <v>119352.53784028288</v>
      </c>
      <c r="AE179">
        <f t="shared" si="78"/>
        <v>1.5955607658779749</v>
      </c>
      <c r="AF179">
        <f t="shared" si="79"/>
        <v>44.921311429636468</v>
      </c>
      <c r="AG179">
        <f t="shared" si="80"/>
        <v>1.3405663833819052E-2</v>
      </c>
      <c r="AJ179">
        <v>0.30922259719166612</v>
      </c>
      <c r="AK179">
        <v>98.846341144280743</v>
      </c>
    </row>
    <row r="180" spans="2:41" x14ac:dyDescent="0.2">
      <c r="B180">
        <v>1640</v>
      </c>
      <c r="C180">
        <v>4300000</v>
      </c>
      <c r="D180">
        <v>651.00014199999998</v>
      </c>
      <c r="E180">
        <v>-556344.12768300006</v>
      </c>
      <c r="F180">
        <v>2525730.9722369998</v>
      </c>
      <c r="G180">
        <v>3882.3705559999999</v>
      </c>
      <c r="I180">
        <f t="shared" si="81"/>
        <v>1050.9352552265627</v>
      </c>
      <c r="J180">
        <f t="shared" si="82"/>
        <v>0.32526775089250298</v>
      </c>
      <c r="K180">
        <f t="shared" si="83"/>
        <v>0.99902848610848149</v>
      </c>
      <c r="L180">
        <f t="shared" si="84"/>
        <v>256.40717799996492</v>
      </c>
      <c r="M180">
        <f t="shared" si="85"/>
        <v>-6.6289703750018818</v>
      </c>
      <c r="O180">
        <v>1640</v>
      </c>
      <c r="P180">
        <v>4300000</v>
      </c>
      <c r="Q180">
        <v>651.00014199999998</v>
      </c>
      <c r="R180">
        <v>-556344.12768300006</v>
      </c>
      <c r="S180">
        <v>2525730.9722369998</v>
      </c>
      <c r="T180">
        <v>3882.3705559999999</v>
      </c>
      <c r="U180">
        <v>20540.608573000001</v>
      </c>
      <c r="V180">
        <f t="shared" si="67"/>
        <v>2.0540608573000001</v>
      </c>
      <c r="Y180">
        <v>4300000</v>
      </c>
      <c r="Z180">
        <v>38.771299999999997</v>
      </c>
      <c r="AA180">
        <v>99.748199999999997</v>
      </c>
      <c r="AB180">
        <v>60.976900000000001</v>
      </c>
      <c r="AD180">
        <f t="shared" si="77"/>
        <v>118651.82492371222</v>
      </c>
      <c r="AE180">
        <f t="shared" si="78"/>
        <v>1.7078667839176469</v>
      </c>
      <c r="AF180">
        <f t="shared" si="79"/>
        <v>43.568371322597251</v>
      </c>
      <c r="AG180">
        <f t="shared" si="80"/>
        <v>1.3821953442810054E-2</v>
      </c>
      <c r="AJ180">
        <v>0.20987631664971368</v>
      </c>
      <c r="AK180">
        <v>99.578676580224183</v>
      </c>
    </row>
    <row r="181" spans="2:41" x14ac:dyDescent="0.2">
      <c r="B181">
        <v>1680</v>
      </c>
      <c r="C181">
        <v>4400000</v>
      </c>
      <c r="D181">
        <v>651.034087</v>
      </c>
      <c r="E181">
        <v>-556320.17546699999</v>
      </c>
      <c r="F181">
        <v>2525730.9722369998</v>
      </c>
      <c r="G181">
        <v>4150.1934529999999</v>
      </c>
      <c r="I181">
        <f t="shared" si="81"/>
        <v>1074.8874712266261</v>
      </c>
      <c r="J181">
        <f t="shared" si="82"/>
        <v>0.33320111067036889</v>
      </c>
      <c r="K181">
        <f t="shared" si="83"/>
        <v>0.99902848610848149</v>
      </c>
      <c r="L181">
        <f t="shared" si="84"/>
        <v>280.35939400002826</v>
      </c>
      <c r="M181">
        <f t="shared" si="85"/>
        <v>-6.2397265999981757</v>
      </c>
      <c r="O181">
        <v>1680</v>
      </c>
      <c r="P181">
        <v>4400000</v>
      </c>
      <c r="Q181">
        <v>651.034087</v>
      </c>
      <c r="R181">
        <v>-556320.17546699999</v>
      </c>
      <c r="S181">
        <v>2525730.9722369998</v>
      </c>
      <c r="T181">
        <v>4150.1934529999999</v>
      </c>
      <c r="U181">
        <v>21649.895939000002</v>
      </c>
      <c r="V181">
        <f t="shared" si="67"/>
        <v>2.1649895939000001</v>
      </c>
      <c r="Y181">
        <v>4400000</v>
      </c>
      <c r="Z181">
        <v>38.335999999999999</v>
      </c>
      <c r="AA181">
        <v>99.411900000000003</v>
      </c>
      <c r="AB181">
        <v>61.075899999999997</v>
      </c>
      <c r="AD181">
        <f t="shared" si="77"/>
        <v>119230.68079793213</v>
      </c>
      <c r="AE181">
        <f t="shared" si="78"/>
        <v>1.7913601020715249</v>
      </c>
      <c r="AF181">
        <f t="shared" si="79"/>
        <v>42.738521414592093</v>
      </c>
      <c r="AG181">
        <f t="shared" si="80"/>
        <v>1.4090333031371376E-2</v>
      </c>
      <c r="AJ181">
        <v>0.26563542738986379</v>
      </c>
      <c r="AK181">
        <v>106.36604375231636</v>
      </c>
      <c r="AL181">
        <f>AVERAGE(AJ181:AJ185)</f>
        <v>0.24177515370565233</v>
      </c>
      <c r="AM181">
        <f>AVERAGE(AK181:AK185)</f>
        <v>108.42492950026194</v>
      </c>
    </row>
    <row r="182" spans="2:41" x14ac:dyDescent="0.2">
      <c r="B182">
        <v>1720</v>
      </c>
      <c r="C182">
        <v>4500000</v>
      </c>
      <c r="D182">
        <v>651.22544900000003</v>
      </c>
      <c r="E182">
        <v>-556295.32623799995</v>
      </c>
      <c r="F182">
        <v>2525730.9722369998</v>
      </c>
      <c r="G182">
        <v>4641.1522240000004</v>
      </c>
      <c r="I182">
        <f t="shared" si="81"/>
        <v>1099.7367002266692</v>
      </c>
      <c r="J182">
        <f t="shared" si="82"/>
        <v>0.34113447044823481</v>
      </c>
      <c r="K182">
        <f t="shared" si="83"/>
        <v>0.99902848610848149</v>
      </c>
      <c r="L182">
        <f t="shared" si="84"/>
        <v>305.20862300007138</v>
      </c>
      <c r="M182">
        <f t="shared" si="85"/>
        <v>-6.2173012749986807</v>
      </c>
      <c r="O182">
        <v>1720</v>
      </c>
      <c r="P182">
        <v>4500000</v>
      </c>
      <c r="Q182">
        <v>651.22544900000003</v>
      </c>
      <c r="R182">
        <v>-556295.32623799995</v>
      </c>
      <c r="S182">
        <v>2525730.9722369998</v>
      </c>
      <c r="T182">
        <v>4641.1522240000004</v>
      </c>
      <c r="U182">
        <v>23576.117457</v>
      </c>
      <c r="V182">
        <f t="shared" si="67"/>
        <v>2.3576117457000003</v>
      </c>
      <c r="Y182">
        <v>4500000</v>
      </c>
      <c r="Z182">
        <v>39.185600000000001</v>
      </c>
      <c r="AA182">
        <v>99.525700000000001</v>
      </c>
      <c r="AB182">
        <v>60.3401</v>
      </c>
      <c r="AD182">
        <f t="shared" si="77"/>
        <v>114973.16171378987</v>
      </c>
      <c r="AE182">
        <f t="shared" si="78"/>
        <v>2.0229768818702345</v>
      </c>
      <c r="AF182">
        <f t="shared" si="79"/>
        <v>40.253975572118755</v>
      </c>
      <c r="AG182">
        <f t="shared" si="80"/>
        <v>1.4960013053148067E-2</v>
      </c>
      <c r="AJ182">
        <v>0.32898718277730943</v>
      </c>
      <c r="AK182">
        <v>106.84349629798481</v>
      </c>
    </row>
    <row r="183" spans="2:41" x14ac:dyDescent="0.2">
      <c r="B183">
        <v>1760</v>
      </c>
      <c r="C183">
        <v>4600000</v>
      </c>
      <c r="D183">
        <v>651.02601900000002</v>
      </c>
      <c r="E183">
        <v>-556277.02120700001</v>
      </c>
      <c r="F183">
        <v>2525730.9722369998</v>
      </c>
      <c r="G183">
        <v>4972.5924100000002</v>
      </c>
      <c r="I183">
        <f t="shared" si="81"/>
        <v>1118.0417312266072</v>
      </c>
      <c r="J183">
        <f t="shared" si="82"/>
        <v>0.34906783022610077</v>
      </c>
      <c r="K183">
        <f t="shared" si="83"/>
        <v>0.99902848610848149</v>
      </c>
      <c r="L183">
        <f t="shared" si="84"/>
        <v>323.51365400000941</v>
      </c>
      <c r="M183">
        <f t="shared" si="85"/>
        <v>-6.3809062250013087</v>
      </c>
      <c r="O183">
        <v>1760</v>
      </c>
      <c r="P183">
        <v>4600000</v>
      </c>
      <c r="Q183">
        <v>651.02601900000002</v>
      </c>
      <c r="R183">
        <v>-556277.02120700001</v>
      </c>
      <c r="S183">
        <v>2525730.9722369998</v>
      </c>
      <c r="T183">
        <v>4972.5924100000002</v>
      </c>
      <c r="U183">
        <v>25058.508285</v>
      </c>
      <c r="V183">
        <f t="shared" si="67"/>
        <v>2.5058508285000003</v>
      </c>
      <c r="Y183">
        <v>4600000</v>
      </c>
      <c r="Z183">
        <v>38.579099999999997</v>
      </c>
      <c r="AA183">
        <v>99.843400000000003</v>
      </c>
      <c r="AB183">
        <v>61.264299999999999</v>
      </c>
      <c r="AD183">
        <f t="shared" si="77"/>
        <v>120337.45563090411</v>
      </c>
      <c r="AE183">
        <f t="shared" si="78"/>
        <v>2.0543266361450843</v>
      </c>
      <c r="AF183">
        <f t="shared" si="79"/>
        <v>41.174554420983213</v>
      </c>
      <c r="AG183">
        <f t="shared" si="80"/>
        <v>1.4625537749428789E-2</v>
      </c>
      <c r="AJ183">
        <v>0.20856303629833553</v>
      </c>
      <c r="AK183">
        <v>107.9399081979132</v>
      </c>
    </row>
    <row r="184" spans="2:41" x14ac:dyDescent="0.2">
      <c r="B184">
        <v>1800</v>
      </c>
      <c r="C184">
        <v>4700000</v>
      </c>
      <c r="D184">
        <v>651.01471500000002</v>
      </c>
      <c r="E184">
        <v>-556243.59617599996</v>
      </c>
      <c r="F184">
        <v>2525730.9722369998</v>
      </c>
      <c r="G184">
        <v>5325.2835500000001</v>
      </c>
      <c r="I184">
        <f t="shared" si="81"/>
        <v>1151.466762226657</v>
      </c>
      <c r="J184">
        <f t="shared" si="82"/>
        <v>0.35700119000396668</v>
      </c>
      <c r="K184">
        <f t="shared" si="83"/>
        <v>0.99902848610848149</v>
      </c>
      <c r="L184">
        <f t="shared" si="84"/>
        <v>356.93868500005919</v>
      </c>
      <c r="M184">
        <f t="shared" si="85"/>
        <v>-6.0029062249985143</v>
      </c>
      <c r="O184">
        <v>1800</v>
      </c>
      <c r="P184">
        <v>4700000</v>
      </c>
      <c r="Q184">
        <v>651.01471500000002</v>
      </c>
      <c r="R184">
        <v>-556243.59617599996</v>
      </c>
      <c r="S184">
        <v>2525730.9722369998</v>
      </c>
      <c r="T184">
        <v>5325.2835500000001</v>
      </c>
      <c r="U184">
        <v>26418.955877</v>
      </c>
      <c r="V184">
        <f t="shared" si="67"/>
        <v>2.6418955877000001</v>
      </c>
      <c r="Y184">
        <v>4700000</v>
      </c>
      <c r="Z184">
        <v>38.290300000000002</v>
      </c>
      <c r="AA184">
        <v>99.953400000000002</v>
      </c>
      <c r="AB184">
        <v>61.6631</v>
      </c>
      <c r="AD184">
        <f t="shared" si="77"/>
        <v>122702.7964498017</v>
      </c>
      <c r="AE184">
        <f t="shared" si="78"/>
        <v>2.1241065426557015</v>
      </c>
      <c r="AF184">
        <f t="shared" si="79"/>
        <v>41.050902234483651</v>
      </c>
      <c r="AG184">
        <f t="shared" si="80"/>
        <v>1.4669592316393447E-2</v>
      </c>
      <c r="AJ184">
        <v>0.16920675167698082</v>
      </c>
      <c r="AK184">
        <v>108.82527664610376</v>
      </c>
    </row>
    <row r="185" spans="2:41" x14ac:dyDescent="0.2">
      <c r="B185">
        <v>1840</v>
      </c>
      <c r="C185">
        <v>4800000</v>
      </c>
      <c r="D185">
        <v>650.96736699999997</v>
      </c>
      <c r="E185">
        <v>-556214.07285800006</v>
      </c>
      <c r="F185">
        <v>2525730.9722369998</v>
      </c>
      <c r="G185">
        <v>5687.8875859999998</v>
      </c>
      <c r="I185">
        <f t="shared" si="81"/>
        <v>1180.990080226562</v>
      </c>
      <c r="J185">
        <f t="shared" si="82"/>
        <v>0.3649345497818326</v>
      </c>
      <c r="K185">
        <f t="shared" si="83"/>
        <v>0.99902848610848149</v>
      </c>
      <c r="L185">
        <f t="shared" si="84"/>
        <v>386.46200299996417</v>
      </c>
      <c r="M185">
        <f t="shared" si="85"/>
        <v>-6.1004490500021351</v>
      </c>
      <c r="O185">
        <v>1840</v>
      </c>
      <c r="P185">
        <v>4800000</v>
      </c>
      <c r="Q185">
        <v>650.96736699999997</v>
      </c>
      <c r="R185">
        <v>-556214.07285800006</v>
      </c>
      <c r="S185">
        <v>2525730.9722369998</v>
      </c>
      <c r="T185">
        <v>5687.8875859999998</v>
      </c>
      <c r="U185">
        <v>27837.254670999999</v>
      </c>
      <c r="V185">
        <f t="shared" si="67"/>
        <v>2.7837254671</v>
      </c>
      <c r="Y185">
        <v>4800000</v>
      </c>
      <c r="Z185">
        <v>38.130899999999997</v>
      </c>
      <c r="AA185">
        <v>99.780299999999997</v>
      </c>
      <c r="AB185">
        <v>61.6494</v>
      </c>
      <c r="AD185">
        <f t="shared" si="77"/>
        <v>122621.03013299947</v>
      </c>
      <c r="AE185">
        <f t="shared" si="78"/>
        <v>2.239631411851903</v>
      </c>
      <c r="AF185">
        <f t="shared" si="79"/>
        <v>40.131730622876233</v>
      </c>
      <c r="AG185">
        <f t="shared" si="80"/>
        <v>1.5005582631333838E-2</v>
      </c>
      <c r="AJ185">
        <v>0.23648337038577208</v>
      </c>
      <c r="AK185">
        <v>112.14992260699157</v>
      </c>
    </row>
    <row r="186" spans="2:41" x14ac:dyDescent="0.2">
      <c r="B186">
        <v>1880</v>
      </c>
      <c r="C186">
        <v>4900000</v>
      </c>
      <c r="D186">
        <v>651.132341</v>
      </c>
      <c r="E186">
        <v>-556182.81082400004</v>
      </c>
      <c r="F186">
        <v>2525730.9722369998</v>
      </c>
      <c r="G186">
        <v>6173.3550349999996</v>
      </c>
      <c r="I186">
        <f t="shared" si="81"/>
        <v>1212.2521142265759</v>
      </c>
      <c r="J186">
        <f t="shared" si="82"/>
        <v>0.37286790955969851</v>
      </c>
      <c r="K186">
        <f t="shared" si="83"/>
        <v>0.99902848610848149</v>
      </c>
      <c r="L186">
        <f t="shared" si="84"/>
        <v>417.72403699997813</v>
      </c>
      <c r="M186">
        <f t="shared" si="85"/>
        <v>-6.0569811499994106</v>
      </c>
      <c r="O186">
        <v>1880</v>
      </c>
      <c r="P186">
        <v>4900000</v>
      </c>
      <c r="Q186">
        <v>651.132341</v>
      </c>
      <c r="R186">
        <v>-556182.81082400004</v>
      </c>
      <c r="S186">
        <v>2525730.9722369998</v>
      </c>
      <c r="T186">
        <v>6173.3550349999996</v>
      </c>
      <c r="U186">
        <v>29698.678109</v>
      </c>
      <c r="V186">
        <f t="shared" si="67"/>
        <v>2.9698678109000003</v>
      </c>
      <c r="Y186">
        <v>4900000</v>
      </c>
      <c r="Z186">
        <v>38.556199999999997</v>
      </c>
      <c r="AA186">
        <v>99.815899999999999</v>
      </c>
      <c r="AB186">
        <v>61.259700000000002</v>
      </c>
      <c r="AD186">
        <f t="shared" si="77"/>
        <v>120310.35122913643</v>
      </c>
      <c r="AE186">
        <f t="shared" si="78"/>
        <v>2.4352818516784969</v>
      </c>
      <c r="AF186">
        <f t="shared" si="79"/>
        <v>38.537709313928701</v>
      </c>
      <c r="AG186">
        <f t="shared" si="80"/>
        <v>1.5626253109505567E-2</v>
      </c>
      <c r="AJ186">
        <v>0.18170518459111351</v>
      </c>
      <c r="AK186">
        <v>114.48327895360481</v>
      </c>
      <c r="AL186">
        <f>AVERAGE(AJ186:AJ190)</f>
        <v>0.18899953771309591</v>
      </c>
      <c r="AM186">
        <f>AVERAGE(AK186:AK190)</f>
        <v>118.74495823874392</v>
      </c>
      <c r="AN186">
        <f>AVERAGE(AJ186:AJ195)</f>
        <v>0.1695542437147402</v>
      </c>
      <c r="AO186">
        <f>AVERAGE(AK186:AK195)</f>
        <v>124.31983891377629</v>
      </c>
    </row>
    <row r="187" spans="2:41" x14ac:dyDescent="0.2">
      <c r="B187">
        <v>1920</v>
      </c>
      <c r="C187">
        <v>5000000</v>
      </c>
      <c r="D187">
        <v>651.07382600000005</v>
      </c>
      <c r="E187">
        <v>-556152.86179500003</v>
      </c>
      <c r="F187">
        <v>2525730.9722369998</v>
      </c>
      <c r="G187">
        <v>6503.7960460000004</v>
      </c>
      <c r="I187">
        <f t="shared" si="81"/>
        <v>1242.2011432265863</v>
      </c>
      <c r="J187">
        <f t="shared" si="82"/>
        <v>0.38080126933756447</v>
      </c>
      <c r="K187">
        <f t="shared" si="83"/>
        <v>0.99902848610848149</v>
      </c>
      <c r="L187">
        <f t="shared" si="84"/>
        <v>447.67306599998847</v>
      </c>
      <c r="M187">
        <f t="shared" si="85"/>
        <v>-6.0898062749995008</v>
      </c>
      <c r="O187">
        <v>1920</v>
      </c>
      <c r="P187">
        <v>5000000</v>
      </c>
      <c r="Q187">
        <v>651.07382600000005</v>
      </c>
      <c r="R187">
        <v>-556152.86179500003</v>
      </c>
      <c r="S187">
        <v>2525730.9722369998</v>
      </c>
      <c r="T187">
        <v>6503.7960460000004</v>
      </c>
      <c r="U187">
        <v>31655.245340000001</v>
      </c>
      <c r="V187">
        <f t="shared" si="67"/>
        <v>3.1655245340000002</v>
      </c>
      <c r="Y187">
        <v>5000000</v>
      </c>
      <c r="Z187">
        <v>38.067100000000003</v>
      </c>
      <c r="AA187">
        <v>100.176</v>
      </c>
      <c r="AB187">
        <v>62.108899999999998</v>
      </c>
      <c r="AD187">
        <f t="shared" si="77"/>
        <v>125383.36193003629</v>
      </c>
      <c r="AE187">
        <f t="shared" si="78"/>
        <v>2.4906969046568221</v>
      </c>
      <c r="AF187">
        <f t="shared" si="79"/>
        <v>39.325969038681166</v>
      </c>
      <c r="AG187">
        <f t="shared" si="80"/>
        <v>1.5313036518125562E-2</v>
      </c>
      <c r="AJ187">
        <v>0.15821444780408855</v>
      </c>
      <c r="AK187">
        <v>115.16367455299908</v>
      </c>
    </row>
    <row r="188" spans="2:41" x14ac:dyDescent="0.2">
      <c r="B188">
        <v>1960</v>
      </c>
      <c r="C188">
        <v>5100000</v>
      </c>
      <c r="D188">
        <v>651.04861800000003</v>
      </c>
      <c r="E188">
        <v>-556116.76889299997</v>
      </c>
      <c r="F188">
        <v>2525730.9722369998</v>
      </c>
      <c r="G188">
        <v>6818.3587790000001</v>
      </c>
      <c r="I188">
        <f t="shared" si="81"/>
        <v>1278.2940452266484</v>
      </c>
      <c r="J188">
        <f t="shared" si="82"/>
        <v>0.38873462911543039</v>
      </c>
      <c r="K188">
        <f t="shared" si="83"/>
        <v>0.99902848610848149</v>
      </c>
      <c r="L188">
        <f t="shared" si="84"/>
        <v>483.76596800005063</v>
      </c>
      <c r="M188">
        <f t="shared" si="85"/>
        <v>-5.9362094499982048</v>
      </c>
      <c r="O188">
        <v>1960</v>
      </c>
      <c r="P188">
        <v>5100000</v>
      </c>
      <c r="Q188">
        <v>651.04861800000003</v>
      </c>
      <c r="R188">
        <v>-556116.76889299997</v>
      </c>
      <c r="S188">
        <v>2525730.9722369998</v>
      </c>
      <c r="T188">
        <v>6818.3587790000001</v>
      </c>
      <c r="U188">
        <v>33244.300765</v>
      </c>
      <c r="V188">
        <f t="shared" si="67"/>
        <v>3.3244300765000001</v>
      </c>
      <c r="Y188">
        <v>5100000</v>
      </c>
      <c r="Z188">
        <v>38.061700000000002</v>
      </c>
      <c r="AA188">
        <v>100.04900000000001</v>
      </c>
      <c r="AB188">
        <v>61.987299999999998</v>
      </c>
      <c r="AD188">
        <f t="shared" si="77"/>
        <v>124648.35684956326</v>
      </c>
      <c r="AE188">
        <f t="shared" si="78"/>
        <v>2.6311508783269093</v>
      </c>
      <c r="AF188">
        <f t="shared" si="79"/>
        <v>38.297571681023975</v>
      </c>
      <c r="AG188">
        <f t="shared" si="80"/>
        <v>1.572423455501706E-2</v>
      </c>
      <c r="AJ188">
        <v>0.13845801446297945</v>
      </c>
      <c r="AK188">
        <v>118.57665656641925</v>
      </c>
    </row>
    <row r="189" spans="2:41" x14ac:dyDescent="0.2">
      <c r="B189">
        <v>2000</v>
      </c>
      <c r="C189">
        <v>5200000</v>
      </c>
      <c r="D189">
        <v>651.09468300000003</v>
      </c>
      <c r="E189">
        <v>-556073.51019499998</v>
      </c>
      <c r="F189">
        <v>2525730.9722369998</v>
      </c>
      <c r="G189">
        <v>7252.1588089999996</v>
      </c>
      <c r="I189">
        <f t="shared" si="81"/>
        <v>1321.552743226639</v>
      </c>
      <c r="J189">
        <f t="shared" si="82"/>
        <v>0.3966679888932963</v>
      </c>
      <c r="K189">
        <f t="shared" si="83"/>
        <v>0.99902848610848149</v>
      </c>
      <c r="L189">
        <f t="shared" si="84"/>
        <v>527.02466600004118</v>
      </c>
      <c r="M189">
        <f t="shared" si="85"/>
        <v>-5.7570645499999955</v>
      </c>
      <c r="O189">
        <v>2000</v>
      </c>
      <c r="P189">
        <v>5200000</v>
      </c>
      <c r="Q189">
        <v>651.09468300000003</v>
      </c>
      <c r="R189">
        <v>-556073.51019499998</v>
      </c>
      <c r="S189">
        <v>2525730.9722369998</v>
      </c>
      <c r="T189">
        <v>7252.1588089999996</v>
      </c>
      <c r="U189">
        <v>35200.880979000001</v>
      </c>
      <c r="V189">
        <f t="shared" si="67"/>
        <v>3.5200880979000004</v>
      </c>
      <c r="Y189">
        <v>5200000</v>
      </c>
      <c r="Z189">
        <v>38.412799999999997</v>
      </c>
      <c r="AA189">
        <v>99.736400000000003</v>
      </c>
      <c r="AB189">
        <v>61.323599999999999</v>
      </c>
      <c r="AD189">
        <f t="shared" si="77"/>
        <v>120687.23130247951</v>
      </c>
      <c r="AE189">
        <f t="shared" si="78"/>
        <v>2.8774468887781532</v>
      </c>
      <c r="AF189">
        <f t="shared" si="79"/>
        <v>36.338925345176577</v>
      </c>
      <c r="AG189">
        <f t="shared" si="80"/>
        <v>1.6571761390294735E-2</v>
      </c>
      <c r="AJ189">
        <v>0.20593959098491657</v>
      </c>
      <c r="AK189">
        <v>118.9292831755368</v>
      </c>
    </row>
    <row r="190" spans="2:41" x14ac:dyDescent="0.2">
      <c r="B190">
        <v>2040</v>
      </c>
      <c r="C190">
        <v>5300000</v>
      </c>
      <c r="D190">
        <v>651.137473</v>
      </c>
      <c r="E190">
        <v>-556042.19936099998</v>
      </c>
      <c r="F190">
        <v>2525730.9722369998</v>
      </c>
      <c r="G190">
        <v>7671.6398330000002</v>
      </c>
      <c r="I190">
        <f t="shared" si="81"/>
        <v>1352.8635772266425</v>
      </c>
      <c r="J190">
        <f t="shared" si="82"/>
        <v>0.40460134867116226</v>
      </c>
      <c r="K190">
        <f t="shared" si="83"/>
        <v>0.99902848610848149</v>
      </c>
      <c r="L190">
        <f t="shared" si="84"/>
        <v>558.3355000000447</v>
      </c>
      <c r="M190">
        <f t="shared" si="85"/>
        <v>-6.0557611499996709</v>
      </c>
      <c r="O190">
        <v>2040</v>
      </c>
      <c r="P190">
        <v>5300000</v>
      </c>
      <c r="Q190">
        <v>651.137473</v>
      </c>
      <c r="R190">
        <v>-556042.19936099998</v>
      </c>
      <c r="S190">
        <v>2525730.9722369998</v>
      </c>
      <c r="T190">
        <v>7671.6398330000002</v>
      </c>
      <c r="U190">
        <v>37140.813240000003</v>
      </c>
      <c r="V190">
        <f t="shared" si="67"/>
        <v>3.7140813240000004</v>
      </c>
      <c r="Y190">
        <v>5300000</v>
      </c>
      <c r="Z190">
        <v>38.499200000000002</v>
      </c>
      <c r="AA190">
        <v>100.72199999999999</v>
      </c>
      <c r="AB190">
        <v>62.222799999999999</v>
      </c>
      <c r="AD190">
        <f t="shared" si="77"/>
        <v>126074.44022063141</v>
      </c>
      <c r="AE190">
        <f t="shared" si="78"/>
        <v>2.9062934829216629</v>
      </c>
      <c r="AF190">
        <f t="shared" si="79"/>
        <v>37.216680343560895</v>
      </c>
      <c r="AG190">
        <f t="shared" si="80"/>
        <v>1.6180916579363602E-2</v>
      </c>
      <c r="AJ190">
        <v>0.2606804507223815</v>
      </c>
      <c r="AK190">
        <v>126.57189794515968</v>
      </c>
    </row>
    <row r="191" spans="2:41" x14ac:dyDescent="0.2">
      <c r="B191">
        <v>2080</v>
      </c>
      <c r="C191">
        <v>5400000</v>
      </c>
      <c r="D191">
        <v>651.07442200000003</v>
      </c>
      <c r="E191">
        <v>-556021.26439100003</v>
      </c>
      <c r="F191">
        <v>2525730.9722369998</v>
      </c>
      <c r="G191">
        <v>8089.368708</v>
      </c>
      <c r="I191">
        <f t="shared" si="81"/>
        <v>1373.7985472265864</v>
      </c>
      <c r="J191">
        <f t="shared" si="82"/>
        <v>0.41253470844902818</v>
      </c>
      <c r="K191">
        <f t="shared" si="83"/>
        <v>0.99902848610848149</v>
      </c>
      <c r="L191">
        <f t="shared" si="84"/>
        <v>579.27046999998856</v>
      </c>
      <c r="M191">
        <f t="shared" si="85"/>
        <v>-6.3151577500011626</v>
      </c>
      <c r="O191">
        <v>2080</v>
      </c>
      <c r="P191">
        <v>5400000</v>
      </c>
      <c r="Q191">
        <v>651.07442200000003</v>
      </c>
      <c r="R191">
        <v>-556021.26439100003</v>
      </c>
      <c r="S191">
        <v>2525730.9722369998</v>
      </c>
      <c r="T191">
        <v>8089.368708</v>
      </c>
      <c r="U191">
        <v>38779.667404</v>
      </c>
      <c r="V191">
        <f t="shared" si="67"/>
        <v>3.8779667404000002</v>
      </c>
      <c r="Y191">
        <v>5400000</v>
      </c>
      <c r="Z191">
        <v>38.164000000000001</v>
      </c>
      <c r="AA191">
        <v>100.057</v>
      </c>
      <c r="AB191">
        <v>61.893000000000001</v>
      </c>
      <c r="AD191">
        <f t="shared" si="77"/>
        <v>124080.34691122083</v>
      </c>
      <c r="AE191">
        <f t="shared" si="78"/>
        <v>3.0833028807087319</v>
      </c>
      <c r="AF191">
        <f t="shared" si="79"/>
        <v>35.923646591315951</v>
      </c>
      <c r="AG191">
        <f t="shared" si="80"/>
        <v>1.676333159745463E-2</v>
      </c>
      <c r="AJ191">
        <v>0.21323882660920151</v>
      </c>
      <c r="AK191">
        <v>127.90459614761956</v>
      </c>
      <c r="AL191">
        <f>AVERAGE(AJ191:AJ195)</f>
        <v>0.15010894971638453</v>
      </c>
      <c r="AM191">
        <f>AVERAGE(AK191:AK195)</f>
        <v>129.89471958880864</v>
      </c>
    </row>
    <row r="192" spans="2:41" x14ac:dyDescent="0.2">
      <c r="B192">
        <v>2120</v>
      </c>
      <c r="C192">
        <v>5500000</v>
      </c>
      <c r="D192">
        <v>651.00876100000005</v>
      </c>
      <c r="E192">
        <v>-555974.72001699999</v>
      </c>
      <c r="F192">
        <v>2525730.9722369998</v>
      </c>
      <c r="G192">
        <v>8564.4699130000008</v>
      </c>
      <c r="I192">
        <f t="shared" si="81"/>
        <v>1420.3429212266346</v>
      </c>
      <c r="J192">
        <f t="shared" si="82"/>
        <v>0.42046806822689409</v>
      </c>
      <c r="K192">
        <f t="shared" si="83"/>
        <v>0.99902848610848149</v>
      </c>
      <c r="L192">
        <f t="shared" si="84"/>
        <v>625.81484400003683</v>
      </c>
      <c r="M192">
        <f t="shared" si="85"/>
        <v>-5.6749226499985523</v>
      </c>
      <c r="O192">
        <v>2120</v>
      </c>
      <c r="P192">
        <v>5500000</v>
      </c>
      <c r="Q192">
        <v>651.00876100000005</v>
      </c>
      <c r="R192">
        <v>-555974.72001699999</v>
      </c>
      <c r="S192">
        <v>2525730.9722369998</v>
      </c>
      <c r="T192">
        <v>8564.4699130000008</v>
      </c>
      <c r="U192">
        <v>41023.672096000002</v>
      </c>
      <c r="V192">
        <f t="shared" si="67"/>
        <v>4.1023672096000006</v>
      </c>
      <c r="Y192">
        <v>5500000</v>
      </c>
      <c r="Z192">
        <v>38.161900000000003</v>
      </c>
      <c r="AA192">
        <v>100.85</v>
      </c>
      <c r="AB192">
        <v>62.688099999999999</v>
      </c>
      <c r="AD192">
        <f t="shared" si="77"/>
        <v>128923.98441799489</v>
      </c>
      <c r="AE192">
        <f t="shared" si="78"/>
        <v>3.1391778467985922</v>
      </c>
      <c r="AF192">
        <f>AD192/O192*0.6022</f>
        <v>36.621709158734205</v>
      </c>
      <c r="AG192">
        <f t="shared" si="80"/>
        <v>1.644379833256298E-2</v>
      </c>
      <c r="AJ192">
        <v>0.17388831371790259</v>
      </c>
      <c r="AK192">
        <v>129.46023061405566</v>
      </c>
    </row>
    <row r="193" spans="2:41" x14ac:dyDescent="0.2">
      <c r="B193">
        <v>2160</v>
      </c>
      <c r="C193">
        <v>5600000</v>
      </c>
      <c r="D193">
        <v>651.17341699999997</v>
      </c>
      <c r="E193">
        <v>-555956.78791199997</v>
      </c>
      <c r="F193">
        <v>2525730.9722369998</v>
      </c>
      <c r="G193">
        <v>8987.5919319999994</v>
      </c>
      <c r="I193">
        <f t="shared" ref="I193" si="86">E193-(128000-$B$137)/128000*$E$138</f>
        <v>1438.2750262266491</v>
      </c>
      <c r="J193">
        <f t="shared" ref="J193" si="87">B193/$B$137</f>
        <v>0.42840142800476</v>
      </c>
      <c r="K193">
        <f t="shared" ref="K193" si="88">F193/$F$138</f>
        <v>0.99902848610848149</v>
      </c>
      <c r="L193">
        <f t="shared" ref="L193" si="89">E193-$E$139</f>
        <v>643.74694900005125</v>
      </c>
      <c r="M193">
        <f t="shared" ref="M193" si="90">((L193-L192)-(B193-B192)*$H$14)/(B193-B192)</f>
        <v>-6.3902293749993984</v>
      </c>
      <c r="AJ193">
        <v>0.13060968157532288</v>
      </c>
      <c r="AK193">
        <v>129.63399993787104</v>
      </c>
    </row>
    <row r="194" spans="2:41" x14ac:dyDescent="0.2">
      <c r="AJ194">
        <v>0.11260924617594199</v>
      </c>
      <c r="AK194">
        <v>130.38864593751464</v>
      </c>
    </row>
    <row r="195" spans="2:41" x14ac:dyDescent="0.2">
      <c r="AJ195">
        <v>0.12019868050355362</v>
      </c>
      <c r="AK195">
        <v>132.08612530698232</v>
      </c>
    </row>
    <row r="196" spans="2:41" x14ac:dyDescent="0.2">
      <c r="B196" t="s">
        <v>5</v>
      </c>
      <c r="AE196" t="s">
        <v>6</v>
      </c>
      <c r="AJ196">
        <v>0.14483742038536745</v>
      </c>
      <c r="AK196">
        <v>139.58895827192705</v>
      </c>
      <c r="AL196">
        <f>AVERAGE(AJ196:AJ200)</f>
        <v>0.12763047714704645</v>
      </c>
      <c r="AM196">
        <f>AVERAGE(AK196:AK200)</f>
        <v>145.61695154087772</v>
      </c>
      <c r="AN196">
        <f>AVERAGE(AJ196:AJ205)</f>
        <v>0.10660590604839131</v>
      </c>
      <c r="AO196">
        <f>AVERAGE(AK196:AK205)</f>
        <v>157.85853775025831</v>
      </c>
    </row>
    <row r="197" spans="2:41" x14ac:dyDescent="0.2">
      <c r="D197" t="s">
        <v>7</v>
      </c>
      <c r="F197" t="s">
        <v>41</v>
      </c>
      <c r="Y197" t="s">
        <v>8</v>
      </c>
      <c r="Z197" t="s">
        <v>9</v>
      </c>
      <c r="AA197" t="s">
        <v>10</v>
      </c>
      <c r="AB197" t="s">
        <v>11</v>
      </c>
      <c r="AD197">
        <f>(4/3)*3.14*((3.413*4.4)^3)</f>
        <v>14178.662957559638</v>
      </c>
      <c r="AE197" t="s">
        <v>12</v>
      </c>
      <c r="AJ197">
        <v>9.1271665506000452E-2</v>
      </c>
      <c r="AK197">
        <v>144.29261061236579</v>
      </c>
    </row>
    <row r="198" spans="2:41" x14ac:dyDescent="0.2">
      <c r="B198">
        <v>726</v>
      </c>
      <c r="C198" t="s">
        <v>13</v>
      </c>
      <c r="D198" t="s">
        <v>14</v>
      </c>
      <c r="E198" t="s">
        <v>15</v>
      </c>
      <c r="F198" t="s">
        <v>16</v>
      </c>
      <c r="G198" t="s">
        <v>17</v>
      </c>
      <c r="I198" t="s">
        <v>18</v>
      </c>
      <c r="J198" t="s">
        <v>19</v>
      </c>
      <c r="K198" t="s">
        <v>20</v>
      </c>
      <c r="L198" t="s">
        <v>21</v>
      </c>
      <c r="M198" t="s">
        <v>22</v>
      </c>
      <c r="Y198">
        <v>0</v>
      </c>
      <c r="Z198">
        <v>51.45</v>
      </c>
      <c r="AA198">
        <v>85.75</v>
      </c>
      <c r="AB198">
        <v>34.299999999999997</v>
      </c>
      <c r="AD198">
        <f>(1/6)*3.14*(AB198)^3</f>
        <v>21118.387663333328</v>
      </c>
      <c r="AJ198">
        <v>0.18258303339456775</v>
      </c>
      <c r="AK198">
        <v>144.90725378676902</v>
      </c>
    </row>
    <row r="199" spans="2:41" x14ac:dyDescent="0.2">
      <c r="B199" t="s">
        <v>23</v>
      </c>
      <c r="C199">
        <v>100000</v>
      </c>
      <c r="D199">
        <v>650.75537099999997</v>
      </c>
      <c r="E199">
        <v>-580251.53350000002</v>
      </c>
      <c r="F199">
        <v>2528187.1411649999</v>
      </c>
      <c r="G199">
        <v>1.4749E-2</v>
      </c>
      <c r="Y199">
        <v>100000</v>
      </c>
      <c r="Z199">
        <v>51.720199999999998</v>
      </c>
      <c r="AA199">
        <v>85.642700000000005</v>
      </c>
      <c r="AB199">
        <v>33.922499999999999</v>
      </c>
      <c r="AD199">
        <f t="shared" ref="AD199:AD201" si="91">(1/6)*3.14*(AB199)^3</f>
        <v>20428.757403354844</v>
      </c>
      <c r="AJ199">
        <v>0.10053573368676472</v>
      </c>
      <c r="AK199">
        <v>145.9634808053523</v>
      </c>
    </row>
    <row r="200" spans="2:41" x14ac:dyDescent="0.2">
      <c r="B200">
        <v>0</v>
      </c>
      <c r="C200">
        <v>200000</v>
      </c>
      <c r="D200">
        <v>650.77200400000004</v>
      </c>
      <c r="E200">
        <v>-576768.56926400005</v>
      </c>
      <c r="F200">
        <v>2527522.8671530001</v>
      </c>
      <c r="G200">
        <v>1.4687E-2</v>
      </c>
      <c r="I200">
        <f>E200-(128000-$B$198)/128000*$E$199</f>
        <v>191.85006942960899</v>
      </c>
      <c r="J200">
        <f>B200/$B$198</f>
        <v>0</v>
      </c>
      <c r="K200">
        <f>F200/$F$199</f>
        <v>0.99973725283180825</v>
      </c>
      <c r="L200">
        <f>E200-$E$200</f>
        <v>0</v>
      </c>
      <c r="O200" t="s">
        <v>24</v>
      </c>
      <c r="P200" t="s">
        <v>13</v>
      </c>
      <c r="Q200" t="s">
        <v>14</v>
      </c>
      <c r="R200" t="s">
        <v>15</v>
      </c>
      <c r="S200" t="s">
        <v>16</v>
      </c>
      <c r="T200" t="s">
        <v>17</v>
      </c>
      <c r="U200" t="s">
        <v>25</v>
      </c>
      <c r="V200" t="s">
        <v>26</v>
      </c>
      <c r="Y200">
        <v>200000</v>
      </c>
      <c r="Z200">
        <v>51.7</v>
      </c>
      <c r="AA200">
        <v>85.221800000000002</v>
      </c>
      <c r="AB200">
        <v>33.521799999999999</v>
      </c>
      <c r="AD200">
        <f t="shared" si="91"/>
        <v>19713.348045836319</v>
      </c>
      <c r="AE200" t="s">
        <v>27</v>
      </c>
      <c r="AF200" t="s">
        <v>28</v>
      </c>
      <c r="AG200" t="s">
        <v>29</v>
      </c>
      <c r="AJ200">
        <v>0.11892453276253186</v>
      </c>
      <c r="AK200">
        <v>153.33245422797435</v>
      </c>
    </row>
    <row r="201" spans="2:41" x14ac:dyDescent="0.2">
      <c r="B201">
        <v>10</v>
      </c>
      <c r="C201">
        <v>300000</v>
      </c>
      <c r="D201">
        <v>650.840868</v>
      </c>
      <c r="E201">
        <v>-576761.13086100004</v>
      </c>
      <c r="F201">
        <v>2526657.2479770002</v>
      </c>
      <c r="G201">
        <v>233.11575199999999</v>
      </c>
      <c r="I201">
        <f t="shared" ref="I201:I203" si="92">E201-(128000-$B$198)/128000*$E$199</f>
        <v>199.28847242961638</v>
      </c>
      <c r="J201">
        <f t="shared" ref="J201:J203" si="93">B201/$B$198</f>
        <v>1.3774104683195593E-2</v>
      </c>
      <c r="K201">
        <f t="shared" ref="K201:K203" si="94">F201/$F$199</f>
        <v>0.99939486552910206</v>
      </c>
      <c r="L201">
        <f t="shared" ref="L201:L202" si="95">E201-$E$200</f>
        <v>7.4384030000073835</v>
      </c>
      <c r="M201">
        <f>((L201-L200)-(B201-B200)*$H$14)/(B201-B200)</f>
        <v>-6.0946916999990206</v>
      </c>
      <c r="O201">
        <v>10</v>
      </c>
      <c r="P201">
        <v>300000</v>
      </c>
      <c r="Q201">
        <v>650.840868</v>
      </c>
      <c r="R201">
        <v>-576761.13086100004</v>
      </c>
      <c r="S201">
        <v>2526657.2479770002</v>
      </c>
      <c r="T201">
        <v>233.11575199999999</v>
      </c>
      <c r="U201">
        <v>0</v>
      </c>
      <c r="V201">
        <f>U201*10^-4</f>
        <v>0</v>
      </c>
      <c r="Y201">
        <v>300000</v>
      </c>
      <c r="Z201">
        <v>51.6175</v>
      </c>
      <c r="AA201">
        <v>85.116799999999998</v>
      </c>
      <c r="AB201">
        <v>33.499299999999998</v>
      </c>
      <c r="AD201">
        <f t="shared" si="91"/>
        <v>19673.679589688028</v>
      </c>
      <c r="AE201">
        <f>V201*$AD$197/AD201</f>
        <v>0</v>
      </c>
      <c r="AF201">
        <f>AD201/O201*0.6022</f>
        <v>1184.7489848910129</v>
      </c>
      <c r="AG201">
        <f>O201/AD201</f>
        <v>5.0829332430734036E-4</v>
      </c>
      <c r="AJ201">
        <v>6.8932639274485341E-2</v>
      </c>
      <c r="AK201">
        <v>165.63795550359794</v>
      </c>
      <c r="AL201">
        <f>AVERAGE(AJ201:AJ205)</f>
        <v>8.5581334949736201E-2</v>
      </c>
      <c r="AM201">
        <f>AVERAGE(AK201:AK205)</f>
        <v>170.10012395963886</v>
      </c>
    </row>
    <row r="202" spans="2:41" x14ac:dyDescent="0.2">
      <c r="B202">
        <v>20</v>
      </c>
      <c r="C202">
        <v>400000</v>
      </c>
      <c r="D202">
        <v>650.80081499999994</v>
      </c>
      <c r="E202">
        <v>-576760.33331599995</v>
      </c>
      <c r="F202">
        <v>2526657.2479770002</v>
      </c>
      <c r="G202">
        <v>255.09998400000001</v>
      </c>
      <c r="I202">
        <f t="shared" si="92"/>
        <v>200.08601742971223</v>
      </c>
      <c r="J202">
        <f t="shared" si="93"/>
        <v>2.7548209366391185E-2</v>
      </c>
      <c r="K202">
        <f t="shared" si="94"/>
        <v>0.99939486552910206</v>
      </c>
      <c r="L202">
        <f t="shared" si="95"/>
        <v>8.2359480001032352</v>
      </c>
      <c r="M202">
        <f t="shared" ref="M202:M203" si="96">((L202-L201)-(B202-B201)*$H$14)/(B202-B201)</f>
        <v>-6.758777499990174</v>
      </c>
      <c r="O202">
        <v>20</v>
      </c>
      <c r="P202">
        <v>400000</v>
      </c>
      <c r="Q202">
        <v>650.80081499999994</v>
      </c>
      <c r="R202">
        <v>-576760.33331599995</v>
      </c>
      <c r="S202">
        <v>2526657.2479770002</v>
      </c>
      <c r="T202">
        <v>255.09998400000001</v>
      </c>
      <c r="U202">
        <v>131.32907299999999</v>
      </c>
      <c r="V202">
        <f t="shared" ref="V202:V257" si="97">U202*10^-4</f>
        <v>1.31329073E-2</v>
      </c>
      <c r="Y202">
        <v>400000</v>
      </c>
      <c r="Z202">
        <v>85.146299999999997</v>
      </c>
      <c r="AA202">
        <v>51.500799999999998</v>
      </c>
      <c r="AB202">
        <v>33.645499999999998</v>
      </c>
      <c r="AD202">
        <f t="shared" ref="AD202" si="98">(1/6)*3.14*(AB202)^3</f>
        <v>19932.389156724101</v>
      </c>
      <c r="AE202">
        <f t="shared" ref="AE202:AE203" si="99">V202*$AD$197/AD202</f>
        <v>9.3419341151463747E-3</v>
      </c>
      <c r="AF202">
        <f t="shared" ref="AF202" si="100">AD202/O202*0.6022</f>
        <v>600.16423750896263</v>
      </c>
      <c r="AG202">
        <f t="shared" ref="AG202:AG203" si="101">O202/AD202</f>
        <v>1.0033920089932164E-3</v>
      </c>
      <c r="AJ202">
        <v>7.8466070698709284E-2</v>
      </c>
      <c r="AK202">
        <v>167.34711844112886</v>
      </c>
    </row>
    <row r="203" spans="2:41" x14ac:dyDescent="0.2">
      <c r="B203">
        <v>30</v>
      </c>
      <c r="C203">
        <v>500000</v>
      </c>
      <c r="D203">
        <v>650.77348400000005</v>
      </c>
      <c r="E203">
        <v>-576770.80963000003</v>
      </c>
      <c r="F203">
        <v>2526657.2479770002</v>
      </c>
      <c r="G203">
        <v>220.68307999999999</v>
      </c>
      <c r="I203">
        <f t="shared" si="92"/>
        <v>189.60970342962537</v>
      </c>
      <c r="J203">
        <f t="shared" si="93"/>
        <v>4.1322314049586778E-2</v>
      </c>
      <c r="K203">
        <f t="shared" si="94"/>
        <v>0.99939486552910206</v>
      </c>
      <c r="L203">
        <f>E203-$E$200</f>
        <v>-2.2403659999836236</v>
      </c>
      <c r="M203">
        <f t="shared" si="96"/>
        <v>-7.8861634000084448</v>
      </c>
      <c r="O203">
        <v>30</v>
      </c>
      <c r="P203">
        <v>500000</v>
      </c>
      <c r="Q203">
        <v>650.77348400000005</v>
      </c>
      <c r="R203">
        <v>-576770.80963000003</v>
      </c>
      <c r="S203">
        <v>2526657.2479770002</v>
      </c>
      <c r="T203">
        <v>220.68307999999999</v>
      </c>
      <c r="U203">
        <v>294.557233</v>
      </c>
      <c r="V203">
        <f t="shared" si="97"/>
        <v>2.94557233E-2</v>
      </c>
      <c r="Y203">
        <v>500000</v>
      </c>
      <c r="Z203">
        <v>51.956699999999998</v>
      </c>
      <c r="AA203">
        <v>85.046499999999995</v>
      </c>
      <c r="AB203">
        <v>33.089799999999997</v>
      </c>
      <c r="AD203">
        <f>(1/6)*3.14*(AB203)^3</f>
        <v>18960.981930884645</v>
      </c>
      <c r="AE203">
        <f t="shared" si="99"/>
        <v>2.2026431667104635E-2</v>
      </c>
      <c r="AF203">
        <f>AD203/O203*0.6022</f>
        <v>380.61011062595776</v>
      </c>
      <c r="AG203">
        <f t="shared" si="101"/>
        <v>1.5821965396810183E-3</v>
      </c>
      <c r="AJ203">
        <v>0.1195674023795206</v>
      </c>
      <c r="AK203">
        <v>170.54452029465375</v>
      </c>
    </row>
    <row r="204" spans="2:41" x14ac:dyDescent="0.2">
      <c r="B204">
        <v>40</v>
      </c>
      <c r="C204">
        <v>600000</v>
      </c>
      <c r="D204">
        <v>650.80769299999997</v>
      </c>
      <c r="E204">
        <v>-576761.62670300005</v>
      </c>
      <c r="F204">
        <v>2526657.2479770002</v>
      </c>
      <c r="G204">
        <v>197.70009099999999</v>
      </c>
      <c r="I204">
        <f t="shared" ref="I204:I228" si="102">E204-(128000-$B$198)/128000*$E$199</f>
        <v>198.79263042961247</v>
      </c>
      <c r="J204">
        <f t="shared" ref="J204:J228" si="103">B204/$B$198</f>
        <v>5.5096418732782371E-2</v>
      </c>
      <c r="K204">
        <f t="shared" ref="K204:K228" si="104">F204/$F$199</f>
        <v>0.99939486552910206</v>
      </c>
      <c r="L204">
        <f t="shared" ref="L204:L227" si="105">E204-$E$200</f>
        <v>6.9425610000034794</v>
      </c>
      <c r="M204">
        <f t="shared" ref="M204:M228" si="106">((L204-L203)-(B204-B203)*$H$14)/(B204-B203)</f>
        <v>-5.9202393000010485</v>
      </c>
      <c r="O204">
        <v>40</v>
      </c>
      <c r="P204">
        <v>600000</v>
      </c>
      <c r="Q204">
        <v>650.80769299999997</v>
      </c>
      <c r="R204">
        <v>-576761.62670300005</v>
      </c>
      <c r="S204">
        <v>2526657.2479770002</v>
      </c>
      <c r="T204">
        <v>197.70009099999999</v>
      </c>
      <c r="U204">
        <v>499.40032200000002</v>
      </c>
      <c r="V204">
        <f t="shared" si="97"/>
        <v>4.9940032200000005E-2</v>
      </c>
      <c r="Y204">
        <v>600000</v>
      </c>
      <c r="Z204">
        <v>85.062600000000003</v>
      </c>
      <c r="AA204">
        <v>51.804699999999997</v>
      </c>
      <c r="AB204">
        <v>33.257899999999999</v>
      </c>
      <c r="AD204">
        <f t="shared" ref="AD204:AD232" si="107">(1/6)*3.14*(AB204)^3</f>
        <v>19251.42435198688</v>
      </c>
      <c r="AE204">
        <f t="shared" ref="AE204:AE233" si="108">V204*$AD$197/AD204</f>
        <v>3.6780804978744162E-2</v>
      </c>
      <c r="AF204">
        <f t="shared" ref="AF204:AF232" si="109">AD204/O204*0.6022</f>
        <v>289.83019361916246</v>
      </c>
      <c r="AG204">
        <f t="shared" ref="AG204:AG233" si="110">O204/AD204</f>
        <v>2.0777683390409358E-3</v>
      </c>
      <c r="AJ204">
        <v>9.252027175050391E-2</v>
      </c>
      <c r="AK204">
        <v>172.59089932958258</v>
      </c>
    </row>
    <row r="205" spans="2:41" x14ac:dyDescent="0.2">
      <c r="B205">
        <v>50</v>
      </c>
      <c r="C205">
        <v>700000</v>
      </c>
      <c r="D205">
        <v>650.79853700000001</v>
      </c>
      <c r="E205">
        <v>-576775.19886600005</v>
      </c>
      <c r="F205">
        <v>2526657.2479770002</v>
      </c>
      <c r="G205">
        <v>303.77411000000001</v>
      </c>
      <c r="I205">
        <f t="shared" si="102"/>
        <v>185.22046742960811</v>
      </c>
      <c r="J205">
        <f t="shared" si="103"/>
        <v>6.8870523415977963E-2</v>
      </c>
      <c r="K205">
        <f t="shared" si="104"/>
        <v>0.99939486552910206</v>
      </c>
      <c r="L205">
        <f t="shared" si="105"/>
        <v>-6.6296020000008866</v>
      </c>
      <c r="M205">
        <f t="shared" si="106"/>
        <v>-8.1957483000001954</v>
      </c>
      <c r="O205">
        <v>50</v>
      </c>
      <c r="P205">
        <v>700000</v>
      </c>
      <c r="Q205">
        <v>650.79853700000001</v>
      </c>
      <c r="R205">
        <v>-576775.19886600005</v>
      </c>
      <c r="S205">
        <v>2526657.2479770002</v>
      </c>
      <c r="T205">
        <v>303.77411000000001</v>
      </c>
      <c r="U205">
        <v>745.16992100000004</v>
      </c>
      <c r="V205">
        <f t="shared" si="97"/>
        <v>7.4516992100000012E-2</v>
      </c>
      <c r="Y205">
        <v>700000</v>
      </c>
      <c r="Z205">
        <v>51.913699999999999</v>
      </c>
      <c r="AA205">
        <v>85.073499999999996</v>
      </c>
      <c r="AB205">
        <v>33.159799999999997</v>
      </c>
      <c r="AD205">
        <f t="shared" si="107"/>
        <v>19081.57001177737</v>
      </c>
      <c r="AE205">
        <f t="shared" si="108"/>
        <v>5.5370250715476681E-2</v>
      </c>
      <c r="AF205">
        <f t="shared" si="109"/>
        <v>229.81842922184663</v>
      </c>
      <c r="AG205">
        <f t="shared" si="110"/>
        <v>2.620329457646274E-3</v>
      </c>
      <c r="AJ205">
        <v>6.8420290645461845E-2</v>
      </c>
      <c r="AK205">
        <v>174.38012622923128</v>
      </c>
    </row>
    <row r="206" spans="2:41" x14ac:dyDescent="0.2">
      <c r="B206">
        <v>60</v>
      </c>
      <c r="C206">
        <v>800000</v>
      </c>
      <c r="D206">
        <v>650.81576500000006</v>
      </c>
      <c r="E206">
        <v>-576763.64546499995</v>
      </c>
      <c r="F206">
        <v>2526657.2479770002</v>
      </c>
      <c r="G206">
        <v>200.38258300000001</v>
      </c>
      <c r="I206">
        <f t="shared" si="102"/>
        <v>196.77386842970736</v>
      </c>
      <c r="J206">
        <f t="shared" si="103"/>
        <v>8.2644628099173556E-2</v>
      </c>
      <c r="K206">
        <f t="shared" si="104"/>
        <v>0.99939486552910206</v>
      </c>
      <c r="L206">
        <f t="shared" si="105"/>
        <v>4.92379900009837</v>
      </c>
      <c r="M206">
        <f t="shared" si="106"/>
        <v>-5.6831918999898337</v>
      </c>
      <c r="O206">
        <v>60</v>
      </c>
      <c r="P206">
        <v>800000</v>
      </c>
      <c r="Q206">
        <v>650.81576500000006</v>
      </c>
      <c r="R206">
        <v>-576763.64546499995</v>
      </c>
      <c r="S206">
        <v>2526657.2479770002</v>
      </c>
      <c r="T206">
        <v>200.38258300000001</v>
      </c>
      <c r="U206">
        <v>1361.2233040000001</v>
      </c>
      <c r="V206">
        <f t="shared" si="97"/>
        <v>0.13612233040000002</v>
      </c>
      <c r="Y206">
        <v>800000</v>
      </c>
      <c r="Z206">
        <v>51.957000000000001</v>
      </c>
      <c r="AA206">
        <v>85.338800000000006</v>
      </c>
      <c r="AB206">
        <v>33.381799999999998</v>
      </c>
      <c r="AD206">
        <f t="shared" si="107"/>
        <v>19467.386448301495</v>
      </c>
      <c r="AE206">
        <f t="shared" si="108"/>
        <v>9.9141846742738668E-2</v>
      </c>
      <c r="AF206">
        <f t="shared" si="109"/>
        <v>195.38766865278598</v>
      </c>
      <c r="AG206">
        <f t="shared" si="110"/>
        <v>3.0820778207356603E-3</v>
      </c>
      <c r="AJ206">
        <v>5.647357067085515E-2</v>
      </c>
      <c r="AK206">
        <v>182.33487903601528</v>
      </c>
      <c r="AL206">
        <f>AVERAGE(AJ206:AJ210)</f>
        <v>7.0003967762868033E-2</v>
      </c>
      <c r="AM206">
        <f>AVERAGE(AK206:AK210)</f>
        <v>191.60977785300994</v>
      </c>
      <c r="AN206">
        <f>AVERAGE(AJ206:AJ215)</f>
        <v>5.7501399117607342E-2</v>
      </c>
      <c r="AO206">
        <f>AVERAGE(AK206:AK215)</f>
        <v>212.14012940708079</v>
      </c>
    </row>
    <row r="207" spans="2:41" x14ac:dyDescent="0.2">
      <c r="B207">
        <v>70</v>
      </c>
      <c r="C207">
        <v>900000</v>
      </c>
      <c r="D207">
        <v>650.777784</v>
      </c>
      <c r="E207">
        <v>-576769.14962799998</v>
      </c>
      <c r="F207">
        <v>2526657.2479770002</v>
      </c>
      <c r="G207">
        <v>304.25065499999999</v>
      </c>
      <c r="I207">
        <f t="shared" si="102"/>
        <v>191.26970542967319</v>
      </c>
      <c r="J207">
        <f t="shared" si="103"/>
        <v>9.6418732782369149E-2</v>
      </c>
      <c r="K207">
        <f t="shared" si="104"/>
        <v>0.99939486552910206</v>
      </c>
      <c r="L207">
        <f t="shared" si="105"/>
        <v>-0.58036399993579835</v>
      </c>
      <c r="M207">
        <f t="shared" si="106"/>
        <v>-7.3889483000031762</v>
      </c>
      <c r="O207">
        <v>70</v>
      </c>
      <c r="P207">
        <v>900000</v>
      </c>
      <c r="Q207">
        <v>650.777784</v>
      </c>
      <c r="R207">
        <v>-576769.14962799998</v>
      </c>
      <c r="S207">
        <v>2526657.2479770002</v>
      </c>
      <c r="T207">
        <v>304.25065499999999</v>
      </c>
      <c r="U207">
        <v>1671.7547810000001</v>
      </c>
      <c r="V207">
        <f t="shared" si="97"/>
        <v>0.16717547810000002</v>
      </c>
      <c r="Y207">
        <v>900000</v>
      </c>
      <c r="Z207">
        <v>51.496699999999997</v>
      </c>
      <c r="AA207">
        <v>85.081199999999995</v>
      </c>
      <c r="AB207">
        <v>33.584499999999998</v>
      </c>
      <c r="AD207">
        <f t="shared" si="107"/>
        <v>19824.17207011917</v>
      </c>
      <c r="AE207">
        <f t="shared" si="108"/>
        <v>0.1195674023795206</v>
      </c>
      <c r="AF207">
        <f t="shared" si="109"/>
        <v>170.54452029465375</v>
      </c>
      <c r="AG207">
        <f t="shared" si="110"/>
        <v>3.5310427972682144E-3</v>
      </c>
      <c r="AJ207">
        <v>7.5549663600980962E-2</v>
      </c>
      <c r="AK207">
        <v>183.55621945819661</v>
      </c>
    </row>
    <row r="208" spans="2:41" x14ac:dyDescent="0.2">
      <c r="B208">
        <v>80</v>
      </c>
      <c r="C208">
        <v>1000000</v>
      </c>
      <c r="D208">
        <v>650.82198000000005</v>
      </c>
      <c r="E208">
        <v>-576765.97391599999</v>
      </c>
      <c r="F208">
        <v>2526657.2479770002</v>
      </c>
      <c r="G208">
        <v>278.44920500000001</v>
      </c>
      <c r="I208">
        <f t="shared" si="102"/>
        <v>194.44541742966976</v>
      </c>
      <c r="J208">
        <f t="shared" si="103"/>
        <v>0.11019283746556474</v>
      </c>
      <c r="K208">
        <f t="shared" si="104"/>
        <v>0.99939486552910206</v>
      </c>
      <c r="L208">
        <f t="shared" si="105"/>
        <v>2.5953480000607669</v>
      </c>
      <c r="M208">
        <f t="shared" si="106"/>
        <v>-6.5209608000001023</v>
      </c>
      <c r="O208">
        <v>80</v>
      </c>
      <c r="P208">
        <v>1000000</v>
      </c>
      <c r="Q208">
        <v>650.82198000000005</v>
      </c>
      <c r="R208">
        <v>-576765.97391599999</v>
      </c>
      <c r="S208">
        <v>2526657.2479770002</v>
      </c>
      <c r="T208">
        <v>278.44920500000001</v>
      </c>
      <c r="U208">
        <v>2478.9313560000001</v>
      </c>
      <c r="V208">
        <f t="shared" si="97"/>
        <v>0.24789313560000001</v>
      </c>
      <c r="Y208">
        <v>1000000</v>
      </c>
      <c r="Z208">
        <v>85.069800000000001</v>
      </c>
      <c r="AA208">
        <v>51.8125</v>
      </c>
      <c r="AB208">
        <v>33.257300000000001</v>
      </c>
      <c r="AD208">
        <f t="shared" si="107"/>
        <v>19250.382435970645</v>
      </c>
      <c r="AE208">
        <f t="shared" si="108"/>
        <v>0.18258303339456775</v>
      </c>
      <c r="AF208">
        <f t="shared" si="109"/>
        <v>144.90725378676902</v>
      </c>
      <c r="AG208">
        <f t="shared" si="110"/>
        <v>4.1557615941444663E-3</v>
      </c>
      <c r="AJ208">
        <v>5.5543780539277915E-2</v>
      </c>
      <c r="AK208">
        <v>189.39445313049822</v>
      </c>
    </row>
    <row r="209" spans="2:41" x14ac:dyDescent="0.2">
      <c r="B209">
        <v>90</v>
      </c>
      <c r="C209">
        <v>1100000</v>
      </c>
      <c r="D209">
        <v>650.78895299999999</v>
      </c>
      <c r="E209">
        <v>-576766.18099200004</v>
      </c>
      <c r="F209">
        <v>2526657.2479770002</v>
      </c>
      <c r="G209">
        <v>258.944412</v>
      </c>
      <c r="I209">
        <f t="shared" si="102"/>
        <v>194.23834142962005</v>
      </c>
      <c r="J209">
        <f t="shared" si="103"/>
        <v>0.12396694214876033</v>
      </c>
      <c r="K209">
        <f t="shared" si="104"/>
        <v>0.99939486552910206</v>
      </c>
      <c r="L209">
        <f t="shared" si="105"/>
        <v>2.3882720000110567</v>
      </c>
      <c r="M209">
        <f t="shared" si="106"/>
        <v>-6.85923960000473</v>
      </c>
      <c r="O209">
        <v>90</v>
      </c>
      <c r="P209">
        <v>1100000</v>
      </c>
      <c r="Q209">
        <v>650.78895299999999</v>
      </c>
      <c r="R209">
        <v>-576766.18099200004</v>
      </c>
      <c r="S209">
        <v>2526657.2479770002</v>
      </c>
      <c r="T209">
        <v>258.944412</v>
      </c>
      <c r="U209">
        <v>2874.8746550000001</v>
      </c>
      <c r="V209">
        <f t="shared" si="97"/>
        <v>0.28748746550000004</v>
      </c>
      <c r="Y209">
        <v>1100000</v>
      </c>
      <c r="Z209">
        <v>51.746299999999998</v>
      </c>
      <c r="AA209">
        <v>84.925799999999995</v>
      </c>
      <c r="AB209">
        <v>33.179499999999997</v>
      </c>
      <c r="AD209">
        <f t="shared" si="107"/>
        <v>19115.598892869082</v>
      </c>
      <c r="AE209">
        <f t="shared" si="108"/>
        <v>0.21323882660920151</v>
      </c>
      <c r="AF209">
        <f t="shared" si="109"/>
        <v>127.90459614761956</v>
      </c>
      <c r="AG209">
        <f t="shared" si="110"/>
        <v>4.7081967195688416E-3</v>
      </c>
      <c r="AJ209">
        <v>9.9141846742738668E-2</v>
      </c>
      <c r="AK209">
        <v>195.38766865278598</v>
      </c>
    </row>
    <row r="210" spans="2:41" x14ac:dyDescent="0.2">
      <c r="B210">
        <v>100</v>
      </c>
      <c r="C210">
        <v>1200000</v>
      </c>
      <c r="D210">
        <v>650.75570000000005</v>
      </c>
      <c r="E210">
        <v>-576757.49216000002</v>
      </c>
      <c r="F210">
        <v>2526657.2479770002</v>
      </c>
      <c r="G210">
        <v>284.12948599999999</v>
      </c>
      <c r="I210">
        <f t="shared" si="102"/>
        <v>202.92717342963442</v>
      </c>
      <c r="J210">
        <f t="shared" si="103"/>
        <v>0.13774104683195593</v>
      </c>
      <c r="K210">
        <f t="shared" si="104"/>
        <v>0.99939486552910206</v>
      </c>
      <c r="L210">
        <f t="shared" si="105"/>
        <v>11.077104000025429</v>
      </c>
      <c r="M210">
        <f t="shared" si="106"/>
        <v>-5.9696487999983221</v>
      </c>
      <c r="O210">
        <v>100</v>
      </c>
      <c r="P210">
        <v>1200000</v>
      </c>
      <c r="Q210">
        <v>650.75570000000005</v>
      </c>
      <c r="R210">
        <v>-576757.49216000002</v>
      </c>
      <c r="S210">
        <v>2526657.2479770002</v>
      </c>
      <c r="T210">
        <v>284.12948599999999</v>
      </c>
      <c r="U210">
        <v>3864.2901280000001</v>
      </c>
      <c r="V210">
        <f t="shared" si="97"/>
        <v>0.38642901280000003</v>
      </c>
      <c r="Y210">
        <v>1200000</v>
      </c>
      <c r="Z210">
        <v>51.459400000000002</v>
      </c>
      <c r="AA210">
        <v>85.705100000000002</v>
      </c>
      <c r="AB210">
        <v>34.245699999999999</v>
      </c>
      <c r="AD210">
        <f t="shared" si="107"/>
        <v>21018.249409691081</v>
      </c>
      <c r="AE210">
        <f t="shared" si="108"/>
        <v>0.2606804507223815</v>
      </c>
      <c r="AF210">
        <f t="shared" si="109"/>
        <v>126.57189794515968</v>
      </c>
      <c r="AG210">
        <f t="shared" si="110"/>
        <v>4.7577701668099943E-3</v>
      </c>
      <c r="AJ210">
        <v>6.3310977260487497E-2</v>
      </c>
      <c r="AK210">
        <v>207.37566898755367</v>
      </c>
    </row>
    <row r="211" spans="2:41" x14ac:dyDescent="0.2">
      <c r="B211">
        <v>110</v>
      </c>
      <c r="C211">
        <v>1300000</v>
      </c>
      <c r="D211">
        <v>650.79404</v>
      </c>
      <c r="E211">
        <v>-576767.92880400002</v>
      </c>
      <c r="F211">
        <v>2526657.2479770002</v>
      </c>
      <c r="G211">
        <v>289.31741</v>
      </c>
      <c r="I211">
        <f t="shared" si="102"/>
        <v>192.49052942963317</v>
      </c>
      <c r="J211">
        <f t="shared" si="103"/>
        <v>0.15151515151515152</v>
      </c>
      <c r="K211">
        <f t="shared" si="104"/>
        <v>0.99939486552910206</v>
      </c>
      <c r="L211">
        <f t="shared" si="105"/>
        <v>0.64046000002417713</v>
      </c>
      <c r="M211">
        <f t="shared" si="106"/>
        <v>-7.8821963999998843</v>
      </c>
      <c r="O211">
        <v>110</v>
      </c>
      <c r="P211">
        <v>1300000</v>
      </c>
      <c r="Q211">
        <v>650.79404</v>
      </c>
      <c r="R211">
        <v>-576767.92880400002</v>
      </c>
      <c r="S211">
        <v>2526657.2479770002</v>
      </c>
      <c r="T211">
        <v>289.31741</v>
      </c>
      <c r="U211">
        <v>4528.3889769999996</v>
      </c>
      <c r="V211">
        <f t="shared" si="97"/>
        <v>0.45283889769999996</v>
      </c>
      <c r="Y211">
        <v>1300000</v>
      </c>
      <c r="Z211">
        <v>51.631999999999998</v>
      </c>
      <c r="AA211">
        <v>85.041799999999995</v>
      </c>
      <c r="AB211">
        <v>33.409799999999997</v>
      </c>
      <c r="AD211">
        <f t="shared" si="107"/>
        <v>19516.414136131403</v>
      </c>
      <c r="AE211">
        <f t="shared" si="108"/>
        <v>0.32898718277730943</v>
      </c>
      <c r="AF211">
        <f t="shared" si="109"/>
        <v>106.84349629798481</v>
      </c>
      <c r="AG211">
        <f t="shared" si="110"/>
        <v>5.6362812980256067E-3</v>
      </c>
      <c r="AJ211">
        <v>4.6049530904179958E-2</v>
      </c>
      <c r="AK211">
        <v>215.23649667444874</v>
      </c>
      <c r="AL211">
        <f>AVERAGE(AJ211:AJ215)</f>
        <v>4.4998830472346631E-2</v>
      </c>
      <c r="AM211">
        <f>AVERAGE(AK211:AK215)</f>
        <v>232.67048096115164</v>
      </c>
    </row>
    <row r="212" spans="2:41" x14ac:dyDescent="0.2">
      <c r="B212">
        <v>120</v>
      </c>
      <c r="C212">
        <v>1400000</v>
      </c>
      <c r="D212">
        <v>650.77093600000001</v>
      </c>
      <c r="E212">
        <v>-576768.06338199996</v>
      </c>
      <c r="F212">
        <v>2526657.2479770002</v>
      </c>
      <c r="G212">
        <v>425.65436399999999</v>
      </c>
      <c r="I212">
        <f t="shared" si="102"/>
        <v>192.35595142969396</v>
      </c>
      <c r="J212">
        <f t="shared" si="103"/>
        <v>0.16528925619834711</v>
      </c>
      <c r="K212">
        <f t="shared" si="104"/>
        <v>0.99939486552910206</v>
      </c>
      <c r="L212">
        <f t="shared" si="105"/>
        <v>0.50588200008496642</v>
      </c>
      <c r="M212">
        <f t="shared" si="106"/>
        <v>-6.8519897999936799</v>
      </c>
      <c r="O212">
        <v>120</v>
      </c>
      <c r="P212">
        <v>1400000</v>
      </c>
      <c r="Q212">
        <v>650.77093600000001</v>
      </c>
      <c r="R212">
        <v>-576768.06338199996</v>
      </c>
      <c r="S212">
        <v>2526657.2479770002</v>
      </c>
      <c r="T212">
        <v>425.65436399999999</v>
      </c>
      <c r="U212">
        <v>5882.2589959999996</v>
      </c>
      <c r="V212">
        <f t="shared" si="97"/>
        <v>0.58822589959999994</v>
      </c>
      <c r="Y212">
        <v>1400000</v>
      </c>
      <c r="Z212">
        <v>51.632199999999997</v>
      </c>
      <c r="AA212">
        <v>85.126199999999997</v>
      </c>
      <c r="AB212">
        <v>33.494</v>
      </c>
      <c r="AD212">
        <f t="shared" si="107"/>
        <v>19664.343214973625</v>
      </c>
      <c r="AE212">
        <f t="shared" si="108"/>
        <v>0.42413096039662973</v>
      </c>
      <c r="AF212">
        <f t="shared" si="109"/>
        <v>98.682229033809307</v>
      </c>
      <c r="AG212">
        <f t="shared" si="110"/>
        <v>6.1024158644985768E-3</v>
      </c>
      <c r="AJ212">
        <v>3.9500077765596824E-2</v>
      </c>
      <c r="AK212">
        <v>222.00763303676896</v>
      </c>
    </row>
    <row r="213" spans="2:41" x14ac:dyDescent="0.2">
      <c r="B213">
        <v>130</v>
      </c>
      <c r="C213">
        <v>1500000</v>
      </c>
      <c r="D213">
        <v>650.75799099999995</v>
      </c>
      <c r="E213">
        <v>-576757.18200799997</v>
      </c>
      <c r="F213">
        <v>2526657.2479770002</v>
      </c>
      <c r="G213">
        <v>389.05137100000002</v>
      </c>
      <c r="I213">
        <f t="shared" si="102"/>
        <v>203.23732542968355</v>
      </c>
      <c r="J213">
        <f t="shared" si="103"/>
        <v>0.1790633608815427</v>
      </c>
      <c r="K213">
        <f t="shared" si="104"/>
        <v>0.99939486552910206</v>
      </c>
      <c r="L213">
        <f t="shared" si="105"/>
        <v>11.387256000074558</v>
      </c>
      <c r="M213">
        <f t="shared" si="106"/>
        <v>-5.7503946000008002</v>
      </c>
      <c r="O213">
        <v>130</v>
      </c>
      <c r="P213">
        <v>1500000</v>
      </c>
      <c r="Q213">
        <v>650.75799099999995</v>
      </c>
      <c r="R213">
        <v>-576757.18200799997</v>
      </c>
      <c r="S213">
        <v>2526657.2479770002</v>
      </c>
      <c r="T213">
        <v>389.05137100000002</v>
      </c>
      <c r="U213">
        <v>6447.3934669999999</v>
      </c>
      <c r="V213">
        <f t="shared" si="97"/>
        <v>0.64473934669999999</v>
      </c>
      <c r="Y213">
        <v>1500000</v>
      </c>
      <c r="Z213">
        <v>51.7911</v>
      </c>
      <c r="AA213">
        <v>85.371899999999997</v>
      </c>
      <c r="AB213">
        <v>33.580800000000004</v>
      </c>
      <c r="AD213">
        <f t="shared" si="107"/>
        <v>19817.620712553191</v>
      </c>
      <c r="AE213">
        <f t="shared" si="108"/>
        <v>0.46128352262519134</v>
      </c>
      <c r="AF213">
        <f t="shared" si="109"/>
        <v>91.801316869996398</v>
      </c>
      <c r="AG213">
        <f t="shared" si="110"/>
        <v>6.5598187535021975E-3</v>
      </c>
      <c r="AJ213">
        <v>5.5370250715476681E-2</v>
      </c>
      <c r="AK213">
        <v>229.81842922184663</v>
      </c>
    </row>
    <row r="214" spans="2:41" x14ac:dyDescent="0.2">
      <c r="B214">
        <v>140</v>
      </c>
      <c r="C214">
        <v>1600000</v>
      </c>
      <c r="D214">
        <v>650.86497499999996</v>
      </c>
      <c r="E214">
        <v>-576753.83337000001</v>
      </c>
      <c r="F214">
        <v>2526657.2479770002</v>
      </c>
      <c r="G214">
        <v>477.97232000000002</v>
      </c>
      <c r="I214">
        <f t="shared" si="102"/>
        <v>206.58596342965029</v>
      </c>
      <c r="J214">
        <f t="shared" si="103"/>
        <v>0.1928374655647383</v>
      </c>
      <c r="K214">
        <f t="shared" si="104"/>
        <v>0.99939486552910206</v>
      </c>
      <c r="L214">
        <f t="shared" si="105"/>
        <v>14.735894000041299</v>
      </c>
      <c r="M214">
        <f t="shared" si="106"/>
        <v>-6.5036682000030854</v>
      </c>
      <c r="O214">
        <v>140</v>
      </c>
      <c r="P214">
        <v>1600000</v>
      </c>
      <c r="Q214">
        <v>650.86497499999996</v>
      </c>
      <c r="R214">
        <v>-576753.83337000001</v>
      </c>
      <c r="S214">
        <v>2526657.2479770002</v>
      </c>
      <c r="T214">
        <v>477.97232000000002</v>
      </c>
      <c r="U214">
        <v>8193.0338489999995</v>
      </c>
      <c r="V214">
        <f t="shared" si="97"/>
        <v>0.81930338489999999</v>
      </c>
      <c r="Y214">
        <v>1600000</v>
      </c>
      <c r="Z214">
        <v>52.1023</v>
      </c>
      <c r="AA214">
        <v>85.217699999999994</v>
      </c>
      <c r="AB214">
        <v>33.115400000000001</v>
      </c>
      <c r="AD214">
        <f t="shared" si="107"/>
        <v>19005.023608318406</v>
      </c>
      <c r="AE214">
        <f t="shared" si="108"/>
        <v>0.61123978553756253</v>
      </c>
      <c r="AF214">
        <f t="shared" si="109"/>
        <v>81.74875154949531</v>
      </c>
      <c r="AG214">
        <f t="shared" si="110"/>
        <v>7.3664733538516989E-3</v>
      </c>
      <c r="AJ214">
        <v>3.5791265196929219E-2</v>
      </c>
      <c r="AK214">
        <v>247.79236142399688</v>
      </c>
    </row>
    <row r="215" spans="2:41" x14ac:dyDescent="0.2">
      <c r="B215">
        <v>150</v>
      </c>
      <c r="C215">
        <v>1700000</v>
      </c>
      <c r="D215">
        <v>650.89530400000001</v>
      </c>
      <c r="E215">
        <v>-576750.65912900004</v>
      </c>
      <c r="F215">
        <v>2526657.2479770002</v>
      </c>
      <c r="G215">
        <v>513.02939400000002</v>
      </c>
      <c r="I215">
        <f t="shared" si="102"/>
        <v>209.76020442962181</v>
      </c>
      <c r="J215">
        <f t="shared" si="103"/>
        <v>0.20661157024793389</v>
      </c>
      <c r="K215">
        <f t="shared" si="104"/>
        <v>0.99939486552910206</v>
      </c>
      <c r="L215">
        <f t="shared" si="105"/>
        <v>17.910135000012815</v>
      </c>
      <c r="M215">
        <f t="shared" si="106"/>
        <v>-6.5211079000026073</v>
      </c>
      <c r="O215">
        <v>150</v>
      </c>
      <c r="P215">
        <v>1700000</v>
      </c>
      <c r="Q215">
        <v>650.89530400000001</v>
      </c>
      <c r="R215">
        <v>-576750.65912900004</v>
      </c>
      <c r="S215">
        <v>2526657.2479770002</v>
      </c>
      <c r="T215">
        <v>513.02939400000002</v>
      </c>
      <c r="U215">
        <v>9343.1078710000002</v>
      </c>
      <c r="V215">
        <f t="shared" si="97"/>
        <v>0.93431078710000004</v>
      </c>
      <c r="Y215">
        <v>1700000</v>
      </c>
      <c r="Z215">
        <v>51.487000000000002</v>
      </c>
      <c r="AA215">
        <v>85.286600000000007</v>
      </c>
      <c r="AB215">
        <v>33.799599999999998</v>
      </c>
      <c r="AD215">
        <f t="shared" si="107"/>
        <v>20207.522902837187</v>
      </c>
      <c r="AE215">
        <f t="shared" si="108"/>
        <v>0.65556168421034966</v>
      </c>
      <c r="AF215">
        <f t="shared" si="109"/>
        <v>81.126468613923691</v>
      </c>
      <c r="AG215">
        <f t="shared" si="110"/>
        <v>7.4229781018305624E-3</v>
      </c>
      <c r="AJ215">
        <v>4.8283027779550472E-2</v>
      </c>
      <c r="AK215">
        <v>248.49748444869692</v>
      </c>
    </row>
    <row r="216" spans="2:41" x14ac:dyDescent="0.2">
      <c r="B216">
        <v>160</v>
      </c>
      <c r="C216">
        <v>1800000</v>
      </c>
      <c r="D216">
        <v>650.80092500000001</v>
      </c>
      <c r="E216">
        <v>-576738.59163100005</v>
      </c>
      <c r="F216">
        <v>2526657.2479770002</v>
      </c>
      <c r="G216">
        <v>608.14964899999995</v>
      </c>
      <c r="I216">
        <f t="shared" si="102"/>
        <v>221.82770242961124</v>
      </c>
      <c r="J216">
        <f t="shared" si="103"/>
        <v>0.22038567493112948</v>
      </c>
      <c r="K216">
        <f t="shared" si="104"/>
        <v>0.99939486552910206</v>
      </c>
      <c r="L216">
        <f t="shared" si="105"/>
        <v>29.977633000002243</v>
      </c>
      <c r="M216">
        <f t="shared" si="106"/>
        <v>-5.6317822000008162</v>
      </c>
      <c r="O216">
        <v>160</v>
      </c>
      <c r="P216">
        <v>1800000</v>
      </c>
      <c r="Q216">
        <v>650.80092500000001</v>
      </c>
      <c r="R216">
        <v>-576738.59163100005</v>
      </c>
      <c r="S216">
        <v>2526657.2479770002</v>
      </c>
      <c r="T216">
        <v>608.14964899999995</v>
      </c>
      <c r="U216">
        <v>10116.817369</v>
      </c>
      <c r="V216">
        <f t="shared" si="97"/>
        <v>1.0116817369000002</v>
      </c>
      <c r="Y216">
        <v>1800000</v>
      </c>
      <c r="Z216">
        <v>51.916400000000003</v>
      </c>
      <c r="AA216">
        <v>85.156599999999997</v>
      </c>
      <c r="AB216">
        <v>33.240200000000002</v>
      </c>
      <c r="AD216">
        <f t="shared" si="107"/>
        <v>19220.703630493877</v>
      </c>
      <c r="AE216">
        <f t="shared" si="108"/>
        <v>0.74629392573673692</v>
      </c>
      <c r="AF216">
        <f t="shared" si="109"/>
        <v>72.341923289271321</v>
      </c>
      <c r="AG216">
        <f t="shared" si="110"/>
        <v>8.3243570618381571E-3</v>
      </c>
      <c r="AJ216">
        <v>2.944657361981038E-2</v>
      </c>
      <c r="AK216">
        <v>269.40650465542313</v>
      </c>
      <c r="AL216">
        <f>AVERAGE(AJ216:AJ220)</f>
        <v>2.912104683307621E-2</v>
      </c>
      <c r="AM216">
        <f>AVERAGE(AK216:AK220)</f>
        <v>291.22460211805395</v>
      </c>
      <c r="AN216">
        <f>AVERAGE(AJ216:AJ225)</f>
        <v>2.4546051217666502E-2</v>
      </c>
      <c r="AO216">
        <f>AVERAGE(AK216:AK225)</f>
        <v>336.79139065255089</v>
      </c>
    </row>
    <row r="217" spans="2:41" x14ac:dyDescent="0.2">
      <c r="B217">
        <v>170</v>
      </c>
      <c r="C217">
        <v>1900000</v>
      </c>
      <c r="D217">
        <v>650.79308800000001</v>
      </c>
      <c r="E217">
        <v>-576740.43037800002</v>
      </c>
      <c r="F217">
        <v>2526657.2479770002</v>
      </c>
      <c r="G217">
        <v>665.09256400000004</v>
      </c>
      <c r="I217">
        <f t="shared" si="102"/>
        <v>219.98895542963874</v>
      </c>
      <c r="J217">
        <f t="shared" si="103"/>
        <v>0.23415977961432508</v>
      </c>
      <c r="K217">
        <f t="shared" si="104"/>
        <v>0.99939486552910206</v>
      </c>
      <c r="L217">
        <f t="shared" si="105"/>
        <v>28.138886000029743</v>
      </c>
      <c r="M217">
        <f t="shared" si="106"/>
        <v>-7.0224066999970089</v>
      </c>
      <c r="O217">
        <v>170</v>
      </c>
      <c r="P217">
        <v>1900000</v>
      </c>
      <c r="Q217">
        <v>650.79308800000001</v>
      </c>
      <c r="R217">
        <v>-576740.43037800002</v>
      </c>
      <c r="S217">
        <v>2526657.2479770002</v>
      </c>
      <c r="T217">
        <v>665.09256400000004</v>
      </c>
      <c r="U217">
        <v>11790.289495000001</v>
      </c>
      <c r="V217">
        <f t="shared" si="97"/>
        <v>1.1790289495000001</v>
      </c>
      <c r="Y217">
        <v>1900000</v>
      </c>
      <c r="Z217">
        <v>51.885399999999997</v>
      </c>
      <c r="AA217">
        <v>85.157200000000003</v>
      </c>
      <c r="AB217">
        <v>33.271799999999999</v>
      </c>
      <c r="AD217">
        <f t="shared" si="107"/>
        <v>19275.572598346283</v>
      </c>
      <c r="AE217">
        <f t="shared" si="108"/>
        <v>0.8672662774023282</v>
      </c>
      <c r="AF217">
        <f t="shared" si="109"/>
        <v>68.280881286612527</v>
      </c>
      <c r="AG217">
        <f t="shared" si="110"/>
        <v>8.8194526586766551E-3</v>
      </c>
      <c r="AJ217">
        <v>3.2936431818211667E-2</v>
      </c>
      <c r="AK217">
        <v>278.23485609920505</v>
      </c>
    </row>
    <row r="218" spans="2:41" x14ac:dyDescent="0.2">
      <c r="B218">
        <v>180</v>
      </c>
      <c r="C218">
        <v>2000000</v>
      </c>
      <c r="D218">
        <v>650.81054800000004</v>
      </c>
      <c r="E218">
        <v>-576736.82695200003</v>
      </c>
      <c r="F218">
        <v>2526657.2479770002</v>
      </c>
      <c r="G218">
        <v>686.29850899999997</v>
      </c>
      <c r="I218">
        <f t="shared" si="102"/>
        <v>223.59238142962568</v>
      </c>
      <c r="J218">
        <f t="shared" si="103"/>
        <v>0.24793388429752067</v>
      </c>
      <c r="K218">
        <f t="shared" si="104"/>
        <v>0.99939486552910206</v>
      </c>
      <c r="L218">
        <f t="shared" si="105"/>
        <v>31.742312000016682</v>
      </c>
      <c r="M218">
        <f t="shared" si="106"/>
        <v>-6.4781894000010656</v>
      </c>
      <c r="O218">
        <v>180</v>
      </c>
      <c r="P218">
        <v>2000000</v>
      </c>
      <c r="Q218">
        <v>650.81054800000004</v>
      </c>
      <c r="R218">
        <v>-576736.82695200003</v>
      </c>
      <c r="S218">
        <v>2526657.2479770002</v>
      </c>
      <c r="T218">
        <v>686.29850899999997</v>
      </c>
      <c r="U218">
        <v>13069.848899000001</v>
      </c>
      <c r="V218">
        <f t="shared" si="97"/>
        <v>1.3069848899000001</v>
      </c>
      <c r="Y218">
        <v>2000000</v>
      </c>
      <c r="Z218">
        <v>52.167000000000002</v>
      </c>
      <c r="AA218">
        <v>85.453699999999998</v>
      </c>
      <c r="AB218">
        <v>33.286700000000003</v>
      </c>
      <c r="AD218">
        <f t="shared" si="107"/>
        <v>19301.480544664882</v>
      </c>
      <c r="AE218">
        <f t="shared" si="108"/>
        <v>0.96009724236607974</v>
      </c>
      <c r="AF218">
        <f t="shared" si="109"/>
        <v>64.57417546665107</v>
      </c>
      <c r="AG218">
        <f t="shared" si="110"/>
        <v>9.3257094751601193E-3</v>
      </c>
      <c r="AJ218">
        <v>3.6780804978744162E-2</v>
      </c>
      <c r="AK218">
        <v>289.83019361916246</v>
      </c>
    </row>
    <row r="219" spans="2:41" x14ac:dyDescent="0.2">
      <c r="B219">
        <v>190</v>
      </c>
      <c r="C219">
        <v>2100000</v>
      </c>
      <c r="D219">
        <v>650.83949299999995</v>
      </c>
      <c r="E219">
        <v>-576743.07117699995</v>
      </c>
      <c r="F219">
        <v>2526657.2479770002</v>
      </c>
      <c r="G219">
        <v>787.11918100000003</v>
      </c>
      <c r="I219">
        <f t="shared" si="102"/>
        <v>217.3481564297108</v>
      </c>
      <c r="J219">
        <f t="shared" si="103"/>
        <v>0.26170798898071623</v>
      </c>
      <c r="K219">
        <f t="shared" si="104"/>
        <v>0.99939486552910206</v>
      </c>
      <c r="L219">
        <f t="shared" si="105"/>
        <v>25.498087000101805</v>
      </c>
      <c r="M219">
        <f t="shared" si="106"/>
        <v>-7.4629544999912465</v>
      </c>
      <c r="O219">
        <v>190</v>
      </c>
      <c r="P219">
        <v>2100000</v>
      </c>
      <c r="Q219">
        <v>650.83949299999995</v>
      </c>
      <c r="R219">
        <v>-576743.07117699995</v>
      </c>
      <c r="S219">
        <v>2526657.2479770002</v>
      </c>
      <c r="T219">
        <v>787.11918100000003</v>
      </c>
      <c r="U219">
        <v>15655.312757</v>
      </c>
      <c r="V219">
        <f t="shared" si="97"/>
        <v>1.5655312756999999</v>
      </c>
      <c r="Y219">
        <v>2100000</v>
      </c>
      <c r="Z219">
        <v>51.706400000000002</v>
      </c>
      <c r="AA219">
        <v>85.4041</v>
      </c>
      <c r="AB219">
        <v>33.697699999999998</v>
      </c>
      <c r="AD219">
        <f t="shared" si="107"/>
        <v>20025.306706625575</v>
      </c>
      <c r="AE219">
        <f t="shared" si="108"/>
        <v>1.108454448806246</v>
      </c>
      <c r="AF219">
        <f t="shared" si="109"/>
        <v>63.469682624894318</v>
      </c>
      <c r="AG219">
        <f t="shared" si="110"/>
        <v>9.4879945053294272E-3</v>
      </c>
      <c r="AJ219">
        <v>2.6030692481572384E-2</v>
      </c>
      <c r="AK219">
        <v>292.40284999069627</v>
      </c>
    </row>
    <row r="220" spans="2:41" x14ac:dyDescent="0.2">
      <c r="B220">
        <v>200</v>
      </c>
      <c r="C220">
        <v>2200000</v>
      </c>
      <c r="D220">
        <v>650.869326</v>
      </c>
      <c r="E220">
        <v>-576728.76410999999</v>
      </c>
      <c r="F220">
        <v>2526657.2479770002</v>
      </c>
      <c r="G220">
        <v>898.62247200000002</v>
      </c>
      <c r="I220">
        <f t="shared" si="102"/>
        <v>231.65522342966869</v>
      </c>
      <c r="J220">
        <f t="shared" si="103"/>
        <v>0.27548209366391185</v>
      </c>
      <c r="K220">
        <f t="shared" si="104"/>
        <v>0.99939486552910206</v>
      </c>
      <c r="L220">
        <f t="shared" si="105"/>
        <v>39.805154000059702</v>
      </c>
      <c r="M220">
        <f t="shared" si="106"/>
        <v>-5.4078253000039691</v>
      </c>
      <c r="O220">
        <v>200</v>
      </c>
      <c r="P220">
        <v>2200000</v>
      </c>
      <c r="Q220">
        <v>650.869326</v>
      </c>
      <c r="R220">
        <v>-576728.76410999999</v>
      </c>
      <c r="S220">
        <v>2526657.2479770002</v>
      </c>
      <c r="T220">
        <v>898.62247200000002</v>
      </c>
      <c r="U220">
        <v>17047.7909</v>
      </c>
      <c r="V220">
        <f t="shared" si="97"/>
        <v>1.7047790900000002</v>
      </c>
      <c r="Y220">
        <v>2200000</v>
      </c>
      <c r="Z220">
        <v>51.6999</v>
      </c>
      <c r="AA220">
        <v>85.620199999999997</v>
      </c>
      <c r="AB220">
        <v>33.920299999999997</v>
      </c>
      <c r="AD220">
        <f t="shared" si="107"/>
        <v>20424.783018953975</v>
      </c>
      <c r="AE220">
        <f t="shared" si="108"/>
        <v>1.1834391636755386</v>
      </c>
      <c r="AF220">
        <f t="shared" si="109"/>
        <v>61.499021670070412</v>
      </c>
      <c r="AG220">
        <f t="shared" si="110"/>
        <v>9.7920256883219856E-3</v>
      </c>
      <c r="AJ220">
        <v>2.0410731267042459E-2</v>
      </c>
      <c r="AK220">
        <v>326.24860622578285</v>
      </c>
    </row>
    <row r="221" spans="2:41" x14ac:dyDescent="0.2">
      <c r="B221">
        <v>210</v>
      </c>
      <c r="C221">
        <v>2300000</v>
      </c>
      <c r="D221">
        <v>650.81750799999998</v>
      </c>
      <c r="E221">
        <v>-576713.76322700002</v>
      </c>
      <c r="F221">
        <v>2526657.2479770002</v>
      </c>
      <c r="G221">
        <v>912.57732899999996</v>
      </c>
      <c r="I221">
        <f t="shared" si="102"/>
        <v>246.6561064296402</v>
      </c>
      <c r="J221">
        <f t="shared" si="103"/>
        <v>0.28925619834710742</v>
      </c>
      <c r="K221">
        <f t="shared" si="104"/>
        <v>0.99939486552910206</v>
      </c>
      <c r="L221">
        <f t="shared" si="105"/>
        <v>54.80603700003121</v>
      </c>
      <c r="M221">
        <f t="shared" si="106"/>
        <v>-5.3384437000026086</v>
      </c>
      <c r="O221">
        <v>210</v>
      </c>
      <c r="P221">
        <v>2300000</v>
      </c>
      <c r="Q221">
        <v>650.81750799999998</v>
      </c>
      <c r="R221">
        <v>-576713.76322700002</v>
      </c>
      <c r="S221">
        <v>2526657.2479770002</v>
      </c>
      <c r="T221">
        <v>912.57732899999996</v>
      </c>
      <c r="U221">
        <v>19444.270335000001</v>
      </c>
      <c r="V221">
        <f t="shared" si="97"/>
        <v>1.9444270335000002</v>
      </c>
      <c r="Y221">
        <v>2300000</v>
      </c>
      <c r="Z221">
        <v>51.574599999999997</v>
      </c>
      <c r="AA221">
        <v>85.747600000000006</v>
      </c>
      <c r="AB221">
        <v>34.173000000000002</v>
      </c>
      <c r="AD221">
        <f t="shared" si="107"/>
        <v>20884.674813025231</v>
      </c>
      <c r="AE221">
        <f t="shared" si="108"/>
        <v>1.3200768410513972</v>
      </c>
      <c r="AF221">
        <f t="shared" si="109"/>
        <v>59.889291297160916</v>
      </c>
      <c r="AG221">
        <f t="shared" si="110"/>
        <v>1.0055220006060541E-2</v>
      </c>
      <c r="AJ221">
        <v>2.8615434818825228E-2</v>
      </c>
      <c r="AK221">
        <v>332.71257842579826</v>
      </c>
      <c r="AL221">
        <f>AVERAGE(AJ221:AJ225)</f>
        <v>1.9971055602256798E-2</v>
      </c>
      <c r="AM221">
        <f>AVERAGE(AK221:AK225)</f>
        <v>382.35817918704777</v>
      </c>
    </row>
    <row r="222" spans="2:41" x14ac:dyDescent="0.2">
      <c r="B222">
        <v>220</v>
      </c>
      <c r="C222">
        <v>2400000</v>
      </c>
      <c r="D222">
        <v>650.80792099999996</v>
      </c>
      <c r="E222">
        <v>-576714.70741000003</v>
      </c>
      <c r="F222">
        <v>2526657.2479770002</v>
      </c>
      <c r="G222">
        <v>1013.327537</v>
      </c>
      <c r="I222">
        <f t="shared" si="102"/>
        <v>245.71192342962604</v>
      </c>
      <c r="J222">
        <f t="shared" si="103"/>
        <v>0.30303030303030304</v>
      </c>
      <c r="K222">
        <f t="shared" si="104"/>
        <v>0.99939486552910206</v>
      </c>
      <c r="L222">
        <f t="shared" si="105"/>
        <v>53.861854000017047</v>
      </c>
      <c r="M222">
        <f t="shared" si="106"/>
        <v>-6.9329503000011758</v>
      </c>
      <c r="O222">
        <v>220</v>
      </c>
      <c r="P222">
        <v>2400000</v>
      </c>
      <c r="Q222">
        <v>650.80792099999996</v>
      </c>
      <c r="R222">
        <v>-576714.70741000003</v>
      </c>
      <c r="S222">
        <v>2526657.2479770002</v>
      </c>
      <c r="T222">
        <v>1013.327537</v>
      </c>
      <c r="U222">
        <v>21630.020918999999</v>
      </c>
      <c r="V222">
        <f t="shared" si="97"/>
        <v>2.1630020919000001</v>
      </c>
      <c r="Y222">
        <v>2400000</v>
      </c>
      <c r="Z222">
        <v>51.681699999999999</v>
      </c>
      <c r="AA222">
        <v>85.666399999999996</v>
      </c>
      <c r="AB222">
        <v>33.984699999999997</v>
      </c>
      <c r="AD222">
        <f t="shared" si="107"/>
        <v>20541.337551183165</v>
      </c>
      <c r="AE222">
        <f t="shared" si="108"/>
        <v>1.4930126901974823</v>
      </c>
      <c r="AF222">
        <f t="shared" si="109"/>
        <v>56.227243060556823</v>
      </c>
      <c r="AG222">
        <f t="shared" si="110"/>
        <v>1.0710110743851154E-2</v>
      </c>
      <c r="AJ222">
        <v>2.0003929736200205E-2</v>
      </c>
      <c r="AK222">
        <v>361.88204964989268</v>
      </c>
    </row>
    <row r="223" spans="2:41" x14ac:dyDescent="0.2">
      <c r="B223">
        <v>230</v>
      </c>
      <c r="C223">
        <v>2500000</v>
      </c>
      <c r="D223">
        <v>650.79312000000004</v>
      </c>
      <c r="E223">
        <v>-576694.37205200002</v>
      </c>
      <c r="F223">
        <v>2526657.2479770002</v>
      </c>
      <c r="G223">
        <v>1224.938093</v>
      </c>
      <c r="I223">
        <f t="shared" si="102"/>
        <v>266.04728142963722</v>
      </c>
      <c r="J223">
        <f t="shared" si="103"/>
        <v>0.3168044077134986</v>
      </c>
      <c r="K223">
        <f t="shared" si="104"/>
        <v>0.99939486552910206</v>
      </c>
      <c r="L223">
        <f t="shared" si="105"/>
        <v>74.19721200002823</v>
      </c>
      <c r="M223">
        <f t="shared" si="106"/>
        <v>-4.8049961999986408</v>
      </c>
      <c r="O223">
        <v>230</v>
      </c>
      <c r="P223">
        <v>2500000</v>
      </c>
      <c r="Q223">
        <v>650.79312000000004</v>
      </c>
      <c r="R223">
        <v>-576694.37205200002</v>
      </c>
      <c r="S223">
        <v>2526657.2479770002</v>
      </c>
      <c r="T223">
        <v>1224.938093</v>
      </c>
      <c r="U223">
        <v>23524.119704000001</v>
      </c>
      <c r="V223">
        <f t="shared" si="97"/>
        <v>2.3524119704000004</v>
      </c>
      <c r="Y223">
        <v>2500000</v>
      </c>
      <c r="Z223">
        <v>50.957799999999999</v>
      </c>
      <c r="AA223">
        <v>85.950400000000002</v>
      </c>
      <c r="AB223">
        <v>34.992600000000003</v>
      </c>
      <c r="AD223">
        <f t="shared" si="107"/>
        <v>22423.687625516606</v>
      </c>
      <c r="AE223">
        <f t="shared" si="108"/>
        <v>1.4874474271428826</v>
      </c>
      <c r="AF223">
        <f t="shared" si="109"/>
        <v>58.711063861243915</v>
      </c>
      <c r="AG223">
        <f t="shared" si="110"/>
        <v>1.0257010525703002E-2</v>
      </c>
      <c r="AJ223">
        <v>2.2026431667104635E-2</v>
      </c>
      <c r="AK223">
        <v>380.61011062595776</v>
      </c>
    </row>
    <row r="224" spans="2:41" x14ac:dyDescent="0.2">
      <c r="B224">
        <v>240</v>
      </c>
      <c r="C224">
        <v>2600000</v>
      </c>
      <c r="D224">
        <v>650.81965400000001</v>
      </c>
      <c r="E224">
        <v>-576705.88845700002</v>
      </c>
      <c r="F224">
        <v>2526657.2479770002</v>
      </c>
      <c r="G224">
        <v>1304.1691390000001</v>
      </c>
      <c r="I224">
        <f t="shared" si="102"/>
        <v>254.5308764296351</v>
      </c>
      <c r="J224">
        <f t="shared" si="103"/>
        <v>0.33057851239669422</v>
      </c>
      <c r="K224">
        <f t="shared" si="104"/>
        <v>0.99939486552910206</v>
      </c>
      <c r="L224">
        <f t="shared" si="105"/>
        <v>62.680807000026107</v>
      </c>
      <c r="M224">
        <f t="shared" si="106"/>
        <v>-7.9901724999999715</v>
      </c>
      <c r="O224">
        <v>240</v>
      </c>
      <c r="P224">
        <v>2600000</v>
      </c>
      <c r="Q224">
        <v>650.81965400000001</v>
      </c>
      <c r="R224">
        <v>-576705.88845700002</v>
      </c>
      <c r="S224">
        <v>2526657.2479770002</v>
      </c>
      <c r="T224">
        <v>1304.1691390000001</v>
      </c>
      <c r="U224">
        <v>25206.427474</v>
      </c>
      <c r="V224">
        <f t="shared" si="97"/>
        <v>2.5206427474000002</v>
      </c>
      <c r="Y224">
        <v>2600000</v>
      </c>
      <c r="Z224">
        <v>50.807299999999998</v>
      </c>
      <c r="AA224">
        <v>85.897900000000007</v>
      </c>
      <c r="AB224">
        <v>35.090600000000002</v>
      </c>
      <c r="AD224">
        <f t="shared" si="107"/>
        <v>22612.614555239848</v>
      </c>
      <c r="AE224">
        <f t="shared" si="108"/>
        <v>1.5805047162721895</v>
      </c>
      <c r="AF224">
        <f t="shared" si="109"/>
        <v>56.738818688189319</v>
      </c>
      <c r="AG224">
        <f t="shared" si="110"/>
        <v>1.0613544904933898E-2</v>
      </c>
      <c r="AJ224">
        <v>1.5861558023020524E-2</v>
      </c>
      <c r="AK224">
        <v>404.26129979573324</v>
      </c>
    </row>
    <row r="225" spans="2:41" x14ac:dyDescent="0.2">
      <c r="B225">
        <v>250</v>
      </c>
      <c r="C225">
        <v>2700000</v>
      </c>
      <c r="D225">
        <v>650.82051200000001</v>
      </c>
      <c r="E225">
        <v>-576691.08898200002</v>
      </c>
      <c r="F225">
        <v>2526657.2479770002</v>
      </c>
      <c r="G225">
        <v>1413.062396</v>
      </c>
      <c r="I225">
        <f t="shared" si="102"/>
        <v>269.33035142964218</v>
      </c>
      <c r="J225">
        <f t="shared" si="103"/>
        <v>0.34435261707988979</v>
      </c>
      <c r="K225">
        <f t="shared" si="104"/>
        <v>0.99939486552910206</v>
      </c>
      <c r="L225">
        <f t="shared" si="105"/>
        <v>77.480282000033185</v>
      </c>
      <c r="M225">
        <f t="shared" si="106"/>
        <v>-5.3585844999990515</v>
      </c>
      <c r="O225">
        <v>250</v>
      </c>
      <c r="P225">
        <v>2700000</v>
      </c>
      <c r="Q225">
        <v>650.82051200000001</v>
      </c>
      <c r="R225">
        <v>-576691.08898200002</v>
      </c>
      <c r="S225">
        <v>2526657.2479770002</v>
      </c>
      <c r="T225">
        <v>1413.062396</v>
      </c>
      <c r="U225">
        <v>27932.797749000001</v>
      </c>
      <c r="V225">
        <f t="shared" si="97"/>
        <v>2.7932797749000002</v>
      </c>
      <c r="Y225">
        <v>2700000</v>
      </c>
      <c r="Z225">
        <v>51.558</v>
      </c>
      <c r="AA225">
        <v>85.915899999999993</v>
      </c>
      <c r="AB225">
        <v>34.357900000000001</v>
      </c>
      <c r="AD225">
        <f t="shared" si="107"/>
        <v>21225.514766015622</v>
      </c>
      <c r="AE225">
        <f t="shared" si="108"/>
        <v>1.8659134023871622</v>
      </c>
      <c r="AF225">
        <f t="shared" si="109"/>
        <v>51.128019968378425</v>
      </c>
      <c r="AG225">
        <f t="shared" si="110"/>
        <v>1.1778277358920756E-2</v>
      </c>
      <c r="AJ225">
        <v>1.3347923766133384E-2</v>
      </c>
      <c r="AK225">
        <v>432.32485743785708</v>
      </c>
    </row>
    <row r="226" spans="2:41" x14ac:dyDescent="0.2">
      <c r="B226">
        <v>260</v>
      </c>
      <c r="C226">
        <v>2800000</v>
      </c>
      <c r="D226">
        <v>650.84157100000004</v>
      </c>
      <c r="E226">
        <v>-576696.57897100004</v>
      </c>
      <c r="F226">
        <v>2526657.2479770002</v>
      </c>
      <c r="G226">
        <v>1514.5007519999999</v>
      </c>
      <c r="I226">
        <f t="shared" si="102"/>
        <v>263.84036242961884</v>
      </c>
      <c r="J226">
        <f t="shared" si="103"/>
        <v>0.35812672176308541</v>
      </c>
      <c r="K226">
        <f t="shared" si="104"/>
        <v>0.99939486552910206</v>
      </c>
      <c r="L226">
        <f t="shared" si="105"/>
        <v>71.990293000009842</v>
      </c>
      <c r="M226">
        <f t="shared" si="106"/>
        <v>-7.3875309000020932</v>
      </c>
      <c r="O226">
        <v>260</v>
      </c>
      <c r="P226">
        <v>2800000</v>
      </c>
      <c r="Q226">
        <v>650.84157100000004</v>
      </c>
      <c r="R226">
        <v>-576696.57897100004</v>
      </c>
      <c r="S226">
        <v>2526657.2479770002</v>
      </c>
      <c r="T226">
        <v>1514.5007519999999</v>
      </c>
      <c r="U226">
        <v>30874.383301999998</v>
      </c>
      <c r="V226">
        <f t="shared" si="97"/>
        <v>3.0874383301999999</v>
      </c>
      <c r="Y226">
        <v>2800000</v>
      </c>
      <c r="Z226">
        <v>51.094799999999999</v>
      </c>
      <c r="AA226">
        <v>86.115200000000002</v>
      </c>
      <c r="AB226">
        <v>35.020400000000002</v>
      </c>
      <c r="AD226">
        <f t="shared" si="107"/>
        <v>22477.173839101593</v>
      </c>
      <c r="AE226">
        <f t="shared" si="108"/>
        <v>1.9475645737100473</v>
      </c>
      <c r="AF226">
        <f t="shared" si="109"/>
        <v>52.060592638103763</v>
      </c>
      <c r="AG226">
        <f t="shared" si="110"/>
        <v>1.156729052598688E-2</v>
      </c>
      <c r="AJ226">
        <v>1.4376726422455112E-2</v>
      </c>
      <c r="AK226">
        <v>447.07033744684395</v>
      </c>
      <c r="AL226">
        <f>AVERAGE(AJ226:AJ230)</f>
        <v>9.5193127193645873E-3</v>
      </c>
      <c r="AM226">
        <f>AVERAGE(AK226:AK230)</f>
        <v>567.30832418948125</v>
      </c>
      <c r="AN226">
        <f>AVERAGE(AJ226:AJ235)</f>
        <v>8.0865609752666361E-3</v>
      </c>
      <c r="AO226">
        <f>AVERAGE(AK226:AK235)</f>
        <v>646.62334373952558</v>
      </c>
    </row>
    <row r="227" spans="2:41" x14ac:dyDescent="0.2">
      <c r="B227">
        <v>270</v>
      </c>
      <c r="C227">
        <v>2900000</v>
      </c>
      <c r="D227">
        <v>650.82425000000001</v>
      </c>
      <c r="E227">
        <v>-576673.78180300002</v>
      </c>
      <c r="F227">
        <v>2526657.2479770002</v>
      </c>
      <c r="G227">
        <v>1616.505447</v>
      </c>
      <c r="I227">
        <f t="shared" si="102"/>
        <v>286.63753042963799</v>
      </c>
      <c r="J227">
        <f t="shared" si="103"/>
        <v>0.37190082644628097</v>
      </c>
      <c r="K227">
        <f t="shared" si="104"/>
        <v>0.99939486552910206</v>
      </c>
      <c r="L227">
        <f t="shared" si="105"/>
        <v>94.787461000028998</v>
      </c>
      <c r="M227">
        <f t="shared" si="106"/>
        <v>-4.5588151999978432</v>
      </c>
      <c r="O227">
        <v>270</v>
      </c>
      <c r="P227">
        <v>2900000</v>
      </c>
      <c r="Q227">
        <v>650.82425000000001</v>
      </c>
      <c r="R227">
        <v>-576673.78180300002</v>
      </c>
      <c r="S227">
        <v>2526657.2479770002</v>
      </c>
      <c r="T227">
        <v>1616.505447</v>
      </c>
      <c r="U227">
        <v>33984.015379999997</v>
      </c>
      <c r="V227">
        <f t="shared" si="97"/>
        <v>3.3984015379999999</v>
      </c>
      <c r="Y227">
        <v>2900000</v>
      </c>
      <c r="Z227">
        <v>86.419700000000006</v>
      </c>
      <c r="AA227">
        <v>51.630699999999997</v>
      </c>
      <c r="AB227">
        <v>34.789000000000001</v>
      </c>
      <c r="AD227">
        <f t="shared" si="107"/>
        <v>22034.552429459447</v>
      </c>
      <c r="AE227">
        <f t="shared" si="108"/>
        <v>2.1867832421834388</v>
      </c>
      <c r="AF227">
        <f t="shared" si="109"/>
        <v>49.145212863038807</v>
      </c>
      <c r="AG227">
        <f t="shared" si="110"/>
        <v>1.2253482382470324E-2</v>
      </c>
      <c r="AJ227">
        <v>9.2679861877927056E-3</v>
      </c>
      <c r="AK227">
        <v>550.99104475546415</v>
      </c>
    </row>
    <row r="228" spans="2:41" x14ac:dyDescent="0.2">
      <c r="B228">
        <v>280</v>
      </c>
      <c r="C228">
        <v>3000000</v>
      </c>
      <c r="D228">
        <v>650.88856299999998</v>
      </c>
      <c r="E228">
        <v>-576657.53604499996</v>
      </c>
      <c r="F228">
        <v>2526657.2479770002</v>
      </c>
      <c r="G228">
        <v>1785.609191</v>
      </c>
      <c r="I228">
        <f t="shared" si="102"/>
        <v>302.88328842970077</v>
      </c>
      <c r="J228">
        <f t="shared" si="103"/>
        <v>0.38567493112947659</v>
      </c>
      <c r="K228">
        <f t="shared" si="104"/>
        <v>0.99939486552910206</v>
      </c>
      <c r="L228">
        <f>E228-$E$200</f>
        <v>111.03321900009178</v>
      </c>
      <c r="M228">
        <f t="shared" si="106"/>
        <v>-5.2139561999934809</v>
      </c>
      <c r="O228">
        <v>280</v>
      </c>
      <c r="P228">
        <v>3000000</v>
      </c>
      <c r="Q228">
        <v>650.88856299999998</v>
      </c>
      <c r="R228">
        <v>-576657.53604499996</v>
      </c>
      <c r="S228">
        <v>2526657.2479770002</v>
      </c>
      <c r="T228">
        <v>1785.609191</v>
      </c>
      <c r="U228">
        <v>36995.671958999999</v>
      </c>
      <c r="V228">
        <f t="shared" si="97"/>
        <v>3.6995671959000003</v>
      </c>
      <c r="Y228">
        <v>3000000</v>
      </c>
      <c r="Z228">
        <v>51.181100000000001</v>
      </c>
      <c r="AA228">
        <v>85.7791</v>
      </c>
      <c r="AB228">
        <v>34.597999999999999</v>
      </c>
      <c r="AD228">
        <f t="shared" si="107"/>
        <v>21673.616308217144</v>
      </c>
      <c r="AE228">
        <f t="shared" si="108"/>
        <v>2.4202198476505656</v>
      </c>
      <c r="AF228">
        <f t="shared" si="109"/>
        <v>46.613756217172728</v>
      </c>
      <c r="AG228">
        <f t="shared" si="110"/>
        <v>1.2918933140559623E-2</v>
      </c>
      <c r="AJ228">
        <v>9.1739913481140908E-3</v>
      </c>
      <c r="AK228">
        <v>570.44367124910127</v>
      </c>
    </row>
    <row r="229" spans="2:41" x14ac:dyDescent="0.2">
      <c r="B229">
        <v>290</v>
      </c>
      <c r="C229">
        <v>3100000</v>
      </c>
      <c r="D229">
        <v>650.82234500000004</v>
      </c>
      <c r="E229">
        <v>-576658.36601400003</v>
      </c>
      <c r="F229">
        <v>2526657.2479770002</v>
      </c>
      <c r="G229">
        <v>1873.552228</v>
      </c>
      <c r="I229">
        <f t="shared" ref="I229:I252" si="111">E229-(128000-$B$198)/128000*$E$199</f>
        <v>302.05331942962948</v>
      </c>
      <c r="J229">
        <f t="shared" ref="J229:J252" si="112">B229/$B$198</f>
        <v>0.39944903581267216</v>
      </c>
      <c r="K229">
        <f t="shared" ref="K229:K252" si="113">F229/$F$199</f>
        <v>0.99939486552910206</v>
      </c>
      <c r="L229">
        <f t="shared" ref="L229:L252" si="114">E229-$E$200</f>
        <v>110.20325000002049</v>
      </c>
      <c r="M229">
        <f t="shared" ref="M229:M252" si="115">((L229-L228)-(B229-B228)*$H$14)/(B229-B228)</f>
        <v>-6.921528900006888</v>
      </c>
      <c r="O229">
        <v>290</v>
      </c>
      <c r="P229">
        <v>3100000</v>
      </c>
      <c r="Q229">
        <v>650.82234500000004</v>
      </c>
      <c r="R229">
        <v>-576658.36601400003</v>
      </c>
      <c r="S229">
        <v>2526657.2479770002</v>
      </c>
      <c r="T229">
        <v>1873.552228</v>
      </c>
      <c r="U229">
        <v>38203.773935999998</v>
      </c>
      <c r="V229">
        <f t="shared" si="97"/>
        <v>3.8203773935999998</v>
      </c>
      <c r="Y229">
        <v>3100000</v>
      </c>
      <c r="Z229">
        <v>50.932699999999997</v>
      </c>
      <c r="AA229">
        <v>85.459500000000006</v>
      </c>
      <c r="AB229">
        <v>34.526800000000001</v>
      </c>
      <c r="AD229">
        <f t="shared" si="107"/>
        <v>21540.083622543159</v>
      </c>
      <c r="AE229">
        <f t="shared" si="108"/>
        <v>2.5147461998635987</v>
      </c>
      <c r="AF229">
        <f t="shared" si="109"/>
        <v>44.729097784467207</v>
      </c>
      <c r="AG229">
        <f t="shared" si="110"/>
        <v>1.3463271781196584E-2</v>
      </c>
      <c r="AJ229">
        <v>9.3419341151463747E-3</v>
      </c>
      <c r="AK229">
        <v>600.16423750896263</v>
      </c>
    </row>
    <row r="230" spans="2:41" x14ac:dyDescent="0.2">
      <c r="B230">
        <v>300</v>
      </c>
      <c r="C230">
        <v>3200000</v>
      </c>
      <c r="D230">
        <v>650.78903200000002</v>
      </c>
      <c r="E230">
        <v>-576650.11043799995</v>
      </c>
      <c r="F230">
        <v>2526657.2479770002</v>
      </c>
      <c r="G230">
        <v>2021.018425</v>
      </c>
      <c r="I230">
        <f t="shared" si="111"/>
        <v>310.30889542971272</v>
      </c>
      <c r="J230">
        <f t="shared" si="112"/>
        <v>0.41322314049586778</v>
      </c>
      <c r="K230">
        <f t="shared" si="113"/>
        <v>0.99939486552910206</v>
      </c>
      <c r="L230">
        <f t="shared" si="114"/>
        <v>118.45882600010373</v>
      </c>
      <c r="M230">
        <f t="shared" si="115"/>
        <v>-6.0129743999914353</v>
      </c>
      <c r="O230">
        <v>300</v>
      </c>
      <c r="P230">
        <v>3200000</v>
      </c>
      <c r="Q230">
        <v>650.78903200000002</v>
      </c>
      <c r="R230">
        <v>-576650.11043799995</v>
      </c>
      <c r="S230">
        <v>2526657.2479770002</v>
      </c>
      <c r="T230">
        <v>2021.018425</v>
      </c>
      <c r="U230">
        <v>43833.811602000002</v>
      </c>
      <c r="V230">
        <f t="shared" si="97"/>
        <v>4.3833811602000008</v>
      </c>
      <c r="Y230">
        <v>3200000</v>
      </c>
      <c r="Z230">
        <v>51.232399999999998</v>
      </c>
      <c r="AA230">
        <v>85.441999999999993</v>
      </c>
      <c r="AB230">
        <v>34.209600000000002</v>
      </c>
      <c r="AD230">
        <f t="shared" si="107"/>
        <v>20951.850482982052</v>
      </c>
      <c r="AE230">
        <f t="shared" si="108"/>
        <v>2.9663482056381461</v>
      </c>
      <c r="AF230">
        <f t="shared" si="109"/>
        <v>42.057347869505968</v>
      </c>
      <c r="AG230">
        <f t="shared" si="110"/>
        <v>1.4318544333049353E-2</v>
      </c>
      <c r="AJ230">
        <v>5.4359255233146489E-3</v>
      </c>
      <c r="AK230">
        <v>667.8723299870345</v>
      </c>
    </row>
    <row r="231" spans="2:41" x14ac:dyDescent="0.2">
      <c r="B231">
        <v>310</v>
      </c>
      <c r="C231">
        <v>3300000</v>
      </c>
      <c r="D231">
        <v>650.78027499999996</v>
      </c>
      <c r="E231">
        <v>-576641.28663800005</v>
      </c>
      <c r="F231">
        <v>2526657.2479770002</v>
      </c>
      <c r="G231">
        <v>2112.0423489999998</v>
      </c>
      <c r="I231">
        <f t="shared" si="111"/>
        <v>319.13269542960916</v>
      </c>
      <c r="J231">
        <f t="shared" si="112"/>
        <v>0.42699724517906334</v>
      </c>
      <c r="K231">
        <f t="shared" si="113"/>
        <v>0.99939486552910206</v>
      </c>
      <c r="L231">
        <f t="shared" si="114"/>
        <v>127.28262600000016</v>
      </c>
      <c r="M231">
        <f t="shared" si="115"/>
        <v>-5.9561520000101158</v>
      </c>
      <c r="O231">
        <v>310</v>
      </c>
      <c r="P231">
        <v>3300000</v>
      </c>
      <c r="Q231">
        <v>650.78027499999996</v>
      </c>
      <c r="R231">
        <v>-576641.28663800005</v>
      </c>
      <c r="S231">
        <v>2526657.2479770002</v>
      </c>
      <c r="T231">
        <v>2112.0423489999998</v>
      </c>
      <c r="U231">
        <v>45463.334605999997</v>
      </c>
      <c r="V231">
        <f t="shared" si="97"/>
        <v>4.5463334605999997</v>
      </c>
      <c r="Y231">
        <v>3300000</v>
      </c>
      <c r="Z231">
        <v>51.606099999999998</v>
      </c>
      <c r="AA231">
        <v>84.563299999999998</v>
      </c>
      <c r="AB231">
        <v>32.9572</v>
      </c>
      <c r="AD231">
        <f t="shared" si="107"/>
        <v>18733.948422599624</v>
      </c>
      <c r="AE231">
        <f t="shared" si="108"/>
        <v>3.4408619249085231</v>
      </c>
      <c r="AF231">
        <f t="shared" si="109"/>
        <v>36.392205613191912</v>
      </c>
      <c r="AG231">
        <f t="shared" si="110"/>
        <v>1.654749938491518E-2</v>
      </c>
      <c r="AJ231">
        <v>4.7854789042357602E-3</v>
      </c>
      <c r="AK231">
        <v>821.17756240280073</v>
      </c>
      <c r="AL231">
        <f>AVERAGE(AJ231:AJ235)</f>
        <v>4.5046816150217635E-3</v>
      </c>
      <c r="AM231">
        <f>AVERAGE(AK231:AK235)</f>
        <v>844.91089261463594</v>
      </c>
    </row>
    <row r="232" spans="2:41" x14ac:dyDescent="0.2">
      <c r="B232">
        <v>320</v>
      </c>
      <c r="C232">
        <v>3400000</v>
      </c>
      <c r="D232">
        <v>650.77063299999998</v>
      </c>
      <c r="E232">
        <v>-576639.95200599998</v>
      </c>
      <c r="F232">
        <v>2526657.2479770002</v>
      </c>
      <c r="G232">
        <v>2242.2818779999998</v>
      </c>
      <c r="I232">
        <f t="shared" si="111"/>
        <v>320.46732742968015</v>
      </c>
      <c r="J232">
        <f t="shared" si="112"/>
        <v>0.44077134986225897</v>
      </c>
      <c r="K232">
        <f t="shared" si="113"/>
        <v>0.99939486552910206</v>
      </c>
      <c r="L232">
        <f t="shared" si="114"/>
        <v>128.61725800007116</v>
      </c>
      <c r="M232">
        <f t="shared" si="115"/>
        <v>-6.7050687999926595</v>
      </c>
      <c r="O232">
        <v>320</v>
      </c>
      <c r="P232">
        <v>3400000</v>
      </c>
      <c r="Q232">
        <v>650.77063299999998</v>
      </c>
      <c r="R232">
        <v>-576639.95200599998</v>
      </c>
      <c r="S232">
        <v>2526657.2479770002</v>
      </c>
      <c r="T232">
        <v>2242.2818779999998</v>
      </c>
      <c r="U232">
        <v>48392.674962999998</v>
      </c>
      <c r="V232">
        <f t="shared" si="97"/>
        <v>4.8392674962999997</v>
      </c>
      <c r="Y232">
        <v>3400000</v>
      </c>
      <c r="Z232">
        <v>51.192500000000003</v>
      </c>
      <c r="AA232">
        <v>85.741399999999999</v>
      </c>
      <c r="AB232">
        <v>34.548900000000003</v>
      </c>
      <c r="AD232">
        <f t="shared" si="107"/>
        <v>21581.472394333112</v>
      </c>
      <c r="AE232">
        <f t="shared" si="108"/>
        <v>3.1793170335091694</v>
      </c>
      <c r="AF232">
        <f t="shared" si="109"/>
        <v>40.613633362085622</v>
      </c>
      <c r="AG232">
        <f t="shared" si="110"/>
        <v>1.4827533272661507E-2</v>
      </c>
      <c r="AJ232">
        <v>4.2238843258077668E-3</v>
      </c>
      <c r="AK232">
        <v>868.64422282647126</v>
      </c>
    </row>
    <row r="233" spans="2:41" x14ac:dyDescent="0.2">
      <c r="B233">
        <v>330</v>
      </c>
      <c r="C233">
        <v>3500000</v>
      </c>
      <c r="D233">
        <v>650.84958600000004</v>
      </c>
      <c r="E233">
        <v>-576618.116713</v>
      </c>
      <c r="F233">
        <v>2526657.2479770002</v>
      </c>
      <c r="G233">
        <v>2348.905186</v>
      </c>
      <c r="I233">
        <f t="shared" si="111"/>
        <v>342.30262042966206</v>
      </c>
      <c r="J233">
        <f t="shared" si="112"/>
        <v>0.45454545454545453</v>
      </c>
      <c r="K233">
        <f t="shared" si="113"/>
        <v>0.99939486552910206</v>
      </c>
      <c r="L233">
        <f t="shared" si="114"/>
        <v>150.45255100005306</v>
      </c>
      <c r="M233">
        <f t="shared" si="115"/>
        <v>-4.6550027000015692</v>
      </c>
      <c r="O233">
        <v>330</v>
      </c>
      <c r="P233">
        <v>3500000</v>
      </c>
      <c r="Q233">
        <v>650.84958600000004</v>
      </c>
      <c r="R233">
        <v>-576618.116713</v>
      </c>
      <c r="S233">
        <v>2526657.2479770002</v>
      </c>
      <c r="T233">
        <v>2348.905186</v>
      </c>
      <c r="U233">
        <v>50728.684463999998</v>
      </c>
      <c r="V233">
        <f t="shared" si="97"/>
        <v>5.0728684464000002</v>
      </c>
      <c r="Y233">
        <v>3500000</v>
      </c>
      <c r="Z233">
        <v>51.002099999999999</v>
      </c>
      <c r="AA233">
        <v>85.235500000000002</v>
      </c>
      <c r="AB233">
        <v>34.233400000000003</v>
      </c>
      <c r="AD233">
        <f>(1/6)*3.14*(AB233)^3</f>
        <v>20995.610220697887</v>
      </c>
      <c r="AE233">
        <f t="shared" si="108"/>
        <v>3.425787160910343</v>
      </c>
      <c r="AF233">
        <f>AD233/O233*0.6022</f>
        <v>38.313807499709895</v>
      </c>
      <c r="AG233">
        <f t="shared" si="110"/>
        <v>1.5717571269954302E-2</v>
      </c>
    </row>
    <row r="234" spans="2:41" x14ac:dyDescent="0.2">
      <c r="B234">
        <v>340</v>
      </c>
      <c r="C234">
        <v>3600000</v>
      </c>
      <c r="D234">
        <v>650.82644800000003</v>
      </c>
      <c r="E234">
        <v>-576622.266023</v>
      </c>
      <c r="F234">
        <v>2526657.2479770002</v>
      </c>
      <c r="G234">
        <v>2567.2129129999998</v>
      </c>
      <c r="I234">
        <f t="shared" si="111"/>
        <v>338.15331042965408</v>
      </c>
      <c r="J234">
        <f t="shared" si="112"/>
        <v>0.46831955922865015</v>
      </c>
      <c r="K234">
        <f t="shared" si="113"/>
        <v>0.99939486552910206</v>
      </c>
      <c r="L234">
        <f t="shared" si="114"/>
        <v>146.30324100004509</v>
      </c>
      <c r="M234">
        <f t="shared" si="115"/>
        <v>-7.253463000000556</v>
      </c>
      <c r="O234">
        <v>340</v>
      </c>
      <c r="P234">
        <v>3600000</v>
      </c>
      <c r="Q234">
        <v>650.82644800000003</v>
      </c>
      <c r="R234">
        <v>-576622.266023</v>
      </c>
      <c r="S234">
        <v>2526657.2479770002</v>
      </c>
      <c r="T234">
        <v>2567.2129129999998</v>
      </c>
      <c r="U234">
        <v>54287.374414999998</v>
      </c>
      <c r="V234">
        <f t="shared" si="97"/>
        <v>5.4287374415</v>
      </c>
      <c r="Y234">
        <v>3600000</v>
      </c>
      <c r="Z234">
        <v>85.144499999999994</v>
      </c>
      <c r="AA234">
        <v>50.816699999999997</v>
      </c>
      <c r="AB234">
        <v>34.327800000000003</v>
      </c>
      <c r="AD234">
        <f t="shared" ref="AD234:AD257" si="116">(1/6)*3.14*(AB234)^3</f>
        <v>21169.778375323971</v>
      </c>
      <c r="AE234">
        <f t="shared" ref="AE234:AE257" si="117">V234*$AD$197/AD234</f>
        <v>3.635949186781942</v>
      </c>
      <c r="AF234">
        <f t="shared" ref="AF234:AF257" si="118">AD234/O234*0.6022</f>
        <v>37.495413345941451</v>
      </c>
      <c r="AG234">
        <f t="shared" ref="AG234:AG257" si="119">O234/AD234</f>
        <v>1.6060631054896284E-2</v>
      </c>
    </row>
    <row r="235" spans="2:41" x14ac:dyDescent="0.2">
      <c r="B235">
        <v>350</v>
      </c>
      <c r="C235">
        <v>3700000</v>
      </c>
      <c r="D235">
        <v>650.79922099999999</v>
      </c>
      <c r="E235">
        <v>-576596.47213600005</v>
      </c>
      <c r="F235">
        <v>2526657.2479770002</v>
      </c>
      <c r="G235">
        <v>2687.9538910000001</v>
      </c>
      <c r="I235">
        <f t="shared" si="111"/>
        <v>363.94719742960297</v>
      </c>
      <c r="J235">
        <f t="shared" si="112"/>
        <v>0.48209366391184572</v>
      </c>
      <c r="K235">
        <f t="shared" si="113"/>
        <v>0.99939486552910206</v>
      </c>
      <c r="L235">
        <f t="shared" si="114"/>
        <v>172.09712799999397</v>
      </c>
      <c r="M235">
        <f t="shared" si="115"/>
        <v>-4.2591433000048706</v>
      </c>
      <c r="O235">
        <v>350</v>
      </c>
      <c r="P235">
        <v>3700000</v>
      </c>
      <c r="Q235">
        <v>650.79922099999999</v>
      </c>
      <c r="R235">
        <v>-576596.47213600005</v>
      </c>
      <c r="S235">
        <v>2526657.2479770002</v>
      </c>
      <c r="T235">
        <v>2687.9538910000001</v>
      </c>
      <c r="U235">
        <v>58900.295696000001</v>
      </c>
      <c r="V235">
        <f t="shared" si="97"/>
        <v>5.8900295696000002</v>
      </c>
      <c r="Y235">
        <v>3700000</v>
      </c>
      <c r="Z235">
        <v>50.946800000000003</v>
      </c>
      <c r="AA235">
        <v>85.924999999999997</v>
      </c>
      <c r="AB235">
        <v>34.978200000000001</v>
      </c>
      <c r="AD235">
        <f t="shared" si="116"/>
        <v>22396.015925682816</v>
      </c>
      <c r="AE235">
        <f t="shared" si="117"/>
        <v>3.7289107292359773</v>
      </c>
      <c r="AF235">
        <f t="shared" si="118"/>
        <v>38.533945115560549</v>
      </c>
      <c r="AG235">
        <f t="shared" si="119"/>
        <v>1.5627779564071242E-2</v>
      </c>
    </row>
    <row r="236" spans="2:41" x14ac:dyDescent="0.2">
      <c r="B236">
        <v>360</v>
      </c>
      <c r="C236">
        <v>3800000</v>
      </c>
      <c r="D236">
        <v>650.85930199999996</v>
      </c>
      <c r="E236">
        <v>-576583.87566899997</v>
      </c>
      <c r="F236">
        <v>2526657.2479770002</v>
      </c>
      <c r="G236">
        <v>2878.9733580000002</v>
      </c>
      <c r="I236">
        <f t="shared" si="111"/>
        <v>376.54366442968603</v>
      </c>
      <c r="J236">
        <f t="shared" si="112"/>
        <v>0.49586776859504134</v>
      </c>
      <c r="K236">
        <f t="shared" si="113"/>
        <v>0.99939486552910206</v>
      </c>
      <c r="L236">
        <f t="shared" si="114"/>
        <v>184.69359500007704</v>
      </c>
      <c r="M236">
        <f t="shared" si="115"/>
        <v>-5.5788852999914527</v>
      </c>
      <c r="O236">
        <v>360</v>
      </c>
      <c r="P236">
        <v>3800000</v>
      </c>
      <c r="Q236">
        <v>650.85930199999996</v>
      </c>
      <c r="R236">
        <v>-576583.87566899997</v>
      </c>
      <c r="S236">
        <v>2526657.2479770002</v>
      </c>
      <c r="T236">
        <v>2878.9733580000002</v>
      </c>
      <c r="U236">
        <v>60975.242726999997</v>
      </c>
      <c r="V236">
        <f t="shared" si="97"/>
        <v>6.0975242727000003</v>
      </c>
      <c r="Y236">
        <v>3800000</v>
      </c>
      <c r="Z236">
        <v>50.595500000000001</v>
      </c>
      <c r="AA236">
        <v>85.764899999999997</v>
      </c>
      <c r="AB236">
        <v>35.169400000000003</v>
      </c>
      <c r="AD236">
        <f t="shared" si="116"/>
        <v>22765.294625657509</v>
      </c>
      <c r="AE236">
        <f t="shared" si="117"/>
        <v>3.797655288884946</v>
      </c>
      <c r="AF236">
        <f t="shared" si="118"/>
        <v>38.081278954363754</v>
      </c>
      <c r="AG236">
        <f t="shared" si="119"/>
        <v>1.5813544516760342E-2</v>
      </c>
    </row>
    <row r="237" spans="2:41" x14ac:dyDescent="0.2">
      <c r="B237">
        <v>370</v>
      </c>
      <c r="C237">
        <v>3900000</v>
      </c>
      <c r="D237">
        <v>650.79798000000005</v>
      </c>
      <c r="E237">
        <v>-576563.02323000005</v>
      </c>
      <c r="F237">
        <v>2526657.2479770002</v>
      </c>
      <c r="G237">
        <v>3021.0277700000001</v>
      </c>
      <c r="I237">
        <f t="shared" si="111"/>
        <v>397.39610342960805</v>
      </c>
      <c r="J237">
        <f t="shared" si="112"/>
        <v>0.50964187327823696</v>
      </c>
      <c r="K237">
        <f t="shared" si="113"/>
        <v>0.99939486552910206</v>
      </c>
      <c r="L237">
        <f t="shared" si="114"/>
        <v>205.54603399999905</v>
      </c>
      <c r="M237">
        <f t="shared" si="115"/>
        <v>-4.7532881000075573</v>
      </c>
      <c r="O237">
        <v>370</v>
      </c>
      <c r="P237">
        <v>3900000</v>
      </c>
      <c r="Q237">
        <v>650.79798000000005</v>
      </c>
      <c r="R237">
        <v>-576563.02323000005</v>
      </c>
      <c r="S237">
        <v>2526657.2479770002</v>
      </c>
      <c r="T237">
        <v>3021.0277700000001</v>
      </c>
      <c r="U237">
        <v>62371.008893999999</v>
      </c>
      <c r="V237">
        <f t="shared" si="97"/>
        <v>6.2371008893999997</v>
      </c>
      <c r="Y237">
        <v>3900000</v>
      </c>
      <c r="Z237">
        <v>50.362299999999998</v>
      </c>
      <c r="AA237">
        <v>86.380399999999995</v>
      </c>
      <c r="AB237">
        <v>36.018099999999997</v>
      </c>
      <c r="AD237">
        <f t="shared" si="116"/>
        <v>24453.486951620423</v>
      </c>
      <c r="AE237">
        <f t="shared" si="117"/>
        <v>3.6164065892957624</v>
      </c>
      <c r="AF237">
        <f t="shared" si="118"/>
        <v>39.799702276394108</v>
      </c>
      <c r="AG237">
        <f t="shared" si="119"/>
        <v>1.5130766451918291E-2</v>
      </c>
    </row>
    <row r="238" spans="2:41" x14ac:dyDescent="0.2">
      <c r="B238">
        <v>380</v>
      </c>
      <c r="C238">
        <v>4000000</v>
      </c>
      <c r="D238">
        <v>650.72866599999998</v>
      </c>
      <c r="E238">
        <v>-576565.80158199999</v>
      </c>
      <c r="F238">
        <v>2526657.2479770002</v>
      </c>
      <c r="G238">
        <v>3156.6623260000001</v>
      </c>
      <c r="I238">
        <f t="shared" si="111"/>
        <v>394.61775142967235</v>
      </c>
      <c r="J238">
        <f t="shared" si="112"/>
        <v>0.52341597796143247</v>
      </c>
      <c r="K238">
        <f t="shared" si="113"/>
        <v>0.99939486552910206</v>
      </c>
      <c r="L238">
        <f t="shared" si="114"/>
        <v>202.76768200006336</v>
      </c>
      <c r="M238">
        <f t="shared" si="115"/>
        <v>-7.1163671999933289</v>
      </c>
      <c r="O238">
        <v>380</v>
      </c>
      <c r="P238">
        <v>4000000</v>
      </c>
      <c r="Q238">
        <v>650.72866599999998</v>
      </c>
      <c r="R238">
        <v>-576565.80158199999</v>
      </c>
      <c r="S238">
        <v>2526657.2479770002</v>
      </c>
      <c r="T238">
        <v>3156.6623260000001</v>
      </c>
      <c r="U238">
        <v>65936.288125999999</v>
      </c>
      <c r="V238">
        <f t="shared" si="97"/>
        <v>6.5936288126000004</v>
      </c>
      <c r="Y238">
        <v>4000000</v>
      </c>
      <c r="Z238">
        <v>50.504300000000001</v>
      </c>
      <c r="AA238">
        <v>86.222899999999996</v>
      </c>
      <c r="AB238">
        <v>35.718600000000002</v>
      </c>
      <c r="AD238">
        <f t="shared" si="116"/>
        <v>23848.533721059615</v>
      </c>
      <c r="AE238">
        <f t="shared" si="117"/>
        <v>3.9201085355848768</v>
      </c>
      <c r="AF238">
        <f t="shared" si="118"/>
        <v>37.793650017952892</v>
      </c>
      <c r="AG238">
        <f t="shared" si="119"/>
        <v>1.593389364916965E-2</v>
      </c>
    </row>
    <row r="239" spans="2:41" x14ac:dyDescent="0.2">
      <c r="B239">
        <v>390</v>
      </c>
      <c r="C239">
        <v>4100000</v>
      </c>
      <c r="D239">
        <v>650.955018</v>
      </c>
      <c r="E239">
        <v>-576533.32887099998</v>
      </c>
      <c r="F239">
        <v>2526657.2479770002</v>
      </c>
      <c r="G239">
        <v>3366.8725180000001</v>
      </c>
      <c r="I239">
        <f t="shared" si="111"/>
        <v>427.09046242968179</v>
      </c>
      <c r="J239">
        <f t="shared" si="112"/>
        <v>0.53719008264462809</v>
      </c>
      <c r="K239">
        <f t="shared" si="113"/>
        <v>0.99939486552910206</v>
      </c>
      <c r="L239">
        <f t="shared" si="114"/>
        <v>235.2403930000728</v>
      </c>
      <c r="M239">
        <f t="shared" si="115"/>
        <v>-3.5912608999988151</v>
      </c>
      <c r="O239">
        <v>390</v>
      </c>
      <c r="P239">
        <v>4100000</v>
      </c>
      <c r="Q239">
        <v>650.955018</v>
      </c>
      <c r="R239">
        <v>-576533.32887099998</v>
      </c>
      <c r="S239">
        <v>2526657.2479770002</v>
      </c>
      <c r="T239">
        <v>3366.8725180000001</v>
      </c>
      <c r="U239">
        <v>68771.810626000006</v>
      </c>
      <c r="V239">
        <f t="shared" si="97"/>
        <v>6.8771810626000009</v>
      </c>
      <c r="Y239">
        <v>4100000</v>
      </c>
      <c r="Z239">
        <v>86.528999999999996</v>
      </c>
      <c r="AA239">
        <v>50.434800000000003</v>
      </c>
      <c r="AB239">
        <v>36.094200000000001</v>
      </c>
      <c r="AD239">
        <f t="shared" si="116"/>
        <v>24608.812599585504</v>
      </c>
      <c r="AE239">
        <f t="shared" si="117"/>
        <v>3.9623704715586174</v>
      </c>
      <c r="AF239">
        <f t="shared" si="118"/>
        <v>37.998530634539463</v>
      </c>
      <c r="AG239">
        <f t="shared" si="119"/>
        <v>1.5847981223058642E-2</v>
      </c>
    </row>
    <row r="240" spans="2:41" x14ac:dyDescent="0.2">
      <c r="B240">
        <v>400</v>
      </c>
      <c r="C240">
        <v>4200000</v>
      </c>
      <c r="D240">
        <v>650.81134799999995</v>
      </c>
      <c r="E240">
        <v>-576530.00048799999</v>
      </c>
      <c r="F240">
        <v>2526657.2479770002</v>
      </c>
      <c r="G240">
        <v>3542.7493450000002</v>
      </c>
      <c r="I240">
        <f t="shared" si="111"/>
        <v>430.41884542966727</v>
      </c>
      <c r="J240">
        <f t="shared" si="112"/>
        <v>0.55096418732782371</v>
      </c>
      <c r="K240">
        <f t="shared" si="113"/>
        <v>0.99939486552910206</v>
      </c>
      <c r="L240">
        <f t="shared" si="114"/>
        <v>238.56877600005828</v>
      </c>
      <c r="M240">
        <f t="shared" si="115"/>
        <v>-6.5056937000012116</v>
      </c>
      <c r="O240">
        <v>400</v>
      </c>
      <c r="P240">
        <v>4200000</v>
      </c>
      <c r="Q240">
        <v>650.81134799999995</v>
      </c>
      <c r="R240">
        <v>-576530.00048799999</v>
      </c>
      <c r="S240">
        <v>2526657.2479770002</v>
      </c>
      <c r="T240">
        <v>3542.7493450000002</v>
      </c>
      <c r="U240">
        <v>71506.837415000002</v>
      </c>
      <c r="V240">
        <f t="shared" si="97"/>
        <v>7.1506837415000009</v>
      </c>
      <c r="Y240">
        <v>4200000</v>
      </c>
      <c r="Z240">
        <v>50.407499999999999</v>
      </c>
      <c r="AA240">
        <v>86.113500000000002</v>
      </c>
      <c r="AB240">
        <v>35.706000000000003</v>
      </c>
      <c r="AD240">
        <f t="shared" si="116"/>
        <v>23823.304383677045</v>
      </c>
      <c r="AE240">
        <f t="shared" si="117"/>
        <v>4.255796469456067</v>
      </c>
      <c r="AF240">
        <f t="shared" si="118"/>
        <v>35.865984749625788</v>
      </c>
      <c r="AG240">
        <f t="shared" si="119"/>
        <v>1.6790282051471709E-2</v>
      </c>
    </row>
    <row r="241" spans="2:33" x14ac:dyDescent="0.2">
      <c r="B241">
        <v>410</v>
      </c>
      <c r="C241">
        <v>4300000</v>
      </c>
      <c r="D241">
        <v>650.82279200000005</v>
      </c>
      <c r="E241">
        <v>-576523.08494900004</v>
      </c>
      <c r="F241">
        <v>2526657.2479770002</v>
      </c>
      <c r="G241">
        <v>3725.773713</v>
      </c>
      <c r="I241">
        <f t="shared" si="111"/>
        <v>437.33438442961778</v>
      </c>
      <c r="J241">
        <f t="shared" si="112"/>
        <v>0.56473829201101933</v>
      </c>
      <c r="K241">
        <f t="shared" si="113"/>
        <v>0.99939486552910206</v>
      </c>
      <c r="L241">
        <f t="shared" si="114"/>
        <v>245.48431500000879</v>
      </c>
      <c r="M241">
        <f t="shared" si="115"/>
        <v>-6.1469781000047075</v>
      </c>
      <c r="O241">
        <v>410</v>
      </c>
      <c r="P241">
        <v>4300000</v>
      </c>
      <c r="Q241">
        <v>650.82279200000005</v>
      </c>
      <c r="R241">
        <v>-576523.08494900004</v>
      </c>
      <c r="S241">
        <v>2526657.2479770002</v>
      </c>
      <c r="T241">
        <v>3725.773713</v>
      </c>
      <c r="U241">
        <v>73782.789892999994</v>
      </c>
      <c r="V241">
        <f t="shared" si="97"/>
        <v>7.3782789893</v>
      </c>
      <c r="Y241">
        <v>4300000</v>
      </c>
      <c r="Z241">
        <v>50.469099999999997</v>
      </c>
      <c r="AA241">
        <v>85.696899999999999</v>
      </c>
      <c r="AB241">
        <v>35.227800000000002</v>
      </c>
      <c r="AD241">
        <f t="shared" si="116"/>
        <v>22878.890714646885</v>
      </c>
      <c r="AE241">
        <f t="shared" si="117"/>
        <v>4.5725176233808984</v>
      </c>
      <c r="AF241">
        <f t="shared" si="118"/>
        <v>33.604068264293545</v>
      </c>
      <c r="AG241">
        <f t="shared" si="119"/>
        <v>1.792044925226734E-2</v>
      </c>
    </row>
    <row r="242" spans="2:33" x14ac:dyDescent="0.2">
      <c r="B242">
        <v>420</v>
      </c>
      <c r="C242">
        <v>4400000</v>
      </c>
      <c r="D242">
        <v>650.82711500000005</v>
      </c>
      <c r="E242">
        <v>-576494.32266800001</v>
      </c>
      <c r="F242">
        <v>2526657.2479770002</v>
      </c>
      <c r="G242">
        <v>3865.8552199999999</v>
      </c>
      <c r="I242">
        <f t="shared" si="111"/>
        <v>466.09666542964987</v>
      </c>
      <c r="J242">
        <f t="shared" si="112"/>
        <v>0.57851239669421484</v>
      </c>
      <c r="K242">
        <f t="shared" si="113"/>
        <v>0.99939486552910206</v>
      </c>
      <c r="L242">
        <f t="shared" si="114"/>
        <v>274.24659600004088</v>
      </c>
      <c r="M242">
        <f t="shared" si="115"/>
        <v>-3.9623038999965501</v>
      </c>
      <c r="O242">
        <v>420</v>
      </c>
      <c r="P242">
        <v>4400000</v>
      </c>
      <c r="Q242">
        <v>650.82711500000005</v>
      </c>
      <c r="R242">
        <v>-576494.32266800001</v>
      </c>
      <c r="S242">
        <v>2526657.2479770002</v>
      </c>
      <c r="T242">
        <v>3865.8552199999999</v>
      </c>
      <c r="U242">
        <v>76869.335007000001</v>
      </c>
      <c r="V242">
        <f t="shared" si="97"/>
        <v>7.6869335007000004</v>
      </c>
      <c r="Y242">
        <v>4400000</v>
      </c>
      <c r="Z242">
        <v>86.013400000000004</v>
      </c>
      <c r="AA242">
        <v>50.472900000000003</v>
      </c>
      <c r="AB242">
        <v>35.540500000000002</v>
      </c>
      <c r="AD242">
        <f t="shared" si="116"/>
        <v>23493.569033682186</v>
      </c>
      <c r="AE242">
        <f t="shared" si="117"/>
        <v>4.6391605774049172</v>
      </c>
      <c r="AF242">
        <f t="shared" si="118"/>
        <v>33.685303028770029</v>
      </c>
      <c r="AG242">
        <f t="shared" si="119"/>
        <v>1.7877232675795478E-2</v>
      </c>
    </row>
    <row r="243" spans="2:33" x14ac:dyDescent="0.2">
      <c r="B243">
        <v>430</v>
      </c>
      <c r="C243">
        <v>4500000</v>
      </c>
      <c r="D243">
        <v>650.85304900000006</v>
      </c>
      <c r="E243">
        <v>-576485.91639100004</v>
      </c>
      <c r="F243">
        <v>2526657.2479770002</v>
      </c>
      <c r="G243">
        <v>4081.6847029999999</v>
      </c>
      <c r="I243">
        <f t="shared" si="111"/>
        <v>474.50294242962264</v>
      </c>
      <c r="J243">
        <f t="shared" si="112"/>
        <v>0.59228650137741046</v>
      </c>
      <c r="K243">
        <f t="shared" si="113"/>
        <v>0.99939486552910206</v>
      </c>
      <c r="L243">
        <f t="shared" si="114"/>
        <v>282.65287300001364</v>
      </c>
      <c r="M243">
        <f t="shared" si="115"/>
        <v>-5.9979043000024834</v>
      </c>
      <c r="O243">
        <v>430</v>
      </c>
      <c r="P243">
        <v>4500000</v>
      </c>
      <c r="Q243">
        <v>650.85304900000006</v>
      </c>
      <c r="R243">
        <v>-576485.91639100004</v>
      </c>
      <c r="S243">
        <v>2526657.2479770002</v>
      </c>
      <c r="T243">
        <v>4081.6847029999999</v>
      </c>
      <c r="U243">
        <v>77938.718720999997</v>
      </c>
      <c r="V243">
        <f t="shared" si="97"/>
        <v>7.7938718721000004</v>
      </c>
      <c r="Y243">
        <v>4500000</v>
      </c>
      <c r="Z243">
        <v>86.002300000000005</v>
      </c>
      <c r="AA243">
        <v>50.104799999999997</v>
      </c>
      <c r="AB243">
        <v>35.897500000000001</v>
      </c>
      <c r="AD243">
        <f t="shared" si="116"/>
        <v>24208.674449677241</v>
      </c>
      <c r="AE243">
        <f t="shared" si="117"/>
        <v>4.5647556060378838</v>
      </c>
      <c r="AF243">
        <f t="shared" si="118"/>
        <v>33.903404078129377</v>
      </c>
      <c r="AG243">
        <f t="shared" si="119"/>
        <v>1.7762228200219898E-2</v>
      </c>
    </row>
    <row r="244" spans="2:33" x14ac:dyDescent="0.2">
      <c r="B244">
        <v>440</v>
      </c>
      <c r="C244">
        <v>4600000</v>
      </c>
      <c r="D244">
        <v>650.84537699999998</v>
      </c>
      <c r="E244">
        <v>-576460.00975800003</v>
      </c>
      <c r="F244">
        <v>2526657.2479770002</v>
      </c>
      <c r="G244">
        <v>4167.2561830000004</v>
      </c>
      <c r="I244">
        <f t="shared" si="111"/>
        <v>500.4095754296286</v>
      </c>
      <c r="J244">
        <f t="shared" si="112"/>
        <v>0.60606060606060608</v>
      </c>
      <c r="K244">
        <f t="shared" si="113"/>
        <v>0.99939486552910206</v>
      </c>
      <c r="L244">
        <f t="shared" si="114"/>
        <v>308.55950600001961</v>
      </c>
      <c r="M244">
        <f t="shared" si="115"/>
        <v>-4.2478686999991622</v>
      </c>
      <c r="O244">
        <v>440</v>
      </c>
      <c r="P244">
        <v>4600000</v>
      </c>
      <c r="Q244">
        <v>650.84537699999998</v>
      </c>
      <c r="R244">
        <v>-576460.00975800003</v>
      </c>
      <c r="S244">
        <v>2526657.2479770002</v>
      </c>
      <c r="T244">
        <v>4167.2561830000004</v>
      </c>
      <c r="U244">
        <v>82496.012646000003</v>
      </c>
      <c r="V244">
        <f t="shared" si="97"/>
        <v>8.2496012646000008</v>
      </c>
      <c r="Y244">
        <v>4600000</v>
      </c>
      <c r="Z244">
        <v>87.9101</v>
      </c>
      <c r="AA244">
        <v>50.092700000000001</v>
      </c>
      <c r="AB244">
        <v>37.817399999999999</v>
      </c>
      <c r="AD244">
        <f t="shared" si="116"/>
        <v>28304.363901471886</v>
      </c>
      <c r="AE244">
        <f t="shared" si="117"/>
        <v>4.1325187971787836</v>
      </c>
      <c r="AF244">
        <f t="shared" si="118"/>
        <v>38.738381685150834</v>
      </c>
      <c r="AG244">
        <f t="shared" si="119"/>
        <v>1.5545306071235152E-2</v>
      </c>
    </row>
    <row r="245" spans="2:33" x14ac:dyDescent="0.2">
      <c r="B245">
        <v>450</v>
      </c>
      <c r="C245">
        <v>4700000</v>
      </c>
      <c r="D245">
        <v>650.83854099999996</v>
      </c>
      <c r="E245">
        <v>-576469.72861400002</v>
      </c>
      <c r="F245">
        <v>2526657.2479770002</v>
      </c>
      <c r="G245">
        <v>4395.691253</v>
      </c>
      <c r="I245">
        <f t="shared" si="111"/>
        <v>490.69071942963637</v>
      </c>
      <c r="J245">
        <f t="shared" si="112"/>
        <v>0.6198347107438017</v>
      </c>
      <c r="K245">
        <f t="shared" si="113"/>
        <v>0.99939486552910206</v>
      </c>
      <c r="L245">
        <f t="shared" si="114"/>
        <v>298.84065000002738</v>
      </c>
      <c r="M245">
        <f t="shared" si="115"/>
        <v>-7.8104175999989822</v>
      </c>
      <c r="O245">
        <v>450</v>
      </c>
      <c r="P245">
        <v>4700000</v>
      </c>
      <c r="Q245">
        <v>650.83854099999996</v>
      </c>
      <c r="R245">
        <v>-576469.72861400002</v>
      </c>
      <c r="S245">
        <v>2526657.2479770002</v>
      </c>
      <c r="T245">
        <v>4395.691253</v>
      </c>
      <c r="U245">
        <v>85587.448650999999</v>
      </c>
      <c r="V245">
        <f t="shared" si="97"/>
        <v>8.5587448650999995</v>
      </c>
      <c r="Y245">
        <v>4700000</v>
      </c>
      <c r="Z245">
        <v>86.918700000000001</v>
      </c>
      <c r="AA245">
        <v>50.181899999999999</v>
      </c>
      <c r="AB245">
        <v>36.736800000000002</v>
      </c>
      <c r="AD245">
        <f t="shared" si="116"/>
        <v>25946.714276008755</v>
      </c>
      <c r="AE245">
        <f t="shared" si="117"/>
        <v>4.6769528307560329</v>
      </c>
      <c r="AF245">
        <f t="shared" si="118"/>
        <v>34.722469637805489</v>
      </c>
      <c r="AG245">
        <f t="shared" si="119"/>
        <v>1.7343236419575709E-2</v>
      </c>
    </row>
    <row r="246" spans="2:33" x14ac:dyDescent="0.2">
      <c r="B246">
        <v>460</v>
      </c>
      <c r="C246">
        <v>4800000</v>
      </c>
      <c r="D246">
        <v>650.782151</v>
      </c>
      <c r="E246">
        <v>-576452.44287499995</v>
      </c>
      <c r="F246">
        <v>2526657.2479770002</v>
      </c>
      <c r="G246">
        <v>4633.2516880000003</v>
      </c>
      <c r="I246">
        <f t="shared" si="111"/>
        <v>507.97645842970815</v>
      </c>
      <c r="J246">
        <f t="shared" si="112"/>
        <v>0.63360881542699721</v>
      </c>
      <c r="K246">
        <f t="shared" si="113"/>
        <v>0.99939486552910206</v>
      </c>
      <c r="L246">
        <f t="shared" si="114"/>
        <v>316.12638900009915</v>
      </c>
      <c r="M246">
        <f t="shared" si="115"/>
        <v>-5.109958099992582</v>
      </c>
      <c r="O246">
        <v>460</v>
      </c>
      <c r="P246">
        <v>4800000</v>
      </c>
      <c r="Q246">
        <v>650.782151</v>
      </c>
      <c r="R246">
        <v>-576452.44287499995</v>
      </c>
      <c r="S246">
        <v>2526657.2479770002</v>
      </c>
      <c r="T246">
        <v>4633.2516880000003</v>
      </c>
      <c r="U246">
        <v>86304.177930000005</v>
      </c>
      <c r="V246">
        <f t="shared" si="97"/>
        <v>8.6304177930000012</v>
      </c>
      <c r="Y246">
        <v>4800000</v>
      </c>
      <c r="Z246">
        <v>86.610900000000001</v>
      </c>
      <c r="AA246">
        <v>50.135599999999997</v>
      </c>
      <c r="AB246">
        <v>36.475299999999997</v>
      </c>
      <c r="AD246">
        <f t="shared" si="116"/>
        <v>25396.567047237881</v>
      </c>
      <c r="AE246">
        <f t="shared" si="117"/>
        <v>4.8182805511574598</v>
      </c>
      <c r="AF246">
        <f t="shared" si="118"/>
        <v>33.247418860536193</v>
      </c>
      <c r="AG246">
        <f t="shared" si="119"/>
        <v>1.8112684251552394E-2</v>
      </c>
    </row>
    <row r="247" spans="2:33" x14ac:dyDescent="0.2">
      <c r="B247">
        <v>470</v>
      </c>
      <c r="C247">
        <v>4900000</v>
      </c>
      <c r="D247">
        <v>650.86837600000001</v>
      </c>
      <c r="E247">
        <v>-576442.89481299999</v>
      </c>
      <c r="F247">
        <v>2526657.2479770002</v>
      </c>
      <c r="G247">
        <v>4746.1288809999996</v>
      </c>
      <c r="I247">
        <f t="shared" si="111"/>
        <v>517.52452042966615</v>
      </c>
      <c r="J247">
        <f t="shared" si="112"/>
        <v>0.64738292011019283</v>
      </c>
      <c r="K247">
        <f t="shared" si="113"/>
        <v>0.99939486552910206</v>
      </c>
      <c r="L247">
        <f t="shared" si="114"/>
        <v>325.67445100005716</v>
      </c>
      <c r="M247">
        <f t="shared" si="115"/>
        <v>-5.8837258000039583</v>
      </c>
      <c r="O247">
        <v>470</v>
      </c>
      <c r="P247">
        <v>4900000</v>
      </c>
      <c r="Q247">
        <v>650.86837600000001</v>
      </c>
      <c r="R247">
        <v>-576442.89481299999</v>
      </c>
      <c r="S247">
        <v>2526657.2479770002</v>
      </c>
      <c r="T247">
        <v>4746.1288809999996</v>
      </c>
      <c r="U247">
        <v>90145.156445000001</v>
      </c>
      <c r="V247">
        <f t="shared" si="97"/>
        <v>9.0145156445000012</v>
      </c>
      <c r="Y247">
        <v>4900000</v>
      </c>
      <c r="Z247">
        <v>86.875900000000001</v>
      </c>
      <c r="AA247">
        <v>50.011099999999999</v>
      </c>
      <c r="AB247">
        <v>36.864800000000002</v>
      </c>
      <c r="AD247">
        <f t="shared" si="116"/>
        <v>26218.874453439556</v>
      </c>
      <c r="AE247">
        <f t="shared" si="117"/>
        <v>4.874876657119299</v>
      </c>
      <c r="AF247">
        <f t="shared" si="118"/>
        <v>33.59363020396021</v>
      </c>
      <c r="AG247">
        <f t="shared" si="119"/>
        <v>1.7926017412938276E-2</v>
      </c>
    </row>
    <row r="248" spans="2:33" x14ac:dyDescent="0.2">
      <c r="B248">
        <v>480</v>
      </c>
      <c r="C248">
        <v>5000000</v>
      </c>
      <c r="D248">
        <v>650.84896600000002</v>
      </c>
      <c r="E248">
        <v>-576431.14935900003</v>
      </c>
      <c r="F248">
        <v>2526657.2479770002</v>
      </c>
      <c r="G248">
        <v>4964.4076050000003</v>
      </c>
      <c r="I248">
        <f t="shared" si="111"/>
        <v>529.26997442962602</v>
      </c>
      <c r="J248">
        <f t="shared" si="112"/>
        <v>0.66115702479338845</v>
      </c>
      <c r="K248">
        <f t="shared" si="113"/>
        <v>0.99939486552910206</v>
      </c>
      <c r="L248">
        <f t="shared" si="114"/>
        <v>337.41990500001702</v>
      </c>
      <c r="M248">
        <f t="shared" si="115"/>
        <v>-5.6639866000037724</v>
      </c>
      <c r="O248">
        <v>480</v>
      </c>
      <c r="P248">
        <v>5000000</v>
      </c>
      <c r="Q248">
        <v>650.84896600000002</v>
      </c>
      <c r="R248">
        <v>-576431.14935900003</v>
      </c>
      <c r="S248">
        <v>2526657.2479770002</v>
      </c>
      <c r="T248">
        <v>4964.4076050000003</v>
      </c>
      <c r="U248">
        <v>92128.332901000002</v>
      </c>
      <c r="V248">
        <f t="shared" si="97"/>
        <v>9.2128332901000007</v>
      </c>
      <c r="Y248">
        <v>5000000</v>
      </c>
      <c r="Z248">
        <v>87.272300000000001</v>
      </c>
      <c r="AA248">
        <v>49.503</v>
      </c>
      <c r="AB248">
        <v>37.769300000000001</v>
      </c>
      <c r="AD248">
        <f t="shared" si="116"/>
        <v>28196.500138709187</v>
      </c>
      <c r="AE248">
        <f t="shared" si="117"/>
        <v>4.6326904921503171</v>
      </c>
      <c r="AF248">
        <f t="shared" si="118"/>
        <v>35.374859132355567</v>
      </c>
      <c r="AG248">
        <f t="shared" si="119"/>
        <v>1.7023389344021405E-2</v>
      </c>
    </row>
    <row r="249" spans="2:33" x14ac:dyDescent="0.2">
      <c r="B249">
        <v>490</v>
      </c>
      <c r="C249">
        <v>5100000</v>
      </c>
      <c r="D249">
        <v>650.87398399999995</v>
      </c>
      <c r="E249">
        <v>-576422.40740999999</v>
      </c>
      <c r="F249">
        <v>2526657.2479770002</v>
      </c>
      <c r="G249">
        <v>5184.5863360000003</v>
      </c>
      <c r="I249">
        <f t="shared" si="111"/>
        <v>538.01192342967261</v>
      </c>
      <c r="J249">
        <f t="shared" si="112"/>
        <v>0.67493112947658407</v>
      </c>
      <c r="K249">
        <f t="shared" si="113"/>
        <v>0.99939486552910206</v>
      </c>
      <c r="L249">
        <f t="shared" si="114"/>
        <v>346.16185400006361</v>
      </c>
      <c r="M249">
        <f t="shared" si="115"/>
        <v>-5.9643370999951006</v>
      </c>
      <c r="O249">
        <v>490</v>
      </c>
      <c r="P249">
        <v>5100000</v>
      </c>
      <c r="Q249">
        <v>650.87398399999995</v>
      </c>
      <c r="R249">
        <v>-576422.40740999999</v>
      </c>
      <c r="S249">
        <v>2526657.2479770002</v>
      </c>
      <c r="T249">
        <v>5184.5863360000003</v>
      </c>
      <c r="U249">
        <v>94662.955598</v>
      </c>
      <c r="V249">
        <f t="shared" si="97"/>
        <v>9.4662955598000007</v>
      </c>
      <c r="Y249">
        <v>5100000</v>
      </c>
      <c r="Z249">
        <v>49.650500000000001</v>
      </c>
      <c r="AA249">
        <v>87.806399999999996</v>
      </c>
      <c r="AB249">
        <v>38.155900000000003</v>
      </c>
      <c r="AD249">
        <f t="shared" si="116"/>
        <v>29071.236446604009</v>
      </c>
      <c r="AE249">
        <f t="shared" si="117"/>
        <v>4.6169145383813408</v>
      </c>
      <c r="AF249">
        <f t="shared" si="118"/>
        <v>35.727956302336601</v>
      </c>
      <c r="AG249">
        <f t="shared" si="119"/>
        <v>1.6855148245930211E-2</v>
      </c>
    </row>
    <row r="250" spans="2:33" x14ac:dyDescent="0.2">
      <c r="B250">
        <v>500</v>
      </c>
      <c r="C250">
        <v>5200000</v>
      </c>
      <c r="D250">
        <v>650.99970599999995</v>
      </c>
      <c r="E250">
        <v>-576405.17373599997</v>
      </c>
      <c r="F250">
        <v>2526657.2479770002</v>
      </c>
      <c r="G250">
        <v>5437.1608500000002</v>
      </c>
      <c r="I250">
        <f t="shared" si="111"/>
        <v>555.24559742968995</v>
      </c>
      <c r="J250">
        <f t="shared" si="112"/>
        <v>0.68870523415977958</v>
      </c>
      <c r="K250">
        <f t="shared" si="113"/>
        <v>0.99939486552910206</v>
      </c>
      <c r="L250">
        <f t="shared" si="114"/>
        <v>363.39552800008096</v>
      </c>
      <c r="M250">
        <f t="shared" si="115"/>
        <v>-5.1151645999980246</v>
      </c>
      <c r="O250">
        <v>500</v>
      </c>
      <c r="P250">
        <v>5200000</v>
      </c>
      <c r="Q250">
        <v>650.99970599999995</v>
      </c>
      <c r="R250">
        <v>-576405.17373599997</v>
      </c>
      <c r="S250">
        <v>2526657.2479770002</v>
      </c>
      <c r="T250">
        <v>5437.1608500000002</v>
      </c>
      <c r="U250">
        <v>95627.168743999995</v>
      </c>
      <c r="V250">
        <f t="shared" si="97"/>
        <v>9.5627168743999995</v>
      </c>
      <c r="Y250">
        <v>5200000</v>
      </c>
      <c r="Z250">
        <v>88.478700000000003</v>
      </c>
      <c r="AA250">
        <v>48.888399999999997</v>
      </c>
      <c r="AB250">
        <v>39.590299999999999</v>
      </c>
      <c r="AD250">
        <f t="shared" si="116"/>
        <v>32474.672180645844</v>
      </c>
      <c r="AE250">
        <f t="shared" si="117"/>
        <v>4.1751472891385246</v>
      </c>
      <c r="AF250">
        <f t="shared" si="118"/>
        <v>39.112495174369855</v>
      </c>
      <c r="AG250">
        <f t="shared" si="119"/>
        <v>1.5396614235816319E-2</v>
      </c>
    </row>
    <row r="251" spans="2:33" x14ac:dyDescent="0.2">
      <c r="B251">
        <v>510</v>
      </c>
      <c r="C251">
        <v>5300000</v>
      </c>
      <c r="D251">
        <v>650.89218200000005</v>
      </c>
      <c r="E251">
        <v>-576392.16882799997</v>
      </c>
      <c r="F251">
        <v>2526657.2479770002</v>
      </c>
      <c r="G251">
        <v>5669.9961709999998</v>
      </c>
      <c r="I251">
        <f t="shared" si="111"/>
        <v>568.25050542969257</v>
      </c>
      <c r="J251">
        <f t="shared" si="112"/>
        <v>0.7024793388429752</v>
      </c>
      <c r="K251">
        <f t="shared" si="113"/>
        <v>0.99939486552910206</v>
      </c>
      <c r="L251">
        <f t="shared" si="114"/>
        <v>376.40043600008357</v>
      </c>
      <c r="M251">
        <f t="shared" si="115"/>
        <v>-5.5380411999994976</v>
      </c>
      <c r="O251">
        <v>510</v>
      </c>
      <c r="P251">
        <v>5300000</v>
      </c>
      <c r="Q251">
        <v>650.89218200000005</v>
      </c>
      <c r="R251">
        <v>-576392.16882799997</v>
      </c>
      <c r="S251">
        <v>2526657.2479770002</v>
      </c>
      <c r="T251">
        <v>5669.9961709999998</v>
      </c>
      <c r="U251">
        <v>99549.611189000003</v>
      </c>
      <c r="V251">
        <f t="shared" si="97"/>
        <v>9.9549611189</v>
      </c>
      <c r="Y251">
        <v>5300000</v>
      </c>
      <c r="Z251">
        <v>88.083500000000001</v>
      </c>
      <c r="AA251">
        <v>48.949199999999998</v>
      </c>
      <c r="AB251">
        <v>39.134300000000003</v>
      </c>
      <c r="AD251">
        <f t="shared" si="116"/>
        <v>31365.420012953356</v>
      </c>
      <c r="AE251">
        <f t="shared" si="117"/>
        <v>4.5001163192522933</v>
      </c>
      <c r="AF251">
        <f t="shared" si="118"/>
        <v>37.035795944706884</v>
      </c>
      <c r="AG251">
        <f t="shared" si="119"/>
        <v>1.6259944862507154E-2</v>
      </c>
    </row>
    <row r="252" spans="2:33" x14ac:dyDescent="0.2">
      <c r="B252">
        <v>520</v>
      </c>
      <c r="C252">
        <v>5400000</v>
      </c>
      <c r="D252">
        <v>650.87522300000001</v>
      </c>
      <c r="E252">
        <v>-576383.58955399995</v>
      </c>
      <c r="F252">
        <v>2526657.2479770002</v>
      </c>
      <c r="G252">
        <v>5801.5195309999999</v>
      </c>
      <c r="I252">
        <f t="shared" si="111"/>
        <v>576.82977942971047</v>
      </c>
      <c r="J252">
        <f t="shared" si="112"/>
        <v>0.71625344352617082</v>
      </c>
      <c r="K252">
        <f t="shared" si="113"/>
        <v>0.99939486552910206</v>
      </c>
      <c r="L252">
        <f t="shared" si="114"/>
        <v>384.97971000010148</v>
      </c>
      <c r="M252">
        <f t="shared" si="115"/>
        <v>-5.9806045999979691</v>
      </c>
      <c r="O252">
        <v>520</v>
      </c>
      <c r="P252">
        <v>5400000</v>
      </c>
      <c r="Q252">
        <v>650.87522300000001</v>
      </c>
      <c r="R252">
        <v>-576383.58955399995</v>
      </c>
      <c r="S252">
        <v>2526657.2479770002</v>
      </c>
      <c r="T252">
        <v>5801.5195309999999</v>
      </c>
      <c r="U252">
        <v>102946.19867300001</v>
      </c>
      <c r="V252">
        <f t="shared" si="97"/>
        <v>10.294619867300002</v>
      </c>
      <c r="Y252">
        <v>5400000</v>
      </c>
      <c r="Z252">
        <v>89.141499999999994</v>
      </c>
      <c r="AA252">
        <v>47.933300000000003</v>
      </c>
      <c r="AB252">
        <v>41.208199999999998</v>
      </c>
      <c r="AD252">
        <f t="shared" si="116"/>
        <v>36620.926845534035</v>
      </c>
      <c r="AE252">
        <f t="shared" si="117"/>
        <v>3.9858069674291849</v>
      </c>
      <c r="AF252">
        <f t="shared" si="118"/>
        <v>42.409850281501143</v>
      </c>
      <c r="AG252">
        <f t="shared" si="119"/>
        <v>1.4199531382516459E-2</v>
      </c>
    </row>
    <row r="253" spans="2:33" x14ac:dyDescent="0.2">
      <c r="B253">
        <v>530</v>
      </c>
      <c r="C253">
        <v>5500000</v>
      </c>
      <c r="D253">
        <v>650.86821899999995</v>
      </c>
      <c r="E253">
        <v>-576376.22431800002</v>
      </c>
      <c r="F253">
        <v>2526657.2479770002</v>
      </c>
      <c r="G253">
        <v>6037.0695079999996</v>
      </c>
      <c r="I253">
        <f t="shared" ref="I253:I257" si="120">E253-(128000-$B$198)/128000*$E$199</f>
        <v>584.19501542963553</v>
      </c>
      <c r="J253">
        <f t="shared" ref="J253:J257" si="121">B253/$B$198</f>
        <v>0.73002754820936644</v>
      </c>
      <c r="K253">
        <f t="shared" ref="K253:K257" si="122">F253/$F$199</f>
        <v>0.99939486552910206</v>
      </c>
      <c r="L253">
        <f t="shared" ref="L253:L257" si="123">E253-$E$200</f>
        <v>392.34494600002654</v>
      </c>
      <c r="M253">
        <f t="shared" ref="M253:M257" si="124">((L253-L252)-(B253-B252)*$H$14)/(B253-B252)</f>
        <v>-6.1020084000072528</v>
      </c>
      <c r="O253">
        <v>530</v>
      </c>
      <c r="P253">
        <v>5500000</v>
      </c>
      <c r="Q253">
        <v>650.86821899999995</v>
      </c>
      <c r="R253">
        <v>-576376.22431800002</v>
      </c>
      <c r="S253">
        <v>2526657.2479770002</v>
      </c>
      <c r="T253">
        <v>6037.0695079999996</v>
      </c>
      <c r="U253">
        <v>103843.820876</v>
      </c>
      <c r="V253">
        <f t="shared" si="97"/>
        <v>10.384382087600001</v>
      </c>
      <c r="Y253">
        <v>5500000</v>
      </c>
      <c r="Z253">
        <v>48.456499999999998</v>
      </c>
      <c r="AA253">
        <v>89.098100000000002</v>
      </c>
      <c r="AB253">
        <v>40.641599999999997</v>
      </c>
      <c r="AD253">
        <f t="shared" si="116"/>
        <v>35131.022408684286</v>
      </c>
      <c r="AE253">
        <f t="shared" si="117"/>
        <v>4.1910722645579339</v>
      </c>
      <c r="AF253">
        <f t="shared" si="118"/>
        <v>39.916795650018258</v>
      </c>
      <c r="AG253">
        <f t="shared" si="119"/>
        <v>1.5086381313769723E-2</v>
      </c>
    </row>
    <row r="254" spans="2:33" x14ac:dyDescent="0.2">
      <c r="B254">
        <v>540</v>
      </c>
      <c r="C254">
        <v>5600000</v>
      </c>
      <c r="D254">
        <v>650.827541</v>
      </c>
      <c r="E254">
        <v>-576357.125245</v>
      </c>
      <c r="F254">
        <v>2526657.2479770002</v>
      </c>
      <c r="G254">
        <v>6326.0996169999999</v>
      </c>
      <c r="I254">
        <f t="shared" si="120"/>
        <v>603.29408842965495</v>
      </c>
      <c r="J254">
        <f t="shared" si="121"/>
        <v>0.74380165289256195</v>
      </c>
      <c r="K254">
        <f t="shared" si="122"/>
        <v>0.99939486552910206</v>
      </c>
      <c r="L254">
        <f t="shared" si="123"/>
        <v>411.44401900004596</v>
      </c>
      <c r="M254">
        <f t="shared" si="124"/>
        <v>-4.9286246999978172</v>
      </c>
      <c r="O254">
        <v>540</v>
      </c>
      <c r="P254">
        <v>5600000</v>
      </c>
      <c r="Q254">
        <v>650.827541</v>
      </c>
      <c r="R254">
        <v>-576357.125245</v>
      </c>
      <c r="S254">
        <v>2526657.2479770002</v>
      </c>
      <c r="T254">
        <v>6326.0996169999999</v>
      </c>
      <c r="U254">
        <v>102888.52327600001</v>
      </c>
      <c r="V254">
        <f t="shared" si="97"/>
        <v>10.288852327600001</v>
      </c>
      <c r="Y254">
        <v>5600000</v>
      </c>
      <c r="Z254">
        <v>48.267000000000003</v>
      </c>
      <c r="AA254">
        <v>89.630600000000001</v>
      </c>
      <c r="AB254">
        <v>41.363599999999998</v>
      </c>
      <c r="AD254">
        <f t="shared" si="116"/>
        <v>37036.79406843047</v>
      </c>
      <c r="AE254">
        <f t="shared" si="117"/>
        <v>3.9388444124944084</v>
      </c>
      <c r="AF254">
        <f t="shared" si="118"/>
        <v>41.302884051868197</v>
      </c>
      <c r="AG254">
        <f t="shared" si="119"/>
        <v>1.4580095647649125E-2</v>
      </c>
    </row>
    <row r="255" spans="2:33" x14ac:dyDescent="0.2">
      <c r="B255">
        <v>550</v>
      </c>
      <c r="C255">
        <v>5700000</v>
      </c>
      <c r="D255">
        <v>650.89897900000005</v>
      </c>
      <c r="E255">
        <v>-576347.120902</v>
      </c>
      <c r="F255">
        <v>2526657.2479770002</v>
      </c>
      <c r="G255">
        <v>6476.0854220000001</v>
      </c>
      <c r="I255">
        <f t="shared" si="120"/>
        <v>613.29843142966274</v>
      </c>
      <c r="J255">
        <f t="shared" si="121"/>
        <v>0.75757575757575757</v>
      </c>
      <c r="K255">
        <f t="shared" si="122"/>
        <v>0.99939486552910206</v>
      </c>
      <c r="L255">
        <f t="shared" si="123"/>
        <v>421.44836200005375</v>
      </c>
      <c r="M255">
        <f t="shared" si="124"/>
        <v>-5.83809769999898</v>
      </c>
      <c r="O255">
        <v>550</v>
      </c>
      <c r="P255">
        <v>5700000</v>
      </c>
      <c r="Q255">
        <v>650.89897900000005</v>
      </c>
      <c r="R255">
        <v>-576347.120902</v>
      </c>
      <c r="S255">
        <v>2526657.2479770002</v>
      </c>
      <c r="T255">
        <v>6476.0854220000001</v>
      </c>
      <c r="U255">
        <v>108105.73746400001</v>
      </c>
      <c r="V255">
        <f t="shared" si="97"/>
        <v>10.810573746400001</v>
      </c>
      <c r="Y255">
        <v>5700000</v>
      </c>
      <c r="Z255">
        <v>48.0411</v>
      </c>
      <c r="AA255">
        <v>89.1511</v>
      </c>
      <c r="AB255">
        <v>41.11</v>
      </c>
      <c r="AD255">
        <f t="shared" si="116"/>
        <v>36359.744940223332</v>
      </c>
      <c r="AE255">
        <f t="shared" si="117"/>
        <v>4.2156368747923043</v>
      </c>
      <c r="AF255">
        <f t="shared" si="118"/>
        <v>39.81061527818634</v>
      </c>
      <c r="AG255">
        <f t="shared" si="119"/>
        <v>1.5126618762156305E-2</v>
      </c>
    </row>
    <row r="256" spans="2:33" x14ac:dyDescent="0.2">
      <c r="B256">
        <v>560</v>
      </c>
      <c r="C256">
        <v>5800000</v>
      </c>
      <c r="D256">
        <v>650.88298199999997</v>
      </c>
      <c r="E256">
        <v>-576336.29927099997</v>
      </c>
      <c r="F256">
        <v>2526657.2479770002</v>
      </c>
      <c r="G256">
        <v>6686.3844040000004</v>
      </c>
      <c r="I256">
        <f t="shared" si="120"/>
        <v>624.12006242969073</v>
      </c>
      <c r="J256">
        <f t="shared" si="121"/>
        <v>0.77134986225895319</v>
      </c>
      <c r="K256">
        <f t="shared" si="122"/>
        <v>0.99939486552910206</v>
      </c>
      <c r="L256">
        <f t="shared" si="123"/>
        <v>432.26999300008174</v>
      </c>
      <c r="M256">
        <f t="shared" si="124"/>
        <v>-5.7563688999969598</v>
      </c>
      <c r="O256">
        <v>560</v>
      </c>
      <c r="P256">
        <v>5800000</v>
      </c>
      <c r="Q256">
        <v>650.88298199999997</v>
      </c>
      <c r="R256">
        <v>-576336.29927099997</v>
      </c>
      <c r="S256">
        <v>2526657.2479770002</v>
      </c>
      <c r="T256">
        <v>6686.3844040000004</v>
      </c>
      <c r="U256">
        <v>110802.41327400001</v>
      </c>
      <c r="V256">
        <f t="shared" si="97"/>
        <v>11.080241327400001</v>
      </c>
      <c r="Y256">
        <v>5800000</v>
      </c>
      <c r="Z256">
        <v>48.292200000000001</v>
      </c>
      <c r="AA256">
        <v>90.034300000000002</v>
      </c>
      <c r="AB256">
        <v>41.742100000000001</v>
      </c>
      <c r="AD256">
        <f t="shared" si="116"/>
        <v>38062.847959290615</v>
      </c>
      <c r="AE256">
        <f t="shared" si="117"/>
        <v>4.1274632796172872</v>
      </c>
      <c r="AF256">
        <f t="shared" si="118"/>
        <v>40.931155430508582</v>
      </c>
      <c r="AG256">
        <f t="shared" si="119"/>
        <v>1.4712509179526902E-2</v>
      </c>
    </row>
    <row r="257" spans="2:33" x14ac:dyDescent="0.2">
      <c r="B257">
        <v>570</v>
      </c>
      <c r="C257">
        <v>5900000</v>
      </c>
      <c r="D257">
        <v>650.868921</v>
      </c>
      <c r="E257">
        <v>-576323.579134</v>
      </c>
      <c r="F257">
        <v>2526657.2479770002</v>
      </c>
      <c r="G257">
        <v>6852.9559419999996</v>
      </c>
      <c r="I257">
        <f t="shared" si="120"/>
        <v>636.84019942965824</v>
      </c>
      <c r="J257">
        <f t="shared" si="121"/>
        <v>0.78512396694214881</v>
      </c>
      <c r="K257">
        <f t="shared" si="122"/>
        <v>0.99939486552910206</v>
      </c>
      <c r="L257">
        <f t="shared" si="123"/>
        <v>444.99013000004925</v>
      </c>
      <c r="M257">
        <f t="shared" si="124"/>
        <v>-5.5665183000030085</v>
      </c>
      <c r="O257">
        <v>570</v>
      </c>
      <c r="P257">
        <v>5900000</v>
      </c>
      <c r="Q257">
        <v>650.868921</v>
      </c>
      <c r="R257">
        <v>-576323.579134</v>
      </c>
      <c r="S257">
        <v>2526657.2479770002</v>
      </c>
      <c r="T257">
        <v>6852.9559419999996</v>
      </c>
      <c r="U257">
        <v>113335.989584</v>
      </c>
      <c r="V257">
        <f t="shared" si="97"/>
        <v>11.3335989584</v>
      </c>
      <c r="Y257">
        <v>5900000</v>
      </c>
      <c r="Z257">
        <v>48.683300000000003</v>
      </c>
      <c r="AA257">
        <v>89.693799999999996</v>
      </c>
      <c r="AB257">
        <v>41.0105</v>
      </c>
      <c r="AD257">
        <f t="shared" si="116"/>
        <v>36096.375049064991</v>
      </c>
      <c r="AE257">
        <f t="shared" si="117"/>
        <v>4.4518398179560439</v>
      </c>
      <c r="AF257">
        <f t="shared" si="118"/>
        <v>38.135503604468305</v>
      </c>
      <c r="AG257">
        <f t="shared" si="119"/>
        <v>1.5791059330063251E-2</v>
      </c>
    </row>
    <row r="259" spans="2:33" x14ac:dyDescent="0.2">
      <c r="B259" t="s">
        <v>5</v>
      </c>
      <c r="AE259" t="s">
        <v>6</v>
      </c>
    </row>
    <row r="260" spans="2:33" x14ac:dyDescent="0.2">
      <c r="D260" t="s">
        <v>7</v>
      </c>
      <c r="F260" t="s">
        <v>42</v>
      </c>
      <c r="Y260" t="s">
        <v>8</v>
      </c>
      <c r="Z260" t="s">
        <v>9</v>
      </c>
      <c r="AA260" t="s">
        <v>10</v>
      </c>
      <c r="AB260" t="s">
        <v>11</v>
      </c>
      <c r="AD260">
        <f>(4/3)*3.14*((3.413*12.4)^3)</f>
        <v>317352.7784888497</v>
      </c>
      <c r="AE260" t="s">
        <v>12</v>
      </c>
    </row>
    <row r="261" spans="2:33" x14ac:dyDescent="0.2">
      <c r="B261">
        <v>16426</v>
      </c>
      <c r="C261" t="s">
        <v>13</v>
      </c>
      <c r="D261" t="s">
        <v>14</v>
      </c>
      <c r="E261" t="s">
        <v>15</v>
      </c>
      <c r="F261" t="s">
        <v>16</v>
      </c>
      <c r="G261" t="s">
        <v>17</v>
      </c>
      <c r="I261" t="s">
        <v>18</v>
      </c>
      <c r="J261" t="s">
        <v>19</v>
      </c>
      <c r="K261" t="s">
        <v>20</v>
      </c>
      <c r="L261" t="s">
        <v>21</v>
      </c>
      <c r="M261" t="s">
        <v>22</v>
      </c>
      <c r="Y261">
        <v>0</v>
      </c>
      <c r="Z261">
        <v>25.725000000000001</v>
      </c>
      <c r="AA261">
        <v>111.47499999999999</v>
      </c>
      <c r="AB261">
        <v>85.75</v>
      </c>
      <c r="AD261">
        <f>(1/6)*3.14*(AB261)^3</f>
        <v>329974.80723958334</v>
      </c>
    </row>
    <row r="262" spans="2:33" x14ac:dyDescent="0.2">
      <c r="B262" t="s">
        <v>23</v>
      </c>
      <c r="C262">
        <v>100000</v>
      </c>
      <c r="D262">
        <v>371.83422899999999</v>
      </c>
      <c r="E262">
        <v>-585427.57228600001</v>
      </c>
      <c r="F262">
        <v>2516092.1831060001</v>
      </c>
      <c r="G262">
        <v>-6.8539999999999998E-3</v>
      </c>
      <c r="Y262">
        <v>100000</v>
      </c>
      <c r="Z262">
        <v>25.9634</v>
      </c>
      <c r="AA262">
        <v>111.249</v>
      </c>
      <c r="AB262">
        <v>85.285600000000002</v>
      </c>
      <c r="AD262">
        <f t="shared" ref="AD262:AD265" si="125">(1/6)*3.14*(AB262)^3</f>
        <v>324642.61288890924</v>
      </c>
    </row>
    <row r="263" spans="2:33" x14ac:dyDescent="0.2">
      <c r="B263">
        <v>0</v>
      </c>
      <c r="C263">
        <v>200000</v>
      </c>
      <c r="D263">
        <v>371.84137299999998</v>
      </c>
      <c r="E263">
        <v>-508557.337611</v>
      </c>
      <c r="F263">
        <v>2513116.4581579999</v>
      </c>
      <c r="G263">
        <v>-3.9108999999999998E-2</v>
      </c>
      <c r="I263">
        <f>E263-(128000-$B$261)/128000*$E$262</f>
        <v>1743.4120002356358</v>
      </c>
      <c r="J263">
        <f>B263/$B$261</f>
        <v>0</v>
      </c>
      <c r="K263">
        <f>F263/$F$262</f>
        <v>0.99881732276425306</v>
      </c>
      <c r="L263">
        <f>E263-$E$263</f>
        <v>0</v>
      </c>
      <c r="O263" t="s">
        <v>24</v>
      </c>
      <c r="P263" t="s">
        <v>13</v>
      </c>
      <c r="Q263" t="s">
        <v>14</v>
      </c>
      <c r="R263" t="s">
        <v>15</v>
      </c>
      <c r="S263" t="s">
        <v>16</v>
      </c>
      <c r="T263" t="s">
        <v>17</v>
      </c>
      <c r="U263" t="s">
        <v>25</v>
      </c>
      <c r="V263" t="s">
        <v>26</v>
      </c>
      <c r="Y263">
        <v>200000</v>
      </c>
      <c r="Z263">
        <v>26.393899999999999</v>
      </c>
      <c r="AA263">
        <v>111.539</v>
      </c>
      <c r="AB263">
        <v>85.145099999999999</v>
      </c>
      <c r="AD263">
        <f t="shared" si="125"/>
        <v>323040.80016471812</v>
      </c>
      <c r="AE263" t="s">
        <v>27</v>
      </c>
      <c r="AF263" t="s">
        <v>28</v>
      </c>
      <c r="AG263" t="s">
        <v>29</v>
      </c>
    </row>
    <row r="264" spans="2:33" x14ac:dyDescent="0.2">
      <c r="B264">
        <v>100</v>
      </c>
      <c r="C264">
        <v>300000</v>
      </c>
      <c r="D264">
        <v>372.17530699999998</v>
      </c>
      <c r="E264">
        <v>-508564.45346300001</v>
      </c>
      <c r="F264">
        <v>2514124.3140090001</v>
      </c>
      <c r="G264">
        <v>-592.22363399999995</v>
      </c>
      <c r="I264">
        <f t="shared" ref="I264:I265" si="126">E264-(128000-$B$261)/128000*$E$262</f>
        <v>1736.2961482356186</v>
      </c>
      <c r="J264">
        <f t="shared" ref="J264:J265" si="127">B264/$B$261</f>
        <v>6.0879094119079512E-3</v>
      </c>
      <c r="K264">
        <f t="shared" ref="K264:K265" si="128">F264/$F$262</f>
        <v>0.99921788672521106</v>
      </c>
      <c r="L264">
        <f t="shared" ref="L264:L265" si="129">E264-$E$263</f>
        <v>-7.1158520000171848</v>
      </c>
      <c r="M264">
        <f>((L264-L263)-(B264-B263)*$H$14)/(B264-B263)</f>
        <v>-6.9096905199999306</v>
      </c>
      <c r="O264">
        <v>100</v>
      </c>
      <c r="P264">
        <v>300000</v>
      </c>
      <c r="Q264">
        <v>372.17530699999998</v>
      </c>
      <c r="R264">
        <v>-508564.45346300001</v>
      </c>
      <c r="S264">
        <v>2514124.3140090001</v>
      </c>
      <c r="T264">
        <v>-592.22363399999995</v>
      </c>
      <c r="U264">
        <v>0</v>
      </c>
      <c r="V264">
        <f>U264*10^-4</f>
        <v>0</v>
      </c>
      <c r="Y264">
        <v>300000</v>
      </c>
      <c r="Z264">
        <v>26.5015</v>
      </c>
      <c r="AA264">
        <v>111.631</v>
      </c>
      <c r="AB264">
        <v>85.129499999999993</v>
      </c>
      <c r="AD264">
        <f t="shared" si="125"/>
        <v>322863.27333474357</v>
      </c>
      <c r="AE264">
        <f>V264*$AD$260/AD264</f>
        <v>0</v>
      </c>
      <c r="AF264">
        <f>AD264/O264*0.6022</f>
        <v>1944.2826320218255</v>
      </c>
      <c r="AG264">
        <f>O264/AD264</f>
        <v>3.0972863208358892E-4</v>
      </c>
    </row>
    <row r="265" spans="2:33" x14ac:dyDescent="0.2">
      <c r="B265">
        <v>200</v>
      </c>
      <c r="C265">
        <v>400000</v>
      </c>
      <c r="D265">
        <v>372.178628</v>
      </c>
      <c r="E265">
        <v>-508577.38750399998</v>
      </c>
      <c r="F265">
        <v>2514124.3140090001</v>
      </c>
      <c r="G265">
        <v>-489.40004099999999</v>
      </c>
      <c r="I265">
        <f t="shared" si="126"/>
        <v>1723.3621072356473</v>
      </c>
      <c r="J265">
        <f t="shared" si="127"/>
        <v>1.2175818823815902E-2</v>
      </c>
      <c r="K265">
        <f t="shared" si="128"/>
        <v>0.99921788672521106</v>
      </c>
      <c r="L265">
        <f t="shared" si="129"/>
        <v>-20.049892999988515</v>
      </c>
      <c r="M265">
        <f t="shared" ref="M265" si="130">((L265-L264)-(B265-B264)*$H$14)/(B265-B264)</f>
        <v>-6.9678724099994724</v>
      </c>
      <c r="O265">
        <v>200</v>
      </c>
      <c r="P265">
        <v>400000</v>
      </c>
      <c r="Q265">
        <v>372.178628</v>
      </c>
      <c r="R265">
        <v>-508577.38750399998</v>
      </c>
      <c r="S265">
        <v>2514124.3140090001</v>
      </c>
      <c r="T265">
        <v>-489.40004099999999</v>
      </c>
      <c r="U265">
        <v>22.088546999999998</v>
      </c>
      <c r="V265">
        <f t="shared" ref="V265" si="131">U265*10^-4</f>
        <v>2.2088546999999999E-3</v>
      </c>
      <c r="Y265">
        <v>400000</v>
      </c>
      <c r="Z265">
        <v>26.466100000000001</v>
      </c>
      <c r="AA265">
        <v>111.639</v>
      </c>
      <c r="AB265">
        <v>85.172899999999998</v>
      </c>
      <c r="AD265">
        <f t="shared" si="125"/>
        <v>323357.32337232353</v>
      </c>
      <c r="AE265">
        <f>V265*$AD$260/AD265</f>
        <v>2.1678376385990106E-3</v>
      </c>
      <c r="AF265">
        <f t="shared" ref="AF265" si="132">AD265/O265*0.6022</f>
        <v>973.62890067406602</v>
      </c>
      <c r="AG265">
        <f t="shared" ref="AG265" si="133">O265/AD265</f>
        <v>6.1851081000480039E-4</v>
      </c>
    </row>
  </sheetData>
  <sortState xmlns:xlrd2="http://schemas.microsoft.com/office/spreadsheetml/2017/richdata2" ref="AJ26:AK232">
    <sortCondition ref="AK26:AK23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49A92-EA08-9245-AAA8-7343A5725C5B}">
  <dimension ref="A3:F26"/>
  <sheetViews>
    <sheetView workbookViewId="0">
      <selection activeCell="C26" sqref="C26"/>
    </sheetView>
  </sheetViews>
  <sheetFormatPr baseColWidth="10" defaultRowHeight="16" x14ac:dyDescent="0.2"/>
  <sheetData>
    <row r="3" spans="1:6" x14ac:dyDescent="0.2">
      <c r="B3" t="s">
        <v>56</v>
      </c>
    </row>
    <row r="4" spans="1:6" x14ac:dyDescent="0.2">
      <c r="B4" t="s">
        <v>18</v>
      </c>
      <c r="C4" t="s">
        <v>53</v>
      </c>
      <c r="D4" t="s">
        <v>52</v>
      </c>
      <c r="E4" t="s">
        <v>54</v>
      </c>
      <c r="F4" t="s">
        <v>55</v>
      </c>
    </row>
    <row r="5" spans="1:6" x14ac:dyDescent="0.2">
      <c r="A5">
        <v>400</v>
      </c>
      <c r="B5">
        <v>196.56409225100651</v>
      </c>
      <c r="C5">
        <v>33.594900000000003</v>
      </c>
      <c r="D5">
        <f>(C5^2)*3.14</f>
        <v>3543.8583408714007</v>
      </c>
      <c r="E5">
        <f>B5/D5</f>
        <v>5.5466125715023164E-2</v>
      </c>
      <c r="F5">
        <f>E5*16.02</f>
        <v>0.88856733395467102</v>
      </c>
    </row>
    <row r="6" spans="1:6" x14ac:dyDescent="0.2">
      <c r="B6">
        <v>437.99241877428722</v>
      </c>
      <c r="C6">
        <v>47.54</v>
      </c>
      <c r="D6">
        <f>(C6^2)*3.14</f>
        <v>7096.5620239999998</v>
      </c>
      <c r="E6">
        <f>B6/D6</f>
        <v>6.1718958742702765E-2</v>
      </c>
      <c r="F6">
        <f>E6*16.02</f>
        <v>0.98873771905809826</v>
      </c>
    </row>
    <row r="7" spans="1:6" x14ac:dyDescent="0.2">
      <c r="B7">
        <v>786.62073799443897</v>
      </c>
      <c r="C7">
        <v>60.572600000000001</v>
      </c>
      <c r="D7">
        <f>(C7^2)*3.14</f>
        <v>11520.785194186401</v>
      </c>
      <c r="E7">
        <f>B7/D7</f>
        <v>6.8278396371054831E-2</v>
      </c>
      <c r="F7">
        <f>E7*16.02</f>
        <v>1.0938199098642984</v>
      </c>
    </row>
    <row r="8" spans="1:6" x14ac:dyDescent="0.2">
      <c r="B8">
        <v>1182.8912771324394</v>
      </c>
      <c r="C8">
        <v>74.851200000000006</v>
      </c>
      <c r="D8">
        <f>(C8^2)*3.14</f>
        <v>17592.484724121601</v>
      </c>
      <c r="E8">
        <f>B8/D8</f>
        <v>6.7238442760194098E-2</v>
      </c>
      <c r="F8">
        <f>E8*16.02</f>
        <v>1.0771598530183095</v>
      </c>
    </row>
    <row r="11" spans="1:6" x14ac:dyDescent="0.2">
      <c r="A11">
        <v>500</v>
      </c>
      <c r="B11">
        <v>205.17261409712955</v>
      </c>
      <c r="C11">
        <v>33.128900000000002</v>
      </c>
      <c r="D11">
        <f>(C11^2)*3.14</f>
        <v>3446.2254077594002</v>
      </c>
      <c r="E11">
        <f>B11/D11</f>
        <v>5.9535459762779908E-2</v>
      </c>
      <c r="F11">
        <f>E11*16.02</f>
        <v>0.95375806539973407</v>
      </c>
    </row>
    <row r="12" spans="1:6" x14ac:dyDescent="0.2">
      <c r="B12">
        <v>480.07855232676957</v>
      </c>
      <c r="C12">
        <v>47.005099999999999</v>
      </c>
      <c r="D12">
        <f>(C12^2)*3.14</f>
        <v>6937.7653976713991</v>
      </c>
      <c r="E12">
        <f>B12/D12</f>
        <v>6.9197864846785362E-2</v>
      </c>
      <c r="F12">
        <f>E12*16.02</f>
        <v>1.1085497948455014</v>
      </c>
    </row>
    <row r="13" spans="1:6" x14ac:dyDescent="0.2">
      <c r="B13">
        <v>795.84226616262458</v>
      </c>
      <c r="C13">
        <v>60.688000000000002</v>
      </c>
      <c r="D13">
        <f>(C13^2)*3.14</f>
        <v>11564.724700160003</v>
      </c>
      <c r="E13">
        <f>B13/D13</f>
        <v>6.8816360682724578E-2</v>
      </c>
      <c r="F13">
        <f>E13*16.02</f>
        <v>1.1024380981372477</v>
      </c>
    </row>
    <row r="14" spans="1:6" x14ac:dyDescent="0.2">
      <c r="B14">
        <v>1360.5261883342173</v>
      </c>
      <c r="C14">
        <v>74.8673</v>
      </c>
      <c r="D14">
        <f>(C14^2)*3.14</f>
        <v>17600.053593170604</v>
      </c>
      <c r="E14">
        <f>B14/D14</f>
        <v>7.7302388946255587E-2</v>
      </c>
      <c r="F14">
        <f>E14*16.02</f>
        <v>1.2383842709190145</v>
      </c>
    </row>
    <row r="17" spans="1:6" x14ac:dyDescent="0.2">
      <c r="A17">
        <v>600</v>
      </c>
      <c r="B17">
        <v>230.1344994440442</v>
      </c>
      <c r="C17">
        <v>33.552300000000002</v>
      </c>
      <c r="D17">
        <f>(C17^2)*3.14</f>
        <v>3534.876462810601</v>
      </c>
      <c r="E17">
        <f>B17/D17</f>
        <v>6.5103972335447027E-2</v>
      </c>
      <c r="F17">
        <f>E17*16.02</f>
        <v>1.0429656368138613</v>
      </c>
    </row>
    <row r="18" spans="1:6" x14ac:dyDescent="0.2">
      <c r="B18">
        <v>444.76660613855347</v>
      </c>
      <c r="C18">
        <v>47.577500000000001</v>
      </c>
      <c r="D18">
        <f>(C18^2)*3.14</f>
        <v>7107.7621096249995</v>
      </c>
      <c r="E18">
        <f>B18/D18</f>
        <v>6.2574773786572196E-2</v>
      </c>
      <c r="F18">
        <f>E18*16.02</f>
        <v>1.0024478760608866</v>
      </c>
    </row>
    <row r="19" spans="1:6" x14ac:dyDescent="0.2">
      <c r="B19">
        <v>795.35209746903274</v>
      </c>
      <c r="C19">
        <v>60.567700000000002</v>
      </c>
      <c r="D19">
        <f>(C19^2)*3.14</f>
        <v>11518.921329530602</v>
      </c>
      <c r="E19">
        <f>B19/D19</f>
        <v>6.9047445912319941E-2</v>
      </c>
      <c r="F19">
        <f>E19*16.02</f>
        <v>1.1061400835153654</v>
      </c>
    </row>
    <row r="20" spans="1:6" x14ac:dyDescent="0.2">
      <c r="B20">
        <v>1180.8664020186989</v>
      </c>
      <c r="C20">
        <v>74.300600000000003</v>
      </c>
      <c r="D20">
        <f>(C20^2)*3.14</f>
        <v>17334.618563530399</v>
      </c>
      <c r="E20">
        <f>B20/D20</f>
        <v>6.8121856716424997E-2</v>
      </c>
      <c r="F20">
        <f>E20*16.02</f>
        <v>1.0913121445971283</v>
      </c>
    </row>
    <row r="23" spans="1:6" x14ac:dyDescent="0.2">
      <c r="A23">
        <v>700</v>
      </c>
      <c r="B23">
        <v>191.85006942960899</v>
      </c>
      <c r="C23">
        <v>33.521799999999999</v>
      </c>
      <c r="D23">
        <f>(C23^2)*3.14</f>
        <v>3528.4527762535999</v>
      </c>
      <c r="E23">
        <f>B23/D23</f>
        <v>5.437229335213304E-2</v>
      </c>
      <c r="F23">
        <f>E23*16.02</f>
        <v>0.87104413950117132</v>
      </c>
    </row>
    <row r="24" spans="1:6" x14ac:dyDescent="0.2">
      <c r="B24">
        <v>430.46686817181762</v>
      </c>
      <c r="C24">
        <v>47.63</v>
      </c>
      <c r="D24">
        <f>(C24^2)*3.14</f>
        <v>7123.4570660000018</v>
      </c>
      <c r="E24">
        <f>B24/D24</f>
        <v>6.0429488685545693E-2</v>
      </c>
      <c r="F24">
        <f>E24*16.02</f>
        <v>0.96808040874244194</v>
      </c>
    </row>
    <row r="25" spans="1:6" x14ac:dyDescent="0.2">
      <c r="B25">
        <v>794.52807722659782</v>
      </c>
      <c r="C25">
        <v>60.868499999999997</v>
      </c>
      <c r="D25">
        <f>(C25^2)*3.14</f>
        <v>11633.619277664999</v>
      </c>
      <c r="E25">
        <f>B25/D25</f>
        <v>6.8295863760299086E-2</v>
      </c>
      <c r="F25">
        <f>E25*16.02</f>
        <v>1.0940997374399912</v>
      </c>
    </row>
    <row r="26" spans="1:6" x14ac:dyDescent="0.2">
      <c r="B26">
        <v>1193.9391801356105</v>
      </c>
      <c r="C26">
        <v>75.015900000000002</v>
      </c>
      <c r="D26">
        <f>(C26^2)*3.14</f>
        <v>17669.989693823401</v>
      </c>
      <c r="E26">
        <f>B26/D26</f>
        <v>6.756875362258731E-2</v>
      </c>
      <c r="F26">
        <f>E26*16.02</f>
        <v>1.0824514330338486</v>
      </c>
    </row>
  </sheetData>
  <sortState xmlns:xlrd2="http://schemas.microsoft.com/office/spreadsheetml/2017/richdata2" ref="B23:C26">
    <sortCondition ref="C23:C26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8DC96-2B5F-F04F-AE01-9C5795C58B8B}">
  <dimension ref="B1:BM544"/>
  <sheetViews>
    <sheetView topLeftCell="N431" workbookViewId="0">
      <selection activeCell="AK450" sqref="AK450"/>
    </sheetView>
  </sheetViews>
  <sheetFormatPr baseColWidth="10" defaultRowHeight="16" x14ac:dyDescent="0.2"/>
  <cols>
    <col min="19" max="19" width="12.1640625" bestFit="1" customWidth="1"/>
    <col min="30" max="30" width="12.1640625" bestFit="1" customWidth="1"/>
    <col min="33" max="33" width="12.1640625" bestFit="1" customWidth="1"/>
    <col min="37" max="37" width="12.1640625" bestFit="1" customWidth="1"/>
  </cols>
  <sheetData>
    <row r="1" spans="2:26" x14ac:dyDescent="0.2">
      <c r="B1" t="s">
        <v>30</v>
      </c>
      <c r="Q1" t="s">
        <v>109</v>
      </c>
      <c r="R1" t="s">
        <v>110</v>
      </c>
      <c r="S1" t="s">
        <v>112</v>
      </c>
    </row>
    <row r="2" spans="2:26" x14ac:dyDescent="0.2">
      <c r="K2" t="s">
        <v>18</v>
      </c>
      <c r="L2" t="s">
        <v>88</v>
      </c>
      <c r="M2" t="s">
        <v>89</v>
      </c>
      <c r="N2" t="s">
        <v>52</v>
      </c>
      <c r="O2" t="s">
        <v>86</v>
      </c>
      <c r="P2" t="s">
        <v>87</v>
      </c>
      <c r="Q2" t="s">
        <v>108</v>
      </c>
      <c r="R2" t="s">
        <v>108</v>
      </c>
      <c r="S2" t="s">
        <v>111</v>
      </c>
      <c r="U2" t="s">
        <v>120</v>
      </c>
      <c r="Z2" t="s">
        <v>100</v>
      </c>
    </row>
    <row r="3" spans="2:26" x14ac:dyDescent="0.2">
      <c r="B3" t="s">
        <v>1</v>
      </c>
      <c r="J3">
        <v>12.5</v>
      </c>
      <c r="K3">
        <v>1709.7807343573659</v>
      </c>
      <c r="L3">
        <v>84.636700000000005</v>
      </c>
      <c r="M3">
        <f>L3/2</f>
        <v>42.318350000000002</v>
      </c>
      <c r="N3">
        <f>4*3.14*M3^2</f>
        <v>22492.984898834602</v>
      </c>
      <c r="O3">
        <f>K3/N3</f>
        <v>7.6013954663969582E-2</v>
      </c>
      <c r="P3">
        <f>O3*16.02</f>
        <v>1.2177435537167927</v>
      </c>
      <c r="Q3">
        <f>2*O3/M3</f>
        <v>3.5924819688844E-3</v>
      </c>
      <c r="R3">
        <f>Q3*(1.602E-19)/(10^-30)*(10^-9)</f>
        <v>0.57551561141528096</v>
      </c>
      <c r="S3" s="6">
        <v>0.22920359391235254</v>
      </c>
      <c r="W3" t="s">
        <v>23</v>
      </c>
      <c r="X3" t="s">
        <v>97</v>
      </c>
      <c r="Y3" t="s">
        <v>98</v>
      </c>
      <c r="Z3" t="s">
        <v>99</v>
      </c>
    </row>
    <row r="4" spans="2:26" x14ac:dyDescent="0.2">
      <c r="B4">
        <v>100000</v>
      </c>
      <c r="C4">
        <v>393.60124500000001</v>
      </c>
      <c r="D4">
        <v>-9061.8158760000006</v>
      </c>
      <c r="E4">
        <v>39662.056059000002</v>
      </c>
      <c r="F4">
        <v>-9.8702999999999999E-2</v>
      </c>
      <c r="J4">
        <v>10.5</v>
      </c>
      <c r="K4">
        <v>1179.8418857179349</v>
      </c>
      <c r="L4">
        <v>70.947599999999994</v>
      </c>
      <c r="M4">
        <f t="shared" ref="M4:M7" si="0">L4/2</f>
        <v>35.473799999999997</v>
      </c>
      <c r="N4">
        <f t="shared" ref="N4:N7" si="1">4*3.14*M4^2</f>
        <v>15805.384509686399</v>
      </c>
      <c r="O4">
        <f t="shared" ref="O4:O7" si="2">K4/N4</f>
        <v>7.4648097614763098E-2</v>
      </c>
      <c r="P4">
        <f t="shared" ref="P4:P5" si="3">O4*16.02</f>
        <v>1.1958625237885048</v>
      </c>
      <c r="Q4">
        <f t="shared" ref="Q4:Q6" si="4">2*O4/M4</f>
        <v>4.2086327156810434E-3</v>
      </c>
      <c r="R4">
        <f t="shared" ref="R4:R6" si="5">Q4*(1.602E-19)/(10^-30)*(10^-9)</f>
        <v>0.67422296105210333</v>
      </c>
      <c r="S4" s="6">
        <v>0.23660117271885608</v>
      </c>
      <c r="W4">
        <v>-9120.3182739999993</v>
      </c>
      <c r="X4">
        <v>-9113.7753140000004</v>
      </c>
      <c r="Y4">
        <v>-9109.5810490000003</v>
      </c>
      <c r="Z4">
        <v>-9101.8730130000004</v>
      </c>
    </row>
    <row r="5" spans="2:26" x14ac:dyDescent="0.2">
      <c r="B5">
        <v>100000</v>
      </c>
      <c r="C5">
        <v>394.06033300000001</v>
      </c>
      <c r="D5">
        <v>-9065.1079109999991</v>
      </c>
      <c r="E5">
        <v>39676.887326999997</v>
      </c>
      <c r="F5">
        <v>0.46211600000000003</v>
      </c>
      <c r="J5">
        <v>8.5</v>
      </c>
      <c r="K5">
        <v>778.224184084218</v>
      </c>
      <c r="L5">
        <v>57.1402</v>
      </c>
      <c r="M5">
        <f t="shared" si="0"/>
        <v>28.5701</v>
      </c>
      <c r="N5">
        <f t="shared" si="1"/>
        <v>10252.1077119656</v>
      </c>
      <c r="O5">
        <f t="shared" si="2"/>
        <v>7.5908701503001649E-2</v>
      </c>
      <c r="P5">
        <f t="shared" si="3"/>
        <v>1.2160573980780864</v>
      </c>
      <c r="Q5">
        <f t="shared" si="4"/>
        <v>5.3138561995233931E-3</v>
      </c>
      <c r="R5">
        <f t="shared" si="5"/>
        <v>0.85127976316364762</v>
      </c>
      <c r="S5" s="6">
        <v>0.25666337611056267</v>
      </c>
      <c r="W5">
        <v>-9119.9674269999996</v>
      </c>
      <c r="X5">
        <v>-9114.3705179999997</v>
      </c>
      <c r="Y5">
        <v>-9109.7467109999998</v>
      </c>
      <c r="Z5">
        <v>-9102.589183</v>
      </c>
    </row>
    <row r="6" spans="2:26" x14ac:dyDescent="0.2">
      <c r="B6">
        <v>100000</v>
      </c>
      <c r="C6">
        <v>394.33127200000001</v>
      </c>
      <c r="D6">
        <v>-9045.8081299999994</v>
      </c>
      <c r="E6">
        <v>39747.909675000003</v>
      </c>
      <c r="F6">
        <v>0.24099599999999999</v>
      </c>
      <c r="J6">
        <v>6.5</v>
      </c>
      <c r="K6">
        <v>458.82933505414985</v>
      </c>
      <c r="L6">
        <v>44.161499999999997</v>
      </c>
      <c r="M6">
        <f t="shared" si="0"/>
        <v>22.080749999999998</v>
      </c>
      <c r="N6">
        <f t="shared" si="1"/>
        <v>6123.747578264999</v>
      </c>
      <c r="O6">
        <f t="shared" si="2"/>
        <v>7.4926232538171822E-2</v>
      </c>
      <c r="P6">
        <f>O6*16.02</f>
        <v>1.2003182452615127</v>
      </c>
      <c r="Q6">
        <f t="shared" si="4"/>
        <v>6.7865659036193812E-3</v>
      </c>
      <c r="R6">
        <f t="shared" si="5"/>
        <v>1.087207857759825</v>
      </c>
      <c r="S6" s="6">
        <v>0.2635046113306983</v>
      </c>
      <c r="W6">
        <v>-9119.7858290000004</v>
      </c>
      <c r="X6">
        <v>-9114.2340129999993</v>
      </c>
      <c r="Y6">
        <v>-9109.5148100000006</v>
      </c>
      <c r="Z6">
        <v>-9102.2489000000005</v>
      </c>
    </row>
    <row r="7" spans="2:26" x14ac:dyDescent="0.2">
      <c r="B7">
        <v>100000</v>
      </c>
      <c r="C7">
        <v>393.93599699999999</v>
      </c>
      <c r="D7">
        <v>-9061.738867</v>
      </c>
      <c r="E7">
        <v>39715.653357000003</v>
      </c>
      <c r="F7">
        <v>0.175901</v>
      </c>
      <c r="J7">
        <v>4.5</v>
      </c>
      <c r="K7">
        <v>200.62696386862081</v>
      </c>
      <c r="L7">
        <v>30.806699999999999</v>
      </c>
      <c r="M7">
        <f t="shared" si="0"/>
        <v>15.40335</v>
      </c>
      <c r="N7">
        <f>4*3.14*M7^2</f>
        <v>2980.0256817546001</v>
      </c>
      <c r="O7">
        <f>K7/N7</f>
        <v>6.7323904319674943E-2</v>
      </c>
      <c r="P7">
        <f>O7*16.02</f>
        <v>1.0785289472011925</v>
      </c>
      <c r="Q7">
        <f>2*O7/M7</f>
        <v>8.7414626454212808E-3</v>
      </c>
      <c r="R7">
        <f>Q7*(1.602E-19)/(10^-30)*(10^-9)</f>
        <v>1.4003823157964894</v>
      </c>
      <c r="S7" s="6">
        <v>0.29372496662216291</v>
      </c>
      <c r="W7">
        <v>-9120.1315219999997</v>
      </c>
      <c r="X7">
        <v>-9114.2990819999995</v>
      </c>
      <c r="Y7">
        <v>-9109.7763649999997</v>
      </c>
      <c r="Z7">
        <v>-9102.2097580000009</v>
      </c>
    </row>
    <row r="8" spans="2:26" x14ac:dyDescent="0.2">
      <c r="B8">
        <v>100000</v>
      </c>
      <c r="C8">
        <v>393.93116400000002</v>
      </c>
      <c r="D8">
        <v>-9067.6552879999999</v>
      </c>
      <c r="E8">
        <v>39691.092033000001</v>
      </c>
      <c r="F8">
        <v>0.33549000000000001</v>
      </c>
      <c r="W8">
        <v>-9119.9951610000007</v>
      </c>
      <c r="X8">
        <v>-9114.1228250000004</v>
      </c>
      <c r="Y8">
        <v>-9109.6585579999992</v>
      </c>
      <c r="Z8">
        <v>-9102.4831680000007</v>
      </c>
    </row>
    <row r="9" spans="2:26" x14ac:dyDescent="0.2">
      <c r="D9">
        <f>AVERAGE(D4:D8)</f>
        <v>-9060.4252144000002</v>
      </c>
      <c r="E9">
        <f>AVERAGE(E4:E8)</f>
        <v>39698.7196902</v>
      </c>
      <c r="W9">
        <v>-9119.9210449999991</v>
      </c>
      <c r="X9">
        <v>-9114.0720180000008</v>
      </c>
      <c r="Y9">
        <v>-9109.4807469999996</v>
      </c>
      <c r="Z9">
        <v>-9102.3565660000004</v>
      </c>
    </row>
    <row r="10" spans="2:26" x14ac:dyDescent="0.2">
      <c r="D10">
        <f>D9/2000</f>
        <v>-4.5302126072000002</v>
      </c>
      <c r="E10">
        <f>E9/2000</f>
        <v>19.8493598451</v>
      </c>
      <c r="W10">
        <v>-9119.6588749999992</v>
      </c>
      <c r="X10">
        <v>-9114.2991870000005</v>
      </c>
      <c r="Y10">
        <v>-9109.5125069999995</v>
      </c>
      <c r="Z10">
        <v>-9102.6099770000001</v>
      </c>
    </row>
    <row r="11" spans="2:26" x14ac:dyDescent="0.2">
      <c r="E11">
        <f>(E10*2)^(1/3)</f>
        <v>3.4113438771119022</v>
      </c>
      <c r="W11">
        <v>-9119.9021940000002</v>
      </c>
      <c r="X11">
        <v>-9114.4340499999998</v>
      </c>
      <c r="Y11">
        <v>-9109.6666280000009</v>
      </c>
      <c r="Z11">
        <v>-9102.3635959999992</v>
      </c>
    </row>
    <row r="12" spans="2:26" x14ac:dyDescent="0.2">
      <c r="W12">
        <v>-9120.0497630000009</v>
      </c>
      <c r="X12">
        <v>-9114.6099149999991</v>
      </c>
      <c r="Y12">
        <v>-9109.4771870000004</v>
      </c>
      <c r="Z12">
        <v>-9102.3192409999992</v>
      </c>
    </row>
    <row r="13" spans="2:26" x14ac:dyDescent="0.2">
      <c r="L13" t="s">
        <v>119</v>
      </c>
      <c r="W13">
        <v>-9119.7704950000007</v>
      </c>
      <c r="X13">
        <v>-9114.3750899999995</v>
      </c>
      <c r="Y13">
        <v>-9109.2537319999992</v>
      </c>
      <c r="Z13">
        <v>-9102.2579349999996</v>
      </c>
    </row>
    <row r="14" spans="2:26" x14ac:dyDescent="0.2">
      <c r="F14" t="s">
        <v>1</v>
      </c>
      <c r="G14">
        <v>-9061.8158760000006</v>
      </c>
      <c r="H14">
        <f>G14/2000</f>
        <v>-4.5309079380000004</v>
      </c>
      <c r="L14">
        <v>5.17</v>
      </c>
      <c r="V14" t="s">
        <v>101</v>
      </c>
      <c r="W14">
        <f>AVERAGE(W4:W13)</f>
        <v>-9119.9500585000005</v>
      </c>
      <c r="X14">
        <f t="shared" ref="X14:Z14" si="6">AVERAGE(X4:X13)</f>
        <v>-9114.2592011999986</v>
      </c>
      <c r="Y14">
        <f t="shared" si="6"/>
        <v>-9109.5668294000006</v>
      </c>
      <c r="Z14">
        <f t="shared" si="6"/>
        <v>-9102.3311337000014</v>
      </c>
    </row>
    <row r="15" spans="2:26" x14ac:dyDescent="0.2">
      <c r="F15" t="s">
        <v>3</v>
      </c>
      <c r="G15">
        <v>-9056.0023579999997</v>
      </c>
      <c r="H15">
        <f>G15-2000*H14</f>
        <v>5.8135180000008404</v>
      </c>
      <c r="V15" t="s">
        <v>103</v>
      </c>
      <c r="W15">
        <f>STDEV(W4:W13)</f>
        <v>0.19088203084867761</v>
      </c>
      <c r="X15">
        <f t="shared" ref="X15:Z15" si="7">STDEV(X4:X13)</f>
        <v>0.2287649314471018</v>
      </c>
      <c r="Y15">
        <f t="shared" si="7"/>
        <v>0.15419018336050336</v>
      </c>
      <c r="Z15">
        <f t="shared" si="7"/>
        <v>0.21240071199289176</v>
      </c>
    </row>
    <row r="16" spans="2:26" x14ac:dyDescent="0.2">
      <c r="F16" t="s">
        <v>93</v>
      </c>
      <c r="G16">
        <v>-9051.3636509999997</v>
      </c>
      <c r="H16">
        <f>G16-1999*H14</f>
        <v>5.9213170620005258</v>
      </c>
      <c r="I16" t="s">
        <v>95</v>
      </c>
      <c r="L16" t="s">
        <v>138</v>
      </c>
      <c r="V16" t="s">
        <v>102</v>
      </c>
      <c r="W16">
        <f>W14/2000</f>
        <v>-4.5599750292500003</v>
      </c>
    </row>
    <row r="17" spans="2:43" x14ac:dyDescent="0.2">
      <c r="F17" t="s">
        <v>94</v>
      </c>
      <c r="G17">
        <v>-9044.5421960000003</v>
      </c>
      <c r="H17">
        <f>G17-1998*H14</f>
        <v>8.2118641239994759</v>
      </c>
      <c r="I17" t="s">
        <v>96</v>
      </c>
      <c r="L17">
        <f>L14-1.16</f>
        <v>4.01</v>
      </c>
      <c r="V17" t="s">
        <v>18</v>
      </c>
      <c r="X17">
        <f>X14-W14</f>
        <v>5.6908573000018805</v>
      </c>
      <c r="Y17">
        <f>Y14-W16*1999</f>
        <v>5.8232540707504086</v>
      </c>
      <c r="Z17">
        <f>Z14-W16*1998</f>
        <v>8.4989747414983867</v>
      </c>
    </row>
    <row r="20" spans="2:43" x14ac:dyDescent="0.2">
      <c r="B20" t="s">
        <v>5</v>
      </c>
      <c r="AE20" t="s">
        <v>6</v>
      </c>
    </row>
    <row r="21" spans="2:43" x14ac:dyDescent="0.2">
      <c r="D21" t="s">
        <v>7</v>
      </c>
      <c r="F21" t="s">
        <v>42</v>
      </c>
      <c r="Y21" t="s">
        <v>8</v>
      </c>
      <c r="Z21" t="s">
        <v>9</v>
      </c>
      <c r="AA21" t="s">
        <v>10</v>
      </c>
      <c r="AB21" t="s">
        <v>11</v>
      </c>
      <c r="AD21">
        <f>(4/3)*3.14*((3.413*12.5)^3)</f>
        <v>325092.75320463529</v>
      </c>
      <c r="AE21" t="s">
        <v>12</v>
      </c>
    </row>
    <row r="22" spans="2:43" x14ac:dyDescent="0.2">
      <c r="B22">
        <v>16361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  <c r="Y22">
        <v>0</v>
      </c>
      <c r="Z22">
        <v>25.725000000000001</v>
      </c>
      <c r="AA22">
        <v>111.47499999999999</v>
      </c>
      <c r="AB22">
        <v>85.75</v>
      </c>
      <c r="AD22">
        <f>(1/6)*3.14*(AB22)^3</f>
        <v>329974.80723958334</v>
      </c>
      <c r="AN22" t="s">
        <v>60</v>
      </c>
    </row>
    <row r="23" spans="2:43" x14ac:dyDescent="0.2">
      <c r="B23" t="s">
        <v>23</v>
      </c>
      <c r="C23">
        <v>100000</v>
      </c>
      <c r="D23">
        <v>371.86096400000002</v>
      </c>
      <c r="E23">
        <v>-585577.29941900005</v>
      </c>
      <c r="F23">
        <v>2515183.8193839998</v>
      </c>
      <c r="G23">
        <v>-3.6046000000000002E-2</v>
      </c>
      <c r="Y23">
        <v>100000</v>
      </c>
      <c r="Z23">
        <v>25.969799999999999</v>
      </c>
      <c r="AA23">
        <v>110.991</v>
      </c>
      <c r="AB23">
        <v>85.021199999999993</v>
      </c>
      <c r="AD23">
        <f t="shared" ref="AD23:AD24" si="8">(1/6)*3.14*(AB23)^3</f>
        <v>321632.62021608761</v>
      </c>
      <c r="AI23" t="s">
        <v>27</v>
      </c>
      <c r="AJ23" t="s">
        <v>28</v>
      </c>
      <c r="AK23" t="s">
        <v>60</v>
      </c>
      <c r="AN23" t="s">
        <v>27</v>
      </c>
      <c r="AO23" t="s">
        <v>61</v>
      </c>
      <c r="AP23" t="s">
        <v>28</v>
      </c>
      <c r="AQ23" t="s">
        <v>14</v>
      </c>
    </row>
    <row r="24" spans="2:43" x14ac:dyDescent="0.2">
      <c r="B24">
        <v>0</v>
      </c>
      <c r="C24">
        <v>200000</v>
      </c>
      <c r="D24">
        <v>371.882295</v>
      </c>
      <c r="E24">
        <v>-509018.84528000001</v>
      </c>
      <c r="F24">
        <v>2512675.3574620001</v>
      </c>
      <c r="G24">
        <v>3.032E-3</v>
      </c>
      <c r="I24">
        <f>E24-(128000-$B$22)/128000*$E$23</f>
        <v>1709.7807343573659</v>
      </c>
      <c r="J24">
        <f>B24/$B$22</f>
        <v>0</v>
      </c>
      <c r="K24">
        <f t="shared" ref="K24:K55" si="9">F24/$F$23</f>
        <v>0.99900267252728503</v>
      </c>
      <c r="L24">
        <f>E24-$E$24</f>
        <v>0</v>
      </c>
      <c r="O24" t="s">
        <v>24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25</v>
      </c>
      <c r="V24" t="s">
        <v>26</v>
      </c>
      <c r="Y24">
        <v>200000</v>
      </c>
      <c r="Z24">
        <v>26.237300000000001</v>
      </c>
      <c r="AA24">
        <v>110.874</v>
      </c>
      <c r="AB24">
        <v>84.636700000000005</v>
      </c>
      <c r="AD24">
        <f t="shared" si="8"/>
        <v>317288.66916453245</v>
      </c>
      <c r="AE24" t="s">
        <v>27</v>
      </c>
      <c r="AF24" t="s">
        <v>28</v>
      </c>
      <c r="AG24" t="s">
        <v>29</v>
      </c>
    </row>
    <row r="25" spans="2:43" x14ac:dyDescent="0.2">
      <c r="B25">
        <v>50</v>
      </c>
      <c r="C25">
        <v>300000</v>
      </c>
      <c r="D25">
        <v>371.80004300000002</v>
      </c>
      <c r="E25">
        <v>-509044.55852100003</v>
      </c>
      <c r="F25">
        <v>2511801.4598309998</v>
      </c>
      <c r="G25">
        <v>-164.02128500000001</v>
      </c>
      <c r="I25">
        <f t="shared" ref="I25:I28" si="10">E25-(128000-$B$22)/128000*$E$23</f>
        <v>1684.0674933573464</v>
      </c>
      <c r="J25">
        <f t="shared" ref="J25:J28" si="11">B25/$B$22</f>
        <v>3.0560479188313674E-3</v>
      </c>
      <c r="K25">
        <f t="shared" si="9"/>
        <v>0.99865522371489002</v>
      </c>
      <c r="L25">
        <f t="shared" ref="L25:L28" si="12">E25-$E$24</f>
        <v>-25.71324100001948</v>
      </c>
      <c r="M25">
        <f>((L25-L24)-(B25-B24)*$L$17)/(B25-B24)</f>
        <v>-4.5242648200003899</v>
      </c>
      <c r="O25">
        <v>50</v>
      </c>
      <c r="P25">
        <v>300000</v>
      </c>
      <c r="Q25">
        <v>371.74285400000002</v>
      </c>
      <c r="R25">
        <v>-509033.95475099998</v>
      </c>
      <c r="S25">
        <v>2511801.4598309998</v>
      </c>
      <c r="T25">
        <v>-84.943843000000001</v>
      </c>
      <c r="U25">
        <v>9.2912769999999991</v>
      </c>
      <c r="V25">
        <f>U25*10^-4</f>
        <v>9.2912769999999999E-4</v>
      </c>
      <c r="Y25">
        <v>300000</v>
      </c>
      <c r="Z25">
        <v>26.028099999999998</v>
      </c>
      <c r="AA25">
        <v>111.19799999999999</v>
      </c>
      <c r="AB25">
        <v>85.169899999999998</v>
      </c>
      <c r="AD25">
        <f>(1/6)*3.14*(AB25)^3</f>
        <v>323323.1562439698</v>
      </c>
      <c r="AE25">
        <f>V25*$AD$21/AD25</f>
        <v>9.3421295765086076E-4</v>
      </c>
      <c r="AF25">
        <f>AD25/O25*0.6022</f>
        <v>3894.1040938023721</v>
      </c>
      <c r="AG25">
        <f>O25/AD25</f>
        <v>1.5464404276157543E-4</v>
      </c>
      <c r="AI25">
        <v>5.0945805103625066</v>
      </c>
      <c r="AJ25">
        <v>29.841336965534076</v>
      </c>
      <c r="AN25">
        <v>4.8631403471286321</v>
      </c>
      <c r="AO25">
        <f>AN25*1000</f>
        <v>4863.1403471286321</v>
      </c>
      <c r="AP25">
        <v>30.833743452515126</v>
      </c>
      <c r="AQ25">
        <v>400</v>
      </c>
    </row>
    <row r="26" spans="2:43" x14ac:dyDescent="0.2">
      <c r="B26">
        <v>100</v>
      </c>
      <c r="C26">
        <v>400000</v>
      </c>
      <c r="D26">
        <v>371.81240200000002</v>
      </c>
      <c r="E26">
        <v>-509039.33207300003</v>
      </c>
      <c r="F26">
        <v>2511801.4598309998</v>
      </c>
      <c r="G26">
        <v>-345.67042099999998</v>
      </c>
      <c r="I26">
        <f t="shared" si="10"/>
        <v>1689.2939413573476</v>
      </c>
      <c r="J26">
        <f t="shared" si="11"/>
        <v>6.1120958376627349E-3</v>
      </c>
      <c r="K26">
        <f t="shared" si="9"/>
        <v>0.99865522371489002</v>
      </c>
      <c r="L26">
        <f t="shared" si="12"/>
        <v>-20.486793000018224</v>
      </c>
      <c r="M26">
        <f t="shared" ref="M26:M75" si="13">((L26-L25)-(B26-B25)*$L$17)/(B26-B25)</f>
        <v>-3.9054710399999748</v>
      </c>
      <c r="O26">
        <v>100</v>
      </c>
      <c r="P26">
        <v>400000</v>
      </c>
      <c r="Q26">
        <v>371.76299299999999</v>
      </c>
      <c r="R26">
        <v>-509037.62375000003</v>
      </c>
      <c r="S26">
        <v>2511801.4598309998</v>
      </c>
      <c r="T26">
        <v>-247.05056999999999</v>
      </c>
      <c r="U26">
        <v>18.300038000000001</v>
      </c>
      <c r="V26">
        <f>U26*10^-4</f>
        <v>1.8300038000000002E-3</v>
      </c>
      <c r="Y26">
        <v>400000</v>
      </c>
      <c r="Z26">
        <v>26.032299999999999</v>
      </c>
      <c r="AA26">
        <v>111.145</v>
      </c>
      <c r="AB26">
        <v>85.112700000000004</v>
      </c>
      <c r="AD26">
        <f t="shared" ref="AD26:AD50" si="14">(1/6)*3.14*(AB26)^3</f>
        <v>322672.16334460175</v>
      </c>
      <c r="AE26">
        <f t="shared" ref="AE26:AE50" si="15">V26*$AD$21/AD26</f>
        <v>1.8437319400297679E-3</v>
      </c>
      <c r="AF26">
        <f t="shared" ref="AF26:AF50" si="16">AD26/O26*0.6022</f>
        <v>1943.1317676611918</v>
      </c>
      <c r="AG26">
        <f t="shared" ref="AG26:AG50" si="17">O26/AD26</f>
        <v>3.099120759704448E-4</v>
      </c>
      <c r="AI26">
        <v>5.1473642585628063</v>
      </c>
      <c r="AJ26">
        <v>29.89298607168277</v>
      </c>
      <c r="AN26">
        <v>4.3058626414461232</v>
      </c>
      <c r="AO26">
        <f t="shared" ref="AO26:AO50" si="18">AN26*1000</f>
        <v>4305.8626414461232</v>
      </c>
      <c r="AP26">
        <v>31.802878974870612</v>
      </c>
      <c r="AQ26">
        <v>400</v>
      </c>
    </row>
    <row r="27" spans="2:43" x14ac:dyDescent="0.2">
      <c r="B27">
        <v>150</v>
      </c>
      <c r="C27">
        <v>500000</v>
      </c>
      <c r="D27">
        <v>371.80273199999999</v>
      </c>
      <c r="E27">
        <v>-509046.72086300002</v>
      </c>
      <c r="F27">
        <v>2511801.4598309998</v>
      </c>
      <c r="G27">
        <v>-457.02012999999999</v>
      </c>
      <c r="I27">
        <f t="shared" si="10"/>
        <v>1681.9051513573504</v>
      </c>
      <c r="J27">
        <f t="shared" si="11"/>
        <v>9.1681437564941019E-3</v>
      </c>
      <c r="K27">
        <f t="shared" si="9"/>
        <v>0.99865522371489002</v>
      </c>
      <c r="L27">
        <f t="shared" si="12"/>
        <v>-27.875583000015467</v>
      </c>
      <c r="M27">
        <f t="shared" si="13"/>
        <v>-4.1577757999999445</v>
      </c>
      <c r="O27">
        <v>150</v>
      </c>
      <c r="P27">
        <v>500000</v>
      </c>
      <c r="Q27">
        <v>371.73379799999998</v>
      </c>
      <c r="R27">
        <v>-509045.32244299998</v>
      </c>
      <c r="S27">
        <v>2511801.4598309998</v>
      </c>
      <c r="T27">
        <v>-491.76789100000002</v>
      </c>
      <c r="U27">
        <v>28.613589999999999</v>
      </c>
      <c r="V27">
        <f t="shared" ref="V27:V75" si="19">U27*10^-4</f>
        <v>2.861359E-3</v>
      </c>
      <c r="Y27">
        <v>500000</v>
      </c>
      <c r="Z27">
        <v>26.1037</v>
      </c>
      <c r="AA27">
        <v>111.143</v>
      </c>
      <c r="AB27">
        <v>85.039299999999997</v>
      </c>
      <c r="AD27">
        <f t="shared" si="14"/>
        <v>321838.07920228934</v>
      </c>
      <c r="AE27">
        <f t="shared" si="15"/>
        <v>2.890295261276979E-3</v>
      </c>
      <c r="AF27">
        <f t="shared" si="16"/>
        <v>1292.0726086374575</v>
      </c>
      <c r="AG27">
        <f t="shared" si="17"/>
        <v>4.6607287854747115E-4</v>
      </c>
      <c r="AI27">
        <v>4.863710187000585</v>
      </c>
      <c r="AJ27">
        <v>30.080318519599651</v>
      </c>
      <c r="AN27">
        <v>4.4786762052805305</v>
      </c>
      <c r="AO27">
        <f t="shared" si="18"/>
        <v>4478.6762052805307</v>
      </c>
      <c r="AP27">
        <v>32.572388648187605</v>
      </c>
      <c r="AQ27">
        <v>400</v>
      </c>
    </row>
    <row r="28" spans="2:43" x14ac:dyDescent="0.2">
      <c r="B28">
        <v>200</v>
      </c>
      <c r="C28">
        <v>600000</v>
      </c>
      <c r="D28">
        <v>371.80251800000002</v>
      </c>
      <c r="E28">
        <v>-509049.09234700003</v>
      </c>
      <c r="F28">
        <v>2511801.4598309998</v>
      </c>
      <c r="G28">
        <v>-547.31214699999998</v>
      </c>
      <c r="I28">
        <f t="shared" si="10"/>
        <v>1679.5336673573474</v>
      </c>
      <c r="J28">
        <f t="shared" si="11"/>
        <v>1.222419167532547E-2</v>
      </c>
      <c r="K28">
        <f t="shared" si="9"/>
        <v>0.99865522371489002</v>
      </c>
      <c r="L28">
        <f t="shared" si="12"/>
        <v>-30.247067000018433</v>
      </c>
      <c r="M28">
        <f t="shared" si="13"/>
        <v>-4.0574296800000589</v>
      </c>
      <c r="O28">
        <v>200</v>
      </c>
      <c r="P28">
        <v>600000</v>
      </c>
      <c r="Q28">
        <v>371.76359100000002</v>
      </c>
      <c r="R28">
        <v>-509049.22346900002</v>
      </c>
      <c r="S28">
        <v>2511801.4598309998</v>
      </c>
      <c r="T28">
        <v>-421.76150200000001</v>
      </c>
      <c r="U28">
        <v>35.791544999999999</v>
      </c>
      <c r="V28">
        <f t="shared" si="19"/>
        <v>3.5791544999999999E-3</v>
      </c>
      <c r="Y28">
        <v>600000</v>
      </c>
      <c r="Z28">
        <v>26.0608</v>
      </c>
      <c r="AA28">
        <v>110.691</v>
      </c>
      <c r="AB28">
        <v>84.630200000000002</v>
      </c>
      <c r="AD28">
        <f t="shared" si="14"/>
        <v>317215.57257763139</v>
      </c>
      <c r="AE28">
        <f t="shared" si="15"/>
        <v>3.6680330070019032E-3</v>
      </c>
      <c r="AF28">
        <f t="shared" si="16"/>
        <v>955.13608903124805</v>
      </c>
      <c r="AG28">
        <f t="shared" si="17"/>
        <v>6.3048607095433343E-4</v>
      </c>
      <c r="AI28">
        <v>4.8270849132401343</v>
      </c>
      <c r="AJ28">
        <v>30.758315978298892</v>
      </c>
      <c r="AN28">
        <v>4.4461219456174206</v>
      </c>
      <c r="AO28">
        <f t="shared" si="18"/>
        <v>4446.1219456174204</v>
      </c>
      <c r="AP28">
        <v>33.553884381693472</v>
      </c>
      <c r="AQ28">
        <v>400</v>
      </c>
    </row>
    <row r="29" spans="2:43" x14ac:dyDescent="0.2">
      <c r="B29">
        <v>250</v>
      </c>
      <c r="C29">
        <v>700000</v>
      </c>
      <c r="D29">
        <v>371.85608500000001</v>
      </c>
      <c r="E29">
        <v>-509049.363014</v>
      </c>
      <c r="F29">
        <v>2511801.4598309998</v>
      </c>
      <c r="G29">
        <v>-602.20489699999996</v>
      </c>
      <c r="I29">
        <f t="shared" ref="I29:I37" si="20">E29-(128000-$B$22)/128000*$E$23</f>
        <v>1679.2630003573722</v>
      </c>
      <c r="J29">
        <f t="shared" ref="J29:J37" si="21">B29/$B$22</f>
        <v>1.5280239594156836E-2</v>
      </c>
      <c r="K29">
        <f t="shared" si="9"/>
        <v>0.99865522371489002</v>
      </c>
      <c r="L29">
        <f t="shared" ref="L29:L37" si="22">E29-$E$24</f>
        <v>-30.517733999993652</v>
      </c>
      <c r="M29">
        <f t="shared" si="13"/>
        <v>-4.0154133399995047</v>
      </c>
      <c r="O29">
        <v>250</v>
      </c>
      <c r="P29">
        <v>700000</v>
      </c>
      <c r="Q29">
        <v>371.72542399999998</v>
      </c>
      <c r="R29">
        <v>-509053.74419900001</v>
      </c>
      <c r="S29">
        <v>2511801.4598309998</v>
      </c>
      <c r="T29">
        <v>-482.15309200000002</v>
      </c>
      <c r="U29">
        <v>49.780282</v>
      </c>
      <c r="V29">
        <f t="shared" si="19"/>
        <v>4.9780281999999999E-3</v>
      </c>
      <c r="Y29">
        <v>700000</v>
      </c>
      <c r="Z29">
        <v>25.739599999999999</v>
      </c>
      <c r="AA29">
        <v>110.971</v>
      </c>
      <c r="AB29">
        <v>85.231399999999994</v>
      </c>
      <c r="AD29">
        <f t="shared" si="14"/>
        <v>324024.06357607536</v>
      </c>
      <c r="AE29">
        <f t="shared" si="15"/>
        <v>4.9944466321661333E-3</v>
      </c>
      <c r="AF29">
        <f t="shared" si="16"/>
        <v>780.50916434205033</v>
      </c>
      <c r="AG29">
        <f t="shared" si="17"/>
        <v>7.7154763519995246E-4</v>
      </c>
      <c r="AI29">
        <v>4.1943624095017258</v>
      </c>
      <c r="AJ29">
        <v>30.866825823889794</v>
      </c>
      <c r="AN29">
        <v>4.1071879799512461</v>
      </c>
      <c r="AO29">
        <f t="shared" si="18"/>
        <v>4107.1879799512462</v>
      </c>
      <c r="AP29">
        <v>33.997616144276954</v>
      </c>
      <c r="AQ29">
        <v>400</v>
      </c>
    </row>
    <row r="30" spans="2:43" x14ac:dyDescent="0.2">
      <c r="B30">
        <v>300</v>
      </c>
      <c r="C30">
        <v>800000</v>
      </c>
      <c r="D30">
        <v>371.82716199999999</v>
      </c>
      <c r="E30">
        <v>-509059.74026799999</v>
      </c>
      <c r="F30">
        <v>2511801.4598309998</v>
      </c>
      <c r="G30">
        <v>-478.01498800000002</v>
      </c>
      <c r="I30">
        <f t="shared" si="20"/>
        <v>1668.8857463573804</v>
      </c>
      <c r="J30">
        <f t="shared" si="21"/>
        <v>1.8336287512988204E-2</v>
      </c>
      <c r="K30">
        <f t="shared" si="9"/>
        <v>0.99865522371489002</v>
      </c>
      <c r="L30">
        <f t="shared" si="22"/>
        <v>-40.89498799998546</v>
      </c>
      <c r="M30">
        <f t="shared" si="13"/>
        <v>-4.2175450799998364</v>
      </c>
      <c r="O30">
        <v>300</v>
      </c>
      <c r="P30">
        <v>800000</v>
      </c>
      <c r="Q30">
        <v>371.74738000000002</v>
      </c>
      <c r="R30">
        <v>-509047.48475800001</v>
      </c>
      <c r="S30">
        <v>2511801.4598309998</v>
      </c>
      <c r="T30">
        <v>-444.21810099999999</v>
      </c>
      <c r="U30">
        <v>62.579971</v>
      </c>
      <c r="V30">
        <f t="shared" si="19"/>
        <v>6.2579971E-3</v>
      </c>
      <c r="Y30">
        <v>800000</v>
      </c>
      <c r="Z30">
        <v>25.962299999999999</v>
      </c>
      <c r="AA30">
        <v>111.373</v>
      </c>
      <c r="AB30">
        <v>85.410700000000006</v>
      </c>
      <c r="AD30">
        <f t="shared" si="14"/>
        <v>326073.30197273806</v>
      </c>
      <c r="AE30">
        <f t="shared" si="15"/>
        <v>6.2391784131891771E-3</v>
      </c>
      <c r="AF30">
        <f t="shared" si="16"/>
        <v>654.53780815994287</v>
      </c>
      <c r="AG30">
        <f t="shared" si="17"/>
        <v>9.2003852564746943E-4</v>
      </c>
      <c r="AI30">
        <v>6.1245933786160895</v>
      </c>
      <c r="AJ30">
        <v>31.055895300049166</v>
      </c>
      <c r="AK30">
        <f>AVERAGE(AI25:AI35)</f>
        <v>4.8631403471286321</v>
      </c>
      <c r="AL30">
        <f>AVERAGE(AJ25:AJ35)</f>
        <v>30.833743452515126</v>
      </c>
      <c r="AN30">
        <v>3.9821910014624535</v>
      </c>
      <c r="AO30">
        <f t="shared" si="18"/>
        <v>3982.1910014624536</v>
      </c>
      <c r="AP30">
        <v>34.544688663946324</v>
      </c>
      <c r="AQ30">
        <v>400</v>
      </c>
    </row>
    <row r="31" spans="2:43" x14ac:dyDescent="0.2">
      <c r="B31">
        <v>350</v>
      </c>
      <c r="C31">
        <v>900000</v>
      </c>
      <c r="D31">
        <v>371.81647199999998</v>
      </c>
      <c r="E31">
        <v>-509058.38293800002</v>
      </c>
      <c r="F31">
        <v>2511801.4598309998</v>
      </c>
      <c r="G31">
        <v>-510.88723299999998</v>
      </c>
      <c r="I31">
        <f t="shared" si="20"/>
        <v>1670.2430763573502</v>
      </c>
      <c r="J31">
        <f t="shared" si="21"/>
        <v>2.1392335431819572E-2</v>
      </c>
      <c r="K31">
        <f t="shared" si="9"/>
        <v>0.99865522371489002</v>
      </c>
      <c r="L31">
        <f t="shared" si="22"/>
        <v>-39.537658000015654</v>
      </c>
      <c r="M31">
        <f t="shared" si="13"/>
        <v>-3.9828534000006037</v>
      </c>
      <c r="O31">
        <v>350</v>
      </c>
      <c r="P31">
        <v>900000</v>
      </c>
      <c r="Q31">
        <v>371.74652300000002</v>
      </c>
      <c r="R31">
        <v>-509061.12166200002</v>
      </c>
      <c r="S31">
        <v>2511801.4598309998</v>
      </c>
      <c r="T31">
        <v>-512.6001</v>
      </c>
      <c r="U31">
        <v>77.893209999999996</v>
      </c>
      <c r="V31">
        <f t="shared" si="19"/>
        <v>7.7893210000000001E-3</v>
      </c>
      <c r="Y31">
        <v>900000</v>
      </c>
      <c r="Z31">
        <v>26.283899999999999</v>
      </c>
      <c r="AA31">
        <v>111.06699999999999</v>
      </c>
      <c r="AB31">
        <v>84.783100000000005</v>
      </c>
      <c r="AD31">
        <f t="shared" si="14"/>
        <v>318938.00530479365</v>
      </c>
      <c r="AE31">
        <f t="shared" si="15"/>
        <v>7.9396364414605659E-3</v>
      </c>
      <c r="AF31">
        <f t="shared" si="16"/>
        <v>548.75561941299065</v>
      </c>
      <c r="AG31">
        <f t="shared" si="17"/>
        <v>1.0973919513465381E-3</v>
      </c>
      <c r="AI31">
        <v>4.3526040795935472</v>
      </c>
      <c r="AJ31">
        <v>31.122929184466866</v>
      </c>
      <c r="AN31">
        <v>4.3542070409779763</v>
      </c>
      <c r="AO31">
        <f t="shared" si="18"/>
        <v>4354.2070409779762</v>
      </c>
      <c r="AP31">
        <v>35.75671636619267</v>
      </c>
      <c r="AQ31">
        <v>400</v>
      </c>
    </row>
    <row r="32" spans="2:43" x14ac:dyDescent="0.2">
      <c r="B32">
        <v>400</v>
      </c>
      <c r="C32">
        <v>1000000</v>
      </c>
      <c r="D32">
        <v>371.80386900000002</v>
      </c>
      <c r="E32">
        <v>-509055.60776599997</v>
      </c>
      <c r="F32">
        <v>2511801.4598309998</v>
      </c>
      <c r="G32">
        <v>-511.56631499999997</v>
      </c>
      <c r="I32">
        <f t="shared" si="20"/>
        <v>1673.0182483574026</v>
      </c>
      <c r="J32">
        <f t="shared" si="21"/>
        <v>2.4448383350650939E-2</v>
      </c>
      <c r="K32">
        <f t="shared" si="9"/>
        <v>0.99865522371489002</v>
      </c>
      <c r="L32">
        <f t="shared" si="22"/>
        <v>-36.762485999963246</v>
      </c>
      <c r="M32">
        <f t="shared" si="13"/>
        <v>-3.9544965599989519</v>
      </c>
      <c r="O32">
        <v>400</v>
      </c>
      <c r="P32">
        <v>1000000</v>
      </c>
      <c r="Q32">
        <v>371.74563799999999</v>
      </c>
      <c r="R32">
        <v>-509057.238373</v>
      </c>
      <c r="S32">
        <v>2511801.4598309998</v>
      </c>
      <c r="T32">
        <v>-495.08483799999999</v>
      </c>
      <c r="U32">
        <v>93.052987000000002</v>
      </c>
      <c r="V32">
        <f t="shared" si="19"/>
        <v>9.3052987000000007E-3</v>
      </c>
      <c r="Y32">
        <v>1000000</v>
      </c>
      <c r="Z32">
        <v>26.082100000000001</v>
      </c>
      <c r="AA32">
        <v>111.18899999999999</v>
      </c>
      <c r="AB32">
        <v>85.106899999999996</v>
      </c>
      <c r="AD32">
        <f t="shared" si="14"/>
        <v>322606.20241219777</v>
      </c>
      <c r="AE32">
        <f t="shared" si="15"/>
        <v>9.3770211209681792E-3</v>
      </c>
      <c r="AF32">
        <f t="shared" si="16"/>
        <v>485.68363773156369</v>
      </c>
      <c r="AG32">
        <f t="shared" si="17"/>
        <v>1.2399017657103667E-3</v>
      </c>
      <c r="AI32">
        <v>5.5969130202271842</v>
      </c>
      <c r="AJ32">
        <v>31.184288899340448</v>
      </c>
      <c r="AN32">
        <v>3.4077392968028564</v>
      </c>
      <c r="AO32">
        <f t="shared" si="18"/>
        <v>3407.7392968028562</v>
      </c>
      <c r="AP32">
        <v>37.071406472416122</v>
      </c>
      <c r="AQ32">
        <v>400</v>
      </c>
    </row>
    <row r="33" spans="2:43" x14ac:dyDescent="0.2">
      <c r="B33">
        <v>450</v>
      </c>
      <c r="C33">
        <v>1100000</v>
      </c>
      <c r="D33">
        <v>371.79249399999998</v>
      </c>
      <c r="E33">
        <v>-509061.82166800002</v>
      </c>
      <c r="F33">
        <v>2511801.4598309998</v>
      </c>
      <c r="G33">
        <v>-481.779089</v>
      </c>
      <c r="I33">
        <f t="shared" si="20"/>
        <v>1666.8043463573558</v>
      </c>
      <c r="J33">
        <f t="shared" si="21"/>
        <v>2.7504431269482304E-2</v>
      </c>
      <c r="K33">
        <f t="shared" si="9"/>
        <v>0.99865522371489002</v>
      </c>
      <c r="L33">
        <f t="shared" si="22"/>
        <v>-42.976388000010047</v>
      </c>
      <c r="M33">
        <f t="shared" si="13"/>
        <v>-4.134278040000936</v>
      </c>
      <c r="O33">
        <v>450</v>
      </c>
      <c r="P33">
        <v>1100000</v>
      </c>
      <c r="Q33">
        <v>371.77053799999999</v>
      </c>
      <c r="R33">
        <v>-509062.55774199998</v>
      </c>
      <c r="S33">
        <v>2511801.4598309998</v>
      </c>
      <c r="T33">
        <v>-461.40037799999999</v>
      </c>
      <c r="U33">
        <v>109.33854599999999</v>
      </c>
      <c r="V33">
        <f t="shared" si="19"/>
        <v>1.0933854599999999E-2</v>
      </c>
      <c r="Y33">
        <v>1100000</v>
      </c>
      <c r="Z33">
        <v>25.935400000000001</v>
      </c>
      <c r="AA33">
        <v>111.288</v>
      </c>
      <c r="AB33">
        <v>85.352599999999995</v>
      </c>
      <c r="AD33">
        <f t="shared" si="14"/>
        <v>325408.32763114077</v>
      </c>
      <c r="AE33">
        <f t="shared" si="15"/>
        <v>1.0923251168551249E-2</v>
      </c>
      <c r="AF33">
        <f t="shared" si="16"/>
        <v>435.46865533216214</v>
      </c>
      <c r="AG33">
        <f t="shared" si="17"/>
        <v>1.3828779468424892E-3</v>
      </c>
      <c r="AI33">
        <v>3.9839254927720829</v>
      </c>
      <c r="AJ33">
        <v>31.403975419405725</v>
      </c>
      <c r="AN33">
        <v>1.7309475093184417</v>
      </c>
      <c r="AO33">
        <f t="shared" si="18"/>
        <v>1730.9475093184417</v>
      </c>
      <c r="AP33">
        <v>39.908563933046395</v>
      </c>
      <c r="AQ33">
        <v>400</v>
      </c>
    </row>
    <row r="34" spans="2:43" x14ac:dyDescent="0.2">
      <c r="B34">
        <v>500</v>
      </c>
      <c r="C34">
        <v>1200000</v>
      </c>
      <c r="D34">
        <v>371.88176199999998</v>
      </c>
      <c r="E34">
        <v>-509058.56368000002</v>
      </c>
      <c r="F34">
        <v>2511801.4598309998</v>
      </c>
      <c r="G34">
        <v>-538.55681900000002</v>
      </c>
      <c r="I34">
        <f t="shared" si="20"/>
        <v>1670.0623343573534</v>
      </c>
      <c r="J34">
        <f t="shared" si="21"/>
        <v>3.0560479188313672E-2</v>
      </c>
      <c r="K34">
        <f t="shared" si="9"/>
        <v>0.99865522371489002</v>
      </c>
      <c r="L34">
        <f t="shared" si="22"/>
        <v>-39.71840000001248</v>
      </c>
      <c r="M34">
        <f t="shared" si="13"/>
        <v>-3.9448402400000488</v>
      </c>
      <c r="O34">
        <v>500</v>
      </c>
      <c r="P34">
        <v>1200000</v>
      </c>
      <c r="Q34">
        <v>371.74859500000002</v>
      </c>
      <c r="R34">
        <v>-509062.108504</v>
      </c>
      <c r="S34">
        <v>2511801.4598309998</v>
      </c>
      <c r="T34">
        <v>-529.63694499999997</v>
      </c>
      <c r="U34">
        <v>118.158812</v>
      </c>
      <c r="V34">
        <f t="shared" si="19"/>
        <v>1.18158812E-2</v>
      </c>
      <c r="Y34">
        <v>1200000</v>
      </c>
      <c r="Z34">
        <v>25.958300000000001</v>
      </c>
      <c r="AA34">
        <v>111.123</v>
      </c>
      <c r="AB34">
        <v>85.164699999999996</v>
      </c>
      <c r="AD34">
        <f t="shared" si="14"/>
        <v>323263.93892312289</v>
      </c>
      <c r="AE34">
        <f t="shared" si="15"/>
        <v>1.1882727667190862E-2</v>
      </c>
      <c r="AF34">
        <f t="shared" si="16"/>
        <v>389.3390880390092</v>
      </c>
      <c r="AG34">
        <f t="shared" si="17"/>
        <v>1.5467237133397291E-3</v>
      </c>
      <c r="AI34">
        <v>5.5435826611887444</v>
      </c>
      <c r="AJ34">
        <v>31.460986241252709</v>
      </c>
      <c r="AN34">
        <v>1.1953125074128357</v>
      </c>
      <c r="AO34">
        <f t="shared" si="18"/>
        <v>1195.3125074128357</v>
      </c>
      <c r="AP34">
        <v>43.467996449345669</v>
      </c>
      <c r="AQ34">
        <v>400</v>
      </c>
    </row>
    <row r="35" spans="2:43" x14ac:dyDescent="0.2">
      <c r="B35">
        <v>550</v>
      </c>
      <c r="C35">
        <v>1300000</v>
      </c>
      <c r="D35">
        <v>371.80242299999998</v>
      </c>
      <c r="E35">
        <v>-509069.055261</v>
      </c>
      <c r="F35">
        <v>2511801.4598309998</v>
      </c>
      <c r="G35">
        <v>-440.42111899999998</v>
      </c>
      <c r="I35">
        <f t="shared" si="20"/>
        <v>1659.5707533573732</v>
      </c>
      <c r="J35">
        <f t="shared" si="21"/>
        <v>3.3616527107145043E-2</v>
      </c>
      <c r="K35">
        <f t="shared" si="9"/>
        <v>0.99865522371489002</v>
      </c>
      <c r="L35">
        <f t="shared" si="22"/>
        <v>-50.209980999992695</v>
      </c>
      <c r="M35">
        <f t="shared" si="13"/>
        <v>-4.2198316199996047</v>
      </c>
      <c r="O35">
        <v>550</v>
      </c>
      <c r="P35">
        <v>1300000</v>
      </c>
      <c r="Q35">
        <v>371.74166400000001</v>
      </c>
      <c r="R35">
        <v>-509059.470103</v>
      </c>
      <c r="S35">
        <v>2511801.4598309998</v>
      </c>
      <c r="T35">
        <v>-596.08717200000001</v>
      </c>
      <c r="U35">
        <v>130.39454799999999</v>
      </c>
      <c r="V35">
        <f t="shared" si="19"/>
        <v>1.3039454799999999E-2</v>
      </c>
      <c r="Y35">
        <v>1300000</v>
      </c>
      <c r="Z35">
        <v>25.779299999999999</v>
      </c>
      <c r="AA35">
        <v>111.08</v>
      </c>
      <c r="AB35">
        <v>85.300700000000006</v>
      </c>
      <c r="AD35">
        <f t="shared" si="14"/>
        <v>324815.07945186488</v>
      </c>
      <c r="AE35">
        <f t="shared" si="15"/>
        <v>1.3050601802024987E-2</v>
      </c>
      <c r="AF35">
        <f t="shared" si="16"/>
        <v>355.64298335620549</v>
      </c>
      <c r="AG35">
        <f t="shared" si="17"/>
        <v>1.6932711403920698E-3</v>
      </c>
      <c r="AI35">
        <v>3.7658229073495493</v>
      </c>
      <c r="AJ35">
        <v>31.503319574146239</v>
      </c>
      <c r="AN35">
        <v>1.0205768031312723</v>
      </c>
      <c r="AO35">
        <f t="shared" si="18"/>
        <v>1020.5768031312723</v>
      </c>
      <c r="AP35">
        <v>47.076103791848169</v>
      </c>
      <c r="AQ35">
        <v>400</v>
      </c>
    </row>
    <row r="36" spans="2:43" x14ac:dyDescent="0.2">
      <c r="B36">
        <v>600</v>
      </c>
      <c r="C36">
        <v>1400000</v>
      </c>
      <c r="D36">
        <v>371.82837599999999</v>
      </c>
      <c r="E36">
        <v>-509068.16934999998</v>
      </c>
      <c r="F36">
        <v>2511801.4598309998</v>
      </c>
      <c r="G36">
        <v>-353.41108000000003</v>
      </c>
      <c r="I36">
        <f t="shared" si="20"/>
        <v>1660.4566643573926</v>
      </c>
      <c r="J36">
        <f t="shared" si="21"/>
        <v>3.6672575025976407E-2</v>
      </c>
      <c r="K36">
        <f t="shared" si="9"/>
        <v>0.99865522371489002</v>
      </c>
      <c r="L36">
        <f t="shared" si="22"/>
        <v>-49.32406999997329</v>
      </c>
      <c r="M36">
        <f t="shared" si="13"/>
        <v>-3.9922817799996118</v>
      </c>
      <c r="O36">
        <v>600</v>
      </c>
      <c r="P36">
        <v>1400000</v>
      </c>
      <c r="Q36">
        <v>371.713911</v>
      </c>
      <c r="R36">
        <v>-509068.99902400002</v>
      </c>
      <c r="S36">
        <v>2511801.4598309998</v>
      </c>
      <c r="T36">
        <v>-486.05743000000001</v>
      </c>
      <c r="U36">
        <v>148.25275400000001</v>
      </c>
      <c r="V36">
        <f t="shared" si="19"/>
        <v>1.4825275400000002E-2</v>
      </c>
      <c r="Y36">
        <v>1400000</v>
      </c>
      <c r="Z36">
        <v>26.6021</v>
      </c>
      <c r="AA36">
        <v>111.179</v>
      </c>
      <c r="AB36">
        <v>84.576899999999995</v>
      </c>
      <c r="AD36">
        <f t="shared" si="14"/>
        <v>316616.60398697655</v>
      </c>
      <c r="AE36">
        <f t="shared" si="15"/>
        <v>1.5222163133937211E-2</v>
      </c>
      <c r="AF36">
        <f t="shared" si="16"/>
        <v>317.77753153492876</v>
      </c>
      <c r="AG36">
        <f t="shared" si="17"/>
        <v>1.8950364334799066E-3</v>
      </c>
      <c r="AI36">
        <v>4.0060782325403501</v>
      </c>
      <c r="AJ36">
        <v>31.507441209901884</v>
      </c>
      <c r="AN36">
        <v>0.70701656615055763</v>
      </c>
      <c r="AO36">
        <f t="shared" si="18"/>
        <v>707.01656615055765</v>
      </c>
      <c r="AP36">
        <v>51.111930145880677</v>
      </c>
      <c r="AQ36">
        <v>400</v>
      </c>
    </row>
    <row r="37" spans="2:43" x14ac:dyDescent="0.2">
      <c r="B37">
        <v>650</v>
      </c>
      <c r="C37">
        <v>1500000</v>
      </c>
      <c r="D37">
        <v>371.79754100000002</v>
      </c>
      <c r="E37">
        <v>-509070.13188</v>
      </c>
      <c r="F37">
        <v>2511801.4598309998</v>
      </c>
      <c r="G37">
        <v>-392.30651899999998</v>
      </c>
      <c r="I37">
        <f t="shared" si="20"/>
        <v>1658.4941343573737</v>
      </c>
      <c r="J37">
        <f t="shared" si="21"/>
        <v>3.9728622944807772E-2</v>
      </c>
      <c r="K37">
        <f t="shared" si="9"/>
        <v>0.99865522371489002</v>
      </c>
      <c r="L37">
        <f t="shared" si="22"/>
        <v>-51.286599999992177</v>
      </c>
      <c r="M37">
        <f t="shared" si="13"/>
        <v>-4.0492506000003781</v>
      </c>
      <c r="O37">
        <v>650</v>
      </c>
      <c r="P37">
        <v>1500000</v>
      </c>
      <c r="Q37">
        <v>371.71604400000001</v>
      </c>
      <c r="R37">
        <v>-509067.99200600001</v>
      </c>
      <c r="S37">
        <v>2511801.4598309998</v>
      </c>
      <c r="T37">
        <v>-518.45298500000001</v>
      </c>
      <c r="U37">
        <v>163.545233</v>
      </c>
      <c r="V37">
        <f t="shared" si="19"/>
        <v>1.63545233E-2</v>
      </c>
      <c r="Y37">
        <v>1500000</v>
      </c>
      <c r="Z37">
        <v>25.999099999999999</v>
      </c>
      <c r="AA37">
        <v>111.066</v>
      </c>
      <c r="AB37">
        <v>85.066900000000004</v>
      </c>
      <c r="AD37">
        <f t="shared" si="14"/>
        <v>322151.54418518342</v>
      </c>
      <c r="AE37">
        <f t="shared" si="15"/>
        <v>1.6503838342274469E-2</v>
      </c>
      <c r="AF37">
        <f t="shared" si="16"/>
        <v>298.46101524356527</v>
      </c>
      <c r="AG37">
        <f t="shared" si="17"/>
        <v>2.0176839494717999E-3</v>
      </c>
      <c r="AI37">
        <v>4.5487349712937517</v>
      </c>
      <c r="AJ37">
        <v>31.529291322754023</v>
      </c>
      <c r="AN37">
        <v>0.60416879801945522</v>
      </c>
      <c r="AO37">
        <f t="shared" si="18"/>
        <v>604.16879801945527</v>
      </c>
      <c r="AP37">
        <v>57.156557438586923</v>
      </c>
      <c r="AQ37">
        <v>400</v>
      </c>
    </row>
    <row r="38" spans="2:43" x14ac:dyDescent="0.2">
      <c r="B38">
        <v>700</v>
      </c>
      <c r="C38">
        <v>1600000</v>
      </c>
      <c r="D38">
        <v>371.86691999999999</v>
      </c>
      <c r="E38">
        <v>-509069.948087</v>
      </c>
      <c r="F38">
        <v>2511801.4598309998</v>
      </c>
      <c r="G38">
        <v>-391.633827</v>
      </c>
      <c r="I38">
        <f t="shared" ref="I38:I65" si="23">E38-(128000-$B$22)/128000*$E$23</f>
        <v>1658.6779273573775</v>
      </c>
      <c r="J38">
        <f t="shared" ref="J38:J65" si="24">B38/$B$22</f>
        <v>4.2784670863639143E-2</v>
      </c>
      <c r="K38">
        <f t="shared" si="9"/>
        <v>0.99865522371489002</v>
      </c>
      <c r="L38">
        <f t="shared" ref="L38:L65" si="25">E38-$E$24</f>
        <v>-51.102806999988388</v>
      </c>
      <c r="M38">
        <f t="shared" si="13"/>
        <v>-4.0063241399999239</v>
      </c>
      <c r="O38">
        <v>700</v>
      </c>
      <c r="P38">
        <v>1600000</v>
      </c>
      <c r="Q38">
        <v>371.73528599999997</v>
      </c>
      <c r="R38">
        <v>-509060.12846099999</v>
      </c>
      <c r="S38">
        <v>2511801.4598309998</v>
      </c>
      <c r="T38">
        <v>-459.48783700000001</v>
      </c>
      <c r="U38">
        <v>188.89642799999999</v>
      </c>
      <c r="V38">
        <f t="shared" si="19"/>
        <v>1.8889642799999998E-2</v>
      </c>
      <c r="Y38">
        <v>1600000</v>
      </c>
      <c r="Z38">
        <v>25.857700000000001</v>
      </c>
      <c r="AA38">
        <v>111.32899999999999</v>
      </c>
      <c r="AB38">
        <v>85.471299999999999</v>
      </c>
      <c r="AD38">
        <f t="shared" si="14"/>
        <v>326767.85425090557</v>
      </c>
      <c r="AE38">
        <f t="shared" si="15"/>
        <v>1.8792809344669793E-2</v>
      </c>
      <c r="AF38">
        <f t="shared" si="16"/>
        <v>281.11371689985043</v>
      </c>
      <c r="AG38">
        <f t="shared" si="17"/>
        <v>2.142193581448534E-3</v>
      </c>
      <c r="AI38">
        <v>3.6270499506734089</v>
      </c>
      <c r="AJ38">
        <v>31.645077916616447</v>
      </c>
      <c r="AN38">
        <v>0.42744621475435807</v>
      </c>
      <c r="AO38">
        <f t="shared" si="18"/>
        <v>427.44621475435804</v>
      </c>
      <c r="AP38">
        <v>63.926322605496537</v>
      </c>
      <c r="AQ38">
        <v>400</v>
      </c>
    </row>
    <row r="39" spans="2:43" x14ac:dyDescent="0.2">
      <c r="B39">
        <v>750</v>
      </c>
      <c r="C39">
        <v>1700000</v>
      </c>
      <c r="D39">
        <v>371.79700100000002</v>
      </c>
      <c r="E39">
        <v>-509071.42842200003</v>
      </c>
      <c r="F39">
        <v>2511801.4598309998</v>
      </c>
      <c r="G39">
        <v>-521.83795599999996</v>
      </c>
      <c r="I39">
        <f t="shared" si="23"/>
        <v>1657.1975923573482</v>
      </c>
      <c r="J39">
        <f t="shared" si="24"/>
        <v>4.5840718782470508E-2</v>
      </c>
      <c r="K39">
        <f t="shared" si="9"/>
        <v>0.99865522371489002</v>
      </c>
      <c r="L39">
        <f t="shared" si="25"/>
        <v>-52.583142000017688</v>
      </c>
      <c r="M39">
        <f t="shared" si="13"/>
        <v>-4.0396067000005864</v>
      </c>
      <c r="O39">
        <v>750</v>
      </c>
      <c r="P39">
        <v>1700000</v>
      </c>
      <c r="Q39">
        <v>371.77374500000002</v>
      </c>
      <c r="R39">
        <v>-509063.546967</v>
      </c>
      <c r="S39">
        <v>2511801.4598309998</v>
      </c>
      <c r="T39">
        <v>-587.42895799999997</v>
      </c>
      <c r="U39">
        <v>209.26249799999999</v>
      </c>
      <c r="V39">
        <f t="shared" si="19"/>
        <v>2.0926249800000001E-2</v>
      </c>
      <c r="Y39">
        <v>1700000</v>
      </c>
      <c r="Z39">
        <v>25.9193</v>
      </c>
      <c r="AA39">
        <v>111.107</v>
      </c>
      <c r="AB39">
        <v>85.187700000000007</v>
      </c>
      <c r="AD39">
        <f t="shared" si="14"/>
        <v>323525.91643474175</v>
      </c>
      <c r="AE39">
        <f t="shared" si="15"/>
        <v>2.1027595676719683E-2</v>
      </c>
      <c r="AF39">
        <f t="shared" si="16"/>
        <v>259.76974250266863</v>
      </c>
      <c r="AG39">
        <f t="shared" si="17"/>
        <v>2.3182068635026402E-3</v>
      </c>
      <c r="AI39">
        <v>5.4683317296650245</v>
      </c>
      <c r="AJ39">
        <v>31.708075243372591</v>
      </c>
      <c r="AN39">
        <v>0.31932977332318685</v>
      </c>
      <c r="AO39">
        <f t="shared" si="18"/>
        <v>319.32977332318683</v>
      </c>
      <c r="AP39">
        <v>70.452428928067022</v>
      </c>
      <c r="AQ39">
        <v>400</v>
      </c>
    </row>
    <row r="40" spans="2:43" x14ac:dyDescent="0.2">
      <c r="B40">
        <v>800</v>
      </c>
      <c r="C40">
        <v>1800000</v>
      </c>
      <c r="D40">
        <v>371.83710400000001</v>
      </c>
      <c r="E40">
        <v>-509070.251109</v>
      </c>
      <c r="F40">
        <v>2511801.4598309998</v>
      </c>
      <c r="G40">
        <v>-590.78871900000001</v>
      </c>
      <c r="I40">
        <f t="shared" si="23"/>
        <v>1658.3749053573702</v>
      </c>
      <c r="J40">
        <f t="shared" si="24"/>
        <v>4.8896766701301879E-2</v>
      </c>
      <c r="K40">
        <f t="shared" si="9"/>
        <v>0.99865522371489002</v>
      </c>
      <c r="L40">
        <f t="shared" si="25"/>
        <v>-51.40582899999572</v>
      </c>
      <c r="M40">
        <f t="shared" si="13"/>
        <v>-3.9864537399995608</v>
      </c>
      <c r="O40">
        <v>800</v>
      </c>
      <c r="P40">
        <v>1800000</v>
      </c>
      <c r="Q40">
        <v>371.77211299999999</v>
      </c>
      <c r="R40">
        <v>-509065.91648299998</v>
      </c>
      <c r="S40">
        <v>2511801.4598309998</v>
      </c>
      <c r="T40">
        <v>-624.50038900000004</v>
      </c>
      <c r="U40">
        <v>233.43613099999999</v>
      </c>
      <c r="V40">
        <f t="shared" si="19"/>
        <v>2.3343613100000001E-2</v>
      </c>
      <c r="Y40">
        <v>1800000</v>
      </c>
      <c r="Z40">
        <v>25.853000000000002</v>
      </c>
      <c r="AA40">
        <v>110.91</v>
      </c>
      <c r="AB40">
        <v>85.057000000000002</v>
      </c>
      <c r="AD40">
        <f t="shared" si="14"/>
        <v>322039.08225930098</v>
      </c>
      <c r="AE40">
        <f t="shared" si="15"/>
        <v>2.3564964224784286E-2</v>
      </c>
      <c r="AF40">
        <f t="shared" si="16"/>
        <v>242.41491917068882</v>
      </c>
      <c r="AG40">
        <f t="shared" si="17"/>
        <v>2.4841705372761315E-3</v>
      </c>
      <c r="AI40">
        <v>4.1946046419243928</v>
      </c>
      <c r="AJ40">
        <v>31.723072883145964</v>
      </c>
      <c r="AN40">
        <v>0.26839003467464273</v>
      </c>
      <c r="AO40">
        <f t="shared" si="18"/>
        <v>268.39003467464272</v>
      </c>
      <c r="AP40">
        <v>76.347035130618465</v>
      </c>
      <c r="AQ40">
        <v>400</v>
      </c>
    </row>
    <row r="41" spans="2:43" x14ac:dyDescent="0.2">
      <c r="B41">
        <v>850</v>
      </c>
      <c r="C41">
        <v>1900000</v>
      </c>
      <c r="D41">
        <v>371.79745200000002</v>
      </c>
      <c r="E41">
        <v>-509065.52068299998</v>
      </c>
      <c r="F41">
        <v>2511801.4598309998</v>
      </c>
      <c r="G41">
        <v>-649.81615999999997</v>
      </c>
      <c r="I41">
        <f t="shared" si="23"/>
        <v>1663.1053313573939</v>
      </c>
      <c r="J41">
        <f t="shared" si="24"/>
        <v>5.1952814620133243E-2</v>
      </c>
      <c r="K41">
        <f t="shared" si="9"/>
        <v>0.99865522371489002</v>
      </c>
      <c r="L41">
        <f t="shared" si="25"/>
        <v>-46.675402999971993</v>
      </c>
      <c r="M41">
        <f t="shared" si="13"/>
        <v>-3.9153914799995255</v>
      </c>
      <c r="O41">
        <v>850</v>
      </c>
      <c r="P41">
        <v>1900000</v>
      </c>
      <c r="Q41">
        <v>371.71296699999999</v>
      </c>
      <c r="R41">
        <v>-509067.08655000001</v>
      </c>
      <c r="S41">
        <v>2511801.4598309998</v>
      </c>
      <c r="T41">
        <v>-649.54792399999997</v>
      </c>
      <c r="U41">
        <v>242.98459099999999</v>
      </c>
      <c r="V41">
        <f t="shared" si="19"/>
        <v>2.4298459099999999E-2</v>
      </c>
      <c r="Y41">
        <v>1900000</v>
      </c>
      <c r="Z41">
        <v>25.5168</v>
      </c>
      <c r="AA41">
        <v>111.053</v>
      </c>
      <c r="AB41">
        <v>85.536199999999994</v>
      </c>
      <c r="AD41">
        <f t="shared" si="14"/>
        <v>327512.78293023916</v>
      </c>
      <c r="AE41">
        <f t="shared" si="15"/>
        <v>2.4118914983332972E-2</v>
      </c>
      <c r="AF41">
        <f t="shared" si="16"/>
        <v>232.03317397716472</v>
      </c>
      <c r="AG41">
        <f t="shared" si="17"/>
        <v>2.5953185472490448E-3</v>
      </c>
      <c r="AI41">
        <v>4.080928510080275</v>
      </c>
      <c r="AJ41">
        <v>31.784718477024402</v>
      </c>
      <c r="AK41">
        <f>AVERAGE(AI36:AI46)</f>
        <v>4.3058626414461232</v>
      </c>
      <c r="AL41">
        <f>AVERAGE(AJ36:AJ46)</f>
        <v>31.802878974870612</v>
      </c>
      <c r="AN41">
        <v>0.198165164409631</v>
      </c>
      <c r="AO41">
        <f t="shared" si="18"/>
        <v>198.16516440963099</v>
      </c>
      <c r="AP41">
        <v>84.180018078134239</v>
      </c>
      <c r="AQ41">
        <v>400</v>
      </c>
    </row>
    <row r="42" spans="2:43" x14ac:dyDescent="0.2">
      <c r="B42">
        <v>900</v>
      </c>
      <c r="C42">
        <v>2000000</v>
      </c>
      <c r="D42">
        <v>371.811712</v>
      </c>
      <c r="E42">
        <v>-509063.40706499998</v>
      </c>
      <c r="F42">
        <v>2511801.4598309998</v>
      </c>
      <c r="G42">
        <v>-586.20572800000002</v>
      </c>
      <c r="I42">
        <f t="shared" si="23"/>
        <v>1665.2189493573969</v>
      </c>
      <c r="J42">
        <f t="shared" si="24"/>
        <v>5.5008862538964608E-2</v>
      </c>
      <c r="K42">
        <f t="shared" si="9"/>
        <v>0.99865522371489002</v>
      </c>
      <c r="L42">
        <f t="shared" si="25"/>
        <v>-44.56178499996895</v>
      </c>
      <c r="M42">
        <f t="shared" si="13"/>
        <v>-3.9677276399999393</v>
      </c>
      <c r="O42">
        <v>900</v>
      </c>
      <c r="P42">
        <v>2000000</v>
      </c>
      <c r="Q42">
        <v>371.741694</v>
      </c>
      <c r="R42">
        <v>-509070.80170700001</v>
      </c>
      <c r="S42">
        <v>2511801.4598309998</v>
      </c>
      <c r="T42">
        <v>-535.67035999999996</v>
      </c>
      <c r="U42">
        <v>274.21505300000001</v>
      </c>
      <c r="V42">
        <f t="shared" si="19"/>
        <v>2.7421505300000003E-2</v>
      </c>
      <c r="Y42">
        <v>2000000</v>
      </c>
      <c r="Z42">
        <v>25.5594</v>
      </c>
      <c r="AA42">
        <v>111.41</v>
      </c>
      <c r="AB42">
        <v>85.8506</v>
      </c>
      <c r="AD42">
        <f t="shared" si="14"/>
        <v>331137.52764853422</v>
      </c>
      <c r="AE42">
        <f t="shared" si="15"/>
        <v>2.692093740717388E-2</v>
      </c>
      <c r="AF42">
        <f t="shared" si="16"/>
        <v>221.56779905549701</v>
      </c>
      <c r="AG42">
        <f t="shared" si="17"/>
        <v>2.7179039669440615E-3</v>
      </c>
      <c r="AI42">
        <v>5.2961532682972061</v>
      </c>
      <c r="AJ42">
        <v>31.880195142843011</v>
      </c>
      <c r="AN42">
        <v>0.17435383612402525</v>
      </c>
      <c r="AO42">
        <f t="shared" si="18"/>
        <v>174.35383612402524</v>
      </c>
      <c r="AP42">
        <v>93.460603468768838</v>
      </c>
      <c r="AQ42">
        <v>400</v>
      </c>
    </row>
    <row r="43" spans="2:43" x14ac:dyDescent="0.2">
      <c r="B43">
        <v>950</v>
      </c>
      <c r="C43">
        <v>2100000</v>
      </c>
      <c r="D43">
        <v>371.81874599999998</v>
      </c>
      <c r="E43">
        <v>-509059.93731399998</v>
      </c>
      <c r="F43">
        <v>2511801.4598309998</v>
      </c>
      <c r="G43">
        <v>-442.34702299999998</v>
      </c>
      <c r="I43">
        <f t="shared" si="23"/>
        <v>1668.6887003573938</v>
      </c>
      <c r="J43">
        <f t="shared" si="24"/>
        <v>5.8064910457795979E-2</v>
      </c>
      <c r="K43">
        <f t="shared" si="9"/>
        <v>0.99865522371489002</v>
      </c>
      <c r="L43">
        <f t="shared" si="25"/>
        <v>-41.092033999972045</v>
      </c>
      <c r="M43">
        <f t="shared" si="13"/>
        <v>-3.940604980000062</v>
      </c>
      <c r="O43">
        <v>950</v>
      </c>
      <c r="P43">
        <v>2100000</v>
      </c>
      <c r="Q43">
        <v>371.785822</v>
      </c>
      <c r="R43">
        <v>-509073.86558099999</v>
      </c>
      <c r="S43">
        <v>2511801.4598309998</v>
      </c>
      <c r="T43">
        <v>-391.21212800000001</v>
      </c>
      <c r="U43">
        <v>290.28287699999998</v>
      </c>
      <c r="V43">
        <f t="shared" si="19"/>
        <v>2.9028287699999999E-2</v>
      </c>
      <c r="Y43">
        <v>2100000</v>
      </c>
      <c r="Z43">
        <v>26.0932</v>
      </c>
      <c r="AA43">
        <v>111.18</v>
      </c>
      <c r="AB43">
        <v>85.086799999999997</v>
      </c>
      <c r="AD43">
        <f t="shared" si="14"/>
        <v>322377.68321990664</v>
      </c>
      <c r="AE43">
        <f t="shared" si="15"/>
        <v>2.9272764401535745E-2</v>
      </c>
      <c r="AF43">
        <f t="shared" si="16"/>
        <v>204.35351666845028</v>
      </c>
      <c r="AG43">
        <f t="shared" si="17"/>
        <v>2.9468541076150337E-3</v>
      </c>
      <c r="AI43">
        <v>4.3483487225034967</v>
      </c>
      <c r="AJ43">
        <v>31.978756330743472</v>
      </c>
      <c r="AN43">
        <v>0.12740418155272393</v>
      </c>
      <c r="AO43">
        <f t="shared" si="18"/>
        <v>127.40418155272393</v>
      </c>
      <c r="AP43">
        <v>105.3515769609682</v>
      </c>
      <c r="AQ43">
        <v>400</v>
      </c>
    </row>
    <row r="44" spans="2:43" x14ac:dyDescent="0.2">
      <c r="B44">
        <v>1000</v>
      </c>
      <c r="C44">
        <v>2200000</v>
      </c>
      <c r="D44">
        <v>371.81137899999999</v>
      </c>
      <c r="E44">
        <v>-509071.31061099999</v>
      </c>
      <c r="F44">
        <v>2511801.4598309998</v>
      </c>
      <c r="G44">
        <v>-396.39992899999999</v>
      </c>
      <c r="I44">
        <f t="shared" si="23"/>
        <v>1657.315403357381</v>
      </c>
      <c r="J44">
        <f t="shared" si="24"/>
        <v>6.1120958376627343E-2</v>
      </c>
      <c r="K44">
        <f t="shared" si="9"/>
        <v>0.99865522371489002</v>
      </c>
      <c r="L44">
        <f t="shared" si="25"/>
        <v>-52.465330999984872</v>
      </c>
      <c r="M44">
        <f t="shared" si="13"/>
        <v>-4.2374659400002566</v>
      </c>
      <c r="O44">
        <v>1000</v>
      </c>
      <c r="P44">
        <v>2200000</v>
      </c>
      <c r="Q44">
        <v>371.73132600000002</v>
      </c>
      <c r="R44">
        <v>-509063.72612399998</v>
      </c>
      <c r="S44">
        <v>2511801.4598309998</v>
      </c>
      <c r="T44">
        <v>-443.95933400000001</v>
      </c>
      <c r="U44">
        <v>316.82849700000003</v>
      </c>
      <c r="V44">
        <f t="shared" si="19"/>
        <v>3.1682849700000001E-2</v>
      </c>
      <c r="Y44">
        <v>2200000</v>
      </c>
      <c r="Z44">
        <v>25.9023</v>
      </c>
      <c r="AA44">
        <v>111.21899999999999</v>
      </c>
      <c r="AB44">
        <v>85.316699999999997</v>
      </c>
      <c r="AD44">
        <f t="shared" si="14"/>
        <v>324997.89211870841</v>
      </c>
      <c r="AE44">
        <f t="shared" si="15"/>
        <v>3.1692097358525434E-2</v>
      </c>
      <c r="AF44">
        <f t="shared" si="16"/>
        <v>195.7137306338862</v>
      </c>
      <c r="AG44">
        <f t="shared" si="17"/>
        <v>3.0769430333250931E-3</v>
      </c>
      <c r="AI44">
        <v>3.8122365554727522</v>
      </c>
      <c r="AJ44">
        <v>31.980208559311762</v>
      </c>
      <c r="AN44">
        <v>9.8398063930840607E-2</v>
      </c>
      <c r="AO44">
        <f t="shared" si="18"/>
        <v>98.398063930840607</v>
      </c>
      <c r="AP44">
        <v>119.2243754078503</v>
      </c>
      <c r="AQ44">
        <v>400</v>
      </c>
    </row>
    <row r="45" spans="2:43" x14ac:dyDescent="0.2">
      <c r="B45">
        <v>1050</v>
      </c>
      <c r="C45">
        <v>2300000</v>
      </c>
      <c r="D45">
        <v>371.84546599999999</v>
      </c>
      <c r="E45">
        <v>-509073.92584799998</v>
      </c>
      <c r="F45">
        <v>2511801.4598309998</v>
      </c>
      <c r="G45">
        <v>-311.63351999999998</v>
      </c>
      <c r="I45">
        <f t="shared" si="23"/>
        <v>1654.7001663573901</v>
      </c>
      <c r="J45">
        <f t="shared" si="24"/>
        <v>6.4177006295458708E-2</v>
      </c>
      <c r="K45">
        <f t="shared" si="9"/>
        <v>0.99865522371489002</v>
      </c>
      <c r="L45">
        <f t="shared" si="25"/>
        <v>-55.080567999975756</v>
      </c>
      <c r="M45">
        <f t="shared" si="13"/>
        <v>-4.062304739999818</v>
      </c>
      <c r="O45">
        <v>1050</v>
      </c>
      <c r="P45">
        <v>2300000</v>
      </c>
      <c r="Q45">
        <v>371.76848699999999</v>
      </c>
      <c r="R45">
        <v>-509070.400632</v>
      </c>
      <c r="S45">
        <v>2511801.4598309998</v>
      </c>
      <c r="T45">
        <v>-353.83438799999999</v>
      </c>
      <c r="U45">
        <v>345.505854</v>
      </c>
      <c r="V45">
        <f t="shared" si="19"/>
        <v>3.45505854E-2</v>
      </c>
      <c r="Y45">
        <v>2300000</v>
      </c>
      <c r="Z45">
        <v>25.9267</v>
      </c>
      <c r="AA45">
        <v>111.301</v>
      </c>
      <c r="AB45">
        <v>85.374300000000005</v>
      </c>
      <c r="AD45">
        <f t="shared" si="14"/>
        <v>325656.58566212159</v>
      </c>
      <c r="AE45">
        <f t="shared" si="15"/>
        <v>3.4490765508951075E-2</v>
      </c>
      <c r="AF45">
        <f t="shared" si="16"/>
        <v>186.77180560545676</v>
      </c>
      <c r="AG45">
        <f t="shared" si="17"/>
        <v>3.2242553850558584E-3</v>
      </c>
      <c r="AI45">
        <v>3.8081599788233871</v>
      </c>
      <c r="AJ45">
        <v>32.031395002955627</v>
      </c>
      <c r="AN45">
        <v>7.1447905458709271E-2</v>
      </c>
      <c r="AO45">
        <f t="shared" si="18"/>
        <v>71.447905458709272</v>
      </c>
      <c r="AP45">
        <v>140.6862429985683</v>
      </c>
      <c r="AQ45">
        <v>400</v>
      </c>
    </row>
    <row r="46" spans="2:43" x14ac:dyDescent="0.2">
      <c r="B46">
        <v>1100</v>
      </c>
      <c r="C46">
        <v>2400000</v>
      </c>
      <c r="D46">
        <v>371.82602700000001</v>
      </c>
      <c r="E46">
        <v>-509075.56224599999</v>
      </c>
      <c r="F46">
        <v>2511801.4598309998</v>
      </c>
      <c r="G46">
        <v>-426.54282799999999</v>
      </c>
      <c r="I46">
        <f t="shared" si="23"/>
        <v>1653.0637683573877</v>
      </c>
      <c r="J46">
        <f t="shared" si="24"/>
        <v>6.7233054214290086E-2</v>
      </c>
      <c r="K46">
        <f t="shared" si="9"/>
        <v>0.99865522371489002</v>
      </c>
      <c r="L46">
        <f t="shared" si="25"/>
        <v>-56.716965999978129</v>
      </c>
      <c r="M46">
        <f t="shared" si="13"/>
        <v>-4.0427279600000476</v>
      </c>
      <c r="O46">
        <v>1100</v>
      </c>
      <c r="P46">
        <v>2400000</v>
      </c>
      <c r="Q46">
        <v>371.78003200000001</v>
      </c>
      <c r="R46">
        <v>-509071.29413499997</v>
      </c>
      <c r="S46">
        <v>2511801.4598309998</v>
      </c>
      <c r="T46">
        <v>-501.48654299999998</v>
      </c>
      <c r="U46">
        <v>369.714878</v>
      </c>
      <c r="V46">
        <f t="shared" si="19"/>
        <v>3.6971487800000001E-2</v>
      </c>
      <c r="Y46">
        <v>2400000</v>
      </c>
      <c r="Z46">
        <v>26.119199999999999</v>
      </c>
      <c r="AA46">
        <v>111.01600000000001</v>
      </c>
      <c r="AB46">
        <v>84.896799999999999</v>
      </c>
      <c r="AD46">
        <f t="shared" si="14"/>
        <v>320222.88063266315</v>
      </c>
      <c r="AE46">
        <f t="shared" si="15"/>
        <v>3.7533741296772331E-2</v>
      </c>
      <c r="AF46">
        <f t="shared" si="16"/>
        <v>175.30747156089973</v>
      </c>
      <c r="AG46">
        <f t="shared" si="17"/>
        <v>3.4351074408759739E-3</v>
      </c>
      <c r="AI46">
        <v>4.1738624946333029</v>
      </c>
      <c r="AJ46">
        <v>32.063436634907575</v>
      </c>
      <c r="AN46">
        <v>5.6228048411543101E-2</v>
      </c>
      <c r="AO46">
        <f t="shared" si="18"/>
        <v>56.228048411543099</v>
      </c>
      <c r="AP46">
        <v>168.41862989232644</v>
      </c>
      <c r="AQ46">
        <v>400</v>
      </c>
    </row>
    <row r="47" spans="2:43" x14ac:dyDescent="0.2">
      <c r="B47">
        <v>1150</v>
      </c>
      <c r="C47">
        <v>2500000</v>
      </c>
      <c r="D47">
        <v>371.80761699999999</v>
      </c>
      <c r="E47">
        <v>-509080.11423399998</v>
      </c>
      <c r="F47">
        <v>2511801.4598309998</v>
      </c>
      <c r="G47">
        <v>-463.30538000000001</v>
      </c>
      <c r="I47">
        <f t="shared" si="23"/>
        <v>1648.5117803573958</v>
      </c>
      <c r="J47">
        <f t="shared" si="24"/>
        <v>7.028910213312145E-2</v>
      </c>
      <c r="K47">
        <f t="shared" si="9"/>
        <v>0.99865522371489002</v>
      </c>
      <c r="L47">
        <f t="shared" si="25"/>
        <v>-61.268953999970108</v>
      </c>
      <c r="M47">
        <f t="shared" si="13"/>
        <v>-4.1010397599998392</v>
      </c>
      <c r="O47">
        <v>1150</v>
      </c>
      <c r="P47">
        <v>2500000</v>
      </c>
      <c r="Q47">
        <v>371.73516899999998</v>
      </c>
      <c r="R47">
        <v>-509075.816399</v>
      </c>
      <c r="S47">
        <v>2511801.4598309998</v>
      </c>
      <c r="T47">
        <v>-551.48817899999995</v>
      </c>
      <c r="U47">
        <v>417.39973500000002</v>
      </c>
      <c r="V47">
        <f t="shared" si="19"/>
        <v>4.1739973500000006E-2</v>
      </c>
      <c r="Y47">
        <v>2500000</v>
      </c>
      <c r="Z47">
        <v>26.1586</v>
      </c>
      <c r="AA47">
        <v>111.199</v>
      </c>
      <c r="AB47">
        <v>85.040400000000005</v>
      </c>
      <c r="AD47">
        <f t="shared" si="14"/>
        <v>321850.56847959361</v>
      </c>
      <c r="AE47">
        <f t="shared" si="15"/>
        <v>4.2160444108905966E-2</v>
      </c>
      <c r="AF47">
        <f t="shared" si="16"/>
        <v>168.53774985948803</v>
      </c>
      <c r="AG47">
        <f t="shared" si="17"/>
        <v>3.5730867446732931E-3</v>
      </c>
      <c r="AI47">
        <v>3.4465824624195425</v>
      </c>
      <c r="AJ47">
        <v>32.083254866569689</v>
      </c>
      <c r="AN47">
        <v>3.7525096541163275E-2</v>
      </c>
      <c r="AO47">
        <f t="shared" si="18"/>
        <v>37.525096541163272</v>
      </c>
      <c r="AP47">
        <v>215.307617143849</v>
      </c>
      <c r="AQ47">
        <v>400</v>
      </c>
    </row>
    <row r="48" spans="2:43" x14ac:dyDescent="0.2">
      <c r="B48">
        <v>1200</v>
      </c>
      <c r="C48">
        <v>2600000</v>
      </c>
      <c r="D48">
        <v>371.874166</v>
      </c>
      <c r="E48">
        <v>-509070.84100199997</v>
      </c>
      <c r="F48">
        <v>2511801.4598309998</v>
      </c>
      <c r="G48">
        <v>-386.36657600000001</v>
      </c>
      <c r="I48">
        <f t="shared" si="23"/>
        <v>1657.7850123574026</v>
      </c>
      <c r="J48">
        <f t="shared" si="24"/>
        <v>7.3345150051952815E-2</v>
      </c>
      <c r="K48">
        <f t="shared" si="9"/>
        <v>0.99865522371489002</v>
      </c>
      <c r="L48">
        <f t="shared" si="25"/>
        <v>-51.99572199996328</v>
      </c>
      <c r="M48">
        <f t="shared" si="13"/>
        <v>-3.8245353599998633</v>
      </c>
      <c r="O48">
        <v>1200</v>
      </c>
      <c r="P48">
        <v>2600000</v>
      </c>
      <c r="Q48">
        <v>371.75511999999998</v>
      </c>
      <c r="R48">
        <v>-509070.24687799998</v>
      </c>
      <c r="S48">
        <v>2511801.4598309998</v>
      </c>
      <c r="T48">
        <v>-557.7319</v>
      </c>
      <c r="U48">
        <v>456.868315</v>
      </c>
      <c r="V48">
        <f t="shared" si="19"/>
        <v>4.5686831500000004E-2</v>
      </c>
      <c r="Y48">
        <v>2600000</v>
      </c>
      <c r="Z48">
        <v>26.138300000000001</v>
      </c>
      <c r="AA48">
        <v>111.232</v>
      </c>
      <c r="AB48">
        <v>85.093699999999998</v>
      </c>
      <c r="AD48">
        <f t="shared" si="14"/>
        <v>322456.11793848762</v>
      </c>
      <c r="AE48">
        <f t="shared" si="15"/>
        <v>4.6060400194870996E-2</v>
      </c>
      <c r="AF48">
        <f t="shared" si="16"/>
        <v>161.8192285187977</v>
      </c>
      <c r="AG48">
        <f t="shared" si="17"/>
        <v>3.7214366025113358E-3</v>
      </c>
      <c r="AI48">
        <v>4.0833934077263843</v>
      </c>
      <c r="AJ48">
        <v>32.134178715155031</v>
      </c>
      <c r="AN48">
        <v>2.3253998990573121E-2</v>
      </c>
      <c r="AO48">
        <f t="shared" si="18"/>
        <v>23.253998990573123</v>
      </c>
      <c r="AP48">
        <v>289.28940577924521</v>
      </c>
      <c r="AQ48">
        <v>400</v>
      </c>
    </row>
    <row r="49" spans="2:43" x14ac:dyDescent="0.2">
      <c r="B49">
        <v>1250</v>
      </c>
      <c r="C49">
        <v>2700000</v>
      </c>
      <c r="D49">
        <v>371.79744599999998</v>
      </c>
      <c r="E49">
        <v>-509065.37721300003</v>
      </c>
      <c r="F49">
        <v>2511801.4598309998</v>
      </c>
      <c r="G49">
        <v>-497.28491100000002</v>
      </c>
      <c r="I49">
        <f t="shared" si="23"/>
        <v>1663.2488013573457</v>
      </c>
      <c r="J49">
        <f t="shared" si="24"/>
        <v>7.6401197970784179E-2</v>
      </c>
      <c r="K49">
        <f t="shared" si="9"/>
        <v>0.99865522371489002</v>
      </c>
      <c r="L49">
        <f t="shared" si="25"/>
        <v>-46.531933000020217</v>
      </c>
      <c r="M49">
        <f t="shared" si="13"/>
        <v>-3.9007242200011389</v>
      </c>
      <c r="O49">
        <v>1250</v>
      </c>
      <c r="P49">
        <v>2700000</v>
      </c>
      <c r="Q49">
        <v>371.76258300000001</v>
      </c>
      <c r="R49">
        <v>-509074.53814399999</v>
      </c>
      <c r="S49">
        <v>2511801.4598309998</v>
      </c>
      <c r="T49">
        <v>-558.10953800000004</v>
      </c>
      <c r="U49">
        <v>480.77162099999998</v>
      </c>
      <c r="V49">
        <f t="shared" si="19"/>
        <v>4.8077162100000001E-2</v>
      </c>
      <c r="Y49">
        <v>2700000</v>
      </c>
      <c r="Z49">
        <v>26.026299999999999</v>
      </c>
      <c r="AA49">
        <v>110.96599999999999</v>
      </c>
      <c r="AB49">
        <v>84.939700000000002</v>
      </c>
      <c r="AD49">
        <f t="shared" si="14"/>
        <v>320708.57047979976</v>
      </c>
      <c r="AE49">
        <f t="shared" si="15"/>
        <v>4.873439138209433E-2</v>
      </c>
      <c r="AF49">
        <f t="shared" si="16"/>
        <v>154.50456091434833</v>
      </c>
      <c r="AG49">
        <f t="shared" si="17"/>
        <v>3.8976195682264526E-3</v>
      </c>
      <c r="AI49">
        <v>5.8460537402289487</v>
      </c>
      <c r="AJ49">
        <v>32.245352753116826</v>
      </c>
      <c r="AN49">
        <v>1.4796571109622953E-2</v>
      </c>
      <c r="AO49">
        <f t="shared" si="18"/>
        <v>14.796571109622953</v>
      </c>
      <c r="AP49">
        <v>446.73426554409048</v>
      </c>
      <c r="AQ49">
        <v>400</v>
      </c>
    </row>
    <row r="50" spans="2:43" x14ac:dyDescent="0.2">
      <c r="B50">
        <v>1300</v>
      </c>
      <c r="C50">
        <v>2800000</v>
      </c>
      <c r="D50">
        <v>371.825244</v>
      </c>
      <c r="E50">
        <v>-509077.43697899999</v>
      </c>
      <c r="F50">
        <v>2511801.4598309998</v>
      </c>
      <c r="G50">
        <v>-319.48587900000001</v>
      </c>
      <c r="I50">
        <f t="shared" si="23"/>
        <v>1651.1890353573835</v>
      </c>
      <c r="J50">
        <f t="shared" si="24"/>
        <v>7.9457245889615544E-2</v>
      </c>
      <c r="K50">
        <f t="shared" si="9"/>
        <v>0.99865522371489002</v>
      </c>
      <c r="L50">
        <f t="shared" si="25"/>
        <v>-58.591698999982327</v>
      </c>
      <c r="M50">
        <f t="shared" si="13"/>
        <v>-4.2511953199992423</v>
      </c>
      <c r="O50">
        <v>1300</v>
      </c>
      <c r="P50">
        <v>2800000</v>
      </c>
      <c r="Q50">
        <v>371.775937</v>
      </c>
      <c r="R50">
        <v>-509076.68932300003</v>
      </c>
      <c r="S50">
        <v>2511801.4598309998</v>
      </c>
      <c r="T50">
        <v>-458.42490099999998</v>
      </c>
      <c r="U50">
        <v>517.20918300000005</v>
      </c>
      <c r="V50">
        <f t="shared" si="19"/>
        <v>5.1720918300000009E-2</v>
      </c>
      <c r="Y50">
        <v>2800000</v>
      </c>
      <c r="Z50">
        <v>25.861899999999999</v>
      </c>
      <c r="AA50">
        <v>111.21</v>
      </c>
      <c r="AB50">
        <v>85.348100000000002</v>
      </c>
      <c r="AD50">
        <f t="shared" si="14"/>
        <v>325356.86135106708</v>
      </c>
      <c r="AE50">
        <f t="shared" si="15"/>
        <v>5.1678933889997898E-2</v>
      </c>
      <c r="AF50">
        <f t="shared" si="16"/>
        <v>150.71530915816354</v>
      </c>
      <c r="AG50">
        <f t="shared" si="17"/>
        <v>3.9956126777276474E-3</v>
      </c>
      <c r="AI50">
        <v>3.8107542324525752</v>
      </c>
      <c r="AJ50">
        <v>32.254960216635858</v>
      </c>
      <c r="AN50">
        <v>6.4273421731906623E-3</v>
      </c>
      <c r="AO50">
        <f t="shared" si="18"/>
        <v>6.4273421731906621</v>
      </c>
      <c r="AP50">
        <v>1017.9826166416314</v>
      </c>
      <c r="AQ50">
        <v>400</v>
      </c>
    </row>
    <row r="51" spans="2:43" x14ac:dyDescent="0.2">
      <c r="B51">
        <v>1350</v>
      </c>
      <c r="C51">
        <v>2900000</v>
      </c>
      <c r="D51">
        <v>371.86714000000001</v>
      </c>
      <c r="E51">
        <v>-509081.75072100002</v>
      </c>
      <c r="F51">
        <v>2511801.4598309998</v>
      </c>
      <c r="G51">
        <v>-318.74431299999998</v>
      </c>
      <c r="I51">
        <f t="shared" si="23"/>
        <v>1646.875293357356</v>
      </c>
      <c r="J51">
        <f t="shared" si="24"/>
        <v>8.2513293808446922E-2</v>
      </c>
      <c r="K51">
        <f t="shared" si="9"/>
        <v>0.99865522371489002</v>
      </c>
      <c r="L51">
        <f t="shared" si="25"/>
        <v>-62.905441000009887</v>
      </c>
      <c r="M51">
        <f t="shared" si="13"/>
        <v>-4.0962748400005511</v>
      </c>
      <c r="O51">
        <v>1350</v>
      </c>
      <c r="P51">
        <v>2900000</v>
      </c>
      <c r="Q51">
        <v>371.74204400000002</v>
      </c>
      <c r="R51">
        <v>-509073.937882</v>
      </c>
      <c r="S51">
        <v>2511801.4598309998</v>
      </c>
      <c r="T51">
        <v>-314.55005</v>
      </c>
      <c r="U51">
        <v>555.63960199999997</v>
      </c>
      <c r="V51">
        <f t="shared" si="19"/>
        <v>5.5563960199999998E-2</v>
      </c>
      <c r="Y51">
        <v>2900000</v>
      </c>
      <c r="Z51">
        <v>26.081299999999999</v>
      </c>
      <c r="AA51">
        <v>110.834</v>
      </c>
      <c r="AB51">
        <v>84.752700000000004</v>
      </c>
      <c r="AD51">
        <f t="shared" ref="AD51:AD65" si="26">(1/6)*3.14*(AB51)^3</f>
        <v>318595.05113368703</v>
      </c>
      <c r="AE51">
        <f t="shared" ref="AE51:AE65" si="27">V51*$AD$21/AD51</f>
        <v>5.6697179495079783E-2</v>
      </c>
      <c r="AF51">
        <f t="shared" ref="AF51:AF65" si="28">AD51/O51*0.6022</f>
        <v>142.11699243904172</v>
      </c>
      <c r="AG51">
        <f t="shared" ref="AG51:AG65" si="29">O51/AD51</f>
        <v>4.2373539551106235E-3</v>
      </c>
      <c r="AI51">
        <v>5.4556871453448892</v>
      </c>
      <c r="AJ51">
        <v>32.530065928744236</v>
      </c>
    </row>
    <row r="52" spans="2:43" x14ac:dyDescent="0.2">
      <c r="B52">
        <v>1400</v>
      </c>
      <c r="C52">
        <v>3000000</v>
      </c>
      <c r="D52">
        <v>371.83000199999998</v>
      </c>
      <c r="E52">
        <v>-509082.564411</v>
      </c>
      <c r="F52">
        <v>2511801.4598309998</v>
      </c>
      <c r="G52">
        <v>-431.24104399999999</v>
      </c>
      <c r="I52">
        <f t="shared" si="23"/>
        <v>1646.0616033573751</v>
      </c>
      <c r="J52">
        <f t="shared" si="24"/>
        <v>8.5569341727278286E-2</v>
      </c>
      <c r="K52">
        <f t="shared" si="9"/>
        <v>0.99865522371489002</v>
      </c>
      <c r="L52">
        <f t="shared" si="25"/>
        <v>-63.719130999990739</v>
      </c>
      <c r="M52">
        <f t="shared" si="13"/>
        <v>-4.0262737999996174</v>
      </c>
      <c r="O52">
        <v>1400</v>
      </c>
      <c r="P52">
        <v>3000000</v>
      </c>
      <c r="Q52">
        <v>371.74214699999999</v>
      </c>
      <c r="R52">
        <v>-509064.53641300002</v>
      </c>
      <c r="S52">
        <v>2511801.4598309998</v>
      </c>
      <c r="T52">
        <v>-398.085171</v>
      </c>
      <c r="U52">
        <v>600.99493600000005</v>
      </c>
      <c r="V52">
        <f t="shared" si="19"/>
        <v>6.0099493600000005E-2</v>
      </c>
      <c r="Y52">
        <v>3000000</v>
      </c>
      <c r="Z52">
        <v>26.182500000000001</v>
      </c>
      <c r="AA52">
        <v>111.19199999999999</v>
      </c>
      <c r="AB52">
        <v>85.009500000000003</v>
      </c>
      <c r="AD52">
        <f t="shared" si="26"/>
        <v>321499.85625264456</v>
      </c>
      <c r="AE52">
        <f t="shared" si="27"/>
        <v>6.0771130875016205E-2</v>
      </c>
      <c r="AF52">
        <f t="shared" si="28"/>
        <v>138.2908667395304</v>
      </c>
      <c r="AG52">
        <f t="shared" si="29"/>
        <v>4.3545898163632043E-3</v>
      </c>
      <c r="AI52">
        <v>3.2892187700139588</v>
      </c>
      <c r="AJ52">
        <v>32.65259778277499</v>
      </c>
      <c r="AK52">
        <f>AVERAGE(AI47:AI57)</f>
        <v>4.4786762052805305</v>
      </c>
      <c r="AL52">
        <f>AVERAGE(AJ47:AJ57)</f>
        <v>32.572388648187605</v>
      </c>
    </row>
    <row r="53" spans="2:43" x14ac:dyDescent="0.2">
      <c r="B53">
        <v>1450</v>
      </c>
      <c r="C53">
        <v>3100000</v>
      </c>
      <c r="D53">
        <v>371.87966</v>
      </c>
      <c r="E53">
        <v>-509072.71843800001</v>
      </c>
      <c r="F53">
        <v>2511801.4598309998</v>
      </c>
      <c r="G53">
        <v>-294.22699399999999</v>
      </c>
      <c r="I53">
        <f t="shared" si="23"/>
        <v>1655.9075763573637</v>
      </c>
      <c r="J53">
        <f t="shared" si="24"/>
        <v>8.8625389646109651E-2</v>
      </c>
      <c r="K53">
        <f t="shared" si="9"/>
        <v>0.99865522371489002</v>
      </c>
      <c r="L53">
        <f t="shared" si="25"/>
        <v>-53.873158000002149</v>
      </c>
      <c r="M53">
        <f t="shared" si="13"/>
        <v>-3.8130805400002283</v>
      </c>
      <c r="O53">
        <v>1450</v>
      </c>
      <c r="P53">
        <v>3100000</v>
      </c>
      <c r="Q53">
        <v>371.76463799999999</v>
      </c>
      <c r="R53">
        <v>-509075.23928500002</v>
      </c>
      <c r="S53">
        <v>2511801.4598309998</v>
      </c>
      <c r="T53">
        <v>-329.10318000000001</v>
      </c>
      <c r="U53">
        <v>626.09988099999998</v>
      </c>
      <c r="V53">
        <f t="shared" si="19"/>
        <v>6.26099881E-2</v>
      </c>
      <c r="Y53">
        <v>3100000</v>
      </c>
      <c r="Z53">
        <v>26.185700000000001</v>
      </c>
      <c r="AA53">
        <v>110.517</v>
      </c>
      <c r="AB53">
        <v>84.331299999999999</v>
      </c>
      <c r="AD53">
        <f t="shared" si="26"/>
        <v>313866.36903408886</v>
      </c>
      <c r="AE53">
        <f t="shared" si="27"/>
        <v>6.4849424524765859E-2</v>
      </c>
      <c r="AF53">
        <f t="shared" si="28"/>
        <v>130.35194995332986</v>
      </c>
      <c r="AG53">
        <f t="shared" si="29"/>
        <v>4.6198004726097823E-3</v>
      </c>
      <c r="AI53">
        <v>5.285419709205784</v>
      </c>
      <c r="AJ53">
        <v>32.691338795628297</v>
      </c>
    </row>
    <row r="54" spans="2:43" x14ac:dyDescent="0.2">
      <c r="B54">
        <v>1500</v>
      </c>
      <c r="C54">
        <v>3200000</v>
      </c>
      <c r="D54">
        <v>371.78368</v>
      </c>
      <c r="E54">
        <v>-509074.510289</v>
      </c>
      <c r="F54">
        <v>2511801.4598309998</v>
      </c>
      <c r="G54">
        <v>-281.324906</v>
      </c>
      <c r="I54">
        <f t="shared" si="23"/>
        <v>1654.1157253573765</v>
      </c>
      <c r="J54">
        <f t="shared" si="24"/>
        <v>9.1681437564941015E-2</v>
      </c>
      <c r="K54">
        <f t="shared" si="9"/>
        <v>0.99865522371489002</v>
      </c>
      <c r="L54">
        <f t="shared" si="25"/>
        <v>-55.665008999989368</v>
      </c>
      <c r="M54">
        <f t="shared" si="13"/>
        <v>-4.0458370199997447</v>
      </c>
      <c r="O54">
        <v>1500</v>
      </c>
      <c r="P54">
        <v>3200000</v>
      </c>
      <c r="Q54">
        <v>371.72726299999999</v>
      </c>
      <c r="R54">
        <v>-509084.84516600001</v>
      </c>
      <c r="S54">
        <v>2511801.4598309998</v>
      </c>
      <c r="T54">
        <v>-234.19050100000001</v>
      </c>
      <c r="U54">
        <v>684.02017499999999</v>
      </c>
      <c r="V54">
        <f t="shared" si="19"/>
        <v>6.8402017500000009E-2</v>
      </c>
      <c r="Y54">
        <v>3200000</v>
      </c>
      <c r="Z54">
        <v>26.060099999999998</v>
      </c>
      <c r="AA54">
        <v>111.274</v>
      </c>
      <c r="AB54">
        <v>85.213899999999995</v>
      </c>
      <c r="AD54">
        <f t="shared" si="26"/>
        <v>323824.51539586787</v>
      </c>
      <c r="AE54">
        <f t="shared" si="27"/>
        <v>6.8669909585574257E-2</v>
      </c>
      <c r="AF54">
        <f t="shared" si="28"/>
        <v>130.00474878092774</v>
      </c>
      <c r="AG54">
        <f t="shared" si="29"/>
        <v>4.6321384845316145E-3</v>
      </c>
      <c r="AI54">
        <v>4.8354315831017383</v>
      </c>
      <c r="AJ54">
        <v>32.799222532611644</v>
      </c>
    </row>
    <row r="55" spans="2:43" x14ac:dyDescent="0.2">
      <c r="B55">
        <v>1550</v>
      </c>
      <c r="C55">
        <v>3300000</v>
      </c>
      <c r="D55">
        <v>371.81125100000003</v>
      </c>
      <c r="E55">
        <v>-509079.04294000001</v>
      </c>
      <c r="F55">
        <v>2511801.4598309998</v>
      </c>
      <c r="G55">
        <v>-183.68742399999999</v>
      </c>
      <c r="I55">
        <f t="shared" si="23"/>
        <v>1649.5830743573606</v>
      </c>
      <c r="J55">
        <f t="shared" si="24"/>
        <v>9.473748548377238E-2</v>
      </c>
      <c r="K55">
        <f t="shared" si="9"/>
        <v>0.99865522371489002</v>
      </c>
      <c r="L55">
        <f t="shared" si="25"/>
        <v>-60.197660000005271</v>
      </c>
      <c r="M55">
        <f t="shared" si="13"/>
        <v>-4.1006530200003182</v>
      </c>
      <c r="O55">
        <v>1550</v>
      </c>
      <c r="P55">
        <v>3300000</v>
      </c>
      <c r="Q55">
        <v>371.74482799999998</v>
      </c>
      <c r="R55">
        <v>-509071.90265900001</v>
      </c>
      <c r="S55">
        <v>2511801.4598309998</v>
      </c>
      <c r="T55">
        <v>-246.39074299999999</v>
      </c>
      <c r="U55">
        <v>731.29185500000006</v>
      </c>
      <c r="V55">
        <f t="shared" si="19"/>
        <v>7.3129185500000013E-2</v>
      </c>
      <c r="Y55">
        <v>3300000</v>
      </c>
      <c r="Z55">
        <v>25.936299999999999</v>
      </c>
      <c r="AA55">
        <v>110.95699999999999</v>
      </c>
      <c r="AB55">
        <v>85.020700000000005</v>
      </c>
      <c r="AD55">
        <f t="shared" si="26"/>
        <v>321626.94579496572</v>
      </c>
      <c r="AE55">
        <f t="shared" si="27"/>
        <v>7.3917215471626135E-2</v>
      </c>
      <c r="AF55">
        <f t="shared" si="28"/>
        <v>124.95725597272796</v>
      </c>
      <c r="AG55">
        <f t="shared" si="29"/>
        <v>4.8192479525273075E-3</v>
      </c>
      <c r="AI55">
        <v>5.0180893308980572</v>
      </c>
      <c r="AJ55">
        <v>32.893197374938289</v>
      </c>
    </row>
    <row r="56" spans="2:43" x14ac:dyDescent="0.2">
      <c r="B56">
        <v>1600</v>
      </c>
      <c r="C56">
        <v>3400000</v>
      </c>
      <c r="D56">
        <v>371.75870800000001</v>
      </c>
      <c r="E56">
        <v>-509082.83594000002</v>
      </c>
      <c r="F56">
        <v>2511801.4598309998</v>
      </c>
      <c r="G56">
        <v>-322.77742599999999</v>
      </c>
      <c r="I56">
        <f t="shared" si="23"/>
        <v>1645.7900743573555</v>
      </c>
      <c r="J56">
        <f t="shared" si="24"/>
        <v>9.7793533402603758E-2</v>
      </c>
      <c r="K56">
        <f t="shared" ref="K56:K75" si="30">F56/$F$23</f>
        <v>0.99865522371489002</v>
      </c>
      <c r="L56">
        <f t="shared" si="25"/>
        <v>-63.990660000010394</v>
      </c>
      <c r="M56">
        <f t="shared" si="13"/>
        <v>-4.0858600000001024</v>
      </c>
      <c r="O56">
        <v>1600</v>
      </c>
      <c r="P56">
        <v>3400000</v>
      </c>
      <c r="Q56">
        <v>371.77175499999998</v>
      </c>
      <c r="R56">
        <v>-509071.46776700002</v>
      </c>
      <c r="S56">
        <v>2511801.4598309998</v>
      </c>
      <c r="T56">
        <v>-387.57985000000002</v>
      </c>
      <c r="U56">
        <v>780.45795699999996</v>
      </c>
      <c r="V56">
        <f t="shared" si="19"/>
        <v>7.8045795700000004E-2</v>
      </c>
      <c r="Y56">
        <v>3400000</v>
      </c>
      <c r="Z56">
        <v>25.992599999999999</v>
      </c>
      <c r="AA56">
        <v>110.639</v>
      </c>
      <c r="AB56">
        <v>84.6464</v>
      </c>
      <c r="AD56">
        <f t="shared" si="26"/>
        <v>317397.7726444127</v>
      </c>
      <c r="AE56">
        <f t="shared" si="27"/>
        <v>7.9937935256352288E-2</v>
      </c>
      <c r="AF56">
        <f t="shared" si="28"/>
        <v>119.46058667904083</v>
      </c>
      <c r="AG56">
        <f t="shared" si="29"/>
        <v>5.0409931571653247E-3</v>
      </c>
      <c r="AI56">
        <v>5.026068131766368</v>
      </c>
      <c r="AJ56">
        <v>32.929770281984688</v>
      </c>
    </row>
    <row r="57" spans="2:43" x14ac:dyDescent="0.2">
      <c r="B57">
        <v>1650</v>
      </c>
      <c r="C57">
        <v>3500000</v>
      </c>
      <c r="D57">
        <v>371.900914</v>
      </c>
      <c r="E57">
        <v>-509072.27544</v>
      </c>
      <c r="F57">
        <v>2511801.4598309998</v>
      </c>
      <c r="G57">
        <v>-217.63984300000001</v>
      </c>
      <c r="I57">
        <f t="shared" si="23"/>
        <v>1656.3505743573769</v>
      </c>
      <c r="J57">
        <f t="shared" si="24"/>
        <v>0.10084958132143512</v>
      </c>
      <c r="K57">
        <f t="shared" si="30"/>
        <v>0.99865522371489002</v>
      </c>
      <c r="L57">
        <f t="shared" si="25"/>
        <v>-53.430159999988973</v>
      </c>
      <c r="M57">
        <f t="shared" si="13"/>
        <v>-3.7987899999995718</v>
      </c>
      <c r="O57">
        <v>1650</v>
      </c>
      <c r="P57">
        <v>3500000</v>
      </c>
      <c r="Q57">
        <v>371.71525400000002</v>
      </c>
      <c r="R57">
        <v>-509079.60931099998</v>
      </c>
      <c r="S57">
        <v>2511801.4598309998</v>
      </c>
      <c r="T57">
        <v>-256.834521</v>
      </c>
      <c r="U57">
        <v>849.62737300000003</v>
      </c>
      <c r="V57">
        <f t="shared" si="19"/>
        <v>8.4962737300000007E-2</v>
      </c>
      <c r="Y57">
        <v>3500000</v>
      </c>
      <c r="Z57">
        <v>25.764700000000001</v>
      </c>
      <c r="AA57">
        <v>111.241</v>
      </c>
      <c r="AB57">
        <v>85.476299999999995</v>
      </c>
      <c r="AD57">
        <f t="shared" si="26"/>
        <v>326825.20454924047</v>
      </c>
      <c r="AE57">
        <f t="shared" si="27"/>
        <v>8.4512362584623538E-2</v>
      </c>
      <c r="AF57">
        <f t="shared" si="28"/>
        <v>119.28129586639551</v>
      </c>
      <c r="AG57">
        <f t="shared" si="29"/>
        <v>5.0485702358105799E-3</v>
      </c>
      <c r="AI57">
        <v>3.1687397449275956</v>
      </c>
      <c r="AJ57">
        <v>33.082335881904129</v>
      </c>
    </row>
    <row r="58" spans="2:43" x14ac:dyDescent="0.2">
      <c r="B58">
        <v>1700</v>
      </c>
      <c r="C58">
        <v>3600000</v>
      </c>
      <c r="D58">
        <v>371.77850599999999</v>
      </c>
      <c r="E58">
        <v>-509070.92681700003</v>
      </c>
      <c r="F58">
        <v>2511801.4598309998</v>
      </c>
      <c r="G58">
        <v>-167.40508199999999</v>
      </c>
      <c r="I58">
        <f t="shared" si="23"/>
        <v>1657.6991973573458</v>
      </c>
      <c r="J58">
        <f t="shared" si="24"/>
        <v>0.10390562924026649</v>
      </c>
      <c r="K58">
        <f t="shared" si="30"/>
        <v>0.99865522371489002</v>
      </c>
      <c r="L58">
        <f t="shared" si="25"/>
        <v>-52.081537000020035</v>
      </c>
      <c r="M58">
        <f t="shared" si="13"/>
        <v>-3.9830275400006214</v>
      </c>
      <c r="O58">
        <v>1700</v>
      </c>
      <c r="P58">
        <v>3600000</v>
      </c>
      <c r="Q58">
        <v>371.78934500000003</v>
      </c>
      <c r="R58">
        <v>-509071.04816200002</v>
      </c>
      <c r="S58">
        <v>2511801.4598309998</v>
      </c>
      <c r="T58">
        <v>-251.60349299999999</v>
      </c>
      <c r="U58">
        <v>889.54470500000002</v>
      </c>
      <c r="V58">
        <f t="shared" si="19"/>
        <v>8.8954470500000007E-2</v>
      </c>
      <c r="Y58">
        <v>3600000</v>
      </c>
      <c r="Z58">
        <v>25.8994</v>
      </c>
      <c r="AA58">
        <v>110.794</v>
      </c>
      <c r="AB58">
        <v>84.894599999999997</v>
      </c>
      <c r="AD58">
        <f t="shared" si="26"/>
        <v>320197.98668796138</v>
      </c>
      <c r="AE58">
        <f t="shared" si="27"/>
        <v>9.031428968005055E-2</v>
      </c>
      <c r="AF58">
        <f t="shared" si="28"/>
        <v>113.42542799028843</v>
      </c>
      <c r="AG58">
        <f t="shared" si="29"/>
        <v>5.3092151439936442E-3</v>
      </c>
      <c r="AI58">
        <v>5.6643122950160016</v>
      </c>
      <c r="AJ58">
        <v>33.314773949768323</v>
      </c>
    </row>
    <row r="59" spans="2:43" x14ac:dyDescent="0.2">
      <c r="B59">
        <v>1750</v>
      </c>
      <c r="C59">
        <v>3700000</v>
      </c>
      <c r="D59">
        <v>371.81939199999999</v>
      </c>
      <c r="E59">
        <v>-509074.539506</v>
      </c>
      <c r="F59">
        <v>2511801.4598309998</v>
      </c>
      <c r="G59">
        <v>-113.26801</v>
      </c>
      <c r="I59">
        <f t="shared" si="23"/>
        <v>1654.0865083573735</v>
      </c>
      <c r="J59">
        <f t="shared" si="24"/>
        <v>0.10696167715909785</v>
      </c>
      <c r="K59">
        <f t="shared" si="30"/>
        <v>0.99865522371489002</v>
      </c>
      <c r="L59">
        <f t="shared" si="25"/>
        <v>-55.694225999992341</v>
      </c>
      <c r="M59">
        <f t="shared" si="13"/>
        <v>-4.0822537799994461</v>
      </c>
      <c r="O59">
        <v>1750</v>
      </c>
      <c r="P59">
        <v>3700000</v>
      </c>
      <c r="Q59">
        <v>371.76296100000002</v>
      </c>
      <c r="R59">
        <v>-509073.66988399997</v>
      </c>
      <c r="S59">
        <v>2511801.4598309998</v>
      </c>
      <c r="T59">
        <v>-182.99816899999999</v>
      </c>
      <c r="U59">
        <v>948.59207700000002</v>
      </c>
      <c r="V59">
        <f t="shared" si="19"/>
        <v>9.4859207700000003E-2</v>
      </c>
      <c r="Y59">
        <v>3700000</v>
      </c>
      <c r="Z59">
        <v>26.0578</v>
      </c>
      <c r="AA59">
        <v>111.04600000000001</v>
      </c>
      <c r="AB59">
        <v>84.988200000000006</v>
      </c>
      <c r="AD59">
        <f t="shared" si="26"/>
        <v>321258.25156405161</v>
      </c>
      <c r="AE59">
        <f t="shared" si="27"/>
        <v>9.5991436322235391E-2</v>
      </c>
      <c r="AF59">
        <f t="shared" si="28"/>
        <v>110.54955376678393</v>
      </c>
      <c r="AG59">
        <f t="shared" si="29"/>
        <v>5.447330898055049E-3</v>
      </c>
      <c r="AI59">
        <v>3.5181306806751187</v>
      </c>
      <c r="AJ59">
        <v>33.349982948090911</v>
      </c>
    </row>
    <row r="60" spans="2:43" x14ac:dyDescent="0.2">
      <c r="B60">
        <v>1800</v>
      </c>
      <c r="C60">
        <v>3800000</v>
      </c>
      <c r="D60">
        <v>371.78018100000003</v>
      </c>
      <c r="E60">
        <v>-509065.985032</v>
      </c>
      <c r="F60">
        <v>2511801.4598309998</v>
      </c>
      <c r="G60">
        <v>-121.079035</v>
      </c>
      <c r="I60">
        <f t="shared" si="23"/>
        <v>1662.6409823573777</v>
      </c>
      <c r="J60">
        <f t="shared" si="24"/>
        <v>0.11001772507792922</v>
      </c>
      <c r="K60">
        <f t="shared" si="30"/>
        <v>0.99865522371489002</v>
      </c>
      <c r="L60">
        <f t="shared" si="25"/>
        <v>-47.139751999988221</v>
      </c>
      <c r="M60">
        <f t="shared" si="13"/>
        <v>-3.8389105199999176</v>
      </c>
      <c r="O60">
        <v>1800</v>
      </c>
      <c r="P60">
        <v>3800000</v>
      </c>
      <c r="Q60">
        <v>371.787667</v>
      </c>
      <c r="R60">
        <v>-509074.73321199999</v>
      </c>
      <c r="S60">
        <v>2511801.4598309998</v>
      </c>
      <c r="T60">
        <v>-74.039938000000006</v>
      </c>
      <c r="U60">
        <v>997.37872400000003</v>
      </c>
      <c r="V60">
        <f t="shared" si="19"/>
        <v>9.9737872400000011E-2</v>
      </c>
      <c r="Y60">
        <v>3800000</v>
      </c>
      <c r="Z60">
        <v>26.036000000000001</v>
      </c>
      <c r="AA60">
        <v>110.896</v>
      </c>
      <c r="AB60">
        <v>84.86</v>
      </c>
      <c r="AD60">
        <f t="shared" si="26"/>
        <v>319806.64251730673</v>
      </c>
      <c r="AE60">
        <f t="shared" si="27"/>
        <v>0.10138644801767663</v>
      </c>
      <c r="AF60">
        <f t="shared" si="28"/>
        <v>106.9930889577345</v>
      </c>
      <c r="AG60">
        <f t="shared" si="29"/>
        <v>5.6284009169777979E-3</v>
      </c>
      <c r="AI60">
        <v>3.6101647436168682</v>
      </c>
      <c r="AJ60">
        <v>33.369436312809469</v>
      </c>
    </row>
    <row r="61" spans="2:43" x14ac:dyDescent="0.2">
      <c r="B61">
        <v>1850</v>
      </c>
      <c r="C61">
        <v>3900000</v>
      </c>
      <c r="D61">
        <v>371.79091599999998</v>
      </c>
      <c r="E61">
        <v>-509080.75354000001</v>
      </c>
      <c r="F61">
        <v>2511801.4598309998</v>
      </c>
      <c r="G61">
        <v>-120.44956000000001</v>
      </c>
      <c r="I61">
        <f t="shared" si="23"/>
        <v>1647.8724743573694</v>
      </c>
      <c r="J61">
        <f t="shared" si="24"/>
        <v>0.11307377299676059</v>
      </c>
      <c r="K61">
        <f t="shared" si="30"/>
        <v>0.99865522371489002</v>
      </c>
      <c r="L61">
        <f t="shared" si="25"/>
        <v>-61.908259999996517</v>
      </c>
      <c r="M61">
        <f t="shared" si="13"/>
        <v>-4.3053701600001659</v>
      </c>
      <c r="O61">
        <v>1850</v>
      </c>
      <c r="P61">
        <v>3900000</v>
      </c>
      <c r="Q61">
        <v>371.77663100000001</v>
      </c>
      <c r="R61">
        <v>-509075.25005199999</v>
      </c>
      <c r="S61">
        <v>2511801.4598309998</v>
      </c>
      <c r="T61">
        <v>-184.385017</v>
      </c>
      <c r="U61">
        <v>1081.8197950000001</v>
      </c>
      <c r="V61">
        <f t="shared" si="19"/>
        <v>0.10818197950000001</v>
      </c>
      <c r="Y61">
        <v>3900000</v>
      </c>
      <c r="Z61">
        <v>25.977599999999999</v>
      </c>
      <c r="AA61">
        <v>110.905</v>
      </c>
      <c r="AB61">
        <v>84.927400000000006</v>
      </c>
      <c r="AD61">
        <f t="shared" si="26"/>
        <v>320569.26656599814</v>
      </c>
      <c r="AE61">
        <f t="shared" si="27"/>
        <v>0.1097085130446897</v>
      </c>
      <c r="AF61">
        <f t="shared" si="28"/>
        <v>104.34962828434814</v>
      </c>
      <c r="AG61">
        <f t="shared" si="29"/>
        <v>5.7709836623378421E-3</v>
      </c>
      <c r="AI61">
        <v>3.0322189686052323</v>
      </c>
      <c r="AJ61">
        <v>33.382326557301162</v>
      </c>
    </row>
    <row r="62" spans="2:43" x14ac:dyDescent="0.2">
      <c r="B62">
        <v>1900</v>
      </c>
      <c r="C62">
        <v>4000000</v>
      </c>
      <c r="D62">
        <v>371.819478</v>
      </c>
      <c r="E62">
        <v>-509069.335318</v>
      </c>
      <c r="F62">
        <v>2511801.4598309998</v>
      </c>
      <c r="G62">
        <v>-91.058698000000007</v>
      </c>
      <c r="I62">
        <f t="shared" si="23"/>
        <v>1659.2906963573769</v>
      </c>
      <c r="J62">
        <f t="shared" si="24"/>
        <v>0.11612982091559196</v>
      </c>
      <c r="K62">
        <f t="shared" si="30"/>
        <v>0.99865522371489002</v>
      </c>
      <c r="L62">
        <f t="shared" si="25"/>
        <v>-50.490037999988999</v>
      </c>
      <c r="M62">
        <f t="shared" si="13"/>
        <v>-3.7816355599998497</v>
      </c>
      <c r="O62">
        <v>1900</v>
      </c>
      <c r="P62">
        <v>4000000</v>
      </c>
      <c r="Q62">
        <v>371.74651699999998</v>
      </c>
      <c r="R62">
        <v>-509076.78176400001</v>
      </c>
      <c r="S62">
        <v>2511801.4598309998</v>
      </c>
      <c r="T62">
        <v>-113.18404700000001</v>
      </c>
      <c r="U62">
        <v>1141.8162159999999</v>
      </c>
      <c r="V62">
        <f t="shared" si="19"/>
        <v>0.11418162160000001</v>
      </c>
      <c r="Y62">
        <v>4000000</v>
      </c>
      <c r="Z62">
        <v>25.6403</v>
      </c>
      <c r="AA62">
        <v>111.16200000000001</v>
      </c>
      <c r="AB62">
        <v>85.521699999999996</v>
      </c>
      <c r="AD62">
        <f t="shared" si="26"/>
        <v>327346.25237251667</v>
      </c>
      <c r="AE62">
        <f t="shared" si="27"/>
        <v>0.11339557872522124</v>
      </c>
      <c r="AF62">
        <f t="shared" si="28"/>
        <v>103.75153325196291</v>
      </c>
      <c r="AG62">
        <f t="shared" si="29"/>
        <v>5.8042515722398422E-3</v>
      </c>
      <c r="AI62">
        <v>3.2281793092499824</v>
      </c>
      <c r="AJ62">
        <v>33.396482427170618</v>
      </c>
    </row>
    <row r="63" spans="2:43" x14ac:dyDescent="0.2">
      <c r="B63">
        <v>1950</v>
      </c>
      <c r="C63">
        <v>4100000</v>
      </c>
      <c r="D63">
        <v>371.86866900000001</v>
      </c>
      <c r="E63">
        <v>-509072.69338299998</v>
      </c>
      <c r="F63">
        <v>2511801.4598309998</v>
      </c>
      <c r="G63">
        <v>12.557388</v>
      </c>
      <c r="I63">
        <f t="shared" si="23"/>
        <v>1655.9326313573983</v>
      </c>
      <c r="J63">
        <f t="shared" si="24"/>
        <v>0.11918586883442332</v>
      </c>
      <c r="K63">
        <f t="shared" si="30"/>
        <v>0.99865522371489002</v>
      </c>
      <c r="L63">
        <f t="shared" si="25"/>
        <v>-53.848102999967523</v>
      </c>
      <c r="M63">
        <f t="shared" si="13"/>
        <v>-4.0771612999995703</v>
      </c>
      <c r="O63">
        <v>1950</v>
      </c>
      <c r="P63">
        <v>4100000</v>
      </c>
      <c r="Q63">
        <v>371.73807299999999</v>
      </c>
      <c r="R63">
        <v>-509075.32525499997</v>
      </c>
      <c r="S63">
        <v>2511801.4598309998</v>
      </c>
      <c r="T63">
        <v>39.617519999999999</v>
      </c>
      <c r="U63">
        <v>1230.2678880000001</v>
      </c>
      <c r="V63">
        <f t="shared" si="19"/>
        <v>0.12302678880000001</v>
      </c>
      <c r="Y63">
        <v>4100000</v>
      </c>
      <c r="Z63">
        <v>25.976400000000002</v>
      </c>
      <c r="AA63">
        <v>110.965</v>
      </c>
      <c r="AB63">
        <v>84.988600000000005</v>
      </c>
      <c r="AD63">
        <f t="shared" si="26"/>
        <v>321262.78762572008</v>
      </c>
      <c r="AE63">
        <f t="shared" si="27"/>
        <v>0.12449346463217704</v>
      </c>
      <c r="AF63">
        <f t="shared" si="28"/>
        <v>99.212538824722373</v>
      </c>
      <c r="AG63">
        <f t="shared" si="29"/>
        <v>6.0697972971329728E-3</v>
      </c>
      <c r="AI63">
        <v>3.4580084778903606</v>
      </c>
      <c r="AJ63">
        <v>33.513444718332302</v>
      </c>
      <c r="AK63">
        <f>AVERAGE(AI58:AI68)</f>
        <v>4.4461219456174206</v>
      </c>
      <c r="AL63">
        <f>AVERAGE(AJ58:AJ68)</f>
        <v>33.553884381693472</v>
      </c>
    </row>
    <row r="64" spans="2:43" x14ac:dyDescent="0.2">
      <c r="B64">
        <v>2000</v>
      </c>
      <c r="C64">
        <v>4200000</v>
      </c>
      <c r="D64">
        <v>371.84365100000002</v>
      </c>
      <c r="E64">
        <v>-509073.31577799999</v>
      </c>
      <c r="F64">
        <v>2511801.4598309998</v>
      </c>
      <c r="G64">
        <v>154.706706</v>
      </c>
      <c r="I64">
        <f t="shared" si="23"/>
        <v>1655.3102363573853</v>
      </c>
      <c r="J64">
        <f t="shared" si="24"/>
        <v>0.12224191675325469</v>
      </c>
      <c r="K64">
        <f t="shared" si="30"/>
        <v>0.99865522371489002</v>
      </c>
      <c r="L64">
        <f t="shared" si="25"/>
        <v>-54.47049799998058</v>
      </c>
      <c r="M64">
        <f t="shared" si="13"/>
        <v>-4.0224479000002615</v>
      </c>
      <c r="O64">
        <v>2000</v>
      </c>
      <c r="P64">
        <v>4200000</v>
      </c>
      <c r="Q64">
        <v>371.74201099999999</v>
      </c>
      <c r="R64">
        <v>-509071.26488500001</v>
      </c>
      <c r="S64">
        <v>2511801.4598309998</v>
      </c>
      <c r="T64">
        <v>55.192847999999998</v>
      </c>
      <c r="U64">
        <v>1282.474786</v>
      </c>
      <c r="V64">
        <f t="shared" si="19"/>
        <v>0.12824747859999999</v>
      </c>
      <c r="Y64">
        <v>4200000</v>
      </c>
      <c r="Z64">
        <v>25.7546</v>
      </c>
      <c r="AA64">
        <v>110.849</v>
      </c>
      <c r="AB64">
        <v>85.094399999999993</v>
      </c>
      <c r="AD64">
        <f t="shared" si="26"/>
        <v>322464.07579457021</v>
      </c>
      <c r="AE64">
        <f t="shared" si="27"/>
        <v>0.12929293226507241</v>
      </c>
      <c r="AF64">
        <f t="shared" si="28"/>
        <v>97.093933221745075</v>
      </c>
      <c r="AG64">
        <f t="shared" si="29"/>
        <v>6.2022412731461141E-3</v>
      </c>
      <c r="AI64">
        <v>5.535826714971785</v>
      </c>
      <c r="AJ64">
        <v>33.648952980472181</v>
      </c>
    </row>
    <row r="65" spans="2:38" x14ac:dyDescent="0.2">
      <c r="B65">
        <v>2050</v>
      </c>
      <c r="C65">
        <v>4300000</v>
      </c>
      <c r="D65">
        <v>371.83524999999997</v>
      </c>
      <c r="E65">
        <v>-509070.87711100001</v>
      </c>
      <c r="F65">
        <v>2511801.4598309998</v>
      </c>
      <c r="G65">
        <v>52.248565999999997</v>
      </c>
      <c r="I65">
        <f t="shared" si="23"/>
        <v>1657.7489033573656</v>
      </c>
      <c r="J65">
        <f t="shared" si="24"/>
        <v>0.12529796467208607</v>
      </c>
      <c r="K65">
        <f t="shared" si="30"/>
        <v>0.99865522371489002</v>
      </c>
      <c r="L65">
        <f t="shared" si="25"/>
        <v>-52.031831000000238</v>
      </c>
      <c r="M65">
        <f t="shared" si="13"/>
        <v>-3.9612266600003934</v>
      </c>
      <c r="O65">
        <v>2050</v>
      </c>
      <c r="P65">
        <v>4300000</v>
      </c>
      <c r="Q65">
        <v>371.74504400000001</v>
      </c>
      <c r="R65">
        <v>-509072.48469100002</v>
      </c>
      <c r="S65">
        <v>2511801.4598309998</v>
      </c>
      <c r="T65">
        <v>25.303462</v>
      </c>
      <c r="U65">
        <v>1383.3616549999999</v>
      </c>
      <c r="V65">
        <f t="shared" si="19"/>
        <v>0.1383361655</v>
      </c>
      <c r="Y65">
        <v>4300000</v>
      </c>
      <c r="Z65">
        <v>25.852599999999999</v>
      </c>
      <c r="AA65">
        <v>110.94199999999999</v>
      </c>
      <c r="AB65">
        <v>85.089399999999998</v>
      </c>
      <c r="AD65">
        <f t="shared" si="26"/>
        <v>322407.23683770589</v>
      </c>
      <c r="AE65">
        <f t="shared" si="27"/>
        <v>0.13948844744079128</v>
      </c>
      <c r="AF65">
        <f t="shared" si="28"/>
        <v>94.7090917188617</v>
      </c>
      <c r="AG65">
        <f t="shared" si="29"/>
        <v>6.358418068115307E-3</v>
      </c>
      <c r="AI65">
        <v>5.3409747562519891</v>
      </c>
      <c r="AJ65">
        <v>33.736683609768747</v>
      </c>
    </row>
    <row r="66" spans="2:38" x14ac:dyDescent="0.2">
      <c r="B66">
        <v>2100</v>
      </c>
      <c r="C66">
        <v>4400000</v>
      </c>
      <c r="D66">
        <v>371.78564799999998</v>
      </c>
      <c r="E66">
        <v>-509066.02001699997</v>
      </c>
      <c r="F66">
        <v>2511801.4598309998</v>
      </c>
      <c r="G66">
        <v>-40.747821999999999</v>
      </c>
      <c r="I66">
        <f t="shared" ref="I66:I73" si="31">E66-(128000-$B$22)/128000*$E$23</f>
        <v>1662.6059973574011</v>
      </c>
      <c r="J66">
        <f t="shared" ref="J66:J73" si="32">B66/$B$22</f>
        <v>0.12835401259091742</v>
      </c>
      <c r="K66">
        <f t="shared" si="30"/>
        <v>0.99865522371489002</v>
      </c>
      <c r="L66">
        <f t="shared" ref="L66:L73" si="33">E66-$E$24</f>
        <v>-47.174736999964807</v>
      </c>
      <c r="M66">
        <f t="shared" si="13"/>
        <v>-3.9128581199992913</v>
      </c>
      <c r="O66">
        <v>2100</v>
      </c>
      <c r="P66">
        <v>4400000</v>
      </c>
      <c r="Q66">
        <v>371.76112899999998</v>
      </c>
      <c r="R66">
        <v>-509072.89138799999</v>
      </c>
      <c r="S66">
        <v>2511801.4598309998</v>
      </c>
      <c r="T66">
        <v>-1.2763169999999999</v>
      </c>
      <c r="U66">
        <v>1456.566454</v>
      </c>
      <c r="V66">
        <f t="shared" si="19"/>
        <v>0.14565664540000001</v>
      </c>
      <c r="Y66">
        <v>4400000</v>
      </c>
      <c r="Z66">
        <v>26.168099999999999</v>
      </c>
      <c r="AA66">
        <v>111.274</v>
      </c>
      <c r="AB66">
        <v>85.105900000000005</v>
      </c>
      <c r="AD66">
        <f t="shared" ref="AD66:AD75" si="34">(1/6)*3.14*(AB66)^3</f>
        <v>322594.83074626391</v>
      </c>
      <c r="AE66">
        <f t="shared" ref="AE66:AE75" si="35">V66*$AD$21/AD66</f>
        <v>0.14678449672022736</v>
      </c>
      <c r="AF66">
        <f t="shared" ref="AF66:AF75" si="36">AD66/O66*0.6022</f>
        <v>92.507908131142912</v>
      </c>
      <c r="AG66">
        <f t="shared" ref="AG66:AG75" si="37">O66/AD66</f>
        <v>6.5097137332983165E-3</v>
      </c>
      <c r="AI66">
        <v>4.4881776086187015</v>
      </c>
      <c r="AJ66">
        <v>33.754520563347235</v>
      </c>
    </row>
    <row r="67" spans="2:38" x14ac:dyDescent="0.2">
      <c r="B67">
        <v>2150</v>
      </c>
      <c r="C67">
        <v>4500000</v>
      </c>
      <c r="D67">
        <v>371.81104699999997</v>
      </c>
      <c r="E67">
        <v>-509053.97908100003</v>
      </c>
      <c r="F67">
        <v>2511801.4598309998</v>
      </c>
      <c r="G67">
        <v>45.625531000000002</v>
      </c>
      <c r="I67">
        <f t="shared" si="31"/>
        <v>1674.6469333573477</v>
      </c>
      <c r="J67">
        <f t="shared" si="32"/>
        <v>0.13141006050974879</v>
      </c>
      <c r="K67">
        <f t="shared" si="30"/>
        <v>0.99865522371489002</v>
      </c>
      <c r="L67">
        <f t="shared" si="33"/>
        <v>-35.133801000018138</v>
      </c>
      <c r="M67">
        <f t="shared" si="13"/>
        <v>-3.7691812800010664</v>
      </c>
      <c r="O67">
        <v>2150</v>
      </c>
      <c r="P67">
        <v>4500000</v>
      </c>
      <c r="Q67">
        <v>371.734126</v>
      </c>
      <c r="R67">
        <v>-509063.975577</v>
      </c>
      <c r="S67">
        <v>2511801.4598309998</v>
      </c>
      <c r="T67">
        <v>15.126823999999999</v>
      </c>
      <c r="U67">
        <v>1520.7811340000001</v>
      </c>
      <c r="V67">
        <f t="shared" si="19"/>
        <v>0.15207811340000002</v>
      </c>
      <c r="Y67">
        <v>4500000</v>
      </c>
      <c r="Z67">
        <v>25.975899999999999</v>
      </c>
      <c r="AA67">
        <v>111.1</v>
      </c>
      <c r="AB67">
        <v>85.124099999999999</v>
      </c>
      <c r="AD67">
        <f t="shared" si="34"/>
        <v>322801.83689664368</v>
      </c>
      <c r="AE67">
        <f t="shared" si="35"/>
        <v>0.15315740784710136</v>
      </c>
      <c r="AF67">
        <f t="shared" si="36"/>
        <v>90.414542408911075</v>
      </c>
      <c r="AG67">
        <f t="shared" si="37"/>
        <v>6.6604329785409427E-3</v>
      </c>
      <c r="AI67">
        <v>5.4993370737062941</v>
      </c>
      <c r="AJ67">
        <v>33.767816603225612</v>
      </c>
    </row>
    <row r="68" spans="2:38" x14ac:dyDescent="0.2">
      <c r="B68">
        <v>2200</v>
      </c>
      <c r="C68">
        <v>4600000</v>
      </c>
      <c r="D68">
        <v>371.861648</v>
      </c>
      <c r="E68">
        <v>-509059.750237</v>
      </c>
      <c r="F68">
        <v>2511801.4598309998</v>
      </c>
      <c r="G68">
        <v>-13.892466000000001</v>
      </c>
      <c r="I68">
        <f t="shared" si="31"/>
        <v>1668.8757773573743</v>
      </c>
      <c r="J68">
        <f t="shared" si="32"/>
        <v>0.13446610842858017</v>
      </c>
      <c r="K68">
        <f t="shared" si="30"/>
        <v>0.99865522371489002</v>
      </c>
      <c r="L68">
        <f t="shared" si="33"/>
        <v>-40.904956999991555</v>
      </c>
      <c r="M68">
        <f t="shared" si="13"/>
        <v>-4.1254231199994686</v>
      </c>
      <c r="O68">
        <v>2200</v>
      </c>
      <c r="P68">
        <v>4600000</v>
      </c>
      <c r="Q68">
        <v>371.75657799999999</v>
      </c>
      <c r="R68">
        <v>-509066.71259200003</v>
      </c>
      <c r="S68">
        <v>2511801.4598309998</v>
      </c>
      <c r="T68">
        <v>33.833998000000001</v>
      </c>
      <c r="U68">
        <v>1622.365767</v>
      </c>
      <c r="V68">
        <f t="shared" si="19"/>
        <v>0.1622365767</v>
      </c>
      <c r="Y68">
        <v>4600000</v>
      </c>
      <c r="Z68">
        <v>26.087499999999999</v>
      </c>
      <c r="AA68">
        <v>111.004</v>
      </c>
      <c r="AB68">
        <v>84.916499999999999</v>
      </c>
      <c r="AD68">
        <f t="shared" si="34"/>
        <v>320445.8521004201</v>
      </c>
      <c r="AE68">
        <f t="shared" si="35"/>
        <v>0.16458922792787442</v>
      </c>
      <c r="AF68">
        <f t="shared" si="36"/>
        <v>87.714769152214998</v>
      </c>
      <c r="AG68">
        <f t="shared" si="37"/>
        <v>6.8654344738111085E-3</v>
      </c>
      <c r="AI68">
        <v>5.5320107731893025</v>
      </c>
      <c r="AJ68">
        <v>33.858307528341648</v>
      </c>
    </row>
    <row r="69" spans="2:38" x14ac:dyDescent="0.2">
      <c r="B69">
        <v>2250</v>
      </c>
      <c r="C69">
        <v>4700000</v>
      </c>
      <c r="D69">
        <v>371.81167799999997</v>
      </c>
      <c r="E69">
        <v>-509055.54371</v>
      </c>
      <c r="F69">
        <v>2511801.4598309998</v>
      </c>
      <c r="G69">
        <v>136.240127</v>
      </c>
      <c r="I69">
        <f t="shared" si="31"/>
        <v>1673.0823043573764</v>
      </c>
      <c r="J69">
        <f t="shared" si="32"/>
        <v>0.13752215634741152</v>
      </c>
      <c r="K69">
        <f t="shared" si="30"/>
        <v>0.99865522371489002</v>
      </c>
      <c r="L69">
        <f t="shared" si="33"/>
        <v>-36.698429999989457</v>
      </c>
      <c r="M69">
        <f t="shared" si="13"/>
        <v>-3.9258694599999582</v>
      </c>
      <c r="O69">
        <v>2250</v>
      </c>
      <c r="P69">
        <v>4700000</v>
      </c>
      <c r="Q69">
        <v>371.79091799999998</v>
      </c>
      <c r="R69">
        <v>-509060.79511200002</v>
      </c>
      <c r="S69">
        <v>2511801.4598309998</v>
      </c>
      <c r="T69">
        <v>145.967007</v>
      </c>
      <c r="U69">
        <v>1727.220953</v>
      </c>
      <c r="V69">
        <f t="shared" si="19"/>
        <v>0.17272209530000002</v>
      </c>
      <c r="Y69">
        <v>4700000</v>
      </c>
      <c r="Z69">
        <v>26.199000000000002</v>
      </c>
      <c r="AA69">
        <v>111.074</v>
      </c>
      <c r="AB69">
        <v>84.875</v>
      </c>
      <c r="AD69">
        <f t="shared" si="34"/>
        <v>319976.26121744793</v>
      </c>
      <c r="AE69">
        <f t="shared" si="35"/>
        <v>0.17548396023726201</v>
      </c>
      <c r="AF69">
        <f t="shared" si="36"/>
        <v>85.639868668954279</v>
      </c>
      <c r="AG69">
        <f t="shared" si="37"/>
        <v>7.0317716428062015E-3</v>
      </c>
      <c r="AI69">
        <v>5.5200847345970576</v>
      </c>
      <c r="AJ69">
        <v>33.899215160406477</v>
      </c>
    </row>
    <row r="70" spans="2:38" x14ac:dyDescent="0.2">
      <c r="B70">
        <v>2300</v>
      </c>
      <c r="C70">
        <v>4800000</v>
      </c>
      <c r="D70">
        <v>371.79857500000003</v>
      </c>
      <c r="E70">
        <v>-509056.91087899997</v>
      </c>
      <c r="F70">
        <v>2511801.4598309998</v>
      </c>
      <c r="G70">
        <v>210.86150900000001</v>
      </c>
      <c r="I70">
        <f t="shared" si="31"/>
        <v>1671.7151353574009</v>
      </c>
      <c r="J70">
        <f t="shared" si="32"/>
        <v>0.1405782042662429</v>
      </c>
      <c r="K70">
        <f t="shared" si="30"/>
        <v>0.99865522371489002</v>
      </c>
      <c r="L70">
        <f t="shared" si="33"/>
        <v>-38.065598999965005</v>
      </c>
      <c r="M70">
        <f t="shared" si="13"/>
        <v>-4.0373433799995109</v>
      </c>
      <c r="O70">
        <v>2300</v>
      </c>
      <c r="P70">
        <v>4800000</v>
      </c>
      <c r="Q70">
        <v>371.75477100000001</v>
      </c>
      <c r="R70">
        <v>-509062.63015899999</v>
      </c>
      <c r="S70">
        <v>2511801.4598309998</v>
      </c>
      <c r="T70">
        <v>63.498255</v>
      </c>
      <c r="U70">
        <v>1811.8029320000001</v>
      </c>
      <c r="V70">
        <f t="shared" si="19"/>
        <v>0.18118029320000001</v>
      </c>
      <c r="Y70">
        <v>4800000</v>
      </c>
      <c r="Z70">
        <v>26.188099999999999</v>
      </c>
      <c r="AA70">
        <v>111.328</v>
      </c>
      <c r="AB70">
        <v>85.139899999999997</v>
      </c>
      <c r="AD70">
        <f t="shared" si="34"/>
        <v>322981.61732601945</v>
      </c>
      <c r="AE70">
        <f t="shared" si="35"/>
        <v>0.18236455941502291</v>
      </c>
      <c r="AF70">
        <f t="shared" si="36"/>
        <v>84.565013023360379</v>
      </c>
      <c r="AG70">
        <f t="shared" si="37"/>
        <v>7.1211483150087984E-3</v>
      </c>
      <c r="AI70">
        <v>5.6226572558538708</v>
      </c>
      <c r="AJ70">
        <v>33.926917636216253</v>
      </c>
    </row>
    <row r="71" spans="2:38" x14ac:dyDescent="0.2">
      <c r="B71">
        <v>2350</v>
      </c>
      <c r="C71">
        <v>4900000</v>
      </c>
      <c r="D71">
        <v>371.80566199999998</v>
      </c>
      <c r="E71">
        <v>-509059.95904400002</v>
      </c>
      <c r="F71">
        <v>2511801.4598309998</v>
      </c>
      <c r="G71">
        <v>109.908721</v>
      </c>
      <c r="I71">
        <f t="shared" si="31"/>
        <v>1668.6669703573571</v>
      </c>
      <c r="J71">
        <f t="shared" si="32"/>
        <v>0.14363425218507425</v>
      </c>
      <c r="K71">
        <f t="shared" si="30"/>
        <v>0.99865522371489002</v>
      </c>
      <c r="L71">
        <f t="shared" si="33"/>
        <v>-41.113764000008814</v>
      </c>
      <c r="M71">
        <f t="shared" si="13"/>
        <v>-4.0709633000008765</v>
      </c>
      <c r="O71">
        <v>2350</v>
      </c>
      <c r="P71">
        <v>4900000</v>
      </c>
      <c r="Q71">
        <v>371.78040399999998</v>
      </c>
      <c r="R71">
        <v>-509055.75942299998</v>
      </c>
      <c r="S71">
        <v>2511801.4598309998</v>
      </c>
      <c r="T71">
        <v>104.200485</v>
      </c>
      <c r="U71">
        <v>1911.3411779999999</v>
      </c>
      <c r="V71">
        <f t="shared" si="19"/>
        <v>0.1911341178</v>
      </c>
      <c r="Y71">
        <v>4900000</v>
      </c>
      <c r="Z71">
        <v>26.023199999999999</v>
      </c>
      <c r="AA71">
        <v>111.20699999999999</v>
      </c>
      <c r="AB71">
        <v>85.183800000000005</v>
      </c>
      <c r="AD71">
        <f t="shared" si="34"/>
        <v>323481.48419943923</v>
      </c>
      <c r="AE71">
        <f t="shared" si="35"/>
        <v>0.19208616140957105</v>
      </c>
      <c r="AF71">
        <f t="shared" si="36"/>
        <v>82.89385097229885</v>
      </c>
      <c r="AG71">
        <f t="shared" si="37"/>
        <v>7.264712556317849E-3</v>
      </c>
      <c r="AI71">
        <v>3.6368886536581924</v>
      </c>
      <c r="AJ71">
        <v>33.935468362297883</v>
      </c>
    </row>
    <row r="72" spans="2:38" x14ac:dyDescent="0.2">
      <c r="B72">
        <v>2400</v>
      </c>
      <c r="C72">
        <v>5000000</v>
      </c>
      <c r="D72">
        <v>371.84265799999997</v>
      </c>
      <c r="E72">
        <v>-509043.23970899999</v>
      </c>
      <c r="F72">
        <v>2511801.4598309998</v>
      </c>
      <c r="G72">
        <v>106.91884</v>
      </c>
      <c r="I72">
        <f t="shared" si="31"/>
        <v>1685.3863053573878</v>
      </c>
      <c r="J72">
        <f t="shared" si="32"/>
        <v>0.14669030010390563</v>
      </c>
      <c r="K72">
        <f t="shared" si="30"/>
        <v>0.99865522371489002</v>
      </c>
      <c r="L72">
        <f t="shared" si="33"/>
        <v>-24.394428999978118</v>
      </c>
      <c r="M72">
        <f t="shared" si="13"/>
        <v>-3.675613299999386</v>
      </c>
      <c r="O72">
        <v>2400</v>
      </c>
      <c r="P72">
        <v>5000000</v>
      </c>
      <c r="Q72">
        <v>371.750182</v>
      </c>
      <c r="R72">
        <v>-509045.86754599999</v>
      </c>
      <c r="S72">
        <v>2511801.4598309998</v>
      </c>
      <c r="T72">
        <v>257.89417900000001</v>
      </c>
      <c r="U72">
        <v>2014.9755889999999</v>
      </c>
      <c r="V72">
        <f t="shared" si="19"/>
        <v>0.20149755890000001</v>
      </c>
      <c r="Y72">
        <v>5000000</v>
      </c>
      <c r="Z72">
        <v>26.093599999999999</v>
      </c>
      <c r="AA72">
        <v>110.935</v>
      </c>
      <c r="AB72">
        <v>84.841399999999993</v>
      </c>
      <c r="AD72">
        <f t="shared" si="34"/>
        <v>319596.39859149978</v>
      </c>
      <c r="AE72">
        <f t="shared" si="35"/>
        <v>0.20496287341003971</v>
      </c>
      <c r="AF72">
        <f t="shared" si="36"/>
        <v>80.192063013250475</v>
      </c>
      <c r="AG72">
        <f t="shared" si="37"/>
        <v>7.509471353798391E-3</v>
      </c>
      <c r="AI72">
        <v>2.863764916650771</v>
      </c>
      <c r="AJ72">
        <v>33.937733986872772</v>
      </c>
    </row>
    <row r="73" spans="2:38" x14ac:dyDescent="0.2">
      <c r="B73">
        <v>2450</v>
      </c>
      <c r="C73">
        <v>5100000</v>
      </c>
      <c r="D73">
        <v>371.82363299999997</v>
      </c>
      <c r="E73">
        <v>-509047.020632</v>
      </c>
      <c r="F73">
        <v>2511801.4598309998</v>
      </c>
      <c r="G73">
        <v>378.07937600000002</v>
      </c>
      <c r="I73">
        <f t="shared" si="31"/>
        <v>1681.6053823573748</v>
      </c>
      <c r="J73">
        <f t="shared" si="32"/>
        <v>0.14974634802273701</v>
      </c>
      <c r="K73">
        <f t="shared" si="30"/>
        <v>0.99865522371489002</v>
      </c>
      <c r="L73">
        <f t="shared" si="33"/>
        <v>-28.175351999991108</v>
      </c>
      <c r="M73">
        <f t="shared" si="13"/>
        <v>-4.0856184600002594</v>
      </c>
      <c r="O73">
        <v>2450</v>
      </c>
      <c r="P73">
        <v>5100000</v>
      </c>
      <c r="Q73">
        <v>371.76320900000002</v>
      </c>
      <c r="R73">
        <v>-509047.53266000003</v>
      </c>
      <c r="S73">
        <v>2511801.4598309998</v>
      </c>
      <c r="T73">
        <v>321.43617499999999</v>
      </c>
      <c r="U73">
        <v>2105.5316939999998</v>
      </c>
      <c r="V73">
        <f t="shared" si="19"/>
        <v>0.21055316939999999</v>
      </c>
      <c r="Y73">
        <v>5100000</v>
      </c>
      <c r="Z73">
        <v>26.270700000000001</v>
      </c>
      <c r="AA73">
        <v>110.83199999999999</v>
      </c>
      <c r="AB73">
        <v>84.561300000000003</v>
      </c>
      <c r="AD73">
        <f t="shared" si="34"/>
        <v>316441.43885140849</v>
      </c>
      <c r="AE73">
        <f t="shared" si="35"/>
        <v>0.21630956357883876</v>
      </c>
      <c r="AF73">
        <f t="shared" si="36"/>
        <v>77.780014071966605</v>
      </c>
      <c r="AG73">
        <f t="shared" si="37"/>
        <v>7.742348817818539E-3</v>
      </c>
      <c r="AI73">
        <v>5.3088708214472229</v>
      </c>
      <c r="AJ73">
        <v>33.98005756604578</v>
      </c>
    </row>
    <row r="74" spans="2:38" x14ac:dyDescent="0.2">
      <c r="B74">
        <v>2500</v>
      </c>
      <c r="C74">
        <v>5200000</v>
      </c>
      <c r="D74">
        <v>371.79469799999998</v>
      </c>
      <c r="E74">
        <v>-509040.13042300002</v>
      </c>
      <c r="F74">
        <v>2511801.4598309998</v>
      </c>
      <c r="G74">
        <v>408.83325400000001</v>
      </c>
      <c r="I74">
        <f t="shared" ref="I74:I75" si="38">E74-(128000-$B$22)/128000*$E$23</f>
        <v>1688.4955913573503</v>
      </c>
      <c r="J74">
        <f t="shared" ref="J74:J75" si="39">B74/$B$22</f>
        <v>0.15280239594156836</v>
      </c>
      <c r="K74">
        <f t="shared" si="30"/>
        <v>0.99865522371489002</v>
      </c>
      <c r="L74">
        <f t="shared" ref="L74:L75" si="40">E74-$E$24</f>
        <v>-21.285143000015523</v>
      </c>
      <c r="M74">
        <f t="shared" si="13"/>
        <v>-3.8721958200004885</v>
      </c>
      <c r="O74">
        <v>2500</v>
      </c>
      <c r="P74">
        <v>5200000</v>
      </c>
      <c r="Q74">
        <v>371.73809499999999</v>
      </c>
      <c r="R74">
        <v>-509047.51410299999</v>
      </c>
      <c r="S74">
        <v>2511801.4598309998</v>
      </c>
      <c r="T74">
        <v>431.04435899999999</v>
      </c>
      <c r="U74">
        <v>2216.747899</v>
      </c>
      <c r="V74">
        <f t="shared" si="19"/>
        <v>0.2216747899</v>
      </c>
      <c r="Y74">
        <v>5200000</v>
      </c>
      <c r="Z74">
        <v>25.9773</v>
      </c>
      <c r="AA74">
        <v>111.274</v>
      </c>
      <c r="AB74">
        <v>85.296700000000001</v>
      </c>
      <c r="AD74">
        <f t="shared" si="34"/>
        <v>324769.3869994242</v>
      </c>
      <c r="AE74">
        <f t="shared" si="35"/>
        <v>0.22189550693328691</v>
      </c>
      <c r="AF74">
        <f t="shared" si="36"/>
        <v>78.230449940421309</v>
      </c>
      <c r="AG74">
        <f t="shared" si="37"/>
        <v>7.6977698640187178E-3</v>
      </c>
      <c r="AI74">
        <v>3.0478891654136642</v>
      </c>
      <c r="AJ74">
        <v>34.017926299297713</v>
      </c>
      <c r="AK74">
        <f>AVERAGE(AI69:AI79)</f>
        <v>4.1071879799512461</v>
      </c>
      <c r="AL74">
        <f>AVERAGE(AJ69:AJ79)</f>
        <v>33.997616144276954</v>
      </c>
    </row>
    <row r="75" spans="2:38" x14ac:dyDescent="0.2">
      <c r="B75">
        <v>2550</v>
      </c>
      <c r="C75">
        <v>5300000</v>
      </c>
      <c r="D75">
        <v>371.793092</v>
      </c>
      <c r="E75">
        <v>-509046.26845999999</v>
      </c>
      <c r="F75">
        <v>2511801.4598309998</v>
      </c>
      <c r="G75">
        <v>592.46506499999998</v>
      </c>
      <c r="I75">
        <f t="shared" si="38"/>
        <v>1682.3575543573825</v>
      </c>
      <c r="J75">
        <f t="shared" si="39"/>
        <v>0.15585844386039974</v>
      </c>
      <c r="K75">
        <f t="shared" si="30"/>
        <v>0.99865522371489002</v>
      </c>
      <c r="L75">
        <f t="shared" si="40"/>
        <v>-27.423179999983404</v>
      </c>
      <c r="M75">
        <f t="shared" si="13"/>
        <v>-4.132760739999358</v>
      </c>
      <c r="O75">
        <v>2550</v>
      </c>
      <c r="P75">
        <v>5300000</v>
      </c>
      <c r="Q75">
        <v>371.74935199999999</v>
      </c>
      <c r="R75">
        <v>-509046.03595699999</v>
      </c>
      <c r="S75">
        <v>2511801.4598309998</v>
      </c>
      <c r="T75">
        <v>463.43228599999998</v>
      </c>
      <c r="U75">
        <v>2300.1956599999999</v>
      </c>
      <c r="V75">
        <f t="shared" si="19"/>
        <v>0.23001956600000001</v>
      </c>
      <c r="Y75">
        <v>5300000</v>
      </c>
      <c r="Z75">
        <v>26.0502</v>
      </c>
      <c r="AA75">
        <v>111.166</v>
      </c>
      <c r="AB75">
        <v>85.115799999999993</v>
      </c>
      <c r="AD75">
        <f t="shared" si="34"/>
        <v>322707.4220124422</v>
      </c>
      <c r="AE75">
        <f t="shared" si="35"/>
        <v>0.23171978362181028</v>
      </c>
      <c r="AF75">
        <f t="shared" si="36"/>
        <v>76.209572367016733</v>
      </c>
      <c r="AG75">
        <f t="shared" si="37"/>
        <v>7.9018944903649687E-3</v>
      </c>
      <c r="AI75">
        <v>4.3429883954644302</v>
      </c>
      <c r="AJ75">
        <v>34.019821157258981</v>
      </c>
    </row>
    <row r="76" spans="2:38" x14ac:dyDescent="0.2">
      <c r="AI76">
        <v>3.3066181180993643</v>
      </c>
      <c r="AJ76">
        <v>34.051648961864593</v>
      </c>
    </row>
    <row r="77" spans="2:38" x14ac:dyDescent="0.2">
      <c r="AI77">
        <v>5.5109447101667541</v>
      </c>
      <c r="AJ77">
        <v>34.053300499717594</v>
      </c>
    </row>
    <row r="78" spans="2:38" x14ac:dyDescent="0.2">
      <c r="AI78">
        <v>3.2636375556106749</v>
      </c>
      <c r="AJ78">
        <v>34.067192036996282</v>
      </c>
    </row>
    <row r="79" spans="2:38" x14ac:dyDescent="0.2">
      <c r="AI79">
        <v>2.7547234525017084</v>
      </c>
      <c r="AJ79">
        <v>34.084495920072236</v>
      </c>
    </row>
    <row r="80" spans="2:38" x14ac:dyDescent="0.2">
      <c r="AI80">
        <v>4.9915802739414454</v>
      </c>
      <c r="AJ80">
        <v>34.157427909427113</v>
      </c>
    </row>
    <row r="81" spans="2:38" x14ac:dyDescent="0.2">
      <c r="AI81">
        <v>4.0780928017573324</v>
      </c>
      <c r="AJ81">
        <v>34.215401204686835</v>
      </c>
    </row>
    <row r="82" spans="2:38" x14ac:dyDescent="0.2">
      <c r="AI82">
        <v>2.8508842958376834</v>
      </c>
      <c r="AJ82">
        <v>34.282770935832815</v>
      </c>
    </row>
    <row r="83" spans="2:38" x14ac:dyDescent="0.2">
      <c r="AI83">
        <v>2.9288954104577352</v>
      </c>
      <c r="AJ83">
        <v>34.398352867401073</v>
      </c>
    </row>
    <row r="84" spans="2:38" x14ac:dyDescent="0.2">
      <c r="B84" t="s">
        <v>5</v>
      </c>
      <c r="AE84" t="s">
        <v>6</v>
      </c>
      <c r="AI84">
        <v>5.4473124149273211</v>
      </c>
      <c r="AJ84">
        <v>34.401274179386199</v>
      </c>
    </row>
    <row r="85" spans="2:38" x14ac:dyDescent="0.2">
      <c r="D85" t="s">
        <v>7</v>
      </c>
      <c r="F85" t="s">
        <v>31</v>
      </c>
      <c r="Y85" t="s">
        <v>8</v>
      </c>
      <c r="Z85" t="s">
        <v>9</v>
      </c>
      <c r="AA85" t="s">
        <v>10</v>
      </c>
      <c r="AB85" t="s">
        <v>11</v>
      </c>
      <c r="AD85">
        <f>(4/3)*3.14*((3.413*10.5)^3)</f>
        <v>192683.77519540023</v>
      </c>
      <c r="AE85" t="s">
        <v>12</v>
      </c>
      <c r="AI85">
        <v>2.6523520915273036</v>
      </c>
      <c r="AJ85">
        <v>34.465278041481106</v>
      </c>
      <c r="AK85">
        <f>AVERAGE(AI80:AI90)</f>
        <v>3.9821910014624535</v>
      </c>
      <c r="AL85">
        <f>AVERAGE(AJ80:AJ90)</f>
        <v>34.544688663946324</v>
      </c>
    </row>
    <row r="86" spans="2:38" x14ac:dyDescent="0.2">
      <c r="B86">
        <v>9721</v>
      </c>
      <c r="C86" t="s">
        <v>13</v>
      </c>
      <c r="D86" t="s">
        <v>14</v>
      </c>
      <c r="E86" t="s">
        <v>15</v>
      </c>
      <c r="F86" t="s">
        <v>16</v>
      </c>
      <c r="G86" t="s">
        <v>17</v>
      </c>
      <c r="I86" t="s">
        <v>18</v>
      </c>
      <c r="J86" t="s">
        <v>19</v>
      </c>
      <c r="K86" t="s">
        <v>20</v>
      </c>
      <c r="L86" t="s">
        <v>21</v>
      </c>
      <c r="M86" t="s">
        <v>22</v>
      </c>
      <c r="Y86">
        <v>0</v>
      </c>
      <c r="Z86">
        <v>32.585000000000001</v>
      </c>
      <c r="AA86">
        <v>104.61499999999999</v>
      </c>
      <c r="AB86">
        <v>72.03</v>
      </c>
      <c r="AD86">
        <f>(1/6)*3.14*(AB86)^3</f>
        <v>195577.38815012999</v>
      </c>
      <c r="AI86">
        <v>2.691341092092963</v>
      </c>
      <c r="AJ86">
        <v>34.485602232504064</v>
      </c>
    </row>
    <row r="87" spans="2:38" x14ac:dyDescent="0.2">
      <c r="B87" t="s">
        <v>23</v>
      </c>
      <c r="C87">
        <v>100000</v>
      </c>
      <c r="D87">
        <v>371.86096400000002</v>
      </c>
      <c r="E87">
        <v>-585577.29941900005</v>
      </c>
      <c r="F87">
        <v>2515183.8193839998</v>
      </c>
      <c r="G87">
        <v>-3.6046000000000002E-2</v>
      </c>
      <c r="Y87">
        <v>100000</v>
      </c>
      <c r="Z87">
        <v>32.845300000000002</v>
      </c>
      <c r="AA87">
        <v>104.318</v>
      </c>
      <c r="AB87">
        <v>71.472700000000003</v>
      </c>
      <c r="AD87">
        <f t="shared" ref="AD87:AD88" si="41">(1/6)*3.14*(AB87)^3</f>
        <v>191072.84208796435</v>
      </c>
      <c r="AI87">
        <v>2.5276170243535314</v>
      </c>
      <c r="AJ87">
        <v>34.685539281241716</v>
      </c>
    </row>
    <row r="88" spans="2:38" x14ac:dyDescent="0.2">
      <c r="B88">
        <v>0</v>
      </c>
      <c r="C88">
        <v>200000</v>
      </c>
      <c r="D88">
        <v>371.89633900000001</v>
      </c>
      <c r="E88">
        <v>-539925.60653600004</v>
      </c>
      <c r="F88">
        <v>2512983.533384</v>
      </c>
      <c r="G88">
        <v>-2.3144000000000001E-2</v>
      </c>
      <c r="I88">
        <f>E88-(128000-$B$86)/128000*$E$87</f>
        <v>1179.8418857179349</v>
      </c>
      <c r="J88">
        <f>B88/$B$86</f>
        <v>0</v>
      </c>
      <c r="K88">
        <f t="shared" ref="K88:K119" si="42">F88/$F$87</f>
        <v>0.99912519872979355</v>
      </c>
      <c r="L88">
        <f>E88-$E$88</f>
        <v>0</v>
      </c>
      <c r="O88" t="s">
        <v>24</v>
      </c>
      <c r="P88" t="s">
        <v>13</v>
      </c>
      <c r="Q88" t="s">
        <v>14</v>
      </c>
      <c r="R88" t="s">
        <v>15</v>
      </c>
      <c r="S88" t="s">
        <v>16</v>
      </c>
      <c r="T88" t="s">
        <v>17</v>
      </c>
      <c r="U88" t="s">
        <v>25</v>
      </c>
      <c r="V88" t="s">
        <v>26</v>
      </c>
      <c r="Y88">
        <v>200000</v>
      </c>
      <c r="Z88">
        <v>33.203400000000002</v>
      </c>
      <c r="AA88">
        <v>104.151</v>
      </c>
      <c r="AB88">
        <v>70.947599999999994</v>
      </c>
      <c r="AD88">
        <f t="shared" si="41"/>
        <v>186892.34967323777</v>
      </c>
      <c r="AE88" t="s">
        <v>27</v>
      </c>
      <c r="AF88" t="s">
        <v>28</v>
      </c>
      <c r="AG88" t="s">
        <v>29</v>
      </c>
      <c r="AI88">
        <v>5.1589108705484508</v>
      </c>
      <c r="AJ88">
        <v>34.720449021984699</v>
      </c>
    </row>
    <row r="89" spans="2:38" x14ac:dyDescent="0.2">
      <c r="B89">
        <f>B88+(C89-C88)/1000</f>
        <v>100</v>
      </c>
      <c r="C89">
        <v>300000</v>
      </c>
      <c r="D89">
        <v>371.80413199999998</v>
      </c>
      <c r="E89">
        <v>-539934.71155799995</v>
      </c>
      <c r="F89">
        <v>2513148.7383670001</v>
      </c>
      <c r="G89">
        <v>-227.313592</v>
      </c>
      <c r="I89">
        <f t="shared" ref="I89" si="43">E89-(128000-$B$86)/128000*$E$87</f>
        <v>1170.7368637180189</v>
      </c>
      <c r="J89">
        <f t="shared" ref="J89" si="44">B89/$B$86</f>
        <v>1.0287007509515483E-2</v>
      </c>
      <c r="K89">
        <f t="shared" si="42"/>
        <v>0.99919088179507365</v>
      </c>
      <c r="L89">
        <f t="shared" ref="L89" si="45">E89-$E$88</f>
        <v>-9.1050219999160618</v>
      </c>
      <c r="M89">
        <f>((L89-L88)-(B89-B88)*$L$17)/(B89-B88)</f>
        <v>-4.101050219999161</v>
      </c>
      <c r="O89">
        <v>50</v>
      </c>
      <c r="P89">
        <v>300000</v>
      </c>
      <c r="Q89">
        <v>371.73598399999997</v>
      </c>
      <c r="R89">
        <v>-539934.98796299996</v>
      </c>
      <c r="S89">
        <v>2513148.7383670001</v>
      </c>
      <c r="T89">
        <v>-212.24225200000001</v>
      </c>
      <c r="U89">
        <v>12.643979</v>
      </c>
      <c r="V89">
        <f>U89*10^-4</f>
        <v>1.2643979000000001E-3</v>
      </c>
      <c r="Y89">
        <v>300000</v>
      </c>
      <c r="Z89">
        <v>33.28</v>
      </c>
      <c r="AA89">
        <v>104.038</v>
      </c>
      <c r="AB89">
        <v>70.757999999999996</v>
      </c>
      <c r="AD89">
        <f>(1/6)*3.14*(AB89)^3</f>
        <v>185397.99983881123</v>
      </c>
      <c r="AE89">
        <f>V89*$AD$85/AD89</f>
        <v>1.3140862411296353E-3</v>
      </c>
      <c r="AF89">
        <f>AD89/O89*0.6022</f>
        <v>2232.9335100586422</v>
      </c>
      <c r="AG89">
        <f>O89/AD89</f>
        <v>2.6969007240353732E-4</v>
      </c>
      <c r="AI89">
        <v>5.3770596097640135</v>
      </c>
      <c r="AJ89">
        <v>34.993435835360515</v>
      </c>
    </row>
    <row r="90" spans="2:38" x14ac:dyDescent="0.2">
      <c r="B90">
        <f t="shared" ref="B90:B146" si="46">B89+(C90-C89)/1000</f>
        <v>200</v>
      </c>
      <c r="C90">
        <v>400000</v>
      </c>
      <c r="D90">
        <v>371.76254599999999</v>
      </c>
      <c r="E90">
        <v>-539923.632751</v>
      </c>
      <c r="F90">
        <v>2513148.7383670001</v>
      </c>
      <c r="G90">
        <v>-402.28990099999999</v>
      </c>
      <c r="I90">
        <f t="shared" ref="I90:I107" si="47">E90-(128000-$B$86)/128000*$E$87</f>
        <v>1181.8156707179733</v>
      </c>
      <c r="J90">
        <f t="shared" ref="J90:J107" si="48">B90/$B$86</f>
        <v>2.0574015019030965E-2</v>
      </c>
      <c r="K90">
        <f t="shared" si="42"/>
        <v>0.99919088179507365</v>
      </c>
      <c r="L90">
        <f t="shared" ref="L90:L107" si="49">E90-$E$88</f>
        <v>1.9737850000383332</v>
      </c>
      <c r="M90">
        <f t="shared" ref="M90:M146" si="50">((L90-L89)-(B90-B89)*$L$17)/(B90-B89)</f>
        <v>-3.899211930000456</v>
      </c>
      <c r="O90">
        <v>100</v>
      </c>
      <c r="P90">
        <v>400000</v>
      </c>
      <c r="Q90">
        <v>371.76685600000002</v>
      </c>
      <c r="R90">
        <v>-539937.27286999999</v>
      </c>
      <c r="S90">
        <v>2513148.7383670001</v>
      </c>
      <c r="T90">
        <v>-344.0163</v>
      </c>
      <c r="U90">
        <v>36.683444999999999</v>
      </c>
      <c r="V90">
        <f>U90*10^-4</f>
        <v>3.6683445000000002E-3</v>
      </c>
      <c r="Y90">
        <v>400000</v>
      </c>
      <c r="Z90">
        <v>33.343299999999999</v>
      </c>
      <c r="AA90">
        <v>104.24299999999999</v>
      </c>
      <c r="AB90">
        <v>70.899699999999996</v>
      </c>
      <c r="AD90">
        <f t="shared" ref="AD90" si="51">(1/6)*3.14*(AB90)^3</f>
        <v>186514.06622584144</v>
      </c>
      <c r="AE90">
        <f>V90*$AD$85/AD90</f>
        <v>3.7896898677948175E-3</v>
      </c>
      <c r="AF90">
        <f t="shared" ref="AF90" si="52">AD90/O90*0.6022</f>
        <v>1123.187706812017</v>
      </c>
      <c r="AG90">
        <f t="shared" ref="AG90" si="53">O90/AD90</f>
        <v>5.361525917241788E-4</v>
      </c>
      <c r="AI90">
        <v>5.1000551308792152</v>
      </c>
      <c r="AJ90">
        <v>35.186043794103455</v>
      </c>
    </row>
    <row r="91" spans="2:38" x14ac:dyDescent="0.2">
      <c r="B91">
        <f t="shared" si="46"/>
        <v>300</v>
      </c>
      <c r="C91">
        <v>500000</v>
      </c>
      <c r="D91">
        <v>371.72186499999998</v>
      </c>
      <c r="E91">
        <v>-539936.47363100003</v>
      </c>
      <c r="F91">
        <v>2513148.7383670001</v>
      </c>
      <c r="G91">
        <v>-333.213908</v>
      </c>
      <c r="I91">
        <f t="shared" si="47"/>
        <v>1168.9747907179408</v>
      </c>
      <c r="J91">
        <f t="shared" si="48"/>
        <v>3.0861022528546445E-2</v>
      </c>
      <c r="K91">
        <f t="shared" si="42"/>
        <v>0.99919088179507365</v>
      </c>
      <c r="L91">
        <f t="shared" si="49"/>
        <v>-10.867094999994151</v>
      </c>
      <c r="M91">
        <f t="shared" si="50"/>
        <v>-4.1384088000003247</v>
      </c>
      <c r="O91">
        <v>150</v>
      </c>
      <c r="P91">
        <v>500000</v>
      </c>
      <c r="Q91">
        <v>371.74166400000001</v>
      </c>
      <c r="R91">
        <v>-539932.85441999999</v>
      </c>
      <c r="S91">
        <v>2513148.7383670001</v>
      </c>
      <c r="T91">
        <v>-369.48921200000001</v>
      </c>
      <c r="U91">
        <v>59.228169999999999</v>
      </c>
      <c r="V91">
        <f t="shared" ref="V91:V146" si="54">U91*10^-4</f>
        <v>5.9228170000000004E-3</v>
      </c>
      <c r="Y91">
        <v>500000</v>
      </c>
      <c r="Z91">
        <v>33.207799999999999</v>
      </c>
      <c r="AA91">
        <v>104.2</v>
      </c>
      <c r="AB91">
        <v>70.992199999999997</v>
      </c>
      <c r="AD91">
        <f t="shared" ref="AD91:AD116" si="55">(1/6)*3.14*(AB91)^3</f>
        <v>187245.03136225307</v>
      </c>
      <c r="AE91">
        <f t="shared" ref="AE91:AE116" si="56">V91*$AD$85/AD91</f>
        <v>6.0948519223648504E-3</v>
      </c>
      <c r="AF91">
        <f t="shared" ref="AF91:AF116" si="57">AD91/O91*0.6022</f>
        <v>751.72638590899192</v>
      </c>
      <c r="AG91">
        <f t="shared" ref="AG91:AG116" si="58">O91/AD91</f>
        <v>8.0108934751813477E-4</v>
      </c>
      <c r="AI91">
        <v>2.392106464047536</v>
      </c>
      <c r="AJ91">
        <v>35.332639544293009</v>
      </c>
    </row>
    <row r="92" spans="2:38" x14ac:dyDescent="0.2">
      <c r="B92">
        <f t="shared" si="46"/>
        <v>400</v>
      </c>
      <c r="C92">
        <v>600000</v>
      </c>
      <c r="D92">
        <v>371.88430599999998</v>
      </c>
      <c r="E92">
        <v>-539944.31784300006</v>
      </c>
      <c r="F92">
        <v>2513148.7383670001</v>
      </c>
      <c r="G92">
        <v>-365.969155</v>
      </c>
      <c r="I92">
        <f t="shared" si="47"/>
        <v>1161.1305787179153</v>
      </c>
      <c r="J92">
        <f t="shared" si="48"/>
        <v>4.1148030038061931E-2</v>
      </c>
      <c r="K92">
        <f t="shared" si="42"/>
        <v>0.99919088179507365</v>
      </c>
      <c r="L92">
        <f t="shared" si="49"/>
        <v>-18.711307000019588</v>
      </c>
      <c r="M92">
        <f t="shared" si="50"/>
        <v>-4.0884421200002548</v>
      </c>
      <c r="O92">
        <v>200</v>
      </c>
      <c r="P92">
        <v>600000</v>
      </c>
      <c r="Q92">
        <v>371.73807499999998</v>
      </c>
      <c r="R92">
        <v>-539938.09510200005</v>
      </c>
      <c r="S92">
        <v>2513148.7383670001</v>
      </c>
      <c r="T92">
        <v>-501.54125699999997</v>
      </c>
      <c r="U92">
        <v>80.925647999999995</v>
      </c>
      <c r="V92">
        <f t="shared" si="54"/>
        <v>8.0925648000000003E-3</v>
      </c>
      <c r="Y92">
        <v>600000</v>
      </c>
      <c r="Z92">
        <v>32.508899999999997</v>
      </c>
      <c r="AA92">
        <v>104.038</v>
      </c>
      <c r="AB92">
        <v>71.5291</v>
      </c>
      <c r="AD92">
        <f t="shared" si="55"/>
        <v>191525.53302063595</v>
      </c>
      <c r="AE92">
        <f t="shared" si="56"/>
        <v>8.1415042270599064E-3</v>
      </c>
      <c r="AF92">
        <f t="shared" si="57"/>
        <v>576.68337992513477</v>
      </c>
      <c r="AG92">
        <f t="shared" si="58"/>
        <v>1.04424719172274E-3</v>
      </c>
      <c r="AI92">
        <v>3.7152145224939446</v>
      </c>
      <c r="AJ92">
        <v>35.391046216272819</v>
      </c>
    </row>
    <row r="93" spans="2:38" x14ac:dyDescent="0.2">
      <c r="B93">
        <f t="shared" si="46"/>
        <v>500</v>
      </c>
      <c r="C93">
        <v>700000</v>
      </c>
      <c r="D93">
        <v>371.771458</v>
      </c>
      <c r="E93">
        <v>-539951.16974899999</v>
      </c>
      <c r="F93">
        <v>2513148.7383670001</v>
      </c>
      <c r="G93">
        <v>-415.54356999999999</v>
      </c>
      <c r="I93">
        <f t="shared" si="47"/>
        <v>1154.2786727179773</v>
      </c>
      <c r="J93">
        <f t="shared" si="48"/>
        <v>5.143503754757741E-2</v>
      </c>
      <c r="K93">
        <f t="shared" si="42"/>
        <v>0.99919088179507365</v>
      </c>
      <c r="L93">
        <f t="shared" si="49"/>
        <v>-25.563212999957614</v>
      </c>
      <c r="M93">
        <f t="shared" si="50"/>
        <v>-4.0785190599993806</v>
      </c>
      <c r="O93">
        <v>250</v>
      </c>
      <c r="P93">
        <v>700000</v>
      </c>
      <c r="Q93">
        <v>371.73501299999998</v>
      </c>
      <c r="R93">
        <v>-539943.46161999996</v>
      </c>
      <c r="S93">
        <v>2513148.7383670001</v>
      </c>
      <c r="T93">
        <v>-473.22656899999998</v>
      </c>
      <c r="U93">
        <v>102.488332</v>
      </c>
      <c r="V93">
        <f t="shared" si="54"/>
        <v>1.02488332E-2</v>
      </c>
      <c r="Y93">
        <v>700000</v>
      </c>
      <c r="Z93">
        <v>33.127699999999997</v>
      </c>
      <c r="AA93">
        <v>103.911</v>
      </c>
      <c r="AB93">
        <v>70.783299999999997</v>
      </c>
      <c r="AD93">
        <f t="shared" si="55"/>
        <v>185596.9418696994</v>
      </c>
      <c r="AE93">
        <f t="shared" si="56"/>
        <v>1.0640174630196092E-2</v>
      </c>
      <c r="AF93">
        <f t="shared" si="57"/>
        <v>447.06591357573188</v>
      </c>
      <c r="AG93">
        <f t="shared" si="58"/>
        <v>1.3470049532147764E-3</v>
      </c>
      <c r="AI93">
        <v>5.3044664222257438</v>
      </c>
      <c r="AJ93">
        <v>35.433445207411616</v>
      </c>
    </row>
    <row r="94" spans="2:38" x14ac:dyDescent="0.2">
      <c r="B94">
        <f t="shared" si="46"/>
        <v>600</v>
      </c>
      <c r="C94">
        <v>800000</v>
      </c>
      <c r="D94">
        <v>371.77463299999999</v>
      </c>
      <c r="E94">
        <v>-539952.54688000004</v>
      </c>
      <c r="F94">
        <v>2513148.7383670001</v>
      </c>
      <c r="G94">
        <v>-460.07873799999999</v>
      </c>
      <c r="I94">
        <f t="shared" si="47"/>
        <v>1152.9015417179326</v>
      </c>
      <c r="J94">
        <f t="shared" si="48"/>
        <v>6.1722045057092889E-2</v>
      </c>
      <c r="K94">
        <f t="shared" si="42"/>
        <v>0.99919088179507365</v>
      </c>
      <c r="L94">
        <f t="shared" si="49"/>
        <v>-26.940344000002369</v>
      </c>
      <c r="M94">
        <f t="shared" si="50"/>
        <v>-4.0237713100004475</v>
      </c>
      <c r="O94">
        <v>300</v>
      </c>
      <c r="P94">
        <v>800000</v>
      </c>
      <c r="Q94">
        <v>371.76261599999998</v>
      </c>
      <c r="R94">
        <v>-539935.28733299999</v>
      </c>
      <c r="S94">
        <v>2513148.7383670001</v>
      </c>
      <c r="T94">
        <v>-474.48569500000002</v>
      </c>
      <c r="U94">
        <v>140.24106599999999</v>
      </c>
      <c r="V94">
        <f t="shared" si="54"/>
        <v>1.4024106599999999E-2</v>
      </c>
      <c r="Y94">
        <v>800000</v>
      </c>
      <c r="Z94">
        <v>32.688299999999998</v>
      </c>
      <c r="AA94">
        <v>104.158</v>
      </c>
      <c r="AB94">
        <v>71.469700000000003</v>
      </c>
      <c r="AD94">
        <f t="shared" si="55"/>
        <v>191048.78278421814</v>
      </c>
      <c r="AE94">
        <f t="shared" si="56"/>
        <v>1.4144124678788318E-2</v>
      </c>
      <c r="AF94">
        <f t="shared" si="57"/>
        <v>383.49858997552053</v>
      </c>
      <c r="AG94">
        <f t="shared" si="58"/>
        <v>1.5702795674905599E-3</v>
      </c>
      <c r="AI94">
        <v>2.2452344923864409</v>
      </c>
      <c r="AJ94">
        <v>35.513941529932474</v>
      </c>
    </row>
    <row r="95" spans="2:38" x14ac:dyDescent="0.2">
      <c r="B95">
        <f t="shared" si="46"/>
        <v>700</v>
      </c>
      <c r="C95">
        <v>900000</v>
      </c>
      <c r="D95">
        <v>371.75343500000002</v>
      </c>
      <c r="E95">
        <v>-539958.20545999997</v>
      </c>
      <c r="F95">
        <v>2513148.7383670001</v>
      </c>
      <c r="G95">
        <v>-307.056759</v>
      </c>
      <c r="I95">
        <f t="shared" si="47"/>
        <v>1147.2429617180023</v>
      </c>
      <c r="J95">
        <f t="shared" si="48"/>
        <v>7.2009052566608375E-2</v>
      </c>
      <c r="K95">
        <f t="shared" si="42"/>
        <v>0.99919088179507365</v>
      </c>
      <c r="L95">
        <f t="shared" si="49"/>
        <v>-32.598923999932595</v>
      </c>
      <c r="M95">
        <f t="shared" si="50"/>
        <v>-4.0665857999993023</v>
      </c>
      <c r="O95">
        <v>350</v>
      </c>
      <c r="P95">
        <v>900000</v>
      </c>
      <c r="Q95">
        <v>371.73298199999999</v>
      </c>
      <c r="R95">
        <v>-539955.03142599994</v>
      </c>
      <c r="S95">
        <v>2513148.7383670001</v>
      </c>
      <c r="T95">
        <v>-437.70448599999997</v>
      </c>
      <c r="U95">
        <v>159.14195799999999</v>
      </c>
      <c r="V95">
        <f t="shared" si="54"/>
        <v>1.5914195799999999E-2</v>
      </c>
      <c r="Y95">
        <v>900000</v>
      </c>
      <c r="Z95">
        <v>32.724400000000003</v>
      </c>
      <c r="AA95">
        <v>104.541</v>
      </c>
      <c r="AB95">
        <v>71.816599999999994</v>
      </c>
      <c r="AD95">
        <f t="shared" si="55"/>
        <v>193844.24834338375</v>
      </c>
      <c r="AE95">
        <f t="shared" si="56"/>
        <v>1.5818923450907973E-2</v>
      </c>
      <c r="AF95">
        <f t="shared" si="57"/>
        <v>333.52287529253056</v>
      </c>
      <c r="AG95">
        <f t="shared" si="58"/>
        <v>1.805573304295289E-3</v>
      </c>
      <c r="AI95">
        <v>5.179894653649054</v>
      </c>
      <c r="AJ95">
        <v>35.640881644184567</v>
      </c>
    </row>
    <row r="96" spans="2:38" x14ac:dyDescent="0.2">
      <c r="B96">
        <f t="shared" si="46"/>
        <v>800</v>
      </c>
      <c r="C96">
        <v>1000000</v>
      </c>
      <c r="D96">
        <v>371.82200899999998</v>
      </c>
      <c r="E96">
        <v>-539945.55894999998</v>
      </c>
      <c r="F96">
        <v>2513148.7383670001</v>
      </c>
      <c r="G96">
        <v>-451.23407800000001</v>
      </c>
      <c r="I96">
        <f t="shared" si="47"/>
        <v>1159.8894717179937</v>
      </c>
      <c r="J96">
        <f t="shared" si="48"/>
        <v>8.2296060076123861E-2</v>
      </c>
      <c r="K96">
        <f t="shared" si="42"/>
        <v>0.99919088179507365</v>
      </c>
      <c r="L96">
        <f t="shared" si="49"/>
        <v>-19.9524139999412</v>
      </c>
      <c r="M96">
        <f t="shared" si="50"/>
        <v>-3.8835349000000861</v>
      </c>
      <c r="O96">
        <v>400</v>
      </c>
      <c r="P96">
        <v>1000000</v>
      </c>
      <c r="Q96">
        <v>371.76647200000002</v>
      </c>
      <c r="R96">
        <v>-539948.68619399995</v>
      </c>
      <c r="S96">
        <v>2513148.7383670001</v>
      </c>
      <c r="T96">
        <v>-379.50885699999998</v>
      </c>
      <c r="U96">
        <v>193.718773</v>
      </c>
      <c r="V96">
        <f t="shared" si="54"/>
        <v>1.93718773E-2</v>
      </c>
      <c r="Y96">
        <v>1000000</v>
      </c>
      <c r="Z96">
        <v>32.7699</v>
      </c>
      <c r="AA96">
        <v>104.935</v>
      </c>
      <c r="AB96">
        <v>72.165099999999995</v>
      </c>
      <c r="AD96">
        <f t="shared" si="55"/>
        <v>196679.932688606</v>
      </c>
      <c r="AE96">
        <f t="shared" si="56"/>
        <v>1.8978278056947472E-2</v>
      </c>
      <c r="AF96">
        <f t="shared" si="57"/>
        <v>296.1016386626963</v>
      </c>
      <c r="AG96">
        <f t="shared" si="58"/>
        <v>2.0337611190527558E-3</v>
      </c>
      <c r="AI96">
        <v>5.3447599158867254</v>
      </c>
      <c r="AJ96">
        <v>35.674598516447197</v>
      </c>
      <c r="AK96">
        <f>AVERAGE(AI91:AI101)</f>
        <v>4.3542070409779763</v>
      </c>
      <c r="AL96">
        <f>AVERAGE(AJ91:AJ101)</f>
        <v>35.75671636619267</v>
      </c>
    </row>
    <row r="97" spans="2:38" x14ac:dyDescent="0.2">
      <c r="B97">
        <f t="shared" si="46"/>
        <v>900</v>
      </c>
      <c r="C97">
        <v>1100000</v>
      </c>
      <c r="D97">
        <v>371.77927499999998</v>
      </c>
      <c r="E97">
        <v>-539946.97831000003</v>
      </c>
      <c r="F97">
        <v>2513148.7383670001</v>
      </c>
      <c r="G97">
        <v>-530.72100399999999</v>
      </c>
      <c r="I97">
        <f t="shared" si="47"/>
        <v>1158.4701117179357</v>
      </c>
      <c r="J97">
        <f t="shared" si="48"/>
        <v>9.2583067585639334E-2</v>
      </c>
      <c r="K97">
        <f t="shared" si="42"/>
        <v>0.99919088179507365</v>
      </c>
      <c r="L97">
        <f t="shared" si="49"/>
        <v>-21.371773999999277</v>
      </c>
      <c r="M97">
        <f t="shared" si="50"/>
        <v>-4.0241936000005811</v>
      </c>
      <c r="O97">
        <v>450</v>
      </c>
      <c r="P97">
        <v>1100000</v>
      </c>
      <c r="Q97">
        <v>371.76561900000002</v>
      </c>
      <c r="R97">
        <v>-539951.79158900003</v>
      </c>
      <c r="S97">
        <v>2513148.7383670001</v>
      </c>
      <c r="T97">
        <v>-580.86795300000006</v>
      </c>
      <c r="U97">
        <v>228.74900600000001</v>
      </c>
      <c r="V97">
        <f t="shared" si="54"/>
        <v>2.2874900600000001E-2</v>
      </c>
      <c r="Y97">
        <v>1100000</v>
      </c>
      <c r="Z97">
        <v>32.820500000000003</v>
      </c>
      <c r="AA97">
        <v>104.586</v>
      </c>
      <c r="AB97">
        <v>71.765500000000003</v>
      </c>
      <c r="AD97">
        <f t="shared" si="55"/>
        <v>193430.7619893649</v>
      </c>
      <c r="AE97">
        <f t="shared" si="56"/>
        <v>2.2786562796407034E-2</v>
      </c>
      <c r="AF97">
        <f t="shared" si="57"/>
        <v>258.85334415554564</v>
      </c>
      <c r="AG97">
        <f t="shared" si="58"/>
        <v>2.3264138308297707E-3</v>
      </c>
      <c r="AI97">
        <v>5.0990401928514641</v>
      </c>
      <c r="AJ97">
        <v>35.795838128355314</v>
      </c>
    </row>
    <row r="98" spans="2:38" x14ac:dyDescent="0.2">
      <c r="B98">
        <f t="shared" si="46"/>
        <v>1000</v>
      </c>
      <c r="C98">
        <v>1200000</v>
      </c>
      <c r="D98">
        <v>371.78166800000002</v>
      </c>
      <c r="E98">
        <v>-539946.26019900001</v>
      </c>
      <c r="F98">
        <v>2513148.7383670001</v>
      </c>
      <c r="G98">
        <v>-401.88569899999999</v>
      </c>
      <c r="I98">
        <f t="shared" si="47"/>
        <v>1159.1882227179594</v>
      </c>
      <c r="J98">
        <f t="shared" si="48"/>
        <v>0.10287007509515482</v>
      </c>
      <c r="K98">
        <f t="shared" si="42"/>
        <v>0.99919088179507365</v>
      </c>
      <c r="L98">
        <f t="shared" si="49"/>
        <v>-20.653662999975495</v>
      </c>
      <c r="M98">
        <f t="shared" si="50"/>
        <v>-4.0028188899997623</v>
      </c>
      <c r="O98">
        <v>500</v>
      </c>
      <c r="P98">
        <v>1200000</v>
      </c>
      <c r="Q98">
        <v>371.77001200000001</v>
      </c>
      <c r="R98">
        <v>-539945.84526199999</v>
      </c>
      <c r="S98">
        <v>2513148.7383670001</v>
      </c>
      <c r="T98">
        <v>-529.68642699999998</v>
      </c>
      <c r="U98">
        <v>253.629591</v>
      </c>
      <c r="V98">
        <f t="shared" si="54"/>
        <v>2.5362959100000002E-2</v>
      </c>
      <c r="Y98">
        <v>1200000</v>
      </c>
      <c r="Z98">
        <v>32.775599999999997</v>
      </c>
      <c r="AA98">
        <v>104.31100000000001</v>
      </c>
      <c r="AB98">
        <v>71.535399999999996</v>
      </c>
      <c r="AD98">
        <f t="shared" si="55"/>
        <v>191576.1439105251</v>
      </c>
      <c r="AE98">
        <f t="shared" si="56"/>
        <v>2.5509599524025286E-2</v>
      </c>
      <c r="AF98">
        <f t="shared" si="57"/>
        <v>230.73430772583643</v>
      </c>
      <c r="AG98">
        <f t="shared" si="58"/>
        <v>2.609928302103852E-3</v>
      </c>
      <c r="AI98">
        <v>3.2271527758329754</v>
      </c>
      <c r="AJ98">
        <v>35.871776244066652</v>
      </c>
    </row>
    <row r="99" spans="2:38" x14ac:dyDescent="0.2">
      <c r="B99">
        <f t="shared" si="46"/>
        <v>1100</v>
      </c>
      <c r="C99">
        <v>1300000</v>
      </c>
      <c r="D99">
        <v>371.74829699999998</v>
      </c>
      <c r="E99">
        <v>-539945.50029800006</v>
      </c>
      <c r="F99">
        <v>2513148.7383670001</v>
      </c>
      <c r="G99">
        <v>-208.34760600000001</v>
      </c>
      <c r="I99">
        <f t="shared" si="47"/>
        <v>1159.9481237179134</v>
      </c>
      <c r="J99">
        <f t="shared" si="48"/>
        <v>0.11315708260467031</v>
      </c>
      <c r="K99">
        <f t="shared" si="42"/>
        <v>0.99919088179507365</v>
      </c>
      <c r="L99">
        <f t="shared" si="49"/>
        <v>-19.893762000021525</v>
      </c>
      <c r="M99">
        <f t="shared" si="50"/>
        <v>-4.00240099000046</v>
      </c>
      <c r="O99">
        <v>550</v>
      </c>
      <c r="P99">
        <v>1300000</v>
      </c>
      <c r="Q99">
        <v>371.75509899999997</v>
      </c>
      <c r="R99">
        <v>-539950.74321700004</v>
      </c>
      <c r="S99">
        <v>2513148.7383670001</v>
      </c>
      <c r="T99">
        <v>-410.59656000000001</v>
      </c>
      <c r="U99">
        <v>304.76362899999998</v>
      </c>
      <c r="V99">
        <f t="shared" si="54"/>
        <v>3.0476362899999998E-2</v>
      </c>
      <c r="Y99">
        <v>1300000</v>
      </c>
      <c r="Z99">
        <v>32.653599999999997</v>
      </c>
      <c r="AA99">
        <v>103.765</v>
      </c>
      <c r="AB99">
        <v>71.111400000000003</v>
      </c>
      <c r="AD99">
        <f t="shared" si="55"/>
        <v>188189.8015464003</v>
      </c>
      <c r="AE99">
        <f t="shared" si="56"/>
        <v>3.1204138638454084E-2</v>
      </c>
      <c r="AF99">
        <f t="shared" si="57"/>
        <v>206.05072452953135</v>
      </c>
      <c r="AG99">
        <f t="shared" si="58"/>
        <v>2.9225813273648167E-3</v>
      </c>
      <c r="AI99">
        <v>5.1149195967982068</v>
      </c>
      <c r="AJ99">
        <v>36.144365884423266</v>
      </c>
    </row>
    <row r="100" spans="2:38" x14ac:dyDescent="0.2">
      <c r="B100">
        <f t="shared" si="46"/>
        <v>1200</v>
      </c>
      <c r="C100">
        <v>1400000</v>
      </c>
      <c r="D100">
        <v>371.84656899999999</v>
      </c>
      <c r="E100">
        <v>-539945.97625800001</v>
      </c>
      <c r="F100">
        <v>2513148.7383670001</v>
      </c>
      <c r="G100">
        <v>-232.347847</v>
      </c>
      <c r="I100">
        <f t="shared" si="47"/>
        <v>1159.4721637179609</v>
      </c>
      <c r="J100">
        <f t="shared" si="48"/>
        <v>0.12344409011418578</v>
      </c>
      <c r="K100">
        <f t="shared" si="42"/>
        <v>0.99919088179507365</v>
      </c>
      <c r="L100">
        <f t="shared" si="49"/>
        <v>-20.36972199997399</v>
      </c>
      <c r="M100">
        <f t="shared" si="50"/>
        <v>-4.0147595999995245</v>
      </c>
      <c r="O100">
        <v>600</v>
      </c>
      <c r="P100">
        <v>1400000</v>
      </c>
      <c r="Q100">
        <v>371.76981899999998</v>
      </c>
      <c r="R100">
        <v>-539957.55227800005</v>
      </c>
      <c r="S100">
        <v>2513148.7383670001</v>
      </c>
      <c r="T100">
        <v>-403.53777400000001</v>
      </c>
      <c r="U100">
        <v>338.56456100000003</v>
      </c>
      <c r="V100">
        <f t="shared" si="54"/>
        <v>3.3856456100000001E-2</v>
      </c>
      <c r="Y100">
        <v>1400000</v>
      </c>
      <c r="Z100">
        <v>32.609699999999997</v>
      </c>
      <c r="AA100">
        <v>103.90600000000001</v>
      </c>
      <c r="AB100">
        <v>71.296300000000002</v>
      </c>
      <c r="AD100">
        <f t="shared" si="55"/>
        <v>189661.58447390245</v>
      </c>
      <c r="AE100">
        <f t="shared" si="56"/>
        <v>3.4395946834362687E-2</v>
      </c>
      <c r="AF100">
        <f t="shared" si="57"/>
        <v>190.35701028364008</v>
      </c>
      <c r="AG100">
        <f t="shared" si="58"/>
        <v>3.1635294077307489E-3</v>
      </c>
      <c r="AI100">
        <v>5.2348376690259197</v>
      </c>
      <c r="AJ100">
        <v>36.246870576480418</v>
      </c>
    </row>
    <row r="101" spans="2:38" x14ac:dyDescent="0.2">
      <c r="B101">
        <f t="shared" si="46"/>
        <v>1300</v>
      </c>
      <c r="C101">
        <v>1500000</v>
      </c>
      <c r="D101">
        <v>371.77124099999997</v>
      </c>
      <c r="E101">
        <v>-539941.76985299995</v>
      </c>
      <c r="F101">
        <v>2513148.7383670001</v>
      </c>
      <c r="G101">
        <v>-216.867537</v>
      </c>
      <c r="I101">
        <f t="shared" si="47"/>
        <v>1163.6785687180236</v>
      </c>
      <c r="J101">
        <f t="shared" si="48"/>
        <v>0.13373109762370128</v>
      </c>
      <c r="K101">
        <f t="shared" si="42"/>
        <v>0.99919088179507365</v>
      </c>
      <c r="L101">
        <f t="shared" si="49"/>
        <v>-16.163316999911331</v>
      </c>
      <c r="M101">
        <f t="shared" si="50"/>
        <v>-3.9679359499993736</v>
      </c>
      <c r="O101">
        <v>650</v>
      </c>
      <c r="P101">
        <v>1500000</v>
      </c>
      <c r="Q101">
        <v>371.72204099999999</v>
      </c>
      <c r="R101">
        <v>-539959.46214199997</v>
      </c>
      <c r="S101">
        <v>2513148.7383670001</v>
      </c>
      <c r="T101">
        <v>-569.16320599999995</v>
      </c>
      <c r="U101">
        <v>426.53570300000001</v>
      </c>
      <c r="V101">
        <f t="shared" si="54"/>
        <v>4.2653570300000006E-2</v>
      </c>
      <c r="Y101">
        <v>1500000</v>
      </c>
      <c r="Z101">
        <v>33.286999999999999</v>
      </c>
      <c r="AA101">
        <v>103.813</v>
      </c>
      <c r="AB101">
        <v>70.525999999999996</v>
      </c>
      <c r="AD101">
        <f t="shared" si="55"/>
        <v>183580.33418725809</v>
      </c>
      <c r="AE101">
        <f t="shared" si="56"/>
        <v>4.4768689344377714E-2</v>
      </c>
      <c r="AF101">
        <f t="shared" si="57"/>
        <v>170.08011884241049</v>
      </c>
      <c r="AG101">
        <f t="shared" si="58"/>
        <v>3.5406842616212812E-3</v>
      </c>
      <c r="AI101">
        <v>5.0386507455597203</v>
      </c>
      <c r="AJ101">
        <v>36.278476536252036</v>
      </c>
    </row>
    <row r="102" spans="2:38" x14ac:dyDescent="0.2">
      <c r="B102">
        <f t="shared" si="46"/>
        <v>1400</v>
      </c>
      <c r="C102">
        <v>1600000</v>
      </c>
      <c r="D102">
        <v>371.82745499999999</v>
      </c>
      <c r="E102">
        <v>-539930.58237900003</v>
      </c>
      <c r="F102">
        <v>2513148.7383670001</v>
      </c>
      <c r="G102">
        <v>-205.26575299999999</v>
      </c>
      <c r="I102">
        <f t="shared" si="47"/>
        <v>1174.866042717942</v>
      </c>
      <c r="J102">
        <f t="shared" si="48"/>
        <v>0.14401810513321675</v>
      </c>
      <c r="K102">
        <f t="shared" si="42"/>
        <v>0.99919088179507365</v>
      </c>
      <c r="L102">
        <f t="shared" si="49"/>
        <v>-4.9758429999928921</v>
      </c>
      <c r="M102">
        <f t="shared" si="50"/>
        <v>-3.8981252600008158</v>
      </c>
      <c r="O102">
        <v>700</v>
      </c>
      <c r="P102">
        <v>1600000</v>
      </c>
      <c r="Q102">
        <v>371.73382800000002</v>
      </c>
      <c r="R102">
        <v>-539955.59993100003</v>
      </c>
      <c r="S102">
        <v>2513148.7383670001</v>
      </c>
      <c r="T102">
        <v>-574.45781999999997</v>
      </c>
      <c r="U102">
        <v>467.417506</v>
      </c>
      <c r="V102">
        <f t="shared" si="54"/>
        <v>4.67417506E-2</v>
      </c>
      <c r="Y102">
        <v>1600000</v>
      </c>
      <c r="Z102">
        <v>32.803899999999999</v>
      </c>
      <c r="AA102">
        <v>104.062</v>
      </c>
      <c r="AB102">
        <v>71.258099999999999</v>
      </c>
      <c r="AD102">
        <f t="shared" si="55"/>
        <v>189356.89020363922</v>
      </c>
      <c r="AE102">
        <f t="shared" si="56"/>
        <v>4.756297463041443E-2</v>
      </c>
      <c r="AF102">
        <f t="shared" si="57"/>
        <v>162.90102754375934</v>
      </c>
      <c r="AG102">
        <f t="shared" si="58"/>
        <v>3.6967231519655936E-3</v>
      </c>
      <c r="AI102">
        <v>5.1175941494459067</v>
      </c>
      <c r="AJ102">
        <v>36.314703606883214</v>
      </c>
    </row>
    <row r="103" spans="2:38" x14ac:dyDescent="0.2">
      <c r="B103">
        <f t="shared" si="46"/>
        <v>1500</v>
      </c>
      <c r="C103">
        <v>1700000</v>
      </c>
      <c r="D103">
        <v>371.76922999999999</v>
      </c>
      <c r="E103">
        <v>-539930.10732399998</v>
      </c>
      <c r="F103">
        <v>2513148.7383670001</v>
      </c>
      <c r="G103">
        <v>-70.257327000000004</v>
      </c>
      <c r="I103">
        <f t="shared" si="47"/>
        <v>1175.3410977179883</v>
      </c>
      <c r="J103">
        <f t="shared" si="48"/>
        <v>0.15430511264273222</v>
      </c>
      <c r="K103">
        <f t="shared" si="42"/>
        <v>0.99919088179507365</v>
      </c>
      <c r="L103">
        <f t="shared" si="49"/>
        <v>-4.500787999946624</v>
      </c>
      <c r="M103">
        <f t="shared" si="50"/>
        <v>-4.0052494499995372</v>
      </c>
      <c r="O103">
        <v>750</v>
      </c>
      <c r="P103">
        <v>1700000</v>
      </c>
      <c r="Q103">
        <v>371.74944499999998</v>
      </c>
      <c r="R103">
        <v>-539956.84641899995</v>
      </c>
      <c r="S103">
        <v>2513148.7383670001</v>
      </c>
      <c r="T103">
        <v>-531.84208000000001</v>
      </c>
      <c r="U103">
        <v>514.43638299999998</v>
      </c>
      <c r="V103">
        <f t="shared" si="54"/>
        <v>5.1443638299999997E-2</v>
      </c>
      <c r="Y103">
        <v>1700000</v>
      </c>
      <c r="Z103">
        <v>32.677799999999998</v>
      </c>
      <c r="AA103">
        <v>103.90600000000001</v>
      </c>
      <c r="AB103">
        <v>71.228200000000001</v>
      </c>
      <c r="AD103">
        <f t="shared" si="55"/>
        <v>189118.62694673764</v>
      </c>
      <c r="AE103">
        <f t="shared" si="56"/>
        <v>5.2413422186183396E-2</v>
      </c>
      <c r="AF103">
        <f t="shared" si="57"/>
        <v>151.84964952976719</v>
      </c>
      <c r="AG103">
        <f t="shared" si="58"/>
        <v>3.9657648329438537E-3</v>
      </c>
      <c r="AI103">
        <v>5.0611742501878698</v>
      </c>
      <c r="AJ103">
        <v>36.555985353498649</v>
      </c>
    </row>
    <row r="104" spans="2:38" x14ac:dyDescent="0.2">
      <c r="B104">
        <f t="shared" si="46"/>
        <v>1600</v>
      </c>
      <c r="C104">
        <v>1800000</v>
      </c>
      <c r="D104">
        <v>371.80713800000001</v>
      </c>
      <c r="E104">
        <v>-539912.790806</v>
      </c>
      <c r="F104">
        <v>2513148.7383670001</v>
      </c>
      <c r="G104">
        <v>94.617022000000006</v>
      </c>
      <c r="I104">
        <f t="shared" si="47"/>
        <v>1192.6576157179661</v>
      </c>
      <c r="J104">
        <f t="shared" si="48"/>
        <v>0.16459212015224772</v>
      </c>
      <c r="K104">
        <f t="shared" si="42"/>
        <v>0.99919088179507365</v>
      </c>
      <c r="L104">
        <f t="shared" si="49"/>
        <v>12.815730000031181</v>
      </c>
      <c r="M104">
        <f t="shared" si="50"/>
        <v>-3.836834820000222</v>
      </c>
      <c r="O104">
        <v>800</v>
      </c>
      <c r="P104">
        <v>1800000</v>
      </c>
      <c r="Q104">
        <v>371.74155100000002</v>
      </c>
      <c r="R104">
        <v>-539961.52856999997</v>
      </c>
      <c r="S104">
        <v>2513148.7383670001</v>
      </c>
      <c r="T104">
        <v>-487.09360299999997</v>
      </c>
      <c r="U104">
        <v>604.46029399999998</v>
      </c>
      <c r="V104">
        <f t="shared" si="54"/>
        <v>6.0446029400000004E-2</v>
      </c>
      <c r="Y104">
        <v>1800000</v>
      </c>
      <c r="Z104">
        <v>32.990600000000001</v>
      </c>
      <c r="AA104">
        <v>103.90900000000001</v>
      </c>
      <c r="AB104">
        <v>70.918400000000005</v>
      </c>
      <c r="AD104">
        <f t="shared" si="55"/>
        <v>186661.68602000276</v>
      </c>
      <c r="AE104">
        <f t="shared" si="56"/>
        <v>6.2396142393763968E-2</v>
      </c>
      <c r="AF104">
        <f t="shared" si="57"/>
        <v>140.50958415155705</v>
      </c>
      <c r="AG104">
        <f t="shared" si="58"/>
        <v>4.2858286403470698E-3</v>
      </c>
      <c r="AI104">
        <v>2.3484515615384898</v>
      </c>
      <c r="AJ104">
        <v>36.64909528730513</v>
      </c>
    </row>
    <row r="105" spans="2:38" x14ac:dyDescent="0.2">
      <c r="B105">
        <f t="shared" si="46"/>
        <v>1700</v>
      </c>
      <c r="C105">
        <v>1900000</v>
      </c>
      <c r="D105">
        <v>371.75141500000001</v>
      </c>
      <c r="E105">
        <v>-539901.96429200005</v>
      </c>
      <c r="F105">
        <v>2513148.7383670001</v>
      </c>
      <c r="G105">
        <v>265.79136499999998</v>
      </c>
      <c r="I105">
        <f t="shared" si="47"/>
        <v>1203.4841297179228</v>
      </c>
      <c r="J105">
        <f t="shared" si="48"/>
        <v>0.1748791276617632</v>
      </c>
      <c r="K105">
        <f t="shared" si="42"/>
        <v>0.99919088179507365</v>
      </c>
      <c r="L105">
        <f t="shared" si="49"/>
        <v>23.642243999987841</v>
      </c>
      <c r="M105">
        <f t="shared" si="50"/>
        <v>-3.9017348600004333</v>
      </c>
      <c r="O105">
        <v>850</v>
      </c>
      <c r="P105">
        <v>1900000</v>
      </c>
      <c r="Q105">
        <v>371.772445</v>
      </c>
      <c r="R105">
        <v>-539951.95100899995</v>
      </c>
      <c r="S105">
        <v>2513148.7383670001</v>
      </c>
      <c r="T105">
        <v>-469.672414</v>
      </c>
      <c r="U105">
        <v>687.70810300000005</v>
      </c>
      <c r="V105">
        <f t="shared" si="54"/>
        <v>6.8770810300000013E-2</v>
      </c>
      <c r="Y105">
        <v>1900000</v>
      </c>
      <c r="Z105">
        <v>32.965600000000002</v>
      </c>
      <c r="AA105">
        <v>103.999</v>
      </c>
      <c r="AB105">
        <v>71.0334</v>
      </c>
      <c r="AD105">
        <f t="shared" si="55"/>
        <v>187571.22099563913</v>
      </c>
      <c r="AE105">
        <f t="shared" si="56"/>
        <v>7.0645268935786223E-2</v>
      </c>
      <c r="AF105">
        <f t="shared" si="57"/>
        <v>132.88869327479279</v>
      </c>
      <c r="AG105">
        <f t="shared" si="58"/>
        <v>4.5316120217597866E-3</v>
      </c>
      <c r="AI105">
        <v>5.0037863738806347</v>
      </c>
      <c r="AJ105">
        <v>36.665013629388483</v>
      </c>
    </row>
    <row r="106" spans="2:38" x14ac:dyDescent="0.2">
      <c r="B106">
        <f t="shared" si="46"/>
        <v>1800</v>
      </c>
      <c r="C106">
        <v>2000000</v>
      </c>
      <c r="D106">
        <v>371.80671599999999</v>
      </c>
      <c r="E106">
        <v>-539895.74115699995</v>
      </c>
      <c r="F106">
        <v>2513148.7383670001</v>
      </c>
      <c r="G106">
        <v>585.57980699999996</v>
      </c>
      <c r="I106">
        <f t="shared" si="47"/>
        <v>1209.7072647180175</v>
      </c>
      <c r="J106">
        <f t="shared" si="48"/>
        <v>0.18516613517127867</v>
      </c>
      <c r="K106">
        <f t="shared" si="42"/>
        <v>0.99919088179507365</v>
      </c>
      <c r="L106">
        <f t="shared" si="49"/>
        <v>29.865379000082612</v>
      </c>
      <c r="M106">
        <f t="shared" si="50"/>
        <v>-3.9477686499990523</v>
      </c>
      <c r="O106">
        <v>900</v>
      </c>
      <c r="P106">
        <v>2000000</v>
      </c>
      <c r="Q106">
        <v>371.79177800000002</v>
      </c>
      <c r="R106">
        <v>-539962.51429399999</v>
      </c>
      <c r="S106">
        <v>2513148.7383670001</v>
      </c>
      <c r="T106">
        <v>-316.05195800000001</v>
      </c>
      <c r="U106">
        <v>760.05126600000006</v>
      </c>
      <c r="V106">
        <f t="shared" si="54"/>
        <v>7.6005126600000014E-2</v>
      </c>
      <c r="Y106">
        <v>2000000</v>
      </c>
      <c r="Z106">
        <v>33.289499999999997</v>
      </c>
      <c r="AA106">
        <v>103.79900000000001</v>
      </c>
      <c r="AB106">
        <v>70.509500000000003</v>
      </c>
      <c r="AD106">
        <f t="shared" si="55"/>
        <v>183451.51501851997</v>
      </c>
      <c r="AE106">
        <f t="shared" si="56"/>
        <v>7.9830110566347104E-2</v>
      </c>
      <c r="AF106">
        <f t="shared" si="57"/>
        <v>122.74944704905857</v>
      </c>
      <c r="AG106">
        <f t="shared" si="58"/>
        <v>4.9059284133420337E-3</v>
      </c>
      <c r="AI106">
        <v>1.865771507868742</v>
      </c>
      <c r="AJ106">
        <v>37.124474363020411</v>
      </c>
    </row>
    <row r="107" spans="2:38" x14ac:dyDescent="0.2">
      <c r="B107">
        <f t="shared" si="46"/>
        <v>1900</v>
      </c>
      <c r="C107">
        <v>2100000</v>
      </c>
      <c r="D107">
        <v>371.76358199999999</v>
      </c>
      <c r="E107">
        <v>-539879.44172999996</v>
      </c>
      <c r="F107">
        <v>2513148.7383670001</v>
      </c>
      <c r="G107">
        <v>615.95360800000003</v>
      </c>
      <c r="I107">
        <f t="shared" si="47"/>
        <v>1226.0066917180084</v>
      </c>
      <c r="J107">
        <f t="shared" si="48"/>
        <v>0.19545314268079417</v>
      </c>
      <c r="K107">
        <f t="shared" si="42"/>
        <v>0.99919088179507365</v>
      </c>
      <c r="L107">
        <f t="shared" si="49"/>
        <v>46.16480600007344</v>
      </c>
      <c r="M107">
        <f t="shared" si="50"/>
        <v>-3.8470057300000917</v>
      </c>
      <c r="O107">
        <v>950</v>
      </c>
      <c r="P107">
        <v>2100000</v>
      </c>
      <c r="Q107">
        <v>371.74321200000003</v>
      </c>
      <c r="R107">
        <v>-539960.68039500003</v>
      </c>
      <c r="S107">
        <v>2513148.7383670001</v>
      </c>
      <c r="T107">
        <v>-395.374796</v>
      </c>
      <c r="U107">
        <v>821.297417</v>
      </c>
      <c r="V107">
        <f t="shared" si="54"/>
        <v>8.2129741700000009E-2</v>
      </c>
      <c r="Y107">
        <v>2100000</v>
      </c>
      <c r="Z107">
        <v>32.988100000000003</v>
      </c>
      <c r="AA107">
        <v>103.661</v>
      </c>
      <c r="AB107">
        <v>70.672899999999998</v>
      </c>
      <c r="AD107">
        <f t="shared" si="55"/>
        <v>184729.87459099662</v>
      </c>
      <c r="AE107">
        <f t="shared" si="56"/>
        <v>8.5665995939296621E-2</v>
      </c>
      <c r="AF107">
        <f t="shared" si="57"/>
        <v>117.0992952407349</v>
      </c>
      <c r="AG107">
        <f t="shared" si="58"/>
        <v>5.1426441018452415E-3</v>
      </c>
      <c r="AI107">
        <v>2.1521539387289383</v>
      </c>
      <c r="AJ107">
        <v>37.177193856965708</v>
      </c>
      <c r="AK107">
        <f>AVERAGE(AI102:AI112)</f>
        <v>3.4077392968028564</v>
      </c>
      <c r="AL107">
        <f>AVERAGE(AJ102:AJ112)</f>
        <v>37.071406472416122</v>
      </c>
    </row>
    <row r="108" spans="2:38" x14ac:dyDescent="0.2">
      <c r="B108">
        <f t="shared" si="46"/>
        <v>2000</v>
      </c>
      <c r="C108">
        <v>2200000</v>
      </c>
      <c r="D108">
        <v>371.80350900000002</v>
      </c>
      <c r="E108">
        <v>-539858.53674200003</v>
      </c>
      <c r="F108">
        <v>2513148.7383670001</v>
      </c>
      <c r="G108">
        <v>748.09893</v>
      </c>
      <c r="I108">
        <f t="shared" ref="I108:I127" si="59">E108-(128000-$B$86)/128000*$E$87</f>
        <v>1246.9116797179449</v>
      </c>
      <c r="J108">
        <f t="shared" ref="J108:J127" si="60">B108/$B$86</f>
        <v>0.20574015019030964</v>
      </c>
      <c r="K108">
        <f t="shared" si="42"/>
        <v>0.99919088179507365</v>
      </c>
      <c r="L108">
        <f t="shared" ref="L108:L127" si="61">E108-$E$88</f>
        <v>67.069794000010006</v>
      </c>
      <c r="M108">
        <f t="shared" si="50"/>
        <v>-3.8009501200006341</v>
      </c>
      <c r="O108">
        <v>1000</v>
      </c>
      <c r="P108">
        <v>2200000</v>
      </c>
      <c r="Q108">
        <v>371.76104600000002</v>
      </c>
      <c r="R108">
        <v>-539960.39696399996</v>
      </c>
      <c r="S108">
        <v>2513148.7383670001</v>
      </c>
      <c r="T108">
        <v>-309.508782</v>
      </c>
      <c r="U108">
        <v>907.56717200000003</v>
      </c>
      <c r="V108">
        <f t="shared" si="54"/>
        <v>9.0756717200000003E-2</v>
      </c>
      <c r="Y108">
        <v>2200000</v>
      </c>
      <c r="Z108">
        <v>33.274900000000002</v>
      </c>
      <c r="AA108">
        <v>104.422</v>
      </c>
      <c r="AB108">
        <v>71.147099999999995</v>
      </c>
      <c r="AD108">
        <f t="shared" si="55"/>
        <v>188473.37419300459</v>
      </c>
      <c r="AE108">
        <f t="shared" si="56"/>
        <v>9.2784176912594246E-2</v>
      </c>
      <c r="AF108">
        <f t="shared" si="57"/>
        <v>113.49866593902736</v>
      </c>
      <c r="AG108">
        <f t="shared" si="58"/>
        <v>5.3057892356506457E-3</v>
      </c>
      <c r="AI108">
        <v>4.9708838202242402</v>
      </c>
      <c r="AJ108">
        <v>37.246657429630957</v>
      </c>
    </row>
    <row r="109" spans="2:38" x14ac:dyDescent="0.2">
      <c r="B109">
        <f t="shared" si="46"/>
        <v>2100</v>
      </c>
      <c r="C109">
        <v>2300000</v>
      </c>
      <c r="D109">
        <v>371.88211200000001</v>
      </c>
      <c r="E109">
        <v>-539839.57994700002</v>
      </c>
      <c r="F109">
        <v>2513148.7383670001</v>
      </c>
      <c r="G109">
        <v>845.24717199999998</v>
      </c>
      <c r="I109">
        <f t="shared" si="59"/>
        <v>1265.8684747179504</v>
      </c>
      <c r="J109">
        <f t="shared" si="60"/>
        <v>0.21602715769982511</v>
      </c>
      <c r="K109">
        <f t="shared" si="42"/>
        <v>0.99919088179507365</v>
      </c>
      <c r="L109">
        <f t="shared" si="61"/>
        <v>86.02658900001552</v>
      </c>
      <c r="M109">
        <f t="shared" si="50"/>
        <v>-3.8204320499999449</v>
      </c>
      <c r="O109">
        <v>1050</v>
      </c>
      <c r="P109">
        <v>2300000</v>
      </c>
      <c r="Q109">
        <v>371.753152</v>
      </c>
      <c r="R109">
        <v>-539955.73244000005</v>
      </c>
      <c r="S109">
        <v>2513148.7383670001</v>
      </c>
      <c r="T109">
        <v>-375.80149499999999</v>
      </c>
      <c r="U109">
        <v>1057.475729</v>
      </c>
      <c r="V109">
        <f t="shared" si="54"/>
        <v>0.1057475729</v>
      </c>
      <c r="Y109">
        <v>2300000</v>
      </c>
      <c r="Z109">
        <v>33.227200000000003</v>
      </c>
      <c r="AA109">
        <v>104.429</v>
      </c>
      <c r="AB109">
        <v>71.201800000000006</v>
      </c>
      <c r="AD109">
        <f t="shared" si="55"/>
        <v>188908.4202529566</v>
      </c>
      <c r="AE109">
        <f t="shared" si="56"/>
        <v>0.10786094943168049</v>
      </c>
      <c r="AF109">
        <f t="shared" si="57"/>
        <v>108.34347683460044</v>
      </c>
      <c r="AG109">
        <f t="shared" si="58"/>
        <v>5.5582487990424373E-3</v>
      </c>
      <c r="AI109">
        <v>2.0211092068137346</v>
      </c>
      <c r="AJ109">
        <v>37.417184241687416</v>
      </c>
    </row>
    <row r="110" spans="2:38" x14ac:dyDescent="0.2">
      <c r="B110">
        <f t="shared" si="46"/>
        <v>2200</v>
      </c>
      <c r="C110">
        <v>2400000</v>
      </c>
      <c r="D110">
        <v>371.810203</v>
      </c>
      <c r="E110">
        <v>-539817.58371499996</v>
      </c>
      <c r="F110">
        <v>2513148.7383670001</v>
      </c>
      <c r="G110">
        <v>1115.330729</v>
      </c>
      <c r="I110">
        <f t="shared" si="59"/>
        <v>1287.8647067180136</v>
      </c>
      <c r="J110">
        <f t="shared" si="60"/>
        <v>0.22631416520934061</v>
      </c>
      <c r="K110">
        <f t="shared" si="42"/>
        <v>0.99919088179507365</v>
      </c>
      <c r="L110">
        <f t="shared" si="61"/>
        <v>108.02282100007869</v>
      </c>
      <c r="M110">
        <f t="shared" si="50"/>
        <v>-3.7900376799993682</v>
      </c>
      <c r="O110">
        <v>1100</v>
      </c>
      <c r="P110">
        <v>2400000</v>
      </c>
      <c r="Q110">
        <v>371.754953</v>
      </c>
      <c r="R110">
        <v>-539962.24418899999</v>
      </c>
      <c r="S110">
        <v>2513148.7383670001</v>
      </c>
      <c r="T110">
        <v>-293.01564300000001</v>
      </c>
      <c r="U110">
        <v>1164.237664</v>
      </c>
      <c r="V110">
        <f t="shared" si="54"/>
        <v>0.1164237664</v>
      </c>
      <c r="Y110">
        <v>2400000</v>
      </c>
      <c r="Z110">
        <v>33.093899999999998</v>
      </c>
      <c r="AA110">
        <v>104.925</v>
      </c>
      <c r="AB110">
        <v>71.831100000000006</v>
      </c>
      <c r="AD110">
        <f t="shared" si="55"/>
        <v>193961.68536226981</v>
      </c>
      <c r="AE110">
        <f t="shared" si="56"/>
        <v>0.1156567122548995</v>
      </c>
      <c r="AF110">
        <f t="shared" si="57"/>
        <v>106.18520629559897</v>
      </c>
      <c r="AG110">
        <f t="shared" si="58"/>
        <v>5.6712231487651135E-3</v>
      </c>
      <c r="AI110">
        <v>4.8253198334131522</v>
      </c>
      <c r="AJ110">
        <v>37.524233707331049</v>
      </c>
    </row>
    <row r="111" spans="2:38" x14ac:dyDescent="0.2">
      <c r="B111">
        <f t="shared" si="46"/>
        <v>2300</v>
      </c>
      <c r="C111">
        <v>2500000</v>
      </c>
      <c r="D111">
        <v>371.80697199999997</v>
      </c>
      <c r="E111">
        <v>-539805.91449200001</v>
      </c>
      <c r="F111">
        <v>2513148.7383670001</v>
      </c>
      <c r="G111">
        <v>1327.5407299999999</v>
      </c>
      <c r="I111">
        <f t="shared" si="59"/>
        <v>1299.5339297179598</v>
      </c>
      <c r="J111">
        <f t="shared" si="60"/>
        <v>0.23660117271885608</v>
      </c>
      <c r="K111">
        <f t="shared" si="42"/>
        <v>0.99919088179507365</v>
      </c>
      <c r="L111">
        <f t="shared" si="61"/>
        <v>119.69204400002491</v>
      </c>
      <c r="M111">
        <f t="shared" si="50"/>
        <v>-3.8933077700005381</v>
      </c>
      <c r="O111">
        <v>1150</v>
      </c>
      <c r="P111">
        <v>2500000</v>
      </c>
      <c r="Q111">
        <v>371.73645900000002</v>
      </c>
      <c r="R111">
        <v>-539954.41841499996</v>
      </c>
      <c r="S111">
        <v>2513148.7383670001</v>
      </c>
      <c r="T111">
        <v>-305.65253000000001</v>
      </c>
      <c r="U111">
        <v>1278.5791899999999</v>
      </c>
      <c r="V111">
        <f t="shared" si="54"/>
        <v>0.12785791899999999</v>
      </c>
      <c r="Y111">
        <v>2500000</v>
      </c>
      <c r="Z111">
        <v>32.963700000000003</v>
      </c>
      <c r="AA111">
        <v>104.66800000000001</v>
      </c>
      <c r="AB111">
        <v>71.704300000000003</v>
      </c>
      <c r="AD111">
        <f t="shared" si="55"/>
        <v>192936.32369983243</v>
      </c>
      <c r="AE111">
        <f t="shared" si="56"/>
        <v>0.12769055639246166</v>
      </c>
      <c r="AF111">
        <f t="shared" si="57"/>
        <v>101.03152533220789</v>
      </c>
      <c r="AG111">
        <f t="shared" si="58"/>
        <v>5.9605157699032015E-3</v>
      </c>
      <c r="AI111">
        <v>2.2081530358243842</v>
      </c>
      <c r="AJ111">
        <v>37.541646994842132</v>
      </c>
    </row>
    <row r="112" spans="2:38" x14ac:dyDescent="0.2">
      <c r="B112">
        <f t="shared" si="46"/>
        <v>2400</v>
      </c>
      <c r="C112">
        <v>2600000</v>
      </c>
      <c r="D112">
        <v>371.83995599999997</v>
      </c>
      <c r="E112">
        <v>-539773.31366099999</v>
      </c>
      <c r="F112">
        <v>2513148.7383670001</v>
      </c>
      <c r="G112">
        <v>1587.2769989999999</v>
      </c>
      <c r="I112">
        <f t="shared" si="59"/>
        <v>1332.1347607179778</v>
      </c>
      <c r="J112">
        <f t="shared" si="60"/>
        <v>0.24688818022837156</v>
      </c>
      <c r="K112">
        <f t="shared" si="42"/>
        <v>0.99919088179507365</v>
      </c>
      <c r="L112">
        <f t="shared" si="61"/>
        <v>152.29287500004284</v>
      </c>
      <c r="M112">
        <f t="shared" si="50"/>
        <v>-3.6839916899998206</v>
      </c>
      <c r="O112">
        <v>1200</v>
      </c>
      <c r="P112">
        <v>2600000</v>
      </c>
      <c r="Q112">
        <v>371.76758799999999</v>
      </c>
      <c r="R112">
        <v>-539951.88030800002</v>
      </c>
      <c r="S112">
        <v>2513148.7383670001</v>
      </c>
      <c r="T112">
        <v>-240.41024999999999</v>
      </c>
      <c r="U112">
        <v>1435.1506320000001</v>
      </c>
      <c r="V112">
        <f t="shared" si="54"/>
        <v>0.14351506320000001</v>
      </c>
      <c r="Y112">
        <v>2600000</v>
      </c>
      <c r="Z112">
        <v>33.005000000000003</v>
      </c>
      <c r="AA112">
        <v>104.657</v>
      </c>
      <c r="AB112">
        <v>71.652000000000001</v>
      </c>
      <c r="AD112">
        <f t="shared" si="55"/>
        <v>192514.45730069952</v>
      </c>
      <c r="AE112">
        <f t="shared" si="56"/>
        <v>0.14364128576374705</v>
      </c>
      <c r="AF112">
        <f t="shared" si="57"/>
        <v>96.610171822067713</v>
      </c>
      <c r="AG112">
        <f t="shared" si="58"/>
        <v>6.2332980952472068E-3</v>
      </c>
      <c r="AI112">
        <v>1.910734586905334</v>
      </c>
      <c r="AJ112">
        <v>37.569282726024106</v>
      </c>
    </row>
    <row r="113" spans="2:38" x14ac:dyDescent="0.2">
      <c r="B113">
        <f t="shared" si="46"/>
        <v>2500</v>
      </c>
      <c r="C113">
        <v>2700000</v>
      </c>
      <c r="D113">
        <v>371.82076499999999</v>
      </c>
      <c r="E113">
        <v>-539751.09163799998</v>
      </c>
      <c r="F113">
        <v>2513148.7383670001</v>
      </c>
      <c r="G113">
        <v>1812.6854780000001</v>
      </c>
      <c r="I113">
        <f t="shared" si="59"/>
        <v>1354.3567837179871</v>
      </c>
      <c r="J113">
        <f t="shared" si="60"/>
        <v>0.25717518773788706</v>
      </c>
      <c r="K113">
        <f t="shared" si="42"/>
        <v>0.99919088179507365</v>
      </c>
      <c r="L113">
        <f t="shared" si="61"/>
        <v>174.5148980000522</v>
      </c>
      <c r="M113">
        <f t="shared" si="50"/>
        <v>-3.7877797699999065</v>
      </c>
      <c r="O113">
        <v>1250</v>
      </c>
      <c r="P113">
        <v>2700000</v>
      </c>
      <c r="Q113">
        <v>371.77604100000002</v>
      </c>
      <c r="R113">
        <v>-539951.06635700003</v>
      </c>
      <c r="S113">
        <v>2513148.7383670001</v>
      </c>
      <c r="T113">
        <v>-126.786435</v>
      </c>
      <c r="U113">
        <v>1551.4638829999999</v>
      </c>
      <c r="V113">
        <f t="shared" si="54"/>
        <v>0.15514638829999999</v>
      </c>
      <c r="Y113">
        <v>2700000</v>
      </c>
      <c r="Z113">
        <v>32.929499999999997</v>
      </c>
      <c r="AA113">
        <v>104.46</v>
      </c>
      <c r="AB113">
        <v>71.530500000000004</v>
      </c>
      <c r="AD113">
        <f t="shared" si="55"/>
        <v>191536.77911464541</v>
      </c>
      <c r="AE113">
        <f t="shared" si="56"/>
        <v>0.15607546469016342</v>
      </c>
      <c r="AF113">
        <f t="shared" si="57"/>
        <v>92.27475870627157</v>
      </c>
      <c r="AG113">
        <f t="shared" si="58"/>
        <v>6.5261617417707828E-3</v>
      </c>
      <c r="AI113">
        <v>2.0167042665414061</v>
      </c>
      <c r="AJ113">
        <v>37.59090722044791</v>
      </c>
    </row>
    <row r="114" spans="2:38" x14ac:dyDescent="0.2">
      <c r="B114">
        <f t="shared" si="46"/>
        <v>2600</v>
      </c>
      <c r="C114">
        <v>2800000</v>
      </c>
      <c r="D114">
        <v>371.87385899999998</v>
      </c>
      <c r="E114">
        <v>-539722.43482299999</v>
      </c>
      <c r="F114">
        <v>2513148.7383670001</v>
      </c>
      <c r="G114">
        <v>2058.1744170000002</v>
      </c>
      <c r="I114">
        <f t="shared" si="59"/>
        <v>1383.0135987179819</v>
      </c>
      <c r="J114">
        <f t="shared" si="60"/>
        <v>0.26746219524740256</v>
      </c>
      <c r="K114">
        <f t="shared" si="42"/>
        <v>0.99919088179507365</v>
      </c>
      <c r="L114">
        <f t="shared" si="61"/>
        <v>203.17171300004702</v>
      </c>
      <c r="M114">
        <f t="shared" si="50"/>
        <v>-3.7234318500000518</v>
      </c>
      <c r="O114">
        <v>1300</v>
      </c>
      <c r="P114">
        <v>2800000</v>
      </c>
      <c r="Q114">
        <v>371.75179200000002</v>
      </c>
      <c r="R114">
        <v>-539958.03078999999</v>
      </c>
      <c r="S114">
        <v>2513148.7383670001</v>
      </c>
      <c r="T114">
        <v>-12.741998000000001</v>
      </c>
      <c r="U114">
        <v>1706.1418530000001</v>
      </c>
      <c r="V114">
        <f t="shared" si="54"/>
        <v>0.17061418530000003</v>
      </c>
      <c r="Y114">
        <v>2800000</v>
      </c>
      <c r="Z114">
        <v>33.243699999999997</v>
      </c>
      <c r="AA114">
        <v>104.562</v>
      </c>
      <c r="AB114">
        <v>71.318299999999994</v>
      </c>
      <c r="AD114">
        <f t="shared" si="55"/>
        <v>189837.21108518535</v>
      </c>
      <c r="AE114">
        <f t="shared" si="56"/>
        <v>0.17317250468212897</v>
      </c>
      <c r="AF114">
        <f t="shared" si="57"/>
        <v>87.938437319614323</v>
      </c>
      <c r="AG114">
        <f t="shared" si="58"/>
        <v>6.8479724947953071E-3</v>
      </c>
      <c r="AI114">
        <v>2.7790661631348583</v>
      </c>
      <c r="AJ114">
        <v>37.955190586624305</v>
      </c>
    </row>
    <row r="115" spans="2:38" x14ac:dyDescent="0.2">
      <c r="B115">
        <f t="shared" si="46"/>
        <v>2700</v>
      </c>
      <c r="C115">
        <v>2900000</v>
      </c>
      <c r="D115">
        <v>371.76119399999999</v>
      </c>
      <c r="E115">
        <v>-539692.71194099996</v>
      </c>
      <c r="F115">
        <v>2513148.7383670001</v>
      </c>
      <c r="G115">
        <v>2356.498842</v>
      </c>
      <c r="I115">
        <f t="shared" si="59"/>
        <v>1412.7364807180129</v>
      </c>
      <c r="J115">
        <f t="shared" si="60"/>
        <v>0.277749202756918</v>
      </c>
      <c r="K115">
        <f t="shared" si="42"/>
        <v>0.99919088179507365</v>
      </c>
      <c r="L115">
        <f t="shared" si="61"/>
        <v>232.89459500007797</v>
      </c>
      <c r="M115">
        <f t="shared" si="50"/>
        <v>-3.7127711799996903</v>
      </c>
      <c r="O115">
        <v>1350</v>
      </c>
      <c r="P115">
        <v>2900000</v>
      </c>
      <c r="Q115">
        <v>371.76564500000001</v>
      </c>
      <c r="R115">
        <v>-539947.21439400001</v>
      </c>
      <c r="S115">
        <v>2513148.7383670001</v>
      </c>
      <c r="T115">
        <v>-1.2819100000000001</v>
      </c>
      <c r="U115">
        <v>1875.11338</v>
      </c>
      <c r="V115">
        <f t="shared" si="54"/>
        <v>0.187511338</v>
      </c>
      <c r="Y115">
        <v>2900000</v>
      </c>
      <c r="Z115">
        <v>33.139699999999998</v>
      </c>
      <c r="AA115">
        <v>104.68300000000001</v>
      </c>
      <c r="AB115">
        <v>71.543300000000002</v>
      </c>
      <c r="AD115">
        <f t="shared" si="55"/>
        <v>191639.62095884592</v>
      </c>
      <c r="AE115">
        <f t="shared" si="56"/>
        <v>0.18853299916273375</v>
      </c>
      <c r="AF115">
        <f t="shared" si="57"/>
        <v>85.485466475123701</v>
      </c>
      <c r="AG115">
        <f t="shared" si="58"/>
        <v>7.044472292553265E-3</v>
      </c>
      <c r="AI115">
        <v>1.7118434669292983</v>
      </c>
      <c r="AJ115">
        <v>38.392813976449574</v>
      </c>
    </row>
    <row r="116" spans="2:38" x14ac:dyDescent="0.2">
      <c r="B116">
        <f t="shared" si="46"/>
        <v>2800</v>
      </c>
      <c r="C116">
        <v>3000000</v>
      </c>
      <c r="D116">
        <v>371.84459800000002</v>
      </c>
      <c r="E116">
        <v>-539660.94818399998</v>
      </c>
      <c r="F116">
        <v>2513148.7383670001</v>
      </c>
      <c r="G116">
        <v>2682.8397239999999</v>
      </c>
      <c r="I116">
        <f t="shared" si="59"/>
        <v>1444.5002377179917</v>
      </c>
      <c r="J116">
        <f t="shared" si="60"/>
        <v>0.2880362102664335</v>
      </c>
      <c r="K116">
        <f t="shared" si="42"/>
        <v>0.99919088179507365</v>
      </c>
      <c r="L116">
        <f t="shared" si="61"/>
        <v>264.65835200005677</v>
      </c>
      <c r="M116">
        <f t="shared" si="50"/>
        <v>-3.692362430000212</v>
      </c>
      <c r="O116">
        <v>1400</v>
      </c>
      <c r="P116">
        <v>3000000</v>
      </c>
      <c r="Q116">
        <v>371.77202199999999</v>
      </c>
      <c r="R116">
        <v>-539944.14030700002</v>
      </c>
      <c r="S116">
        <v>2513148.7383670001</v>
      </c>
      <c r="T116">
        <v>30.901323000000001</v>
      </c>
      <c r="U116">
        <v>2028.533962</v>
      </c>
      <c r="V116">
        <f t="shared" si="54"/>
        <v>0.20285339620000001</v>
      </c>
      <c r="Y116">
        <v>3000000</v>
      </c>
      <c r="Z116">
        <v>33.094099999999997</v>
      </c>
      <c r="AA116">
        <v>104.651</v>
      </c>
      <c r="AB116">
        <v>71.556899999999999</v>
      </c>
      <c r="AD116">
        <f t="shared" si="55"/>
        <v>191748.93074690233</v>
      </c>
      <c r="AE116">
        <f t="shared" si="56"/>
        <v>0.20384237887937057</v>
      </c>
      <c r="AF116">
        <f t="shared" si="57"/>
        <v>82.479432925560403</v>
      </c>
      <c r="AG116">
        <f t="shared" si="58"/>
        <v>7.3012141165361717E-3</v>
      </c>
      <c r="AI116">
        <v>1.5757307467687904</v>
      </c>
      <c r="AJ116">
        <v>39.067330193143611</v>
      </c>
    </row>
    <row r="117" spans="2:38" x14ac:dyDescent="0.2">
      <c r="B117">
        <f t="shared" si="46"/>
        <v>2900</v>
      </c>
      <c r="C117">
        <v>3100000</v>
      </c>
      <c r="D117">
        <v>371.828799</v>
      </c>
      <c r="E117">
        <v>-539618.22441100003</v>
      </c>
      <c r="F117">
        <v>2513148.7383670001</v>
      </c>
      <c r="G117">
        <v>3046.876303</v>
      </c>
      <c r="I117">
        <f t="shared" si="59"/>
        <v>1487.2240107179387</v>
      </c>
      <c r="J117">
        <f t="shared" si="60"/>
        <v>0.298323217775949</v>
      </c>
      <c r="K117">
        <f t="shared" si="42"/>
        <v>0.99919088179507365</v>
      </c>
      <c r="L117">
        <f t="shared" si="61"/>
        <v>307.38212500000373</v>
      </c>
      <c r="M117">
        <f t="shared" si="50"/>
        <v>-3.5827622700005306</v>
      </c>
      <c r="O117">
        <v>1450</v>
      </c>
      <c r="P117">
        <v>3100000</v>
      </c>
      <c r="Q117">
        <v>371.75800199999998</v>
      </c>
      <c r="R117">
        <v>-539944.10214800003</v>
      </c>
      <c r="S117">
        <v>2513148.7383670001</v>
      </c>
      <c r="T117">
        <v>-0.32789200000000002</v>
      </c>
      <c r="U117">
        <v>2237.7778130000002</v>
      </c>
      <c r="V117">
        <f t="shared" si="54"/>
        <v>0.22377778130000003</v>
      </c>
      <c r="Y117">
        <v>3100000</v>
      </c>
      <c r="Z117">
        <v>32.876800000000003</v>
      </c>
      <c r="AA117">
        <v>104.68600000000001</v>
      </c>
      <c r="AB117">
        <v>71.809200000000004</v>
      </c>
      <c r="AD117">
        <f t="shared" ref="AD117:AD127" si="62">(1/6)*3.14*(AB117)^3</f>
        <v>193784.3332414295</v>
      </c>
      <c r="AE117">
        <f t="shared" ref="AE117:AE127" si="63">V117*$AD$85/AD117</f>
        <v>0.22250688166836954</v>
      </c>
      <c r="AF117">
        <f t="shared" ref="AF117:AF127" si="64">AD117/O117*0.6022</f>
        <v>80.480638260681957</v>
      </c>
      <c r="AG117">
        <f t="shared" ref="AG117:AG127" si="65">O117/AD117</f>
        <v>7.4825450321285413E-3</v>
      </c>
      <c r="AI117">
        <v>1.6915767576780159</v>
      </c>
      <c r="AJ117">
        <v>39.749023587234902</v>
      </c>
    </row>
    <row r="118" spans="2:38" x14ac:dyDescent="0.2">
      <c r="B118">
        <f t="shared" si="46"/>
        <v>3000</v>
      </c>
      <c r="C118">
        <v>3200000</v>
      </c>
      <c r="D118">
        <v>371.80401499999999</v>
      </c>
      <c r="E118">
        <v>-539581.67660500004</v>
      </c>
      <c r="F118">
        <v>2513148.7383670001</v>
      </c>
      <c r="G118">
        <v>3463.0053339999999</v>
      </c>
      <c r="I118">
        <f t="shared" si="59"/>
        <v>1523.7718167179264</v>
      </c>
      <c r="J118">
        <f t="shared" si="60"/>
        <v>0.30861022528546445</v>
      </c>
      <c r="K118">
        <f t="shared" si="42"/>
        <v>0.99919088179507365</v>
      </c>
      <c r="L118">
        <f t="shared" si="61"/>
        <v>343.92993099999148</v>
      </c>
      <c r="M118">
        <f t="shared" si="50"/>
        <v>-3.6445219400001223</v>
      </c>
      <c r="O118">
        <v>1500</v>
      </c>
      <c r="P118">
        <v>3200000</v>
      </c>
      <c r="Q118">
        <v>371.79661099999998</v>
      </c>
      <c r="R118">
        <v>-539935.34454900003</v>
      </c>
      <c r="S118">
        <v>2513148.7383670001</v>
      </c>
      <c r="T118">
        <v>113.729989</v>
      </c>
      <c r="U118">
        <v>2381.995778</v>
      </c>
      <c r="V118">
        <f t="shared" si="54"/>
        <v>0.23819957780000001</v>
      </c>
      <c r="Y118">
        <v>3200000</v>
      </c>
      <c r="Z118">
        <v>32.868499999999997</v>
      </c>
      <c r="AA118">
        <v>104.53400000000001</v>
      </c>
      <c r="AB118">
        <v>71.665499999999994</v>
      </c>
      <c r="AD118">
        <f t="shared" si="62"/>
        <v>192623.29312691226</v>
      </c>
      <c r="AE118">
        <f t="shared" si="63"/>
        <v>0.23827437043252347</v>
      </c>
      <c r="AF118">
        <f t="shared" si="64"/>
        <v>77.331831414017714</v>
      </c>
      <c r="AG118">
        <f t="shared" si="65"/>
        <v>7.7872202040056822E-3</v>
      </c>
      <c r="AI118">
        <v>1.5786456554251258</v>
      </c>
      <c r="AJ118">
        <v>40.459411694931944</v>
      </c>
      <c r="AK118">
        <f>AVERAGE(AI113:AI123)</f>
        <v>1.7309475093184417</v>
      </c>
      <c r="AL118">
        <f>AVERAGE(AJ113:AJ123)</f>
        <v>39.908563933046395</v>
      </c>
    </row>
    <row r="119" spans="2:38" x14ac:dyDescent="0.2">
      <c r="B119">
        <f t="shared" si="46"/>
        <v>3100</v>
      </c>
      <c r="C119">
        <v>3300000</v>
      </c>
      <c r="D119">
        <v>371.92004600000001</v>
      </c>
      <c r="E119">
        <v>-539524.61967299995</v>
      </c>
      <c r="F119">
        <v>2513148.7383670001</v>
      </c>
      <c r="G119">
        <v>3974.0470679999999</v>
      </c>
      <c r="I119">
        <f t="shared" si="59"/>
        <v>1580.8287487180205</v>
      </c>
      <c r="J119">
        <f t="shared" si="60"/>
        <v>0.31889723279497995</v>
      </c>
      <c r="K119">
        <f t="shared" si="42"/>
        <v>0.99919088179507365</v>
      </c>
      <c r="L119">
        <f t="shared" si="61"/>
        <v>400.98686300008558</v>
      </c>
      <c r="M119">
        <f t="shared" si="50"/>
        <v>-3.439430679999059</v>
      </c>
      <c r="O119">
        <v>1550</v>
      </c>
      <c r="P119">
        <v>3300000</v>
      </c>
      <c r="Q119">
        <v>371.71993800000001</v>
      </c>
      <c r="R119">
        <v>-539929.43662099994</v>
      </c>
      <c r="S119">
        <v>2513148.7383670001</v>
      </c>
      <c r="T119">
        <v>221.47645</v>
      </c>
      <c r="U119">
        <v>2607.1932870000001</v>
      </c>
      <c r="V119">
        <f t="shared" si="54"/>
        <v>0.26071932870000003</v>
      </c>
      <c r="Y119">
        <v>3300000</v>
      </c>
      <c r="Z119">
        <v>32.668199999999999</v>
      </c>
      <c r="AA119">
        <v>104.749</v>
      </c>
      <c r="AB119">
        <v>72.080799999999996</v>
      </c>
      <c r="AD119">
        <f t="shared" si="62"/>
        <v>195991.47977753129</v>
      </c>
      <c r="AE119">
        <f t="shared" si="63"/>
        <v>0.25631922661816459</v>
      </c>
      <c r="AF119">
        <f t="shared" si="64"/>
        <v>76.14585104647054</v>
      </c>
      <c r="AG119">
        <f t="shared" si="65"/>
        <v>7.9085070522422474E-3</v>
      </c>
      <c r="AI119">
        <v>1.5078350729670484</v>
      </c>
      <c r="AJ119">
        <v>40.580518866633639</v>
      </c>
    </row>
    <row r="120" spans="2:38" x14ac:dyDescent="0.2">
      <c r="B120">
        <f t="shared" si="46"/>
        <v>3200</v>
      </c>
      <c r="C120">
        <v>3400000</v>
      </c>
      <c r="D120">
        <v>371.82848100000001</v>
      </c>
      <c r="E120">
        <v>-539477.18555900001</v>
      </c>
      <c r="F120">
        <v>2513148.7383670001</v>
      </c>
      <c r="G120">
        <v>4411.0913870000004</v>
      </c>
      <c r="I120">
        <f t="shared" si="59"/>
        <v>1628.2628627179656</v>
      </c>
      <c r="J120">
        <f t="shared" si="60"/>
        <v>0.32918424030449545</v>
      </c>
      <c r="K120">
        <f t="shared" ref="K120:K146" si="66">F120/$F$87</f>
        <v>0.99919088179507365</v>
      </c>
      <c r="L120">
        <f t="shared" si="61"/>
        <v>448.42097700003069</v>
      </c>
      <c r="M120">
        <f t="shared" si="50"/>
        <v>-3.5356588600005487</v>
      </c>
      <c r="O120">
        <v>1600</v>
      </c>
      <c r="P120">
        <v>3400000</v>
      </c>
      <c r="Q120">
        <v>371.753039</v>
      </c>
      <c r="R120">
        <v>-539930.26062900003</v>
      </c>
      <c r="S120">
        <v>2513148.7383670001</v>
      </c>
      <c r="T120">
        <v>264.89569899999998</v>
      </c>
      <c r="U120">
        <v>2859.8300300000001</v>
      </c>
      <c r="V120">
        <f t="shared" si="54"/>
        <v>0.28598300300000001</v>
      </c>
      <c r="Y120">
        <v>3400000</v>
      </c>
      <c r="Z120">
        <v>32.721899999999998</v>
      </c>
      <c r="AA120">
        <v>104.86799999999999</v>
      </c>
      <c r="AB120">
        <v>72.146100000000004</v>
      </c>
      <c r="AD120">
        <f t="shared" si="62"/>
        <v>196524.62486257186</v>
      </c>
      <c r="AE120">
        <f t="shared" si="63"/>
        <v>0.28039379135460235</v>
      </c>
      <c r="AF120">
        <f t="shared" si="64"/>
        <v>73.966955682650479</v>
      </c>
      <c r="AG120">
        <f t="shared" si="65"/>
        <v>8.1414733706723398E-3</v>
      </c>
      <c r="AI120">
        <v>1.4168760122281934</v>
      </c>
      <c r="AJ120">
        <v>40.609943503018563</v>
      </c>
    </row>
    <row r="121" spans="2:38" x14ac:dyDescent="0.2">
      <c r="B121">
        <f t="shared" si="46"/>
        <v>3300</v>
      </c>
      <c r="C121">
        <v>3500000</v>
      </c>
      <c r="D121">
        <v>371.87840899999998</v>
      </c>
      <c r="E121">
        <v>-539414.03206899995</v>
      </c>
      <c r="F121">
        <v>2513148.7383670001</v>
      </c>
      <c r="G121">
        <v>5166.49899</v>
      </c>
      <c r="I121">
        <f t="shared" si="59"/>
        <v>1691.4163527180208</v>
      </c>
      <c r="J121">
        <f t="shared" si="60"/>
        <v>0.33947124781401089</v>
      </c>
      <c r="K121">
        <f t="shared" si="66"/>
        <v>0.99919088179507365</v>
      </c>
      <c r="L121">
        <f t="shared" si="61"/>
        <v>511.57446700008586</v>
      </c>
      <c r="M121">
        <f t="shared" si="50"/>
        <v>-3.3784650999994481</v>
      </c>
      <c r="O121">
        <v>1650</v>
      </c>
      <c r="P121">
        <v>3500000</v>
      </c>
      <c r="Q121">
        <v>371.738991</v>
      </c>
      <c r="R121">
        <v>-539924.10520600004</v>
      </c>
      <c r="S121">
        <v>2513148.7383670001</v>
      </c>
      <c r="T121">
        <v>326.06852400000002</v>
      </c>
      <c r="U121">
        <v>2992.985224</v>
      </c>
      <c r="V121">
        <f t="shared" si="54"/>
        <v>0.29929852239999999</v>
      </c>
      <c r="Y121">
        <v>3500000</v>
      </c>
      <c r="Z121">
        <v>32.8797</v>
      </c>
      <c r="AA121">
        <v>104.95099999999999</v>
      </c>
      <c r="AB121">
        <v>72.071299999999994</v>
      </c>
      <c r="AD121">
        <f t="shared" si="62"/>
        <v>195913.99699400866</v>
      </c>
      <c r="AE121">
        <f t="shared" si="63"/>
        <v>0.29436370086513369</v>
      </c>
      <c r="AF121">
        <f t="shared" si="64"/>
        <v>71.502672115025462</v>
      </c>
      <c r="AG121">
        <f t="shared" si="65"/>
        <v>8.4220628710385582E-3</v>
      </c>
      <c r="AI121">
        <v>2.2770229668181523</v>
      </c>
      <c r="AJ121">
        <v>41.433775722881691</v>
      </c>
    </row>
    <row r="122" spans="2:38" x14ac:dyDescent="0.2">
      <c r="B122">
        <f t="shared" si="46"/>
        <v>3400</v>
      </c>
      <c r="C122">
        <v>3600000</v>
      </c>
      <c r="D122">
        <v>371.83027499999997</v>
      </c>
      <c r="E122">
        <v>-539351.34834499995</v>
      </c>
      <c r="F122">
        <v>2513148.7383670001</v>
      </c>
      <c r="G122">
        <v>5767.8729970000004</v>
      </c>
      <c r="I122">
        <f t="shared" si="59"/>
        <v>1754.100076718023</v>
      </c>
      <c r="J122">
        <f t="shared" si="60"/>
        <v>0.34975825532352639</v>
      </c>
      <c r="K122">
        <f t="shared" si="66"/>
        <v>0.99919088179507365</v>
      </c>
      <c r="L122">
        <f t="shared" si="61"/>
        <v>574.25819100008812</v>
      </c>
      <c r="M122">
        <f t="shared" si="50"/>
        <v>-3.3831627599999776</v>
      </c>
      <c r="O122">
        <v>1700</v>
      </c>
      <c r="P122">
        <v>3600000</v>
      </c>
      <c r="Q122">
        <v>371.774226</v>
      </c>
      <c r="R122">
        <v>-539909.78818499995</v>
      </c>
      <c r="S122">
        <v>2513148.7383670001</v>
      </c>
      <c r="T122">
        <v>364.762877</v>
      </c>
      <c r="U122">
        <v>3286.497316</v>
      </c>
      <c r="V122">
        <f t="shared" si="54"/>
        <v>0.32864973159999999</v>
      </c>
      <c r="Y122">
        <v>3600000</v>
      </c>
      <c r="Z122">
        <v>32.35</v>
      </c>
      <c r="AA122">
        <v>104.511</v>
      </c>
      <c r="AB122">
        <v>72.161000000000001</v>
      </c>
      <c r="AD122">
        <f t="shared" si="62"/>
        <v>196646.41197385709</v>
      </c>
      <c r="AE122">
        <f t="shared" si="63"/>
        <v>0.32202708590514101</v>
      </c>
      <c r="AF122">
        <f t="shared" si="64"/>
        <v>69.659099582739259</v>
      </c>
      <c r="AG122">
        <f t="shared" si="65"/>
        <v>8.644958140532991E-3</v>
      </c>
      <c r="AI122">
        <v>1.3038352894063665</v>
      </c>
      <c r="AJ122">
        <v>41.449914871657015</v>
      </c>
    </row>
    <row r="123" spans="2:38" x14ac:dyDescent="0.2">
      <c r="B123">
        <f t="shared" si="46"/>
        <v>3500</v>
      </c>
      <c r="C123">
        <v>3700000</v>
      </c>
      <c r="D123">
        <v>371.84555799999998</v>
      </c>
      <c r="E123">
        <v>-539280.52208000002</v>
      </c>
      <c r="F123">
        <v>2513148.7383670001</v>
      </c>
      <c r="G123">
        <v>6560.8925099999997</v>
      </c>
      <c r="I123">
        <f t="shared" si="59"/>
        <v>1824.9263417179463</v>
      </c>
      <c r="J123">
        <f t="shared" si="60"/>
        <v>0.36004526283304189</v>
      </c>
      <c r="K123">
        <f t="shared" si="66"/>
        <v>0.99919088179507365</v>
      </c>
      <c r="L123">
        <f t="shared" si="61"/>
        <v>645.08445600001141</v>
      </c>
      <c r="M123">
        <f t="shared" si="50"/>
        <v>-3.3017373500007672</v>
      </c>
      <c r="O123">
        <v>1750</v>
      </c>
      <c r="P123">
        <v>3700000</v>
      </c>
      <c r="Q123">
        <v>371.79235799999998</v>
      </c>
      <c r="R123">
        <v>-539905.82276899996</v>
      </c>
      <c r="S123">
        <v>2513148.7383670001</v>
      </c>
      <c r="T123">
        <v>415.22342300000003</v>
      </c>
      <c r="U123">
        <v>3465.9889450000001</v>
      </c>
      <c r="V123">
        <f t="shared" si="54"/>
        <v>0.34659889450000003</v>
      </c>
      <c r="Y123">
        <v>3700000</v>
      </c>
      <c r="Z123">
        <v>32.5032</v>
      </c>
      <c r="AA123">
        <v>104.32599999999999</v>
      </c>
      <c r="AB123">
        <v>71.822800000000001</v>
      </c>
      <c r="AD123">
        <f t="shared" si="62"/>
        <v>193894.45699005993</v>
      </c>
      <c r="AE123">
        <f t="shared" si="63"/>
        <v>0.34443472241311135</v>
      </c>
      <c r="AF123">
        <f t="shared" si="64"/>
        <v>66.721852571093763</v>
      </c>
      <c r="AG123">
        <f t="shared" si="65"/>
        <v>9.0255287704780248E-3</v>
      </c>
      <c r="AI123">
        <v>1.1812862046056039</v>
      </c>
      <c r="AJ123">
        <v>41.705373040487203</v>
      </c>
    </row>
    <row r="124" spans="2:38" x14ac:dyDescent="0.2">
      <c r="B124">
        <f t="shared" si="46"/>
        <v>3600</v>
      </c>
      <c r="C124">
        <v>3800000</v>
      </c>
      <c r="D124">
        <v>371.83745399999998</v>
      </c>
      <c r="E124">
        <v>-539222.17895099998</v>
      </c>
      <c r="F124">
        <v>2513148.7383670001</v>
      </c>
      <c r="G124">
        <v>7279.8669190000001</v>
      </c>
      <c r="I124">
        <f t="shared" si="59"/>
        <v>1883.2694707179908</v>
      </c>
      <c r="J124">
        <f t="shared" si="60"/>
        <v>0.37033227034255733</v>
      </c>
      <c r="K124">
        <f t="shared" si="66"/>
        <v>0.99919088179507365</v>
      </c>
      <c r="L124">
        <f t="shared" si="61"/>
        <v>703.42758500005584</v>
      </c>
      <c r="M124">
        <f t="shared" si="50"/>
        <v>-3.4265687099995557</v>
      </c>
      <c r="O124">
        <v>1800</v>
      </c>
      <c r="P124">
        <v>3800000</v>
      </c>
      <c r="Q124">
        <v>371.77387499999998</v>
      </c>
      <c r="R124">
        <v>-539893.17977000005</v>
      </c>
      <c r="S124">
        <v>2513148.7383670001</v>
      </c>
      <c r="T124">
        <v>439.33356600000002</v>
      </c>
      <c r="U124">
        <v>3694.8623699999998</v>
      </c>
      <c r="V124">
        <f t="shared" si="54"/>
        <v>0.369486237</v>
      </c>
      <c r="Y124">
        <v>3800000</v>
      </c>
      <c r="Z124">
        <v>32.4467</v>
      </c>
      <c r="AA124">
        <v>104.554</v>
      </c>
      <c r="AB124">
        <v>72.107299999999995</v>
      </c>
      <c r="AD124">
        <f t="shared" si="62"/>
        <v>196207.72393281502</v>
      </c>
      <c r="AE124">
        <f t="shared" si="63"/>
        <v>0.36285015493212919</v>
      </c>
      <c r="AF124">
        <f t="shared" si="64"/>
        <v>65.642384084634003</v>
      </c>
      <c r="AG124">
        <f t="shared" si="65"/>
        <v>9.1739507697278615E-3</v>
      </c>
      <c r="AI124">
        <v>1.0620435033318052</v>
      </c>
      <c r="AJ124">
        <v>42.294107581986104</v>
      </c>
    </row>
    <row r="125" spans="2:38" x14ac:dyDescent="0.2">
      <c r="B125">
        <f t="shared" si="46"/>
        <v>3700</v>
      </c>
      <c r="C125">
        <v>3900000</v>
      </c>
      <c r="D125">
        <v>371.89098100000001</v>
      </c>
      <c r="E125">
        <v>-539147.77794199996</v>
      </c>
      <c r="F125">
        <v>2513148.7383670001</v>
      </c>
      <c r="G125">
        <v>8017.5031200000003</v>
      </c>
      <c r="I125">
        <f t="shared" si="59"/>
        <v>1957.6704797180137</v>
      </c>
      <c r="J125">
        <f t="shared" si="60"/>
        <v>0.38061927785207283</v>
      </c>
      <c r="K125">
        <f t="shared" si="66"/>
        <v>0.99919088179507365</v>
      </c>
      <c r="L125">
        <f t="shared" si="61"/>
        <v>777.82859400007874</v>
      </c>
      <c r="M125">
        <f t="shared" si="50"/>
        <v>-3.2659899099997709</v>
      </c>
      <c r="O125">
        <v>1850</v>
      </c>
      <c r="P125">
        <v>3900000</v>
      </c>
      <c r="Q125">
        <v>371.77766100000002</v>
      </c>
      <c r="R125">
        <v>-539895.69476600003</v>
      </c>
      <c r="S125">
        <v>2513148.7383670001</v>
      </c>
      <c r="T125">
        <v>610.67280900000003</v>
      </c>
      <c r="U125">
        <v>3926.7033099999999</v>
      </c>
      <c r="V125">
        <f t="shared" si="54"/>
        <v>0.39267033099999998</v>
      </c>
      <c r="Y125">
        <v>3900000</v>
      </c>
      <c r="Z125">
        <v>32.879600000000003</v>
      </c>
      <c r="AA125">
        <v>104.514</v>
      </c>
      <c r="AB125">
        <v>71.634399999999999</v>
      </c>
      <c r="AD125">
        <f t="shared" si="62"/>
        <v>192372.62920431461</v>
      </c>
      <c r="AE125">
        <f t="shared" si="63"/>
        <v>0.39330544109759685</v>
      </c>
      <c r="AF125">
        <f t="shared" si="64"/>
        <v>62.619890436128784</v>
      </c>
      <c r="AG125">
        <f t="shared" si="65"/>
        <v>9.6167526932074993E-3</v>
      </c>
      <c r="AI125">
        <v>1.283472679162871</v>
      </c>
      <c r="AJ125">
        <v>42.392369729760553</v>
      </c>
    </row>
    <row r="126" spans="2:38" x14ac:dyDescent="0.2">
      <c r="B126">
        <f t="shared" si="46"/>
        <v>3800</v>
      </c>
      <c r="C126">
        <v>4000000</v>
      </c>
      <c r="D126">
        <v>371.88573600000001</v>
      </c>
      <c r="E126">
        <v>-539058.71667899995</v>
      </c>
      <c r="F126">
        <v>2513148.7383670001</v>
      </c>
      <c r="G126">
        <v>9014.9524369999999</v>
      </c>
      <c r="I126">
        <f t="shared" si="59"/>
        <v>2046.7317427180242</v>
      </c>
      <c r="J126">
        <f t="shared" si="60"/>
        <v>0.39090628536158833</v>
      </c>
      <c r="K126">
        <f t="shared" si="66"/>
        <v>0.99919088179507365</v>
      </c>
      <c r="L126">
        <f t="shared" si="61"/>
        <v>866.88985700008925</v>
      </c>
      <c r="M126">
        <f t="shared" si="50"/>
        <v>-3.1193873699998949</v>
      </c>
      <c r="O126">
        <v>1900</v>
      </c>
      <c r="P126">
        <v>4000000</v>
      </c>
      <c r="Q126">
        <v>371.78522400000003</v>
      </c>
      <c r="R126">
        <v>-539891.32071500004</v>
      </c>
      <c r="S126">
        <v>2513148.7383670001</v>
      </c>
      <c r="T126">
        <v>633.27185999999995</v>
      </c>
      <c r="U126">
        <v>4252.3146189999998</v>
      </c>
      <c r="V126">
        <f t="shared" si="54"/>
        <v>0.4252314619</v>
      </c>
      <c r="Y126">
        <v>4000000</v>
      </c>
      <c r="Z126">
        <v>32.502200000000002</v>
      </c>
      <c r="AA126">
        <v>104.05</v>
      </c>
      <c r="AB126">
        <v>71.547799999999995</v>
      </c>
      <c r="AD126">
        <f t="shared" si="62"/>
        <v>191675.78503870353</v>
      </c>
      <c r="AE126">
        <f t="shared" si="63"/>
        <v>0.42746768139859964</v>
      </c>
      <c r="AF126">
        <f t="shared" si="64"/>
        <v>60.751135658056448</v>
      </c>
      <c r="AG126">
        <f t="shared" si="65"/>
        <v>9.9125718964257724E-3</v>
      </c>
      <c r="AI126">
        <v>1.1209290098813203</v>
      </c>
      <c r="AJ126">
        <v>42.572787828151917</v>
      </c>
    </row>
    <row r="127" spans="2:38" x14ac:dyDescent="0.2">
      <c r="B127">
        <f t="shared" si="46"/>
        <v>3900</v>
      </c>
      <c r="C127">
        <v>4100000</v>
      </c>
      <c r="D127">
        <v>371.87625500000001</v>
      </c>
      <c r="E127">
        <v>-538970.64315500006</v>
      </c>
      <c r="F127">
        <v>2513148.7383670001</v>
      </c>
      <c r="G127">
        <v>9992.5426029999999</v>
      </c>
      <c r="I127">
        <f t="shared" si="59"/>
        <v>2134.8052667179145</v>
      </c>
      <c r="J127">
        <f t="shared" si="60"/>
        <v>0.40119329287110378</v>
      </c>
      <c r="K127">
        <f t="shared" si="66"/>
        <v>0.99919088179507365</v>
      </c>
      <c r="L127">
        <f t="shared" si="61"/>
        <v>954.96338099997956</v>
      </c>
      <c r="M127">
        <f t="shared" si="50"/>
        <v>-3.1292647600010968</v>
      </c>
      <c r="O127">
        <v>1950</v>
      </c>
      <c r="P127">
        <v>4100000</v>
      </c>
      <c r="Q127">
        <v>371.72420899999997</v>
      </c>
      <c r="R127">
        <v>-539873.98161500006</v>
      </c>
      <c r="S127">
        <v>2513148.7383670001</v>
      </c>
      <c r="T127">
        <v>728.064123</v>
      </c>
      <c r="U127">
        <v>4507.3097239999997</v>
      </c>
      <c r="V127">
        <f t="shared" si="54"/>
        <v>0.45073097239999999</v>
      </c>
      <c r="Y127">
        <v>4100000</v>
      </c>
      <c r="Z127">
        <v>32.8337</v>
      </c>
      <c r="AA127">
        <v>104.496</v>
      </c>
      <c r="AB127">
        <v>71.662300000000002</v>
      </c>
      <c r="AD127">
        <f t="shared" si="62"/>
        <v>192597.49129694243</v>
      </c>
      <c r="AE127">
        <f t="shared" si="63"/>
        <v>0.45093290039601103</v>
      </c>
      <c r="AF127">
        <f t="shared" si="64"/>
        <v>59.478056030266018</v>
      </c>
      <c r="AG127">
        <f t="shared" si="65"/>
        <v>1.0124742471300076E-2</v>
      </c>
      <c r="AI127">
        <v>1.082822112780591</v>
      </c>
      <c r="AJ127">
        <v>42.59775994420697</v>
      </c>
    </row>
    <row r="128" spans="2:38" x14ac:dyDescent="0.2">
      <c r="B128">
        <f t="shared" si="46"/>
        <v>4000</v>
      </c>
      <c r="C128">
        <v>4200000</v>
      </c>
      <c r="D128">
        <v>371.86514699999998</v>
      </c>
      <c r="E128">
        <v>-538883.56598700001</v>
      </c>
      <c r="F128">
        <v>2513148.7383670001</v>
      </c>
      <c r="G128">
        <v>11010.431141999999</v>
      </c>
      <c r="I128">
        <f t="shared" ref="I128:I146" si="67">E128-(128000-$B$86)/128000*$E$87</f>
        <v>2221.8824347179616</v>
      </c>
      <c r="J128">
        <f t="shared" ref="J128:J146" si="68">B128/$B$86</f>
        <v>0.41148030038061928</v>
      </c>
      <c r="K128">
        <f t="shared" si="66"/>
        <v>0.99919088179507365</v>
      </c>
      <c r="L128">
        <f t="shared" ref="L128:L146" si="69">E128-$E$88</f>
        <v>1042.0405490000267</v>
      </c>
      <c r="M128">
        <f t="shared" si="50"/>
        <v>-3.1392283199995292</v>
      </c>
      <c r="O128">
        <v>2000</v>
      </c>
      <c r="P128">
        <v>4200000</v>
      </c>
      <c r="Q128">
        <v>371.77332899999999</v>
      </c>
      <c r="R128">
        <v>-539873.05303800001</v>
      </c>
      <c r="S128">
        <v>2513148.7383670001</v>
      </c>
      <c r="T128">
        <v>800.17024000000004</v>
      </c>
      <c r="U128">
        <v>4748.4398019999999</v>
      </c>
      <c r="V128">
        <f t="shared" si="54"/>
        <v>0.47484398020000002</v>
      </c>
      <c r="Y128">
        <v>4200000</v>
      </c>
      <c r="Z128">
        <v>32.384900000000002</v>
      </c>
      <c r="AA128">
        <v>104.44799999999999</v>
      </c>
      <c r="AB128">
        <v>72.063100000000006</v>
      </c>
      <c r="AD128">
        <f t="shared" ref="AD128:AD146" si="70">(1/6)*3.14*(AB128)^3</f>
        <v>195847.1335406765</v>
      </c>
      <c r="AE128">
        <f t="shared" ref="AE128:AE146" si="71">V128*$AD$85/AD128</f>
        <v>0.46717421429475692</v>
      </c>
      <c r="AF128">
        <f t="shared" ref="AF128:AF146" si="72">AD128/O128*0.6022</f>
        <v>58.969571909097695</v>
      </c>
      <c r="AG128">
        <f t="shared" ref="AG128:AG146" si="73">O128/AD128</f>
        <v>1.0212046323285144E-2</v>
      </c>
      <c r="AI128">
        <v>1.3512657716023495</v>
      </c>
      <c r="AJ128">
        <v>43.011880029045123</v>
      </c>
    </row>
    <row r="129" spans="2:38" x14ac:dyDescent="0.2">
      <c r="B129">
        <f t="shared" si="46"/>
        <v>4100</v>
      </c>
      <c r="C129">
        <v>4300000</v>
      </c>
      <c r="D129">
        <v>371.82784700000002</v>
      </c>
      <c r="E129">
        <v>-538789.86644000001</v>
      </c>
      <c r="F129">
        <v>2513148.7383670001</v>
      </c>
      <c r="G129">
        <v>12035.741242</v>
      </c>
      <c r="I129">
        <f t="shared" si="67"/>
        <v>2315.5819817179581</v>
      </c>
      <c r="J129">
        <f t="shared" si="68"/>
        <v>0.42176730789013478</v>
      </c>
      <c r="K129">
        <f t="shared" si="66"/>
        <v>0.99919088179507365</v>
      </c>
      <c r="L129">
        <f t="shared" si="69"/>
        <v>1135.7400960000232</v>
      </c>
      <c r="M129">
        <f t="shared" si="50"/>
        <v>-3.0730045300000346</v>
      </c>
      <c r="O129">
        <v>2050</v>
      </c>
      <c r="P129">
        <v>4300000</v>
      </c>
      <c r="Q129">
        <v>371.71104800000001</v>
      </c>
      <c r="R129">
        <v>-539859.17788900004</v>
      </c>
      <c r="S129">
        <v>2513148.7383670001</v>
      </c>
      <c r="T129">
        <v>760.71599700000002</v>
      </c>
      <c r="U129">
        <v>4976.3971819999997</v>
      </c>
      <c r="V129">
        <f t="shared" si="54"/>
        <v>0.49763971819999997</v>
      </c>
      <c r="Y129">
        <v>4300000</v>
      </c>
      <c r="Z129">
        <v>32.5565</v>
      </c>
      <c r="AA129">
        <v>104.97499999999999</v>
      </c>
      <c r="AB129">
        <v>72.418499999999995</v>
      </c>
      <c r="AD129">
        <f t="shared" si="70"/>
        <v>198759.07771871984</v>
      </c>
      <c r="AE129">
        <f t="shared" si="71"/>
        <v>0.48242878106754328</v>
      </c>
      <c r="AF129">
        <f t="shared" si="72"/>
        <v>58.386691025469794</v>
      </c>
      <c r="AG129">
        <f t="shared" si="73"/>
        <v>1.0313994326845901E-2</v>
      </c>
      <c r="AI129">
        <v>1.1142327447439329</v>
      </c>
      <c r="AJ129">
        <v>43.553835719893975</v>
      </c>
      <c r="AK129">
        <f>AVERAGE(AI124:AI134)</f>
        <v>1.1953125074128357</v>
      </c>
      <c r="AL129">
        <f>AVERAGE(AJ124:AJ134)</f>
        <v>43.467996449345669</v>
      </c>
    </row>
    <row r="130" spans="2:38" x14ac:dyDescent="0.2">
      <c r="B130">
        <f t="shared" si="46"/>
        <v>4200</v>
      </c>
      <c r="C130">
        <v>4400000</v>
      </c>
      <c r="D130">
        <v>371.843141</v>
      </c>
      <c r="E130">
        <v>-538698.48770299996</v>
      </c>
      <c r="F130">
        <v>2513148.7383670001</v>
      </c>
      <c r="G130">
        <v>13204.105738</v>
      </c>
      <c r="I130">
        <f t="shared" si="67"/>
        <v>2406.9607187180081</v>
      </c>
      <c r="J130">
        <f t="shared" si="68"/>
        <v>0.43205431539965022</v>
      </c>
      <c r="K130">
        <f t="shared" si="66"/>
        <v>0.99919088179507365</v>
      </c>
      <c r="L130">
        <f t="shared" si="69"/>
        <v>1227.1188330000732</v>
      </c>
      <c r="M130">
        <f t="shared" si="50"/>
        <v>-3.0962126299994996</v>
      </c>
      <c r="O130">
        <v>2100</v>
      </c>
      <c r="P130">
        <v>4400000</v>
      </c>
      <c r="Q130">
        <v>371.72629899999998</v>
      </c>
      <c r="R130">
        <v>-539854.58258399996</v>
      </c>
      <c r="S130">
        <v>2513148.7383670001</v>
      </c>
      <c r="T130">
        <v>940.73386600000003</v>
      </c>
      <c r="U130">
        <v>5351.9028170000001</v>
      </c>
      <c r="V130">
        <f t="shared" si="54"/>
        <v>0.53519028170000005</v>
      </c>
      <c r="Y130">
        <v>4400000</v>
      </c>
      <c r="Z130">
        <v>32.758099999999999</v>
      </c>
      <c r="AA130">
        <v>104.627</v>
      </c>
      <c r="AB130">
        <v>71.868899999999996</v>
      </c>
      <c r="AD130">
        <f t="shared" si="70"/>
        <v>194268.05449502106</v>
      </c>
      <c r="AE130">
        <f t="shared" si="71"/>
        <v>0.53082574072150746</v>
      </c>
      <c r="AF130">
        <f t="shared" si="72"/>
        <v>55.708677341381751</v>
      </c>
      <c r="AG130">
        <f t="shared" si="73"/>
        <v>1.0809806097346908E-2</v>
      </c>
      <c r="AI130">
        <v>1.1714482326303546</v>
      </c>
      <c r="AJ130">
        <v>43.715229150673757</v>
      </c>
    </row>
    <row r="131" spans="2:38" x14ac:dyDescent="0.2">
      <c r="B131">
        <f t="shared" si="46"/>
        <v>4300</v>
      </c>
      <c r="C131">
        <v>4500000</v>
      </c>
      <c r="D131">
        <v>371.80936100000002</v>
      </c>
      <c r="E131">
        <v>-538594.57337100001</v>
      </c>
      <c r="F131">
        <v>2513148.7383670001</v>
      </c>
      <c r="G131">
        <v>14241.789906</v>
      </c>
      <c r="I131">
        <f t="shared" si="67"/>
        <v>2510.8750507179648</v>
      </c>
      <c r="J131">
        <f t="shared" si="68"/>
        <v>0.44234132290916572</v>
      </c>
      <c r="K131">
        <f t="shared" si="66"/>
        <v>0.99919088179507365</v>
      </c>
      <c r="L131">
        <f t="shared" si="69"/>
        <v>1331.0331650000298</v>
      </c>
      <c r="M131">
        <f t="shared" si="50"/>
        <v>-2.9708566800004337</v>
      </c>
      <c r="O131">
        <v>2150</v>
      </c>
      <c r="P131">
        <v>4500000</v>
      </c>
      <c r="Q131">
        <v>371.75475999999998</v>
      </c>
      <c r="R131">
        <v>-539841.55292100005</v>
      </c>
      <c r="S131">
        <v>2513148.7383670001</v>
      </c>
      <c r="T131">
        <v>1153.124194</v>
      </c>
      <c r="U131">
        <v>5606.2983759999997</v>
      </c>
      <c r="V131">
        <f t="shared" si="54"/>
        <v>0.56062983759999996</v>
      </c>
      <c r="Y131">
        <v>4500000</v>
      </c>
      <c r="Z131">
        <v>32.337699999999998</v>
      </c>
      <c r="AA131">
        <v>104.59099999999999</v>
      </c>
      <c r="AB131">
        <v>72.253299999999996</v>
      </c>
      <c r="AD131">
        <f t="shared" si="70"/>
        <v>197401.95955619452</v>
      </c>
      <c r="AE131">
        <f t="shared" si="71"/>
        <v>0.54722999629191027</v>
      </c>
      <c r="AF131">
        <f t="shared" si="72"/>
        <v>55.290911648716431</v>
      </c>
      <c r="AG131">
        <f t="shared" si="73"/>
        <v>1.0891482560931511E-2</v>
      </c>
      <c r="AI131">
        <v>0.99261854863946397</v>
      </c>
      <c r="AJ131">
        <v>43.901384617327913</v>
      </c>
    </row>
    <row r="132" spans="2:38" x14ac:dyDescent="0.2">
      <c r="B132">
        <f t="shared" si="46"/>
        <v>4400</v>
      </c>
      <c r="C132">
        <v>4600000</v>
      </c>
      <c r="D132">
        <v>371.869348</v>
      </c>
      <c r="E132">
        <v>-538494.86982000002</v>
      </c>
      <c r="F132">
        <v>2513148.7383670001</v>
      </c>
      <c r="G132">
        <v>15320.740959000001</v>
      </c>
      <c r="I132">
        <f t="shared" si="67"/>
        <v>2610.5786017179489</v>
      </c>
      <c r="J132">
        <f t="shared" si="68"/>
        <v>0.45262833041868122</v>
      </c>
      <c r="K132">
        <f t="shared" si="66"/>
        <v>0.99919088179507365</v>
      </c>
      <c r="L132">
        <f t="shared" si="69"/>
        <v>1430.736716000014</v>
      </c>
      <c r="M132">
        <f t="shared" si="50"/>
        <v>-3.0129644900001584</v>
      </c>
      <c r="O132">
        <v>2200</v>
      </c>
      <c r="P132">
        <v>4600000</v>
      </c>
      <c r="Q132">
        <v>371.74172700000003</v>
      </c>
      <c r="R132">
        <v>-539830.32441500004</v>
      </c>
      <c r="S132">
        <v>2513148.7383670001</v>
      </c>
      <c r="T132">
        <v>1152.9686079999999</v>
      </c>
      <c r="U132">
        <v>5966.9847470000004</v>
      </c>
      <c r="V132">
        <f t="shared" si="54"/>
        <v>0.59669847470000004</v>
      </c>
      <c r="Y132">
        <v>4600000</v>
      </c>
      <c r="Z132">
        <v>32.409100000000002</v>
      </c>
      <c r="AA132">
        <v>104.696</v>
      </c>
      <c r="AB132">
        <v>72.286900000000003</v>
      </c>
      <c r="AD132">
        <f t="shared" si="70"/>
        <v>197677.48153501621</v>
      </c>
      <c r="AE132">
        <f t="shared" si="71"/>
        <v>0.5816247448405838</v>
      </c>
      <c r="AF132">
        <f t="shared" si="72"/>
        <v>54.109717900175795</v>
      </c>
      <c r="AG132">
        <f t="shared" si="73"/>
        <v>1.1129239319099158E-2</v>
      </c>
      <c r="AI132">
        <v>1.9522385845531738</v>
      </c>
      <c r="AJ132">
        <v>44.236251782870866</v>
      </c>
    </row>
    <row r="133" spans="2:38" x14ac:dyDescent="0.2">
      <c r="B133">
        <f t="shared" si="46"/>
        <v>4500</v>
      </c>
      <c r="C133">
        <v>4700000</v>
      </c>
      <c r="D133">
        <v>371.86790500000001</v>
      </c>
      <c r="E133">
        <v>-538384.19176399999</v>
      </c>
      <c r="F133">
        <v>2513148.7383670001</v>
      </c>
      <c r="G133">
        <v>16513.497746000001</v>
      </c>
      <c r="I133">
        <f t="shared" si="67"/>
        <v>2721.2566577179823</v>
      </c>
      <c r="J133">
        <f t="shared" si="68"/>
        <v>0.46291533792819667</v>
      </c>
      <c r="K133">
        <f t="shared" si="66"/>
        <v>0.99919088179507365</v>
      </c>
      <c r="L133">
        <f t="shared" si="69"/>
        <v>1541.4147720000474</v>
      </c>
      <c r="M133">
        <f t="shared" si="50"/>
        <v>-2.903219439999666</v>
      </c>
      <c r="O133">
        <v>2250</v>
      </c>
      <c r="P133">
        <v>4700000</v>
      </c>
      <c r="Q133">
        <v>371.75790599999999</v>
      </c>
      <c r="R133">
        <v>-539819.95075199998</v>
      </c>
      <c r="S133">
        <v>2513148.7383670001</v>
      </c>
      <c r="T133">
        <v>1151.614613</v>
      </c>
      <c r="U133">
        <v>6303.5291349999998</v>
      </c>
      <c r="V133">
        <f t="shared" si="54"/>
        <v>0.6303529135</v>
      </c>
      <c r="Y133">
        <v>4700000</v>
      </c>
      <c r="Z133">
        <v>32.539299999999997</v>
      </c>
      <c r="AA133">
        <v>104.95399999999999</v>
      </c>
      <c r="AB133">
        <v>72.414699999999996</v>
      </c>
      <c r="AD133">
        <f t="shared" si="70"/>
        <v>198727.7910365538</v>
      </c>
      <c r="AE133">
        <f t="shared" si="71"/>
        <v>0.61118164925538043</v>
      </c>
      <c r="AF133">
        <f t="shared" si="72"/>
        <v>53.188389227650084</v>
      </c>
      <c r="AG133">
        <f t="shared" si="73"/>
        <v>1.1322019875851875E-2</v>
      </c>
      <c r="AI133">
        <v>0.93799064463542825</v>
      </c>
      <c r="AJ133">
        <v>44.725065321730526</v>
      </c>
    </row>
    <row r="134" spans="2:38" x14ac:dyDescent="0.2">
      <c r="B134">
        <f t="shared" si="46"/>
        <v>4600</v>
      </c>
      <c r="C134">
        <v>4800000</v>
      </c>
      <c r="D134">
        <v>371.82283100000001</v>
      </c>
      <c r="E134">
        <v>-538279.408879</v>
      </c>
      <c r="F134">
        <v>2513148.7383670001</v>
      </c>
      <c r="G134">
        <v>17653.803861</v>
      </c>
      <c r="I134" s="6">
        <f t="shared" si="67"/>
        <v>2826.0395427179756</v>
      </c>
      <c r="J134" s="6">
        <f t="shared" si="68"/>
        <v>0.47320234543771217</v>
      </c>
      <c r="K134" s="6">
        <f t="shared" si="66"/>
        <v>0.99919088179507365</v>
      </c>
      <c r="L134" s="6">
        <f t="shared" si="69"/>
        <v>1646.1976570000406</v>
      </c>
      <c r="M134">
        <f t="shared" si="50"/>
        <v>-2.9621711500000676</v>
      </c>
      <c r="N134" s="6"/>
      <c r="O134" s="6">
        <v>2300</v>
      </c>
      <c r="P134" s="6">
        <v>4800000</v>
      </c>
      <c r="Q134" s="6">
        <v>371.79201699999999</v>
      </c>
      <c r="R134" s="6">
        <v>-539809.67139799998</v>
      </c>
      <c r="S134" s="6">
        <v>2513148.7383670001</v>
      </c>
      <c r="T134" s="6">
        <v>1321.7235860000001</v>
      </c>
      <c r="U134" s="6">
        <v>6690.9024509999999</v>
      </c>
      <c r="V134" s="6">
        <f t="shared" si="54"/>
        <v>0.66909024510000004</v>
      </c>
      <c r="W134" s="6"/>
      <c r="X134" s="6"/>
      <c r="Y134" s="6">
        <v>4800000</v>
      </c>
      <c r="Z134" s="6">
        <v>32.374000000000002</v>
      </c>
      <c r="AA134" s="6">
        <v>104.19499999999999</v>
      </c>
      <c r="AB134" s="6">
        <v>71.820999999999998</v>
      </c>
      <c r="AC134" s="6"/>
      <c r="AD134" s="6">
        <f t="shared" si="70"/>
        <v>193879.87939314588</v>
      </c>
      <c r="AE134" s="6">
        <f t="shared" si="71"/>
        <v>0.6649624230003589</v>
      </c>
      <c r="AF134" s="6">
        <f t="shared" si="72"/>
        <v>50.762810161109755</v>
      </c>
      <c r="AG134" s="6">
        <f t="shared" si="73"/>
        <v>1.1863015425835418E-2</v>
      </c>
      <c r="AI134">
        <v>1.0793757495799028</v>
      </c>
      <c r="AJ134">
        <v>45.147289237154737</v>
      </c>
    </row>
    <row r="135" spans="2:38" x14ac:dyDescent="0.2">
      <c r="B135">
        <f t="shared" si="46"/>
        <v>4700</v>
      </c>
      <c r="C135">
        <v>4900000</v>
      </c>
      <c r="D135">
        <v>371.85847699999999</v>
      </c>
      <c r="E135">
        <v>-538139.47840599995</v>
      </c>
      <c r="F135">
        <v>2513148.7383670001</v>
      </c>
      <c r="G135">
        <v>18684.384238999999</v>
      </c>
      <c r="I135">
        <f t="shared" si="67"/>
        <v>2965.9700157180196</v>
      </c>
      <c r="J135">
        <f t="shared" si="68"/>
        <v>0.48348935294722767</v>
      </c>
      <c r="K135">
        <f t="shared" si="66"/>
        <v>0.99919088179507365</v>
      </c>
      <c r="L135">
        <f t="shared" si="69"/>
        <v>1786.1281300000846</v>
      </c>
      <c r="M135">
        <f t="shared" si="50"/>
        <v>-2.6106952699995598</v>
      </c>
      <c r="O135">
        <v>2350</v>
      </c>
      <c r="P135">
        <v>4900000</v>
      </c>
      <c r="Q135">
        <v>371.76528100000002</v>
      </c>
      <c r="R135">
        <v>-539798.94193099998</v>
      </c>
      <c r="S135">
        <v>2513148.7383670001</v>
      </c>
      <c r="T135">
        <v>1358.4557809999999</v>
      </c>
      <c r="U135">
        <v>7077.3602289999999</v>
      </c>
      <c r="V135">
        <f t="shared" si="54"/>
        <v>0.70773602290000004</v>
      </c>
      <c r="Y135">
        <v>4900000</v>
      </c>
      <c r="Z135">
        <v>32.579900000000002</v>
      </c>
      <c r="AA135">
        <v>104.408</v>
      </c>
      <c r="AB135">
        <v>71.828100000000006</v>
      </c>
      <c r="AD135">
        <f t="shared" si="70"/>
        <v>193937.38415760198</v>
      </c>
      <c r="AE135">
        <f t="shared" si="71"/>
        <v>0.70316122560120042</v>
      </c>
      <c r="AF135">
        <f t="shared" si="72"/>
        <v>49.697486272216132</v>
      </c>
      <c r="AG135">
        <f t="shared" si="73"/>
        <v>1.2117313070956384E-2</v>
      </c>
      <c r="AI135">
        <v>0.89708170009645394</v>
      </c>
      <c r="AJ135">
        <v>45.32099822620966</v>
      </c>
    </row>
    <row r="136" spans="2:38" x14ac:dyDescent="0.2">
      <c r="B136">
        <f t="shared" si="46"/>
        <v>4800</v>
      </c>
      <c r="C136">
        <v>5000000</v>
      </c>
      <c r="D136">
        <v>371.79423300000002</v>
      </c>
      <c r="E136">
        <v>-538046.83399800002</v>
      </c>
      <c r="F136">
        <v>2513148.7383670001</v>
      </c>
      <c r="G136">
        <v>20059.243300999999</v>
      </c>
      <c r="I136">
        <f t="shared" si="67"/>
        <v>3058.6144237179542</v>
      </c>
      <c r="J136">
        <f t="shared" si="68"/>
        <v>0.49377636045674311</v>
      </c>
      <c r="K136">
        <f t="shared" si="66"/>
        <v>0.99919088179507365</v>
      </c>
      <c r="L136">
        <f t="shared" si="69"/>
        <v>1878.7725380000193</v>
      </c>
      <c r="M136">
        <f t="shared" si="50"/>
        <v>-3.0835559200006539</v>
      </c>
      <c r="O136">
        <v>2400</v>
      </c>
      <c r="P136">
        <v>5000000</v>
      </c>
      <c r="Q136">
        <v>371.76104099999998</v>
      </c>
      <c r="R136">
        <v>-539788.14752600004</v>
      </c>
      <c r="S136">
        <v>2513148.7383670001</v>
      </c>
      <c r="T136">
        <v>1472.3311839999999</v>
      </c>
      <c r="U136">
        <v>7293.6548240000002</v>
      </c>
      <c r="V136">
        <f t="shared" si="54"/>
        <v>0.7293654824000001</v>
      </c>
      <c r="Y136">
        <v>5000000</v>
      </c>
      <c r="Z136">
        <v>32.505800000000001</v>
      </c>
      <c r="AA136">
        <v>104.59</v>
      </c>
      <c r="AB136">
        <v>72.084199999999996</v>
      </c>
      <c r="AD136">
        <f t="shared" si="70"/>
        <v>196019.21542130818</v>
      </c>
      <c r="AE136">
        <f t="shared" si="71"/>
        <v>0.71695468397823858</v>
      </c>
      <c r="AF136">
        <f t="shared" si="72"/>
        <v>49.184488136129914</v>
      </c>
      <c r="AG136">
        <f t="shared" si="73"/>
        <v>1.2243697613224448E-2</v>
      </c>
      <c r="AI136">
        <v>1.7124939305594629</v>
      </c>
      <c r="AJ136">
        <v>45.537126124154113</v>
      </c>
    </row>
    <row r="137" spans="2:38" x14ac:dyDescent="0.2">
      <c r="B137">
        <f t="shared" si="46"/>
        <v>4900</v>
      </c>
      <c r="C137">
        <v>5100000</v>
      </c>
      <c r="D137">
        <v>371.93783999999999</v>
      </c>
      <c r="E137">
        <v>-537927.44228900003</v>
      </c>
      <c r="F137">
        <v>2513148.7383670001</v>
      </c>
      <c r="G137">
        <v>21236.098488</v>
      </c>
      <c r="I137">
        <f t="shared" si="67"/>
        <v>3178.0061327179428</v>
      </c>
      <c r="J137">
        <f t="shared" si="68"/>
        <v>0.50406336796625861</v>
      </c>
      <c r="K137">
        <f t="shared" si="66"/>
        <v>0.99919088179507365</v>
      </c>
      <c r="L137">
        <f t="shared" si="69"/>
        <v>1998.1642470000079</v>
      </c>
      <c r="M137">
        <f t="shared" si="50"/>
        <v>-2.8160829100001137</v>
      </c>
      <c r="O137">
        <v>2450</v>
      </c>
      <c r="P137">
        <v>5100000</v>
      </c>
      <c r="Q137">
        <v>371.74259000000001</v>
      </c>
      <c r="R137">
        <v>-539777.52070700005</v>
      </c>
      <c r="S137">
        <v>2513148.7383670001</v>
      </c>
      <c r="T137">
        <v>1715.530861</v>
      </c>
      <c r="U137">
        <v>7809.051684</v>
      </c>
      <c r="V137">
        <f t="shared" si="54"/>
        <v>0.78090516840000002</v>
      </c>
      <c r="Y137">
        <v>5100000</v>
      </c>
      <c r="Z137">
        <v>32.520499999999998</v>
      </c>
      <c r="AA137">
        <v>104.791</v>
      </c>
      <c r="AB137">
        <v>72.270499999999998</v>
      </c>
      <c r="AD137">
        <f t="shared" si="70"/>
        <v>197542.96856316255</v>
      </c>
      <c r="AE137">
        <f t="shared" si="71"/>
        <v>0.76169633883375143</v>
      </c>
      <c r="AF137">
        <f t="shared" si="72"/>
        <v>48.555255374994481</v>
      </c>
      <c r="AG137">
        <f t="shared" si="73"/>
        <v>1.2402365003523956E-2</v>
      </c>
      <c r="AI137">
        <v>0.98327564098481623</v>
      </c>
      <c r="AJ137">
        <v>45.8930744705686</v>
      </c>
    </row>
    <row r="138" spans="2:38" x14ac:dyDescent="0.2">
      <c r="B138">
        <f t="shared" si="46"/>
        <v>5000</v>
      </c>
      <c r="C138">
        <v>5200000</v>
      </c>
      <c r="D138">
        <v>371.87012499999997</v>
      </c>
      <c r="E138">
        <v>-537800.89706700004</v>
      </c>
      <c r="F138">
        <v>2513148.7383670001</v>
      </c>
      <c r="G138">
        <v>22472.39446</v>
      </c>
      <c r="I138">
        <f t="shared" si="67"/>
        <v>3304.5513547179289</v>
      </c>
      <c r="J138">
        <f t="shared" si="68"/>
        <v>0.51435037547577411</v>
      </c>
      <c r="K138">
        <f t="shared" si="66"/>
        <v>0.99919088179507365</v>
      </c>
      <c r="L138">
        <f t="shared" si="69"/>
        <v>2124.709468999994</v>
      </c>
      <c r="M138">
        <f t="shared" si="50"/>
        <v>-2.744547780000139</v>
      </c>
      <c r="O138">
        <v>2500</v>
      </c>
      <c r="P138">
        <v>5200000</v>
      </c>
      <c r="Q138">
        <v>371.75097299999999</v>
      </c>
      <c r="R138">
        <v>-539758.41574600001</v>
      </c>
      <c r="S138">
        <v>2513148.7383670001</v>
      </c>
      <c r="T138">
        <v>1830.1457680000001</v>
      </c>
      <c r="U138">
        <v>8201.1375860000007</v>
      </c>
      <c r="V138">
        <f t="shared" si="54"/>
        <v>0.82011375860000013</v>
      </c>
      <c r="Y138">
        <v>5200000</v>
      </c>
      <c r="Z138">
        <v>32.57</v>
      </c>
      <c r="AA138">
        <v>105.724</v>
      </c>
      <c r="AB138">
        <v>73.153999999999996</v>
      </c>
      <c r="AD138">
        <f t="shared" si="70"/>
        <v>204876.72895544476</v>
      </c>
      <c r="AE138">
        <f t="shared" si="71"/>
        <v>0.77130582815534354</v>
      </c>
      <c r="AF138">
        <f t="shared" si="72"/>
        <v>49.350706470787536</v>
      </c>
      <c r="AG138">
        <f t="shared" si="73"/>
        <v>1.2202459560664323E-2</v>
      </c>
      <c r="AI138">
        <v>1.1076477974747037</v>
      </c>
      <c r="AJ138">
        <v>46.192205024933322</v>
      </c>
    </row>
    <row r="139" spans="2:38" x14ac:dyDescent="0.2">
      <c r="B139">
        <f t="shared" si="46"/>
        <v>5100</v>
      </c>
      <c r="C139">
        <v>5300000</v>
      </c>
      <c r="D139">
        <v>371.84925900000002</v>
      </c>
      <c r="E139">
        <v>-537686.32360500004</v>
      </c>
      <c r="F139">
        <v>2513148.7383670001</v>
      </c>
      <c r="G139">
        <v>23647.364775999999</v>
      </c>
      <c r="I139">
        <f t="shared" si="67"/>
        <v>3419.1248167179292</v>
      </c>
      <c r="J139">
        <f t="shared" si="68"/>
        <v>0.52463738298528961</v>
      </c>
      <c r="K139">
        <f t="shared" si="66"/>
        <v>0.99919088179507365</v>
      </c>
      <c r="L139">
        <f t="shared" si="69"/>
        <v>2239.2829309999943</v>
      </c>
      <c r="M139">
        <f t="shared" si="50"/>
        <v>-2.8642653799999973</v>
      </c>
      <c r="O139">
        <v>2550</v>
      </c>
      <c r="P139">
        <v>5300000</v>
      </c>
      <c r="Q139">
        <v>371.779382</v>
      </c>
      <c r="R139">
        <v>-539742.05753400002</v>
      </c>
      <c r="S139">
        <v>2513148.7383670001</v>
      </c>
      <c r="T139">
        <v>1924.5209090000001</v>
      </c>
      <c r="U139">
        <v>8621.2155220000004</v>
      </c>
      <c r="V139">
        <f t="shared" si="54"/>
        <v>0.86212155220000009</v>
      </c>
      <c r="Y139">
        <v>5300000</v>
      </c>
      <c r="Z139">
        <v>32.253300000000003</v>
      </c>
      <c r="AA139">
        <v>104.77500000000001</v>
      </c>
      <c r="AB139">
        <v>72.521699999999996</v>
      </c>
      <c r="AD139">
        <f t="shared" si="70"/>
        <v>199610.01420231847</v>
      </c>
      <c r="AE139">
        <f t="shared" si="71"/>
        <v>0.83220692117602613</v>
      </c>
      <c r="AF139">
        <f t="shared" si="72"/>
        <v>47.139274726523993</v>
      </c>
      <c r="AG139">
        <f t="shared" si="73"/>
        <v>1.2774910167660225E-2</v>
      </c>
      <c r="AI139">
        <v>0.990291552564176</v>
      </c>
      <c r="AJ139">
        <v>47.023890711238167</v>
      </c>
    </row>
    <row r="140" spans="2:38" x14ac:dyDescent="0.2">
      <c r="B140">
        <f t="shared" si="46"/>
        <v>5200</v>
      </c>
      <c r="C140">
        <v>5400000</v>
      </c>
      <c r="D140">
        <v>371.93240100000003</v>
      </c>
      <c r="E140">
        <v>-537555.01721199998</v>
      </c>
      <c r="F140">
        <v>2513148.7383670001</v>
      </c>
      <c r="G140">
        <v>24909.380238999998</v>
      </c>
      <c r="I140">
        <f t="shared" si="67"/>
        <v>3550.4312097179936</v>
      </c>
      <c r="J140">
        <f t="shared" si="68"/>
        <v>0.53492439049480511</v>
      </c>
      <c r="K140">
        <f t="shared" si="66"/>
        <v>0.99919088179507365</v>
      </c>
      <c r="L140">
        <f t="shared" si="69"/>
        <v>2370.5893240000587</v>
      </c>
      <c r="M140">
        <f t="shared" si="50"/>
        <v>-2.6969360699993556</v>
      </c>
      <c r="O140">
        <v>2600</v>
      </c>
      <c r="P140">
        <v>5400000</v>
      </c>
      <c r="Q140">
        <v>371.76363500000002</v>
      </c>
      <c r="R140">
        <v>-539733.19970999996</v>
      </c>
      <c r="S140">
        <v>2513148.7383670001</v>
      </c>
      <c r="T140">
        <v>1965.0322189999999</v>
      </c>
      <c r="U140">
        <v>9110.0112740000004</v>
      </c>
      <c r="V140">
        <f t="shared" si="54"/>
        <v>0.91100112740000005</v>
      </c>
      <c r="Y140">
        <v>5400000</v>
      </c>
      <c r="Z140">
        <v>32.648200000000003</v>
      </c>
      <c r="AA140">
        <v>104.69</v>
      </c>
      <c r="AB140">
        <v>72.041799999999995</v>
      </c>
      <c r="AD140">
        <f t="shared" si="70"/>
        <v>195673.52273023102</v>
      </c>
      <c r="AE140">
        <f t="shared" si="71"/>
        <v>0.89708170009645394</v>
      </c>
      <c r="AF140">
        <f t="shared" si="72"/>
        <v>45.32099822620966</v>
      </c>
      <c r="AG140">
        <f t="shared" si="73"/>
        <v>1.3287439014345027E-2</v>
      </c>
      <c r="AI140">
        <v>0.83220692117602613</v>
      </c>
      <c r="AJ140">
        <v>47.139274726523993</v>
      </c>
      <c r="AK140">
        <f>AVERAGE(AI135:AI145)</f>
        <v>1.0205768031312723</v>
      </c>
      <c r="AL140">
        <f>AVERAGE(AJ135:AJ145)</f>
        <v>47.076103791848169</v>
      </c>
    </row>
    <row r="141" spans="2:38" x14ac:dyDescent="0.2">
      <c r="B141">
        <f t="shared" si="46"/>
        <v>5300</v>
      </c>
      <c r="C141">
        <v>5500000</v>
      </c>
      <c r="D141">
        <v>371.88628699999998</v>
      </c>
      <c r="E141">
        <v>-537422.22795500001</v>
      </c>
      <c r="F141">
        <v>2513148.7383670001</v>
      </c>
      <c r="G141">
        <v>26254.745008000002</v>
      </c>
      <c r="I141">
        <f t="shared" si="67"/>
        <v>3683.2204667179612</v>
      </c>
      <c r="J141">
        <f t="shared" si="68"/>
        <v>0.5452113980043205</v>
      </c>
      <c r="K141">
        <f t="shared" si="66"/>
        <v>0.99919088179507365</v>
      </c>
      <c r="L141">
        <f t="shared" si="69"/>
        <v>2503.3785810000263</v>
      </c>
      <c r="M141">
        <f t="shared" si="50"/>
        <v>-2.6821074300003236</v>
      </c>
      <c r="O141">
        <v>2650</v>
      </c>
      <c r="P141">
        <v>5500000</v>
      </c>
      <c r="Q141">
        <v>371.75731100000002</v>
      </c>
      <c r="R141">
        <v>-539711.41104299994</v>
      </c>
      <c r="S141">
        <v>2513148.7383670001</v>
      </c>
      <c r="T141">
        <v>2139.49037</v>
      </c>
      <c r="U141">
        <v>9580.9696929999991</v>
      </c>
      <c r="V141">
        <f t="shared" si="54"/>
        <v>0.95809696929999999</v>
      </c>
      <c r="Y141">
        <v>5500000</v>
      </c>
      <c r="Z141">
        <v>32.795499999999997</v>
      </c>
      <c r="AA141">
        <v>104.977</v>
      </c>
      <c r="AB141">
        <v>72.1815</v>
      </c>
      <c r="AD141">
        <f t="shared" si="70"/>
        <v>196814.05364095964</v>
      </c>
      <c r="AE141">
        <f t="shared" si="71"/>
        <v>0.93799064463542825</v>
      </c>
      <c r="AF141">
        <f t="shared" si="72"/>
        <v>44.725065321730526</v>
      </c>
      <c r="AG141">
        <f t="shared" si="73"/>
        <v>1.3464485645086574E-2</v>
      </c>
      <c r="AI141">
        <v>0.89410803092670499</v>
      </c>
      <c r="AJ141">
        <v>47.425470251030703</v>
      </c>
    </row>
    <row r="142" spans="2:38" x14ac:dyDescent="0.2">
      <c r="B142">
        <f t="shared" si="46"/>
        <v>5400</v>
      </c>
      <c r="C142">
        <v>5600000</v>
      </c>
      <c r="D142">
        <v>371.919871</v>
      </c>
      <c r="E142">
        <v>-537287.05239199998</v>
      </c>
      <c r="F142">
        <v>2513148.7383670001</v>
      </c>
      <c r="G142">
        <v>27541.024346999999</v>
      </c>
      <c r="I142">
        <f t="shared" si="67"/>
        <v>3818.3960297179874</v>
      </c>
      <c r="J142">
        <f t="shared" si="68"/>
        <v>0.555498405513836</v>
      </c>
      <c r="K142">
        <f t="shared" si="66"/>
        <v>0.99919088179507365</v>
      </c>
      <c r="L142">
        <f t="shared" si="69"/>
        <v>2638.5541440000525</v>
      </c>
      <c r="M142">
        <f t="shared" si="50"/>
        <v>-2.6582443699997382</v>
      </c>
      <c r="O142">
        <v>2700</v>
      </c>
      <c r="P142">
        <v>5600000</v>
      </c>
      <c r="Q142">
        <v>371.77344599999998</v>
      </c>
      <c r="R142">
        <v>-539709.07377999998</v>
      </c>
      <c r="S142">
        <v>2513148.7383670001</v>
      </c>
      <c r="T142">
        <v>2423.813294</v>
      </c>
      <c r="U142">
        <v>10140.012035</v>
      </c>
      <c r="V142">
        <f t="shared" si="54"/>
        <v>1.0140012035000001</v>
      </c>
      <c r="Y142">
        <v>5600000</v>
      </c>
      <c r="Z142">
        <v>32.686999999999998</v>
      </c>
      <c r="AA142">
        <v>104.871</v>
      </c>
      <c r="AB142">
        <v>72.183999999999997</v>
      </c>
      <c r="AD142">
        <f t="shared" si="70"/>
        <v>196834.50426234704</v>
      </c>
      <c r="AE142">
        <f t="shared" si="71"/>
        <v>0.99261854863946397</v>
      </c>
      <c r="AF142">
        <f t="shared" si="72"/>
        <v>43.901384617327913</v>
      </c>
      <c r="AG142">
        <f t="shared" si="73"/>
        <v>1.37171072222244E-2</v>
      </c>
      <c r="AI142">
        <v>1.318052756609932</v>
      </c>
      <c r="AJ142">
        <v>47.57445794690824</v>
      </c>
    </row>
    <row r="143" spans="2:38" x14ac:dyDescent="0.2">
      <c r="B143">
        <f t="shared" si="46"/>
        <v>5500</v>
      </c>
      <c r="C143">
        <v>5700000</v>
      </c>
      <c r="D143">
        <v>371.94530400000002</v>
      </c>
      <c r="E143">
        <v>-537155.18411799998</v>
      </c>
      <c r="F143">
        <v>2513148.7383670001</v>
      </c>
      <c r="G143">
        <v>28980.844518000002</v>
      </c>
      <c r="I143">
        <f t="shared" si="67"/>
        <v>3950.2643037179951</v>
      </c>
      <c r="J143">
        <f t="shared" si="68"/>
        <v>0.5657854130233515</v>
      </c>
      <c r="K143">
        <f t="shared" si="66"/>
        <v>0.99919088179507365</v>
      </c>
      <c r="L143">
        <f t="shared" si="69"/>
        <v>2770.4224180000601</v>
      </c>
      <c r="M143">
        <f t="shared" si="50"/>
        <v>-2.6913172599999236</v>
      </c>
      <c r="O143">
        <v>2750</v>
      </c>
      <c r="P143">
        <v>5700000</v>
      </c>
      <c r="Q143">
        <v>371.75632999999999</v>
      </c>
      <c r="R143">
        <v>-539683.26669900003</v>
      </c>
      <c r="S143">
        <v>2513148.7383670001</v>
      </c>
      <c r="T143">
        <v>2511.89797</v>
      </c>
      <c r="U143">
        <v>10645.571182</v>
      </c>
      <c r="V143">
        <f t="shared" si="54"/>
        <v>1.0645571182</v>
      </c>
      <c r="Y143">
        <v>5700000</v>
      </c>
      <c r="Z143">
        <v>32.541499999999999</v>
      </c>
      <c r="AA143">
        <v>104.271</v>
      </c>
      <c r="AB143">
        <v>71.729500000000002</v>
      </c>
      <c r="AD143">
        <f t="shared" si="70"/>
        <v>193139.81376695746</v>
      </c>
      <c r="AE143">
        <f t="shared" si="71"/>
        <v>1.0620435033318052</v>
      </c>
      <c r="AF143">
        <f t="shared" si="72"/>
        <v>42.294107581986104</v>
      </c>
      <c r="AG143">
        <f t="shared" si="73"/>
        <v>1.423839003654705E-2</v>
      </c>
      <c r="AI143">
        <v>0.83507864895687933</v>
      </c>
      <c r="AJ143">
        <v>48.137686023844381</v>
      </c>
    </row>
    <row r="144" spans="2:38" x14ac:dyDescent="0.2">
      <c r="B144">
        <f t="shared" si="46"/>
        <v>5600</v>
      </c>
      <c r="C144">
        <v>5800000</v>
      </c>
      <c r="D144">
        <v>371.864755</v>
      </c>
      <c r="E144">
        <v>-537008.59527499997</v>
      </c>
      <c r="F144">
        <v>2513148.7383670001</v>
      </c>
      <c r="G144">
        <v>30204.319149999999</v>
      </c>
      <c r="I144">
        <f t="shared" si="67"/>
        <v>4096.8531467180001</v>
      </c>
      <c r="J144">
        <f t="shared" si="68"/>
        <v>0.576072420532867</v>
      </c>
      <c r="K144">
        <f t="shared" si="66"/>
        <v>0.99919088179507365</v>
      </c>
      <c r="L144">
        <f t="shared" si="69"/>
        <v>2917.0112610000651</v>
      </c>
      <c r="M144">
        <f t="shared" si="50"/>
        <v>-2.5441115699999499</v>
      </c>
      <c r="O144">
        <v>2800</v>
      </c>
      <c r="P144">
        <v>5800000</v>
      </c>
      <c r="Q144">
        <v>371.764251</v>
      </c>
      <c r="R144">
        <v>-539667.59624099999</v>
      </c>
      <c r="S144">
        <v>2513148.7383670001</v>
      </c>
      <c r="T144">
        <v>2717.9568060000001</v>
      </c>
      <c r="U144">
        <v>11130.534275</v>
      </c>
      <c r="V144">
        <f t="shared" si="54"/>
        <v>1.1130534275000001</v>
      </c>
      <c r="Y144">
        <v>5800000</v>
      </c>
      <c r="Z144">
        <v>32.719099999999997</v>
      </c>
      <c r="AA144">
        <v>105.053</v>
      </c>
      <c r="AB144">
        <v>72.3339</v>
      </c>
      <c r="AD144">
        <f t="shared" si="70"/>
        <v>198063.31425403443</v>
      </c>
      <c r="AE144">
        <f t="shared" si="71"/>
        <v>1.082822112780591</v>
      </c>
      <c r="AF144">
        <f t="shared" si="72"/>
        <v>42.59775994420697</v>
      </c>
      <c r="AG144">
        <f t="shared" si="73"/>
        <v>1.4136893601652763E-2</v>
      </c>
      <c r="AI144">
        <v>0.76169633883375143</v>
      </c>
      <c r="AJ144">
        <v>48.555255374994481</v>
      </c>
    </row>
    <row r="145" spans="2:38" x14ac:dyDescent="0.2">
      <c r="B145">
        <f t="shared" si="46"/>
        <v>5700</v>
      </c>
      <c r="C145">
        <v>5900000</v>
      </c>
      <c r="D145">
        <v>371.98745400000001</v>
      </c>
      <c r="E145">
        <v>-536864.99866000004</v>
      </c>
      <c r="F145">
        <v>2513148.7383670001</v>
      </c>
      <c r="G145">
        <v>31832.887813000001</v>
      </c>
      <c r="I145">
        <f t="shared" si="67"/>
        <v>4240.4497617179295</v>
      </c>
      <c r="J145">
        <f t="shared" si="68"/>
        <v>0.5863594280423825</v>
      </c>
      <c r="K145">
        <f t="shared" si="66"/>
        <v>0.99919088179507365</v>
      </c>
      <c r="L145">
        <f t="shared" si="69"/>
        <v>3060.6078759999946</v>
      </c>
      <c r="M145">
        <f t="shared" si="50"/>
        <v>-2.5740338500007054</v>
      </c>
      <c r="O145">
        <v>2850</v>
      </c>
      <c r="P145">
        <v>5900000</v>
      </c>
      <c r="Q145">
        <v>371.743788</v>
      </c>
      <c r="R145">
        <v>-539649.57886400004</v>
      </c>
      <c r="S145">
        <v>2513148.7383670001</v>
      </c>
      <c r="T145">
        <v>2948.3097069999999</v>
      </c>
      <c r="U145">
        <v>11721.121327000001</v>
      </c>
      <c r="V145">
        <f t="shared" si="54"/>
        <v>1.1721121327000001</v>
      </c>
      <c r="Y145">
        <v>5900000</v>
      </c>
      <c r="Z145">
        <v>32.542299999999997</v>
      </c>
      <c r="AA145">
        <v>105.29</v>
      </c>
      <c r="AB145">
        <v>72.747699999999995</v>
      </c>
      <c r="AD145">
        <f t="shared" si="70"/>
        <v>201481.97494226665</v>
      </c>
      <c r="AE145">
        <f t="shared" si="71"/>
        <v>1.1209290098813203</v>
      </c>
      <c r="AF145">
        <f t="shared" si="72"/>
        <v>42.572787828151917</v>
      </c>
      <c r="AG145">
        <f t="shared" si="73"/>
        <v>1.4145185944383605E-2</v>
      </c>
      <c r="AI145">
        <v>0.89441151626109006</v>
      </c>
      <c r="AJ145">
        <v>49.037702829924285</v>
      </c>
    </row>
    <row r="146" spans="2:38" x14ac:dyDescent="0.2">
      <c r="B146">
        <f t="shared" si="46"/>
        <v>5800</v>
      </c>
      <c r="C146">
        <v>6000000</v>
      </c>
      <c r="D146">
        <v>371.88360899999998</v>
      </c>
      <c r="E146">
        <v>-536716.34541099996</v>
      </c>
      <c r="F146">
        <v>2513148.7383670001</v>
      </c>
      <c r="G146">
        <v>33238.488877000003</v>
      </c>
      <c r="I146">
        <f t="shared" si="67"/>
        <v>4389.1030107180122</v>
      </c>
      <c r="J146">
        <f t="shared" si="68"/>
        <v>0.596646435551898</v>
      </c>
      <c r="K146">
        <f t="shared" si="66"/>
        <v>0.99919088179507365</v>
      </c>
      <c r="L146">
        <f t="shared" si="69"/>
        <v>3209.2611250000773</v>
      </c>
      <c r="M146">
        <f t="shared" si="50"/>
        <v>-2.5234675099991728</v>
      </c>
      <c r="O146">
        <v>2900</v>
      </c>
      <c r="P146">
        <v>6000000</v>
      </c>
      <c r="Q146">
        <v>371.73292300000003</v>
      </c>
      <c r="R146">
        <v>-539636.940787</v>
      </c>
      <c r="S146">
        <v>2513148.7383670001</v>
      </c>
      <c r="T146">
        <v>3250.4618359999999</v>
      </c>
      <c r="U146">
        <v>12312.86853</v>
      </c>
      <c r="V146">
        <f t="shared" si="54"/>
        <v>1.2312868530000001</v>
      </c>
      <c r="Y146">
        <v>6000000</v>
      </c>
      <c r="Z146">
        <v>32.460700000000003</v>
      </c>
      <c r="AA146">
        <v>105.131</v>
      </c>
      <c r="AB146">
        <v>72.670299999999997</v>
      </c>
      <c r="AD146">
        <f t="shared" si="70"/>
        <v>200839.5579830835</v>
      </c>
      <c r="AE146">
        <f t="shared" si="71"/>
        <v>1.1812862046056039</v>
      </c>
      <c r="AF146">
        <f t="shared" si="72"/>
        <v>41.705373040487203</v>
      </c>
      <c r="AG146">
        <f t="shared" si="73"/>
        <v>1.4439386489011611E-2</v>
      </c>
      <c r="AI146">
        <v>0.85941811826759484</v>
      </c>
      <c r="AJ146">
        <v>49.118666602006869</v>
      </c>
    </row>
    <row r="147" spans="2:38" x14ac:dyDescent="0.2">
      <c r="AI147">
        <v>0.71695468397823858</v>
      </c>
      <c r="AJ147">
        <v>49.184488136129914</v>
      </c>
    </row>
    <row r="148" spans="2:38" x14ac:dyDescent="0.2">
      <c r="B148" t="s">
        <v>5</v>
      </c>
      <c r="AE148" t="s">
        <v>6</v>
      </c>
      <c r="AI148">
        <v>0.77130582815534354</v>
      </c>
      <c r="AJ148">
        <v>49.350706470787536</v>
      </c>
    </row>
    <row r="149" spans="2:38" x14ac:dyDescent="0.2">
      <c r="D149" t="s">
        <v>7</v>
      </c>
      <c r="F149" t="s">
        <v>37</v>
      </c>
      <c r="Y149" t="s">
        <v>8</v>
      </c>
      <c r="Z149" t="s">
        <v>9</v>
      </c>
      <c r="AA149" t="s">
        <v>10</v>
      </c>
      <c r="AB149" t="s">
        <v>11</v>
      </c>
      <c r="AD149">
        <f>(4/3)*3.14*((3.413*8.5)^3)</f>
        <v>102219.56457563989</v>
      </c>
      <c r="AE149" t="s">
        <v>12</v>
      </c>
      <c r="AI149">
        <v>0.70316122560120042</v>
      </c>
      <c r="AJ149">
        <v>49.697486272216132</v>
      </c>
    </row>
    <row r="150" spans="2:38" x14ac:dyDescent="0.2">
      <c r="B150">
        <v>5065</v>
      </c>
      <c r="C150" t="s">
        <v>13</v>
      </c>
      <c r="D150" t="s">
        <v>14</v>
      </c>
      <c r="E150" t="s">
        <v>15</v>
      </c>
      <c r="F150" t="s">
        <v>16</v>
      </c>
      <c r="G150" t="s">
        <v>17</v>
      </c>
      <c r="I150" t="s">
        <v>18</v>
      </c>
      <c r="J150" t="s">
        <v>19</v>
      </c>
      <c r="K150" t="s">
        <v>20</v>
      </c>
      <c r="L150" t="s">
        <v>21</v>
      </c>
      <c r="M150" t="s">
        <v>22</v>
      </c>
      <c r="Y150">
        <v>0</v>
      </c>
      <c r="Z150">
        <v>39.445</v>
      </c>
      <c r="AA150">
        <v>97.754999999999995</v>
      </c>
      <c r="AB150">
        <v>58.31</v>
      </c>
      <c r="AD150">
        <f>(1/6)*3.14*(AB150)^3</f>
        <v>103754.63858995668</v>
      </c>
      <c r="AI150">
        <v>0.76473025643447379</v>
      </c>
      <c r="AJ150">
        <v>50.468873568414359</v>
      </c>
    </row>
    <row r="151" spans="2:38" x14ac:dyDescent="0.2">
      <c r="B151" t="s">
        <v>23</v>
      </c>
      <c r="C151">
        <v>100000</v>
      </c>
      <c r="D151">
        <v>371.86096400000002</v>
      </c>
      <c r="E151">
        <v>-585577.29941900005</v>
      </c>
      <c r="F151">
        <v>2515183.8193839998</v>
      </c>
      <c r="G151">
        <v>-3.6046000000000002E-2</v>
      </c>
      <c r="Y151">
        <v>100000</v>
      </c>
      <c r="Z151">
        <v>39.591799999999999</v>
      </c>
      <c r="AA151">
        <v>97.1721</v>
      </c>
      <c r="AB151">
        <v>57.580300000000001</v>
      </c>
      <c r="AD151">
        <f t="shared" ref="AD151:AD152" si="74">(1/6)*3.14*(AB151)^3</f>
        <v>99907.977532713805</v>
      </c>
      <c r="AI151">
        <v>0.72875504151580939</v>
      </c>
      <c r="AJ151">
        <v>50.760904321543947</v>
      </c>
      <c r="AK151">
        <f>AVERAGE(AI146:AI156)</f>
        <v>0.70701656615055763</v>
      </c>
      <c r="AL151">
        <f>AVERAGE(AJ146:AJ156)</f>
        <v>51.111930145880677</v>
      </c>
    </row>
    <row r="152" spans="2:38" x14ac:dyDescent="0.2">
      <c r="B152">
        <v>0</v>
      </c>
      <c r="C152">
        <v>200000</v>
      </c>
      <c r="D152">
        <v>371.881754</v>
      </c>
      <c r="E152">
        <v>-561627.59850399999</v>
      </c>
      <c r="F152">
        <v>2513544.3428790001</v>
      </c>
      <c r="G152">
        <v>-1.5417E-2</v>
      </c>
      <c r="I152">
        <f>E152-(128000-$B$150)/128000*$E$151</f>
        <v>778.224184084218</v>
      </c>
      <c r="J152">
        <f>B152/$B$150</f>
        <v>0</v>
      </c>
      <c r="K152">
        <f t="shared" ref="K152:K183" si="75">F152/$F$151</f>
        <v>0.99934816831582463</v>
      </c>
      <c r="L152">
        <f>E152-$E$152</f>
        <v>0</v>
      </c>
      <c r="O152" t="s">
        <v>24</v>
      </c>
      <c r="P152" t="s">
        <v>13</v>
      </c>
      <c r="Q152" t="s">
        <v>14</v>
      </c>
      <c r="R152" t="s">
        <v>15</v>
      </c>
      <c r="S152" t="s">
        <v>16</v>
      </c>
      <c r="T152" t="s">
        <v>17</v>
      </c>
      <c r="U152" t="s">
        <v>25</v>
      </c>
      <c r="V152" t="s">
        <v>26</v>
      </c>
      <c r="Y152">
        <v>200000</v>
      </c>
      <c r="Z152">
        <v>40.125399999999999</v>
      </c>
      <c r="AA152">
        <v>97.265600000000006</v>
      </c>
      <c r="AB152">
        <v>57.1402</v>
      </c>
      <c r="AD152">
        <f t="shared" si="74"/>
        <v>97634.580847209465</v>
      </c>
      <c r="AE152" t="s">
        <v>27</v>
      </c>
      <c r="AF152" t="s">
        <v>28</v>
      </c>
      <c r="AG152" t="s">
        <v>29</v>
      </c>
      <c r="AI152">
        <v>0.6649624230003589</v>
      </c>
      <c r="AJ152">
        <v>50.762810161109755</v>
      </c>
    </row>
    <row r="153" spans="2:38" x14ac:dyDescent="0.2">
      <c r="B153">
        <v>50</v>
      </c>
      <c r="C153">
        <v>300000</v>
      </c>
      <c r="D153">
        <v>371.77412299999997</v>
      </c>
      <c r="E153">
        <v>-561634.01954799995</v>
      </c>
      <c r="F153">
        <v>2512480.1608259999</v>
      </c>
      <c r="G153">
        <v>159.326054</v>
      </c>
      <c r="I153">
        <f t="shared" ref="I153:I155" si="76">E153-(128000-$B$150)/128000*$E$151</f>
        <v>771.80314008425921</v>
      </c>
      <c r="J153">
        <f t="shared" ref="J153:J155" si="77">B153/$B$150</f>
        <v>9.8716683119447184E-3</v>
      </c>
      <c r="K153">
        <f t="shared" si="75"/>
        <v>0.99892506522300151</v>
      </c>
      <c r="L153">
        <f t="shared" ref="L153:L155" si="78">E153-$E$152</f>
        <v>-6.4210439999587834</v>
      </c>
      <c r="M153">
        <f t="shared" ref="M153:M209" si="79">((L153-L152)-(B153-B152)*$L$17)/(B153-B152)</f>
        <v>-4.1384208799991757</v>
      </c>
      <c r="O153">
        <v>50</v>
      </c>
      <c r="P153">
        <v>300000</v>
      </c>
      <c r="Q153">
        <v>371.77412299999997</v>
      </c>
      <c r="R153">
        <v>-561634.01954799995</v>
      </c>
      <c r="S153">
        <v>2512480.1608259999</v>
      </c>
      <c r="T153">
        <v>159.326054</v>
      </c>
      <c r="U153">
        <v>78.125518</v>
      </c>
      <c r="V153">
        <f>U153*10^-4</f>
        <v>7.8125518000000012E-3</v>
      </c>
      <c r="Y153">
        <v>300000</v>
      </c>
      <c r="Z153">
        <v>40.402500000000003</v>
      </c>
      <c r="AA153">
        <v>97.178399999999996</v>
      </c>
      <c r="AB153">
        <v>56.7759</v>
      </c>
      <c r="AD153">
        <f>(1/6)*3.14*(AB153)^3</f>
        <v>95779.039957440516</v>
      </c>
      <c r="AE153">
        <f>V153*$AD$149/AD153</f>
        <v>8.3378956771281935E-3</v>
      </c>
      <c r="AF153">
        <f>AD153/O153*0.6022</f>
        <v>1153.5627572474134</v>
      </c>
      <c r="AG153">
        <f>O153/AD153</f>
        <v>5.2203488385577405E-4</v>
      </c>
      <c r="AI153">
        <v>0.67425954687290723</v>
      </c>
      <c r="AJ153">
        <v>52.212429556725247</v>
      </c>
    </row>
    <row r="154" spans="2:38" x14ac:dyDescent="0.2">
      <c r="B154">
        <v>100</v>
      </c>
      <c r="C154">
        <v>400000</v>
      </c>
      <c r="D154">
        <v>371.78890100000001</v>
      </c>
      <c r="E154">
        <v>-561631.62586499995</v>
      </c>
      <c r="F154">
        <v>2512480.1608259999</v>
      </c>
      <c r="G154">
        <v>37.885443000000002</v>
      </c>
      <c r="I154">
        <f t="shared" si="76"/>
        <v>774.19682308426127</v>
      </c>
      <c r="J154">
        <f t="shared" si="77"/>
        <v>1.9743336623889437E-2</v>
      </c>
      <c r="K154">
        <f t="shared" si="75"/>
        <v>0.99892506522300151</v>
      </c>
      <c r="L154">
        <f t="shared" si="78"/>
        <v>-4.027360999956727</v>
      </c>
      <c r="M154">
        <f t="shared" si="79"/>
        <v>-3.9621263399999589</v>
      </c>
      <c r="O154">
        <v>100</v>
      </c>
      <c r="P154">
        <v>400000</v>
      </c>
      <c r="Q154">
        <v>371.78890100000001</v>
      </c>
      <c r="R154">
        <v>-561631.62586499995</v>
      </c>
      <c r="S154">
        <v>2512480.1608259999</v>
      </c>
      <c r="T154">
        <v>37.885443000000002</v>
      </c>
      <c r="U154">
        <v>153.17703700000001</v>
      </c>
      <c r="V154">
        <f>U154*10^-4</f>
        <v>1.5317703700000003E-2</v>
      </c>
      <c r="Y154">
        <v>400000</v>
      </c>
      <c r="Z154">
        <v>39.742699999999999</v>
      </c>
      <c r="AA154">
        <v>96.8643</v>
      </c>
      <c r="AB154">
        <v>57.121600000000001</v>
      </c>
      <c r="AD154">
        <f t="shared" ref="AD154:AD178" si="80">(1/6)*3.14*(AB154)^3</f>
        <v>97539.267278231651</v>
      </c>
      <c r="AE154">
        <f t="shared" ref="AE154:AE178" si="81">V154*$AD$149/AD154</f>
        <v>1.6052704169350566E-2</v>
      </c>
      <c r="AF154">
        <f t="shared" ref="AF154:AF178" si="82">AD154/O154*0.6022</f>
        <v>587.38146754951094</v>
      </c>
      <c r="AG154">
        <f t="shared" ref="AG154:AG178" si="83">O154/AD154</f>
        <v>1.0252281239180225E-3</v>
      </c>
      <c r="AI154">
        <v>0.61118164925538043</v>
      </c>
      <c r="AJ154">
        <v>53.188389227650084</v>
      </c>
    </row>
    <row r="155" spans="2:38" x14ac:dyDescent="0.2">
      <c r="B155">
        <v>150</v>
      </c>
      <c r="C155">
        <v>500000</v>
      </c>
      <c r="D155">
        <v>371.77714500000002</v>
      </c>
      <c r="E155">
        <v>-561644.01053099998</v>
      </c>
      <c r="F155">
        <v>2512480.1608259999</v>
      </c>
      <c r="G155">
        <v>44.680007000000003</v>
      </c>
      <c r="I155">
        <f t="shared" si="76"/>
        <v>761.81215708423406</v>
      </c>
      <c r="J155">
        <f t="shared" si="77"/>
        <v>2.9615004935834157E-2</v>
      </c>
      <c r="K155">
        <f t="shared" si="75"/>
        <v>0.99892506522300151</v>
      </c>
      <c r="L155">
        <f t="shared" si="78"/>
        <v>-16.412026999983937</v>
      </c>
      <c r="M155">
        <f t="shared" si="79"/>
        <v>-4.257693320000544</v>
      </c>
      <c r="O155">
        <v>150</v>
      </c>
      <c r="P155">
        <v>500000</v>
      </c>
      <c r="Q155">
        <v>371.77714500000002</v>
      </c>
      <c r="R155">
        <v>-561644.01053099998</v>
      </c>
      <c r="S155">
        <v>2512480.1608259999</v>
      </c>
      <c r="T155">
        <v>44.680007000000003</v>
      </c>
      <c r="U155">
        <v>258.10284799999999</v>
      </c>
      <c r="V155">
        <f t="shared" ref="V155:V209" si="84">U155*10^-4</f>
        <v>2.58102848E-2</v>
      </c>
      <c r="Y155">
        <v>500000</v>
      </c>
      <c r="Z155">
        <v>39.8414</v>
      </c>
      <c r="AA155">
        <v>96.979799999999997</v>
      </c>
      <c r="AB155">
        <v>57.138399999999997</v>
      </c>
      <c r="AD155">
        <f t="shared" si="80"/>
        <v>97625.35424092639</v>
      </c>
      <c r="AE155">
        <f t="shared" si="81"/>
        <v>2.7024906535224894E-2</v>
      </c>
      <c r="AF155">
        <f t="shared" si="82"/>
        <v>391.93325549257247</v>
      </c>
      <c r="AG155">
        <f t="shared" si="83"/>
        <v>1.5364861020613553E-3</v>
      </c>
      <c r="AI155">
        <v>0.70082870973424305</v>
      </c>
      <c r="AJ155">
        <v>53.376759387927741</v>
      </c>
    </row>
    <row r="156" spans="2:38" x14ac:dyDescent="0.2">
      <c r="B156">
        <v>200</v>
      </c>
      <c r="C156">
        <v>600000</v>
      </c>
      <c r="D156">
        <v>371.79745300000002</v>
      </c>
      <c r="E156">
        <v>-561635.66007400001</v>
      </c>
      <c r="F156">
        <v>2512480.1608259999</v>
      </c>
      <c r="G156">
        <v>25.350490000000001</v>
      </c>
      <c r="I156">
        <f t="shared" ref="I156:I178" si="85">E156-(128000-$B$150)/128000*$E$151</f>
        <v>770.16261408419814</v>
      </c>
      <c r="J156">
        <f>B156/$B$150</f>
        <v>3.9486673247778874E-2</v>
      </c>
      <c r="K156">
        <f t="shared" si="75"/>
        <v>0.99892506522300151</v>
      </c>
      <c r="L156">
        <f>E156-$E$152</f>
        <v>-8.0615700000198558</v>
      </c>
      <c r="M156">
        <f t="shared" si="79"/>
        <v>-3.8429908600007185</v>
      </c>
      <c r="O156">
        <v>200</v>
      </c>
      <c r="P156">
        <v>600000</v>
      </c>
      <c r="Q156">
        <v>371.79745300000002</v>
      </c>
      <c r="R156">
        <v>-561635.66007400001</v>
      </c>
      <c r="S156">
        <v>2512480.1608259999</v>
      </c>
      <c r="T156">
        <v>25.350490000000001</v>
      </c>
      <c r="U156">
        <v>359.53655300000003</v>
      </c>
      <c r="V156">
        <f t="shared" si="84"/>
        <v>3.5953655300000005E-2</v>
      </c>
      <c r="Y156">
        <v>600000</v>
      </c>
      <c r="Z156">
        <v>39.903700000000001</v>
      </c>
      <c r="AA156">
        <v>97.3078</v>
      </c>
      <c r="AB156">
        <v>57.4041</v>
      </c>
      <c r="AD156">
        <f t="shared" si="80"/>
        <v>98993.603778372984</v>
      </c>
      <c r="AE156">
        <f t="shared" si="81"/>
        <v>3.7125297487872209E-2</v>
      </c>
      <c r="AF156">
        <f t="shared" si="82"/>
        <v>298.06974097668103</v>
      </c>
      <c r="AG156">
        <f t="shared" si="83"/>
        <v>2.0203325504520499E-3</v>
      </c>
      <c r="AI156">
        <v>0.5816247448405838</v>
      </c>
      <c r="AJ156">
        <v>54.109717900175795</v>
      </c>
    </row>
    <row r="157" spans="2:38" x14ac:dyDescent="0.2">
      <c r="B157">
        <v>250</v>
      </c>
      <c r="C157">
        <v>700000</v>
      </c>
      <c r="D157">
        <v>371.84230100000002</v>
      </c>
      <c r="E157">
        <v>-561642.518988</v>
      </c>
      <c r="F157">
        <v>2512480.1608259999</v>
      </c>
      <c r="G157">
        <v>104.738579</v>
      </c>
      <c r="I157">
        <f t="shared" si="85"/>
        <v>763.30370008421596</v>
      </c>
      <c r="J157">
        <f>B157/$B$150</f>
        <v>4.9358341559723594E-2</v>
      </c>
      <c r="K157">
        <f t="shared" si="75"/>
        <v>0.99892506522300151</v>
      </c>
      <c r="L157">
        <f>E157-$E$152</f>
        <v>-14.920484000002034</v>
      </c>
      <c r="M157">
        <f t="shared" si="79"/>
        <v>-4.1471782799996433</v>
      </c>
      <c r="O157">
        <v>250</v>
      </c>
      <c r="P157">
        <v>700000</v>
      </c>
      <c r="Q157">
        <v>371.84230100000002</v>
      </c>
      <c r="R157">
        <v>-561642.518988</v>
      </c>
      <c r="S157">
        <v>2512480.1608259999</v>
      </c>
      <c r="T157">
        <v>104.738579</v>
      </c>
      <c r="U157">
        <v>430.68265500000001</v>
      </c>
      <c r="V157">
        <f t="shared" si="84"/>
        <v>4.3068265500000001E-2</v>
      </c>
      <c r="Y157">
        <v>700000</v>
      </c>
      <c r="Z157">
        <v>40.085299999999997</v>
      </c>
      <c r="AA157">
        <v>97.1541</v>
      </c>
      <c r="AB157">
        <v>57.068800000000003</v>
      </c>
      <c r="AD157">
        <f t="shared" si="80"/>
        <v>97269.037749974697</v>
      </c>
      <c r="AE157">
        <f t="shared" si="81"/>
        <v>4.5260233351482895E-2</v>
      </c>
      <c r="AF157">
        <f t="shared" si="82"/>
        <v>234.30165813213904</v>
      </c>
      <c r="AG157">
        <f t="shared" si="83"/>
        <v>2.5701909444464E-3</v>
      </c>
      <c r="AI157">
        <v>0.60419256430475476</v>
      </c>
      <c r="AJ157">
        <v>54.545320328753732</v>
      </c>
    </row>
    <row r="158" spans="2:38" x14ac:dyDescent="0.2">
      <c r="B158">
        <v>300</v>
      </c>
      <c r="C158">
        <v>800000</v>
      </c>
      <c r="D158">
        <v>371.79439100000002</v>
      </c>
      <c r="E158">
        <v>-561642.00100499997</v>
      </c>
      <c r="F158">
        <v>2512480.1608259999</v>
      </c>
      <c r="G158">
        <v>68.813818999999995</v>
      </c>
      <c r="I158">
        <f t="shared" si="85"/>
        <v>763.82168308424298</v>
      </c>
      <c r="J158">
        <f>B158/$B$150</f>
        <v>5.9230009871668314E-2</v>
      </c>
      <c r="K158">
        <f t="shared" si="75"/>
        <v>0.99892506522300151</v>
      </c>
      <c r="L158">
        <f>E158-$E$152</f>
        <v>-14.402500999975018</v>
      </c>
      <c r="M158">
        <f t="shared" si="79"/>
        <v>-3.9996403399994596</v>
      </c>
      <c r="O158">
        <v>300</v>
      </c>
      <c r="P158">
        <v>800000</v>
      </c>
      <c r="Q158">
        <v>371.79439100000002</v>
      </c>
      <c r="R158">
        <v>-561642.00100499997</v>
      </c>
      <c r="S158">
        <v>2512480.1608259999</v>
      </c>
      <c r="T158">
        <v>68.813818999999995</v>
      </c>
      <c r="U158">
        <v>516.52146100000004</v>
      </c>
      <c r="V158">
        <f t="shared" si="84"/>
        <v>5.1652146100000004E-2</v>
      </c>
      <c r="Y158">
        <v>800000</v>
      </c>
      <c r="Z158">
        <v>39.947800000000001</v>
      </c>
      <c r="AA158">
        <v>97.333399999999997</v>
      </c>
      <c r="AB158">
        <v>57.385599999999997</v>
      </c>
      <c r="AD158">
        <f t="shared" si="80"/>
        <v>98897.924644559142</v>
      </c>
      <c r="AE158">
        <f t="shared" si="81"/>
        <v>5.338696340408805E-2</v>
      </c>
      <c r="AF158">
        <f t="shared" si="82"/>
        <v>198.5211007365117</v>
      </c>
      <c r="AG158">
        <f t="shared" si="83"/>
        <v>3.0334306920818126E-3</v>
      </c>
      <c r="AI158">
        <v>0.63539532288187694</v>
      </c>
      <c r="AJ158">
        <v>54.930802877024199</v>
      </c>
    </row>
    <row r="159" spans="2:38" x14ac:dyDescent="0.2">
      <c r="B159">
        <v>350</v>
      </c>
      <c r="C159">
        <v>900000</v>
      </c>
      <c r="D159">
        <v>371.80638599999997</v>
      </c>
      <c r="E159">
        <v>-561638.80845699995</v>
      </c>
      <c r="F159">
        <v>2512480.1608259999</v>
      </c>
      <c r="G159">
        <v>103.565493</v>
      </c>
      <c r="I159">
        <f t="shared" si="85"/>
        <v>767.01423108426388</v>
      </c>
      <c r="J159">
        <f>B159/$B$150</f>
        <v>6.9101678183613027E-2</v>
      </c>
      <c r="K159">
        <f t="shared" si="75"/>
        <v>0.99892506522300151</v>
      </c>
      <c r="L159">
        <f>E159-$E$152</f>
        <v>-11.209952999954112</v>
      </c>
      <c r="M159">
        <f t="shared" si="79"/>
        <v>-3.946149039999582</v>
      </c>
      <c r="O159">
        <v>350</v>
      </c>
      <c r="P159">
        <v>900000</v>
      </c>
      <c r="Q159">
        <v>371.80638599999997</v>
      </c>
      <c r="R159">
        <v>-561638.80845699995</v>
      </c>
      <c r="S159">
        <v>2512480.1608259999</v>
      </c>
      <c r="T159">
        <v>103.565493</v>
      </c>
      <c r="U159">
        <v>662.53551400000003</v>
      </c>
      <c r="V159">
        <f t="shared" si="84"/>
        <v>6.6253551400000013E-2</v>
      </c>
      <c r="Y159">
        <v>900000</v>
      </c>
      <c r="Z159">
        <v>40.298099999999998</v>
      </c>
      <c r="AA159">
        <v>97.444100000000006</v>
      </c>
      <c r="AB159">
        <v>57.146000000000001</v>
      </c>
      <c r="AD159">
        <f t="shared" si="80"/>
        <v>97664.314977524511</v>
      </c>
      <c r="AE159">
        <f t="shared" si="81"/>
        <v>6.9343743180467834E-2</v>
      </c>
      <c r="AF159">
        <f t="shared" si="82"/>
        <v>168.0384299413293</v>
      </c>
      <c r="AG159">
        <f t="shared" si="83"/>
        <v>3.5837040384765458E-3</v>
      </c>
      <c r="AI159">
        <v>0.54722999629191027</v>
      </c>
      <c r="AJ159">
        <v>55.290911648716431</v>
      </c>
    </row>
    <row r="160" spans="2:38" x14ac:dyDescent="0.2">
      <c r="B160">
        <v>400</v>
      </c>
      <c r="C160">
        <v>1000000</v>
      </c>
      <c r="D160">
        <v>371.81224500000002</v>
      </c>
      <c r="E160">
        <v>-561638.22008600004</v>
      </c>
      <c r="F160">
        <v>2512480.1608259999</v>
      </c>
      <c r="G160">
        <v>153.29357999999999</v>
      </c>
      <c r="I160">
        <f t="shared" si="85"/>
        <v>767.6026020841673</v>
      </c>
      <c r="J160">
        <f>B160/$B$150</f>
        <v>7.8973346495557747E-2</v>
      </c>
      <c r="K160">
        <f t="shared" si="75"/>
        <v>0.99892506522300151</v>
      </c>
      <c r="L160">
        <f>E160-$E$152</f>
        <v>-10.621582000050694</v>
      </c>
      <c r="M160">
        <f t="shared" si="79"/>
        <v>-3.9982325800019316</v>
      </c>
      <c r="O160">
        <v>400</v>
      </c>
      <c r="P160">
        <v>1000000</v>
      </c>
      <c r="Q160">
        <v>371.81224500000002</v>
      </c>
      <c r="R160">
        <v>-561638.22008600004</v>
      </c>
      <c r="S160">
        <v>2512480.1608259999</v>
      </c>
      <c r="T160">
        <v>153.29357999999999</v>
      </c>
      <c r="U160">
        <v>759.51104499999997</v>
      </c>
      <c r="V160">
        <f t="shared" si="84"/>
        <v>7.5951104500000005E-2</v>
      </c>
      <c r="Y160">
        <v>1000000</v>
      </c>
      <c r="Z160">
        <v>39.702500000000001</v>
      </c>
      <c r="AA160">
        <v>97.1768</v>
      </c>
      <c r="AB160">
        <v>57.474299999999999</v>
      </c>
      <c r="AD160">
        <f t="shared" si="80"/>
        <v>99357.228652268037</v>
      </c>
      <c r="AE160">
        <f t="shared" si="81"/>
        <v>7.8139144341479186E-2</v>
      </c>
      <c r="AF160">
        <f t="shared" si="82"/>
        <v>149.5823077359895</v>
      </c>
      <c r="AG160">
        <f t="shared" si="83"/>
        <v>4.025877185040317E-3</v>
      </c>
      <c r="AI160">
        <v>0.53082574072150746</v>
      </c>
      <c r="AJ160">
        <v>55.708677341381751</v>
      </c>
    </row>
    <row r="161" spans="2:38" x14ac:dyDescent="0.2">
      <c r="B161">
        <v>450</v>
      </c>
      <c r="C161">
        <v>1100000</v>
      </c>
      <c r="D161">
        <v>371.80382700000001</v>
      </c>
      <c r="E161">
        <v>-561642.17222299997</v>
      </c>
      <c r="F161">
        <v>2512480.1608259999</v>
      </c>
      <c r="G161">
        <v>220.98262</v>
      </c>
      <c r="I161">
        <f t="shared" si="85"/>
        <v>763.65046508423984</v>
      </c>
      <c r="J161">
        <f t="shared" ref="J161:J178" si="86">B161/$B$150</f>
        <v>8.8845014807502468E-2</v>
      </c>
      <c r="K161">
        <f t="shared" si="75"/>
        <v>0.99892506522300151</v>
      </c>
      <c r="L161">
        <f t="shared" ref="L161:L178" si="87">E161-$E$152</f>
        <v>-14.573718999978155</v>
      </c>
      <c r="M161">
        <f t="shared" si="79"/>
        <v>-4.0890427399985496</v>
      </c>
      <c r="O161">
        <v>450</v>
      </c>
      <c r="P161">
        <v>1100000</v>
      </c>
      <c r="Q161">
        <v>371.80382700000001</v>
      </c>
      <c r="R161">
        <v>-561642.17222299997</v>
      </c>
      <c r="S161">
        <v>2512480.1608259999</v>
      </c>
      <c r="T161">
        <v>220.98262</v>
      </c>
      <c r="U161">
        <v>937.19695300000001</v>
      </c>
      <c r="V161">
        <f t="shared" si="84"/>
        <v>9.3719695300000003E-2</v>
      </c>
      <c r="Y161">
        <v>1100000</v>
      </c>
      <c r="Z161">
        <v>39.755299999999998</v>
      </c>
      <c r="AA161">
        <v>97.251999999999995</v>
      </c>
      <c r="AB161">
        <v>57.496699999999997</v>
      </c>
      <c r="AD161">
        <f t="shared" si="80"/>
        <v>99473.444218492601</v>
      </c>
      <c r="AE161">
        <f t="shared" si="81"/>
        <v>9.6306974398969056E-2</v>
      </c>
      <c r="AF161">
        <f t="shared" si="82"/>
        <v>133.11757357416943</v>
      </c>
      <c r="AG161">
        <f t="shared" si="83"/>
        <v>4.5238204380616265E-3</v>
      </c>
      <c r="AI161">
        <v>0.9698656912240009</v>
      </c>
      <c r="AJ161">
        <v>56.980878693340109</v>
      </c>
    </row>
    <row r="162" spans="2:38" x14ac:dyDescent="0.2">
      <c r="B162">
        <v>500</v>
      </c>
      <c r="C162">
        <v>1200000</v>
      </c>
      <c r="D162">
        <v>371.82632999999998</v>
      </c>
      <c r="E162">
        <v>-561633.91356899997</v>
      </c>
      <c r="F162">
        <v>2512480.1608259999</v>
      </c>
      <c r="G162">
        <v>188.25729000000001</v>
      </c>
      <c r="I162">
        <f t="shared" si="85"/>
        <v>771.90911908424459</v>
      </c>
      <c r="J162">
        <f t="shared" si="86"/>
        <v>9.8716683119447188E-2</v>
      </c>
      <c r="K162">
        <f t="shared" si="75"/>
        <v>0.99892506522300151</v>
      </c>
      <c r="L162">
        <f t="shared" si="87"/>
        <v>-6.3150649999734014</v>
      </c>
      <c r="M162">
        <f t="shared" si="79"/>
        <v>-3.844826919999905</v>
      </c>
      <c r="O162">
        <v>500</v>
      </c>
      <c r="P162">
        <v>1200000</v>
      </c>
      <c r="Q162">
        <v>371.82632999999998</v>
      </c>
      <c r="R162">
        <v>-561633.91356899997</v>
      </c>
      <c r="S162">
        <v>2512480.1608259999</v>
      </c>
      <c r="T162">
        <v>188.25729000000001</v>
      </c>
      <c r="U162">
        <v>1132.4262269999999</v>
      </c>
      <c r="V162">
        <f t="shared" si="84"/>
        <v>0.1132426227</v>
      </c>
      <c r="Y162">
        <v>1200000</v>
      </c>
      <c r="Z162">
        <v>40.063299999999998</v>
      </c>
      <c r="AA162">
        <v>96.9739</v>
      </c>
      <c r="AB162">
        <v>56.910600000000002</v>
      </c>
      <c r="AD162">
        <f t="shared" si="80"/>
        <v>96462.36172036585</v>
      </c>
      <c r="AE162">
        <f t="shared" si="81"/>
        <v>0.12000132878100106</v>
      </c>
      <c r="AF162">
        <f t="shared" si="82"/>
        <v>116.17926845600861</v>
      </c>
      <c r="AG162">
        <f t="shared" si="83"/>
        <v>5.1833688402679479E-3</v>
      </c>
      <c r="AI162">
        <v>0.54762438548483705</v>
      </c>
      <c r="AJ162">
        <v>57.162386286983867</v>
      </c>
      <c r="AK162">
        <f>AVERAGE(AI157:AI167)</f>
        <v>0.60416879801945522</v>
      </c>
      <c r="AL162">
        <f>AVERAGE(AJ157:AJ167)</f>
        <v>57.156557438586923</v>
      </c>
    </row>
    <row r="163" spans="2:38" x14ac:dyDescent="0.2">
      <c r="B163">
        <v>550</v>
      </c>
      <c r="C163">
        <v>1300000</v>
      </c>
      <c r="D163">
        <v>371.854309</v>
      </c>
      <c r="E163">
        <v>-561645.24077399995</v>
      </c>
      <c r="F163">
        <v>2512480.1608259999</v>
      </c>
      <c r="G163">
        <v>230.98182199999999</v>
      </c>
      <c r="I163">
        <f t="shared" si="85"/>
        <v>760.58191408426501</v>
      </c>
      <c r="J163">
        <f t="shared" si="86"/>
        <v>0.10858835143139191</v>
      </c>
      <c r="K163">
        <f t="shared" si="75"/>
        <v>0.99892506522300151</v>
      </c>
      <c r="L163">
        <f t="shared" si="87"/>
        <v>-17.642269999952987</v>
      </c>
      <c r="M163">
        <f t="shared" si="79"/>
        <v>-4.236544099999592</v>
      </c>
      <c r="O163">
        <v>550</v>
      </c>
      <c r="P163">
        <v>1300000</v>
      </c>
      <c r="Q163">
        <v>371.854309</v>
      </c>
      <c r="R163">
        <v>-561645.24077399995</v>
      </c>
      <c r="S163">
        <v>2512480.1608259999</v>
      </c>
      <c r="T163">
        <v>230.98182199999999</v>
      </c>
      <c r="U163">
        <v>1391.778646</v>
      </c>
      <c r="V163">
        <f t="shared" si="84"/>
        <v>0.13917786460000001</v>
      </c>
      <c r="Y163">
        <v>1300000</v>
      </c>
      <c r="Z163">
        <v>40.336199999999998</v>
      </c>
      <c r="AA163">
        <v>97.388400000000004</v>
      </c>
      <c r="AB163">
        <v>57.052199999999999</v>
      </c>
      <c r="AD163">
        <f t="shared" si="80"/>
        <v>97184.182466368758</v>
      </c>
      <c r="AE163">
        <f t="shared" si="81"/>
        <v>0.14638905588265469</v>
      </c>
      <c r="AF163">
        <f t="shared" si="82"/>
        <v>106.40784487499502</v>
      </c>
      <c r="AG163">
        <f t="shared" si="83"/>
        <v>5.6593571715266647E-3</v>
      </c>
      <c r="AI163">
        <v>0.84508415459546482</v>
      </c>
      <c r="AJ163">
        <v>57.877656061672852</v>
      </c>
    </row>
    <row r="164" spans="2:38" x14ac:dyDescent="0.2">
      <c r="B164">
        <v>600</v>
      </c>
      <c r="C164">
        <v>1400000</v>
      </c>
      <c r="D164">
        <v>371.77373799999998</v>
      </c>
      <c r="E164">
        <v>-561626.89610400004</v>
      </c>
      <c r="F164">
        <v>2512480.1608259999</v>
      </c>
      <c r="G164">
        <v>195.701975</v>
      </c>
      <c r="I164">
        <f t="shared" si="85"/>
        <v>778.92658408416901</v>
      </c>
      <c r="J164">
        <f t="shared" si="86"/>
        <v>0.11846001974333663</v>
      </c>
      <c r="K164">
        <f t="shared" si="75"/>
        <v>0.99892506522300151</v>
      </c>
      <c r="L164">
        <f t="shared" si="87"/>
        <v>0.70239999995101243</v>
      </c>
      <c r="M164">
        <f t="shared" si="79"/>
        <v>-3.6431066000019201</v>
      </c>
      <c r="O164">
        <v>600</v>
      </c>
      <c r="P164">
        <v>1400000</v>
      </c>
      <c r="Q164">
        <v>371.77373799999998</v>
      </c>
      <c r="R164">
        <v>-561626.89610400004</v>
      </c>
      <c r="S164">
        <v>2512480.1608259999</v>
      </c>
      <c r="T164">
        <v>195.701975</v>
      </c>
      <c r="U164">
        <v>1607.9521119999999</v>
      </c>
      <c r="V164">
        <f t="shared" si="84"/>
        <v>0.16079521120000001</v>
      </c>
      <c r="Y164">
        <v>1400000</v>
      </c>
      <c r="Z164">
        <v>39.764800000000001</v>
      </c>
      <c r="AA164">
        <v>97.328900000000004</v>
      </c>
      <c r="AB164">
        <v>57.564100000000003</v>
      </c>
      <c r="AD164">
        <f t="shared" si="80"/>
        <v>99823.675058572204</v>
      </c>
      <c r="AE164">
        <f t="shared" si="81"/>
        <v>0.16465449168313909</v>
      </c>
      <c r="AF164">
        <f t="shared" si="82"/>
        <v>100.18969520045363</v>
      </c>
      <c r="AG164">
        <f t="shared" si="83"/>
        <v>6.0105981837269163E-3</v>
      </c>
      <c r="AI164">
        <v>0.48242878106754328</v>
      </c>
      <c r="AJ164">
        <v>58.386691025469794</v>
      </c>
    </row>
    <row r="165" spans="2:38" x14ac:dyDescent="0.2">
      <c r="B165">
        <v>650</v>
      </c>
      <c r="C165">
        <v>1500000</v>
      </c>
      <c r="D165">
        <v>371.904427</v>
      </c>
      <c r="E165">
        <v>-561626.70082899998</v>
      </c>
      <c r="F165">
        <v>2512480.1608259999</v>
      </c>
      <c r="G165">
        <v>255.37712999999999</v>
      </c>
      <c r="I165">
        <f t="shared" si="85"/>
        <v>779.12185908423271</v>
      </c>
      <c r="J165">
        <f t="shared" si="86"/>
        <v>0.12833168805528133</v>
      </c>
      <c r="K165">
        <f t="shared" si="75"/>
        <v>0.99892506522300151</v>
      </c>
      <c r="L165">
        <f t="shared" si="87"/>
        <v>0.8976750000147149</v>
      </c>
      <c r="M165">
        <f t="shared" si="79"/>
        <v>-4.006094499998726</v>
      </c>
      <c r="O165">
        <v>650</v>
      </c>
      <c r="P165">
        <v>1500000</v>
      </c>
      <c r="Q165">
        <v>371.904427</v>
      </c>
      <c r="R165">
        <v>-561626.70082899998</v>
      </c>
      <c r="S165">
        <v>2512480.1608259999</v>
      </c>
      <c r="T165">
        <v>255.37712999999999</v>
      </c>
      <c r="U165">
        <v>1907.9005219999999</v>
      </c>
      <c r="V165">
        <f t="shared" si="84"/>
        <v>0.1907900522</v>
      </c>
      <c r="Y165">
        <v>1500000</v>
      </c>
      <c r="Z165">
        <v>39.833100000000002</v>
      </c>
      <c r="AA165">
        <v>97.3917</v>
      </c>
      <c r="AB165">
        <v>57.558599999999998</v>
      </c>
      <c r="AD165">
        <f t="shared" si="80"/>
        <v>99795.064635216055</v>
      </c>
      <c r="AE165">
        <f t="shared" si="81"/>
        <v>0.19542525607389105</v>
      </c>
      <c r="AF165">
        <f t="shared" si="82"/>
        <v>92.456289112810921</v>
      </c>
      <c r="AG165">
        <f t="shared" si="83"/>
        <v>6.5133481537986357E-3</v>
      </c>
      <c r="AI165">
        <v>0.46717421429475692</v>
      </c>
      <c r="AJ165">
        <v>58.969571909097695</v>
      </c>
    </row>
    <row r="166" spans="2:38" x14ac:dyDescent="0.2">
      <c r="B166">
        <v>700</v>
      </c>
      <c r="C166">
        <v>1600000</v>
      </c>
      <c r="D166">
        <v>371.79000100000002</v>
      </c>
      <c r="E166">
        <v>-561629.12804099999</v>
      </c>
      <c r="F166">
        <v>2512480.1608259999</v>
      </c>
      <c r="G166">
        <v>393.359129</v>
      </c>
      <c r="I166">
        <f t="shared" si="85"/>
        <v>776.69464708422311</v>
      </c>
      <c r="J166">
        <f t="shared" si="86"/>
        <v>0.13820335636722605</v>
      </c>
      <c r="K166">
        <f t="shared" si="75"/>
        <v>0.99892506522300151</v>
      </c>
      <c r="L166">
        <f t="shared" si="87"/>
        <v>-1.5295369999948889</v>
      </c>
      <c r="M166">
        <f t="shared" si="79"/>
        <v>-4.0585442400001916</v>
      </c>
      <c r="O166">
        <v>700</v>
      </c>
      <c r="P166">
        <v>1600000</v>
      </c>
      <c r="Q166">
        <v>371.79000100000002</v>
      </c>
      <c r="R166">
        <v>-561629.12804099999</v>
      </c>
      <c r="S166">
        <v>2512480.1608259999</v>
      </c>
      <c r="T166">
        <v>393.359129</v>
      </c>
      <c r="U166">
        <v>2140.598164</v>
      </c>
      <c r="V166">
        <f t="shared" si="84"/>
        <v>0.21405981640000002</v>
      </c>
      <c r="Y166">
        <v>1600000</v>
      </c>
      <c r="Z166">
        <v>40.006100000000004</v>
      </c>
      <c r="AA166">
        <v>97.248699999999999</v>
      </c>
      <c r="AB166">
        <v>57.242600000000003</v>
      </c>
      <c r="AD166">
        <f t="shared" si="80"/>
        <v>98160.430002711975</v>
      </c>
      <c r="AE166">
        <f t="shared" si="81"/>
        <v>0.22291162767873868</v>
      </c>
      <c r="AF166">
        <f t="shared" si="82"/>
        <v>84.446015639475917</v>
      </c>
      <c r="AG166">
        <f t="shared" si="83"/>
        <v>7.1311831048484651E-3</v>
      </c>
      <c r="AI166">
        <v>0.56510302695134285</v>
      </c>
      <c r="AJ166">
        <v>59.3911796217497</v>
      </c>
    </row>
    <row r="167" spans="2:38" x14ac:dyDescent="0.2">
      <c r="B167">
        <v>750</v>
      </c>
      <c r="C167">
        <v>1700000</v>
      </c>
      <c r="D167">
        <v>371.79643600000003</v>
      </c>
      <c r="E167">
        <v>-561629.52341699996</v>
      </c>
      <c r="F167">
        <v>2512480.1608259999</v>
      </c>
      <c r="G167">
        <v>349.25454400000001</v>
      </c>
      <c r="I167">
        <f t="shared" si="85"/>
        <v>776.29927108425181</v>
      </c>
      <c r="J167">
        <f t="shared" si="86"/>
        <v>0.14807502467917077</v>
      </c>
      <c r="K167">
        <f t="shared" si="75"/>
        <v>0.99892506522300151</v>
      </c>
      <c r="L167">
        <f t="shared" si="87"/>
        <v>-1.9249129999661818</v>
      </c>
      <c r="M167">
        <f t="shared" si="79"/>
        <v>-4.0179075199994259</v>
      </c>
      <c r="O167">
        <v>750</v>
      </c>
      <c r="P167">
        <v>1700000</v>
      </c>
      <c r="Q167">
        <v>371.79643600000003</v>
      </c>
      <c r="R167">
        <v>-561629.52341699996</v>
      </c>
      <c r="S167">
        <v>2512480.1608259999</v>
      </c>
      <c r="T167">
        <v>349.25454400000001</v>
      </c>
      <c r="U167">
        <v>2467.8200339999999</v>
      </c>
      <c r="V167">
        <f t="shared" si="84"/>
        <v>0.24678200340000001</v>
      </c>
      <c r="Y167">
        <v>1700000</v>
      </c>
      <c r="Z167">
        <v>40.101100000000002</v>
      </c>
      <c r="AA167">
        <v>97.503900000000002</v>
      </c>
      <c r="AB167">
        <v>57.402799999999999</v>
      </c>
      <c r="AD167">
        <f t="shared" si="80"/>
        <v>98986.878364829929</v>
      </c>
      <c r="AE167">
        <f t="shared" si="81"/>
        <v>0.25484134209868031</v>
      </c>
      <c r="AF167">
        <f t="shared" si="82"/>
        <v>79.479864201734102</v>
      </c>
      <c r="AG167">
        <f t="shared" si="83"/>
        <v>7.5767618131745759E-3</v>
      </c>
      <c r="AI167">
        <v>0.45093290039601103</v>
      </c>
      <c r="AJ167">
        <v>59.478056030266018</v>
      </c>
    </row>
    <row r="168" spans="2:38" x14ac:dyDescent="0.2">
      <c r="B168">
        <v>800</v>
      </c>
      <c r="C168">
        <v>1800000</v>
      </c>
      <c r="D168">
        <v>371.89657399999999</v>
      </c>
      <c r="E168">
        <v>-561618.66011099995</v>
      </c>
      <c r="F168">
        <v>2512480.1608259999</v>
      </c>
      <c r="G168">
        <v>425.96590500000002</v>
      </c>
      <c r="I168">
        <f t="shared" si="85"/>
        <v>787.16257708426565</v>
      </c>
      <c r="J168">
        <f t="shared" si="86"/>
        <v>0.15794669299111549</v>
      </c>
      <c r="K168">
        <f t="shared" si="75"/>
        <v>0.99892506522300151</v>
      </c>
      <c r="L168">
        <f t="shared" si="87"/>
        <v>8.9383930000476539</v>
      </c>
      <c r="M168">
        <f t="shared" si="79"/>
        <v>-3.7927338799997234</v>
      </c>
      <c r="O168">
        <v>800</v>
      </c>
      <c r="P168">
        <v>1800000</v>
      </c>
      <c r="Q168">
        <v>371.89657399999999</v>
      </c>
      <c r="R168">
        <v>-561618.66011099995</v>
      </c>
      <c r="S168">
        <v>2512480.1608259999</v>
      </c>
      <c r="T168">
        <v>425.96590500000002</v>
      </c>
      <c r="U168">
        <v>2871.9302539999999</v>
      </c>
      <c r="V168">
        <f t="shared" si="84"/>
        <v>0.28719302540000002</v>
      </c>
      <c r="Y168">
        <v>1800000</v>
      </c>
      <c r="Z168">
        <v>39.697000000000003</v>
      </c>
      <c r="AA168">
        <v>97.117500000000007</v>
      </c>
      <c r="AB168">
        <v>57.420499999999997</v>
      </c>
      <c r="AD168">
        <f t="shared" si="80"/>
        <v>99078.473620531397</v>
      </c>
      <c r="AE168">
        <f t="shared" si="81"/>
        <v>0.29629792358312307</v>
      </c>
      <c r="AF168">
        <f t="shared" si="82"/>
        <v>74.581321017855004</v>
      </c>
      <c r="AG168">
        <f t="shared" si="83"/>
        <v>8.0744077978429935E-3</v>
      </c>
      <c r="AI168">
        <v>0.42746768139859964</v>
      </c>
      <c r="AJ168">
        <v>60.751135658056448</v>
      </c>
    </row>
    <row r="169" spans="2:38" x14ac:dyDescent="0.2">
      <c r="B169">
        <v>850</v>
      </c>
      <c r="C169">
        <v>1900000</v>
      </c>
      <c r="D169">
        <v>371.82400899999999</v>
      </c>
      <c r="E169">
        <v>-561618.22560799995</v>
      </c>
      <c r="F169">
        <v>2512480.1608259999</v>
      </c>
      <c r="G169">
        <v>598.88208899999995</v>
      </c>
      <c r="I169">
        <f t="shared" si="85"/>
        <v>787.59708008426242</v>
      </c>
      <c r="J169">
        <f t="shared" si="86"/>
        <v>0.16781836130306022</v>
      </c>
      <c r="K169">
        <f t="shared" si="75"/>
        <v>0.99892506522300151</v>
      </c>
      <c r="L169">
        <f t="shared" si="87"/>
        <v>9.3728960000444204</v>
      </c>
      <c r="M169">
        <f t="shared" si="79"/>
        <v>-4.0013099400000645</v>
      </c>
      <c r="O169">
        <v>850</v>
      </c>
      <c r="P169">
        <v>1900000</v>
      </c>
      <c r="Q169">
        <v>371.82400899999999</v>
      </c>
      <c r="R169">
        <v>-561618.22560799995</v>
      </c>
      <c r="S169">
        <v>2512480.1608259999</v>
      </c>
      <c r="T169">
        <v>598.88208899999995</v>
      </c>
      <c r="U169">
        <v>3319.31414</v>
      </c>
      <c r="V169">
        <f t="shared" si="84"/>
        <v>0.33193141400000004</v>
      </c>
      <c r="Y169">
        <v>1900000</v>
      </c>
      <c r="Z169">
        <v>40.08</v>
      </c>
      <c r="AA169">
        <v>97.361900000000006</v>
      </c>
      <c r="AB169">
        <v>57.2819</v>
      </c>
      <c r="AD169">
        <f t="shared" si="80"/>
        <v>98362.745447089983</v>
      </c>
      <c r="AE169">
        <f t="shared" si="81"/>
        <v>0.34494649832956914</v>
      </c>
      <c r="AF169">
        <f t="shared" si="82"/>
        <v>69.687112127338338</v>
      </c>
      <c r="AG169">
        <f t="shared" si="83"/>
        <v>8.6414830750857902E-3</v>
      </c>
      <c r="AI169">
        <v>0.47900635641307293</v>
      </c>
      <c r="AJ169">
        <v>60.902339814884094</v>
      </c>
    </row>
    <row r="170" spans="2:38" x14ac:dyDescent="0.2">
      <c r="B170">
        <v>900</v>
      </c>
      <c r="C170">
        <v>2000000</v>
      </c>
      <c r="D170">
        <v>371.79526099999998</v>
      </c>
      <c r="E170">
        <v>-561605.40041100001</v>
      </c>
      <c r="F170">
        <v>2512480.1608259999</v>
      </c>
      <c r="G170">
        <v>690.83173699999998</v>
      </c>
      <c r="I170">
        <f t="shared" si="85"/>
        <v>800.42227708420251</v>
      </c>
      <c r="J170">
        <f t="shared" si="86"/>
        <v>0.17769002961500494</v>
      </c>
      <c r="K170">
        <f t="shared" si="75"/>
        <v>0.99892506522300151</v>
      </c>
      <c r="L170">
        <f t="shared" si="87"/>
        <v>22.19809299998451</v>
      </c>
      <c r="M170">
        <f t="shared" si="79"/>
        <v>-3.7534960600011984</v>
      </c>
      <c r="O170">
        <v>900</v>
      </c>
      <c r="P170">
        <v>2000000</v>
      </c>
      <c r="Q170">
        <v>371.79526099999998</v>
      </c>
      <c r="R170">
        <v>-561605.40041100001</v>
      </c>
      <c r="S170">
        <v>2512480.1608259999</v>
      </c>
      <c r="T170">
        <v>690.83173699999998</v>
      </c>
      <c r="U170">
        <v>3789.6869059999999</v>
      </c>
      <c r="V170">
        <f t="shared" si="84"/>
        <v>0.37896869059999999</v>
      </c>
      <c r="Y170">
        <v>2000000</v>
      </c>
      <c r="Z170">
        <v>40.053100000000001</v>
      </c>
      <c r="AA170">
        <v>97.1952</v>
      </c>
      <c r="AB170">
        <v>57.142099999999999</v>
      </c>
      <c r="AD170">
        <f t="shared" si="80"/>
        <v>97644.320673392926</v>
      </c>
      <c r="AE170">
        <f t="shared" si="81"/>
        <v>0.39672573144838419</v>
      </c>
      <c r="AF170">
        <f t="shared" si="82"/>
        <v>65.334899899463565</v>
      </c>
      <c r="AG170">
        <f t="shared" si="83"/>
        <v>9.2171259300413231E-3</v>
      </c>
      <c r="AI170">
        <v>0.51625175635664766</v>
      </c>
      <c r="AJ170">
        <v>61.295780803921403</v>
      </c>
    </row>
    <row r="171" spans="2:38" x14ac:dyDescent="0.2">
      <c r="B171">
        <v>950</v>
      </c>
      <c r="C171">
        <v>2100000</v>
      </c>
      <c r="D171">
        <v>371.87347399999999</v>
      </c>
      <c r="E171">
        <v>-561598.22034999996</v>
      </c>
      <c r="F171">
        <v>2512480.1608259999</v>
      </c>
      <c r="G171">
        <v>744.044128</v>
      </c>
      <c r="I171">
        <f t="shared" si="85"/>
        <v>807.60233808425255</v>
      </c>
      <c r="J171">
        <f t="shared" si="86"/>
        <v>0.18756169792694966</v>
      </c>
      <c r="K171">
        <f t="shared" si="75"/>
        <v>0.99892506522300151</v>
      </c>
      <c r="L171">
        <f t="shared" si="87"/>
        <v>29.378154000034556</v>
      </c>
      <c r="M171">
        <f t="shared" si="79"/>
        <v>-3.8663987799989989</v>
      </c>
      <c r="O171">
        <v>950</v>
      </c>
      <c r="P171">
        <v>2100000</v>
      </c>
      <c r="Q171">
        <v>371.87347399999999</v>
      </c>
      <c r="R171">
        <v>-561598.22034999996</v>
      </c>
      <c r="S171">
        <v>2512480.1608259999</v>
      </c>
      <c r="T171">
        <v>744.044128</v>
      </c>
      <c r="U171">
        <v>4184.4797710000003</v>
      </c>
      <c r="V171">
        <f t="shared" si="84"/>
        <v>0.41844797710000003</v>
      </c>
      <c r="Y171">
        <v>2100000</v>
      </c>
      <c r="Z171">
        <v>39.892400000000002</v>
      </c>
      <c r="AA171">
        <v>97.233400000000003</v>
      </c>
      <c r="AB171">
        <v>57.341000000000001</v>
      </c>
      <c r="AD171">
        <f t="shared" si="80"/>
        <v>98667.51386780967</v>
      </c>
      <c r="AE171">
        <f t="shared" si="81"/>
        <v>0.43351218998003188</v>
      </c>
      <c r="AF171">
        <f t="shared" si="82"/>
        <v>62.544817738099972</v>
      </c>
      <c r="AG171">
        <f t="shared" si="83"/>
        <v>9.6282957050358806E-3</v>
      </c>
      <c r="AI171">
        <v>0.43351218998003188</v>
      </c>
      <c r="AJ171">
        <v>62.544817738099972</v>
      </c>
    </row>
    <row r="172" spans="2:38" x14ac:dyDescent="0.2">
      <c r="B172">
        <v>1000</v>
      </c>
      <c r="C172">
        <v>2200000</v>
      </c>
      <c r="D172">
        <v>371.77786300000002</v>
      </c>
      <c r="E172">
        <v>-561591.26322099997</v>
      </c>
      <c r="F172">
        <v>2512480.1608259999</v>
      </c>
      <c r="G172">
        <v>869.39604099999997</v>
      </c>
      <c r="I172">
        <f t="shared" si="85"/>
        <v>814.55946708424017</v>
      </c>
      <c r="J172">
        <f t="shared" si="86"/>
        <v>0.19743336623889438</v>
      </c>
      <c r="K172">
        <f t="shared" si="75"/>
        <v>0.99892506522300151</v>
      </c>
      <c r="L172">
        <f t="shared" si="87"/>
        <v>36.335283000022173</v>
      </c>
      <c r="M172">
        <f t="shared" si="79"/>
        <v>-3.8708574200002475</v>
      </c>
      <c r="O172">
        <v>1000</v>
      </c>
      <c r="P172">
        <v>2200000</v>
      </c>
      <c r="Q172">
        <v>371.77786300000002</v>
      </c>
      <c r="R172">
        <v>-561591.26322099997</v>
      </c>
      <c r="S172">
        <v>2512480.1608259999</v>
      </c>
      <c r="T172">
        <v>869.39604099999997</v>
      </c>
      <c r="U172">
        <v>4739.1502399999999</v>
      </c>
      <c r="V172">
        <f t="shared" si="84"/>
        <v>0.47391502400000002</v>
      </c>
      <c r="Y172">
        <v>2200000</v>
      </c>
      <c r="Z172">
        <v>39.760199999999998</v>
      </c>
      <c r="AA172">
        <v>97.5749</v>
      </c>
      <c r="AB172">
        <v>57.814700000000002</v>
      </c>
      <c r="AD172">
        <f t="shared" si="80"/>
        <v>101133.07840399219</v>
      </c>
      <c r="AE172">
        <f t="shared" si="81"/>
        <v>0.47900635641307293</v>
      </c>
      <c r="AF172">
        <f t="shared" si="82"/>
        <v>60.902339814884094</v>
      </c>
      <c r="AG172">
        <f t="shared" si="83"/>
        <v>9.887961642039025E-3</v>
      </c>
      <c r="AI172">
        <v>0.39330544109759685</v>
      </c>
      <c r="AJ172">
        <v>62.619890436128784</v>
      </c>
    </row>
    <row r="173" spans="2:38" x14ac:dyDescent="0.2">
      <c r="B173">
        <v>1050</v>
      </c>
      <c r="C173">
        <v>2300000</v>
      </c>
      <c r="D173">
        <v>371.83875799999998</v>
      </c>
      <c r="E173">
        <v>-561570.22883499996</v>
      </c>
      <c r="F173">
        <v>2512480.1608259999</v>
      </c>
      <c r="G173">
        <v>899.72820999999999</v>
      </c>
      <c r="I173">
        <f t="shared" si="85"/>
        <v>835.59385308425408</v>
      </c>
      <c r="J173">
        <f t="shared" si="86"/>
        <v>0.2073050345508391</v>
      </c>
      <c r="K173">
        <f t="shared" si="75"/>
        <v>0.99892506522300151</v>
      </c>
      <c r="L173">
        <f t="shared" si="87"/>
        <v>57.369669000036083</v>
      </c>
      <c r="M173">
        <f t="shared" si="79"/>
        <v>-3.5893122799997217</v>
      </c>
      <c r="O173">
        <v>1050</v>
      </c>
      <c r="P173">
        <v>2300000</v>
      </c>
      <c r="Q173">
        <v>371.83875799999998</v>
      </c>
      <c r="R173">
        <v>-561570.22883499996</v>
      </c>
      <c r="S173">
        <v>2512480.1608259999</v>
      </c>
      <c r="T173">
        <v>899.72820999999999</v>
      </c>
      <c r="U173">
        <v>5339.5867969999999</v>
      </c>
      <c r="V173">
        <f t="shared" si="84"/>
        <v>0.53395867969999999</v>
      </c>
      <c r="Y173">
        <v>2300000</v>
      </c>
      <c r="Z173">
        <v>39.958399999999997</v>
      </c>
      <c r="AA173">
        <v>97.492699999999999</v>
      </c>
      <c r="AB173">
        <v>57.534300000000002</v>
      </c>
      <c r="AD173">
        <f t="shared" si="80"/>
        <v>99668.724014169813</v>
      </c>
      <c r="AE173">
        <f t="shared" si="81"/>
        <v>0.54762438548483705</v>
      </c>
      <c r="AF173">
        <f t="shared" si="82"/>
        <v>57.162386286983867</v>
      </c>
      <c r="AG173">
        <f t="shared" si="83"/>
        <v>1.0534899592481212E-2</v>
      </c>
      <c r="AI173">
        <v>0.46690279477672908</v>
      </c>
      <c r="AJ173">
        <v>62.784950427473355</v>
      </c>
      <c r="AK173">
        <f>AVERAGE(AI168:AI178)</f>
        <v>0.42744621475435807</v>
      </c>
      <c r="AL173">
        <f>AVERAGE(AJ168:AJ178)</f>
        <v>63.926322605496537</v>
      </c>
    </row>
    <row r="174" spans="2:38" x14ac:dyDescent="0.2">
      <c r="B174">
        <v>1100</v>
      </c>
      <c r="C174">
        <v>2400000</v>
      </c>
      <c r="D174">
        <v>371.81081399999999</v>
      </c>
      <c r="E174">
        <v>-561568.34921599994</v>
      </c>
      <c r="F174">
        <v>2512480.1608259999</v>
      </c>
      <c r="G174">
        <v>986.63534100000004</v>
      </c>
      <c r="I174">
        <f t="shared" si="85"/>
        <v>837.473472084268</v>
      </c>
      <c r="J174">
        <f t="shared" si="86"/>
        <v>0.21717670286278382</v>
      </c>
      <c r="K174">
        <f t="shared" si="75"/>
        <v>0.99892506522300151</v>
      </c>
      <c r="L174">
        <f t="shared" si="87"/>
        <v>59.249288000050001</v>
      </c>
      <c r="M174">
        <f t="shared" si="79"/>
        <v>-3.9724076199997218</v>
      </c>
      <c r="O174">
        <v>1100</v>
      </c>
      <c r="P174">
        <v>2400000</v>
      </c>
      <c r="Q174">
        <v>371.81081399999999</v>
      </c>
      <c r="R174">
        <v>-561568.34921599994</v>
      </c>
      <c r="S174">
        <v>2512480.1608259999</v>
      </c>
      <c r="T174">
        <v>986.63534100000004</v>
      </c>
      <c r="U174">
        <v>5889.125102</v>
      </c>
      <c r="V174">
        <f t="shared" si="84"/>
        <v>0.58891251020000002</v>
      </c>
      <c r="Y174">
        <v>2400000</v>
      </c>
      <c r="Z174">
        <v>39.893500000000003</v>
      </c>
      <c r="AA174">
        <v>97.421199999999999</v>
      </c>
      <c r="AB174">
        <v>57.527700000000003</v>
      </c>
      <c r="AD174">
        <f t="shared" si="80"/>
        <v>99634.427701144319</v>
      </c>
      <c r="AE174">
        <f t="shared" si="81"/>
        <v>0.60419256430475476</v>
      </c>
      <c r="AF174">
        <f t="shared" si="82"/>
        <v>54.545320328753732</v>
      </c>
      <c r="AG174">
        <f t="shared" si="83"/>
        <v>1.1040360499680636E-2</v>
      </c>
      <c r="AI174">
        <v>0.39672573144838419</v>
      </c>
      <c r="AJ174">
        <v>65.334899899463565</v>
      </c>
    </row>
    <row r="175" spans="2:38" x14ac:dyDescent="0.2">
      <c r="B175">
        <v>1150</v>
      </c>
      <c r="C175">
        <v>2500000</v>
      </c>
      <c r="D175">
        <v>371.81412399999999</v>
      </c>
      <c r="E175">
        <v>-561556.83378099999</v>
      </c>
      <c r="F175">
        <v>2512480.1608259999</v>
      </c>
      <c r="G175">
        <v>1101.440509</v>
      </c>
      <c r="I175">
        <f t="shared" si="85"/>
        <v>848.98890708421823</v>
      </c>
      <c r="J175">
        <f t="shared" si="86"/>
        <v>0.22704837117472854</v>
      </c>
      <c r="K175">
        <f t="shared" si="75"/>
        <v>0.99892506522300151</v>
      </c>
      <c r="L175">
        <f t="shared" si="87"/>
        <v>70.764723000000231</v>
      </c>
      <c r="M175">
        <f t="shared" si="79"/>
        <v>-3.7796913000009953</v>
      </c>
      <c r="O175">
        <v>1150</v>
      </c>
      <c r="P175">
        <v>2500000</v>
      </c>
      <c r="Q175">
        <v>371.81412399999999</v>
      </c>
      <c r="R175">
        <v>-561556.83378099999</v>
      </c>
      <c r="S175">
        <v>2512480.1608259999</v>
      </c>
      <c r="T175">
        <v>1101.440509</v>
      </c>
      <c r="U175">
        <v>6576.9428669999998</v>
      </c>
      <c r="V175">
        <f t="shared" si="84"/>
        <v>0.65769428669999996</v>
      </c>
      <c r="Y175">
        <v>2500000</v>
      </c>
      <c r="Z175">
        <v>39.900799999999997</v>
      </c>
      <c r="AA175">
        <v>97.442700000000002</v>
      </c>
      <c r="AB175">
        <v>57.541899999999998</v>
      </c>
      <c r="AD175">
        <f t="shared" si="80"/>
        <v>99708.226486605839</v>
      </c>
      <c r="AE175">
        <f t="shared" si="81"/>
        <v>0.67425954687290723</v>
      </c>
      <c r="AF175">
        <f t="shared" si="82"/>
        <v>52.212429556725247</v>
      </c>
      <c r="AG175">
        <f t="shared" si="83"/>
        <v>1.15336521420776E-2</v>
      </c>
      <c r="AI175">
        <v>0.36285015493212919</v>
      </c>
      <c r="AJ175">
        <v>65.642384084634003</v>
      </c>
    </row>
    <row r="176" spans="2:38" x14ac:dyDescent="0.2">
      <c r="B176">
        <v>1200</v>
      </c>
      <c r="C176">
        <v>2600000</v>
      </c>
      <c r="D176">
        <v>371.79935699999999</v>
      </c>
      <c r="E176">
        <v>-561543.10642800003</v>
      </c>
      <c r="F176">
        <v>2512480.1608259999</v>
      </c>
      <c r="G176">
        <v>1259.6563860000001</v>
      </c>
      <c r="I176">
        <f t="shared" si="85"/>
        <v>862.71626008418389</v>
      </c>
      <c r="J176">
        <f>B176/$B$150</f>
        <v>0.23692003948667326</v>
      </c>
      <c r="K176">
        <f t="shared" si="75"/>
        <v>0.99892506522300151</v>
      </c>
      <c r="L176">
        <f t="shared" si="87"/>
        <v>84.492075999965891</v>
      </c>
      <c r="M176">
        <f t="shared" si="79"/>
        <v>-3.7354529400006866</v>
      </c>
      <c r="O176">
        <v>1200</v>
      </c>
      <c r="P176">
        <v>2600000</v>
      </c>
      <c r="Q176">
        <v>371.79935699999999</v>
      </c>
      <c r="R176">
        <v>-561543.10642800003</v>
      </c>
      <c r="S176">
        <v>2512480.1608259999</v>
      </c>
      <c r="T176">
        <v>1259.6563860000001</v>
      </c>
      <c r="U176">
        <v>7211.3635599999998</v>
      </c>
      <c r="V176">
        <f t="shared" si="84"/>
        <v>0.72113635600000003</v>
      </c>
      <c r="Y176">
        <v>2600000</v>
      </c>
      <c r="Z176">
        <v>39.579000000000001</v>
      </c>
      <c r="AA176">
        <v>97.397099999999995</v>
      </c>
      <c r="AB176">
        <v>57.818100000000001</v>
      </c>
      <c r="AD176">
        <f t="shared" si="80"/>
        <v>101150.92192934697</v>
      </c>
      <c r="AE176">
        <f t="shared" si="81"/>
        <v>0.72875504151580939</v>
      </c>
      <c r="AF176">
        <f t="shared" si="82"/>
        <v>50.760904321543947</v>
      </c>
      <c r="AG176">
        <f t="shared" si="83"/>
        <v>1.1863460827753894E-2</v>
      </c>
      <c r="AI176">
        <v>0.34443472241311135</v>
      </c>
      <c r="AJ176">
        <v>66.721852571093763</v>
      </c>
    </row>
    <row r="177" spans="2:38" x14ac:dyDescent="0.2">
      <c r="B177">
        <v>1250</v>
      </c>
      <c r="C177">
        <v>2700000</v>
      </c>
      <c r="D177">
        <v>371.83447899999999</v>
      </c>
      <c r="E177">
        <v>-561532.02407299995</v>
      </c>
      <c r="F177">
        <v>2512480.1608259999</v>
      </c>
      <c r="G177">
        <v>1375.2587719999999</v>
      </c>
      <c r="I177">
        <f t="shared" si="85"/>
        <v>873.79861508426256</v>
      </c>
      <c r="J177">
        <f t="shared" si="86"/>
        <v>0.24679170779861798</v>
      </c>
      <c r="K177">
        <f t="shared" si="75"/>
        <v>0.99892506522300151</v>
      </c>
      <c r="L177">
        <f t="shared" si="87"/>
        <v>95.574431000044569</v>
      </c>
      <c r="M177">
        <f t="shared" si="79"/>
        <v>-3.7883528999984266</v>
      </c>
      <c r="O177">
        <v>1250</v>
      </c>
      <c r="P177">
        <v>2700000</v>
      </c>
      <c r="Q177">
        <v>371.83447899999999</v>
      </c>
      <c r="R177">
        <v>-561532.02407299995</v>
      </c>
      <c r="S177">
        <v>2512480.1608259999</v>
      </c>
      <c r="T177">
        <v>1375.2587719999999</v>
      </c>
      <c r="U177">
        <v>8162.9629439999999</v>
      </c>
      <c r="V177">
        <f t="shared" si="84"/>
        <v>0.81629629440000007</v>
      </c>
      <c r="Y177">
        <v>2700000</v>
      </c>
      <c r="Z177">
        <v>39.721800000000002</v>
      </c>
      <c r="AA177">
        <v>97.304500000000004</v>
      </c>
      <c r="AB177">
        <v>57.582700000000003</v>
      </c>
      <c r="AD177">
        <f t="shared" si="80"/>
        <v>99920.470823323602</v>
      </c>
      <c r="AE177">
        <f t="shared" si="81"/>
        <v>0.83507864895687933</v>
      </c>
      <c r="AF177">
        <f t="shared" si="82"/>
        <v>48.137686023844381</v>
      </c>
      <c r="AG177">
        <f t="shared" si="83"/>
        <v>1.2509949059489649E-2</v>
      </c>
      <c r="AI177">
        <v>0.31463916382732487</v>
      </c>
      <c r="AJ177">
        <v>66.986832261756604</v>
      </c>
    </row>
    <row r="178" spans="2:38" x14ac:dyDescent="0.2">
      <c r="B178">
        <v>1300</v>
      </c>
      <c r="C178">
        <v>2800000</v>
      </c>
      <c r="D178">
        <v>371.79161699999997</v>
      </c>
      <c r="E178">
        <v>-561511.68837600003</v>
      </c>
      <c r="F178">
        <v>2512480.1608259999</v>
      </c>
      <c r="G178">
        <v>1457.4763809999999</v>
      </c>
      <c r="I178" s="6">
        <f t="shared" si="85"/>
        <v>894.13431208417751</v>
      </c>
      <c r="J178" s="6">
        <f t="shared" si="86"/>
        <v>0.25666337611056267</v>
      </c>
      <c r="K178" s="6">
        <f t="shared" si="75"/>
        <v>0.99892506522300151</v>
      </c>
      <c r="L178" s="6">
        <f t="shared" si="87"/>
        <v>115.91012799995951</v>
      </c>
      <c r="M178">
        <f t="shared" si="79"/>
        <v>-3.6032860600017012</v>
      </c>
      <c r="N178" s="6"/>
      <c r="O178" s="6">
        <v>1300</v>
      </c>
      <c r="P178" s="6">
        <v>2800000</v>
      </c>
      <c r="Q178" s="6">
        <v>371.79161699999997</v>
      </c>
      <c r="R178" s="6">
        <v>-561511.68837600003</v>
      </c>
      <c r="S178" s="6">
        <v>2512480.1608259999</v>
      </c>
      <c r="T178" s="6">
        <v>1457.4763809999999</v>
      </c>
      <c r="U178" s="6">
        <v>8955.0953850000005</v>
      </c>
      <c r="V178" s="6">
        <f t="shared" si="84"/>
        <v>0.89550953850000015</v>
      </c>
      <c r="W178" s="6"/>
      <c r="X178" s="6"/>
      <c r="Y178" s="6">
        <v>2800000</v>
      </c>
      <c r="Z178" s="6">
        <v>39.5899</v>
      </c>
      <c r="AA178" s="6">
        <v>97.641199999999998</v>
      </c>
      <c r="AB178" s="6">
        <v>58.051299999999998</v>
      </c>
      <c r="AC178" s="6"/>
      <c r="AD178" s="6">
        <f t="shared" si="80"/>
        <v>102379.7929696777</v>
      </c>
      <c r="AE178" s="6">
        <f t="shared" si="81"/>
        <v>0.89410803092670499</v>
      </c>
      <c r="AF178" s="6">
        <f t="shared" si="82"/>
        <v>47.425470251030703</v>
      </c>
      <c r="AG178" s="6">
        <f t="shared" si="83"/>
        <v>1.269781821482123E-2</v>
      </c>
      <c r="AI178">
        <v>0.56681236965431103</v>
      </c>
      <c r="AJ178">
        <v>67.604664964949919</v>
      </c>
    </row>
    <row r="179" spans="2:38" x14ac:dyDescent="0.2">
      <c r="B179">
        <v>1350</v>
      </c>
      <c r="C179">
        <v>2900000</v>
      </c>
      <c r="D179">
        <v>371.84738700000003</v>
      </c>
      <c r="E179">
        <v>-561494.35328100005</v>
      </c>
      <c r="F179">
        <v>2512480.1608259999</v>
      </c>
      <c r="G179">
        <v>1713.501677</v>
      </c>
      <c r="I179">
        <f t="shared" ref="I179:I182" si="88">E179-(128000-$B$150)/128000*$E$151</f>
        <v>911.46940708416514</v>
      </c>
      <c r="J179">
        <f t="shared" ref="J179:J182" si="89">B179/$B$150</f>
        <v>0.26653504442250742</v>
      </c>
      <c r="K179">
        <f t="shared" si="75"/>
        <v>0.99892506522300151</v>
      </c>
      <c r="L179">
        <f t="shared" ref="L179:L182" si="90">E179-$E$152</f>
        <v>133.24522299994715</v>
      </c>
      <c r="M179">
        <f t="shared" si="79"/>
        <v>-3.6632981000002474</v>
      </c>
      <c r="O179">
        <v>1350</v>
      </c>
      <c r="P179">
        <v>2900000</v>
      </c>
      <c r="Q179">
        <v>371.84738700000003</v>
      </c>
      <c r="R179">
        <v>-561494.35328100005</v>
      </c>
      <c r="S179">
        <v>2512480.1608259999</v>
      </c>
      <c r="T179">
        <v>1713.501677</v>
      </c>
      <c r="U179">
        <v>9896.4953280000009</v>
      </c>
      <c r="V179">
        <f t="shared" si="84"/>
        <v>0.98964953280000012</v>
      </c>
      <c r="Y179">
        <v>2900000</v>
      </c>
      <c r="Z179">
        <v>39.5306</v>
      </c>
      <c r="AA179">
        <v>97.676699999999997</v>
      </c>
      <c r="AB179">
        <v>58.146099999999997</v>
      </c>
      <c r="AD179">
        <f t="shared" ref="AD179:AD182" si="91">(1/6)*3.14*(AB179)^3</f>
        <v>102882.18288818933</v>
      </c>
      <c r="AE179">
        <f t="shared" ref="AE179:AE182" si="92">V179*$AD$149/AD179</f>
        <v>0.98327564098481623</v>
      </c>
      <c r="AF179">
        <f t="shared" ref="AF179:AF182" si="93">AD179/O179*0.6022</f>
        <v>45.8930744705686</v>
      </c>
      <c r="AG179">
        <f t="shared" ref="AG179:AG182" si="94">O179/AD179</f>
        <v>1.3121805565373335E-2</v>
      </c>
      <c r="AI179">
        <v>0.3082032183718208</v>
      </c>
      <c r="AJ179">
        <v>67.772578135642561</v>
      </c>
    </row>
    <row r="180" spans="2:38" x14ac:dyDescent="0.2">
      <c r="B180">
        <v>1400</v>
      </c>
      <c r="C180">
        <v>3000000</v>
      </c>
      <c r="D180">
        <v>371.85704199999998</v>
      </c>
      <c r="E180">
        <v>-561484.18896299996</v>
      </c>
      <c r="F180">
        <v>2512480.1608259999</v>
      </c>
      <c r="G180">
        <v>1906.541097</v>
      </c>
      <c r="I180">
        <f t="shared" si="88"/>
        <v>921.633725084248</v>
      </c>
      <c r="J180">
        <f t="shared" si="89"/>
        <v>0.27640671273445211</v>
      </c>
      <c r="K180">
        <f t="shared" si="75"/>
        <v>0.99892506522300151</v>
      </c>
      <c r="L180">
        <f t="shared" si="90"/>
        <v>143.40954100003</v>
      </c>
      <c r="M180">
        <f t="shared" si="79"/>
        <v>-3.806713639998343</v>
      </c>
      <c r="O180">
        <v>1400</v>
      </c>
      <c r="P180">
        <v>3000000</v>
      </c>
      <c r="Q180">
        <v>371.85704199999998</v>
      </c>
      <c r="R180">
        <v>-561484.18896299996</v>
      </c>
      <c r="S180">
        <v>2512480.1608259999</v>
      </c>
      <c r="T180">
        <v>1906.541097</v>
      </c>
      <c r="U180">
        <v>11037.115409</v>
      </c>
      <c r="V180">
        <f t="shared" si="84"/>
        <v>1.1037115409</v>
      </c>
      <c r="Y180">
        <v>3000000</v>
      </c>
      <c r="Z180">
        <v>39.621000000000002</v>
      </c>
      <c r="AA180">
        <v>97.458799999999997</v>
      </c>
      <c r="AB180">
        <v>57.837800000000001</v>
      </c>
      <c r="AD180">
        <f t="shared" si="91"/>
        <v>101254.35072708662</v>
      </c>
      <c r="AE180">
        <f t="shared" si="92"/>
        <v>1.1142327447439329</v>
      </c>
      <c r="AF180">
        <f t="shared" si="93"/>
        <v>43.553835719893975</v>
      </c>
      <c r="AG180">
        <f t="shared" si="94"/>
        <v>1.3826566364278557E-2</v>
      </c>
      <c r="AI180">
        <v>0.40757441208612927</v>
      </c>
      <c r="AJ180">
        <v>69.222048516886318</v>
      </c>
    </row>
    <row r="181" spans="2:38" x14ac:dyDescent="0.2">
      <c r="B181">
        <v>1450</v>
      </c>
      <c r="C181">
        <v>3100000</v>
      </c>
      <c r="D181">
        <v>371.86143900000002</v>
      </c>
      <c r="E181">
        <v>-561455.89717799996</v>
      </c>
      <c r="F181">
        <v>2512480.1608259999</v>
      </c>
      <c r="G181">
        <v>2168.872507</v>
      </c>
      <c r="I181">
        <f t="shared" si="88"/>
        <v>949.92551008425653</v>
      </c>
      <c r="J181">
        <f t="shared" si="89"/>
        <v>0.28627838104639686</v>
      </c>
      <c r="K181">
        <f t="shared" si="75"/>
        <v>0.99892506522300151</v>
      </c>
      <c r="L181">
        <f t="shared" si="90"/>
        <v>171.70132600003853</v>
      </c>
      <c r="M181">
        <f t="shared" si="79"/>
        <v>-3.4441642999998292</v>
      </c>
      <c r="O181">
        <v>1450</v>
      </c>
      <c r="P181">
        <v>3100000</v>
      </c>
      <c r="Q181">
        <v>371.86143900000002</v>
      </c>
      <c r="R181">
        <v>-561455.89717799996</v>
      </c>
      <c r="S181">
        <v>2512480.1608259999</v>
      </c>
      <c r="T181">
        <v>2168.872507</v>
      </c>
      <c r="U181">
        <v>12062.826604</v>
      </c>
      <c r="V181">
        <f t="shared" si="84"/>
        <v>1.2062826604000001</v>
      </c>
      <c r="Y181">
        <v>3100000</v>
      </c>
      <c r="Z181">
        <v>39.570799999999998</v>
      </c>
      <c r="AA181">
        <v>98.161299999999997</v>
      </c>
      <c r="AB181">
        <v>58.590499999999999</v>
      </c>
      <c r="AD181">
        <f t="shared" si="91"/>
        <v>105259.18676266514</v>
      </c>
      <c r="AE181">
        <f t="shared" si="92"/>
        <v>1.1714482326303546</v>
      </c>
      <c r="AF181">
        <f t="shared" si="93"/>
        <v>43.715229150673757</v>
      </c>
      <c r="AG181">
        <f t="shared" si="94"/>
        <v>1.3775519691876502E-2</v>
      </c>
      <c r="AI181">
        <v>0.38406604533917432</v>
      </c>
      <c r="AJ181">
        <v>69.590177458116713</v>
      </c>
    </row>
    <row r="182" spans="2:38" x14ac:dyDescent="0.2">
      <c r="B182">
        <v>1500</v>
      </c>
      <c r="C182">
        <v>3200000</v>
      </c>
      <c r="D182">
        <v>371.80764399999998</v>
      </c>
      <c r="E182">
        <v>-561452.06773300003</v>
      </c>
      <c r="F182">
        <v>2512480.1608259999</v>
      </c>
      <c r="G182">
        <v>2469.7072090000001</v>
      </c>
      <c r="I182">
        <f t="shared" si="88"/>
        <v>953.75495508417953</v>
      </c>
      <c r="J182">
        <f t="shared" si="89"/>
        <v>0.29615004935834155</v>
      </c>
      <c r="K182">
        <f t="shared" si="75"/>
        <v>0.99892506522300151</v>
      </c>
      <c r="L182">
        <f t="shared" si="90"/>
        <v>175.53077099996153</v>
      </c>
      <c r="M182">
        <f t="shared" si="79"/>
        <v>-3.9334111000015399</v>
      </c>
      <c r="O182">
        <v>1500</v>
      </c>
      <c r="P182">
        <v>3200000</v>
      </c>
      <c r="Q182">
        <v>371.80764399999998</v>
      </c>
      <c r="R182">
        <v>-561452.06773300003</v>
      </c>
      <c r="S182">
        <v>2512480.1608259999</v>
      </c>
      <c r="T182">
        <v>2469.7072090000001</v>
      </c>
      <c r="U182">
        <v>13169.304987</v>
      </c>
      <c r="V182">
        <f t="shared" si="84"/>
        <v>1.3169304987000001</v>
      </c>
      <c r="Y182">
        <v>3200000</v>
      </c>
      <c r="Z182">
        <v>39.658900000000003</v>
      </c>
      <c r="AA182">
        <v>97.873500000000007</v>
      </c>
      <c r="AB182">
        <v>58.214599999999997</v>
      </c>
      <c r="AD182">
        <f t="shared" si="91"/>
        <v>103246.21771419051</v>
      </c>
      <c r="AE182">
        <f t="shared" si="92"/>
        <v>1.3038352894063665</v>
      </c>
      <c r="AF182">
        <f t="shared" si="93"/>
        <v>41.449914871657015</v>
      </c>
      <c r="AG182">
        <f t="shared" si="94"/>
        <v>1.4528377244310761E-2</v>
      </c>
      <c r="AI182">
        <v>0.32202708590514101</v>
      </c>
      <c r="AJ182">
        <v>69.659099582739259</v>
      </c>
    </row>
    <row r="183" spans="2:38" x14ac:dyDescent="0.2">
      <c r="B183">
        <v>1550</v>
      </c>
      <c r="C183">
        <v>3300000</v>
      </c>
      <c r="D183">
        <v>371.86222400000003</v>
      </c>
      <c r="E183">
        <v>-561414.16799300001</v>
      </c>
      <c r="F183">
        <v>2512480.1608259999</v>
      </c>
      <c r="G183">
        <v>2694.3045419999999</v>
      </c>
      <c r="I183">
        <f t="shared" ref="I183:I186" si="95">E183-(128000-$B$150)/128000*$E$151</f>
        <v>991.6546950842021</v>
      </c>
      <c r="J183">
        <f t="shared" ref="J183:J186" si="96">B183/$B$150</f>
        <v>0.3060217176702863</v>
      </c>
      <c r="K183">
        <f t="shared" si="75"/>
        <v>0.99892506522300151</v>
      </c>
      <c r="L183">
        <f t="shared" ref="L183:L186" si="97">E183-$E$152</f>
        <v>213.43051099998411</v>
      </c>
      <c r="M183">
        <f t="shared" si="79"/>
        <v>-3.2520051999995485</v>
      </c>
      <c r="O183">
        <v>1550</v>
      </c>
      <c r="P183">
        <v>3300000</v>
      </c>
      <c r="Q183">
        <v>371.86222400000003</v>
      </c>
      <c r="R183">
        <v>-561414.16799300001</v>
      </c>
      <c r="S183">
        <v>2512480.1608259999</v>
      </c>
      <c r="T183">
        <v>2694.3045419999999</v>
      </c>
      <c r="U183">
        <v>14488.424212</v>
      </c>
      <c r="V183">
        <f t="shared" si="84"/>
        <v>1.4488424212</v>
      </c>
      <c r="Y183">
        <v>3300000</v>
      </c>
      <c r="Z183">
        <v>39.273600000000002</v>
      </c>
      <c r="AA183">
        <v>97.727699999999999</v>
      </c>
      <c r="AB183">
        <v>58.454099999999997</v>
      </c>
      <c r="AD183">
        <f t="shared" ref="AD183:AD193" si="98">(1/6)*3.14*(AB183)^3</f>
        <v>104525.75959760674</v>
      </c>
      <c r="AE183">
        <f t="shared" ref="AE183:AE193" si="99">V183*$AD$149/AD183</f>
        <v>1.4168760122281934</v>
      </c>
      <c r="AF183">
        <f t="shared" ref="AF183:AF193" si="100">AD183/O183*0.6022</f>
        <v>40.609943503018563</v>
      </c>
      <c r="AG183">
        <f t="shared" ref="AG183:AG193" si="101">O183/AD183</f>
        <v>1.4828880516793579E-2</v>
      </c>
      <c r="AI183">
        <v>0.34494649832956914</v>
      </c>
      <c r="AJ183">
        <v>69.687112127338338</v>
      </c>
    </row>
    <row r="184" spans="2:38" x14ac:dyDescent="0.2">
      <c r="B184">
        <v>1600</v>
      </c>
      <c r="C184">
        <v>3400000</v>
      </c>
      <c r="D184">
        <v>371.88798200000002</v>
      </c>
      <c r="E184">
        <v>-561398.42020699999</v>
      </c>
      <c r="F184">
        <v>2512480.1608259999</v>
      </c>
      <c r="G184">
        <v>2967.8155379999998</v>
      </c>
      <c r="I184">
        <f t="shared" si="95"/>
        <v>1007.4024810842238</v>
      </c>
      <c r="J184">
        <f t="shared" si="96"/>
        <v>0.31589338598223099</v>
      </c>
      <c r="K184">
        <f t="shared" ref="K184:K209" si="102">F184/$F$151</f>
        <v>0.99892506522300151</v>
      </c>
      <c r="L184">
        <f t="shared" si="97"/>
        <v>229.17829700000584</v>
      </c>
      <c r="M184">
        <f t="shared" si="79"/>
        <v>-3.6950442799995655</v>
      </c>
      <c r="O184">
        <v>1600</v>
      </c>
      <c r="P184">
        <v>3400000</v>
      </c>
      <c r="Q184">
        <v>371.88798200000002</v>
      </c>
      <c r="R184">
        <v>-561398.42020699999</v>
      </c>
      <c r="S184">
        <v>2512480.1608259999</v>
      </c>
      <c r="T184">
        <v>2967.8155379999998</v>
      </c>
      <c r="U184">
        <v>16000.772386000001</v>
      </c>
      <c r="V184">
        <f t="shared" si="84"/>
        <v>1.6000772386000002</v>
      </c>
      <c r="Y184">
        <v>3400000</v>
      </c>
      <c r="Z184">
        <v>39.415999999999997</v>
      </c>
      <c r="AA184">
        <v>97.734300000000005</v>
      </c>
      <c r="AB184">
        <v>58.318300000000001</v>
      </c>
      <c r="AD184">
        <f t="shared" si="98"/>
        <v>103798.95102794716</v>
      </c>
      <c r="AE184">
        <f t="shared" si="99"/>
        <v>1.5757307467687904</v>
      </c>
      <c r="AF184">
        <f t="shared" si="100"/>
        <v>39.067330193143611</v>
      </c>
      <c r="AG184">
        <f t="shared" si="101"/>
        <v>1.5414413962326179E-2</v>
      </c>
      <c r="AI184">
        <v>0.29222515528256093</v>
      </c>
      <c r="AJ184">
        <v>70.093586181345472</v>
      </c>
      <c r="AK184">
        <f>AVERAGE(AI179:AI189)</f>
        <v>0.31932977332318685</v>
      </c>
      <c r="AL184">
        <f>AVERAGE(AJ179:AJ189)</f>
        <v>70.452428928067022</v>
      </c>
    </row>
    <row r="185" spans="2:38" x14ac:dyDescent="0.2">
      <c r="B185">
        <v>1650</v>
      </c>
      <c r="C185">
        <v>3500000</v>
      </c>
      <c r="D185">
        <v>371.836187</v>
      </c>
      <c r="E185">
        <v>-561378.81640500005</v>
      </c>
      <c r="F185">
        <v>2512480.1608259999</v>
      </c>
      <c r="G185">
        <v>3307.1145510000001</v>
      </c>
      <c r="I185">
        <f t="shared" si="95"/>
        <v>1027.0062830841634</v>
      </c>
      <c r="J185">
        <f t="shared" si="96"/>
        <v>0.32576505429417574</v>
      </c>
      <c r="K185">
        <f t="shared" si="102"/>
        <v>0.99892506522300151</v>
      </c>
      <c r="L185">
        <f t="shared" si="97"/>
        <v>248.78209899994545</v>
      </c>
      <c r="M185">
        <f t="shared" si="79"/>
        <v>-3.6179239600012081</v>
      </c>
      <c r="O185">
        <v>1650</v>
      </c>
      <c r="P185">
        <v>3500000</v>
      </c>
      <c r="Q185">
        <v>371.836187</v>
      </c>
      <c r="R185">
        <v>-561378.81640500005</v>
      </c>
      <c r="S185">
        <v>2512480.1608259999</v>
      </c>
      <c r="T185">
        <v>3307.1145510000001</v>
      </c>
      <c r="U185">
        <v>17616.643294000001</v>
      </c>
      <c r="V185">
        <f t="shared" si="84"/>
        <v>1.7616643294000003</v>
      </c>
      <c r="Y185">
        <v>3500000</v>
      </c>
      <c r="Z185">
        <v>39.413600000000002</v>
      </c>
      <c r="AA185">
        <v>97.992099999999994</v>
      </c>
      <c r="AB185">
        <v>58.578499999999998</v>
      </c>
      <c r="AD185">
        <f t="shared" si="98"/>
        <v>105194.52517625673</v>
      </c>
      <c r="AE185">
        <f t="shared" si="99"/>
        <v>1.7118434669292983</v>
      </c>
      <c r="AF185">
        <f t="shared" si="100"/>
        <v>38.392813976449574</v>
      </c>
      <c r="AG185">
        <f t="shared" si="101"/>
        <v>1.5685226937764803E-2</v>
      </c>
      <c r="AI185">
        <v>0.28023901373983645</v>
      </c>
      <c r="AJ185">
        <v>70.435175305406673</v>
      </c>
    </row>
    <row r="186" spans="2:38" x14ac:dyDescent="0.2">
      <c r="B186">
        <v>1700</v>
      </c>
      <c r="C186">
        <v>3600000</v>
      </c>
      <c r="D186">
        <v>371.813579</v>
      </c>
      <c r="E186">
        <v>-561346.57824399997</v>
      </c>
      <c r="F186">
        <v>2512480.1608259999</v>
      </c>
      <c r="G186">
        <v>3671.239227</v>
      </c>
      <c r="I186">
        <f t="shared" si="95"/>
        <v>1059.2444440842373</v>
      </c>
      <c r="J186">
        <f t="shared" si="96"/>
        <v>0.33563672260612043</v>
      </c>
      <c r="K186">
        <f t="shared" si="102"/>
        <v>0.99892506522300151</v>
      </c>
      <c r="L186">
        <f t="shared" si="97"/>
        <v>281.02026000001933</v>
      </c>
      <c r="M186">
        <f t="shared" si="79"/>
        <v>-3.3652367799985221</v>
      </c>
      <c r="O186">
        <v>1700</v>
      </c>
      <c r="P186">
        <v>3600000</v>
      </c>
      <c r="Q186">
        <v>371.813579</v>
      </c>
      <c r="R186">
        <v>-561346.57824399997</v>
      </c>
      <c r="S186">
        <v>2512480.1608259999</v>
      </c>
      <c r="T186">
        <v>3671.239227</v>
      </c>
      <c r="U186">
        <v>19129.028470000001</v>
      </c>
      <c r="V186">
        <f t="shared" si="84"/>
        <v>1.9129028470000002</v>
      </c>
      <c r="Y186">
        <v>3600000</v>
      </c>
      <c r="Z186">
        <v>39.33</v>
      </c>
      <c r="AA186">
        <v>97.835499999999996</v>
      </c>
      <c r="AB186">
        <v>58.505499999999998</v>
      </c>
      <c r="AD186">
        <f t="shared" si="98"/>
        <v>104801.7376571483</v>
      </c>
      <c r="AE186">
        <f t="shared" si="99"/>
        <v>1.865771507868742</v>
      </c>
      <c r="AF186">
        <f t="shared" si="100"/>
        <v>37.124474363020411</v>
      </c>
      <c r="AG186">
        <f t="shared" si="101"/>
        <v>1.6221105088557151E-2</v>
      </c>
      <c r="AI186">
        <v>0.29436370086513369</v>
      </c>
      <c r="AJ186">
        <v>71.502672115025462</v>
      </c>
    </row>
    <row r="187" spans="2:38" x14ac:dyDescent="0.2">
      <c r="B187">
        <v>1750</v>
      </c>
      <c r="C187">
        <v>3700000</v>
      </c>
      <c r="D187">
        <v>371.89248900000001</v>
      </c>
      <c r="E187">
        <v>-561314.02741600003</v>
      </c>
      <c r="F187">
        <v>2512480.1608259999</v>
      </c>
      <c r="G187">
        <v>4081.5218070000001</v>
      </c>
      <c r="I187">
        <f t="shared" ref="I187:I209" si="103">E187-(128000-$B$150)/128000*$E$151</f>
        <v>1091.7952720841859</v>
      </c>
      <c r="J187">
        <f t="shared" ref="J187:J209" si="104">B187/$B$150</f>
        <v>0.34550839091806518</v>
      </c>
      <c r="K187">
        <f t="shared" si="102"/>
        <v>0.99892506522300151</v>
      </c>
      <c r="L187">
        <f t="shared" ref="L187:L209" si="105">E187-$E$152</f>
        <v>313.57108799996786</v>
      </c>
      <c r="M187">
        <f t="shared" si="79"/>
        <v>-3.3589834400010297</v>
      </c>
      <c r="O187">
        <v>1750</v>
      </c>
      <c r="P187">
        <v>3700000</v>
      </c>
      <c r="Q187">
        <v>371.89248900000001</v>
      </c>
      <c r="R187">
        <v>-561314.02741600003</v>
      </c>
      <c r="S187">
        <v>2512480.1608259999</v>
      </c>
      <c r="T187">
        <v>4081.5218070000001</v>
      </c>
      <c r="U187">
        <v>21499.291773000001</v>
      </c>
      <c r="V187">
        <f t="shared" si="84"/>
        <v>2.1499291773000002</v>
      </c>
      <c r="Y187">
        <v>3700000</v>
      </c>
      <c r="Z187">
        <v>38.992800000000003</v>
      </c>
      <c r="AA187">
        <v>98.221199999999996</v>
      </c>
      <c r="AB187">
        <v>59.228400000000001</v>
      </c>
      <c r="AD187">
        <f t="shared" si="98"/>
        <v>108734.75991855359</v>
      </c>
      <c r="AE187">
        <f t="shared" si="99"/>
        <v>2.0211092068137346</v>
      </c>
      <c r="AF187">
        <f t="shared" si="100"/>
        <v>37.417184241687416</v>
      </c>
      <c r="AG187">
        <f t="shared" si="101"/>
        <v>1.6094209444255134E-2</v>
      </c>
      <c r="AI187">
        <v>0.27608135086020835</v>
      </c>
      <c r="AJ187">
        <v>71.62669317135375</v>
      </c>
    </row>
    <row r="188" spans="2:38" x14ac:dyDescent="0.2">
      <c r="B188">
        <v>1800</v>
      </c>
      <c r="C188">
        <v>3800000</v>
      </c>
      <c r="D188">
        <v>371.86965600000002</v>
      </c>
      <c r="E188">
        <v>-561271.787014</v>
      </c>
      <c r="F188">
        <v>2512480.1608259999</v>
      </c>
      <c r="G188">
        <v>4426.9602180000002</v>
      </c>
      <c r="I188">
        <f t="shared" si="103"/>
        <v>1134.0356740842108</v>
      </c>
      <c r="J188">
        <f t="shared" si="104"/>
        <v>0.35538005923000987</v>
      </c>
      <c r="K188">
        <f t="shared" si="102"/>
        <v>0.99892506522300151</v>
      </c>
      <c r="L188">
        <f t="shared" si="105"/>
        <v>355.81148999999277</v>
      </c>
      <c r="M188">
        <f t="shared" si="79"/>
        <v>-3.1651919599995018</v>
      </c>
      <c r="O188">
        <v>1800</v>
      </c>
      <c r="P188">
        <v>3800000</v>
      </c>
      <c r="Q188">
        <v>371.86965600000002</v>
      </c>
      <c r="R188">
        <v>-561271.787014</v>
      </c>
      <c r="S188">
        <v>2512480.1608259999</v>
      </c>
      <c r="T188">
        <v>4426.9602180000002</v>
      </c>
      <c r="U188">
        <v>23316.228782999999</v>
      </c>
      <c r="V188">
        <f t="shared" si="84"/>
        <v>2.3316228783000001</v>
      </c>
      <c r="Y188">
        <v>3800000</v>
      </c>
      <c r="Z188">
        <v>39.351300000000002</v>
      </c>
      <c r="AA188">
        <v>98.107100000000003</v>
      </c>
      <c r="AB188">
        <v>58.755800000000001</v>
      </c>
      <c r="AD188">
        <f t="shared" si="98"/>
        <v>106152.59839567995</v>
      </c>
      <c r="AE188">
        <f t="shared" si="99"/>
        <v>2.2452344923864409</v>
      </c>
      <c r="AF188">
        <f t="shared" si="100"/>
        <v>35.513941529932474</v>
      </c>
      <c r="AG188">
        <f t="shared" si="101"/>
        <v>1.6956721052560256E-2</v>
      </c>
      <c r="AI188">
        <v>0.34556221753046851</v>
      </c>
      <c r="AJ188">
        <v>71.973421741734455</v>
      </c>
    </row>
    <row r="189" spans="2:38" x14ac:dyDescent="0.2">
      <c r="B189">
        <v>1850</v>
      </c>
      <c r="C189">
        <v>3900000</v>
      </c>
      <c r="D189">
        <v>371.86141300000003</v>
      </c>
      <c r="E189">
        <v>-561232.65689700004</v>
      </c>
      <c r="F189">
        <v>2512480.1608259999</v>
      </c>
      <c r="G189">
        <v>4906.6869299999998</v>
      </c>
      <c r="I189">
        <f t="shared" si="103"/>
        <v>1173.165791084175</v>
      </c>
      <c r="J189">
        <f t="shared" si="104"/>
        <v>0.36525172754195456</v>
      </c>
      <c r="K189">
        <f t="shared" si="102"/>
        <v>0.99892506522300151</v>
      </c>
      <c r="L189">
        <f t="shared" si="105"/>
        <v>394.941606999957</v>
      </c>
      <c r="M189">
        <f t="shared" si="79"/>
        <v>-3.2273976600007153</v>
      </c>
      <c r="O189">
        <v>1850</v>
      </c>
      <c r="P189">
        <v>3900000</v>
      </c>
      <c r="Q189">
        <v>371.86141300000003</v>
      </c>
      <c r="R189">
        <v>-561232.65689700004</v>
      </c>
      <c r="S189">
        <v>2512480.1608259999</v>
      </c>
      <c r="T189">
        <v>4906.6869299999998</v>
      </c>
      <c r="U189">
        <v>25401.159296000002</v>
      </c>
      <c r="V189">
        <f t="shared" si="84"/>
        <v>2.5401159296000002</v>
      </c>
      <c r="Y189">
        <v>3900000</v>
      </c>
      <c r="Z189">
        <v>39.006999999999998</v>
      </c>
      <c r="AA189">
        <v>98.200800000000001</v>
      </c>
      <c r="AB189">
        <v>59.193800000000003</v>
      </c>
      <c r="AD189">
        <f t="shared" si="98"/>
        <v>108544.30946021598</v>
      </c>
      <c r="AE189">
        <f t="shared" si="99"/>
        <v>2.392106464047536</v>
      </c>
      <c r="AF189">
        <f t="shared" si="100"/>
        <v>35.332639544293009</v>
      </c>
      <c r="AG189">
        <f t="shared" si="101"/>
        <v>1.7043730889255582E-2</v>
      </c>
      <c r="AI189">
        <v>0.25733880824501287</v>
      </c>
      <c r="AJ189">
        <v>73.414153873148123</v>
      </c>
    </row>
    <row r="190" spans="2:38" x14ac:dyDescent="0.2">
      <c r="B190">
        <v>1900</v>
      </c>
      <c r="C190">
        <v>4000000</v>
      </c>
      <c r="D190">
        <v>371.84476000000001</v>
      </c>
      <c r="E190">
        <v>-561193.44857899996</v>
      </c>
      <c r="F190">
        <v>2512480.1608259999</v>
      </c>
      <c r="G190">
        <v>5488.7402330000004</v>
      </c>
      <c r="I190">
        <f t="shared" si="103"/>
        <v>1212.3741090842523</v>
      </c>
      <c r="J190">
        <f t="shared" si="104"/>
        <v>0.37512339585389931</v>
      </c>
      <c r="K190">
        <f t="shared" si="102"/>
        <v>0.99892506522300151</v>
      </c>
      <c r="L190">
        <f t="shared" si="105"/>
        <v>434.14992500003427</v>
      </c>
      <c r="M190">
        <f t="shared" si="79"/>
        <v>-3.2258336399984544</v>
      </c>
      <c r="O190">
        <v>1900</v>
      </c>
      <c r="P190">
        <v>4000000</v>
      </c>
      <c r="Q190">
        <v>371.84476000000001</v>
      </c>
      <c r="R190">
        <v>-561193.44857899996</v>
      </c>
      <c r="S190">
        <v>2512480.1608259999</v>
      </c>
      <c r="T190">
        <v>5488.7402330000004</v>
      </c>
      <c r="U190">
        <v>27060.670059</v>
      </c>
      <c r="V190">
        <f t="shared" si="84"/>
        <v>2.7060670059</v>
      </c>
      <c r="Y190">
        <v>4000000</v>
      </c>
      <c r="Z190">
        <v>38.779499999999999</v>
      </c>
      <c r="AA190">
        <v>98.135000000000005</v>
      </c>
      <c r="AB190">
        <v>59.355499999999999</v>
      </c>
      <c r="AD190">
        <f t="shared" si="98"/>
        <v>109436.27471663777</v>
      </c>
      <c r="AE190">
        <f t="shared" si="99"/>
        <v>2.5276170243535314</v>
      </c>
      <c r="AF190">
        <f t="shared" si="100"/>
        <v>34.685539281241716</v>
      </c>
      <c r="AG190">
        <f t="shared" si="101"/>
        <v>1.7361702094846072E-2</v>
      </c>
      <c r="AI190">
        <v>0.28039379135460235</v>
      </c>
      <c r="AJ190">
        <v>73.966955682650479</v>
      </c>
    </row>
    <row r="191" spans="2:38" x14ac:dyDescent="0.2">
      <c r="B191">
        <v>1950</v>
      </c>
      <c r="C191">
        <v>4100000</v>
      </c>
      <c r="D191">
        <v>371.86260399999998</v>
      </c>
      <c r="E191">
        <v>-561160.34033699997</v>
      </c>
      <c r="F191">
        <v>2512480.1608259999</v>
      </c>
      <c r="G191">
        <v>5856.0386010000002</v>
      </c>
      <c r="I191">
        <f t="shared" si="103"/>
        <v>1245.4823510842398</v>
      </c>
      <c r="J191">
        <f t="shared" si="104"/>
        <v>0.384995064165844</v>
      </c>
      <c r="K191">
        <f t="shared" si="102"/>
        <v>0.99892506522300151</v>
      </c>
      <c r="L191">
        <f t="shared" si="105"/>
        <v>467.25816700002179</v>
      </c>
      <c r="M191">
        <f t="shared" si="79"/>
        <v>-3.3478351600002498</v>
      </c>
      <c r="O191">
        <v>1950</v>
      </c>
      <c r="P191">
        <v>4100000</v>
      </c>
      <c r="Q191">
        <v>371.86260399999998</v>
      </c>
      <c r="R191">
        <v>-561160.34033699997</v>
      </c>
      <c r="S191">
        <v>2512480.1608259999</v>
      </c>
      <c r="T191">
        <v>5856.0386010000002</v>
      </c>
      <c r="U191">
        <v>29401.29032</v>
      </c>
      <c r="V191">
        <f t="shared" si="84"/>
        <v>2.9401290320000002</v>
      </c>
      <c r="Y191">
        <v>4100000</v>
      </c>
      <c r="Z191">
        <v>38.577199999999998</v>
      </c>
      <c r="AA191">
        <v>98.333600000000004</v>
      </c>
      <c r="AB191">
        <v>59.756399999999999</v>
      </c>
      <c r="AD191">
        <f t="shared" si="98"/>
        <v>111668.75515340905</v>
      </c>
      <c r="AE191">
        <f t="shared" si="99"/>
        <v>2.691341092092963</v>
      </c>
      <c r="AF191">
        <f t="shared" si="100"/>
        <v>34.485602232504064</v>
      </c>
      <c r="AG191">
        <f t="shared" si="101"/>
        <v>1.7462359970979491E-2</v>
      </c>
      <c r="AI191">
        <v>0.29629792358312307</v>
      </c>
      <c r="AJ191">
        <v>74.581321017855004</v>
      </c>
    </row>
    <row r="192" spans="2:38" x14ac:dyDescent="0.2">
      <c r="B192">
        <v>2000</v>
      </c>
      <c r="C192">
        <v>4200000</v>
      </c>
      <c r="D192">
        <v>371.82592599999998</v>
      </c>
      <c r="E192">
        <v>-561125.005076</v>
      </c>
      <c r="F192">
        <v>2512480.1608259999</v>
      </c>
      <c r="G192">
        <v>6352.5899209999998</v>
      </c>
      <c r="I192">
        <f t="shared" si="103"/>
        <v>1280.8176120842109</v>
      </c>
      <c r="J192">
        <f t="shared" si="104"/>
        <v>0.39486673247778875</v>
      </c>
      <c r="K192">
        <f t="shared" si="102"/>
        <v>0.99892506522300151</v>
      </c>
      <c r="L192">
        <f t="shared" si="105"/>
        <v>502.59342799999285</v>
      </c>
      <c r="M192">
        <f t="shared" si="79"/>
        <v>-3.3032947800005785</v>
      </c>
      <c r="O192">
        <v>2000</v>
      </c>
      <c r="P192">
        <v>4200000</v>
      </c>
      <c r="Q192">
        <v>371.82592599999998</v>
      </c>
      <c r="R192">
        <v>-561125.005076</v>
      </c>
      <c r="S192">
        <v>2512480.1608259999</v>
      </c>
      <c r="T192">
        <v>6352.5899209999998</v>
      </c>
      <c r="U192">
        <v>31577.331283</v>
      </c>
      <c r="V192">
        <f t="shared" si="84"/>
        <v>3.1577331283000003</v>
      </c>
      <c r="Y192">
        <v>4200000</v>
      </c>
      <c r="Z192">
        <v>38.728900000000003</v>
      </c>
      <c r="AA192">
        <v>98.670900000000003</v>
      </c>
      <c r="AB192">
        <v>59.942</v>
      </c>
      <c r="AD192">
        <f t="shared" si="98"/>
        <v>112712.50078669138</v>
      </c>
      <c r="AE192">
        <f t="shared" si="99"/>
        <v>2.863764916650771</v>
      </c>
      <c r="AF192">
        <f t="shared" si="100"/>
        <v>33.937733986872772</v>
      </c>
      <c r="AG192">
        <f t="shared" si="101"/>
        <v>1.774426071678601E-2</v>
      </c>
      <c r="AI192">
        <v>0.41278004453040668</v>
      </c>
      <c r="AJ192">
        <v>74.641523170185053</v>
      </c>
    </row>
    <row r="193" spans="2:38" x14ac:dyDescent="0.2">
      <c r="B193">
        <v>2050</v>
      </c>
      <c r="C193">
        <v>4300000</v>
      </c>
      <c r="D193">
        <v>371.90623599999998</v>
      </c>
      <c r="E193">
        <v>-561079.90837700001</v>
      </c>
      <c r="F193">
        <v>2512480.1608259999</v>
      </c>
      <c r="G193">
        <v>6976.845096</v>
      </c>
      <c r="I193">
        <f t="shared" si="103"/>
        <v>1325.9143110841978</v>
      </c>
      <c r="J193">
        <f t="shared" si="104"/>
        <v>0.40473840078973344</v>
      </c>
      <c r="K193">
        <f t="shared" si="102"/>
        <v>0.99892506522300151</v>
      </c>
      <c r="L193">
        <f t="shared" si="105"/>
        <v>547.69012699997984</v>
      </c>
      <c r="M193">
        <f t="shared" si="79"/>
        <v>-3.1080660200002601</v>
      </c>
      <c r="O193">
        <v>2050</v>
      </c>
      <c r="P193">
        <v>4300000</v>
      </c>
      <c r="Q193">
        <v>371.90623599999998</v>
      </c>
      <c r="R193">
        <v>-561079.90837700001</v>
      </c>
      <c r="S193">
        <v>2512480.1608259999</v>
      </c>
      <c r="T193">
        <v>6976.845096</v>
      </c>
      <c r="U193">
        <v>33709.805342</v>
      </c>
      <c r="V193">
        <f t="shared" si="84"/>
        <v>3.3709805342000001</v>
      </c>
      <c r="Y193">
        <v>4300000</v>
      </c>
      <c r="Z193">
        <v>38.438299999999998</v>
      </c>
      <c r="AA193">
        <v>98.544200000000004</v>
      </c>
      <c r="AB193">
        <v>60.105899999999998</v>
      </c>
      <c r="AD193">
        <f t="shared" si="98"/>
        <v>113639.60385663797</v>
      </c>
      <c r="AE193">
        <f t="shared" si="99"/>
        <v>3.0322189686052323</v>
      </c>
      <c r="AF193">
        <f t="shared" si="100"/>
        <v>33.382326557301162</v>
      </c>
      <c r="AG193">
        <f t="shared" si="101"/>
        <v>1.8039485623217916E-2</v>
      </c>
      <c r="AI193">
        <v>0.2473403908098811</v>
      </c>
      <c r="AJ193">
        <v>75.042882604341031</v>
      </c>
    </row>
    <row r="194" spans="2:38" x14ac:dyDescent="0.2">
      <c r="B194">
        <v>2100</v>
      </c>
      <c r="C194">
        <v>4400000</v>
      </c>
      <c r="D194">
        <v>371.80376899999999</v>
      </c>
      <c r="E194">
        <v>-561035.99762799998</v>
      </c>
      <c r="F194">
        <v>2512480.1608259999</v>
      </c>
      <c r="G194">
        <v>7614.9650620000002</v>
      </c>
      <c r="I194">
        <f t="shared" si="103"/>
        <v>1369.8250600842293</v>
      </c>
      <c r="J194">
        <f t="shared" si="104"/>
        <v>0.41461006910167819</v>
      </c>
      <c r="K194">
        <f t="shared" si="102"/>
        <v>0.99892506522300151</v>
      </c>
      <c r="L194">
        <f t="shared" si="105"/>
        <v>591.60087600001134</v>
      </c>
      <c r="M194">
        <f t="shared" si="79"/>
        <v>-3.13178501999937</v>
      </c>
      <c r="O194">
        <v>2100</v>
      </c>
      <c r="P194">
        <v>4400000</v>
      </c>
      <c r="Q194">
        <v>371.80376899999999</v>
      </c>
      <c r="R194">
        <v>-561035.99762799998</v>
      </c>
      <c r="S194">
        <v>2512480.1608259999</v>
      </c>
      <c r="T194">
        <v>7614.9650620000002</v>
      </c>
      <c r="U194">
        <v>35762.449268999997</v>
      </c>
      <c r="V194">
        <f t="shared" si="84"/>
        <v>3.5762449268999998</v>
      </c>
      <c r="Y194">
        <v>4400000</v>
      </c>
      <c r="Z194">
        <v>38.360900000000001</v>
      </c>
      <c r="AA194">
        <v>98.769499999999994</v>
      </c>
      <c r="AB194">
        <v>60.4086</v>
      </c>
      <c r="AD194">
        <f t="shared" ref="AD194:AD209" si="106">(1/6)*3.14*(AB194)^3</f>
        <v>115365.16996346509</v>
      </c>
      <c r="AE194">
        <f t="shared" ref="AE194:AE209" si="107">V194*$AD$149/AD194</f>
        <v>3.1687397449275956</v>
      </c>
      <c r="AF194">
        <f t="shared" ref="AF194:AF209" si="108">AD194/O194*0.6022</f>
        <v>33.082335881904129</v>
      </c>
      <c r="AG194">
        <f t="shared" ref="AG194:AG209" si="109">O194/AD194</f>
        <v>1.8203067708087696E-2</v>
      </c>
      <c r="AI194">
        <v>0.25631922661816459</v>
      </c>
      <c r="AJ194">
        <v>76.14585104647054</v>
      </c>
    </row>
    <row r="195" spans="2:38" x14ac:dyDescent="0.2">
      <c r="B195">
        <v>2150</v>
      </c>
      <c r="C195">
        <v>4500000</v>
      </c>
      <c r="D195">
        <v>371.859804</v>
      </c>
      <c r="E195">
        <v>-560998.46447600005</v>
      </c>
      <c r="F195">
        <v>2512480.1608259999</v>
      </c>
      <c r="G195">
        <v>8210.9131649999999</v>
      </c>
      <c r="I195">
        <f t="shared" si="103"/>
        <v>1407.3582120841602</v>
      </c>
      <c r="J195">
        <f t="shared" si="104"/>
        <v>0.42448173741362288</v>
      </c>
      <c r="K195">
        <f t="shared" si="102"/>
        <v>0.99892506522300151</v>
      </c>
      <c r="L195">
        <f t="shared" si="105"/>
        <v>629.13402799994219</v>
      </c>
      <c r="M195">
        <f t="shared" si="79"/>
        <v>-3.2593369600013831</v>
      </c>
      <c r="O195">
        <v>2150</v>
      </c>
      <c r="P195">
        <v>4500000</v>
      </c>
      <c r="Q195">
        <v>371.859804</v>
      </c>
      <c r="R195">
        <v>-560998.46447600005</v>
      </c>
      <c r="S195">
        <v>2512480.1608259999</v>
      </c>
      <c r="T195">
        <v>8210.9131649999999</v>
      </c>
      <c r="U195">
        <v>37512.342126000003</v>
      </c>
      <c r="V195">
        <f t="shared" si="84"/>
        <v>3.7512342126000005</v>
      </c>
      <c r="Y195">
        <v>4500000</v>
      </c>
      <c r="Z195">
        <v>38.393700000000003</v>
      </c>
      <c r="AA195">
        <v>99.013199999999998</v>
      </c>
      <c r="AB195">
        <v>60.619500000000002</v>
      </c>
      <c r="AD195">
        <f t="shared" si="106"/>
        <v>116577.69052302596</v>
      </c>
      <c r="AE195">
        <f t="shared" si="107"/>
        <v>3.2892187700139588</v>
      </c>
      <c r="AF195">
        <f t="shared" si="108"/>
        <v>32.65259778277499</v>
      </c>
      <c r="AG195">
        <f t="shared" si="109"/>
        <v>1.8442636754545595E-2</v>
      </c>
      <c r="AI195">
        <v>0.23171978362181028</v>
      </c>
      <c r="AJ195">
        <v>76.209572367016733</v>
      </c>
      <c r="AK195">
        <f>AVERAGE(AI190:AI200)</f>
        <v>0.26839003467464273</v>
      </c>
      <c r="AL195">
        <f>AVERAGE(AJ190:AJ200)</f>
        <v>76.347035130618465</v>
      </c>
    </row>
    <row r="196" spans="2:38" x14ac:dyDescent="0.2">
      <c r="B196">
        <v>2200</v>
      </c>
      <c r="C196">
        <v>4600000</v>
      </c>
      <c r="D196">
        <v>371.80647900000002</v>
      </c>
      <c r="E196">
        <v>-560959.00929399999</v>
      </c>
      <c r="F196">
        <v>2512480.1608259999</v>
      </c>
      <c r="G196">
        <v>8799.9122900000002</v>
      </c>
      <c r="I196">
        <f t="shared" si="103"/>
        <v>1446.8133940842235</v>
      </c>
      <c r="J196">
        <f t="shared" si="104"/>
        <v>0.43435340572556763</v>
      </c>
      <c r="K196">
        <f t="shared" si="102"/>
        <v>0.99892506522300151</v>
      </c>
      <c r="L196">
        <f t="shared" si="105"/>
        <v>668.58921000000555</v>
      </c>
      <c r="M196">
        <f t="shared" si="79"/>
        <v>-3.2208963599987328</v>
      </c>
      <c r="O196">
        <v>2200</v>
      </c>
      <c r="P196">
        <v>4600000</v>
      </c>
      <c r="Q196">
        <v>371.80647900000002</v>
      </c>
      <c r="R196">
        <v>-560959.00929399999</v>
      </c>
      <c r="S196">
        <v>2512480.1608259999</v>
      </c>
      <c r="T196">
        <v>8799.9122900000002</v>
      </c>
      <c r="U196">
        <v>39519.823663000003</v>
      </c>
      <c r="V196">
        <f t="shared" si="84"/>
        <v>3.9519823663000007</v>
      </c>
      <c r="Y196">
        <v>4600000</v>
      </c>
      <c r="Z196">
        <v>38.265999999999998</v>
      </c>
      <c r="AA196">
        <v>98.994699999999995</v>
      </c>
      <c r="AB196">
        <v>60.728700000000003</v>
      </c>
      <c r="AD196">
        <f t="shared" si="106"/>
        <v>117208.83544744822</v>
      </c>
      <c r="AE196">
        <f t="shared" si="107"/>
        <v>3.4465824624195425</v>
      </c>
      <c r="AF196">
        <f t="shared" si="108"/>
        <v>32.083254866569689</v>
      </c>
      <c r="AG196">
        <f t="shared" si="109"/>
        <v>1.8769916035778655E-2</v>
      </c>
      <c r="AI196">
        <v>0.29611843785975267</v>
      </c>
      <c r="AJ196">
        <v>76.407120920144408</v>
      </c>
    </row>
    <row r="197" spans="2:38" x14ac:dyDescent="0.2">
      <c r="B197">
        <v>2250</v>
      </c>
      <c r="C197">
        <v>4700000</v>
      </c>
      <c r="D197">
        <v>371.86188900000002</v>
      </c>
      <c r="E197">
        <v>-560903.31547699997</v>
      </c>
      <c r="F197">
        <v>2512480.1608259999</v>
      </c>
      <c r="G197">
        <v>9340.6998469999999</v>
      </c>
      <c r="I197">
        <f t="shared" si="103"/>
        <v>1502.5072110842448</v>
      </c>
      <c r="J197">
        <f t="shared" si="104"/>
        <v>0.44422507403751232</v>
      </c>
      <c r="K197">
        <f t="shared" si="102"/>
        <v>0.99892506522300151</v>
      </c>
      <c r="L197">
        <f t="shared" si="105"/>
        <v>724.28302700002678</v>
      </c>
      <c r="M197">
        <f t="shared" si="79"/>
        <v>-2.8961236599995757</v>
      </c>
      <c r="O197">
        <v>2250</v>
      </c>
      <c r="P197">
        <v>4700000</v>
      </c>
      <c r="Q197">
        <v>371.86188900000002</v>
      </c>
      <c r="R197">
        <v>-560903.31547699997</v>
      </c>
      <c r="S197">
        <v>2512480.1608259999</v>
      </c>
      <c r="T197">
        <v>9340.6998469999999</v>
      </c>
      <c r="U197">
        <v>41953.427376</v>
      </c>
      <c r="V197">
        <f t="shared" si="84"/>
        <v>4.1953427375999999</v>
      </c>
      <c r="Y197">
        <v>4700000</v>
      </c>
      <c r="Z197">
        <v>38.0608</v>
      </c>
      <c r="AA197">
        <v>98.966300000000004</v>
      </c>
      <c r="AB197">
        <v>60.905500000000004</v>
      </c>
      <c r="AD197">
        <f t="shared" si="106"/>
        <v>118235.51197673034</v>
      </c>
      <c r="AE197">
        <f t="shared" si="107"/>
        <v>3.6270499506734089</v>
      </c>
      <c r="AF197">
        <f t="shared" si="108"/>
        <v>31.645077916616447</v>
      </c>
      <c r="AG197">
        <f t="shared" si="109"/>
        <v>1.9029815682134632E-2</v>
      </c>
      <c r="AI197">
        <v>0.23827437043252347</v>
      </c>
      <c r="AJ197">
        <v>77.331831414017714</v>
      </c>
    </row>
    <row r="198" spans="2:38" x14ac:dyDescent="0.2">
      <c r="B198">
        <v>2300</v>
      </c>
      <c r="C198">
        <v>4800000</v>
      </c>
      <c r="D198">
        <v>371.85102999999998</v>
      </c>
      <c r="E198">
        <v>-560855.99825800001</v>
      </c>
      <c r="F198">
        <v>2512480.1608259999</v>
      </c>
      <c r="G198">
        <v>9898.6474930000004</v>
      </c>
      <c r="I198">
        <f t="shared" si="103"/>
        <v>1549.8244300842052</v>
      </c>
      <c r="J198">
        <f t="shared" si="104"/>
        <v>0.45409674234945707</v>
      </c>
      <c r="K198">
        <f t="shared" si="102"/>
        <v>0.99892506522300151</v>
      </c>
      <c r="L198">
        <f t="shared" si="105"/>
        <v>771.60024599998724</v>
      </c>
      <c r="M198">
        <f t="shared" si="79"/>
        <v>-3.0636556200007909</v>
      </c>
      <c r="O198">
        <v>2300</v>
      </c>
      <c r="P198">
        <v>4800000</v>
      </c>
      <c r="Q198">
        <v>371.85102999999998</v>
      </c>
      <c r="R198">
        <v>-560855.99825800001</v>
      </c>
      <c r="S198">
        <v>2512480.1608259999</v>
      </c>
      <c r="T198">
        <v>9898.6474930000004</v>
      </c>
      <c r="U198">
        <v>44327.094933</v>
      </c>
      <c r="V198">
        <f t="shared" si="84"/>
        <v>4.4327094933</v>
      </c>
      <c r="Y198">
        <v>4800000</v>
      </c>
      <c r="Z198">
        <v>37.874699999999997</v>
      </c>
      <c r="AA198">
        <v>99.136300000000006</v>
      </c>
      <c r="AB198">
        <v>61.261600000000001</v>
      </c>
      <c r="AD198">
        <f t="shared" si="106"/>
        <v>120321.54603210953</v>
      </c>
      <c r="AE198">
        <f t="shared" si="107"/>
        <v>3.7658229073495493</v>
      </c>
      <c r="AF198">
        <f t="shared" si="108"/>
        <v>31.503319574146239</v>
      </c>
      <c r="AG198">
        <f t="shared" si="109"/>
        <v>1.9115445868574627E-2</v>
      </c>
      <c r="AI198">
        <v>0.21630956357883876</v>
      </c>
      <c r="AJ198">
        <v>77.780014071966605</v>
      </c>
    </row>
    <row r="199" spans="2:38" x14ac:dyDescent="0.2">
      <c r="B199">
        <v>2350</v>
      </c>
      <c r="C199">
        <v>4900000</v>
      </c>
      <c r="D199">
        <v>371.83225299999998</v>
      </c>
      <c r="E199">
        <v>-560806.56386300002</v>
      </c>
      <c r="F199">
        <v>2512480.1608259999</v>
      </c>
      <c r="G199">
        <v>10566.188565</v>
      </c>
      <c r="I199">
        <f t="shared" si="103"/>
        <v>1599.2588250841945</v>
      </c>
      <c r="J199">
        <f t="shared" si="104"/>
        <v>0.46396841066140176</v>
      </c>
      <c r="K199">
        <f t="shared" si="102"/>
        <v>0.99892506522300151</v>
      </c>
      <c r="L199">
        <f t="shared" si="105"/>
        <v>821.03464099997655</v>
      </c>
      <c r="M199">
        <f t="shared" si="79"/>
        <v>-3.0213121000002139</v>
      </c>
      <c r="O199">
        <v>2350</v>
      </c>
      <c r="P199">
        <v>4900000</v>
      </c>
      <c r="Q199">
        <v>371.83225299999998</v>
      </c>
      <c r="R199">
        <v>-560806.56386300002</v>
      </c>
      <c r="S199">
        <v>2512480.1608259999</v>
      </c>
      <c r="T199">
        <v>10566.188565</v>
      </c>
      <c r="U199">
        <v>46567.628549000001</v>
      </c>
      <c r="V199">
        <f t="shared" si="84"/>
        <v>4.6567628549000002</v>
      </c>
      <c r="Y199">
        <v>4900000</v>
      </c>
      <c r="Z199">
        <v>37.353099999999998</v>
      </c>
      <c r="AA199">
        <v>99.398300000000006</v>
      </c>
      <c r="AB199">
        <v>62.045200000000001</v>
      </c>
      <c r="AD199">
        <f t="shared" si="106"/>
        <v>124997.9712005077</v>
      </c>
      <c r="AE199">
        <f t="shared" si="107"/>
        <v>3.8081599788233871</v>
      </c>
      <c r="AF199">
        <f t="shared" si="108"/>
        <v>32.031395002955627</v>
      </c>
      <c r="AG199">
        <f t="shared" si="109"/>
        <v>1.8800305136396127E-2</v>
      </c>
      <c r="AI199">
        <v>0.22189550693328691</v>
      </c>
      <c r="AJ199">
        <v>78.230449940421309</v>
      </c>
    </row>
    <row r="200" spans="2:38" x14ac:dyDescent="0.2">
      <c r="B200">
        <v>2400</v>
      </c>
      <c r="C200">
        <v>5000000</v>
      </c>
      <c r="D200">
        <v>371.86582499999997</v>
      </c>
      <c r="E200">
        <v>-560768.95617799996</v>
      </c>
      <c r="F200">
        <v>2512480.1608259999</v>
      </c>
      <c r="G200">
        <v>11194.513161000001</v>
      </c>
      <c r="I200">
        <f t="shared" si="103"/>
        <v>1636.8665100842481</v>
      </c>
      <c r="J200">
        <f t="shared" si="104"/>
        <v>0.47384007897334651</v>
      </c>
      <c r="K200">
        <f t="shared" si="102"/>
        <v>0.99892506522300151</v>
      </c>
      <c r="L200">
        <f t="shared" si="105"/>
        <v>858.64232600003015</v>
      </c>
      <c r="M200">
        <f t="shared" si="79"/>
        <v>-3.2578462999989277</v>
      </c>
      <c r="O200">
        <v>2400</v>
      </c>
      <c r="P200">
        <v>5000000</v>
      </c>
      <c r="Q200">
        <v>371.86582499999997</v>
      </c>
      <c r="R200">
        <v>-560768.95617799996</v>
      </c>
      <c r="S200">
        <v>2512480.1608259999</v>
      </c>
      <c r="T200">
        <v>11194.513161000001</v>
      </c>
      <c r="U200">
        <v>48778.933455999999</v>
      </c>
      <c r="V200">
        <f t="shared" si="84"/>
        <v>4.8778933456000004</v>
      </c>
      <c r="Y200">
        <v>5000000</v>
      </c>
      <c r="Z200">
        <v>37.162599999999998</v>
      </c>
      <c r="AA200">
        <v>99.234099999999998</v>
      </c>
      <c r="AB200">
        <v>62.0715</v>
      </c>
      <c r="AD200">
        <f t="shared" si="106"/>
        <v>125156.99270437354</v>
      </c>
      <c r="AE200">
        <f t="shared" si="107"/>
        <v>3.9839254927720829</v>
      </c>
      <c r="AF200">
        <f t="shared" si="108"/>
        <v>31.403975419405725</v>
      </c>
      <c r="AG200">
        <f t="shared" si="109"/>
        <v>1.9175916168494941E-2</v>
      </c>
      <c r="AI200">
        <v>0.25484134209868031</v>
      </c>
      <c r="AJ200">
        <v>79.479864201734102</v>
      </c>
    </row>
    <row r="201" spans="2:38" x14ac:dyDescent="0.2">
      <c r="B201">
        <v>2450</v>
      </c>
      <c r="C201">
        <v>5100000</v>
      </c>
      <c r="D201">
        <v>371.84225199999997</v>
      </c>
      <c r="E201">
        <v>-560706.40734599996</v>
      </c>
      <c r="F201">
        <v>2512480.1608259999</v>
      </c>
      <c r="G201">
        <v>11801.092185</v>
      </c>
      <c r="I201">
        <f t="shared" si="103"/>
        <v>1699.4153420842486</v>
      </c>
      <c r="J201">
        <f t="shared" si="104"/>
        <v>0.4837117472852912</v>
      </c>
      <c r="K201">
        <f t="shared" si="102"/>
        <v>0.99892506522300151</v>
      </c>
      <c r="L201">
        <f t="shared" si="105"/>
        <v>921.19115800003055</v>
      </c>
      <c r="M201">
        <f t="shared" si="79"/>
        <v>-2.759023359999992</v>
      </c>
      <c r="O201">
        <v>2450</v>
      </c>
      <c r="P201">
        <v>5100000</v>
      </c>
      <c r="Q201">
        <v>371.84225199999997</v>
      </c>
      <c r="R201">
        <v>-560706.40734599996</v>
      </c>
      <c r="S201">
        <v>2512480.1608259999</v>
      </c>
      <c r="T201">
        <v>11801.092185</v>
      </c>
      <c r="U201">
        <v>51528.705268999998</v>
      </c>
      <c r="V201">
        <f t="shared" si="84"/>
        <v>5.1528705269000001</v>
      </c>
      <c r="Y201">
        <v>5100000</v>
      </c>
      <c r="Z201">
        <v>37.267400000000002</v>
      </c>
      <c r="AA201">
        <v>99.408600000000007</v>
      </c>
      <c r="AB201">
        <v>62.141199999999998</v>
      </c>
      <c r="AD201">
        <f t="shared" si="106"/>
        <v>125579.08214634673</v>
      </c>
      <c r="AE201">
        <f t="shared" si="107"/>
        <v>4.1943624095017258</v>
      </c>
      <c r="AF201">
        <f t="shared" si="108"/>
        <v>30.866825823889794</v>
      </c>
      <c r="AG201">
        <f t="shared" si="109"/>
        <v>1.9509618625376087E-2</v>
      </c>
      <c r="AI201">
        <v>0.20496287341003971</v>
      </c>
      <c r="AJ201">
        <v>80.192063013250475</v>
      </c>
    </row>
    <row r="202" spans="2:38" x14ac:dyDescent="0.2">
      <c r="B202">
        <v>2500</v>
      </c>
      <c r="C202">
        <v>5200000</v>
      </c>
      <c r="D202">
        <v>371.836072</v>
      </c>
      <c r="E202">
        <v>-560657.03198900004</v>
      </c>
      <c r="F202">
        <v>2512480.1608259999</v>
      </c>
      <c r="G202">
        <v>12446.251085</v>
      </c>
      <c r="I202">
        <f t="shared" si="103"/>
        <v>1748.790699084173</v>
      </c>
      <c r="J202">
        <f t="shared" si="104"/>
        <v>0.49358341559723595</v>
      </c>
      <c r="K202">
        <f t="shared" si="102"/>
        <v>0.99892506522300151</v>
      </c>
      <c r="L202">
        <f t="shared" si="105"/>
        <v>970.56651499995496</v>
      </c>
      <c r="M202">
        <f t="shared" si="79"/>
        <v>-3.022492860001512</v>
      </c>
      <c r="O202">
        <v>2500</v>
      </c>
      <c r="P202">
        <v>5200000</v>
      </c>
      <c r="Q202">
        <v>371.836072</v>
      </c>
      <c r="R202">
        <v>-560657.03198900004</v>
      </c>
      <c r="S202">
        <v>2512480.1608259999</v>
      </c>
      <c r="T202">
        <v>12446.251085</v>
      </c>
      <c r="U202">
        <v>54042.012422</v>
      </c>
      <c r="V202">
        <f t="shared" si="84"/>
        <v>5.4042012422000001</v>
      </c>
      <c r="Y202">
        <v>5200000</v>
      </c>
      <c r="Z202">
        <v>36.326599999999999</v>
      </c>
      <c r="AA202">
        <v>99.460899999999995</v>
      </c>
      <c r="AB202">
        <v>63.134300000000003</v>
      </c>
      <c r="AD202">
        <f t="shared" si="106"/>
        <v>131696.58287589657</v>
      </c>
      <c r="AE202">
        <f t="shared" si="107"/>
        <v>4.1946046419243928</v>
      </c>
      <c r="AF202">
        <f t="shared" si="108"/>
        <v>31.723072883145964</v>
      </c>
      <c r="AG202">
        <f t="shared" si="109"/>
        <v>1.8983028605653793E-2</v>
      </c>
      <c r="AI202">
        <v>0.22250688166836954</v>
      </c>
      <c r="AJ202">
        <v>80.480638260681957</v>
      </c>
    </row>
    <row r="203" spans="2:38" x14ac:dyDescent="0.2">
      <c r="B203">
        <v>2550</v>
      </c>
      <c r="C203">
        <v>5300000</v>
      </c>
      <c r="D203">
        <v>371.82295499999998</v>
      </c>
      <c r="E203">
        <v>-560602.42726200004</v>
      </c>
      <c r="F203">
        <v>2512480.1608259999</v>
      </c>
      <c r="G203">
        <v>13089.816596000001</v>
      </c>
      <c r="I203">
        <f t="shared" si="103"/>
        <v>1803.395426084171</v>
      </c>
      <c r="J203">
        <f t="shared" si="104"/>
        <v>0.5034550839091807</v>
      </c>
      <c r="K203">
        <f t="shared" si="102"/>
        <v>0.99892506522300151</v>
      </c>
      <c r="L203">
        <f t="shared" si="105"/>
        <v>1025.1712419999531</v>
      </c>
      <c r="M203">
        <f t="shared" si="79"/>
        <v>-2.9179054600000383</v>
      </c>
      <c r="O203">
        <v>2550</v>
      </c>
      <c r="P203">
        <v>5300000</v>
      </c>
      <c r="Q203">
        <v>371.82295499999998</v>
      </c>
      <c r="R203">
        <v>-560602.42726200004</v>
      </c>
      <c r="S203">
        <v>2512480.1608259999</v>
      </c>
      <c r="T203">
        <v>13089.816596000001</v>
      </c>
      <c r="U203">
        <v>56117.075749000003</v>
      </c>
      <c r="V203">
        <f t="shared" si="84"/>
        <v>5.6117075749000005</v>
      </c>
      <c r="Y203">
        <v>5300000</v>
      </c>
      <c r="Z203">
        <v>36.237200000000001</v>
      </c>
      <c r="AA203">
        <v>99.386300000000006</v>
      </c>
      <c r="AB203">
        <v>63.149099999999997</v>
      </c>
      <c r="AD203">
        <f t="shared" si="106"/>
        <v>131789.22188706495</v>
      </c>
      <c r="AE203">
        <f t="shared" si="107"/>
        <v>4.3526040795935472</v>
      </c>
      <c r="AF203">
        <f t="shared" si="108"/>
        <v>31.122929184466866</v>
      </c>
      <c r="AG203">
        <f t="shared" si="109"/>
        <v>1.9349078501921722E-2</v>
      </c>
      <c r="AI203">
        <v>0.20384237887937057</v>
      </c>
      <c r="AJ203">
        <v>82.479432925560403</v>
      </c>
    </row>
    <row r="204" spans="2:38" x14ac:dyDescent="0.2">
      <c r="B204">
        <v>2600</v>
      </c>
      <c r="C204">
        <v>5400000</v>
      </c>
      <c r="D204">
        <v>371.86911400000002</v>
      </c>
      <c r="E204">
        <v>-560551.59237600002</v>
      </c>
      <c r="F204">
        <v>2512480.1608259999</v>
      </c>
      <c r="G204">
        <v>13675.696211</v>
      </c>
      <c r="I204">
        <f t="shared" si="103"/>
        <v>1854.2303120841971</v>
      </c>
      <c r="J204">
        <f t="shared" si="104"/>
        <v>0.51332675222112534</v>
      </c>
      <c r="K204">
        <f t="shared" si="102"/>
        <v>0.99892506522300151</v>
      </c>
      <c r="L204">
        <f t="shared" si="105"/>
        <v>1076.0061279999791</v>
      </c>
      <c r="M204">
        <f t="shared" si="79"/>
        <v>-2.9933022799994795</v>
      </c>
      <c r="O204">
        <v>2600</v>
      </c>
      <c r="P204">
        <v>5400000</v>
      </c>
      <c r="Q204">
        <v>371.86911400000002</v>
      </c>
      <c r="R204">
        <v>-560551.59237600002</v>
      </c>
      <c r="S204">
        <v>2512480.1608259999</v>
      </c>
      <c r="T204">
        <v>13675.696211</v>
      </c>
      <c r="U204">
        <v>58733.313902000002</v>
      </c>
      <c r="V204">
        <f t="shared" si="84"/>
        <v>5.8733313902000006</v>
      </c>
      <c r="Y204">
        <v>5400000</v>
      </c>
      <c r="Z204">
        <v>35.756599999999999</v>
      </c>
      <c r="AA204">
        <v>99.893100000000004</v>
      </c>
      <c r="AB204">
        <v>64.136499999999998</v>
      </c>
      <c r="AD204">
        <f t="shared" si="106"/>
        <v>138068.36011280809</v>
      </c>
      <c r="AE204">
        <f t="shared" si="107"/>
        <v>4.3483487225034967</v>
      </c>
      <c r="AF204">
        <f t="shared" si="108"/>
        <v>31.978756330743472</v>
      </c>
      <c r="AG204">
        <f t="shared" si="109"/>
        <v>1.8831251402389965E-2</v>
      </c>
      <c r="AI204">
        <v>0.19208616140957105</v>
      </c>
      <c r="AJ204">
        <v>82.89385097229885</v>
      </c>
    </row>
    <row r="205" spans="2:38" x14ac:dyDescent="0.2">
      <c r="B205">
        <v>2650</v>
      </c>
      <c r="C205">
        <v>5500000</v>
      </c>
      <c r="D205">
        <v>371.91296599999998</v>
      </c>
      <c r="E205">
        <v>-560493.29072000005</v>
      </c>
      <c r="F205">
        <v>2512480.1608259999</v>
      </c>
      <c r="G205">
        <v>14281.679681</v>
      </c>
      <c r="I205">
        <f t="shared" si="103"/>
        <v>1912.531968084164</v>
      </c>
      <c r="J205">
        <f t="shared" si="104"/>
        <v>0.52319842053307009</v>
      </c>
      <c r="K205">
        <f t="shared" si="102"/>
        <v>0.99892506522300151</v>
      </c>
      <c r="L205">
        <f t="shared" si="105"/>
        <v>1134.307783999946</v>
      </c>
      <c r="M205">
        <f t="shared" si="79"/>
        <v>-2.8439668800006621</v>
      </c>
      <c r="O205">
        <v>2650</v>
      </c>
      <c r="P205">
        <v>5500000</v>
      </c>
      <c r="Q205">
        <v>371.91296599999998</v>
      </c>
      <c r="R205">
        <v>-560493.29072000005</v>
      </c>
      <c r="S205">
        <v>2512480.1608259999</v>
      </c>
      <c r="T205">
        <v>14281.679681</v>
      </c>
      <c r="U205">
        <v>61741.324105</v>
      </c>
      <c r="V205">
        <f t="shared" si="84"/>
        <v>6.1741324105000004</v>
      </c>
      <c r="Y205">
        <v>5500000</v>
      </c>
      <c r="Z205">
        <v>36.071800000000003</v>
      </c>
      <c r="AA205">
        <v>100.313</v>
      </c>
      <c r="AB205">
        <v>64.241200000000006</v>
      </c>
      <c r="AD205">
        <f t="shared" si="106"/>
        <v>138745.63601012647</v>
      </c>
      <c r="AE205">
        <f t="shared" si="107"/>
        <v>4.5487349712937517</v>
      </c>
      <c r="AF205">
        <f t="shared" si="108"/>
        <v>31.529291322754023</v>
      </c>
      <c r="AG205">
        <f t="shared" si="109"/>
        <v>1.9099699826282013E-2</v>
      </c>
      <c r="AI205">
        <v>0.24936363403482961</v>
      </c>
      <c r="AJ205">
        <v>84.144643408941377</v>
      </c>
    </row>
    <row r="206" spans="2:38" x14ac:dyDescent="0.2">
      <c r="B206">
        <v>2700</v>
      </c>
      <c r="C206">
        <v>5600000</v>
      </c>
      <c r="D206">
        <v>371.846022</v>
      </c>
      <c r="E206">
        <v>-560437.42285700003</v>
      </c>
      <c r="F206">
        <v>2512480.1608259999</v>
      </c>
      <c r="G206">
        <v>14906.117442000001</v>
      </c>
      <c r="I206">
        <f t="shared" si="103"/>
        <v>1968.3998310841853</v>
      </c>
      <c r="J206">
        <f t="shared" si="104"/>
        <v>0.53307008884501483</v>
      </c>
      <c r="K206">
        <f t="shared" si="102"/>
        <v>0.99892506522300151</v>
      </c>
      <c r="L206">
        <f t="shared" si="105"/>
        <v>1190.1756469999673</v>
      </c>
      <c r="M206">
        <f t="shared" si="79"/>
        <v>-2.8926427399995736</v>
      </c>
      <c r="O206">
        <v>2700</v>
      </c>
      <c r="P206">
        <v>5600000</v>
      </c>
      <c r="Q206">
        <v>371.846022</v>
      </c>
      <c r="R206">
        <v>-560437.42285700003</v>
      </c>
      <c r="S206">
        <v>2512480.1608259999</v>
      </c>
      <c r="T206">
        <v>14906.117442000001</v>
      </c>
      <c r="U206">
        <v>64171.044134999996</v>
      </c>
      <c r="V206">
        <f t="shared" si="84"/>
        <v>6.4171044134999997</v>
      </c>
      <c r="Y206">
        <v>5600000</v>
      </c>
      <c r="Z206">
        <v>36.184600000000003</v>
      </c>
      <c r="AA206">
        <v>99.8215</v>
      </c>
      <c r="AB206">
        <v>63.636899999999997</v>
      </c>
      <c r="AD206">
        <f t="shared" si="106"/>
        <v>134866.92129345576</v>
      </c>
      <c r="AE206">
        <f t="shared" si="107"/>
        <v>4.863710187000585</v>
      </c>
      <c r="AF206">
        <f t="shared" si="108"/>
        <v>30.080318519599651</v>
      </c>
      <c r="AG206">
        <f t="shared" si="109"/>
        <v>2.001973481788832E-2</v>
      </c>
      <c r="AI206">
        <v>0.22291162767873868</v>
      </c>
      <c r="AJ206">
        <v>84.446015639475917</v>
      </c>
      <c r="AK206">
        <f>AVERAGE(AI201:AI211)</f>
        <v>0.198165164409631</v>
      </c>
      <c r="AL206">
        <f>AVERAGE(AJ201:AJ211)</f>
        <v>84.180018078134239</v>
      </c>
    </row>
    <row r="207" spans="2:38" x14ac:dyDescent="0.2">
      <c r="B207">
        <v>2750</v>
      </c>
      <c r="C207">
        <v>5700000</v>
      </c>
      <c r="D207">
        <v>371.83176300000002</v>
      </c>
      <c r="E207">
        <v>-560368.043435</v>
      </c>
      <c r="F207">
        <v>2512480.1608259999</v>
      </c>
      <c r="G207">
        <v>15690.124291</v>
      </c>
      <c r="I207">
        <f t="shared" si="103"/>
        <v>2037.7792530842125</v>
      </c>
      <c r="J207">
        <f t="shared" si="104"/>
        <v>0.54294175715695958</v>
      </c>
      <c r="K207">
        <f t="shared" si="102"/>
        <v>0.99892506522300151</v>
      </c>
      <c r="L207">
        <f t="shared" si="105"/>
        <v>1259.5550689999945</v>
      </c>
      <c r="M207">
        <f t="shared" si="79"/>
        <v>-2.6224115599994549</v>
      </c>
      <c r="O207">
        <v>2750</v>
      </c>
      <c r="P207">
        <v>5700000</v>
      </c>
      <c r="Q207">
        <v>371.83176300000002</v>
      </c>
      <c r="R207">
        <v>-560368.043435</v>
      </c>
      <c r="S207">
        <v>2512480.1608259999</v>
      </c>
      <c r="T207">
        <v>15690.124291</v>
      </c>
      <c r="U207">
        <v>66329.299178000001</v>
      </c>
      <c r="V207">
        <f t="shared" si="84"/>
        <v>6.6329299178000003</v>
      </c>
      <c r="Y207">
        <v>5700000</v>
      </c>
      <c r="Z207">
        <v>36.074199999999998</v>
      </c>
      <c r="AA207">
        <v>100.57899999999999</v>
      </c>
      <c r="AB207">
        <v>64.504800000000003</v>
      </c>
      <c r="AD207">
        <f t="shared" si="106"/>
        <v>140460.5927272035</v>
      </c>
      <c r="AE207">
        <f t="shared" si="107"/>
        <v>4.8270849132401343</v>
      </c>
      <c r="AF207">
        <f t="shared" si="108"/>
        <v>30.758315978298892</v>
      </c>
      <c r="AG207">
        <f t="shared" si="109"/>
        <v>1.9578445075630082E-2</v>
      </c>
      <c r="AI207">
        <v>0.18236455941502291</v>
      </c>
      <c r="AJ207">
        <v>84.565013023360379</v>
      </c>
    </row>
    <row r="208" spans="2:38" x14ac:dyDescent="0.2">
      <c r="B208">
        <v>2800</v>
      </c>
      <c r="C208">
        <v>5800000</v>
      </c>
      <c r="D208">
        <v>371.84873199999998</v>
      </c>
      <c r="E208">
        <v>-560305.26710199995</v>
      </c>
      <c r="F208">
        <v>2512480.1608259999</v>
      </c>
      <c r="G208">
        <v>16335.840308000001</v>
      </c>
      <c r="I208">
        <f t="shared" si="103"/>
        <v>2100.5555860842578</v>
      </c>
      <c r="J208">
        <f t="shared" si="104"/>
        <v>0.55281342546890422</v>
      </c>
      <c r="K208">
        <f t="shared" si="102"/>
        <v>0.99892506522300151</v>
      </c>
      <c r="L208">
        <f t="shared" si="105"/>
        <v>1322.3314020000398</v>
      </c>
      <c r="M208">
        <f t="shared" si="79"/>
        <v>-2.7544733399990946</v>
      </c>
      <c r="O208">
        <v>2800</v>
      </c>
      <c r="P208">
        <v>5800000</v>
      </c>
      <c r="Q208">
        <v>371.84873199999998</v>
      </c>
      <c r="R208">
        <v>-560305.26710199995</v>
      </c>
      <c r="S208">
        <v>2512480.1608259999</v>
      </c>
      <c r="T208">
        <v>16335.840308000001</v>
      </c>
      <c r="U208">
        <v>69152.830356999999</v>
      </c>
      <c r="V208">
        <f t="shared" si="84"/>
        <v>6.9152830356999999</v>
      </c>
      <c r="Y208">
        <v>5800000</v>
      </c>
      <c r="Z208">
        <v>36.095999999999997</v>
      </c>
      <c r="AA208">
        <v>100.33799999999999</v>
      </c>
      <c r="AB208">
        <v>64.242000000000004</v>
      </c>
      <c r="AD208">
        <f t="shared" si="106"/>
        <v>138750.81950098873</v>
      </c>
      <c r="AE208">
        <f t="shared" si="107"/>
        <v>5.0945805103625066</v>
      </c>
      <c r="AF208">
        <f t="shared" si="108"/>
        <v>29.841336965534076</v>
      </c>
      <c r="AG208">
        <f t="shared" si="109"/>
        <v>2.0180060990414889E-2</v>
      </c>
      <c r="AI208">
        <v>0.18853299916273375</v>
      </c>
      <c r="AJ208">
        <v>85.485466475123701</v>
      </c>
    </row>
    <row r="209" spans="2:38" x14ac:dyDescent="0.2">
      <c r="B209">
        <v>2850</v>
      </c>
      <c r="C209">
        <v>5900000</v>
      </c>
      <c r="D209">
        <v>371.85053499999998</v>
      </c>
      <c r="E209">
        <v>-560245.69153399998</v>
      </c>
      <c r="F209">
        <v>2512480.1608259999</v>
      </c>
      <c r="G209">
        <v>17076.441943000002</v>
      </c>
      <c r="I209">
        <f t="shared" si="103"/>
        <v>2160.1311540842289</v>
      </c>
      <c r="J209">
        <f t="shared" si="104"/>
        <v>0.56268509378084897</v>
      </c>
      <c r="K209">
        <f t="shared" si="102"/>
        <v>0.99892506522300151</v>
      </c>
      <c r="L209">
        <f t="shared" si="105"/>
        <v>1381.9069700000109</v>
      </c>
      <c r="M209">
        <f t="shared" si="79"/>
        <v>-2.8184886400005782</v>
      </c>
      <c r="O209">
        <v>2850</v>
      </c>
      <c r="P209">
        <v>5900000</v>
      </c>
      <c r="Q209">
        <v>371.85053499999998</v>
      </c>
      <c r="R209">
        <v>-560245.69153399998</v>
      </c>
      <c r="S209">
        <v>2512480.1608259999</v>
      </c>
      <c r="T209">
        <v>17076.441943000002</v>
      </c>
      <c r="U209">
        <v>71240.061314999999</v>
      </c>
      <c r="V209">
        <f t="shared" si="84"/>
        <v>7.1240061314999998</v>
      </c>
      <c r="Y209">
        <v>5900000</v>
      </c>
      <c r="Z209">
        <v>35.864600000000003</v>
      </c>
      <c r="AA209">
        <v>100.524</v>
      </c>
      <c r="AB209">
        <v>64.659400000000005</v>
      </c>
      <c r="AD209">
        <f t="shared" si="106"/>
        <v>141472.94969162389</v>
      </c>
      <c r="AE209">
        <f t="shared" si="107"/>
        <v>5.1473642585628063</v>
      </c>
      <c r="AF209">
        <f t="shared" si="108"/>
        <v>29.89298607168277</v>
      </c>
      <c r="AG209">
        <f t="shared" si="109"/>
        <v>2.0145193877785801E-2</v>
      </c>
      <c r="AI209">
        <v>0.17548396023726201</v>
      </c>
      <c r="AJ209">
        <v>85.639868668954279</v>
      </c>
    </row>
    <row r="210" spans="2:38" x14ac:dyDescent="0.2">
      <c r="AI210">
        <v>0.16458922792787442</v>
      </c>
      <c r="AJ210">
        <v>87.714769152214998</v>
      </c>
    </row>
    <row r="211" spans="2:38" x14ac:dyDescent="0.2">
      <c r="B211" t="s">
        <v>5</v>
      </c>
      <c r="AE211" t="s">
        <v>6</v>
      </c>
      <c r="AI211">
        <v>0.17317250468212897</v>
      </c>
      <c r="AJ211">
        <v>87.938437319614323</v>
      </c>
    </row>
    <row r="212" spans="2:38" x14ac:dyDescent="0.2">
      <c r="D212" t="s">
        <v>7</v>
      </c>
      <c r="F212" t="s">
        <v>34</v>
      </c>
      <c r="Y212" t="s">
        <v>8</v>
      </c>
      <c r="Z212" t="s">
        <v>9</v>
      </c>
      <c r="AA212" t="s">
        <v>10</v>
      </c>
      <c r="AB212" t="s">
        <v>11</v>
      </c>
      <c r="AD212">
        <f>(4/3)*3.14*((3.413*6.5)^3)</f>
        <v>45710.641842597375</v>
      </c>
      <c r="AE212" t="s">
        <v>12</v>
      </c>
      <c r="AI212">
        <v>0.23033964348603722</v>
      </c>
      <c r="AJ212">
        <v>89.186929476165645</v>
      </c>
    </row>
    <row r="213" spans="2:38" x14ac:dyDescent="0.2">
      <c r="B213">
        <v>2277</v>
      </c>
      <c r="C213" t="s">
        <v>13</v>
      </c>
      <c r="D213" t="s">
        <v>14</v>
      </c>
      <c r="E213" t="s">
        <v>15</v>
      </c>
      <c r="F213" t="s">
        <v>16</v>
      </c>
      <c r="G213" t="s">
        <v>17</v>
      </c>
      <c r="I213" t="s">
        <v>18</v>
      </c>
      <c r="J213" t="s">
        <v>19</v>
      </c>
      <c r="K213" t="s">
        <v>20</v>
      </c>
      <c r="L213" t="s">
        <v>21</v>
      </c>
      <c r="M213" t="s">
        <v>22</v>
      </c>
      <c r="Y213">
        <v>0</v>
      </c>
      <c r="Z213">
        <v>46.305</v>
      </c>
      <c r="AA213">
        <v>90.894999999999996</v>
      </c>
      <c r="AB213">
        <v>44.59</v>
      </c>
      <c r="AD213">
        <f>(1/6)*3.14*(AB213)^3</f>
        <v>46397.097696343335</v>
      </c>
      <c r="AI213">
        <v>0.15315740784710136</v>
      </c>
      <c r="AJ213">
        <v>90.414542408911075</v>
      </c>
    </row>
    <row r="214" spans="2:38" x14ac:dyDescent="0.2">
      <c r="B214" t="s">
        <v>23</v>
      </c>
      <c r="C214">
        <v>100000</v>
      </c>
      <c r="D214">
        <v>371.86096400000002</v>
      </c>
      <c r="E214">
        <v>-585577.29941900005</v>
      </c>
      <c r="F214">
        <v>2515183.8193839998</v>
      </c>
      <c r="G214">
        <v>-3.6046000000000002E-2</v>
      </c>
      <c r="Y214">
        <v>100000</v>
      </c>
      <c r="Z214">
        <v>46.309699999999999</v>
      </c>
      <c r="AA214">
        <v>90.791300000000007</v>
      </c>
      <c r="AB214">
        <v>44.4816</v>
      </c>
      <c r="AD214">
        <f t="shared" ref="AD214:AD215" si="110">(1/6)*3.14*(AB214)^3</f>
        <v>46059.540271567625</v>
      </c>
      <c r="AI214">
        <v>0.29848238071014255</v>
      </c>
      <c r="AJ214">
        <v>91.190847277276035</v>
      </c>
    </row>
    <row r="215" spans="2:38" x14ac:dyDescent="0.2">
      <c r="B215">
        <v>0</v>
      </c>
      <c r="C215">
        <v>200000</v>
      </c>
      <c r="D215">
        <v>371.89894099999998</v>
      </c>
      <c r="E215">
        <v>-574701.59890600003</v>
      </c>
      <c r="F215">
        <v>2514506.3894719998</v>
      </c>
      <c r="G215">
        <v>3.2339999999999999E-3</v>
      </c>
      <c r="I215">
        <f>E215-(128000-$B$213)/128000*$E$214</f>
        <v>458.82933505414985</v>
      </c>
      <c r="J215">
        <f>B215/$B$213</f>
        <v>0</v>
      </c>
      <c r="K215">
        <f t="shared" ref="K215:K246" si="111">F215/$F$214</f>
        <v>0.99973066385574716</v>
      </c>
      <c r="L215">
        <f>E215-$E$215</f>
        <v>0</v>
      </c>
      <c r="O215" t="s">
        <v>24</v>
      </c>
      <c r="P215" t="s">
        <v>13</v>
      </c>
      <c r="Q215" t="s">
        <v>14</v>
      </c>
      <c r="R215" t="s">
        <v>15</v>
      </c>
      <c r="S215" t="s">
        <v>16</v>
      </c>
      <c r="T215" t="s">
        <v>17</v>
      </c>
      <c r="U215" t="s">
        <v>25</v>
      </c>
      <c r="V215" t="s">
        <v>26</v>
      </c>
      <c r="Y215">
        <v>200000</v>
      </c>
      <c r="Z215">
        <v>46.440800000000003</v>
      </c>
      <c r="AA215">
        <v>90.6023</v>
      </c>
      <c r="AB215">
        <v>44.161499999999997</v>
      </c>
      <c r="AD215">
        <f t="shared" si="110"/>
        <v>45072.313112924952</v>
      </c>
      <c r="AE215" t="s">
        <v>27</v>
      </c>
      <c r="AF215" t="s">
        <v>28</v>
      </c>
      <c r="AG215" t="s">
        <v>29</v>
      </c>
      <c r="AI215">
        <v>0.15607546469016342</v>
      </c>
      <c r="AJ215">
        <v>92.27475870627157</v>
      </c>
    </row>
    <row r="216" spans="2:38" x14ac:dyDescent="0.2">
      <c r="B216">
        <v>20</v>
      </c>
      <c r="C216">
        <v>300000</v>
      </c>
      <c r="D216">
        <v>371.83911799999998</v>
      </c>
      <c r="E216">
        <v>-574703.79565700004</v>
      </c>
      <c r="F216">
        <v>2514458.0199279999</v>
      </c>
      <c r="G216">
        <v>-126.215976</v>
      </c>
      <c r="I216">
        <f t="shared" ref="I216:I217" si="112">E216-(128000-$B$213)/128000*$E$214</f>
        <v>456.63258405413944</v>
      </c>
      <c r="J216">
        <f t="shared" ref="J216:J217" si="113">B216/$B$213</f>
        <v>8.7834870443566099E-3</v>
      </c>
      <c r="K216">
        <f t="shared" si="111"/>
        <v>0.99971143283826558</v>
      </c>
      <c r="L216">
        <f t="shared" ref="L216:L217" si="114">E216-$E$215</f>
        <v>-2.1967510000104085</v>
      </c>
      <c r="M216">
        <f t="shared" ref="M216:M273" si="115">((L216-L215)-(B216-B215)*$L$17)/(B216-B215)</f>
        <v>-4.1198375500005202</v>
      </c>
      <c r="O216">
        <v>20</v>
      </c>
      <c r="P216">
        <v>300000</v>
      </c>
      <c r="Q216">
        <v>371.83911799999998</v>
      </c>
      <c r="R216">
        <v>-574703.79565700004</v>
      </c>
      <c r="S216">
        <v>2514458.0199279999</v>
      </c>
      <c r="T216">
        <v>-126.215976</v>
      </c>
      <c r="U216">
        <v>55.215093000000003</v>
      </c>
      <c r="V216">
        <f>U216*10^-4</f>
        <v>5.5215093000000005E-3</v>
      </c>
      <c r="Y216">
        <v>300000</v>
      </c>
      <c r="Z216">
        <v>46.735300000000002</v>
      </c>
      <c r="AA216">
        <v>90.439700000000002</v>
      </c>
      <c r="AB216">
        <v>43.7044</v>
      </c>
      <c r="AD216">
        <f>(1/6)*3.14*(AB216)^3</f>
        <v>43687.167203501478</v>
      </c>
      <c r="AE216">
        <f>V216*$AD$212/AD216</f>
        <v>5.7772510830741532E-3</v>
      </c>
      <c r="AF216">
        <f>AD216/O216*0.6022</f>
        <v>1315.4206044974294</v>
      </c>
      <c r="AG216">
        <f>O216/AD216</f>
        <v>4.5780034001373799E-4</v>
      </c>
      <c r="AI216">
        <v>0.20071141773492659</v>
      </c>
      <c r="AJ216">
        <v>92.409627456482127</v>
      </c>
    </row>
    <row r="217" spans="2:38" x14ac:dyDescent="0.2">
      <c r="B217">
        <v>40</v>
      </c>
      <c r="C217">
        <v>400000</v>
      </c>
      <c r="D217">
        <v>371.84413000000001</v>
      </c>
      <c r="E217">
        <v>-574713.22719999996</v>
      </c>
      <c r="F217">
        <v>2514458.0199279999</v>
      </c>
      <c r="G217">
        <v>-226.30995899999999</v>
      </c>
      <c r="I217">
        <f t="shared" si="112"/>
        <v>447.20104105421342</v>
      </c>
      <c r="J217">
        <f t="shared" si="113"/>
        <v>1.756697408871322E-2</v>
      </c>
      <c r="K217">
        <f t="shared" si="111"/>
        <v>0.99971143283826558</v>
      </c>
      <c r="L217">
        <f t="shared" si="114"/>
        <v>-11.628293999936432</v>
      </c>
      <c r="M217">
        <f t="shared" si="115"/>
        <v>-4.4815771499963004</v>
      </c>
      <c r="O217">
        <v>40</v>
      </c>
      <c r="P217">
        <v>400000</v>
      </c>
      <c r="Q217">
        <v>371.84413000000001</v>
      </c>
      <c r="R217">
        <v>-574713.22719999996</v>
      </c>
      <c r="S217">
        <v>2514458.0199279999</v>
      </c>
      <c r="T217">
        <v>-226.30995899999999</v>
      </c>
      <c r="U217">
        <v>102.60055</v>
      </c>
      <c r="V217">
        <f>U217*10^-4</f>
        <v>1.0260055000000001E-2</v>
      </c>
      <c r="Y217">
        <v>400000</v>
      </c>
      <c r="Z217">
        <v>46.857399999999998</v>
      </c>
      <c r="AA217">
        <v>90.191699999999997</v>
      </c>
      <c r="AB217">
        <v>43.334299999999999</v>
      </c>
      <c r="AD217">
        <f t="shared" ref="AD217:AD246" si="116">(1/6)*3.14*(AB217)^3</f>
        <v>42586.677064808406</v>
      </c>
      <c r="AE217">
        <f t="shared" ref="AE217:AE246" si="117">V217*$AD$212/AD217</f>
        <v>1.1012685931720756E-2</v>
      </c>
      <c r="AF217">
        <f t="shared" ref="AF217:AF246" si="118">AD217/O217*0.6022</f>
        <v>641.14242321069059</v>
      </c>
      <c r="AG217">
        <f t="shared" ref="AG217:AG246" si="119">O217/AD217</f>
        <v>9.3926088525592166E-4</v>
      </c>
      <c r="AI217">
        <v>0.19542525607389105</v>
      </c>
      <c r="AJ217">
        <v>92.456289112810921</v>
      </c>
      <c r="AK217">
        <f>AVERAGE(AI212:AI222)</f>
        <v>0.17435383612402525</v>
      </c>
      <c r="AL217">
        <f>AVERAGE(AJ212:AJ222)</f>
        <v>93.460603468768838</v>
      </c>
    </row>
    <row r="218" spans="2:38" x14ac:dyDescent="0.2">
      <c r="B218">
        <v>60</v>
      </c>
      <c r="C218">
        <v>500000</v>
      </c>
      <c r="D218">
        <v>371.84706999999997</v>
      </c>
      <c r="E218">
        <v>-574717.1618</v>
      </c>
      <c r="F218">
        <v>2514458.0199279999</v>
      </c>
      <c r="G218">
        <v>-347.53604899999999</v>
      </c>
      <c r="I218">
        <f t="shared" ref="I218:I222" si="120">E218-(128000-$B$213)/128000*$E$214</f>
        <v>443.26644105417654</v>
      </c>
      <c r="J218">
        <f t="shared" ref="J218:J222" si="121">B218/$B$213</f>
        <v>2.6350461133069828E-2</v>
      </c>
      <c r="K218">
        <f t="shared" si="111"/>
        <v>0.99971143283826558</v>
      </c>
      <c r="L218">
        <f t="shared" ref="L218:L222" si="122">E218-$E$215</f>
        <v>-15.562893999973312</v>
      </c>
      <c r="M218">
        <f t="shared" si="115"/>
        <v>-4.2067300000018433</v>
      </c>
      <c r="O218">
        <v>60</v>
      </c>
      <c r="P218">
        <v>500000</v>
      </c>
      <c r="Q218">
        <v>371.84706999999997</v>
      </c>
      <c r="R218">
        <v>-574717.1618</v>
      </c>
      <c r="S218">
        <v>2514458.0199279999</v>
      </c>
      <c r="T218">
        <v>-347.53604899999999</v>
      </c>
      <c r="U218">
        <v>215.378648</v>
      </c>
      <c r="V218">
        <f t="shared" ref="V218:V273" si="123">U218*10^-4</f>
        <v>2.1537864800000001E-2</v>
      </c>
      <c r="Y218">
        <v>500000</v>
      </c>
      <c r="Z218">
        <v>46.614699999999999</v>
      </c>
      <c r="AA218">
        <v>90.102400000000003</v>
      </c>
      <c r="AB218">
        <v>43.487699999999997</v>
      </c>
      <c r="AD218">
        <f t="shared" si="116"/>
        <v>43040.540341626685</v>
      </c>
      <c r="AE218">
        <f t="shared" si="117"/>
        <v>2.287400706665655E-2</v>
      </c>
      <c r="AF218">
        <f t="shared" si="118"/>
        <v>431.98355656212647</v>
      </c>
      <c r="AG218">
        <f t="shared" si="119"/>
        <v>1.3940345433342751E-3</v>
      </c>
      <c r="AI218">
        <v>0.14678449672022736</v>
      </c>
      <c r="AJ218">
        <v>92.507908131142912</v>
      </c>
    </row>
    <row r="219" spans="2:38" x14ac:dyDescent="0.2">
      <c r="B219">
        <v>80</v>
      </c>
      <c r="C219">
        <v>600000</v>
      </c>
      <c r="D219">
        <v>371.81750699999998</v>
      </c>
      <c r="E219">
        <v>-574715.47395599994</v>
      </c>
      <c r="F219">
        <v>2514458.0199279999</v>
      </c>
      <c r="G219">
        <v>-291.67654399999998</v>
      </c>
      <c r="I219">
        <f t="shared" si="120"/>
        <v>444.95428505423479</v>
      </c>
      <c r="J219">
        <f t="shared" si="121"/>
        <v>3.513394817742644E-2</v>
      </c>
      <c r="K219">
        <f t="shared" si="111"/>
        <v>0.99971143283826558</v>
      </c>
      <c r="L219">
        <f t="shared" si="122"/>
        <v>-13.875049999915063</v>
      </c>
      <c r="M219">
        <f t="shared" si="115"/>
        <v>-3.9256077999970871</v>
      </c>
      <c r="O219">
        <v>80</v>
      </c>
      <c r="P219">
        <v>600000</v>
      </c>
      <c r="Q219">
        <v>371.81750699999998</v>
      </c>
      <c r="R219">
        <v>-574715.47395599994</v>
      </c>
      <c r="S219">
        <v>2514458.0199279999</v>
      </c>
      <c r="T219">
        <v>-291.67654399999998</v>
      </c>
      <c r="U219">
        <v>258.99363499999998</v>
      </c>
      <c r="V219">
        <f t="shared" si="123"/>
        <v>2.5899363499999998E-2</v>
      </c>
      <c r="Y219">
        <v>600000</v>
      </c>
      <c r="Z219">
        <v>46.561700000000002</v>
      </c>
      <c r="AA219">
        <v>90.460700000000003</v>
      </c>
      <c r="AB219">
        <v>43.899000000000001</v>
      </c>
      <c r="AD219">
        <f t="shared" si="116"/>
        <v>44273.339292555815</v>
      </c>
      <c r="AE219">
        <f t="shared" si="117"/>
        <v>2.6740167961507202E-2</v>
      </c>
      <c r="AF219">
        <f t="shared" si="118"/>
        <v>333.26756152471387</v>
      </c>
      <c r="AG219">
        <f t="shared" si="119"/>
        <v>1.8069565403992763E-3</v>
      </c>
      <c r="AI219">
        <v>0.13948844744079128</v>
      </c>
      <c r="AJ219">
        <v>94.7090917188617</v>
      </c>
    </row>
    <row r="220" spans="2:38" x14ac:dyDescent="0.2">
      <c r="B220">
        <v>100</v>
      </c>
      <c r="C220">
        <v>700000</v>
      </c>
      <c r="D220">
        <v>371.85094500000002</v>
      </c>
      <c r="E220">
        <v>-574706.07987300004</v>
      </c>
      <c r="F220">
        <v>2514458.0199279999</v>
      </c>
      <c r="G220">
        <v>-271.60381100000001</v>
      </c>
      <c r="I220">
        <f t="shared" si="120"/>
        <v>454.34836805413943</v>
      </c>
      <c r="J220">
        <f t="shared" si="121"/>
        <v>4.3917435221783048E-2</v>
      </c>
      <c r="K220">
        <f t="shared" si="111"/>
        <v>0.99971143283826558</v>
      </c>
      <c r="L220">
        <f t="shared" si="122"/>
        <v>-4.4809670000104234</v>
      </c>
      <c r="M220">
        <f t="shared" si="115"/>
        <v>-3.5402958500047674</v>
      </c>
      <c r="O220">
        <v>100</v>
      </c>
      <c r="P220">
        <v>700000</v>
      </c>
      <c r="Q220">
        <v>371.85094500000002</v>
      </c>
      <c r="R220">
        <v>-574706.07987300004</v>
      </c>
      <c r="S220">
        <v>2514458.0199279999</v>
      </c>
      <c r="T220">
        <v>-271.60381100000001</v>
      </c>
      <c r="U220">
        <v>374.60619800000001</v>
      </c>
      <c r="V220">
        <f t="shared" si="123"/>
        <v>3.7460619800000004E-2</v>
      </c>
      <c r="Y220">
        <v>700000</v>
      </c>
      <c r="Z220">
        <v>46.763100000000001</v>
      </c>
      <c r="AA220">
        <v>90.453500000000005</v>
      </c>
      <c r="AB220">
        <v>43.690399999999997</v>
      </c>
      <c r="AD220">
        <f t="shared" si="116"/>
        <v>43645.197211529077</v>
      </c>
      <c r="AE220">
        <f t="shared" si="117"/>
        <v>3.9233388420277023E-2</v>
      </c>
      <c r="AF220">
        <f t="shared" si="118"/>
        <v>262.83137760782807</v>
      </c>
      <c r="AG220">
        <f t="shared" si="119"/>
        <v>2.2912028445041498E-3</v>
      </c>
      <c r="AI220">
        <v>0.14364128576374705</v>
      </c>
      <c r="AJ220">
        <v>96.610171822067713</v>
      </c>
    </row>
    <row r="221" spans="2:38" x14ac:dyDescent="0.2">
      <c r="B221">
        <v>120</v>
      </c>
      <c r="C221">
        <v>800000</v>
      </c>
      <c r="D221">
        <v>371.79987699999998</v>
      </c>
      <c r="E221">
        <v>-574711.28088900005</v>
      </c>
      <c r="F221">
        <v>2514458.0199279999</v>
      </c>
      <c r="G221">
        <v>-230.62643600000001</v>
      </c>
      <c r="I221">
        <f t="shared" si="120"/>
        <v>449.14735205413308</v>
      </c>
      <c r="J221">
        <f t="shared" si="121"/>
        <v>5.2700922266139656E-2</v>
      </c>
      <c r="K221">
        <f t="shared" si="111"/>
        <v>0.99971143283826558</v>
      </c>
      <c r="L221">
        <f t="shared" si="122"/>
        <v>-9.6819830000167713</v>
      </c>
      <c r="M221">
        <f t="shared" si="115"/>
        <v>-4.270050800000317</v>
      </c>
      <c r="O221">
        <v>120</v>
      </c>
      <c r="P221">
        <v>800000</v>
      </c>
      <c r="Q221">
        <v>371.79987699999998</v>
      </c>
      <c r="R221">
        <v>-574711.28088900005</v>
      </c>
      <c r="S221">
        <v>2514458.0199279999</v>
      </c>
      <c r="T221">
        <v>-230.62643600000001</v>
      </c>
      <c r="U221">
        <v>473.54264699999999</v>
      </c>
      <c r="V221">
        <f t="shared" si="123"/>
        <v>4.7354264700000002E-2</v>
      </c>
      <c r="Y221">
        <v>800000</v>
      </c>
      <c r="Z221">
        <v>46.808599999999998</v>
      </c>
      <c r="AA221">
        <v>90.564099999999996</v>
      </c>
      <c r="AB221">
        <v>43.755499999999998</v>
      </c>
      <c r="AD221">
        <f t="shared" si="116"/>
        <v>43840.585997154769</v>
      </c>
      <c r="AE221">
        <f t="shared" si="117"/>
        <v>4.937419936772134E-2</v>
      </c>
      <c r="AF221">
        <f t="shared" si="118"/>
        <v>220.00667406238833</v>
      </c>
      <c r="AG221">
        <f t="shared" si="119"/>
        <v>2.7371896901147246E-3</v>
      </c>
      <c r="AI221">
        <v>0.12929293226507241</v>
      </c>
      <c r="AJ221">
        <v>97.093933221745075</v>
      </c>
    </row>
    <row r="222" spans="2:38" x14ac:dyDescent="0.2">
      <c r="B222">
        <v>140</v>
      </c>
      <c r="C222">
        <v>900000</v>
      </c>
      <c r="D222">
        <v>371.83153700000003</v>
      </c>
      <c r="E222">
        <v>-574719.571429</v>
      </c>
      <c r="F222">
        <v>2514458.0199279999</v>
      </c>
      <c r="G222">
        <v>-250.59169299999999</v>
      </c>
      <c r="I222">
        <f t="shared" si="120"/>
        <v>440.85681205417495</v>
      </c>
      <c r="J222">
        <f t="shared" si="121"/>
        <v>6.1484409310496264E-2</v>
      </c>
      <c r="K222">
        <f t="shared" si="111"/>
        <v>0.99971143283826558</v>
      </c>
      <c r="L222">
        <f t="shared" si="122"/>
        <v>-17.972522999974899</v>
      </c>
      <c r="M222">
        <f t="shared" si="115"/>
        <v>-4.424526999997906</v>
      </c>
      <c r="O222">
        <v>140</v>
      </c>
      <c r="P222">
        <v>900000</v>
      </c>
      <c r="Q222">
        <v>371.83153700000003</v>
      </c>
      <c r="R222">
        <v>-574719.571429</v>
      </c>
      <c r="S222">
        <v>2514458.0199279999</v>
      </c>
      <c r="T222">
        <v>-250.59169299999999</v>
      </c>
      <c r="U222">
        <v>600.86773600000004</v>
      </c>
      <c r="V222">
        <f t="shared" si="123"/>
        <v>6.0086773600000004E-2</v>
      </c>
      <c r="Y222">
        <v>900000</v>
      </c>
      <c r="Z222">
        <v>46.617100000000001</v>
      </c>
      <c r="AA222">
        <v>90.432100000000005</v>
      </c>
      <c r="AB222">
        <v>43.814999999999998</v>
      </c>
      <c r="AD222">
        <f t="shared" si="116"/>
        <v>44019.676416116243</v>
      </c>
      <c r="AE222">
        <f t="shared" si="117"/>
        <v>6.2394938153186051E-2</v>
      </c>
      <c r="AF222">
        <f t="shared" si="118"/>
        <v>189.34749384132286</v>
      </c>
      <c r="AG222">
        <f t="shared" si="119"/>
        <v>3.1803959365031579E-3</v>
      </c>
      <c r="AI222">
        <v>0.12449346463217704</v>
      </c>
      <c r="AJ222">
        <v>99.212538824722373</v>
      </c>
    </row>
    <row r="223" spans="2:38" x14ac:dyDescent="0.2">
      <c r="B223">
        <v>160</v>
      </c>
      <c r="C223">
        <v>1000000</v>
      </c>
      <c r="D223">
        <v>371.83176400000002</v>
      </c>
      <c r="E223">
        <v>-574712.58851599996</v>
      </c>
      <c r="F223">
        <v>2514458.0199279999</v>
      </c>
      <c r="G223">
        <v>-259.48663399999998</v>
      </c>
      <c r="I223">
        <f t="shared" ref="I223:I246" si="124">E223-(128000-$B$213)/128000*$E$214</f>
        <v>447.83972505421843</v>
      </c>
      <c r="J223">
        <f t="shared" ref="J223:J246" si="125">B223/$B$213</f>
        <v>7.026789635485288E-2</v>
      </c>
      <c r="K223">
        <f t="shared" si="111"/>
        <v>0.99971143283826558</v>
      </c>
      <c r="L223">
        <f t="shared" ref="L223:L246" si="126">E223-$E$215</f>
        <v>-10.989609999931417</v>
      </c>
      <c r="M223">
        <f t="shared" si="115"/>
        <v>-3.6608543499978254</v>
      </c>
      <c r="O223">
        <v>160</v>
      </c>
      <c r="P223">
        <v>1000000</v>
      </c>
      <c r="Q223">
        <v>371.83176400000002</v>
      </c>
      <c r="R223">
        <v>-574712.58851599996</v>
      </c>
      <c r="S223">
        <v>2514458.0199279999</v>
      </c>
      <c r="T223">
        <v>-259.48663399999998</v>
      </c>
      <c r="U223">
        <v>671.77401899999995</v>
      </c>
      <c r="V223">
        <f t="shared" si="123"/>
        <v>6.7177401900000003E-2</v>
      </c>
      <c r="Y223">
        <v>1000000</v>
      </c>
      <c r="Z223">
        <v>46.704300000000003</v>
      </c>
      <c r="AA223">
        <v>90.195099999999996</v>
      </c>
      <c r="AB223">
        <v>43.4908</v>
      </c>
      <c r="AD223">
        <f t="shared" si="116"/>
        <v>43049.745371081292</v>
      </c>
      <c r="AE223">
        <f t="shared" si="117"/>
        <v>7.1329624175428485E-2</v>
      </c>
      <c r="AF223">
        <f t="shared" si="118"/>
        <v>162.0284791404072</v>
      </c>
      <c r="AG223">
        <f t="shared" si="119"/>
        <v>3.7166305775058117E-3</v>
      </c>
      <c r="AI223">
        <v>0.16465449168313909</v>
      </c>
      <c r="AJ223">
        <v>100.18969520045363</v>
      </c>
    </row>
    <row r="224" spans="2:38" x14ac:dyDescent="0.2">
      <c r="B224">
        <v>180</v>
      </c>
      <c r="C224">
        <v>1100000</v>
      </c>
      <c r="D224">
        <v>371.84139499999998</v>
      </c>
      <c r="E224">
        <v>-574708.33272299997</v>
      </c>
      <c r="F224">
        <v>2514458.0199279999</v>
      </c>
      <c r="G224">
        <v>-239.62148199999999</v>
      </c>
      <c r="I224">
        <f t="shared" si="124"/>
        <v>452.09551805420779</v>
      </c>
      <c r="J224">
        <f t="shared" si="125"/>
        <v>7.9051383399209488E-2</v>
      </c>
      <c r="K224">
        <f t="shared" si="111"/>
        <v>0.99971143283826558</v>
      </c>
      <c r="L224">
        <f t="shared" si="126"/>
        <v>-6.7338169999420643</v>
      </c>
      <c r="M224">
        <f t="shared" si="115"/>
        <v>-3.7972103500005319</v>
      </c>
      <c r="O224">
        <v>180</v>
      </c>
      <c r="P224">
        <v>1100000</v>
      </c>
      <c r="Q224">
        <v>371.84139499999998</v>
      </c>
      <c r="R224">
        <v>-574708.33272299997</v>
      </c>
      <c r="S224">
        <v>2514458.0199279999</v>
      </c>
      <c r="T224">
        <v>-239.62148199999999</v>
      </c>
      <c r="U224">
        <v>868.34769200000005</v>
      </c>
      <c r="V224">
        <f t="shared" si="123"/>
        <v>8.6834769200000009E-2</v>
      </c>
      <c r="Y224">
        <v>1100000</v>
      </c>
      <c r="Z224">
        <v>47.058300000000003</v>
      </c>
      <c r="AA224">
        <v>90.619399999999999</v>
      </c>
      <c r="AB224">
        <v>43.561100000000003</v>
      </c>
      <c r="AD224">
        <f t="shared" si="116"/>
        <v>43258.844194698839</v>
      </c>
      <c r="AE224">
        <f t="shared" si="117"/>
        <v>9.1756335803170191E-2</v>
      </c>
      <c r="AF224">
        <f t="shared" si="118"/>
        <v>144.72486652248688</v>
      </c>
      <c r="AG224">
        <f t="shared" si="119"/>
        <v>4.1609988281207507E-3</v>
      </c>
      <c r="AI224">
        <v>0.17668711547174087</v>
      </c>
      <c r="AJ224">
        <v>100.63501930463028</v>
      </c>
    </row>
    <row r="225" spans="2:38" x14ac:dyDescent="0.2">
      <c r="B225">
        <v>200</v>
      </c>
      <c r="C225">
        <v>1200000</v>
      </c>
      <c r="D225">
        <v>371.845395</v>
      </c>
      <c r="E225">
        <v>-574715.66164599999</v>
      </c>
      <c r="F225">
        <v>2514458.0199279999</v>
      </c>
      <c r="G225">
        <v>-293.47530399999999</v>
      </c>
      <c r="I225">
        <f t="shared" si="124"/>
        <v>444.76659505418502</v>
      </c>
      <c r="J225">
        <f t="shared" si="125"/>
        <v>8.7834870443566096E-2</v>
      </c>
      <c r="K225">
        <f t="shared" si="111"/>
        <v>0.99971143283826558</v>
      </c>
      <c r="L225">
        <f t="shared" si="126"/>
        <v>-14.062739999964833</v>
      </c>
      <c r="M225">
        <f t="shared" si="115"/>
        <v>-4.3764461500011382</v>
      </c>
      <c r="O225">
        <v>200</v>
      </c>
      <c r="P225">
        <v>1200000</v>
      </c>
      <c r="Q225">
        <v>371.845395</v>
      </c>
      <c r="R225">
        <v>-574715.66164599999</v>
      </c>
      <c r="S225">
        <v>2514458.0199279999</v>
      </c>
      <c r="T225">
        <v>-293.47530399999999</v>
      </c>
      <c r="U225">
        <v>971.88446799999997</v>
      </c>
      <c r="V225">
        <f t="shared" si="123"/>
        <v>9.7188446800000008E-2</v>
      </c>
      <c r="Y225">
        <v>1200000</v>
      </c>
      <c r="Z225">
        <v>46.592799999999997</v>
      </c>
      <c r="AA225">
        <v>90.502099999999999</v>
      </c>
      <c r="AB225">
        <v>43.909300000000002</v>
      </c>
      <c r="AD225">
        <f t="shared" si="116"/>
        <v>44304.510098114559</v>
      </c>
      <c r="AE225">
        <f t="shared" si="117"/>
        <v>0.10027300320159026</v>
      </c>
      <c r="AF225">
        <f t="shared" si="118"/>
        <v>133.40087990542293</v>
      </c>
      <c r="AG225">
        <f t="shared" si="119"/>
        <v>4.5142131028441564E-3</v>
      </c>
      <c r="AI225">
        <v>0.12769055639246166</v>
      </c>
      <c r="AJ225">
        <v>101.03152533220789</v>
      </c>
    </row>
    <row r="226" spans="2:38" x14ac:dyDescent="0.2">
      <c r="B226">
        <v>220</v>
      </c>
      <c r="C226">
        <v>1300000</v>
      </c>
      <c r="D226">
        <v>371.84170399999999</v>
      </c>
      <c r="E226">
        <v>-574717.51263100002</v>
      </c>
      <c r="F226">
        <v>2514458.0199279999</v>
      </c>
      <c r="G226">
        <v>-262.987774</v>
      </c>
      <c r="I226">
        <f t="shared" si="124"/>
        <v>442.91561005415861</v>
      </c>
      <c r="J226">
        <f t="shared" si="125"/>
        <v>9.6618357487922704E-2</v>
      </c>
      <c r="K226">
        <f t="shared" si="111"/>
        <v>0.99971143283826558</v>
      </c>
      <c r="L226">
        <f t="shared" si="126"/>
        <v>-15.913724999991246</v>
      </c>
      <c r="M226">
        <f t="shared" si="115"/>
        <v>-4.1025492500013199</v>
      </c>
      <c r="O226">
        <v>220</v>
      </c>
      <c r="P226">
        <v>1300000</v>
      </c>
      <c r="Q226">
        <v>371.84170399999999</v>
      </c>
      <c r="R226">
        <v>-574717.51263100002</v>
      </c>
      <c r="S226">
        <v>2514458.0199279999</v>
      </c>
      <c r="T226">
        <v>-262.987774</v>
      </c>
      <c r="U226">
        <v>1177.1373840000001</v>
      </c>
      <c r="V226">
        <f t="shared" si="123"/>
        <v>0.11771373840000002</v>
      </c>
      <c r="Y226">
        <v>1300000</v>
      </c>
      <c r="Z226">
        <v>46.594900000000003</v>
      </c>
      <c r="AA226">
        <v>90.351399999999998</v>
      </c>
      <c r="AB226">
        <v>43.756500000000003</v>
      </c>
      <c r="AD226">
        <f t="shared" si="116"/>
        <v>43843.591899586441</v>
      </c>
      <c r="AE226">
        <f t="shared" si="117"/>
        <v>0.12272649896657661</v>
      </c>
      <c r="AF226">
        <f t="shared" si="118"/>
        <v>120.01186837241343</v>
      </c>
      <c r="AG226">
        <f t="shared" si="119"/>
        <v>5.0178370536761423E-3</v>
      </c>
      <c r="AI226">
        <v>0.11339557872522124</v>
      </c>
      <c r="AJ226">
        <v>103.75153325196291</v>
      </c>
    </row>
    <row r="227" spans="2:38" x14ac:dyDescent="0.2">
      <c r="B227">
        <v>240</v>
      </c>
      <c r="C227">
        <v>1400000</v>
      </c>
      <c r="D227">
        <v>371.84546899999998</v>
      </c>
      <c r="E227">
        <v>-574709.50020000001</v>
      </c>
      <c r="F227">
        <v>2514458.0199279999</v>
      </c>
      <c r="G227">
        <v>-260.42651799999999</v>
      </c>
      <c r="I227">
        <f t="shared" si="124"/>
        <v>450.92804105416872</v>
      </c>
      <c r="J227">
        <f t="shared" si="125"/>
        <v>0.10540184453227931</v>
      </c>
      <c r="K227">
        <f t="shared" si="111"/>
        <v>0.99971143283826558</v>
      </c>
      <c r="L227">
        <f t="shared" si="126"/>
        <v>-7.9012939999811351</v>
      </c>
      <c r="M227">
        <f t="shared" si="115"/>
        <v>-3.6093784499994941</v>
      </c>
      <c r="O227">
        <v>240</v>
      </c>
      <c r="P227">
        <v>1400000</v>
      </c>
      <c r="Q227">
        <v>371.84546899999998</v>
      </c>
      <c r="R227">
        <v>-574709.50020000001</v>
      </c>
      <c r="S227">
        <v>2514458.0199279999</v>
      </c>
      <c r="T227">
        <v>-260.42651799999999</v>
      </c>
      <c r="U227">
        <v>1367.44074</v>
      </c>
      <c r="V227">
        <f t="shared" si="123"/>
        <v>0.13674407399999999</v>
      </c>
      <c r="Y227">
        <v>1400000</v>
      </c>
      <c r="Z227">
        <v>46.853200000000001</v>
      </c>
      <c r="AA227">
        <v>90.665300000000002</v>
      </c>
      <c r="AB227">
        <v>43.812100000000001</v>
      </c>
      <c r="AD227">
        <f t="shared" si="116"/>
        <v>44010.936353637182</v>
      </c>
      <c r="AE227">
        <f t="shared" si="117"/>
        <v>0.14202513985356416</v>
      </c>
      <c r="AF227">
        <f t="shared" si="118"/>
        <v>110.43077446733463</v>
      </c>
      <c r="AG227">
        <f t="shared" si="119"/>
        <v>5.4531900451185418E-3</v>
      </c>
      <c r="AI227">
        <v>0.1097085130446897</v>
      </c>
      <c r="AJ227">
        <v>104.34962828434814</v>
      </c>
    </row>
    <row r="228" spans="2:38" x14ac:dyDescent="0.2">
      <c r="B228">
        <v>260</v>
      </c>
      <c r="C228">
        <v>1500000</v>
      </c>
      <c r="D228">
        <v>371.86131499999999</v>
      </c>
      <c r="E228">
        <v>-574714.08158600004</v>
      </c>
      <c r="F228">
        <v>2514458.0199279999</v>
      </c>
      <c r="G228">
        <v>-274.69470799999999</v>
      </c>
      <c r="I228">
        <f t="shared" si="124"/>
        <v>446.34665505413432</v>
      </c>
      <c r="J228">
        <f t="shared" si="125"/>
        <v>0.11418533157663592</v>
      </c>
      <c r="K228">
        <f t="shared" si="111"/>
        <v>0.99971143283826558</v>
      </c>
      <c r="L228">
        <f t="shared" si="126"/>
        <v>-12.482680000015534</v>
      </c>
      <c r="M228">
        <f t="shared" si="115"/>
        <v>-4.2390693000017192</v>
      </c>
      <c r="O228">
        <v>260</v>
      </c>
      <c r="P228">
        <v>1500000</v>
      </c>
      <c r="Q228">
        <v>371.86131499999999</v>
      </c>
      <c r="R228">
        <v>-574714.08158600004</v>
      </c>
      <c r="S228">
        <v>2514458.0199279999</v>
      </c>
      <c r="T228">
        <v>-274.69470799999999</v>
      </c>
      <c r="U228">
        <v>1679.45856</v>
      </c>
      <c r="V228">
        <f t="shared" si="123"/>
        <v>0.167945856</v>
      </c>
      <c r="Y228">
        <v>1500000</v>
      </c>
      <c r="Z228">
        <v>46.667200000000001</v>
      </c>
      <c r="AA228">
        <v>90.292100000000005</v>
      </c>
      <c r="AB228">
        <v>43.624899999999997</v>
      </c>
      <c r="AD228">
        <f t="shared" si="116"/>
        <v>43449.194651617196</v>
      </c>
      <c r="AE228">
        <f t="shared" si="117"/>
        <v>0.17668711547174087</v>
      </c>
      <c r="AF228">
        <f t="shared" si="118"/>
        <v>100.63501930463028</v>
      </c>
      <c r="AG228">
        <f t="shared" si="119"/>
        <v>5.9840004420041119E-3</v>
      </c>
      <c r="AI228">
        <v>0.1156567122548995</v>
      </c>
      <c r="AJ228">
        <v>106.18520629559897</v>
      </c>
      <c r="AK228">
        <f>AVERAGE(AI223:AI233)</f>
        <v>0.12740418155272393</v>
      </c>
      <c r="AL228">
        <f>AVERAGE(AJ223:AJ233)</f>
        <v>105.3515769609682</v>
      </c>
    </row>
    <row r="229" spans="2:38" x14ac:dyDescent="0.2">
      <c r="B229">
        <v>280</v>
      </c>
      <c r="C229">
        <v>1600000</v>
      </c>
      <c r="D229">
        <v>371.81827299999998</v>
      </c>
      <c r="E229">
        <v>-574710.09752700001</v>
      </c>
      <c r="F229">
        <v>2514458.0199279999</v>
      </c>
      <c r="G229">
        <v>-257.75094899999999</v>
      </c>
      <c r="I229">
        <f t="shared" si="124"/>
        <v>450.33071405417286</v>
      </c>
      <c r="J229">
        <f t="shared" si="125"/>
        <v>0.12296881862099253</v>
      </c>
      <c r="K229">
        <f t="shared" si="111"/>
        <v>0.99971143283826558</v>
      </c>
      <c r="L229">
        <f t="shared" si="126"/>
        <v>-8.4986209999769926</v>
      </c>
      <c r="M229">
        <f t="shared" si="115"/>
        <v>-3.8107970499980723</v>
      </c>
      <c r="O229">
        <v>280</v>
      </c>
      <c r="P229">
        <v>1600000</v>
      </c>
      <c r="Q229">
        <v>371.81827299999998</v>
      </c>
      <c r="R229">
        <v>-574710.09752700001</v>
      </c>
      <c r="S229">
        <v>2514458.0199279999</v>
      </c>
      <c r="T229">
        <v>-257.75094899999999</v>
      </c>
      <c r="U229">
        <v>1886.6409590000001</v>
      </c>
      <c r="V229">
        <f t="shared" si="123"/>
        <v>0.18866409590000002</v>
      </c>
      <c r="Y229">
        <v>1600000</v>
      </c>
      <c r="Z229">
        <v>46.584200000000003</v>
      </c>
      <c r="AA229">
        <v>90.0471</v>
      </c>
      <c r="AB229">
        <v>43.462899999999998</v>
      </c>
      <c r="AD229">
        <f t="shared" si="116"/>
        <v>42966.947339447026</v>
      </c>
      <c r="AE229">
        <f t="shared" si="117"/>
        <v>0.20071141773492659</v>
      </c>
      <c r="AF229">
        <f t="shared" si="118"/>
        <v>92.409627456482127</v>
      </c>
      <c r="AG229">
        <f t="shared" si="119"/>
        <v>6.5166370277121837E-3</v>
      </c>
      <c r="AI229">
        <v>0.14638905588265469</v>
      </c>
      <c r="AJ229">
        <v>106.40784487499502</v>
      </c>
    </row>
    <row r="230" spans="2:38" x14ac:dyDescent="0.2">
      <c r="B230">
        <v>300</v>
      </c>
      <c r="C230">
        <v>1700000</v>
      </c>
      <c r="D230">
        <v>371.81346100000002</v>
      </c>
      <c r="E230">
        <v>-574717.46506900003</v>
      </c>
      <c r="F230">
        <v>2514458.0199279999</v>
      </c>
      <c r="G230">
        <v>-226.07658900000001</v>
      </c>
      <c r="I230">
        <f t="shared" si="124"/>
        <v>442.96317205415107</v>
      </c>
      <c r="J230">
        <f t="shared" si="125"/>
        <v>0.13175230566534915</v>
      </c>
      <c r="K230">
        <f t="shared" si="111"/>
        <v>0.99971143283826558</v>
      </c>
      <c r="L230">
        <f t="shared" si="126"/>
        <v>-15.866162999998778</v>
      </c>
      <c r="M230">
        <f t="shared" si="115"/>
        <v>-4.3783771000010887</v>
      </c>
      <c r="O230">
        <v>300</v>
      </c>
      <c r="P230">
        <v>1700000</v>
      </c>
      <c r="Q230">
        <v>371.81346100000002</v>
      </c>
      <c r="R230">
        <v>-574717.46506900003</v>
      </c>
      <c r="S230">
        <v>2514458.0199279999</v>
      </c>
      <c r="T230">
        <v>-226.07658900000001</v>
      </c>
      <c r="U230">
        <v>2238.8917019999999</v>
      </c>
      <c r="V230">
        <f t="shared" si="123"/>
        <v>0.22388917019999999</v>
      </c>
      <c r="Y230">
        <v>1700000</v>
      </c>
      <c r="Z230">
        <v>46.441800000000001</v>
      </c>
      <c r="AA230">
        <v>90.392700000000005</v>
      </c>
      <c r="AB230">
        <v>43.950899999999997</v>
      </c>
      <c r="AD230">
        <f t="shared" si="116"/>
        <v>44430.552711474083</v>
      </c>
      <c r="AE230">
        <f t="shared" si="117"/>
        <v>0.23033964348603722</v>
      </c>
      <c r="AF230">
        <f t="shared" si="118"/>
        <v>89.186929476165645</v>
      </c>
      <c r="AG230">
        <f t="shared" si="119"/>
        <v>6.7521104666007394E-3</v>
      </c>
      <c r="AI230">
        <v>0.10138644801767663</v>
      </c>
      <c r="AJ230">
        <v>106.9930889577345</v>
      </c>
    </row>
    <row r="231" spans="2:38" x14ac:dyDescent="0.2">
      <c r="B231">
        <v>320</v>
      </c>
      <c r="C231">
        <v>1800000</v>
      </c>
      <c r="D231">
        <v>371.90552200000002</v>
      </c>
      <c r="E231">
        <v>-574715.25699400005</v>
      </c>
      <c r="F231">
        <v>2514458.0199279999</v>
      </c>
      <c r="G231">
        <v>-183.75054299999999</v>
      </c>
      <c r="I231">
        <f t="shared" si="124"/>
        <v>445.17124705412425</v>
      </c>
      <c r="J231">
        <f t="shared" si="125"/>
        <v>0.14053579270970576</v>
      </c>
      <c r="K231">
        <f t="shared" si="111"/>
        <v>0.99971143283826558</v>
      </c>
      <c r="L231">
        <f t="shared" si="126"/>
        <v>-13.6580880000256</v>
      </c>
      <c r="M231">
        <f t="shared" si="115"/>
        <v>-3.8995962500013404</v>
      </c>
      <c r="O231">
        <v>320</v>
      </c>
      <c r="P231">
        <v>1800000</v>
      </c>
      <c r="Q231">
        <v>371.90552200000002</v>
      </c>
      <c r="R231">
        <v>-574715.25699400005</v>
      </c>
      <c r="S231">
        <v>2514458.0199279999</v>
      </c>
      <c r="T231">
        <v>-183.75054299999999</v>
      </c>
      <c r="U231">
        <v>2439.2229659999998</v>
      </c>
      <c r="V231">
        <f t="shared" si="123"/>
        <v>0.2439222966</v>
      </c>
      <c r="Y231">
        <v>1800000</v>
      </c>
      <c r="Z231">
        <v>46.761000000000003</v>
      </c>
      <c r="AA231">
        <v>90.804900000000004</v>
      </c>
      <c r="AB231">
        <v>44.043900000000001</v>
      </c>
      <c r="AD231">
        <f t="shared" si="116"/>
        <v>44713.194770609836</v>
      </c>
      <c r="AE231">
        <f t="shared" si="117"/>
        <v>0.24936363403482961</v>
      </c>
      <c r="AF231">
        <f t="shared" si="118"/>
        <v>84.144643408941377</v>
      </c>
      <c r="AG231">
        <f t="shared" si="119"/>
        <v>7.1567241312476583E-3</v>
      </c>
      <c r="AI231">
        <v>0.10786094943168049</v>
      </c>
      <c r="AJ231">
        <v>108.34347683460044</v>
      </c>
    </row>
    <row r="232" spans="2:38" x14ac:dyDescent="0.2">
      <c r="B232">
        <v>340</v>
      </c>
      <c r="C232">
        <v>1900000</v>
      </c>
      <c r="D232">
        <v>371.84309000000002</v>
      </c>
      <c r="E232">
        <v>-574700.29245499999</v>
      </c>
      <c r="F232">
        <v>2514458.0199279999</v>
      </c>
      <c r="G232">
        <v>-227.46177299999999</v>
      </c>
      <c r="I232">
        <f t="shared" si="124"/>
        <v>460.13578605419025</v>
      </c>
      <c r="J232">
        <f t="shared" si="125"/>
        <v>0.14931927975406237</v>
      </c>
      <c r="K232">
        <f t="shared" si="111"/>
        <v>0.99971143283826558</v>
      </c>
      <c r="L232">
        <f t="shared" si="126"/>
        <v>1.306451000040397</v>
      </c>
      <c r="M232">
        <f t="shared" si="115"/>
        <v>-3.2617730499966995</v>
      </c>
      <c r="O232">
        <v>340</v>
      </c>
      <c r="P232">
        <v>1900000</v>
      </c>
      <c r="Q232">
        <v>371.84309000000002</v>
      </c>
      <c r="R232">
        <v>-574700.29245499999</v>
      </c>
      <c r="S232">
        <v>2514458.0199279999</v>
      </c>
      <c r="T232">
        <v>-227.46177299999999</v>
      </c>
      <c r="U232">
        <v>2794.6030679999999</v>
      </c>
      <c r="V232">
        <f t="shared" si="123"/>
        <v>0.2794603068</v>
      </c>
      <c r="Y232">
        <v>1900000</v>
      </c>
      <c r="Z232">
        <v>46.6815</v>
      </c>
      <c r="AA232">
        <v>90.202399999999997</v>
      </c>
      <c r="AB232">
        <v>43.520899999999997</v>
      </c>
      <c r="AD232">
        <f t="shared" si="116"/>
        <v>43139.191485966621</v>
      </c>
      <c r="AE232">
        <f t="shared" si="117"/>
        <v>0.29611843785975267</v>
      </c>
      <c r="AF232">
        <f t="shared" si="118"/>
        <v>76.407120920144408</v>
      </c>
      <c r="AG232">
        <f t="shared" si="119"/>
        <v>7.8814643549961656E-3</v>
      </c>
      <c r="AI232">
        <v>0.14202513985356416</v>
      </c>
      <c r="AJ232">
        <v>110.43077446733463</v>
      </c>
    </row>
    <row r="233" spans="2:38" x14ac:dyDescent="0.2">
      <c r="B233">
        <v>360</v>
      </c>
      <c r="C233">
        <v>2000000</v>
      </c>
      <c r="D233">
        <v>371.86098800000002</v>
      </c>
      <c r="E233">
        <v>-574711.71453799994</v>
      </c>
      <c r="F233">
        <v>2514458.0199279999</v>
      </c>
      <c r="G233">
        <v>-152.269768</v>
      </c>
      <c r="I233">
        <f t="shared" si="124"/>
        <v>448.71370305423625</v>
      </c>
      <c r="J233">
        <f t="shared" si="125"/>
        <v>0.15810276679841898</v>
      </c>
      <c r="K233">
        <f t="shared" si="111"/>
        <v>0.99971143283826558</v>
      </c>
      <c r="L233">
        <f t="shared" si="126"/>
        <v>-10.115631999913603</v>
      </c>
      <c r="M233">
        <f t="shared" si="115"/>
        <v>-4.5811041499976994</v>
      </c>
      <c r="O233">
        <v>360</v>
      </c>
      <c r="P233">
        <v>2000000</v>
      </c>
      <c r="Q233">
        <v>371.86098800000002</v>
      </c>
      <c r="R233">
        <v>-574711.71453799994</v>
      </c>
      <c r="S233">
        <v>2514458.0199279999</v>
      </c>
      <c r="T233">
        <v>-152.269768</v>
      </c>
      <c r="U233">
        <v>3252.6911850000001</v>
      </c>
      <c r="V233">
        <f t="shared" si="123"/>
        <v>0.32526911850000001</v>
      </c>
      <c r="Y233">
        <v>2000000</v>
      </c>
      <c r="Z233">
        <v>46.841500000000003</v>
      </c>
      <c r="AA233">
        <v>90.324399999999997</v>
      </c>
      <c r="AB233">
        <v>43.482900000000001</v>
      </c>
      <c r="AD233">
        <f t="shared" si="116"/>
        <v>43026.289981774171</v>
      </c>
      <c r="AE233">
        <f t="shared" si="117"/>
        <v>0.34556221753046851</v>
      </c>
      <c r="AF233">
        <f t="shared" si="118"/>
        <v>71.973421741734455</v>
      </c>
      <c r="AG233">
        <f t="shared" si="119"/>
        <v>8.3669774956775297E-3</v>
      </c>
      <c r="AI233">
        <v>9.5991436322235391E-2</v>
      </c>
      <c r="AJ233">
        <v>110.54955376678393</v>
      </c>
    </row>
    <row r="234" spans="2:38" x14ac:dyDescent="0.2">
      <c r="B234">
        <v>380</v>
      </c>
      <c r="C234">
        <v>2100000</v>
      </c>
      <c r="D234">
        <v>371.84284400000001</v>
      </c>
      <c r="E234">
        <v>-574702.72944699996</v>
      </c>
      <c r="F234">
        <v>2514458.0199279999</v>
      </c>
      <c r="G234">
        <v>-129.07255799999999</v>
      </c>
      <c r="I234">
        <f t="shared" si="124"/>
        <v>457.69879405421671</v>
      </c>
      <c r="J234">
        <f t="shared" si="125"/>
        <v>0.16688625384277558</v>
      </c>
      <c r="K234">
        <f t="shared" si="111"/>
        <v>0.99971143283826558</v>
      </c>
      <c r="L234">
        <f t="shared" si="126"/>
        <v>-1.1305409999331459</v>
      </c>
      <c r="M234">
        <f t="shared" si="115"/>
        <v>-3.5607454500009768</v>
      </c>
      <c r="O234">
        <v>380</v>
      </c>
      <c r="P234">
        <v>2100000</v>
      </c>
      <c r="Q234">
        <v>371.84284400000001</v>
      </c>
      <c r="R234">
        <v>-574702.72944699996</v>
      </c>
      <c r="S234">
        <v>2514458.0199279999</v>
      </c>
      <c r="T234">
        <v>-129.07255799999999</v>
      </c>
      <c r="U234">
        <v>3689.6008320000001</v>
      </c>
      <c r="V234">
        <f t="shared" si="123"/>
        <v>0.36896008320000001</v>
      </c>
      <c r="Y234">
        <v>2100000</v>
      </c>
      <c r="Z234">
        <v>46.669400000000003</v>
      </c>
      <c r="AA234">
        <v>90.448899999999995</v>
      </c>
      <c r="AB234">
        <v>43.779499999999999</v>
      </c>
      <c r="AD234">
        <f t="shared" si="116"/>
        <v>43912.765583002911</v>
      </c>
      <c r="AE234">
        <f t="shared" si="117"/>
        <v>0.38406604533917432</v>
      </c>
      <c r="AF234">
        <f t="shared" si="118"/>
        <v>69.590177458116713</v>
      </c>
      <c r="AG234">
        <f t="shared" si="119"/>
        <v>8.6535201086739271E-3</v>
      </c>
      <c r="AI234">
        <v>9.031428968005055E-2</v>
      </c>
      <c r="AJ234">
        <v>113.42542799028843</v>
      </c>
    </row>
    <row r="235" spans="2:38" x14ac:dyDescent="0.2">
      <c r="B235">
        <v>400</v>
      </c>
      <c r="C235">
        <v>2200000</v>
      </c>
      <c r="D235">
        <v>371.83486699999997</v>
      </c>
      <c r="E235">
        <v>-574692.10261199996</v>
      </c>
      <c r="F235">
        <v>2514458.0199279999</v>
      </c>
      <c r="G235">
        <v>-47.592129</v>
      </c>
      <c r="I235">
        <f t="shared" si="124"/>
        <v>468.32562905421946</v>
      </c>
      <c r="J235">
        <f t="shared" si="125"/>
        <v>0.17566974088713219</v>
      </c>
      <c r="K235">
        <f t="shared" si="111"/>
        <v>0.99971143283826558</v>
      </c>
      <c r="L235">
        <f t="shared" si="126"/>
        <v>9.4962940000696108</v>
      </c>
      <c r="M235">
        <f t="shared" si="115"/>
        <v>-3.4786582499998615</v>
      </c>
      <c r="O235">
        <v>400</v>
      </c>
      <c r="P235">
        <v>2200000</v>
      </c>
      <c r="Q235">
        <v>371.83486699999997</v>
      </c>
      <c r="R235">
        <v>-574692.10261199996</v>
      </c>
      <c r="S235">
        <v>2514458.0199279999</v>
      </c>
      <c r="T235">
        <v>-47.592129</v>
      </c>
      <c r="U235">
        <v>4099.7113369999997</v>
      </c>
      <c r="V235">
        <f t="shared" si="123"/>
        <v>0.40997113369999999</v>
      </c>
      <c r="Y235">
        <v>2200000</v>
      </c>
      <c r="Z235">
        <v>46.156599999999997</v>
      </c>
      <c r="AA235">
        <v>90.612399999999994</v>
      </c>
      <c r="AB235">
        <v>44.455800000000004</v>
      </c>
      <c r="AD235">
        <f t="shared" si="116"/>
        <v>45979.44106070164</v>
      </c>
      <c r="AE235">
        <f t="shared" si="117"/>
        <v>0.40757441208612927</v>
      </c>
      <c r="AF235">
        <f t="shared" si="118"/>
        <v>69.222048516886318</v>
      </c>
      <c r="AG235">
        <f t="shared" si="119"/>
        <v>8.6995402895812413E-3</v>
      </c>
      <c r="AI235">
        <v>9.2784176912594246E-2</v>
      </c>
      <c r="AJ235">
        <v>113.49866593902736</v>
      </c>
    </row>
    <row r="236" spans="2:38" x14ac:dyDescent="0.2">
      <c r="B236">
        <v>420</v>
      </c>
      <c r="C236">
        <v>2300000</v>
      </c>
      <c r="D236">
        <v>371.84645699999999</v>
      </c>
      <c r="E236">
        <v>-574696.24730299995</v>
      </c>
      <c r="F236">
        <v>2514458.0199279999</v>
      </c>
      <c r="G236">
        <v>78.772981999999999</v>
      </c>
      <c r="I236">
        <f t="shared" si="124"/>
        <v>464.18093805422541</v>
      </c>
      <c r="J236">
        <f t="shared" si="125"/>
        <v>0.1844532279314888</v>
      </c>
      <c r="K236">
        <f t="shared" si="111"/>
        <v>0.99971143283826558</v>
      </c>
      <c r="L236">
        <f t="shared" si="126"/>
        <v>5.3516030000755563</v>
      </c>
      <c r="M236">
        <f t="shared" si="115"/>
        <v>-4.2172345499997022</v>
      </c>
      <c r="O236">
        <v>420</v>
      </c>
      <c r="P236">
        <v>2300000</v>
      </c>
      <c r="Q236">
        <v>371.84645699999999</v>
      </c>
      <c r="R236">
        <v>-574696.24730299995</v>
      </c>
      <c r="S236">
        <v>2514458.0199279999</v>
      </c>
      <c r="T236">
        <v>78.772981999999999</v>
      </c>
      <c r="U236">
        <v>4472.7358350000004</v>
      </c>
      <c r="V236">
        <f t="shared" si="123"/>
        <v>0.44727358350000007</v>
      </c>
      <c r="Y236">
        <v>2300000</v>
      </c>
      <c r="Z236">
        <v>46.551499999999997</v>
      </c>
      <c r="AA236">
        <v>90.2898</v>
      </c>
      <c r="AB236">
        <v>43.738300000000002</v>
      </c>
      <c r="AD236">
        <f t="shared" si="116"/>
        <v>43788.905977314535</v>
      </c>
      <c r="AE236">
        <f t="shared" si="117"/>
        <v>0.46690279477672908</v>
      </c>
      <c r="AF236">
        <f t="shared" si="118"/>
        <v>62.784950427473355</v>
      </c>
      <c r="AG236">
        <f t="shared" si="119"/>
        <v>9.5914705020853225E-3</v>
      </c>
      <c r="AI236">
        <v>0.18401887949520404</v>
      </c>
      <c r="AJ236">
        <v>114.80026913972986</v>
      </c>
    </row>
    <row r="237" spans="2:38" x14ac:dyDescent="0.2">
      <c r="B237">
        <v>440</v>
      </c>
      <c r="C237">
        <v>2400000</v>
      </c>
      <c r="D237">
        <v>371.85853100000003</v>
      </c>
      <c r="E237">
        <v>-574695.79267999995</v>
      </c>
      <c r="F237">
        <v>2514458.0199279999</v>
      </c>
      <c r="G237">
        <v>104.779955</v>
      </c>
      <c r="I237">
        <f t="shared" si="124"/>
        <v>464.63556105422322</v>
      </c>
      <c r="J237">
        <f t="shared" si="125"/>
        <v>0.19323671497584541</v>
      </c>
      <c r="K237">
        <f t="shared" si="111"/>
        <v>0.99971143283826558</v>
      </c>
      <c r="L237">
        <f t="shared" si="126"/>
        <v>5.8062260000733659</v>
      </c>
      <c r="M237">
        <f t="shared" si="115"/>
        <v>-3.9872688500001088</v>
      </c>
      <c r="O237">
        <v>440</v>
      </c>
      <c r="P237">
        <v>2400000</v>
      </c>
      <c r="Q237">
        <v>371.85853100000003</v>
      </c>
      <c r="R237">
        <v>-574695.79267999995</v>
      </c>
      <c r="S237">
        <v>2514458.0199279999</v>
      </c>
      <c r="T237">
        <v>104.779955</v>
      </c>
      <c r="U237">
        <v>5058.0920619999997</v>
      </c>
      <c r="V237">
        <f t="shared" si="123"/>
        <v>0.50580920620000003</v>
      </c>
      <c r="Y237">
        <v>2400000</v>
      </c>
      <c r="Z237">
        <v>46.6327</v>
      </c>
      <c r="AA237">
        <v>90.700500000000005</v>
      </c>
      <c r="AB237">
        <v>44.067799999999998</v>
      </c>
      <c r="AD237">
        <f t="shared" si="116"/>
        <v>44786.02383547894</v>
      </c>
      <c r="AE237">
        <f t="shared" si="117"/>
        <v>0.51625175635664766</v>
      </c>
      <c r="AF237">
        <f t="shared" si="118"/>
        <v>61.295780803921403</v>
      </c>
      <c r="AG237">
        <f t="shared" si="119"/>
        <v>9.8244934986042986E-3</v>
      </c>
      <c r="AI237">
        <v>0.12000132878100106</v>
      </c>
      <c r="AJ237">
        <v>116.17926845600861</v>
      </c>
    </row>
    <row r="238" spans="2:38" x14ac:dyDescent="0.2">
      <c r="B238">
        <v>460</v>
      </c>
      <c r="C238">
        <v>2500000</v>
      </c>
      <c r="D238">
        <v>371.81051300000001</v>
      </c>
      <c r="E238">
        <v>-574687.95830099995</v>
      </c>
      <c r="F238">
        <v>2514458.0199279999</v>
      </c>
      <c r="G238">
        <v>103.87988799999999</v>
      </c>
      <c r="I238">
        <f t="shared" si="124"/>
        <v>472.46994005423039</v>
      </c>
      <c r="J238">
        <f t="shared" si="125"/>
        <v>0.20202020202020202</v>
      </c>
      <c r="K238">
        <f t="shared" si="111"/>
        <v>0.99971143283826558</v>
      </c>
      <c r="L238">
        <f t="shared" si="126"/>
        <v>13.640605000080541</v>
      </c>
      <c r="M238">
        <f t="shared" si="115"/>
        <v>-3.6182810499996405</v>
      </c>
      <c r="O238">
        <v>460</v>
      </c>
      <c r="P238">
        <v>2500000</v>
      </c>
      <c r="Q238">
        <v>371.81051300000001</v>
      </c>
      <c r="R238">
        <v>-574687.95830099995</v>
      </c>
      <c r="S238">
        <v>2514458.0199279999</v>
      </c>
      <c r="T238">
        <v>103.87988799999999</v>
      </c>
      <c r="U238">
        <v>5608.5338570000004</v>
      </c>
      <c r="V238">
        <f t="shared" si="123"/>
        <v>0.5608533857000001</v>
      </c>
      <c r="Y238">
        <v>2500000</v>
      </c>
      <c r="Z238">
        <v>45.981400000000001</v>
      </c>
      <c r="AA238">
        <v>90.238900000000001</v>
      </c>
      <c r="AB238">
        <v>44.2575</v>
      </c>
      <c r="AD238">
        <f t="shared" si="116"/>
        <v>45366.892437736409</v>
      </c>
      <c r="AE238">
        <f t="shared" si="117"/>
        <v>0.56510302695134285</v>
      </c>
      <c r="AF238">
        <f t="shared" si="118"/>
        <v>59.3911796217497</v>
      </c>
      <c r="AG238">
        <f t="shared" si="119"/>
        <v>1.0139552772571428E-2</v>
      </c>
      <c r="AI238">
        <v>8.5665995939296621E-2</v>
      </c>
      <c r="AJ238">
        <v>117.0992952407349</v>
      </c>
    </row>
    <row r="239" spans="2:38" x14ac:dyDescent="0.2">
      <c r="B239">
        <v>480</v>
      </c>
      <c r="C239">
        <v>2600000</v>
      </c>
      <c r="D239">
        <v>371.79700200000002</v>
      </c>
      <c r="E239">
        <v>-574685.43453800003</v>
      </c>
      <c r="F239">
        <v>2514458.0199279999</v>
      </c>
      <c r="G239">
        <v>133.23367999999999</v>
      </c>
      <c r="I239">
        <f t="shared" si="124"/>
        <v>474.99370305414777</v>
      </c>
      <c r="J239">
        <f t="shared" si="125"/>
        <v>0.21080368906455862</v>
      </c>
      <c r="K239">
        <f t="shared" si="111"/>
        <v>0.99971143283826558</v>
      </c>
      <c r="L239">
        <f t="shared" si="126"/>
        <v>16.164367999997921</v>
      </c>
      <c r="M239">
        <f t="shared" si="115"/>
        <v>-3.8838118500041303</v>
      </c>
      <c r="O239">
        <v>480</v>
      </c>
      <c r="P239">
        <v>2600000</v>
      </c>
      <c r="Q239">
        <v>371.79700200000002</v>
      </c>
      <c r="R239">
        <v>-574685.43453800003</v>
      </c>
      <c r="S239">
        <v>2514458.0199279999</v>
      </c>
      <c r="T239">
        <v>133.23367999999999</v>
      </c>
      <c r="U239">
        <v>6086.1566620000003</v>
      </c>
      <c r="V239">
        <f t="shared" si="123"/>
        <v>0.60861566620000007</v>
      </c>
      <c r="Y239">
        <v>2600000</v>
      </c>
      <c r="Z239">
        <v>46.612499999999997</v>
      </c>
      <c r="AA239">
        <v>90.349199999999996</v>
      </c>
      <c r="AB239">
        <v>43.736699999999999</v>
      </c>
      <c r="AD239">
        <f t="shared" si="116"/>
        <v>43784.100599421487</v>
      </c>
      <c r="AE239">
        <f t="shared" si="117"/>
        <v>0.63539532288187694</v>
      </c>
      <c r="AF239">
        <f t="shared" si="118"/>
        <v>54.930802877024199</v>
      </c>
      <c r="AG239">
        <f t="shared" si="119"/>
        <v>1.0962883636493887E-2</v>
      </c>
      <c r="AI239">
        <v>8.4512362584623538E-2</v>
      </c>
      <c r="AJ239">
        <v>119.28129586639551</v>
      </c>
      <c r="AK239">
        <f>AVERAGE(AI234:AI244)</f>
        <v>9.8398063930840607E-2</v>
      </c>
      <c r="AL239">
        <f>AVERAGE(AJ234:AJ244)</f>
        <v>119.2243754078503</v>
      </c>
    </row>
    <row r="240" spans="2:38" x14ac:dyDescent="0.2">
      <c r="B240">
        <v>500</v>
      </c>
      <c r="C240">
        <v>2700000</v>
      </c>
      <c r="D240">
        <v>371.85357800000003</v>
      </c>
      <c r="E240">
        <v>-574679.06915899995</v>
      </c>
      <c r="F240">
        <v>2514458.0199279999</v>
      </c>
      <c r="G240">
        <v>262.88584500000002</v>
      </c>
      <c r="I240">
        <f t="shared" si="124"/>
        <v>481.35908205423038</v>
      </c>
      <c r="J240">
        <f t="shared" si="125"/>
        <v>0.21958717610891523</v>
      </c>
      <c r="K240">
        <f t="shared" si="111"/>
        <v>0.99971143283826558</v>
      </c>
      <c r="L240">
        <f t="shared" si="126"/>
        <v>22.529747000080533</v>
      </c>
      <c r="M240">
        <f t="shared" si="115"/>
        <v>-3.6917310499958687</v>
      </c>
      <c r="O240">
        <v>500</v>
      </c>
      <c r="P240">
        <v>2700000</v>
      </c>
      <c r="Q240">
        <v>371.85357800000003</v>
      </c>
      <c r="R240">
        <v>-574679.06915899995</v>
      </c>
      <c r="S240">
        <v>2514458.0199279999</v>
      </c>
      <c r="T240">
        <v>262.88584500000002</v>
      </c>
      <c r="U240">
        <v>6794.7897290000001</v>
      </c>
      <c r="V240">
        <f t="shared" si="123"/>
        <v>0.67947897290000003</v>
      </c>
      <c r="Y240">
        <v>2700000</v>
      </c>
      <c r="Z240">
        <v>46.648299999999999</v>
      </c>
      <c r="AA240">
        <v>90.562100000000001</v>
      </c>
      <c r="AB240">
        <v>43.913800000000002</v>
      </c>
      <c r="AD240">
        <f t="shared" si="116"/>
        <v>44318.133002264818</v>
      </c>
      <c r="AE240">
        <f t="shared" si="117"/>
        <v>0.70082870973424305</v>
      </c>
      <c r="AF240">
        <f t="shared" si="118"/>
        <v>53.376759387927741</v>
      </c>
      <c r="AG240">
        <f t="shared" si="119"/>
        <v>1.1282063709101829E-2</v>
      </c>
      <c r="AI240">
        <v>7.9937935256352288E-2</v>
      </c>
      <c r="AJ240">
        <v>119.46058667904083</v>
      </c>
    </row>
    <row r="241" spans="2:38" x14ac:dyDescent="0.2">
      <c r="B241">
        <v>520</v>
      </c>
      <c r="C241">
        <v>2800000</v>
      </c>
      <c r="D241">
        <v>371.80929800000001</v>
      </c>
      <c r="E241">
        <v>-574673.59131100005</v>
      </c>
      <c r="F241">
        <v>2514458.0199279999</v>
      </c>
      <c r="G241">
        <v>263.42528099999998</v>
      </c>
      <c r="I241">
        <f t="shared" si="124"/>
        <v>486.83693005412351</v>
      </c>
      <c r="J241">
        <f t="shared" si="125"/>
        <v>0.22837066315327184</v>
      </c>
      <c r="K241">
        <f t="shared" si="111"/>
        <v>0.99971143283826558</v>
      </c>
      <c r="L241">
        <f t="shared" si="126"/>
        <v>28.007594999973662</v>
      </c>
      <c r="M241">
        <f t="shared" si="115"/>
        <v>-3.7361076000053428</v>
      </c>
      <c r="O241">
        <v>520</v>
      </c>
      <c r="P241">
        <v>2800000</v>
      </c>
      <c r="Q241">
        <v>371.80929800000001</v>
      </c>
      <c r="R241">
        <v>-574673.59131100005</v>
      </c>
      <c r="S241">
        <v>2514458.0199279999</v>
      </c>
      <c r="T241">
        <v>263.42528099999998</v>
      </c>
      <c r="U241">
        <v>7290.8331239999998</v>
      </c>
      <c r="V241">
        <f t="shared" si="123"/>
        <v>0.72908331240000002</v>
      </c>
      <c r="Y241">
        <v>2800000</v>
      </c>
      <c r="Z241">
        <v>46.488900000000001</v>
      </c>
      <c r="AA241">
        <v>90.157499999999999</v>
      </c>
      <c r="AB241">
        <v>43.668599999999998</v>
      </c>
      <c r="AD241">
        <f t="shared" si="116"/>
        <v>43579.897468574345</v>
      </c>
      <c r="AE241">
        <f t="shared" si="117"/>
        <v>0.76473025643447379</v>
      </c>
      <c r="AF241">
        <f t="shared" si="118"/>
        <v>50.468873568414359</v>
      </c>
      <c r="AG241">
        <f t="shared" si="119"/>
        <v>1.1932107008167568E-2</v>
      </c>
      <c r="AI241">
        <v>0.12272649896657661</v>
      </c>
      <c r="AJ241">
        <v>120.01186837241343</v>
      </c>
    </row>
    <row r="242" spans="2:38" x14ac:dyDescent="0.2">
      <c r="B242">
        <v>540</v>
      </c>
      <c r="C242">
        <v>2900000</v>
      </c>
      <c r="D242">
        <v>371.86480799999998</v>
      </c>
      <c r="E242">
        <v>-574662.94274199998</v>
      </c>
      <c r="F242">
        <v>2514458.0199279999</v>
      </c>
      <c r="G242">
        <v>306.32949300000001</v>
      </c>
      <c r="I242">
        <f t="shared" si="124"/>
        <v>497.4854990541935</v>
      </c>
      <c r="J242">
        <f t="shared" si="125"/>
        <v>0.23715415019762845</v>
      </c>
      <c r="K242">
        <f t="shared" si="111"/>
        <v>0.99971143283826558</v>
      </c>
      <c r="L242">
        <f t="shared" si="126"/>
        <v>38.656164000043646</v>
      </c>
      <c r="M242">
        <f t="shared" si="115"/>
        <v>-3.4775715499965001</v>
      </c>
      <c r="O242">
        <v>540</v>
      </c>
      <c r="P242">
        <v>2900000</v>
      </c>
      <c r="Q242">
        <v>371.86480799999998</v>
      </c>
      <c r="R242">
        <v>-574662.94274199998</v>
      </c>
      <c r="S242">
        <v>2514458.0199279999</v>
      </c>
      <c r="T242">
        <v>306.32949300000001</v>
      </c>
      <c r="U242">
        <v>8281.0758619999997</v>
      </c>
      <c r="V242">
        <f t="shared" si="123"/>
        <v>0.82810758620000002</v>
      </c>
      <c r="Y242">
        <v>2900000</v>
      </c>
      <c r="Z242">
        <v>46.669400000000003</v>
      </c>
      <c r="AA242">
        <v>90.492900000000006</v>
      </c>
      <c r="AB242">
        <v>43.823500000000003</v>
      </c>
      <c r="AD242">
        <f t="shared" si="116"/>
        <v>44045.300506615262</v>
      </c>
      <c r="AE242">
        <f t="shared" si="117"/>
        <v>0.85941811826759484</v>
      </c>
      <c r="AF242">
        <f t="shared" si="118"/>
        <v>49.118666602006869</v>
      </c>
      <c r="AG242">
        <f t="shared" si="119"/>
        <v>1.2260104796399248E-2</v>
      </c>
      <c r="AI242">
        <v>7.9830110566347104E-2</v>
      </c>
      <c r="AJ242">
        <v>122.74944704905857</v>
      </c>
    </row>
    <row r="243" spans="2:38" x14ac:dyDescent="0.2">
      <c r="B243">
        <v>560</v>
      </c>
      <c r="C243">
        <v>3000000</v>
      </c>
      <c r="D243">
        <v>371.85887300000002</v>
      </c>
      <c r="E243">
        <v>-574661.76951000001</v>
      </c>
      <c r="F243">
        <v>2514458.0199279999</v>
      </c>
      <c r="G243">
        <v>414.39318300000002</v>
      </c>
      <c r="I243">
        <f t="shared" si="124"/>
        <v>498.6587310541654</v>
      </c>
      <c r="J243">
        <f t="shared" si="125"/>
        <v>0.24593763724198506</v>
      </c>
      <c r="K243">
        <f t="shared" si="111"/>
        <v>0.99971143283826558</v>
      </c>
      <c r="L243">
        <f t="shared" si="126"/>
        <v>39.829396000015549</v>
      </c>
      <c r="M243">
        <f t="shared" si="115"/>
        <v>-3.9513384000014042</v>
      </c>
      <c r="O243">
        <v>560</v>
      </c>
      <c r="P243">
        <v>3000000</v>
      </c>
      <c r="Q243">
        <v>371.85887300000002</v>
      </c>
      <c r="R243">
        <v>-574661.76951000001</v>
      </c>
      <c r="S243">
        <v>2514458.0199279999</v>
      </c>
      <c r="T243">
        <v>414.39318300000002</v>
      </c>
      <c r="U243">
        <v>8922.723935</v>
      </c>
      <c r="V243">
        <f t="shared" si="123"/>
        <v>0.89227239350000009</v>
      </c>
      <c r="Y243">
        <v>3000000</v>
      </c>
      <c r="Z243">
        <v>46.173000000000002</v>
      </c>
      <c r="AA243">
        <v>90.506600000000006</v>
      </c>
      <c r="AB243">
        <v>44.333599999999997</v>
      </c>
      <c r="AD243">
        <f t="shared" si="116"/>
        <v>45601.317809295251</v>
      </c>
      <c r="AE243">
        <f t="shared" si="117"/>
        <v>0.89441151626109006</v>
      </c>
      <c r="AF243">
        <f t="shared" si="118"/>
        <v>49.037702829924285</v>
      </c>
      <c r="AG243">
        <f t="shared" si="119"/>
        <v>1.2280346860630661E-2</v>
      </c>
      <c r="AI243">
        <v>7.3917215471626135E-2</v>
      </c>
      <c r="AJ243">
        <v>124.95725597272796</v>
      </c>
    </row>
    <row r="244" spans="2:38" x14ac:dyDescent="0.2">
      <c r="B244">
        <v>580</v>
      </c>
      <c r="C244">
        <v>3100000</v>
      </c>
      <c r="D244">
        <v>371.82593200000002</v>
      </c>
      <c r="E244">
        <v>-574658.64502900001</v>
      </c>
      <c r="F244">
        <v>2514458.0199279999</v>
      </c>
      <c r="G244">
        <v>487.11559899999997</v>
      </c>
      <c r="I244">
        <f t="shared" si="124"/>
        <v>501.7832120541716</v>
      </c>
      <c r="J244">
        <f t="shared" si="125"/>
        <v>0.25472112428634169</v>
      </c>
      <c r="K244">
        <f t="shared" si="111"/>
        <v>0.99971143283826558</v>
      </c>
      <c r="L244">
        <f t="shared" si="126"/>
        <v>42.953877000021748</v>
      </c>
      <c r="M244">
        <f t="shared" si="115"/>
        <v>-3.8537759499996893</v>
      </c>
      <c r="O244">
        <v>580</v>
      </c>
      <c r="P244">
        <v>3100000</v>
      </c>
      <c r="Q244">
        <v>371.82593200000002</v>
      </c>
      <c r="R244">
        <v>-574658.64502900001</v>
      </c>
      <c r="S244">
        <v>2514458.0199279999</v>
      </c>
      <c r="T244">
        <v>487.11559899999997</v>
      </c>
      <c r="U244">
        <v>9811.8648319999993</v>
      </c>
      <c r="V244">
        <f t="shared" si="123"/>
        <v>0.98118648320000001</v>
      </c>
      <c r="Y244">
        <v>3100000</v>
      </c>
      <c r="Z244">
        <v>46.3628</v>
      </c>
      <c r="AA244">
        <v>90.595399999999998</v>
      </c>
      <c r="AB244">
        <v>44.232599999999998</v>
      </c>
      <c r="AD244">
        <f t="shared" si="116"/>
        <v>45290.363023112157</v>
      </c>
      <c r="AE244">
        <f t="shared" si="117"/>
        <v>0.990291552564176</v>
      </c>
      <c r="AF244">
        <f t="shared" si="118"/>
        <v>47.023890711238167</v>
      </c>
      <c r="AG244">
        <f t="shared" si="119"/>
        <v>1.2806256370787309E-2</v>
      </c>
      <c r="AI244">
        <v>6.8669909585574257E-2</v>
      </c>
      <c r="AJ244">
        <v>130.00474878092774</v>
      </c>
    </row>
    <row r="245" spans="2:38" x14ac:dyDescent="0.2">
      <c r="B245">
        <v>600</v>
      </c>
      <c r="C245">
        <v>3200000</v>
      </c>
      <c r="D245">
        <v>371.83908400000001</v>
      </c>
      <c r="E245">
        <v>-574646.61329699995</v>
      </c>
      <c r="F245">
        <v>2514458.0199279999</v>
      </c>
      <c r="G245">
        <v>680.27001199999995</v>
      </c>
      <c r="I245" s="6">
        <f t="shared" si="124"/>
        <v>513.81494405423291</v>
      </c>
      <c r="J245" s="6">
        <f t="shared" si="125"/>
        <v>0.2635046113306983</v>
      </c>
      <c r="K245" s="6">
        <f t="shared" si="111"/>
        <v>0.99971143283826558</v>
      </c>
      <c r="L245" s="6">
        <f t="shared" si="126"/>
        <v>54.985609000083059</v>
      </c>
      <c r="M245">
        <f t="shared" si="115"/>
        <v>-3.4084133999969337</v>
      </c>
      <c r="N245" s="6"/>
      <c r="O245" s="6">
        <v>600</v>
      </c>
      <c r="P245" s="6">
        <v>3200000</v>
      </c>
      <c r="Q245" s="6">
        <v>371.83908400000001</v>
      </c>
      <c r="R245" s="6">
        <v>-574646.61329699995</v>
      </c>
      <c r="S245" s="6">
        <v>2514458.0199279999</v>
      </c>
      <c r="T245" s="6">
        <v>680.27001199999995</v>
      </c>
      <c r="U245" s="6">
        <v>10621.785222</v>
      </c>
      <c r="V245" s="6">
        <f t="shared" si="123"/>
        <v>1.0621785222000002</v>
      </c>
      <c r="W245" s="6"/>
      <c r="X245" s="6"/>
      <c r="Y245" s="6">
        <v>3200000</v>
      </c>
      <c r="Z245" s="6">
        <v>46.633000000000003</v>
      </c>
      <c r="AA245" s="6">
        <v>90.765100000000004</v>
      </c>
      <c r="AB245" s="6">
        <v>44.132100000000001</v>
      </c>
      <c r="AC245" s="6"/>
      <c r="AD245" s="6">
        <f t="shared" si="116"/>
        <v>44982.353939377026</v>
      </c>
      <c r="AE245" s="6">
        <f t="shared" si="117"/>
        <v>1.0793757495799028</v>
      </c>
      <c r="AF245" s="6">
        <f t="shared" si="118"/>
        <v>45.147289237154737</v>
      </c>
      <c r="AG245" s="6">
        <f t="shared" si="119"/>
        <v>1.333856384680587E-2</v>
      </c>
      <c r="AI245">
        <v>6.4849424524765859E-2</v>
      </c>
      <c r="AJ245">
        <v>130.35194995332986</v>
      </c>
    </row>
    <row r="246" spans="2:38" x14ac:dyDescent="0.2">
      <c r="B246">
        <v>620</v>
      </c>
      <c r="C246">
        <v>3300000</v>
      </c>
      <c r="D246">
        <v>371.84457099999997</v>
      </c>
      <c r="E246">
        <v>-574645.30708299996</v>
      </c>
      <c r="F246">
        <v>2514458.0199279999</v>
      </c>
      <c r="G246">
        <v>739.21151299999997</v>
      </c>
      <c r="I246">
        <f t="shared" si="124"/>
        <v>515.1211580542149</v>
      </c>
      <c r="J246">
        <f t="shared" si="125"/>
        <v>0.27228809837505491</v>
      </c>
      <c r="K246">
        <f t="shared" si="111"/>
        <v>0.99971143283826558</v>
      </c>
      <c r="L246">
        <f t="shared" si="126"/>
        <v>56.291823000065051</v>
      </c>
      <c r="M246">
        <f t="shared" si="115"/>
        <v>-3.9446893000009</v>
      </c>
      <c r="O246">
        <v>620</v>
      </c>
      <c r="P246">
        <v>3300000</v>
      </c>
      <c r="Q246">
        <v>371.84457099999997</v>
      </c>
      <c r="R246">
        <v>-574645.30708299996</v>
      </c>
      <c r="S246">
        <v>2514458.0199279999</v>
      </c>
      <c r="T246">
        <v>739.21151299999997</v>
      </c>
      <c r="U246">
        <v>11524.019946</v>
      </c>
      <c r="V246">
        <f t="shared" si="123"/>
        <v>1.1524019946000001</v>
      </c>
      <c r="Y246">
        <v>3300000</v>
      </c>
      <c r="Z246">
        <v>45.747</v>
      </c>
      <c r="AA246">
        <v>90.705699999999993</v>
      </c>
      <c r="AB246">
        <v>44.9587</v>
      </c>
      <c r="AD246">
        <f t="shared" si="116"/>
        <v>47557.567445132285</v>
      </c>
      <c r="AE246">
        <f t="shared" si="117"/>
        <v>1.1076477974747037</v>
      </c>
      <c r="AF246">
        <f t="shared" si="118"/>
        <v>46.192205024933322</v>
      </c>
      <c r="AG246">
        <f t="shared" si="119"/>
        <v>1.3036831640207443E-2</v>
      </c>
      <c r="AI246">
        <v>7.0645268935786223E-2</v>
      </c>
      <c r="AJ246">
        <v>132.88869327479279</v>
      </c>
    </row>
    <row r="247" spans="2:38" x14ac:dyDescent="0.2">
      <c r="B247">
        <v>640</v>
      </c>
      <c r="C247">
        <v>3400000</v>
      </c>
      <c r="D247">
        <v>371.81518599999998</v>
      </c>
      <c r="E247">
        <v>-574633.303144</v>
      </c>
      <c r="F247">
        <v>2514458.0199279999</v>
      </c>
      <c r="G247">
        <v>848.52910899999995</v>
      </c>
      <c r="I247">
        <f t="shared" ref="I247:I273" si="127">E247-(128000-$B$213)/128000*$E$214</f>
        <v>527.12509705417324</v>
      </c>
      <c r="J247">
        <f t="shared" ref="J247:J273" si="128">B247/$B$213</f>
        <v>0.28107158541941152</v>
      </c>
      <c r="K247">
        <f t="shared" ref="K247:K273" si="129">F247/$F$214</f>
        <v>0.99971143283826558</v>
      </c>
      <c r="L247">
        <f t="shared" ref="L247:L273" si="130">E247-$E$215</f>
        <v>68.295762000023387</v>
      </c>
      <c r="M247">
        <f t="shared" si="115"/>
        <v>-3.4098030500020826</v>
      </c>
      <c r="O247">
        <v>640</v>
      </c>
      <c r="P247">
        <v>3400000</v>
      </c>
      <c r="Q247">
        <v>371.81518599999998</v>
      </c>
      <c r="R247">
        <v>-574633.303144</v>
      </c>
      <c r="S247">
        <v>2514458.0199279999</v>
      </c>
      <c r="T247">
        <v>848.52910899999995</v>
      </c>
      <c r="U247">
        <v>12650.166045</v>
      </c>
      <c r="V247">
        <f t="shared" si="123"/>
        <v>1.2650166045</v>
      </c>
      <c r="Y247">
        <v>3400000</v>
      </c>
      <c r="Z247">
        <v>46.194099999999999</v>
      </c>
      <c r="AA247">
        <v>90.349400000000003</v>
      </c>
      <c r="AB247">
        <v>44.155299999999997</v>
      </c>
      <c r="AD247">
        <f t="shared" ref="AD247:AD260" si="131">(1/6)*3.14*(AB247)^3</f>
        <v>45053.332160489466</v>
      </c>
      <c r="AE247">
        <f t="shared" ref="AE247:AE260" si="132">V247*$AD$212/AD247</f>
        <v>1.283472679162871</v>
      </c>
      <c r="AF247">
        <f t="shared" ref="AF247:AF260" si="133">AD247/O247*0.6022</f>
        <v>42.392369729760553</v>
      </c>
      <c r="AG247">
        <f t="shared" ref="AG247:AG260" si="134">O247/AD247</f>
        <v>1.4205386578737064E-2</v>
      </c>
      <c r="AI247">
        <v>9.6306974398969056E-2</v>
      </c>
      <c r="AJ247">
        <v>133.11757357416943</v>
      </c>
    </row>
    <row r="248" spans="2:38" x14ac:dyDescent="0.2">
      <c r="B248">
        <v>660</v>
      </c>
      <c r="C248">
        <v>3500000</v>
      </c>
      <c r="D248">
        <v>371.83380799999998</v>
      </c>
      <c r="E248">
        <v>-574612.88696899998</v>
      </c>
      <c r="F248">
        <v>2514458.0199279999</v>
      </c>
      <c r="G248">
        <v>932.28572899999995</v>
      </c>
      <c r="I248">
        <f t="shared" si="127"/>
        <v>547.54127205419354</v>
      </c>
      <c r="J248">
        <f t="shared" si="128"/>
        <v>0.28985507246376813</v>
      </c>
      <c r="K248">
        <f t="shared" si="129"/>
        <v>0.99971143283826558</v>
      </c>
      <c r="L248">
        <f t="shared" si="130"/>
        <v>88.71193700004369</v>
      </c>
      <c r="M248">
        <f t="shared" si="115"/>
        <v>-2.9891912499989841</v>
      </c>
      <c r="O248">
        <v>660</v>
      </c>
      <c r="P248">
        <v>3500000</v>
      </c>
      <c r="Q248">
        <v>371.83380799999998</v>
      </c>
      <c r="R248">
        <v>-574612.88696899998</v>
      </c>
      <c r="S248">
        <v>2514458.0199279999</v>
      </c>
      <c r="T248">
        <v>932.28572899999995</v>
      </c>
      <c r="U248">
        <v>13935.259698</v>
      </c>
      <c r="V248">
        <f t="shared" si="123"/>
        <v>1.3935259698</v>
      </c>
      <c r="Y248">
        <v>3500000</v>
      </c>
      <c r="Z248">
        <v>46.257599999999996</v>
      </c>
      <c r="AA248">
        <v>91.084400000000002</v>
      </c>
      <c r="AB248">
        <v>44.826799999999999</v>
      </c>
      <c r="AD248">
        <f t="shared" si="131"/>
        <v>47140.220556575528</v>
      </c>
      <c r="AE248">
        <f t="shared" si="132"/>
        <v>1.3512657716023495</v>
      </c>
      <c r="AF248">
        <f t="shared" si="133"/>
        <v>43.011880029045123</v>
      </c>
      <c r="AG248">
        <f t="shared" si="134"/>
        <v>1.4000783030022066E-2</v>
      </c>
      <c r="AI248">
        <v>0.10027300320159026</v>
      </c>
      <c r="AJ248">
        <v>133.40087990542293</v>
      </c>
    </row>
    <row r="249" spans="2:38" x14ac:dyDescent="0.2">
      <c r="B249">
        <v>680</v>
      </c>
      <c r="C249">
        <v>3600000</v>
      </c>
      <c r="D249">
        <v>371.86083300000001</v>
      </c>
      <c r="E249">
        <v>-574615.689319</v>
      </c>
      <c r="F249">
        <v>2514458.0199279999</v>
      </c>
      <c r="G249">
        <v>1094.418694</v>
      </c>
      <c r="I249">
        <f t="shared" si="127"/>
        <v>544.73892205418088</v>
      </c>
      <c r="J249">
        <f t="shared" si="128"/>
        <v>0.29863855950812473</v>
      </c>
      <c r="K249">
        <f t="shared" si="129"/>
        <v>0.99971143283826558</v>
      </c>
      <c r="L249">
        <f t="shared" si="130"/>
        <v>85.909587000031024</v>
      </c>
      <c r="M249">
        <f t="shared" si="115"/>
        <v>-4.1501175000006327</v>
      </c>
      <c r="O249">
        <v>680</v>
      </c>
      <c r="P249">
        <v>3600000</v>
      </c>
      <c r="Q249">
        <v>371.86083300000001</v>
      </c>
      <c r="R249">
        <v>-574615.689319</v>
      </c>
      <c r="S249">
        <v>2514458.0199279999</v>
      </c>
      <c r="T249">
        <v>1094.418694</v>
      </c>
      <c r="U249">
        <v>15115.491685999999</v>
      </c>
      <c r="V249">
        <f t="shared" si="123"/>
        <v>1.5115491686</v>
      </c>
      <c r="Y249">
        <v>3600000</v>
      </c>
      <c r="Z249">
        <v>46.475000000000001</v>
      </c>
      <c r="AA249">
        <v>90.880399999999995</v>
      </c>
      <c r="AB249">
        <v>44.4054</v>
      </c>
      <c r="AD249">
        <f t="shared" si="131"/>
        <v>45823.236182847686</v>
      </c>
      <c r="AE249">
        <f t="shared" si="132"/>
        <v>1.5078350729670484</v>
      </c>
      <c r="AF249">
        <f t="shared" si="133"/>
        <v>40.580518866633639</v>
      </c>
      <c r="AG249">
        <f t="shared" si="134"/>
        <v>1.4839632829218073E-2</v>
      </c>
      <c r="AI249">
        <v>6.0771130875016205E-2</v>
      </c>
      <c r="AJ249">
        <v>138.2908667395304</v>
      </c>
    </row>
    <row r="250" spans="2:38" x14ac:dyDescent="0.2">
      <c r="B250">
        <v>700</v>
      </c>
      <c r="C250">
        <v>3700000</v>
      </c>
      <c r="D250">
        <v>371.86022600000001</v>
      </c>
      <c r="E250">
        <v>-574600.60218699998</v>
      </c>
      <c r="F250">
        <v>2514458.0199279999</v>
      </c>
      <c r="G250">
        <v>1174.3074919999999</v>
      </c>
      <c r="I250">
        <f t="shared" si="127"/>
        <v>559.82605405419599</v>
      </c>
      <c r="J250">
        <f t="shared" si="128"/>
        <v>0.30742204655248134</v>
      </c>
      <c r="K250">
        <f t="shared" si="129"/>
        <v>0.99971143283826558</v>
      </c>
      <c r="L250">
        <f t="shared" si="130"/>
        <v>100.99671900004614</v>
      </c>
      <c r="M250">
        <f t="shared" si="115"/>
        <v>-3.2556433999992436</v>
      </c>
      <c r="O250">
        <v>700</v>
      </c>
      <c r="P250">
        <v>3700000</v>
      </c>
      <c r="Q250">
        <v>371.86022600000001</v>
      </c>
      <c r="R250">
        <v>-574600.60218699998</v>
      </c>
      <c r="S250">
        <v>2514458.0199279999</v>
      </c>
      <c r="T250">
        <v>1174.3074919999999</v>
      </c>
      <c r="U250">
        <v>16242.175233</v>
      </c>
      <c r="V250">
        <f t="shared" si="123"/>
        <v>1.6242175233</v>
      </c>
      <c r="Y250">
        <v>3700000</v>
      </c>
      <c r="Z250">
        <v>46.011400000000002</v>
      </c>
      <c r="AA250">
        <v>90.803299999999993</v>
      </c>
      <c r="AB250">
        <v>44.791899999999998</v>
      </c>
      <c r="AD250">
        <f t="shared" si="131"/>
        <v>47030.202900120166</v>
      </c>
      <c r="AE250">
        <f t="shared" si="132"/>
        <v>1.5786456554251258</v>
      </c>
      <c r="AF250">
        <f t="shared" si="133"/>
        <v>40.459411694931944</v>
      </c>
      <c r="AG250">
        <f t="shared" si="134"/>
        <v>1.4884052307548336E-2</v>
      </c>
      <c r="AI250">
        <v>6.2396142393763968E-2</v>
      </c>
      <c r="AJ250">
        <v>140.50958415155705</v>
      </c>
      <c r="AK250">
        <f>AVERAGE(AI245:AI255)</f>
        <v>7.1447905458709271E-2</v>
      </c>
      <c r="AL250">
        <f>AVERAGE(AJ245:AJ255)</f>
        <v>140.6862429985683</v>
      </c>
    </row>
    <row r="251" spans="2:38" x14ac:dyDescent="0.2">
      <c r="B251">
        <v>720</v>
      </c>
      <c r="C251">
        <v>3800000</v>
      </c>
      <c r="D251">
        <v>371.82011899999998</v>
      </c>
      <c r="E251">
        <v>-574596.77180300001</v>
      </c>
      <c r="F251">
        <v>2514458.0199279999</v>
      </c>
      <c r="G251">
        <v>1377.6590619999999</v>
      </c>
      <c r="I251">
        <f t="shared" si="127"/>
        <v>563.65643805416767</v>
      </c>
      <c r="J251">
        <f t="shared" si="128"/>
        <v>0.31620553359683795</v>
      </c>
      <c r="K251">
        <f t="shared" si="129"/>
        <v>0.99971143283826558</v>
      </c>
      <c r="L251">
        <f t="shared" si="130"/>
        <v>104.82710300001781</v>
      </c>
      <c r="M251">
        <f t="shared" si="115"/>
        <v>-3.8184808000014159</v>
      </c>
      <c r="O251">
        <v>720</v>
      </c>
      <c r="P251">
        <v>3800000</v>
      </c>
      <c r="Q251">
        <v>371.82011899999998</v>
      </c>
      <c r="R251">
        <v>-574596.77180300001</v>
      </c>
      <c r="S251">
        <v>2514458.0199279999</v>
      </c>
      <c r="T251">
        <v>1377.6590619999999</v>
      </c>
      <c r="U251">
        <v>17587.033872</v>
      </c>
      <c r="V251">
        <f t="shared" si="123"/>
        <v>1.7587033872000002</v>
      </c>
      <c r="Y251">
        <v>3800000</v>
      </c>
      <c r="Z251">
        <v>45.920999999999999</v>
      </c>
      <c r="AA251">
        <v>90.869299999999996</v>
      </c>
      <c r="AB251">
        <v>44.948300000000003</v>
      </c>
      <c r="AD251">
        <f t="shared" si="131"/>
        <v>47524.571542359903</v>
      </c>
      <c r="AE251">
        <f t="shared" si="132"/>
        <v>1.6915767576780159</v>
      </c>
      <c r="AF251">
        <f t="shared" si="133"/>
        <v>39.749023587234902</v>
      </c>
      <c r="AG251">
        <f t="shared" si="134"/>
        <v>1.515005767823167E-2</v>
      </c>
      <c r="AI251">
        <v>5.6697179495079783E-2</v>
      </c>
      <c r="AJ251">
        <v>142.11699243904172</v>
      </c>
    </row>
    <row r="252" spans="2:38" x14ac:dyDescent="0.2">
      <c r="B252">
        <v>740</v>
      </c>
      <c r="C252">
        <v>3900000</v>
      </c>
      <c r="D252">
        <v>371.87773800000002</v>
      </c>
      <c r="E252">
        <v>-574571.60733499995</v>
      </c>
      <c r="F252">
        <v>2514458.0199279999</v>
      </c>
      <c r="G252">
        <v>1490.6352059999999</v>
      </c>
      <c r="I252">
        <f t="shared" si="127"/>
        <v>588.82090605422854</v>
      </c>
      <c r="J252">
        <f t="shared" si="128"/>
        <v>0.32498902064119456</v>
      </c>
      <c r="K252">
        <f t="shared" si="129"/>
        <v>0.99971143283826558</v>
      </c>
      <c r="L252">
        <f t="shared" si="130"/>
        <v>129.99157100007869</v>
      </c>
      <c r="M252">
        <f t="shared" si="115"/>
        <v>-2.7517765999969557</v>
      </c>
      <c r="O252">
        <v>740</v>
      </c>
      <c r="P252">
        <v>3900000</v>
      </c>
      <c r="Q252">
        <v>371.87773800000002</v>
      </c>
      <c r="R252">
        <v>-574571.60733499995</v>
      </c>
      <c r="S252">
        <v>2514458.0199279999</v>
      </c>
      <c r="T252">
        <v>1490.6352059999999</v>
      </c>
      <c r="U252">
        <v>19297.760745</v>
      </c>
      <c r="V252">
        <f t="shared" si="123"/>
        <v>1.9297760745000001</v>
      </c>
      <c r="Y252">
        <v>3900000</v>
      </c>
      <c r="Z252">
        <v>46.308100000000003</v>
      </c>
      <c r="AA252">
        <v>90.823999999999998</v>
      </c>
      <c r="AB252">
        <v>44.515900000000002</v>
      </c>
      <c r="AD252">
        <f t="shared" si="131"/>
        <v>46166.172728757629</v>
      </c>
      <c r="AE252">
        <f t="shared" si="132"/>
        <v>1.910734586905334</v>
      </c>
      <c r="AF252">
        <f t="shared" si="133"/>
        <v>37.569282726024106</v>
      </c>
      <c r="AG252">
        <f t="shared" si="134"/>
        <v>1.6029052361514959E-2</v>
      </c>
      <c r="AI252">
        <v>9.1756335803170191E-2</v>
      </c>
      <c r="AJ252">
        <v>144.72486652248688</v>
      </c>
    </row>
    <row r="253" spans="2:38" x14ac:dyDescent="0.2">
      <c r="B253">
        <v>760</v>
      </c>
      <c r="C253">
        <v>4000000</v>
      </c>
      <c r="D253">
        <v>371.81632500000001</v>
      </c>
      <c r="E253">
        <v>-574561.49950100004</v>
      </c>
      <c r="F253">
        <v>2514458.0199279999</v>
      </c>
      <c r="G253">
        <v>1665.176692</v>
      </c>
      <c r="I253">
        <f t="shared" si="127"/>
        <v>598.92874005413614</v>
      </c>
      <c r="J253">
        <f t="shared" si="128"/>
        <v>0.33377250768555117</v>
      </c>
      <c r="K253">
        <f t="shared" si="129"/>
        <v>0.99971143283826558</v>
      </c>
      <c r="L253">
        <f t="shared" si="130"/>
        <v>140.09940499998629</v>
      </c>
      <c r="M253">
        <f t="shared" si="115"/>
        <v>-3.5046083000046195</v>
      </c>
      <c r="O253">
        <v>760</v>
      </c>
      <c r="P253">
        <v>4000000</v>
      </c>
      <c r="Q253">
        <v>371.81632500000001</v>
      </c>
      <c r="R253">
        <v>-574561.49950100004</v>
      </c>
      <c r="S253">
        <v>2514458.0199279999</v>
      </c>
      <c r="T253">
        <v>1665.176692</v>
      </c>
      <c r="U253">
        <v>20930.545434</v>
      </c>
      <c r="V253">
        <f t="shared" si="123"/>
        <v>2.0930545434000001</v>
      </c>
      <c r="Y253">
        <v>4000000</v>
      </c>
      <c r="Z253">
        <v>46.3003</v>
      </c>
      <c r="AA253">
        <v>91.222300000000004</v>
      </c>
      <c r="AB253">
        <v>44.921999999999997</v>
      </c>
      <c r="AD253">
        <f t="shared" si="131"/>
        <v>47441.198086251105</v>
      </c>
      <c r="AE253">
        <f t="shared" si="132"/>
        <v>2.0167042665414061</v>
      </c>
      <c r="AF253">
        <f t="shared" si="133"/>
        <v>37.59090722044791</v>
      </c>
      <c r="AG253">
        <f t="shared" si="134"/>
        <v>1.6019831510542204E-2</v>
      </c>
      <c r="AI253">
        <v>7.8139144341479186E-2</v>
      </c>
      <c r="AJ253">
        <v>149.5823077359895</v>
      </c>
    </row>
    <row r="254" spans="2:38" x14ac:dyDescent="0.2">
      <c r="B254">
        <v>780</v>
      </c>
      <c r="C254">
        <v>4100000</v>
      </c>
      <c r="D254">
        <v>371.84482800000001</v>
      </c>
      <c r="E254">
        <v>-574554.87832400005</v>
      </c>
      <c r="F254">
        <v>2514458.0199279999</v>
      </c>
      <c r="G254">
        <v>1766.956236</v>
      </c>
      <c r="I254">
        <f t="shared" si="127"/>
        <v>605.54991705412976</v>
      </c>
      <c r="J254">
        <f t="shared" si="128"/>
        <v>0.34255599472990778</v>
      </c>
      <c r="K254">
        <f t="shared" si="129"/>
        <v>0.99971143283826558</v>
      </c>
      <c r="L254">
        <f t="shared" si="130"/>
        <v>146.72058199997991</v>
      </c>
      <c r="M254">
        <f t="shared" si="115"/>
        <v>-3.6789411500003184</v>
      </c>
      <c r="O254">
        <v>780</v>
      </c>
      <c r="P254">
        <v>4100000</v>
      </c>
      <c r="Q254">
        <v>371.84482800000001</v>
      </c>
      <c r="R254">
        <v>-574554.87832400005</v>
      </c>
      <c r="S254">
        <v>2514458.0199279999</v>
      </c>
      <c r="T254">
        <v>1766.956236</v>
      </c>
      <c r="U254">
        <v>22671.824458999999</v>
      </c>
      <c r="V254">
        <f t="shared" si="123"/>
        <v>2.2671824459000001</v>
      </c>
      <c r="Y254">
        <v>4100000</v>
      </c>
      <c r="Z254">
        <v>46.264800000000001</v>
      </c>
      <c r="AA254">
        <v>91.410600000000002</v>
      </c>
      <c r="AB254">
        <v>45.145800000000001</v>
      </c>
      <c r="AD254">
        <f t="shared" si="131"/>
        <v>48153.788124266444</v>
      </c>
      <c r="AE254">
        <f t="shared" si="132"/>
        <v>2.1521539387289383</v>
      </c>
      <c r="AF254">
        <f t="shared" si="133"/>
        <v>37.177193856965708</v>
      </c>
      <c r="AG254">
        <f t="shared" si="134"/>
        <v>1.6198102587217426E-2</v>
      </c>
      <c r="AI254">
        <v>5.1678933889997898E-2</v>
      </c>
      <c r="AJ254">
        <v>150.71530915816354</v>
      </c>
    </row>
    <row r="255" spans="2:38" x14ac:dyDescent="0.2">
      <c r="B255">
        <v>800</v>
      </c>
      <c r="C255">
        <v>4200000</v>
      </c>
      <c r="D255">
        <v>371.83273300000002</v>
      </c>
      <c r="E255">
        <v>-574529.66720799997</v>
      </c>
      <c r="F255">
        <v>2514458.0199279999</v>
      </c>
      <c r="G255">
        <v>2112.163595</v>
      </c>
      <c r="I255">
        <f t="shared" si="127"/>
        <v>630.76103305420838</v>
      </c>
      <c r="J255">
        <f t="shared" si="128"/>
        <v>0.35133948177426438</v>
      </c>
      <c r="K255">
        <f t="shared" si="129"/>
        <v>0.99971143283826558</v>
      </c>
      <c r="L255">
        <f t="shared" si="130"/>
        <v>171.93169800005853</v>
      </c>
      <c r="M255">
        <f t="shared" si="115"/>
        <v>-2.7494441999960686</v>
      </c>
      <c r="O255">
        <v>800</v>
      </c>
      <c r="P255">
        <v>4200000</v>
      </c>
      <c r="Q255">
        <v>371.83273300000002</v>
      </c>
      <c r="R255">
        <v>-574529.66720799997</v>
      </c>
      <c r="S255">
        <v>2514458.0199279999</v>
      </c>
      <c r="T255">
        <v>2112.163595</v>
      </c>
      <c r="U255">
        <v>24092.086117999999</v>
      </c>
      <c r="V255">
        <f t="shared" si="123"/>
        <v>2.4092086118</v>
      </c>
      <c r="Y255">
        <v>4200000</v>
      </c>
      <c r="Z255">
        <v>45.678600000000003</v>
      </c>
      <c r="AA255">
        <v>91.3553</v>
      </c>
      <c r="AB255">
        <v>45.676699999999997</v>
      </c>
      <c r="AD255">
        <f t="shared" si="131"/>
        <v>49872.662895838104</v>
      </c>
      <c r="AE255">
        <f t="shared" si="132"/>
        <v>2.2081530358243842</v>
      </c>
      <c r="AF255">
        <f t="shared" si="133"/>
        <v>37.541646994842132</v>
      </c>
      <c r="AG255">
        <f t="shared" si="134"/>
        <v>1.6040851912616848E-2</v>
      </c>
      <c r="AI255">
        <v>5.2413422186183396E-2</v>
      </c>
      <c r="AJ255">
        <v>151.84964952976719</v>
      </c>
    </row>
    <row r="256" spans="2:38" x14ac:dyDescent="0.2">
      <c r="B256">
        <v>820</v>
      </c>
      <c r="C256">
        <v>4300000</v>
      </c>
      <c r="D256">
        <v>371.848928</v>
      </c>
      <c r="E256">
        <v>-574517.33241799998</v>
      </c>
      <c r="F256">
        <v>2514458.0199279999</v>
      </c>
      <c r="G256">
        <v>2285.376518</v>
      </c>
      <c r="I256">
        <f t="shared" si="127"/>
        <v>643.0958230542019</v>
      </c>
      <c r="J256">
        <f t="shared" si="128"/>
        <v>0.36012296881862099</v>
      </c>
      <c r="K256">
        <f t="shared" si="129"/>
        <v>0.99971143283826558</v>
      </c>
      <c r="L256">
        <f t="shared" si="130"/>
        <v>184.26648800005205</v>
      </c>
      <c r="M256">
        <f t="shared" si="115"/>
        <v>-3.3932605000003235</v>
      </c>
      <c r="O256">
        <v>820</v>
      </c>
      <c r="P256">
        <v>4300000</v>
      </c>
      <c r="Q256">
        <v>371.848928</v>
      </c>
      <c r="R256">
        <v>-574517.33241799998</v>
      </c>
      <c r="S256">
        <v>2514458.0199279999</v>
      </c>
      <c r="T256">
        <v>2285.376518</v>
      </c>
      <c r="U256">
        <v>25638.974295</v>
      </c>
      <c r="V256">
        <f t="shared" si="123"/>
        <v>2.5638974295000003</v>
      </c>
      <c r="Y256">
        <v>4300000</v>
      </c>
      <c r="Z256">
        <v>46.087800000000001</v>
      </c>
      <c r="AA256">
        <v>91.774100000000004</v>
      </c>
      <c r="AB256">
        <v>45.686300000000003</v>
      </c>
      <c r="AD256">
        <f t="shared" si="131"/>
        <v>49904.115137147477</v>
      </c>
      <c r="AE256">
        <f t="shared" si="132"/>
        <v>2.3484515615384898</v>
      </c>
      <c r="AF256">
        <f t="shared" si="133"/>
        <v>36.64909528730513</v>
      </c>
      <c r="AG256">
        <f t="shared" si="134"/>
        <v>1.6431510662927491E-2</v>
      </c>
      <c r="AI256">
        <v>0.11412882055150501</v>
      </c>
      <c r="AJ256">
        <v>153.26856304737098</v>
      </c>
    </row>
    <row r="257" spans="2:38" x14ac:dyDescent="0.2">
      <c r="B257">
        <v>840</v>
      </c>
      <c r="C257">
        <v>4400000</v>
      </c>
      <c r="D257">
        <v>371.87318199999999</v>
      </c>
      <c r="E257">
        <v>-574511.99210799998</v>
      </c>
      <c r="F257">
        <v>2514458.0199279999</v>
      </c>
      <c r="G257">
        <v>2407.5520569999999</v>
      </c>
      <c r="I257">
        <f t="shared" si="127"/>
        <v>648.43613305420149</v>
      </c>
      <c r="J257">
        <f t="shared" si="128"/>
        <v>0.3689064558629776</v>
      </c>
      <c r="K257">
        <f t="shared" si="129"/>
        <v>0.99971143283826558</v>
      </c>
      <c r="L257">
        <f t="shared" si="130"/>
        <v>189.60679800005164</v>
      </c>
      <c r="M257">
        <f t="shared" si="115"/>
        <v>-3.7429845000000199</v>
      </c>
      <c r="O257">
        <v>840</v>
      </c>
      <c r="P257">
        <v>4400000</v>
      </c>
      <c r="Q257">
        <v>371.87318199999999</v>
      </c>
      <c r="R257">
        <v>-574511.99210799998</v>
      </c>
      <c r="S257">
        <v>2514458.0199279999</v>
      </c>
      <c r="T257">
        <v>2407.5520569999999</v>
      </c>
      <c r="U257">
        <v>27895.501704999999</v>
      </c>
      <c r="V257">
        <f t="shared" si="123"/>
        <v>2.7895501705000001</v>
      </c>
      <c r="Y257">
        <v>4400000</v>
      </c>
      <c r="Z257">
        <v>46.293500000000002</v>
      </c>
      <c r="AA257">
        <v>91.414699999999996</v>
      </c>
      <c r="AB257">
        <v>45.121200000000002</v>
      </c>
      <c r="AD257">
        <f t="shared" si="131"/>
        <v>48075.113840657803</v>
      </c>
      <c r="AE257">
        <f t="shared" si="132"/>
        <v>2.6523520915273036</v>
      </c>
      <c r="AF257">
        <f t="shared" si="133"/>
        <v>34.465278041481106</v>
      </c>
      <c r="AG257">
        <f t="shared" si="134"/>
        <v>1.7472657533045718E-2</v>
      </c>
      <c r="AI257">
        <v>4.873439138209433E-2</v>
      </c>
      <c r="AJ257">
        <v>154.50456091434833</v>
      </c>
    </row>
    <row r="258" spans="2:38" x14ac:dyDescent="0.2">
      <c r="B258">
        <v>860</v>
      </c>
      <c r="C258">
        <v>4500000</v>
      </c>
      <c r="D258">
        <v>371.87220200000002</v>
      </c>
      <c r="E258">
        <v>-574490.95526700001</v>
      </c>
      <c r="F258">
        <v>2514458.0199279999</v>
      </c>
      <c r="G258">
        <v>2700.1247619999999</v>
      </c>
      <c r="I258">
        <f t="shared" si="127"/>
        <v>669.47297405416612</v>
      </c>
      <c r="J258">
        <f t="shared" si="128"/>
        <v>0.37768994290733421</v>
      </c>
      <c r="K258">
        <f t="shared" si="129"/>
        <v>0.99971143283826558</v>
      </c>
      <c r="L258">
        <f t="shared" si="130"/>
        <v>210.64363900001626</v>
      </c>
      <c r="M258">
        <f t="shared" si="115"/>
        <v>-2.9581579500017683</v>
      </c>
      <c r="O258">
        <v>860</v>
      </c>
      <c r="P258">
        <v>4500000</v>
      </c>
      <c r="Q258">
        <v>371.87220200000002</v>
      </c>
      <c r="R258">
        <v>-574490.95526700001</v>
      </c>
      <c r="S258">
        <v>2514458.0199279999</v>
      </c>
      <c r="T258">
        <v>2700.1247619999999</v>
      </c>
      <c r="U258">
        <v>29334.268485000001</v>
      </c>
      <c r="V258">
        <f t="shared" si="123"/>
        <v>2.9334268485000004</v>
      </c>
      <c r="Y258">
        <v>4500000</v>
      </c>
      <c r="Z258">
        <v>45.891800000000003</v>
      </c>
      <c r="AA258">
        <v>91.200199999999995</v>
      </c>
      <c r="AB258">
        <v>45.308399999999999</v>
      </c>
      <c r="AD258">
        <f t="shared" si="131"/>
        <v>48675.965611527936</v>
      </c>
      <c r="AE258">
        <f t="shared" si="132"/>
        <v>2.7547234525017084</v>
      </c>
      <c r="AF258">
        <f t="shared" si="133"/>
        <v>34.084495920072236</v>
      </c>
      <c r="AG258">
        <f t="shared" si="134"/>
        <v>1.7667857004901946E-2</v>
      </c>
      <c r="AI258">
        <v>4.6060400194870996E-2</v>
      </c>
      <c r="AJ258">
        <v>161.8192285187977</v>
      </c>
    </row>
    <row r="259" spans="2:38" x14ac:dyDescent="0.2">
      <c r="B259">
        <v>880</v>
      </c>
      <c r="C259">
        <v>4600000</v>
      </c>
      <c r="D259">
        <v>371.83558099999999</v>
      </c>
      <c r="E259">
        <v>-574469.98601700005</v>
      </c>
      <c r="F259">
        <v>2514458.0199279999</v>
      </c>
      <c r="G259">
        <v>2846.743598</v>
      </c>
      <c r="I259">
        <f t="shared" si="127"/>
        <v>690.44222405413166</v>
      </c>
      <c r="J259">
        <f t="shared" si="128"/>
        <v>0.38647342995169082</v>
      </c>
      <c r="K259">
        <f t="shared" si="129"/>
        <v>0.99971143283826558</v>
      </c>
      <c r="L259">
        <f t="shared" si="130"/>
        <v>231.61288899998181</v>
      </c>
      <c r="M259">
        <f t="shared" si="115"/>
        <v>-2.9615375000017226</v>
      </c>
      <c r="O259">
        <v>880</v>
      </c>
      <c r="P259">
        <v>4600000</v>
      </c>
      <c r="Q259">
        <v>371.83558099999999</v>
      </c>
      <c r="R259">
        <v>-574469.98601700005</v>
      </c>
      <c r="S259">
        <v>2514458.0199279999</v>
      </c>
      <c r="T259">
        <v>2846.743598</v>
      </c>
      <c r="U259">
        <v>31244.969862999998</v>
      </c>
      <c r="V259">
        <f t="shared" si="123"/>
        <v>3.1244969863000001</v>
      </c>
      <c r="Y259">
        <v>4600000</v>
      </c>
      <c r="Z259">
        <v>45.993600000000001</v>
      </c>
      <c r="AA259">
        <v>91.738900000000001</v>
      </c>
      <c r="AB259">
        <v>45.7453</v>
      </c>
      <c r="AD259">
        <f t="shared" si="131"/>
        <v>50097.705784677644</v>
      </c>
      <c r="AE259">
        <f t="shared" si="132"/>
        <v>2.8508842958376834</v>
      </c>
      <c r="AF259">
        <f t="shared" si="133"/>
        <v>34.282770935832815</v>
      </c>
      <c r="AG259">
        <f t="shared" si="134"/>
        <v>1.7565674639519073E-2</v>
      </c>
      <c r="AI259">
        <v>7.1329624175428485E-2</v>
      </c>
      <c r="AJ259">
        <v>162.0284791404072</v>
      </c>
    </row>
    <row r="260" spans="2:38" x14ac:dyDescent="0.2">
      <c r="B260">
        <v>900</v>
      </c>
      <c r="C260">
        <v>4700000</v>
      </c>
      <c r="D260">
        <v>371.82944500000002</v>
      </c>
      <c r="E260">
        <v>-574450.56263099995</v>
      </c>
      <c r="F260">
        <v>2514458.0199279999</v>
      </c>
      <c r="G260">
        <v>3097.3904480000001</v>
      </c>
      <c r="I260">
        <f t="shared" si="127"/>
        <v>709.86561005422845</v>
      </c>
      <c r="J260">
        <f t="shared" si="128"/>
        <v>0.39525691699604742</v>
      </c>
      <c r="K260">
        <f t="shared" si="129"/>
        <v>0.99971143283826558</v>
      </c>
      <c r="L260">
        <f t="shared" si="130"/>
        <v>251.0362750000786</v>
      </c>
      <c r="M260">
        <f t="shared" si="115"/>
        <v>-3.0388306999951595</v>
      </c>
      <c r="O260">
        <v>900</v>
      </c>
      <c r="P260">
        <v>4700000</v>
      </c>
      <c r="Q260">
        <v>371.82944500000002</v>
      </c>
      <c r="R260">
        <v>-574450.56263099995</v>
      </c>
      <c r="S260">
        <v>2514458.0199279999</v>
      </c>
      <c r="T260">
        <v>3097.3904480000001</v>
      </c>
      <c r="U260">
        <v>32940.178603</v>
      </c>
      <c r="V260">
        <f t="shared" si="123"/>
        <v>3.2940178603000003</v>
      </c>
      <c r="Y260">
        <v>4700000</v>
      </c>
      <c r="Z260">
        <v>45.8065</v>
      </c>
      <c r="AA260">
        <v>91.947500000000005</v>
      </c>
      <c r="AB260">
        <v>46.140999999999998</v>
      </c>
      <c r="AD260">
        <f t="shared" si="131"/>
        <v>51409.029526172315</v>
      </c>
      <c r="AE260">
        <f t="shared" si="132"/>
        <v>2.9288954104577352</v>
      </c>
      <c r="AF260">
        <f t="shared" si="133"/>
        <v>34.398352867401073</v>
      </c>
      <c r="AG260">
        <f t="shared" si="134"/>
        <v>1.7506652202835503E-2</v>
      </c>
      <c r="AI260">
        <v>4.756297463041443E-2</v>
      </c>
      <c r="AJ260">
        <v>162.90102754375934</v>
      </c>
    </row>
    <row r="261" spans="2:38" x14ac:dyDescent="0.2">
      <c r="B261">
        <v>920</v>
      </c>
      <c r="C261">
        <v>4800000</v>
      </c>
      <c r="D261">
        <v>371.84981800000003</v>
      </c>
      <c r="E261">
        <v>-574437.45219800004</v>
      </c>
      <c r="F261">
        <v>2514458.0199279999</v>
      </c>
      <c r="G261">
        <v>3362.1561449999999</v>
      </c>
      <c r="I261">
        <f t="shared" si="127"/>
        <v>722.97604305413552</v>
      </c>
      <c r="J261">
        <f t="shared" si="128"/>
        <v>0.40404040404040403</v>
      </c>
      <c r="K261">
        <f t="shared" si="129"/>
        <v>0.99971143283826558</v>
      </c>
      <c r="L261">
        <f t="shared" si="130"/>
        <v>264.14670799998567</v>
      </c>
      <c r="M261">
        <f t="shared" si="115"/>
        <v>-3.3544783500046464</v>
      </c>
      <c r="O261">
        <v>920</v>
      </c>
      <c r="P261">
        <v>4800000</v>
      </c>
      <c r="Q261">
        <v>371.84981800000003</v>
      </c>
      <c r="R261">
        <v>-574437.45219800004</v>
      </c>
      <c r="S261">
        <v>2514458.0199279999</v>
      </c>
      <c r="T261">
        <v>3362.1561449999999</v>
      </c>
      <c r="U261">
        <v>34652.674784000003</v>
      </c>
      <c r="V261">
        <f t="shared" si="123"/>
        <v>3.4652674784000004</v>
      </c>
      <c r="Y261">
        <v>4800000</v>
      </c>
      <c r="Z261">
        <v>45.589500000000001</v>
      </c>
      <c r="AA261">
        <v>91.897800000000004</v>
      </c>
      <c r="AB261">
        <v>46.308300000000003</v>
      </c>
      <c r="AD261">
        <f t="shared" ref="AD261:AD273" si="135">(1/6)*3.14*(AB261)^3</f>
        <v>51970.262695705576</v>
      </c>
      <c r="AE261">
        <f t="shared" ref="AE261:AE273" si="136">V261*$AD$212/AD261</f>
        <v>3.0478891654136642</v>
      </c>
      <c r="AF261">
        <f t="shared" ref="AF261:AF273" si="137">AD261/O261*0.6022</f>
        <v>34.017926299297713</v>
      </c>
      <c r="AG261">
        <f t="shared" ref="AG261:AG273" si="138">O261/AD261</f>
        <v>1.7702431203527894E-2</v>
      </c>
      <c r="AI261">
        <v>6.9343743180467834E-2</v>
      </c>
      <c r="AJ261">
        <v>168.0384299413293</v>
      </c>
      <c r="AK261">
        <f>AVERAGE(AI256:AI266)</f>
        <v>5.6228048411543101E-2</v>
      </c>
      <c r="AL261">
        <f>AVERAGE(AJ256:AJ266)</f>
        <v>168.41862989232644</v>
      </c>
    </row>
    <row r="262" spans="2:38" x14ac:dyDescent="0.2">
      <c r="B262">
        <v>940</v>
      </c>
      <c r="C262">
        <v>4900000</v>
      </c>
      <c r="D262">
        <v>371.83403399999997</v>
      </c>
      <c r="E262">
        <v>-574412.66115299996</v>
      </c>
      <c r="F262">
        <v>2514458.0199279999</v>
      </c>
      <c r="G262">
        <v>3601.2359150000002</v>
      </c>
      <c r="I262">
        <f t="shared" si="127"/>
        <v>747.76708805421367</v>
      </c>
      <c r="J262">
        <f t="shared" si="128"/>
        <v>0.41282389108476064</v>
      </c>
      <c r="K262">
        <f t="shared" si="129"/>
        <v>0.99971143283826558</v>
      </c>
      <c r="L262">
        <f t="shared" si="130"/>
        <v>288.93775300006382</v>
      </c>
      <c r="M262">
        <f t="shared" si="115"/>
        <v>-2.7704477499960918</v>
      </c>
      <c r="O262">
        <v>940</v>
      </c>
      <c r="P262">
        <v>4900000</v>
      </c>
      <c r="Q262">
        <v>371.83403399999997</v>
      </c>
      <c r="R262">
        <v>-574412.66115299996</v>
      </c>
      <c r="S262">
        <v>2514458.0199279999</v>
      </c>
      <c r="T262">
        <v>3601.2359150000002</v>
      </c>
      <c r="U262">
        <v>36815.284299999999</v>
      </c>
      <c r="V262">
        <f t="shared" si="123"/>
        <v>3.6815284300000002</v>
      </c>
      <c r="Y262">
        <v>4900000</v>
      </c>
      <c r="Z262">
        <v>45.572099999999999</v>
      </c>
      <c r="AA262">
        <v>91.927800000000005</v>
      </c>
      <c r="AB262">
        <v>46.355699999999999</v>
      </c>
      <c r="AD262">
        <f t="shared" si="135"/>
        <v>52130.01242368047</v>
      </c>
      <c r="AE262">
        <f t="shared" si="136"/>
        <v>3.2281793092499824</v>
      </c>
      <c r="AF262">
        <f t="shared" si="137"/>
        <v>33.396482427170618</v>
      </c>
      <c r="AG262">
        <f t="shared" si="138"/>
        <v>1.8031839170884172E-2</v>
      </c>
      <c r="AI262">
        <v>4.2160444108905966E-2</v>
      </c>
      <c r="AJ262">
        <v>168.53774985948803</v>
      </c>
    </row>
    <row r="263" spans="2:38" x14ac:dyDescent="0.2">
      <c r="B263">
        <v>960</v>
      </c>
      <c r="C263">
        <v>5000000</v>
      </c>
      <c r="D263">
        <v>371.86813899999999</v>
      </c>
      <c r="E263">
        <v>-574393.46126400004</v>
      </c>
      <c r="F263">
        <v>2514458.0199279999</v>
      </c>
      <c r="G263">
        <v>3840.3331499999999</v>
      </c>
      <c r="I263">
        <f t="shared" si="127"/>
        <v>766.96697705413681</v>
      </c>
      <c r="J263">
        <f t="shared" si="128"/>
        <v>0.42160737812911725</v>
      </c>
      <c r="K263">
        <f t="shared" si="129"/>
        <v>0.99971143283826558</v>
      </c>
      <c r="L263">
        <f t="shared" si="130"/>
        <v>308.13764199998695</v>
      </c>
      <c r="M263">
        <f t="shared" si="115"/>
        <v>-3.050005550003843</v>
      </c>
      <c r="O263">
        <v>960</v>
      </c>
      <c r="P263">
        <v>5000000</v>
      </c>
      <c r="Q263">
        <v>371.86813899999999</v>
      </c>
      <c r="R263">
        <v>-574393.46126400004</v>
      </c>
      <c r="S263">
        <v>2514458.0199279999</v>
      </c>
      <c r="T263">
        <v>3840.3331499999999</v>
      </c>
      <c r="U263">
        <v>38774.965770000003</v>
      </c>
      <c r="V263">
        <f t="shared" si="123"/>
        <v>3.8774965770000005</v>
      </c>
      <c r="Y263">
        <v>5000000</v>
      </c>
      <c r="Z263">
        <v>45.112000000000002</v>
      </c>
      <c r="AA263">
        <v>92.104600000000005</v>
      </c>
      <c r="AB263">
        <v>46.992600000000003</v>
      </c>
      <c r="AD263">
        <f t="shared" si="135"/>
        <v>54308.376545195002</v>
      </c>
      <c r="AE263">
        <f t="shared" si="136"/>
        <v>3.2636375556106749</v>
      </c>
      <c r="AF263">
        <f t="shared" si="137"/>
        <v>34.067192036996282</v>
      </c>
      <c r="AG263">
        <f t="shared" si="138"/>
        <v>1.7676831109121733E-2</v>
      </c>
      <c r="AI263">
        <v>4.4768689344377714E-2</v>
      </c>
      <c r="AJ263">
        <v>170.08011884241049</v>
      </c>
    </row>
    <row r="264" spans="2:38" x14ac:dyDescent="0.2">
      <c r="B264">
        <v>980</v>
      </c>
      <c r="C264">
        <v>5100000</v>
      </c>
      <c r="D264">
        <v>371.841747</v>
      </c>
      <c r="E264">
        <v>-574382.17986000003</v>
      </c>
      <c r="F264">
        <v>2514458.0199279999</v>
      </c>
      <c r="G264">
        <v>4126.7974389999999</v>
      </c>
      <c r="I264">
        <f t="shared" si="127"/>
        <v>778.24838105414528</v>
      </c>
      <c r="J264">
        <f t="shared" si="128"/>
        <v>0.43039086517347386</v>
      </c>
      <c r="K264">
        <f t="shared" si="129"/>
        <v>0.99971143283826558</v>
      </c>
      <c r="L264">
        <f t="shared" si="130"/>
        <v>319.41904599999543</v>
      </c>
      <c r="M264">
        <f t="shared" si="115"/>
        <v>-3.4459297999995755</v>
      </c>
      <c r="O264">
        <v>980</v>
      </c>
      <c r="P264">
        <v>5100000</v>
      </c>
      <c r="Q264">
        <v>371.841747</v>
      </c>
      <c r="R264">
        <v>-574382.17986000003</v>
      </c>
      <c r="S264">
        <v>2514458.0199279999</v>
      </c>
      <c r="T264">
        <v>4126.7974389999999</v>
      </c>
      <c r="U264">
        <v>40085.766625999997</v>
      </c>
      <c r="V264">
        <f t="shared" si="123"/>
        <v>4.0085766625999995</v>
      </c>
      <c r="Y264">
        <v>5100000</v>
      </c>
      <c r="Z264">
        <v>44.923099999999998</v>
      </c>
      <c r="AA264">
        <v>92.232600000000005</v>
      </c>
      <c r="AB264">
        <v>47.3095</v>
      </c>
      <c r="AD264">
        <f t="shared" si="135"/>
        <v>55414.506779520598</v>
      </c>
      <c r="AE264">
        <f t="shared" si="136"/>
        <v>3.3066181180993643</v>
      </c>
      <c r="AF264">
        <f t="shared" si="137"/>
        <v>34.051648961864593</v>
      </c>
      <c r="AG264">
        <f t="shared" si="138"/>
        <v>1.7684899802485946E-2</v>
      </c>
      <c r="AI264">
        <v>3.7533741296772331E-2</v>
      </c>
      <c r="AJ264">
        <v>175.30747156089973</v>
      </c>
    </row>
    <row r="265" spans="2:38" x14ac:dyDescent="0.2">
      <c r="B265">
        <v>1000</v>
      </c>
      <c r="C265">
        <v>5200000</v>
      </c>
      <c r="D265">
        <v>371.851609</v>
      </c>
      <c r="E265">
        <v>-574361.85287199996</v>
      </c>
      <c r="F265">
        <v>2514458.0199279999</v>
      </c>
      <c r="G265">
        <v>4359.504414</v>
      </c>
      <c r="I265">
        <f t="shared" si="127"/>
        <v>798.57536905421875</v>
      </c>
      <c r="J265">
        <f t="shared" si="128"/>
        <v>0.43917435221783047</v>
      </c>
      <c r="K265">
        <f t="shared" si="129"/>
        <v>0.99971143283826558</v>
      </c>
      <c r="L265">
        <f t="shared" si="130"/>
        <v>339.7460340000689</v>
      </c>
      <c r="M265">
        <f t="shared" si="115"/>
        <v>-2.9936505999963261</v>
      </c>
      <c r="O265">
        <v>1000</v>
      </c>
      <c r="P265">
        <v>5200000</v>
      </c>
      <c r="Q265">
        <v>371.851609</v>
      </c>
      <c r="R265">
        <v>-574361.85287199996</v>
      </c>
      <c r="S265">
        <v>2514458.0199279999</v>
      </c>
      <c r="T265">
        <v>4359.504414</v>
      </c>
      <c r="U265">
        <v>42100.480511000002</v>
      </c>
      <c r="V265">
        <f t="shared" si="123"/>
        <v>4.2100480511000002</v>
      </c>
      <c r="Y265">
        <v>5200000</v>
      </c>
      <c r="Z265">
        <v>44.903199999999998</v>
      </c>
      <c r="AA265">
        <v>92.280100000000004</v>
      </c>
      <c r="AB265">
        <v>47.376899999999999</v>
      </c>
      <c r="AD265">
        <f t="shared" si="135"/>
        <v>55651.685018818171</v>
      </c>
      <c r="AE265">
        <f t="shared" si="136"/>
        <v>3.4580084778903606</v>
      </c>
      <c r="AF265">
        <f t="shared" si="137"/>
        <v>33.513444718332302</v>
      </c>
      <c r="AG265">
        <f t="shared" si="138"/>
        <v>1.7968907853587148E-2</v>
      </c>
      <c r="AI265">
        <v>3.4490765508951075E-2</v>
      </c>
      <c r="AJ265">
        <v>186.77180560545676</v>
      </c>
    </row>
    <row r="266" spans="2:38" x14ac:dyDescent="0.2">
      <c r="B266">
        <v>1020</v>
      </c>
      <c r="C266">
        <v>5300000</v>
      </c>
      <c r="D266">
        <v>371.85375199999999</v>
      </c>
      <c r="E266">
        <v>-574341.03761300002</v>
      </c>
      <c r="F266">
        <v>2514458.0199279999</v>
      </c>
      <c r="G266">
        <v>4628.8851670000004</v>
      </c>
      <c r="I266">
        <f t="shared" si="127"/>
        <v>819.39062805415597</v>
      </c>
      <c r="J266">
        <f t="shared" si="128"/>
        <v>0.44795783926218707</v>
      </c>
      <c r="K266">
        <f t="shared" si="129"/>
        <v>0.99971143283826558</v>
      </c>
      <c r="L266">
        <f t="shared" si="130"/>
        <v>360.56129300000612</v>
      </c>
      <c r="M266">
        <f t="shared" si="115"/>
        <v>-2.9692370500031386</v>
      </c>
      <c r="O266">
        <v>1020</v>
      </c>
      <c r="P266">
        <v>5300000</v>
      </c>
      <c r="Q266">
        <v>371.85375199999999</v>
      </c>
      <c r="R266">
        <v>-574341.03761300002</v>
      </c>
      <c r="S266">
        <v>2514458.0199279999</v>
      </c>
      <c r="T266">
        <v>4628.8851670000004</v>
      </c>
      <c r="U266">
        <v>43476.010461999998</v>
      </c>
      <c r="V266">
        <f t="shared" si="123"/>
        <v>4.3476010462000003</v>
      </c>
      <c r="Y266">
        <v>5300000</v>
      </c>
      <c r="Z266">
        <v>44.688899999999997</v>
      </c>
      <c r="AA266">
        <v>92.301900000000003</v>
      </c>
      <c r="AB266">
        <v>47.613</v>
      </c>
      <c r="AD266">
        <f t="shared" si="135"/>
        <v>56487.848899124423</v>
      </c>
      <c r="AE266">
        <f t="shared" si="136"/>
        <v>3.5181306806751187</v>
      </c>
      <c r="AF266">
        <f t="shared" si="137"/>
        <v>33.349982948090911</v>
      </c>
      <c r="AG266">
        <f t="shared" si="138"/>
        <v>1.8056980746806423E-2</v>
      </c>
      <c r="AI266">
        <v>6.2394938153186051E-2</v>
      </c>
      <c r="AJ266">
        <v>189.34749384132286</v>
      </c>
    </row>
    <row r="267" spans="2:38" x14ac:dyDescent="0.2">
      <c r="B267">
        <v>1040</v>
      </c>
      <c r="C267">
        <v>5400000</v>
      </c>
      <c r="D267">
        <v>371.89756499999999</v>
      </c>
      <c r="E267">
        <v>-574309.83258799999</v>
      </c>
      <c r="F267">
        <v>2514458.0199279999</v>
      </c>
      <c r="G267">
        <v>4850.4181920000001</v>
      </c>
      <c r="I267">
        <f t="shared" si="127"/>
        <v>850.59565305418801</v>
      </c>
      <c r="J267">
        <f t="shared" si="128"/>
        <v>0.45674132630654368</v>
      </c>
      <c r="K267">
        <f t="shared" si="129"/>
        <v>0.99971143283826558</v>
      </c>
      <c r="L267">
        <f t="shared" si="130"/>
        <v>391.76631800003815</v>
      </c>
      <c r="M267">
        <f t="shared" si="115"/>
        <v>-2.4497487499983976</v>
      </c>
      <c r="O267">
        <v>1040</v>
      </c>
      <c r="P267">
        <v>5400000</v>
      </c>
      <c r="Q267">
        <v>371.89756499999999</v>
      </c>
      <c r="R267">
        <v>-574309.83258799999</v>
      </c>
      <c r="S267">
        <v>2514458.0199279999</v>
      </c>
      <c r="T267">
        <v>4850.4181920000001</v>
      </c>
      <c r="U267">
        <v>45514.645006999999</v>
      </c>
      <c r="V267">
        <f t="shared" si="123"/>
        <v>4.5514645006999999</v>
      </c>
      <c r="Y267">
        <v>5400000</v>
      </c>
      <c r="Z267">
        <v>44.505600000000001</v>
      </c>
      <c r="AA267">
        <v>92.437100000000001</v>
      </c>
      <c r="AB267">
        <v>47.9315</v>
      </c>
      <c r="AD267">
        <f t="shared" si="135"/>
        <v>57629.049759750662</v>
      </c>
      <c r="AE267">
        <f t="shared" si="136"/>
        <v>3.6101647436168682</v>
      </c>
      <c r="AF267">
        <f t="shared" si="137"/>
        <v>33.369436312809469</v>
      </c>
      <c r="AG267">
        <f t="shared" si="138"/>
        <v>1.8046454077165052E-2</v>
      </c>
      <c r="AI267">
        <v>3.4395946834362687E-2</v>
      </c>
      <c r="AJ267">
        <v>190.35701028364008</v>
      </c>
    </row>
    <row r="268" spans="2:38" x14ac:dyDescent="0.2">
      <c r="B268">
        <v>1060</v>
      </c>
      <c r="C268">
        <v>5500000</v>
      </c>
      <c r="D268">
        <v>371.84710799999999</v>
      </c>
      <c r="E268">
        <v>-574300.381758</v>
      </c>
      <c r="F268">
        <v>2514458.0199279999</v>
      </c>
      <c r="G268">
        <v>5171.9329630000002</v>
      </c>
      <c r="I268">
        <f t="shared" si="127"/>
        <v>860.04648305417504</v>
      </c>
      <c r="J268">
        <f t="shared" si="128"/>
        <v>0.46552481335090029</v>
      </c>
      <c r="K268">
        <f t="shared" si="129"/>
        <v>0.99971143283826558</v>
      </c>
      <c r="L268">
        <f t="shared" si="130"/>
        <v>401.21714800002519</v>
      </c>
      <c r="M268">
        <f t="shared" si="115"/>
        <v>-3.5374585000006475</v>
      </c>
      <c r="O268">
        <v>1060</v>
      </c>
      <c r="P268">
        <v>5500000</v>
      </c>
      <c r="Q268">
        <v>371.84710799999999</v>
      </c>
      <c r="R268">
        <v>-574300.381758</v>
      </c>
      <c r="S268">
        <v>2514458.0199279999</v>
      </c>
      <c r="T268">
        <v>5171.9329630000002</v>
      </c>
      <c r="U268">
        <v>46947.117020999998</v>
      </c>
      <c r="V268">
        <f t="shared" si="123"/>
        <v>4.6947117021000002</v>
      </c>
      <c r="Y268">
        <v>5500000</v>
      </c>
      <c r="Z268">
        <v>44.84</v>
      </c>
      <c r="AA268">
        <v>92.397900000000007</v>
      </c>
      <c r="AB268">
        <v>47.557899999999997</v>
      </c>
      <c r="AD268">
        <f t="shared" si="135"/>
        <v>56291.964584640438</v>
      </c>
      <c r="AE268">
        <f t="shared" si="136"/>
        <v>3.8122365554727522</v>
      </c>
      <c r="AF268">
        <f t="shared" si="137"/>
        <v>31.980208559311762</v>
      </c>
      <c r="AG268">
        <f t="shared" si="138"/>
        <v>1.8830396270966648E-2</v>
      </c>
      <c r="AI268">
        <v>3.1692097358525434E-2</v>
      </c>
      <c r="AJ268">
        <v>195.7137306338862</v>
      </c>
    </row>
    <row r="269" spans="2:38" x14ac:dyDescent="0.2">
      <c r="B269">
        <v>1080</v>
      </c>
      <c r="C269">
        <v>5600000</v>
      </c>
      <c r="D269">
        <v>371.83083800000003</v>
      </c>
      <c r="E269">
        <v>-574278.90530099999</v>
      </c>
      <c r="F269">
        <v>2514458.0199279999</v>
      </c>
      <c r="G269">
        <v>5505.5077600000004</v>
      </c>
      <c r="I269">
        <f t="shared" si="127"/>
        <v>881.52294005418662</v>
      </c>
      <c r="J269">
        <f t="shared" si="128"/>
        <v>0.4743083003952569</v>
      </c>
      <c r="K269">
        <f t="shared" si="129"/>
        <v>0.99971143283826558</v>
      </c>
      <c r="L269">
        <f t="shared" si="130"/>
        <v>422.69360500003677</v>
      </c>
      <c r="M269">
        <f t="shared" si="115"/>
        <v>-2.9361771499994207</v>
      </c>
      <c r="O269">
        <v>1080</v>
      </c>
      <c r="P269">
        <v>5600000</v>
      </c>
      <c r="Q269">
        <v>371.83083800000003</v>
      </c>
      <c r="R269">
        <v>-574278.90530099999</v>
      </c>
      <c r="S269">
        <v>2514458.0199279999</v>
      </c>
      <c r="T269">
        <v>5505.5077600000004</v>
      </c>
      <c r="U269">
        <v>48225.099912999998</v>
      </c>
      <c r="V269">
        <f t="shared" si="123"/>
        <v>4.8225099913000005</v>
      </c>
      <c r="Y269">
        <v>5600000</v>
      </c>
      <c r="Z269">
        <v>44.369399999999999</v>
      </c>
      <c r="AA269">
        <v>92.361199999999997</v>
      </c>
      <c r="AB269">
        <v>47.991799999999998</v>
      </c>
      <c r="AD269">
        <f t="shared" si="135"/>
        <v>57846.823370917846</v>
      </c>
      <c r="AE269">
        <f t="shared" si="136"/>
        <v>3.8107542324525752</v>
      </c>
      <c r="AF269">
        <f t="shared" si="137"/>
        <v>32.254960216635858</v>
      </c>
      <c r="AG269">
        <f t="shared" si="138"/>
        <v>1.8669996675097698E-2</v>
      </c>
      <c r="AI269">
        <v>5.338696340408805E-2</v>
      </c>
      <c r="AJ269">
        <v>198.5211007365117</v>
      </c>
    </row>
    <row r="270" spans="2:38" x14ac:dyDescent="0.2">
      <c r="B270">
        <v>1100</v>
      </c>
      <c r="C270">
        <v>5700000</v>
      </c>
      <c r="D270">
        <v>371.87782299999998</v>
      </c>
      <c r="E270">
        <v>-574258.36651399999</v>
      </c>
      <c r="F270">
        <v>2514458.0199279999</v>
      </c>
      <c r="G270">
        <v>5761.2614940000003</v>
      </c>
      <c r="I270">
        <f t="shared" si="127"/>
        <v>902.0617270541843</v>
      </c>
      <c r="J270">
        <f t="shared" si="128"/>
        <v>0.48309178743961351</v>
      </c>
      <c r="K270">
        <f t="shared" si="129"/>
        <v>0.99971143283826558</v>
      </c>
      <c r="L270">
        <f t="shared" si="130"/>
        <v>443.23239200003445</v>
      </c>
      <c r="M270">
        <f t="shared" si="115"/>
        <v>-2.9830606500001151</v>
      </c>
      <c r="O270">
        <v>1100</v>
      </c>
      <c r="P270">
        <v>5700000</v>
      </c>
      <c r="Q270">
        <v>371.87782299999998</v>
      </c>
      <c r="R270">
        <v>-574258.36651399999</v>
      </c>
      <c r="S270">
        <v>2514458.0199279999</v>
      </c>
      <c r="T270">
        <v>5761.2614940000003</v>
      </c>
      <c r="U270">
        <v>50439.082176000004</v>
      </c>
      <c r="V270">
        <f t="shared" si="123"/>
        <v>5.0439082176000003</v>
      </c>
      <c r="Y270">
        <v>5700000</v>
      </c>
      <c r="Z270">
        <v>44.6404</v>
      </c>
      <c r="AA270">
        <v>92.550700000000006</v>
      </c>
      <c r="AB270">
        <v>47.910299999999999</v>
      </c>
      <c r="AD270">
        <f t="shared" si="135"/>
        <v>57552.615959634801</v>
      </c>
      <c r="AE270">
        <f t="shared" si="136"/>
        <v>4.0060782325403501</v>
      </c>
      <c r="AF270">
        <f t="shared" si="137"/>
        <v>31.507441209901884</v>
      </c>
      <c r="AG270">
        <f t="shared" si="138"/>
        <v>1.9112945287691141E-2</v>
      </c>
      <c r="AI270">
        <v>2.9272764401535745E-2</v>
      </c>
      <c r="AJ270">
        <v>204.35351666845028</v>
      </c>
    </row>
    <row r="271" spans="2:38" x14ac:dyDescent="0.2">
      <c r="B271">
        <v>1120</v>
      </c>
      <c r="C271">
        <v>5800000</v>
      </c>
      <c r="D271">
        <v>371.837424</v>
      </c>
      <c r="E271">
        <v>-574228.30215300003</v>
      </c>
      <c r="F271">
        <v>2514458.0199279999</v>
      </c>
      <c r="G271">
        <v>6040.8882869999998</v>
      </c>
      <c r="I271">
        <f t="shared" si="127"/>
        <v>932.12608805415221</v>
      </c>
      <c r="J271">
        <f t="shared" si="128"/>
        <v>0.49187527448397012</v>
      </c>
      <c r="K271">
        <f t="shared" si="129"/>
        <v>0.99971143283826558</v>
      </c>
      <c r="L271">
        <f t="shared" si="130"/>
        <v>473.29675300000235</v>
      </c>
      <c r="M271">
        <f t="shared" si="115"/>
        <v>-2.5067819500016042</v>
      </c>
      <c r="O271">
        <v>1120</v>
      </c>
      <c r="P271">
        <v>5800000</v>
      </c>
      <c r="Q271">
        <v>371.837424</v>
      </c>
      <c r="R271">
        <v>-574228.30215300003</v>
      </c>
      <c r="S271">
        <v>2514458.0199279999</v>
      </c>
      <c r="T271">
        <v>6040.8882869999998</v>
      </c>
      <c r="U271">
        <v>52776.101711000003</v>
      </c>
      <c r="V271">
        <f t="shared" si="123"/>
        <v>5.277610171100001</v>
      </c>
      <c r="Y271">
        <v>5800000</v>
      </c>
      <c r="Z271">
        <v>44.626199999999997</v>
      </c>
      <c r="AA271">
        <v>92.966099999999997</v>
      </c>
      <c r="AB271">
        <v>48.3399</v>
      </c>
      <c r="AD271">
        <f t="shared" si="135"/>
        <v>59114.720515223074</v>
      </c>
      <c r="AE271">
        <f t="shared" si="136"/>
        <v>4.080928510080275</v>
      </c>
      <c r="AF271">
        <f t="shared" si="137"/>
        <v>31.784718477024402</v>
      </c>
      <c r="AG271">
        <f t="shared" si="138"/>
        <v>1.8946211539841086E-2</v>
      </c>
      <c r="AI271">
        <v>3.1204138638454084E-2</v>
      </c>
      <c r="AJ271">
        <v>206.05072452953135</v>
      </c>
    </row>
    <row r="272" spans="2:38" x14ac:dyDescent="0.2">
      <c r="B272">
        <v>1140</v>
      </c>
      <c r="C272">
        <v>5900000</v>
      </c>
      <c r="D272">
        <v>371.85156799999999</v>
      </c>
      <c r="E272">
        <v>-574210.62036399997</v>
      </c>
      <c r="F272">
        <v>2514458.0199279999</v>
      </c>
      <c r="G272">
        <v>6315.0640320000002</v>
      </c>
      <c r="I272">
        <f t="shared" si="127"/>
        <v>949.80787705420516</v>
      </c>
      <c r="J272">
        <f t="shared" si="128"/>
        <v>0.50065876152832678</v>
      </c>
      <c r="K272">
        <f t="shared" si="129"/>
        <v>0.99971143283826558</v>
      </c>
      <c r="L272">
        <f t="shared" si="130"/>
        <v>490.97854200005531</v>
      </c>
      <c r="M272">
        <f t="shared" si="115"/>
        <v>-3.1259105499973514</v>
      </c>
      <c r="O272">
        <v>1140</v>
      </c>
      <c r="P272">
        <v>5900000</v>
      </c>
      <c r="Q272">
        <v>371.85156799999999</v>
      </c>
      <c r="R272">
        <v>-574210.62036399997</v>
      </c>
      <c r="S272">
        <v>2514458.0199279999</v>
      </c>
      <c r="T272">
        <v>6315.0640320000002</v>
      </c>
      <c r="U272">
        <v>54341.948772999996</v>
      </c>
      <c r="V272">
        <f t="shared" si="123"/>
        <v>5.4341948772999995</v>
      </c>
      <c r="Y272">
        <v>5900000</v>
      </c>
      <c r="Z272">
        <v>44.183100000000003</v>
      </c>
      <c r="AA272">
        <v>92.986599999999996</v>
      </c>
      <c r="AB272">
        <v>48.8035</v>
      </c>
      <c r="AD272">
        <f t="shared" si="135"/>
        <v>60831.889298035094</v>
      </c>
      <c r="AE272">
        <f t="shared" si="136"/>
        <v>4.0833934077263843</v>
      </c>
      <c r="AF272">
        <f t="shared" si="137"/>
        <v>32.134178715155031</v>
      </c>
      <c r="AG272">
        <f t="shared" si="138"/>
        <v>1.8740170873450458E-2</v>
      </c>
      <c r="AI272">
        <v>4.937419936772134E-2</v>
      </c>
      <c r="AJ272">
        <v>220.00667406238833</v>
      </c>
      <c r="AK272">
        <f>AVERAGE(AI267:AI277)</f>
        <v>3.7525096541163275E-2</v>
      </c>
      <c r="AL272">
        <f>AVERAGE(AJ267:AJ277)</f>
        <v>215.307617143849</v>
      </c>
    </row>
    <row r="273" spans="2:38" x14ac:dyDescent="0.2">
      <c r="B273">
        <v>1160</v>
      </c>
      <c r="C273">
        <v>6000000</v>
      </c>
      <c r="D273">
        <v>371.82996600000001</v>
      </c>
      <c r="E273">
        <v>-574193.32515199995</v>
      </c>
      <c r="F273">
        <v>2514458.0199279999</v>
      </c>
      <c r="G273">
        <v>6606.6319940000003</v>
      </c>
      <c r="I273">
        <f t="shared" si="127"/>
        <v>967.10308905423153</v>
      </c>
      <c r="J273">
        <f t="shared" si="128"/>
        <v>0.50944224857268339</v>
      </c>
      <c r="K273">
        <f t="shared" si="129"/>
        <v>0.99971143283826558</v>
      </c>
      <c r="L273">
        <f t="shared" si="130"/>
        <v>508.27375400008168</v>
      </c>
      <c r="M273">
        <f t="shared" si="115"/>
        <v>-3.145239399998681</v>
      </c>
      <c r="O273">
        <v>1160</v>
      </c>
      <c r="P273">
        <v>6000000</v>
      </c>
      <c r="Q273">
        <v>371.82996600000001</v>
      </c>
      <c r="R273">
        <v>-574193.32515199995</v>
      </c>
      <c r="S273">
        <v>2514458.0199279999</v>
      </c>
      <c r="T273">
        <v>6606.6319940000003</v>
      </c>
      <c r="U273">
        <v>56395.977061999998</v>
      </c>
      <c r="V273">
        <f t="shared" si="123"/>
        <v>5.6395977062</v>
      </c>
      <c r="Y273">
        <v>6000000</v>
      </c>
      <c r="Z273">
        <v>43.665300000000002</v>
      </c>
      <c r="AA273">
        <v>92.716499999999996</v>
      </c>
      <c r="AB273">
        <v>49.051200000000001</v>
      </c>
      <c r="AD273">
        <f t="shared" si="135"/>
        <v>61762.847054953148</v>
      </c>
      <c r="AE273">
        <f t="shared" si="136"/>
        <v>4.1738624946333029</v>
      </c>
      <c r="AF273">
        <f t="shared" si="137"/>
        <v>32.063436634907575</v>
      </c>
      <c r="AG273">
        <f t="shared" si="138"/>
        <v>1.8781517616373748E-2</v>
      </c>
      <c r="AI273">
        <v>2.692093740717388E-2</v>
      </c>
      <c r="AJ273">
        <v>221.56779905549701</v>
      </c>
    </row>
    <row r="274" spans="2:38" x14ac:dyDescent="0.2">
      <c r="AI274">
        <v>2.5509599524025286E-2</v>
      </c>
      <c r="AJ274">
        <v>230.73430772583643</v>
      </c>
    </row>
    <row r="275" spans="2:38" x14ac:dyDescent="0.2">
      <c r="B275" t="s">
        <v>5</v>
      </c>
      <c r="AE275" t="s">
        <v>6</v>
      </c>
      <c r="AI275">
        <v>2.4118914983332972E-2</v>
      </c>
      <c r="AJ275">
        <v>232.03317397716472</v>
      </c>
    </row>
    <row r="276" spans="2:38" x14ac:dyDescent="0.2">
      <c r="D276" t="s">
        <v>7</v>
      </c>
      <c r="F276" t="s">
        <v>41</v>
      </c>
      <c r="Y276" t="s">
        <v>8</v>
      </c>
      <c r="Z276" t="s">
        <v>9</v>
      </c>
      <c r="AA276" t="s">
        <v>10</v>
      </c>
      <c r="AB276" t="s">
        <v>11</v>
      </c>
      <c r="AD276">
        <f>(4/3)*3.14*((3.413*4.5)^3)</f>
        <v>15167.527493515468</v>
      </c>
      <c r="AE276" t="s">
        <v>12</v>
      </c>
      <c r="AI276">
        <v>4.5260233351482895E-2</v>
      </c>
      <c r="AJ276">
        <v>234.30165813213904</v>
      </c>
    </row>
    <row r="277" spans="2:38" x14ac:dyDescent="0.2">
      <c r="B277">
        <v>749</v>
      </c>
      <c r="C277" t="s">
        <v>13</v>
      </c>
      <c r="D277" t="s">
        <v>14</v>
      </c>
      <c r="E277" t="s">
        <v>15</v>
      </c>
      <c r="F277" t="s">
        <v>16</v>
      </c>
      <c r="G277" t="s">
        <v>17</v>
      </c>
      <c r="I277" t="s">
        <v>18</v>
      </c>
      <c r="J277" t="s">
        <v>19</v>
      </c>
      <c r="K277" t="s">
        <v>20</v>
      </c>
      <c r="L277" t="s">
        <v>21</v>
      </c>
      <c r="M277" t="s">
        <v>22</v>
      </c>
      <c r="Y277">
        <v>0</v>
      </c>
      <c r="Z277">
        <v>53.164999999999999</v>
      </c>
      <c r="AA277">
        <v>84.034999999999997</v>
      </c>
      <c r="AB277">
        <v>30.87</v>
      </c>
      <c r="AD277">
        <f>(1/6)*3.14*(AB277)^3</f>
        <v>15395.30460657</v>
      </c>
      <c r="AI277">
        <v>6.1640266682093742E-2</v>
      </c>
      <c r="AJ277">
        <v>234.74409277729359</v>
      </c>
    </row>
    <row r="278" spans="2:38" x14ac:dyDescent="0.2">
      <c r="B278" t="s">
        <v>23</v>
      </c>
      <c r="C278">
        <v>100000</v>
      </c>
      <c r="D278">
        <v>371.86096400000002</v>
      </c>
      <c r="E278">
        <v>-585577.29941900005</v>
      </c>
      <c r="F278">
        <v>2515183.8193839998</v>
      </c>
      <c r="G278">
        <v>-3.6046000000000002E-2</v>
      </c>
      <c r="Y278">
        <v>100000</v>
      </c>
      <c r="Z278">
        <v>53.449599999999997</v>
      </c>
      <c r="AA278">
        <v>83.6678</v>
      </c>
      <c r="AB278">
        <v>30.2182</v>
      </c>
      <c r="AD278">
        <f t="shared" ref="AD278:AD279" si="139">(1/6)*3.14*(AB278)^3</f>
        <v>14440.564526194976</v>
      </c>
      <c r="AI278">
        <v>2.3564964224784286E-2</v>
      </c>
      <c r="AJ278">
        <v>242.41491917068882</v>
      </c>
    </row>
    <row r="279" spans="2:38" x14ac:dyDescent="0.2">
      <c r="B279">
        <v>0</v>
      </c>
      <c r="C279">
        <v>200000</v>
      </c>
      <c r="D279">
        <v>371.85441400000002</v>
      </c>
      <c r="E279">
        <v>-581950.13028899999</v>
      </c>
      <c r="F279">
        <v>2514688.7523949998</v>
      </c>
      <c r="G279">
        <v>3.5199999999999999E-4</v>
      </c>
      <c r="I279">
        <f>E279-(128000-$B$277)/128000*$E$278</f>
        <v>200.62696386862081</v>
      </c>
      <c r="J279">
        <f>B279/$B$277</f>
        <v>0</v>
      </c>
      <c r="K279">
        <f t="shared" ref="K279:K310" si="140">F279/$F$278</f>
        <v>0.99980316866497609</v>
      </c>
      <c r="L279">
        <f>E279-$E$279</f>
        <v>0</v>
      </c>
      <c r="O279" t="s">
        <v>24</v>
      </c>
      <c r="P279" t="s">
        <v>13</v>
      </c>
      <c r="Q279" t="s">
        <v>14</v>
      </c>
      <c r="R279" t="s">
        <v>15</v>
      </c>
      <c r="S279" t="s">
        <v>16</v>
      </c>
      <c r="T279" t="s">
        <v>17</v>
      </c>
      <c r="U279" t="s">
        <v>25</v>
      </c>
      <c r="V279" t="s">
        <v>26</v>
      </c>
      <c r="Y279">
        <v>200000</v>
      </c>
      <c r="Z279">
        <v>52.842300000000002</v>
      </c>
      <c r="AA279">
        <v>83.649000000000001</v>
      </c>
      <c r="AB279">
        <v>30.806699999999999</v>
      </c>
      <c r="AD279">
        <f t="shared" si="139"/>
        <v>15300.792861684904</v>
      </c>
      <c r="AE279" t="s">
        <v>27</v>
      </c>
      <c r="AF279" t="s">
        <v>28</v>
      </c>
      <c r="AG279" t="s">
        <v>29</v>
      </c>
      <c r="AI279">
        <v>2.2786562796407034E-2</v>
      </c>
      <c r="AJ279">
        <v>258.85334415554564</v>
      </c>
    </row>
    <row r="280" spans="2:38" x14ac:dyDescent="0.2">
      <c r="B280">
        <v>20</v>
      </c>
      <c r="C280">
        <v>300000</v>
      </c>
      <c r="D280">
        <v>371.84438599999999</v>
      </c>
      <c r="E280">
        <v>-581955.90598100005</v>
      </c>
      <c r="F280">
        <v>2515056.7753579998</v>
      </c>
      <c r="G280">
        <v>-236.34383600000001</v>
      </c>
      <c r="I280">
        <f t="shared" ref="I280:I281" si="141">E280-(128000-$B$277)/128000*$E$278</f>
        <v>194.85127186856698</v>
      </c>
      <c r="J280">
        <f>B280/$B$277</f>
        <v>2.67022696929239E-2</v>
      </c>
      <c r="K280">
        <f t="shared" si="140"/>
        <v>0.99994948916853676</v>
      </c>
      <c r="L280">
        <f t="shared" ref="L280:L281" si="142">E280-$E$279</f>
        <v>-5.775692000053823</v>
      </c>
      <c r="M280">
        <f t="shared" ref="M280:M335" si="143">((L280-L279)-(B280-B279)*$L$17)/(B280-B279)</f>
        <v>-4.2987846000026906</v>
      </c>
      <c r="O280">
        <v>20</v>
      </c>
      <c r="P280">
        <v>300000</v>
      </c>
      <c r="Q280">
        <v>371.84438599999999</v>
      </c>
      <c r="R280">
        <v>-581955.90598100005</v>
      </c>
      <c r="S280">
        <v>2515056.7753579998</v>
      </c>
      <c r="T280">
        <v>-236.34383600000001</v>
      </c>
      <c r="U280">
        <v>274.28197699999998</v>
      </c>
      <c r="V280">
        <f>U280*10^-4</f>
        <v>2.74281977E-2</v>
      </c>
      <c r="Y280">
        <v>300000</v>
      </c>
      <c r="Z280">
        <v>52.911499999999997</v>
      </c>
      <c r="AA280">
        <v>83.880399999999995</v>
      </c>
      <c r="AB280">
        <v>30.968900000000001</v>
      </c>
      <c r="AD280">
        <f>(1/6)*3.14*(AB280)^3</f>
        <v>15543.747644702047</v>
      </c>
      <c r="AE280">
        <f>V280*$AD$276/AD280</f>
        <v>2.6764326867730889E-2</v>
      </c>
      <c r="AF280">
        <f>AD280/O280*0.6022</f>
        <v>468.02224158197862</v>
      </c>
      <c r="AG280">
        <f>O280/AD280</f>
        <v>1.2866909870874563E-3</v>
      </c>
      <c r="AI280">
        <v>2.1027595676719683E-2</v>
      </c>
      <c r="AJ280">
        <v>259.76974250266863</v>
      </c>
    </row>
    <row r="281" spans="2:38" x14ac:dyDescent="0.2">
      <c r="B281">
        <v>40</v>
      </c>
      <c r="C281">
        <v>400000</v>
      </c>
      <c r="D281">
        <v>371.85837199999997</v>
      </c>
      <c r="E281">
        <v>-581952.83440699999</v>
      </c>
      <c r="F281">
        <v>2515056.7753579998</v>
      </c>
      <c r="G281">
        <v>-231.39889600000001</v>
      </c>
      <c r="I281">
        <f t="shared" si="141"/>
        <v>197.92284586862661</v>
      </c>
      <c r="J281">
        <f>B281/$B$277</f>
        <v>5.3404539385847799E-2</v>
      </c>
      <c r="K281">
        <f t="shared" si="140"/>
        <v>0.99994948916853676</v>
      </c>
      <c r="L281">
        <f t="shared" si="142"/>
        <v>-2.704117999994196</v>
      </c>
      <c r="M281">
        <f t="shared" si="143"/>
        <v>-3.856421299997018</v>
      </c>
      <c r="O281">
        <v>40</v>
      </c>
      <c r="P281">
        <v>400000</v>
      </c>
      <c r="Q281">
        <v>371.85837199999997</v>
      </c>
      <c r="R281">
        <v>-581952.83440699999</v>
      </c>
      <c r="S281">
        <v>2515056.7753579998</v>
      </c>
      <c r="T281">
        <v>-231.39889600000001</v>
      </c>
      <c r="U281">
        <v>633.670706</v>
      </c>
      <c r="V281">
        <f>U281*10^-4</f>
        <v>6.3367070600000006E-2</v>
      </c>
      <c r="Y281">
        <v>400000</v>
      </c>
      <c r="Z281">
        <v>52.877600000000001</v>
      </c>
      <c r="AA281">
        <v>83.878799999999998</v>
      </c>
      <c r="AB281">
        <v>31.001200000000001</v>
      </c>
      <c r="AD281">
        <f t="shared" ref="AD281" si="144">(1/6)*3.14*(AB281)^3</f>
        <v>15592.433927419039</v>
      </c>
      <c r="AE281">
        <f t="shared" ref="AE281:AE292" si="145">V281*$AD$276/AD281</f>
        <v>6.1640266682093742E-2</v>
      </c>
      <c r="AF281">
        <f t="shared" ref="AF281" si="146">AD281/O281*0.6022</f>
        <v>234.74409277729359</v>
      </c>
      <c r="AG281">
        <f t="shared" ref="AG281" si="147">O281/AD281</f>
        <v>2.5653467692212349E-3</v>
      </c>
      <c r="AI281">
        <v>3.9233388420277023E-2</v>
      </c>
      <c r="AJ281">
        <v>262.83137760782807</v>
      </c>
    </row>
    <row r="282" spans="2:38" x14ac:dyDescent="0.2">
      <c r="B282">
        <v>60</v>
      </c>
      <c r="C282">
        <v>500000</v>
      </c>
      <c r="D282">
        <v>371.833146</v>
      </c>
      <c r="E282">
        <v>-581948.64886299998</v>
      </c>
      <c r="F282">
        <v>2515056.7753579998</v>
      </c>
      <c r="G282">
        <v>-273.58484700000002</v>
      </c>
      <c r="I282">
        <f t="shared" ref="I282:I292" si="148">E282-(128000-$B$277)/128000*$E$278</f>
        <v>202.10838986863382</v>
      </c>
      <c r="J282">
        <f t="shared" ref="J282:J292" si="149">B282/$B$277</f>
        <v>8.0106809078771699E-2</v>
      </c>
      <c r="K282">
        <f t="shared" si="140"/>
        <v>0.99994948916853676</v>
      </c>
      <c r="L282">
        <f t="shared" ref="L282:L292" si="150">E282-$E$279</f>
        <v>1.4814260000130162</v>
      </c>
      <c r="M282">
        <f t="shared" si="143"/>
        <v>-3.8007227999996389</v>
      </c>
      <c r="O282">
        <v>60</v>
      </c>
      <c r="P282">
        <v>500000</v>
      </c>
      <c r="Q282">
        <v>371.833146</v>
      </c>
      <c r="R282">
        <v>-581948.64886299998</v>
      </c>
      <c r="S282">
        <v>2515056.7753579998</v>
      </c>
      <c r="T282">
        <v>-273.58484700000002</v>
      </c>
      <c r="U282">
        <v>1149.063748</v>
      </c>
      <c r="V282">
        <f t="shared" ref="V282:V336" si="151">U282*10^-4</f>
        <v>0.1149063748</v>
      </c>
      <c r="Y282">
        <v>500000</v>
      </c>
      <c r="Z282">
        <v>53.2301</v>
      </c>
      <c r="AA282">
        <v>84.0167</v>
      </c>
      <c r="AB282">
        <v>30.7866</v>
      </c>
      <c r="AD282">
        <f t="shared" ref="AD282:AD292" si="152">(1/6)*3.14*(AB282)^3</f>
        <v>15270.863139890831</v>
      </c>
      <c r="AE282">
        <f t="shared" si="145"/>
        <v>0.11412882055150501</v>
      </c>
      <c r="AF282">
        <f t="shared" ref="AF282:AF292" si="153">AD282/O282*0.6022</f>
        <v>153.26856304737098</v>
      </c>
      <c r="AG282">
        <f t="shared" ref="AG282:AG292" si="154">O282/AD282</f>
        <v>3.92905099406378E-3</v>
      </c>
      <c r="AI282">
        <v>1.8792809344669793E-2</v>
      </c>
      <c r="AJ282">
        <v>281.11371689985043</v>
      </c>
    </row>
    <row r="283" spans="2:38" x14ac:dyDescent="0.2">
      <c r="B283">
        <v>80</v>
      </c>
      <c r="C283">
        <v>600000</v>
      </c>
      <c r="D283">
        <v>371.83710600000001</v>
      </c>
      <c r="E283">
        <v>-581955.59554200002</v>
      </c>
      <c r="F283">
        <v>2515056.7753579998</v>
      </c>
      <c r="G283">
        <v>-226.05587</v>
      </c>
      <c r="I283">
        <f t="shared" si="148"/>
        <v>195.16171086858958</v>
      </c>
      <c r="J283">
        <f t="shared" si="149"/>
        <v>0.1068090787716956</v>
      </c>
      <c r="K283">
        <f t="shared" si="140"/>
        <v>0.99994948916853676</v>
      </c>
      <c r="L283">
        <f t="shared" si="150"/>
        <v>-5.4652530000312254</v>
      </c>
      <c r="M283">
        <f t="shared" si="143"/>
        <v>-4.3573339500022117</v>
      </c>
      <c r="O283">
        <v>80</v>
      </c>
      <c r="P283">
        <v>600000</v>
      </c>
      <c r="Q283">
        <v>371.83710600000001</v>
      </c>
      <c r="R283">
        <v>-581955.59554200002</v>
      </c>
      <c r="S283">
        <v>2515056.7753579998</v>
      </c>
      <c r="T283">
        <v>-226.05587</v>
      </c>
      <c r="U283">
        <v>1850.289708</v>
      </c>
      <c r="V283">
        <f t="shared" si="151"/>
        <v>0.1850289708</v>
      </c>
      <c r="Y283">
        <v>600000</v>
      </c>
      <c r="Z283">
        <v>53.065100000000001</v>
      </c>
      <c r="AA283">
        <v>83.838200000000001</v>
      </c>
      <c r="AB283">
        <v>30.773099999999999</v>
      </c>
      <c r="AD283">
        <f t="shared" si="152"/>
        <v>15250.783014245084</v>
      </c>
      <c r="AE283">
        <f t="shared" si="145"/>
        <v>0.18401887949520404</v>
      </c>
      <c r="AF283">
        <f t="shared" si="153"/>
        <v>114.80026913972986</v>
      </c>
      <c r="AG283">
        <f t="shared" si="154"/>
        <v>5.245632301323514E-3</v>
      </c>
      <c r="AI283">
        <v>1.8978278056947472E-2</v>
      </c>
      <c r="AJ283">
        <v>296.1016386626963</v>
      </c>
      <c r="AK283">
        <f>AVERAGE(AI278:AI288)</f>
        <v>2.3253998990573121E-2</v>
      </c>
      <c r="AL283">
        <f>AVERAGE(AJ278:AJ288)</f>
        <v>289.28940577924521</v>
      </c>
    </row>
    <row r="284" spans="2:38" x14ac:dyDescent="0.2">
      <c r="B284">
        <v>100</v>
      </c>
      <c r="C284">
        <v>700000</v>
      </c>
      <c r="D284">
        <v>371.82398599999999</v>
      </c>
      <c r="E284">
        <v>-581958.36699899996</v>
      </c>
      <c r="F284">
        <v>2515056.7753579998</v>
      </c>
      <c r="G284">
        <v>-181.78706</v>
      </c>
      <c r="I284">
        <f t="shared" si="148"/>
        <v>192.39025386865251</v>
      </c>
      <c r="J284">
        <f t="shared" si="149"/>
        <v>0.13351134846461948</v>
      </c>
      <c r="K284">
        <f t="shared" si="140"/>
        <v>0.99994948916853676</v>
      </c>
      <c r="L284">
        <f t="shared" si="150"/>
        <v>-8.2367099999682978</v>
      </c>
      <c r="M284">
        <f t="shared" si="143"/>
        <v>-4.1485728499968531</v>
      </c>
      <c r="O284">
        <v>100</v>
      </c>
      <c r="P284">
        <v>700000</v>
      </c>
      <c r="Q284">
        <v>371.82398599999999</v>
      </c>
      <c r="R284">
        <v>-581958.36699899996</v>
      </c>
      <c r="S284">
        <v>2515056.7753579998</v>
      </c>
      <c r="T284">
        <v>-181.78706</v>
      </c>
      <c r="U284">
        <v>2979.9872700000001</v>
      </c>
      <c r="V284">
        <f t="shared" si="151"/>
        <v>0.29799872700000002</v>
      </c>
      <c r="Y284">
        <v>700000</v>
      </c>
      <c r="Z284">
        <v>53.028399999999998</v>
      </c>
      <c r="AA284">
        <v>83.728800000000007</v>
      </c>
      <c r="AB284">
        <v>30.700399999999998</v>
      </c>
      <c r="AD284">
        <f t="shared" si="152"/>
        <v>15142.950394765203</v>
      </c>
      <c r="AE284">
        <f t="shared" si="145"/>
        <v>0.29848238071014255</v>
      </c>
      <c r="AF284">
        <f t="shared" si="153"/>
        <v>91.190847277276035</v>
      </c>
      <c r="AG284">
        <f t="shared" si="154"/>
        <v>6.6037329181616554E-3</v>
      </c>
      <c r="AI284">
        <v>3.7125297487872209E-2</v>
      </c>
      <c r="AJ284">
        <v>298.06974097668103</v>
      </c>
    </row>
    <row r="285" spans="2:38" x14ac:dyDescent="0.2">
      <c r="B285">
        <v>120</v>
      </c>
      <c r="C285">
        <v>800000</v>
      </c>
      <c r="D285">
        <v>371.84117099999997</v>
      </c>
      <c r="E285">
        <v>-581944.53468000004</v>
      </c>
      <c r="F285">
        <v>2515056.7753579998</v>
      </c>
      <c r="G285">
        <v>-120.485085</v>
      </c>
      <c r="I285">
        <f t="shared" si="148"/>
        <v>206.22257286857348</v>
      </c>
      <c r="J285">
        <f t="shared" si="149"/>
        <v>0.1602136181575434</v>
      </c>
      <c r="K285">
        <f t="shared" si="140"/>
        <v>0.99994948916853676</v>
      </c>
      <c r="L285">
        <f t="shared" si="150"/>
        <v>5.5956089999526739</v>
      </c>
      <c r="M285">
        <f t="shared" si="143"/>
        <v>-3.3183840500039508</v>
      </c>
      <c r="O285">
        <v>120</v>
      </c>
      <c r="P285">
        <v>800000</v>
      </c>
      <c r="Q285">
        <v>371.84117099999997</v>
      </c>
      <c r="R285">
        <v>-581944.53468000004</v>
      </c>
      <c r="S285">
        <v>2515056.7753579998</v>
      </c>
      <c r="T285">
        <v>-120.485085</v>
      </c>
      <c r="U285">
        <v>4047.854476</v>
      </c>
      <c r="V285">
        <f t="shared" si="151"/>
        <v>0.40478544760000001</v>
      </c>
      <c r="Y285">
        <v>800000</v>
      </c>
      <c r="Z285">
        <v>53.409500000000001</v>
      </c>
      <c r="AA285">
        <v>83.926900000000003</v>
      </c>
      <c r="AB285">
        <v>30.517399999999999</v>
      </c>
      <c r="AD285">
        <f t="shared" si="152"/>
        <v>14873.767486586195</v>
      </c>
      <c r="AE285">
        <f t="shared" si="145"/>
        <v>0.41278004453040668</v>
      </c>
      <c r="AF285">
        <f t="shared" si="153"/>
        <v>74.641523170185053</v>
      </c>
      <c r="AG285">
        <f t="shared" si="154"/>
        <v>8.0678953807917977E-3</v>
      </c>
      <c r="AI285">
        <v>1.6503838342274469E-2</v>
      </c>
      <c r="AJ285">
        <v>298.46101524356527</v>
      </c>
    </row>
    <row r="286" spans="2:38" x14ac:dyDescent="0.2">
      <c r="B286">
        <v>140</v>
      </c>
      <c r="C286">
        <v>900000</v>
      </c>
      <c r="D286">
        <v>371.831907</v>
      </c>
      <c r="E286">
        <v>-581941.83769900003</v>
      </c>
      <c r="F286">
        <v>2515056.7753579998</v>
      </c>
      <c r="G286">
        <v>-59.110196999999999</v>
      </c>
      <c r="I286">
        <f t="shared" si="148"/>
        <v>208.91955386858899</v>
      </c>
      <c r="J286">
        <f t="shared" si="149"/>
        <v>0.18691588785046728</v>
      </c>
      <c r="K286">
        <f t="shared" si="140"/>
        <v>0.99994948916853676</v>
      </c>
      <c r="L286">
        <f t="shared" si="150"/>
        <v>8.292589999968186</v>
      </c>
      <c r="M286">
        <f t="shared" si="143"/>
        <v>-3.8751509499992238</v>
      </c>
      <c r="O286">
        <v>140</v>
      </c>
      <c r="P286">
        <v>900000</v>
      </c>
      <c r="Q286">
        <v>371.831907</v>
      </c>
      <c r="R286">
        <v>-581941.83769900003</v>
      </c>
      <c r="S286">
        <v>2515056.7753579998</v>
      </c>
      <c r="T286">
        <v>-59.110196999999999</v>
      </c>
      <c r="U286">
        <v>5873.3851100000002</v>
      </c>
      <c r="V286">
        <f t="shared" si="151"/>
        <v>0.58733851100000001</v>
      </c>
      <c r="Y286">
        <v>900000</v>
      </c>
      <c r="Z286">
        <v>53.076099999999997</v>
      </c>
      <c r="AA286">
        <v>84.159499999999994</v>
      </c>
      <c r="AB286">
        <v>31.083400000000001</v>
      </c>
      <c r="AD286">
        <f t="shared" si="152"/>
        <v>15716.793582020906</v>
      </c>
      <c r="AE286">
        <f t="shared" si="145"/>
        <v>0.56681236965431103</v>
      </c>
      <c r="AF286">
        <f t="shared" si="153"/>
        <v>67.604664964949919</v>
      </c>
      <c r="AG286">
        <f t="shared" si="154"/>
        <v>8.90766932004196E-3</v>
      </c>
      <c r="AI286">
        <v>1.5222163133937211E-2</v>
      </c>
      <c r="AJ286">
        <v>317.77753153492876</v>
      </c>
    </row>
    <row r="287" spans="2:38" x14ac:dyDescent="0.2">
      <c r="B287">
        <v>160</v>
      </c>
      <c r="C287">
        <v>1000000</v>
      </c>
      <c r="D287">
        <v>371.871579</v>
      </c>
      <c r="E287">
        <v>-581936.81844399997</v>
      </c>
      <c r="F287">
        <v>2515056.7753579998</v>
      </c>
      <c r="G287">
        <v>-41.814843000000003</v>
      </c>
      <c r="I287">
        <f t="shared" si="148"/>
        <v>213.93880886863917</v>
      </c>
      <c r="J287">
        <f t="shared" si="149"/>
        <v>0.2136181575433912</v>
      </c>
      <c r="K287">
        <f t="shared" si="140"/>
        <v>0.99994948916853676</v>
      </c>
      <c r="L287">
        <f t="shared" si="150"/>
        <v>13.311845000018366</v>
      </c>
      <c r="M287">
        <f t="shared" si="143"/>
        <v>-3.7590372499974904</v>
      </c>
      <c r="O287">
        <v>160</v>
      </c>
      <c r="P287">
        <v>1000000</v>
      </c>
      <c r="Q287">
        <v>371.871579</v>
      </c>
      <c r="R287">
        <v>-581936.81844399997</v>
      </c>
      <c r="S287">
        <v>2515056.7753579998</v>
      </c>
      <c r="T287">
        <v>-41.814843000000003</v>
      </c>
      <c r="U287">
        <v>8567.9186439999994</v>
      </c>
      <c r="V287">
        <f t="shared" si="151"/>
        <v>0.85679186439999999</v>
      </c>
      <c r="Y287">
        <v>1000000</v>
      </c>
      <c r="Z287">
        <v>53.015500000000003</v>
      </c>
      <c r="AA287">
        <v>83.873699999999999</v>
      </c>
      <c r="AB287">
        <v>30.8582</v>
      </c>
      <c r="AD287">
        <f t="shared" si="152"/>
        <v>15377.656874572662</v>
      </c>
      <c r="AE287">
        <f t="shared" si="145"/>
        <v>0.84508415459546482</v>
      </c>
      <c r="AF287">
        <f t="shared" si="153"/>
        <v>57.877656061672852</v>
      </c>
      <c r="AG287">
        <f t="shared" si="154"/>
        <v>1.0404706081364319E-2</v>
      </c>
      <c r="AI287">
        <v>2.6740167961507202E-2</v>
      </c>
      <c r="AJ287">
        <v>333.26756152471387</v>
      </c>
    </row>
    <row r="288" spans="2:38" x14ac:dyDescent="0.2">
      <c r="B288">
        <v>180</v>
      </c>
      <c r="C288">
        <v>1100000</v>
      </c>
      <c r="D288">
        <v>371.85038300000002</v>
      </c>
      <c r="E288">
        <v>-581930.73734800005</v>
      </c>
      <c r="F288">
        <v>2515056.7753579998</v>
      </c>
      <c r="G288">
        <v>61.822754000000003</v>
      </c>
      <c r="I288">
        <f t="shared" si="148"/>
        <v>220.01990486856084</v>
      </c>
      <c r="J288">
        <f t="shared" si="149"/>
        <v>0.24032042723631508</v>
      </c>
      <c r="K288">
        <f t="shared" si="140"/>
        <v>0.99994948916853676</v>
      </c>
      <c r="L288">
        <f t="shared" si="150"/>
        <v>19.392940999940038</v>
      </c>
      <c r="M288">
        <f t="shared" si="143"/>
        <v>-3.7059452000039159</v>
      </c>
      <c r="O288">
        <v>180</v>
      </c>
      <c r="P288">
        <v>1100000</v>
      </c>
      <c r="Q288">
        <v>371.85038300000002</v>
      </c>
      <c r="R288">
        <v>-581930.73734800005</v>
      </c>
      <c r="S288">
        <v>2515056.7753579998</v>
      </c>
      <c r="T288">
        <v>61.822754000000003</v>
      </c>
      <c r="U288">
        <v>10890.747816999999</v>
      </c>
      <c r="V288">
        <f t="shared" si="151"/>
        <v>1.0890747816999999</v>
      </c>
      <c r="Y288">
        <v>1100000</v>
      </c>
      <c r="Z288">
        <v>52.380400000000002</v>
      </c>
      <c r="AA288">
        <v>84.307599999999994</v>
      </c>
      <c r="AB288">
        <v>31.927199999999999</v>
      </c>
      <c r="AD288">
        <f t="shared" si="152"/>
        <v>17031.813624711427</v>
      </c>
      <c r="AE288">
        <f t="shared" si="145"/>
        <v>0.9698656912240009</v>
      </c>
      <c r="AF288">
        <f t="shared" si="153"/>
        <v>56.980878693340109</v>
      </c>
      <c r="AG288">
        <f t="shared" si="154"/>
        <v>1.0568457591553159E-2</v>
      </c>
      <c r="AI288">
        <v>1.5818923450907973E-2</v>
      </c>
      <c r="AJ288">
        <v>333.52287529253056</v>
      </c>
    </row>
    <row r="289" spans="2:38" x14ac:dyDescent="0.2">
      <c r="B289">
        <v>200</v>
      </c>
      <c r="C289">
        <v>1200000</v>
      </c>
      <c r="D289">
        <v>371.82743900000003</v>
      </c>
      <c r="E289">
        <v>-581921.773193</v>
      </c>
      <c r="F289">
        <v>2515056.7753579998</v>
      </c>
      <c r="G289">
        <v>225.60344499999999</v>
      </c>
      <c r="I289">
        <f t="shared" si="148"/>
        <v>228.98405986861326</v>
      </c>
      <c r="J289">
        <f t="shared" si="149"/>
        <v>0.26702269692923897</v>
      </c>
      <c r="K289">
        <f t="shared" si="140"/>
        <v>0.99994948916853676</v>
      </c>
      <c r="L289">
        <f t="shared" si="150"/>
        <v>28.357095999992453</v>
      </c>
      <c r="M289">
        <f t="shared" si="143"/>
        <v>-3.5617922499973789</v>
      </c>
      <c r="O289">
        <v>200</v>
      </c>
      <c r="P289">
        <v>1200000</v>
      </c>
      <c r="Q289">
        <v>371.82743900000003</v>
      </c>
      <c r="R289">
        <v>-581921.773193</v>
      </c>
      <c r="S289">
        <v>2515056.7753579998</v>
      </c>
      <c r="T289">
        <v>225.60344499999999</v>
      </c>
      <c r="U289">
        <v>13730.333817999999</v>
      </c>
      <c r="V289">
        <f t="shared" si="151"/>
        <v>1.3730333818</v>
      </c>
      <c r="Y289">
        <v>1200000</v>
      </c>
      <c r="Z289">
        <v>53.021799999999999</v>
      </c>
      <c r="AA289">
        <v>84.1601</v>
      </c>
      <c r="AB289">
        <v>31.138300000000001</v>
      </c>
      <c r="AD289">
        <f t="shared" si="152"/>
        <v>15800.218514416552</v>
      </c>
      <c r="AE289">
        <f t="shared" si="145"/>
        <v>1.318052756609932</v>
      </c>
      <c r="AF289">
        <f t="shared" si="153"/>
        <v>47.57445794690824</v>
      </c>
      <c r="AG289">
        <f t="shared" si="154"/>
        <v>1.2658052786897505E-2</v>
      </c>
      <c r="AI289">
        <v>1.3050601802024987E-2</v>
      </c>
      <c r="AJ289">
        <v>355.64298335620549</v>
      </c>
    </row>
    <row r="290" spans="2:38" x14ac:dyDescent="0.2">
      <c r="B290">
        <v>220</v>
      </c>
      <c r="C290">
        <v>1300000</v>
      </c>
      <c r="D290">
        <v>371.849334</v>
      </c>
      <c r="E290">
        <v>-581906.69357600005</v>
      </c>
      <c r="F290">
        <v>2515056.7753579998</v>
      </c>
      <c r="G290">
        <v>345.76777900000002</v>
      </c>
      <c r="I290" s="6">
        <f t="shared" si="148"/>
        <v>244.06367686856538</v>
      </c>
      <c r="J290" s="6">
        <f t="shared" si="149"/>
        <v>0.29372496662216291</v>
      </c>
      <c r="K290" s="6">
        <f t="shared" si="140"/>
        <v>0.99994948916853676</v>
      </c>
      <c r="L290" s="6">
        <f t="shared" si="150"/>
        <v>43.436712999944575</v>
      </c>
      <c r="M290">
        <f t="shared" si="143"/>
        <v>-3.2560191500023934</v>
      </c>
      <c r="N290" s="6"/>
      <c r="O290" s="6">
        <v>220</v>
      </c>
      <c r="P290" s="6">
        <v>1300000</v>
      </c>
      <c r="Q290" s="6">
        <v>371.849334</v>
      </c>
      <c r="R290" s="6">
        <v>-581906.69357600005</v>
      </c>
      <c r="S290" s="6">
        <v>2515056.7753579998</v>
      </c>
      <c r="T290" s="6">
        <v>345.76777900000002</v>
      </c>
      <c r="U290" s="6">
        <v>18782.863323000001</v>
      </c>
      <c r="V290" s="6">
        <f t="shared" si="151"/>
        <v>1.8782863323000003</v>
      </c>
      <c r="W290" s="6"/>
      <c r="X290" s="6"/>
      <c r="Y290" s="6">
        <v>1300000</v>
      </c>
      <c r="Z290" s="6">
        <v>52.825699999999998</v>
      </c>
      <c r="AA290" s="6">
        <v>84.503600000000006</v>
      </c>
      <c r="AB290" s="6">
        <v>31.677900000000001</v>
      </c>
      <c r="AC290" s="6"/>
      <c r="AD290" s="6">
        <f t="shared" si="152"/>
        <v>16635.947770365172</v>
      </c>
      <c r="AE290" s="6">
        <f t="shared" si="145"/>
        <v>1.7124939305594629</v>
      </c>
      <c r="AF290" s="6">
        <f t="shared" si="153"/>
        <v>45.537126124154113</v>
      </c>
      <c r="AG290" s="6">
        <f t="shared" si="154"/>
        <v>1.3224374290949751E-2</v>
      </c>
      <c r="AI290">
        <v>1.4144124678788318E-2</v>
      </c>
      <c r="AJ290">
        <v>383.49858997552053</v>
      </c>
    </row>
    <row r="291" spans="2:38" x14ac:dyDescent="0.2">
      <c r="B291">
        <v>240</v>
      </c>
      <c r="C291">
        <v>1400000</v>
      </c>
      <c r="D291">
        <v>371.83719200000002</v>
      </c>
      <c r="E291">
        <v>-581899.97277400002</v>
      </c>
      <c r="F291">
        <v>2515056.7753579998</v>
      </c>
      <c r="G291">
        <v>544.02072299999998</v>
      </c>
      <c r="I291">
        <f t="shared" si="148"/>
        <v>250.78447886859067</v>
      </c>
      <c r="J291">
        <f t="shared" si="149"/>
        <v>0.32042723631508679</v>
      </c>
      <c r="K291">
        <f t="shared" si="140"/>
        <v>0.99994948916853676</v>
      </c>
      <c r="L291">
        <f t="shared" si="150"/>
        <v>50.157514999969862</v>
      </c>
      <c r="M291">
        <f t="shared" si="143"/>
        <v>-3.6739598999987351</v>
      </c>
      <c r="O291">
        <v>240</v>
      </c>
      <c r="P291">
        <v>1400000</v>
      </c>
      <c r="Q291">
        <v>371.83719200000002</v>
      </c>
      <c r="R291">
        <v>-581899.97277400002</v>
      </c>
      <c r="S291">
        <v>2515056.7753579998</v>
      </c>
      <c r="T291">
        <v>544.02072299999998</v>
      </c>
      <c r="U291">
        <v>22691.693717999999</v>
      </c>
      <c r="V291">
        <f t="shared" si="151"/>
        <v>2.2691693717999999</v>
      </c>
      <c r="Y291">
        <v>1400000</v>
      </c>
      <c r="Z291">
        <v>52.571599999999997</v>
      </c>
      <c r="AA291">
        <v>84.868200000000002</v>
      </c>
      <c r="AB291">
        <v>32.296599999999998</v>
      </c>
      <c r="AD291">
        <f t="shared" si="152"/>
        <v>17629.857900845251</v>
      </c>
      <c r="AE291">
        <f t="shared" si="145"/>
        <v>1.9522385845531738</v>
      </c>
      <c r="AF291">
        <f t="shared" si="153"/>
        <v>44.236251782870866</v>
      </c>
      <c r="AG291">
        <f t="shared" si="154"/>
        <v>1.3613269111402955E-2</v>
      </c>
      <c r="AI291">
        <v>1.1882727667190862E-2</v>
      </c>
      <c r="AJ291">
        <v>389.3390880390092</v>
      </c>
    </row>
    <row r="292" spans="2:38" x14ac:dyDescent="0.2">
      <c r="B292">
        <v>260</v>
      </c>
      <c r="C292">
        <v>1500000</v>
      </c>
      <c r="D292">
        <v>371.81985600000002</v>
      </c>
      <c r="E292">
        <v>-581879.56371699995</v>
      </c>
      <c r="F292">
        <v>2515056.7753579998</v>
      </c>
      <c r="G292">
        <v>710.91135499999996</v>
      </c>
      <c r="I292">
        <f t="shared" si="148"/>
        <v>271.19353586866055</v>
      </c>
      <c r="J292">
        <f t="shared" si="149"/>
        <v>0.34712950600801068</v>
      </c>
      <c r="K292">
        <f t="shared" si="140"/>
        <v>0.99994948916853676</v>
      </c>
      <c r="L292">
        <f t="shared" si="150"/>
        <v>70.566572000039741</v>
      </c>
      <c r="M292">
        <f t="shared" si="143"/>
        <v>-2.9895471499965054</v>
      </c>
      <c r="O292">
        <v>260</v>
      </c>
      <c r="P292">
        <v>1500000</v>
      </c>
      <c r="Q292">
        <v>371.81985600000002</v>
      </c>
      <c r="R292">
        <v>-581879.56371699995</v>
      </c>
      <c r="S292">
        <v>2515056.7753579998</v>
      </c>
      <c r="T292">
        <v>710.91135499999996</v>
      </c>
      <c r="U292">
        <v>26855.901041000001</v>
      </c>
      <c r="V292">
        <f t="shared" si="151"/>
        <v>2.6855901041000001</v>
      </c>
      <c r="Y292">
        <v>1500000</v>
      </c>
      <c r="Z292">
        <v>52.584699999999998</v>
      </c>
      <c r="AA292">
        <v>85.038799999999995</v>
      </c>
      <c r="AB292">
        <v>32.454099999999997</v>
      </c>
      <c r="AD292">
        <f t="shared" si="152"/>
        <v>17889.042988955895</v>
      </c>
      <c r="AE292">
        <f t="shared" si="145"/>
        <v>2.2770229668181523</v>
      </c>
      <c r="AF292">
        <f t="shared" si="153"/>
        <v>41.433775722881691</v>
      </c>
      <c r="AG292">
        <f t="shared" si="154"/>
        <v>1.4534036290287603E-2</v>
      </c>
      <c r="AI292">
        <v>2.7024906535224894E-2</v>
      </c>
      <c r="AJ292">
        <v>391.93325549257247</v>
      </c>
    </row>
    <row r="293" spans="2:38" x14ac:dyDescent="0.2">
      <c r="B293">
        <v>280</v>
      </c>
      <c r="C293">
        <v>1600000</v>
      </c>
      <c r="D293">
        <v>371.841587</v>
      </c>
      <c r="E293">
        <v>-581858.86047399999</v>
      </c>
      <c r="F293">
        <v>2515056.7753579998</v>
      </c>
      <c r="G293">
        <v>883.75450000000001</v>
      </c>
      <c r="I293">
        <f t="shared" ref="I293:I312" si="155">E293-(128000-$B$277)/128000*$E$278</f>
        <v>291.89677886862773</v>
      </c>
      <c r="J293">
        <f t="shared" ref="J293:J312" si="156">B293/$B$277</f>
        <v>0.37383177570093457</v>
      </c>
      <c r="K293">
        <f t="shared" si="140"/>
        <v>0.99994948916853676</v>
      </c>
      <c r="L293">
        <f t="shared" ref="L293:L312" si="157">E293-$E$279</f>
        <v>91.269815000006929</v>
      </c>
      <c r="M293">
        <f t="shared" si="143"/>
        <v>-2.9748378500016401</v>
      </c>
      <c r="O293">
        <v>280</v>
      </c>
      <c r="P293">
        <v>1600000</v>
      </c>
      <c r="Q293">
        <v>371.841587</v>
      </c>
      <c r="R293">
        <v>-581858.86047399999</v>
      </c>
      <c r="S293">
        <v>2515056.7753579998</v>
      </c>
      <c r="T293">
        <v>883.75450000000001</v>
      </c>
      <c r="U293">
        <v>32334.976696000002</v>
      </c>
      <c r="V293">
        <f t="shared" si="151"/>
        <v>3.2334976696000002</v>
      </c>
      <c r="Y293">
        <v>1600000</v>
      </c>
      <c r="Z293">
        <v>52.584899999999998</v>
      </c>
      <c r="AA293">
        <v>84.892399999999995</v>
      </c>
      <c r="AB293">
        <v>32.307499999999997</v>
      </c>
      <c r="AD293">
        <f t="shared" ref="AD293:AD320" si="158">(1/6)*3.14*(AB293)^3</f>
        <v>17647.713989131196</v>
      </c>
      <c r="AE293">
        <f t="shared" ref="AE293:AE320" si="159">V293*$AD$276/AD293</f>
        <v>2.7790661631348583</v>
      </c>
      <c r="AF293">
        <f t="shared" ref="AF293:AF320" si="160">AD293/O293*0.6022</f>
        <v>37.955190586624305</v>
      </c>
      <c r="AG293">
        <f t="shared" ref="AG293:AG320" si="161">O293/AD293</f>
        <v>1.5866077621863393E-2</v>
      </c>
      <c r="AI293">
        <v>2.287400706665655E-2</v>
      </c>
      <c r="AJ293">
        <v>431.98355656212647</v>
      </c>
    </row>
    <row r="294" spans="2:38" x14ac:dyDescent="0.2">
      <c r="B294">
        <v>300</v>
      </c>
      <c r="C294">
        <v>1700000</v>
      </c>
      <c r="D294">
        <v>371.83250600000002</v>
      </c>
      <c r="E294">
        <v>-581836.74205899995</v>
      </c>
      <c r="F294">
        <v>2515056.7753579998</v>
      </c>
      <c r="G294">
        <v>1114.27946</v>
      </c>
      <c r="I294">
        <f t="shared" si="155"/>
        <v>314.0151938686613</v>
      </c>
      <c r="J294">
        <f t="shared" si="156"/>
        <v>0.40053404539385845</v>
      </c>
      <c r="K294">
        <f t="shared" si="140"/>
        <v>0.99994948916853676</v>
      </c>
      <c r="L294">
        <f t="shared" si="157"/>
        <v>113.38823000004049</v>
      </c>
      <c r="M294">
        <f t="shared" si="143"/>
        <v>-2.904079249998321</v>
      </c>
      <c r="O294">
        <v>300</v>
      </c>
      <c r="P294">
        <v>1700000</v>
      </c>
      <c r="Q294">
        <v>371.83250600000002</v>
      </c>
      <c r="R294">
        <v>-581836.74205899995</v>
      </c>
      <c r="S294">
        <v>2515056.7753579998</v>
      </c>
      <c r="T294">
        <v>1114.27946</v>
      </c>
      <c r="U294">
        <v>38022.276904999999</v>
      </c>
      <c r="V294">
        <f t="shared" si="151"/>
        <v>3.8022276905000001</v>
      </c>
      <c r="Y294">
        <v>1700000</v>
      </c>
      <c r="Z294">
        <v>52.498600000000003</v>
      </c>
      <c r="AA294">
        <v>84.941400000000002</v>
      </c>
      <c r="AB294">
        <v>32.442799999999998</v>
      </c>
      <c r="AD294">
        <f t="shared" si="158"/>
        <v>17870.363456027892</v>
      </c>
      <c r="AE294">
        <f t="shared" si="159"/>
        <v>3.2271527758329754</v>
      </c>
      <c r="AF294">
        <f t="shared" si="160"/>
        <v>35.871776244066652</v>
      </c>
      <c r="AG294">
        <f t="shared" si="161"/>
        <v>1.6787571262228938E-2</v>
      </c>
      <c r="AI294">
        <v>1.0923251168551249E-2</v>
      </c>
      <c r="AJ294">
        <v>435.46865533216214</v>
      </c>
      <c r="AK294">
        <f>AVERAGE(AI289:AI299)</f>
        <v>1.4796571109622953E-2</v>
      </c>
      <c r="AL294">
        <f>AVERAGE(AJ289:AJ299)</f>
        <v>446.73426554409048</v>
      </c>
    </row>
    <row r="295" spans="2:38" x14ac:dyDescent="0.2">
      <c r="B295">
        <v>320</v>
      </c>
      <c r="C295">
        <v>1800000</v>
      </c>
      <c r="D295">
        <v>371.88209699999999</v>
      </c>
      <c r="E295">
        <v>-581814.72184899997</v>
      </c>
      <c r="F295">
        <v>2515056.7753579998</v>
      </c>
      <c r="G295">
        <v>1458.56142</v>
      </c>
      <c r="I295">
        <f t="shared" si="155"/>
        <v>336.03540386864915</v>
      </c>
      <c r="J295">
        <f t="shared" si="156"/>
        <v>0.42723631508678239</v>
      </c>
      <c r="K295">
        <f t="shared" si="140"/>
        <v>0.99994948916853676</v>
      </c>
      <c r="L295">
        <f t="shared" si="157"/>
        <v>135.40844000002835</v>
      </c>
      <c r="M295">
        <f t="shared" si="143"/>
        <v>-2.9089895000006067</v>
      </c>
      <c r="O295">
        <v>320</v>
      </c>
      <c r="P295">
        <v>1800000</v>
      </c>
      <c r="Q295">
        <v>371.88209699999999</v>
      </c>
      <c r="R295">
        <v>-581814.72184899997</v>
      </c>
      <c r="S295">
        <v>2515056.7753579998</v>
      </c>
      <c r="T295">
        <v>1458.56142</v>
      </c>
      <c r="U295">
        <v>43239.263583</v>
      </c>
      <c r="V295">
        <f t="shared" si="151"/>
        <v>4.3239263583000005</v>
      </c>
      <c r="Y295">
        <v>1800000</v>
      </c>
      <c r="Z295">
        <v>52.498899999999999</v>
      </c>
      <c r="AA295">
        <v>85.039699999999996</v>
      </c>
      <c r="AB295">
        <v>32.540799999999997</v>
      </c>
      <c r="AD295">
        <f t="shared" si="158"/>
        <v>18032.79620713272</v>
      </c>
      <c r="AE295">
        <f t="shared" si="159"/>
        <v>3.6368886536581924</v>
      </c>
      <c r="AF295">
        <f t="shared" si="160"/>
        <v>33.935468362297883</v>
      </c>
      <c r="AG295">
        <f t="shared" si="161"/>
        <v>1.7745445372106334E-2</v>
      </c>
      <c r="AI295">
        <v>1.0640174630196092E-2</v>
      </c>
      <c r="AJ295">
        <v>447.06591357573188</v>
      </c>
    </row>
    <row r="296" spans="2:38" x14ac:dyDescent="0.2">
      <c r="B296">
        <v>340</v>
      </c>
      <c r="C296">
        <v>1900000</v>
      </c>
      <c r="D296">
        <v>371.83791000000002</v>
      </c>
      <c r="E296">
        <v>-581801.17450199998</v>
      </c>
      <c r="F296">
        <v>2515056.7753579998</v>
      </c>
      <c r="G296">
        <v>1720.780747</v>
      </c>
      <c r="I296">
        <f t="shared" si="155"/>
        <v>349.58275086863432</v>
      </c>
      <c r="J296">
        <f t="shared" si="156"/>
        <v>0.45393858477970628</v>
      </c>
      <c r="K296">
        <f t="shared" si="140"/>
        <v>0.99994948916853676</v>
      </c>
      <c r="L296">
        <f t="shared" si="157"/>
        <v>148.95578700001352</v>
      </c>
      <c r="M296">
        <f t="shared" si="143"/>
        <v>-3.332632650000741</v>
      </c>
      <c r="O296">
        <v>340</v>
      </c>
      <c r="P296">
        <v>1900000</v>
      </c>
      <c r="Q296">
        <v>371.83791000000002</v>
      </c>
      <c r="R296">
        <v>-581801.17450199998</v>
      </c>
      <c r="S296">
        <v>2515056.7753579998</v>
      </c>
      <c r="T296">
        <v>1720.780747</v>
      </c>
      <c r="U296">
        <v>48944.136628</v>
      </c>
      <c r="V296">
        <f t="shared" si="151"/>
        <v>4.8944136627999999</v>
      </c>
      <c r="Y296">
        <v>1900000</v>
      </c>
      <c r="Z296">
        <v>51.999200000000002</v>
      </c>
      <c r="AA296">
        <v>85.672399999999996</v>
      </c>
      <c r="AB296">
        <v>33.673200000000001</v>
      </c>
      <c r="AD296">
        <f t="shared" si="158"/>
        <v>19981.66010217994</v>
      </c>
      <c r="AE296">
        <f t="shared" si="159"/>
        <v>3.7152145224939446</v>
      </c>
      <c r="AF296">
        <f t="shared" si="160"/>
        <v>35.391046216272819</v>
      </c>
      <c r="AG296">
        <f t="shared" si="161"/>
        <v>1.7015603221221195E-2</v>
      </c>
      <c r="AI296">
        <v>2.6764326867730889E-2</v>
      </c>
      <c r="AJ296">
        <v>468.02224158197862</v>
      </c>
    </row>
    <row r="297" spans="2:38" x14ac:dyDescent="0.2">
      <c r="B297">
        <v>360</v>
      </c>
      <c r="C297">
        <v>2000000</v>
      </c>
      <c r="D297">
        <v>371.82588700000002</v>
      </c>
      <c r="E297">
        <v>-581778.43587499997</v>
      </c>
      <c r="F297">
        <v>2515056.7753579998</v>
      </c>
      <c r="G297">
        <v>1950.679427</v>
      </c>
      <c r="I297">
        <f t="shared" si="155"/>
        <v>372.32137786864769</v>
      </c>
      <c r="J297">
        <f t="shared" si="156"/>
        <v>0.48064085447263016</v>
      </c>
      <c r="K297">
        <f t="shared" si="140"/>
        <v>0.99994948916853676</v>
      </c>
      <c r="L297">
        <f t="shared" si="157"/>
        <v>171.69441400002688</v>
      </c>
      <c r="M297">
        <f t="shared" si="143"/>
        <v>-2.8730686499993312</v>
      </c>
      <c r="O297">
        <v>360</v>
      </c>
      <c r="P297">
        <v>2000000</v>
      </c>
      <c r="Q297">
        <v>371.82588700000002</v>
      </c>
      <c r="R297">
        <v>-581778.43587499997</v>
      </c>
      <c r="S297">
        <v>2515056.7753579998</v>
      </c>
      <c r="T297">
        <v>1950.679427</v>
      </c>
      <c r="U297">
        <v>54995.315771000001</v>
      </c>
      <c r="V297">
        <f t="shared" si="151"/>
        <v>5.4995315771000008</v>
      </c>
      <c r="Y297">
        <v>2000000</v>
      </c>
      <c r="Z297">
        <v>51.938299999999998</v>
      </c>
      <c r="AA297">
        <v>85.874899999999997</v>
      </c>
      <c r="AB297">
        <v>33.936599999999999</v>
      </c>
      <c r="AD297">
        <f t="shared" si="158"/>
        <v>20454.241836079811</v>
      </c>
      <c r="AE297">
        <f t="shared" si="159"/>
        <v>4.0780928017573324</v>
      </c>
      <c r="AF297">
        <f t="shared" si="160"/>
        <v>34.215401204686835</v>
      </c>
      <c r="AG297">
        <f t="shared" si="161"/>
        <v>1.7600261250699887E-2</v>
      </c>
      <c r="AI297">
        <v>9.3770211209681792E-3</v>
      </c>
      <c r="AJ297">
        <v>485.68363773156369</v>
      </c>
    </row>
    <row r="298" spans="2:38" x14ac:dyDescent="0.2">
      <c r="B298">
        <v>380</v>
      </c>
      <c r="C298">
        <v>2100000</v>
      </c>
      <c r="D298">
        <v>371.85073399999999</v>
      </c>
      <c r="E298">
        <v>-581749.68517499999</v>
      </c>
      <c r="F298">
        <v>2515056.7753579998</v>
      </c>
      <c r="G298">
        <v>2230.709171</v>
      </c>
      <c r="I298">
        <f t="shared" si="155"/>
        <v>401.07207786862273</v>
      </c>
      <c r="J298">
        <f t="shared" si="156"/>
        <v>0.50734312416555405</v>
      </c>
      <c r="K298">
        <f t="shared" si="140"/>
        <v>0.99994948916853676</v>
      </c>
      <c r="L298">
        <f t="shared" si="157"/>
        <v>200.44511400000192</v>
      </c>
      <c r="M298">
        <f t="shared" si="143"/>
        <v>-2.5724650000012472</v>
      </c>
      <c r="O298">
        <v>380</v>
      </c>
      <c r="P298">
        <v>2100000</v>
      </c>
      <c r="Q298">
        <v>371.85073399999999</v>
      </c>
      <c r="R298">
        <v>-581749.68517499999</v>
      </c>
      <c r="S298">
        <v>2515056.7753579998</v>
      </c>
      <c r="T298">
        <v>2230.709171</v>
      </c>
      <c r="U298">
        <v>61467.952883999998</v>
      </c>
      <c r="V298">
        <f t="shared" si="151"/>
        <v>6.1467952883999999</v>
      </c>
      <c r="Y298">
        <v>2100000</v>
      </c>
      <c r="Z298">
        <v>51.713299999999997</v>
      </c>
      <c r="AA298">
        <v>86.201099999999997</v>
      </c>
      <c r="AB298">
        <v>34.4878</v>
      </c>
      <c r="AD298">
        <f t="shared" si="158"/>
        <v>21467.173762468305</v>
      </c>
      <c r="AE298">
        <f t="shared" si="159"/>
        <v>4.3429883954644302</v>
      </c>
      <c r="AF298">
        <f t="shared" si="160"/>
        <v>34.019821157258981</v>
      </c>
      <c r="AG298">
        <f t="shared" si="161"/>
        <v>1.7701445202086417E-2</v>
      </c>
      <c r="AI298">
        <v>7.9396364414605659E-3</v>
      </c>
      <c r="AJ298">
        <v>548.75561941299065</v>
      </c>
    </row>
    <row r="299" spans="2:38" x14ac:dyDescent="0.2">
      <c r="B299">
        <v>400</v>
      </c>
      <c r="C299">
        <v>2200000</v>
      </c>
      <c r="D299">
        <v>371.84433000000001</v>
      </c>
      <c r="E299">
        <v>-581722.98031100002</v>
      </c>
      <c r="F299">
        <v>2515056.7753579998</v>
      </c>
      <c r="G299">
        <v>2616.4961349999999</v>
      </c>
      <c r="I299">
        <f t="shared" si="155"/>
        <v>427.77694186859298</v>
      </c>
      <c r="J299">
        <f t="shared" si="156"/>
        <v>0.53404539385847793</v>
      </c>
      <c r="K299">
        <f t="shared" si="140"/>
        <v>0.99994948916853676</v>
      </c>
      <c r="L299">
        <f t="shared" si="157"/>
        <v>227.14997799997218</v>
      </c>
      <c r="M299">
        <f t="shared" si="143"/>
        <v>-2.6747568000014867</v>
      </c>
      <c r="O299">
        <v>400</v>
      </c>
      <c r="P299">
        <v>2200000</v>
      </c>
      <c r="Q299">
        <v>371.84433000000001</v>
      </c>
      <c r="R299">
        <v>-581722.98031100002</v>
      </c>
      <c r="S299">
        <v>2515056.7753579998</v>
      </c>
      <c r="T299">
        <v>2616.4961349999999</v>
      </c>
      <c r="U299">
        <v>66344.729517999993</v>
      </c>
      <c r="V299">
        <f t="shared" si="151"/>
        <v>6.6344729517999994</v>
      </c>
      <c r="Y299">
        <v>2200000</v>
      </c>
      <c r="Z299">
        <v>51.691200000000002</v>
      </c>
      <c r="AA299">
        <v>86.682299999999998</v>
      </c>
      <c r="AB299">
        <v>34.991100000000003</v>
      </c>
      <c r="AD299">
        <f t="shared" si="158"/>
        <v>22420.80409388724</v>
      </c>
      <c r="AE299">
        <f t="shared" si="159"/>
        <v>4.4881776086187015</v>
      </c>
      <c r="AF299">
        <f t="shared" si="160"/>
        <v>33.754520563347235</v>
      </c>
      <c r="AG299">
        <f t="shared" si="161"/>
        <v>1.7840573349867283E-2</v>
      </c>
      <c r="AI299">
        <v>8.1415042270599064E-3</v>
      </c>
      <c r="AJ299">
        <v>576.68337992513477</v>
      </c>
    </row>
    <row r="300" spans="2:38" x14ac:dyDescent="0.2">
      <c r="B300">
        <v>420</v>
      </c>
      <c r="C300">
        <v>2300000</v>
      </c>
      <c r="D300">
        <v>371.84879100000001</v>
      </c>
      <c r="E300">
        <v>-581697.895212</v>
      </c>
      <c r="F300">
        <v>2515056.7753579998</v>
      </c>
      <c r="G300">
        <v>2814.5170039999998</v>
      </c>
      <c r="I300">
        <f t="shared" si="155"/>
        <v>452.86204086861107</v>
      </c>
      <c r="J300">
        <f t="shared" si="156"/>
        <v>0.56074766355140182</v>
      </c>
      <c r="K300">
        <f t="shared" si="140"/>
        <v>0.99994948916853676</v>
      </c>
      <c r="L300">
        <f t="shared" si="157"/>
        <v>252.23507699999027</v>
      </c>
      <c r="M300">
        <f t="shared" si="143"/>
        <v>-2.7557450499990948</v>
      </c>
      <c r="O300">
        <v>420</v>
      </c>
      <c r="P300">
        <v>2300000</v>
      </c>
      <c r="Q300">
        <v>371.84879100000001</v>
      </c>
      <c r="R300">
        <v>-581697.895212</v>
      </c>
      <c r="S300">
        <v>2515056.7753579998</v>
      </c>
      <c r="T300">
        <v>2814.5170039999998</v>
      </c>
      <c r="U300">
        <v>72927.703964</v>
      </c>
      <c r="V300">
        <f t="shared" si="151"/>
        <v>7.2927703964000008</v>
      </c>
      <c r="Y300">
        <v>2300000</v>
      </c>
      <c r="Z300">
        <v>51.559199999999997</v>
      </c>
      <c r="AA300">
        <v>86.785300000000007</v>
      </c>
      <c r="AB300">
        <v>35.226100000000002</v>
      </c>
      <c r="AD300">
        <f t="shared" si="158"/>
        <v>22875.578651107426</v>
      </c>
      <c r="AE300">
        <f t="shared" si="159"/>
        <v>4.8354315831017383</v>
      </c>
      <c r="AF300">
        <f t="shared" si="160"/>
        <v>32.799222532611644</v>
      </c>
      <c r="AG300">
        <f t="shared" si="161"/>
        <v>1.836019129420656E-2</v>
      </c>
      <c r="AI300">
        <v>1.6052704169350566E-2</v>
      </c>
      <c r="AJ300">
        <v>587.38146754951094</v>
      </c>
    </row>
    <row r="301" spans="2:38" x14ac:dyDescent="0.2">
      <c r="B301">
        <v>440</v>
      </c>
      <c r="C301">
        <v>2400000</v>
      </c>
      <c r="D301">
        <v>371.81953199999998</v>
      </c>
      <c r="E301">
        <v>-581656.17097900005</v>
      </c>
      <c r="F301">
        <v>2515056.7753579998</v>
      </c>
      <c r="G301">
        <v>3120.0248929999998</v>
      </c>
      <c r="I301">
        <f t="shared" si="155"/>
        <v>494.58627386856824</v>
      </c>
      <c r="J301">
        <f t="shared" si="156"/>
        <v>0.58744993324432582</v>
      </c>
      <c r="K301">
        <f t="shared" si="140"/>
        <v>0.99994948916853676</v>
      </c>
      <c r="L301">
        <f t="shared" si="157"/>
        <v>293.95930999994744</v>
      </c>
      <c r="M301">
        <f>((L301-L300)-(B301-B300)*$L$17)/(B301-B300)</f>
        <v>-1.9237883500021411</v>
      </c>
      <c r="O301">
        <v>440</v>
      </c>
      <c r="P301">
        <v>2400000</v>
      </c>
      <c r="Q301">
        <v>371.81953199999998</v>
      </c>
      <c r="R301">
        <v>-581656.17097900005</v>
      </c>
      <c r="S301">
        <v>2515056.7753579998</v>
      </c>
      <c r="T301">
        <v>3120.0248929999998</v>
      </c>
      <c r="U301">
        <v>79728.612643</v>
      </c>
      <c r="V301">
        <f t="shared" si="151"/>
        <v>7.9728612643000005</v>
      </c>
      <c r="Y301">
        <v>2400000</v>
      </c>
      <c r="Z301">
        <v>51.1066</v>
      </c>
      <c r="AA301">
        <v>86.930599999999998</v>
      </c>
      <c r="AB301">
        <v>35.823999999999998</v>
      </c>
      <c r="AD301">
        <f t="shared" si="158"/>
        <v>24060.277190423887</v>
      </c>
      <c r="AE301">
        <f t="shared" si="159"/>
        <v>5.026068131766368</v>
      </c>
      <c r="AF301">
        <f t="shared" si="160"/>
        <v>32.929770281984688</v>
      </c>
      <c r="AG301">
        <f t="shared" si="161"/>
        <v>1.8287403612088152E-2</v>
      </c>
      <c r="AI301">
        <v>1.1012685931720756E-2</v>
      </c>
      <c r="AJ301">
        <v>641.14242321069059</v>
      </c>
    </row>
    <row r="302" spans="2:38" x14ac:dyDescent="0.2">
      <c r="B302">
        <v>460</v>
      </c>
      <c r="C302">
        <v>2500000</v>
      </c>
      <c r="D302">
        <v>371.86545999999998</v>
      </c>
      <c r="E302">
        <v>-581636.77234100003</v>
      </c>
      <c r="F302">
        <v>2515056.7753579998</v>
      </c>
      <c r="G302">
        <v>3481.3362470000002</v>
      </c>
      <c r="I302">
        <f>E302-(128000-$B$277)/128000*$E$278</f>
        <v>513.98491186858155</v>
      </c>
      <c r="J302">
        <f t="shared" si="156"/>
        <v>0.6141522029372497</v>
      </c>
      <c r="K302">
        <f t="shared" si="140"/>
        <v>0.99994948916853676</v>
      </c>
      <c r="L302">
        <f t="shared" si="157"/>
        <v>313.35794799996074</v>
      </c>
      <c r="M302">
        <f>((L302-L301)-(B302-B301)*$L$17)/(B302-B301)</f>
        <v>-3.0400680999993339</v>
      </c>
      <c r="O302">
        <v>460</v>
      </c>
      <c r="P302">
        <v>2500000</v>
      </c>
      <c r="Q302">
        <v>371.86545999999998</v>
      </c>
      <c r="R302">
        <v>-581636.77234100003</v>
      </c>
      <c r="S302">
        <v>2515056.7753579998</v>
      </c>
      <c r="T302">
        <v>3481.3362470000002</v>
      </c>
      <c r="U302">
        <v>83127.892261000001</v>
      </c>
      <c r="V302">
        <f t="shared" si="151"/>
        <v>8.3127892261000014</v>
      </c>
      <c r="Y302">
        <v>2500000</v>
      </c>
      <c r="Z302">
        <v>51.036099999999998</v>
      </c>
      <c r="AA302">
        <v>87.381399999999999</v>
      </c>
      <c r="AB302">
        <v>36.345300000000002</v>
      </c>
      <c r="AD302">
        <f t="shared" si="158"/>
        <v>25125.989359800093</v>
      </c>
      <c r="AE302">
        <f t="shared" si="159"/>
        <v>5.0180893308980572</v>
      </c>
      <c r="AF302">
        <f t="shared" si="160"/>
        <v>32.893197374938289</v>
      </c>
      <c r="AG302">
        <f t="shared" si="161"/>
        <v>1.8307736798454963E-2</v>
      </c>
      <c r="AI302">
        <v>6.2391784131891771E-3</v>
      </c>
      <c r="AJ302">
        <v>654.53780815994287</v>
      </c>
    </row>
    <row r="303" spans="2:38" x14ac:dyDescent="0.2">
      <c r="B303">
        <v>480</v>
      </c>
      <c r="C303">
        <v>2600000</v>
      </c>
      <c r="D303">
        <v>371.87361800000002</v>
      </c>
      <c r="E303">
        <v>-581619.25358999998</v>
      </c>
      <c r="F303">
        <v>2515056.7753579998</v>
      </c>
      <c r="G303">
        <v>3796.7940939999999</v>
      </c>
      <c r="I303">
        <f t="shared" si="155"/>
        <v>531.50366286863573</v>
      </c>
      <c r="J303">
        <f t="shared" si="156"/>
        <v>0.64085447263017359</v>
      </c>
      <c r="K303">
        <f t="shared" si="140"/>
        <v>0.99994948916853676</v>
      </c>
      <c r="L303">
        <f t="shared" si="157"/>
        <v>330.87669900001492</v>
      </c>
      <c r="M303">
        <f t="shared" si="143"/>
        <v>-3.1340624499972902</v>
      </c>
      <c r="O303">
        <v>480</v>
      </c>
      <c r="P303">
        <v>2600000</v>
      </c>
      <c r="Q303">
        <v>371.87361800000002</v>
      </c>
      <c r="R303">
        <v>-581619.25358999998</v>
      </c>
      <c r="S303">
        <v>2515056.7753579998</v>
      </c>
      <c r="T303">
        <v>3796.7940939999999</v>
      </c>
      <c r="U303">
        <v>88729.331881999999</v>
      </c>
      <c r="V303">
        <f t="shared" si="151"/>
        <v>8.8729331882000011</v>
      </c>
      <c r="Y303">
        <v>2600000</v>
      </c>
      <c r="Z303">
        <v>50.787100000000002</v>
      </c>
      <c r="AA303">
        <v>87.269300000000001</v>
      </c>
      <c r="AB303">
        <v>36.482199999999999</v>
      </c>
      <c r="AD303">
        <f t="shared" si="158"/>
        <v>25410.982511731396</v>
      </c>
      <c r="AE303">
        <f t="shared" si="159"/>
        <v>5.2961532682972061</v>
      </c>
      <c r="AF303">
        <f t="shared" si="160"/>
        <v>31.880195142843011</v>
      </c>
      <c r="AG303">
        <f t="shared" si="161"/>
        <v>1.8889470321676864E-2</v>
      </c>
      <c r="AI303">
        <v>6.0948519223648504E-3</v>
      </c>
      <c r="AJ303">
        <v>751.72638590899192</v>
      </c>
    </row>
    <row r="304" spans="2:38" x14ac:dyDescent="0.2">
      <c r="B304">
        <v>500</v>
      </c>
      <c r="C304">
        <v>2700000</v>
      </c>
      <c r="D304">
        <v>371.86573099999998</v>
      </c>
      <c r="E304">
        <v>-581584.10528799996</v>
      </c>
      <c r="F304">
        <v>2515056.7753579998</v>
      </c>
      <c r="G304">
        <v>4218.5800019999997</v>
      </c>
      <c r="I304">
        <f t="shared" si="155"/>
        <v>566.6519648686517</v>
      </c>
      <c r="J304">
        <f t="shared" si="156"/>
        <v>0.66755674232309747</v>
      </c>
      <c r="K304">
        <f t="shared" si="140"/>
        <v>0.99994948916853676</v>
      </c>
      <c r="L304">
        <f t="shared" si="157"/>
        <v>366.0250010000309</v>
      </c>
      <c r="M304">
        <f t="shared" si="143"/>
        <v>-2.2525848999992006</v>
      </c>
      <c r="O304">
        <v>500</v>
      </c>
      <c r="P304">
        <v>2700000</v>
      </c>
      <c r="Q304">
        <v>371.86573099999998</v>
      </c>
      <c r="R304">
        <v>-581584.10528799996</v>
      </c>
      <c r="S304">
        <v>2515056.7753579998</v>
      </c>
      <c r="T304">
        <v>4218.5800019999997</v>
      </c>
      <c r="U304">
        <v>93333.528013999996</v>
      </c>
      <c r="V304">
        <f t="shared" si="151"/>
        <v>9.3333528014000002</v>
      </c>
      <c r="Y304">
        <v>2700000</v>
      </c>
      <c r="Z304">
        <v>50.446199999999997</v>
      </c>
      <c r="AA304">
        <v>88.288600000000002</v>
      </c>
      <c r="AB304">
        <v>37.842399999999998</v>
      </c>
      <c r="AD304">
        <f t="shared" si="158"/>
        <v>28360.534630876053</v>
      </c>
      <c r="AE304">
        <f t="shared" si="159"/>
        <v>4.9915802739414454</v>
      </c>
      <c r="AF304">
        <f t="shared" si="160"/>
        <v>34.157427909427113</v>
      </c>
      <c r="AG304">
        <f t="shared" si="161"/>
        <v>1.7630133088381596E-2</v>
      </c>
      <c r="AI304">
        <v>4.9944466321661333E-3</v>
      </c>
      <c r="AJ304">
        <v>780.50916434205033</v>
      </c>
    </row>
    <row r="305" spans="2:38" x14ac:dyDescent="0.2">
      <c r="B305">
        <v>520</v>
      </c>
      <c r="C305">
        <v>2800000</v>
      </c>
      <c r="D305">
        <v>371.930924</v>
      </c>
      <c r="E305">
        <v>-581562.21564399998</v>
      </c>
      <c r="F305">
        <v>2515056.7753579998</v>
      </c>
      <c r="G305">
        <v>4459.6157030000004</v>
      </c>
      <c r="I305">
        <f t="shared" si="155"/>
        <v>588.54160886863247</v>
      </c>
      <c r="J305">
        <f t="shared" si="156"/>
        <v>0.69425901201602136</v>
      </c>
      <c r="K305">
        <f t="shared" si="140"/>
        <v>0.99994948916853676</v>
      </c>
      <c r="L305">
        <f t="shared" si="157"/>
        <v>387.91464500001166</v>
      </c>
      <c r="M305">
        <f t="shared" si="143"/>
        <v>-2.9155178000009614</v>
      </c>
      <c r="O305">
        <v>520</v>
      </c>
      <c r="P305">
        <v>2800000</v>
      </c>
      <c r="Q305">
        <v>371.930924</v>
      </c>
      <c r="R305">
        <v>-581562.21564399998</v>
      </c>
      <c r="S305">
        <v>2515056.7753579998</v>
      </c>
      <c r="T305">
        <v>4459.6157030000004</v>
      </c>
      <c r="U305">
        <v>98369.392177000002</v>
      </c>
      <c r="V305">
        <f t="shared" si="151"/>
        <v>9.8369392177000012</v>
      </c>
      <c r="Y305">
        <v>2800000</v>
      </c>
      <c r="Z305">
        <v>50.715299999999999</v>
      </c>
      <c r="AA305">
        <v>88.499099999999999</v>
      </c>
      <c r="AB305">
        <v>37.783799999999999</v>
      </c>
      <c r="AD305">
        <f t="shared" si="158"/>
        <v>28228.987335979269</v>
      </c>
      <c r="AE305">
        <f t="shared" si="159"/>
        <v>5.285419709205784</v>
      </c>
      <c r="AF305">
        <f t="shared" si="160"/>
        <v>32.691338795628297</v>
      </c>
      <c r="AG305">
        <f t="shared" si="161"/>
        <v>1.8420781227856294E-2</v>
      </c>
      <c r="AI305">
        <v>3.6680330070019032E-3</v>
      </c>
      <c r="AJ305">
        <v>955.13608903124805</v>
      </c>
      <c r="AK305">
        <f>AVERAGE(AI300:AI310)</f>
        <v>6.4273421731906623E-3</v>
      </c>
      <c r="AL305">
        <f>AVERAGE(AJ300:AJ310)</f>
        <v>1017.9826166416314</v>
      </c>
    </row>
    <row r="306" spans="2:38" x14ac:dyDescent="0.2">
      <c r="B306">
        <v>540</v>
      </c>
      <c r="C306">
        <v>2900000</v>
      </c>
      <c r="D306">
        <v>371.83362299999999</v>
      </c>
      <c r="E306">
        <v>-581541.09260800004</v>
      </c>
      <c r="F306">
        <v>2515056.7753579998</v>
      </c>
      <c r="G306">
        <v>4839.126972</v>
      </c>
      <c r="I306">
        <f t="shared" si="155"/>
        <v>609.66464486857876</v>
      </c>
      <c r="J306">
        <f t="shared" si="156"/>
        <v>0.72096128170894525</v>
      </c>
      <c r="K306">
        <f t="shared" si="140"/>
        <v>0.99994948916853676</v>
      </c>
      <c r="L306">
        <f t="shared" si="157"/>
        <v>409.03768099995796</v>
      </c>
      <c r="M306">
        <f t="shared" si="143"/>
        <v>-2.9538482000026844</v>
      </c>
      <c r="O306">
        <v>540</v>
      </c>
      <c r="P306">
        <v>2900000</v>
      </c>
      <c r="Q306">
        <v>371.83362299999999</v>
      </c>
      <c r="R306">
        <v>-581541.09260800004</v>
      </c>
      <c r="S306">
        <v>2515056.7753579998</v>
      </c>
      <c r="T306">
        <v>4839.126972</v>
      </c>
      <c r="U306">
        <v>103186.43797499999</v>
      </c>
      <c r="V306">
        <f t="shared" si="151"/>
        <v>10.3186437975</v>
      </c>
      <c r="Y306">
        <v>2900000</v>
      </c>
      <c r="Z306">
        <v>50.451799999999999</v>
      </c>
      <c r="AA306">
        <v>88.116699999999994</v>
      </c>
      <c r="AB306">
        <v>37.664900000000003</v>
      </c>
      <c r="AD306">
        <f t="shared" si="158"/>
        <v>27963.32780744577</v>
      </c>
      <c r="AE306">
        <f t="shared" si="159"/>
        <v>5.5969130202271842</v>
      </c>
      <c r="AF306">
        <f t="shared" si="160"/>
        <v>31.184288899340448</v>
      </c>
      <c r="AG306">
        <f t="shared" si="161"/>
        <v>1.9311006319362844E-2</v>
      </c>
      <c r="AI306">
        <v>3.7896898677948175E-3</v>
      </c>
      <c r="AJ306">
        <v>1123.187706812017</v>
      </c>
    </row>
    <row r="307" spans="2:38" x14ac:dyDescent="0.2">
      <c r="B307">
        <v>560</v>
      </c>
      <c r="C307">
        <v>3000000</v>
      </c>
      <c r="D307">
        <v>371.888668</v>
      </c>
      <c r="E307">
        <v>-581512.88414900005</v>
      </c>
      <c r="F307">
        <v>2515056.7753579998</v>
      </c>
      <c r="G307">
        <v>5243.8077670000002</v>
      </c>
      <c r="I307">
        <f t="shared" si="155"/>
        <v>637.87310386856552</v>
      </c>
      <c r="J307">
        <f t="shared" si="156"/>
        <v>0.74766355140186913</v>
      </c>
      <c r="K307">
        <f t="shared" si="140"/>
        <v>0.99994948916853676</v>
      </c>
      <c r="L307">
        <f t="shared" si="157"/>
        <v>437.24613999994472</v>
      </c>
      <c r="M307">
        <f t="shared" si="143"/>
        <v>-2.5995770500006614</v>
      </c>
      <c r="O307">
        <v>560</v>
      </c>
      <c r="P307">
        <v>3000000</v>
      </c>
      <c r="Q307">
        <v>371.888668</v>
      </c>
      <c r="R307">
        <v>-581512.88414900005</v>
      </c>
      <c r="S307">
        <v>2515056.7753579998</v>
      </c>
      <c r="T307">
        <v>5243.8077670000002</v>
      </c>
      <c r="U307">
        <v>106928.960656</v>
      </c>
      <c r="V307">
        <f t="shared" si="151"/>
        <v>10.692896065599999</v>
      </c>
      <c r="Y307">
        <v>3000000</v>
      </c>
      <c r="Z307">
        <v>50.444099999999999</v>
      </c>
      <c r="AA307">
        <v>88.680800000000005</v>
      </c>
      <c r="AB307">
        <v>38.236699999999999</v>
      </c>
      <c r="AD307">
        <f t="shared" si="158"/>
        <v>29256.314007143006</v>
      </c>
      <c r="AE307">
        <f t="shared" si="159"/>
        <v>5.5435826611887444</v>
      </c>
      <c r="AF307">
        <f t="shared" si="160"/>
        <v>31.460986241252709</v>
      </c>
      <c r="AG307">
        <f t="shared" si="161"/>
        <v>1.9141167266090817E-2</v>
      </c>
      <c r="AI307">
        <v>8.3378956771281935E-3</v>
      </c>
      <c r="AJ307">
        <v>1153.5627572474134</v>
      </c>
    </row>
    <row r="308" spans="2:38" x14ac:dyDescent="0.2">
      <c r="B308">
        <v>580</v>
      </c>
      <c r="C308">
        <v>3100000</v>
      </c>
      <c r="D308">
        <v>371.85549700000001</v>
      </c>
      <c r="E308">
        <v>-581486.27973800001</v>
      </c>
      <c r="F308">
        <v>2515056.7753579998</v>
      </c>
      <c r="G308">
        <v>5618.9737949999999</v>
      </c>
      <c r="I308">
        <f t="shared" si="155"/>
        <v>664.47751486860216</v>
      </c>
      <c r="J308">
        <f t="shared" si="156"/>
        <v>0.77436582109479302</v>
      </c>
      <c r="K308">
        <f t="shared" si="140"/>
        <v>0.99994948916853676</v>
      </c>
      <c r="L308">
        <f t="shared" si="157"/>
        <v>463.85055099998135</v>
      </c>
      <c r="M308">
        <f t="shared" si="143"/>
        <v>-2.6797794499981675</v>
      </c>
      <c r="O308">
        <v>580</v>
      </c>
      <c r="P308">
        <v>3100000</v>
      </c>
      <c r="Q308">
        <v>371.85549700000001</v>
      </c>
      <c r="R308">
        <v>-581486.27973800001</v>
      </c>
      <c r="S308">
        <v>2515056.7753579998</v>
      </c>
      <c r="T308">
        <v>5618.9737949999999</v>
      </c>
      <c r="U308">
        <v>110102.50103</v>
      </c>
      <c r="V308">
        <f t="shared" si="151"/>
        <v>11.010250103000001</v>
      </c>
      <c r="Y308">
        <v>3100000</v>
      </c>
      <c r="Z308">
        <v>50.197699999999998</v>
      </c>
      <c r="AA308">
        <v>88.985299999999995</v>
      </c>
      <c r="AB308">
        <v>38.787599999999998</v>
      </c>
      <c r="AD308">
        <f t="shared" si="158"/>
        <v>30539.162472859687</v>
      </c>
      <c r="AE308">
        <f t="shared" si="159"/>
        <v>5.4683317296650245</v>
      </c>
      <c r="AF308">
        <f t="shared" si="160"/>
        <v>31.708075243372591</v>
      </c>
      <c r="AG308">
        <f t="shared" si="161"/>
        <v>1.8992007410663245E-2</v>
      </c>
      <c r="AI308">
        <v>2.890295261276979E-3</v>
      </c>
      <c r="AJ308">
        <v>1292.0726086374575</v>
      </c>
    </row>
    <row r="309" spans="2:38" x14ac:dyDescent="0.2">
      <c r="B309">
        <v>600</v>
      </c>
      <c r="C309">
        <v>3200000</v>
      </c>
      <c r="D309">
        <v>371.88837899999999</v>
      </c>
      <c r="E309">
        <v>-581458.37510800001</v>
      </c>
      <c r="F309">
        <v>2515056.7753579998</v>
      </c>
      <c r="G309">
        <v>5962.9310240000004</v>
      </c>
      <c r="I309">
        <f t="shared" si="155"/>
        <v>692.3821448686067</v>
      </c>
      <c r="J309">
        <f t="shared" si="156"/>
        <v>0.8010680907877169</v>
      </c>
      <c r="K309">
        <f t="shared" si="140"/>
        <v>0.99994948916853676</v>
      </c>
      <c r="L309">
        <f t="shared" si="157"/>
        <v>491.7551809999859</v>
      </c>
      <c r="M309">
        <f t="shared" si="143"/>
        <v>-2.614768499999772</v>
      </c>
      <c r="O309">
        <v>600</v>
      </c>
      <c r="P309">
        <v>3200000</v>
      </c>
      <c r="Q309">
        <v>371.88837899999999</v>
      </c>
      <c r="R309">
        <v>-581458.37510800001</v>
      </c>
      <c r="S309">
        <v>2515056.7753579998</v>
      </c>
      <c r="T309">
        <v>5962.9310240000004</v>
      </c>
      <c r="U309">
        <v>116581.626389</v>
      </c>
      <c r="V309">
        <f t="shared" si="151"/>
        <v>11.6581626389</v>
      </c>
      <c r="Y309">
        <v>3200000</v>
      </c>
      <c r="Z309">
        <v>49.511299999999999</v>
      </c>
      <c r="AA309">
        <v>89.075800000000001</v>
      </c>
      <c r="AB309">
        <v>39.564500000000002</v>
      </c>
      <c r="AD309">
        <f t="shared" si="158"/>
        <v>32411.224771249657</v>
      </c>
      <c r="AE309">
        <f t="shared" si="159"/>
        <v>5.4556871453448892</v>
      </c>
      <c r="AF309">
        <f t="shared" si="160"/>
        <v>32.530065928744236</v>
      </c>
      <c r="AG309">
        <f t="shared" si="161"/>
        <v>1.8512105118971913E-2</v>
      </c>
      <c r="AI309">
        <v>5.7772510830741532E-3</v>
      </c>
      <c r="AJ309">
        <v>1315.4206044974294</v>
      </c>
    </row>
    <row r="310" spans="2:38" x14ac:dyDescent="0.2">
      <c r="B310">
        <v>620</v>
      </c>
      <c r="C310">
        <v>3300000</v>
      </c>
      <c r="D310">
        <v>371.86688600000002</v>
      </c>
      <c r="E310">
        <v>-581427.36025499995</v>
      </c>
      <c r="F310">
        <v>2515056.7753579998</v>
      </c>
      <c r="G310">
        <v>6313.896745</v>
      </c>
      <c r="I310">
        <f t="shared" si="155"/>
        <v>723.39699786866549</v>
      </c>
      <c r="J310">
        <f t="shared" si="156"/>
        <v>0.8277703604806409</v>
      </c>
      <c r="K310">
        <f t="shared" si="140"/>
        <v>0.99994948916853676</v>
      </c>
      <c r="L310">
        <f t="shared" si="157"/>
        <v>522.77003400004469</v>
      </c>
      <c r="M310">
        <f t="shared" si="143"/>
        <v>-2.4592573499970598</v>
      </c>
      <c r="O310">
        <v>620</v>
      </c>
      <c r="P310">
        <v>3300000</v>
      </c>
      <c r="Q310">
        <v>371.86688600000002</v>
      </c>
      <c r="R310">
        <v>-581427.36025499995</v>
      </c>
      <c r="S310">
        <v>2515056.7753579998</v>
      </c>
      <c r="T310">
        <v>6313.896745</v>
      </c>
      <c r="U310">
        <v>122451.02243300001</v>
      </c>
      <c r="V310">
        <f t="shared" si="151"/>
        <v>12.245102243300002</v>
      </c>
      <c r="Y310">
        <v>3300000</v>
      </c>
      <c r="Z310">
        <v>48.815100000000001</v>
      </c>
      <c r="AA310">
        <v>89.400099999999995</v>
      </c>
      <c r="AB310">
        <v>40.585000000000001</v>
      </c>
      <c r="AD310">
        <f t="shared" si="158"/>
        <v>34984.44983551708</v>
      </c>
      <c r="AE310">
        <f t="shared" si="159"/>
        <v>5.3088708214472229</v>
      </c>
      <c r="AF310">
        <f t="shared" si="160"/>
        <v>33.98005756604578</v>
      </c>
      <c r="AG310">
        <f t="shared" si="161"/>
        <v>1.7722159499863298E-2</v>
      </c>
      <c r="AI310">
        <v>1.8437319400297679E-3</v>
      </c>
      <c r="AJ310">
        <v>1943.1317676611918</v>
      </c>
    </row>
    <row r="311" spans="2:38" x14ac:dyDescent="0.2">
      <c r="B311">
        <v>640</v>
      </c>
      <c r="C311">
        <v>3400000</v>
      </c>
      <c r="D311">
        <v>371.87172399999997</v>
      </c>
      <c r="E311">
        <v>-581406.457452</v>
      </c>
      <c r="F311">
        <v>2515056.7753579998</v>
      </c>
      <c r="G311">
        <v>6707.9257619999998</v>
      </c>
      <c r="I311">
        <f t="shared" si="155"/>
        <v>744.29980086861178</v>
      </c>
      <c r="J311">
        <f t="shared" si="156"/>
        <v>0.85447263017356478</v>
      </c>
      <c r="K311">
        <f t="shared" ref="K311:K336" si="162">F311/$F$278</f>
        <v>0.99994948916853676</v>
      </c>
      <c r="L311">
        <f t="shared" si="157"/>
        <v>543.67283699999098</v>
      </c>
      <c r="M311">
        <f t="shared" si="143"/>
        <v>-2.9648598500026848</v>
      </c>
      <c r="O311">
        <v>640</v>
      </c>
      <c r="P311">
        <v>3400000</v>
      </c>
      <c r="Q311">
        <v>371.87172399999997</v>
      </c>
      <c r="R311">
        <v>-581406.457452</v>
      </c>
      <c r="S311">
        <v>2515056.7753579998</v>
      </c>
      <c r="T311">
        <v>6707.9257619999998</v>
      </c>
      <c r="U311">
        <v>125738.924596</v>
      </c>
      <c r="V311">
        <f t="shared" si="151"/>
        <v>12.5738924596</v>
      </c>
      <c r="Y311">
        <v>3400000</v>
      </c>
      <c r="Z311">
        <v>48.505400000000002</v>
      </c>
      <c r="AA311">
        <v>90.001800000000003</v>
      </c>
      <c r="AB311">
        <v>41.496400000000001</v>
      </c>
      <c r="AD311">
        <f t="shared" si="158"/>
        <v>37394.666270717724</v>
      </c>
      <c r="AE311">
        <f t="shared" si="159"/>
        <v>5.1000551308792152</v>
      </c>
      <c r="AF311">
        <f t="shared" si="160"/>
        <v>35.186043794103455</v>
      </c>
      <c r="AG311">
        <f t="shared" si="161"/>
        <v>1.7114740251102562E-2</v>
      </c>
      <c r="AI311">
        <v>1.3140862411296353E-3</v>
      </c>
      <c r="AJ311">
        <v>2232.9335100586422</v>
      </c>
    </row>
    <row r="312" spans="2:38" x14ac:dyDescent="0.2">
      <c r="B312">
        <v>660</v>
      </c>
      <c r="C312">
        <v>3500000</v>
      </c>
      <c r="D312">
        <v>371.86915099999999</v>
      </c>
      <c r="E312">
        <v>-581384.26137399999</v>
      </c>
      <c r="F312">
        <v>2515056.7753579998</v>
      </c>
      <c r="G312">
        <v>7050.0807720000003</v>
      </c>
      <c r="I312">
        <f t="shared" si="155"/>
        <v>766.49587886861991</v>
      </c>
      <c r="J312">
        <f t="shared" si="156"/>
        <v>0.88117489986648867</v>
      </c>
      <c r="K312">
        <f t="shared" si="162"/>
        <v>0.99994948916853676</v>
      </c>
      <c r="L312">
        <f t="shared" si="157"/>
        <v>565.86891499999911</v>
      </c>
      <c r="M312">
        <f t="shared" si="143"/>
        <v>-2.9001960999995928</v>
      </c>
      <c r="O312">
        <v>660</v>
      </c>
      <c r="P312">
        <v>3500000</v>
      </c>
      <c r="Q312">
        <v>371.86915099999999</v>
      </c>
      <c r="R312">
        <v>-581384.26137399999</v>
      </c>
      <c r="S312">
        <v>2515056.7753579998</v>
      </c>
      <c r="T312">
        <v>7050.0807720000003</v>
      </c>
      <c r="U312">
        <v>130200.096789</v>
      </c>
      <c r="V312">
        <f t="shared" si="151"/>
        <v>13.020009678900001</v>
      </c>
      <c r="Y312">
        <v>3500000</v>
      </c>
      <c r="Z312">
        <v>48.559800000000003</v>
      </c>
      <c r="AA312">
        <v>89.900300000000001</v>
      </c>
      <c r="AB312">
        <v>41.340499999999999</v>
      </c>
      <c r="AD312">
        <f t="shared" si="158"/>
        <v>36974.777785532009</v>
      </c>
      <c r="AE312">
        <f t="shared" si="159"/>
        <v>5.3409747562519891</v>
      </c>
      <c r="AF312">
        <f t="shared" si="160"/>
        <v>33.736683609768747</v>
      </c>
      <c r="AG312">
        <f t="shared" si="161"/>
        <v>1.7850005856106962E-2</v>
      </c>
      <c r="AI312">
        <v>9.3421295765086076E-4</v>
      </c>
      <c r="AJ312">
        <v>3894.1040938023721</v>
      </c>
    </row>
    <row r="313" spans="2:38" x14ac:dyDescent="0.2">
      <c r="B313">
        <v>680</v>
      </c>
      <c r="C313">
        <v>3600000</v>
      </c>
      <c r="D313">
        <v>371.79787399999998</v>
      </c>
      <c r="E313">
        <v>-581356.20845899999</v>
      </c>
      <c r="F313">
        <v>2515056.7753579998</v>
      </c>
      <c r="G313">
        <v>7474.169785</v>
      </c>
      <c r="I313">
        <f t="shared" ref="I313:I336" si="163">E313-(128000-$B$277)/128000*$E$278</f>
        <v>794.5487938686274</v>
      </c>
      <c r="J313">
        <f t="shared" ref="J313:J336" si="164">B313/$B$277</f>
        <v>0.90787716955941256</v>
      </c>
      <c r="K313">
        <f t="shared" si="162"/>
        <v>0.99994948916853676</v>
      </c>
      <c r="L313">
        <f t="shared" ref="L313:L336" si="165">E313-$E$279</f>
        <v>593.92183000000659</v>
      </c>
      <c r="M313">
        <f t="shared" si="143"/>
        <v>-2.607354249999625</v>
      </c>
      <c r="O313">
        <v>680</v>
      </c>
      <c r="P313">
        <v>3600000</v>
      </c>
      <c r="Q313">
        <v>371.79787399999998</v>
      </c>
      <c r="R313">
        <v>-581356.20845899999</v>
      </c>
      <c r="S313">
        <v>2515056.7753579998</v>
      </c>
      <c r="T313">
        <v>7474.169785</v>
      </c>
      <c r="U313">
        <v>133351.13867799999</v>
      </c>
      <c r="V313">
        <f t="shared" si="151"/>
        <v>13.335113867799999</v>
      </c>
      <c r="Y313">
        <v>3600000</v>
      </c>
      <c r="Z313">
        <v>48.226799999999997</v>
      </c>
      <c r="AA313">
        <v>90.3827</v>
      </c>
      <c r="AB313">
        <v>42.155900000000003</v>
      </c>
      <c r="AD313">
        <f t="shared" si="158"/>
        <v>39206.086574144138</v>
      </c>
      <c r="AE313">
        <f t="shared" si="159"/>
        <v>5.1589108705484508</v>
      </c>
      <c r="AF313">
        <f t="shared" si="160"/>
        <v>34.720449021984699</v>
      </c>
      <c r="AG313">
        <f t="shared" si="161"/>
        <v>1.7344245738835112E-2</v>
      </c>
    </row>
    <row r="314" spans="2:38" x14ac:dyDescent="0.2">
      <c r="B314">
        <v>700</v>
      </c>
      <c r="C314">
        <v>3700000</v>
      </c>
      <c r="D314">
        <v>371.83398199999999</v>
      </c>
      <c r="E314">
        <v>-581326.70266800001</v>
      </c>
      <c r="F314">
        <v>2515056.7753579998</v>
      </c>
      <c r="G314">
        <v>7833.4338269999998</v>
      </c>
      <c r="I314">
        <f t="shared" si="163"/>
        <v>824.05458486860152</v>
      </c>
      <c r="J314">
        <f t="shared" si="164"/>
        <v>0.93457943925233644</v>
      </c>
      <c r="K314">
        <f t="shared" si="162"/>
        <v>0.99994948916853676</v>
      </c>
      <c r="L314">
        <f t="shared" si="165"/>
        <v>623.42762099998072</v>
      </c>
      <c r="M314">
        <f t="shared" si="143"/>
        <v>-2.5347104500012931</v>
      </c>
      <c r="O314">
        <v>700</v>
      </c>
      <c r="P314">
        <v>3700000</v>
      </c>
      <c r="Q314">
        <v>371.83398199999999</v>
      </c>
      <c r="R314">
        <v>-581326.70266800001</v>
      </c>
      <c r="S314">
        <v>2515056.7753579998</v>
      </c>
      <c r="T314">
        <v>7833.4338269999998</v>
      </c>
      <c r="U314">
        <v>139882.526828</v>
      </c>
      <c r="V314">
        <f t="shared" si="151"/>
        <v>13.988252682800001</v>
      </c>
      <c r="Y314">
        <v>3700000</v>
      </c>
      <c r="Z314">
        <v>47.586300000000001</v>
      </c>
      <c r="AA314">
        <v>90.586500000000001</v>
      </c>
      <c r="AB314">
        <v>43.0002</v>
      </c>
      <c r="AD314">
        <f t="shared" si="158"/>
        <v>41609.24392203374</v>
      </c>
      <c r="AE314">
        <f t="shared" si="159"/>
        <v>5.0990401928514641</v>
      </c>
      <c r="AF314">
        <f t="shared" si="160"/>
        <v>35.795838128355314</v>
      </c>
      <c r="AG314">
        <f t="shared" si="161"/>
        <v>1.682318480267608E-2</v>
      </c>
    </row>
    <row r="315" spans="2:38" x14ac:dyDescent="0.2">
      <c r="B315">
        <v>720</v>
      </c>
      <c r="C315">
        <v>3800000</v>
      </c>
      <c r="D315">
        <v>371.863495</v>
      </c>
      <c r="E315">
        <v>-581296.39801700006</v>
      </c>
      <c r="F315">
        <v>2515056.7753579998</v>
      </c>
      <c r="G315">
        <v>8133.3637360000002</v>
      </c>
      <c r="I315">
        <f t="shared" si="163"/>
        <v>854.35923586855642</v>
      </c>
      <c r="J315">
        <f t="shared" si="164"/>
        <v>0.96128170894526033</v>
      </c>
      <c r="K315">
        <f t="shared" si="162"/>
        <v>0.99994948916853676</v>
      </c>
      <c r="L315">
        <f t="shared" si="165"/>
        <v>653.73227199993562</v>
      </c>
      <c r="M315">
        <f t="shared" si="143"/>
        <v>-2.4947674500022545</v>
      </c>
      <c r="O315">
        <v>720</v>
      </c>
      <c r="P315">
        <v>3800000</v>
      </c>
      <c r="Q315">
        <v>371.863495</v>
      </c>
      <c r="R315">
        <v>-581296.39801700006</v>
      </c>
      <c r="S315">
        <v>2515056.7753579998</v>
      </c>
      <c r="T315">
        <v>8133.3637360000002</v>
      </c>
      <c r="U315">
        <v>144619.736302</v>
      </c>
      <c r="V315">
        <f t="shared" si="151"/>
        <v>14.461973630200001</v>
      </c>
      <c r="Y315">
        <v>3800000</v>
      </c>
      <c r="Z315">
        <v>90.902799999999999</v>
      </c>
      <c r="AA315">
        <v>47.148400000000002</v>
      </c>
      <c r="AB315">
        <v>43.754399999999997</v>
      </c>
      <c r="AD315">
        <f t="shared" si="158"/>
        <v>43837.279663167901</v>
      </c>
      <c r="AE315">
        <f t="shared" si="159"/>
        <v>5.0037863738806347</v>
      </c>
      <c r="AF315">
        <f t="shared" si="160"/>
        <v>36.665013629388483</v>
      </c>
      <c r="AG315">
        <f t="shared" si="161"/>
        <v>1.6424376821104258E-2</v>
      </c>
    </row>
    <row r="316" spans="2:38" x14ac:dyDescent="0.2">
      <c r="B316">
        <v>740</v>
      </c>
      <c r="C316">
        <v>3900000</v>
      </c>
      <c r="D316">
        <v>371.86244799999997</v>
      </c>
      <c r="E316">
        <v>-581283.53641299997</v>
      </c>
      <c r="F316">
        <v>2515056.7753579998</v>
      </c>
      <c r="G316">
        <v>8520.8469179999993</v>
      </c>
      <c r="I316">
        <f t="shared" si="163"/>
        <v>867.22083986864891</v>
      </c>
      <c r="J316">
        <f t="shared" si="164"/>
        <v>0.98798397863818421</v>
      </c>
      <c r="K316">
        <f t="shared" si="162"/>
        <v>0.99994948916853676</v>
      </c>
      <c r="L316">
        <f t="shared" si="165"/>
        <v>666.5938760000281</v>
      </c>
      <c r="M316">
        <f t="shared" si="143"/>
        <v>-3.3669197999953751</v>
      </c>
      <c r="O316">
        <v>740</v>
      </c>
      <c r="P316">
        <v>3900000</v>
      </c>
      <c r="Q316">
        <v>371.86244799999997</v>
      </c>
      <c r="R316">
        <v>-581283.53641299997</v>
      </c>
      <c r="S316">
        <v>2515056.7753579998</v>
      </c>
      <c r="T316">
        <v>8520.8469179999993</v>
      </c>
      <c r="U316">
        <v>146694.595711</v>
      </c>
      <c r="V316">
        <f t="shared" si="151"/>
        <v>14.669459571100001</v>
      </c>
      <c r="Y316">
        <v>3900000</v>
      </c>
      <c r="Z316">
        <v>91.110399999999998</v>
      </c>
      <c r="AA316">
        <v>46.612299999999998</v>
      </c>
      <c r="AB316">
        <v>44.498100000000001</v>
      </c>
      <c r="AD316">
        <f t="shared" si="158"/>
        <v>46110.815249792395</v>
      </c>
      <c r="AE316">
        <f t="shared" si="159"/>
        <v>4.8253198334131522</v>
      </c>
      <c r="AF316">
        <f t="shared" si="160"/>
        <v>37.524233707331049</v>
      </c>
      <c r="AG316">
        <f t="shared" si="161"/>
        <v>1.6048295741275833E-2</v>
      </c>
    </row>
    <row r="317" spans="2:38" x14ac:dyDescent="0.2">
      <c r="B317">
        <v>760</v>
      </c>
      <c r="C317">
        <v>4000000</v>
      </c>
      <c r="D317">
        <v>371.891841</v>
      </c>
      <c r="E317">
        <v>-581246.64078500005</v>
      </c>
      <c r="F317">
        <v>2515056.7753579998</v>
      </c>
      <c r="G317">
        <v>9030.9152410000006</v>
      </c>
      <c r="I317">
        <f t="shared" si="163"/>
        <v>904.11646786855999</v>
      </c>
      <c r="J317">
        <f t="shared" si="164"/>
        <v>1.0146862483311081</v>
      </c>
      <c r="K317">
        <f t="shared" si="162"/>
        <v>0.99994948916853676</v>
      </c>
      <c r="L317">
        <f t="shared" si="165"/>
        <v>703.48950399993919</v>
      </c>
      <c r="M317">
        <f t="shared" si="143"/>
        <v>-2.1652186000044451</v>
      </c>
      <c r="O317">
        <v>760</v>
      </c>
      <c r="P317">
        <v>4000000</v>
      </c>
      <c r="Q317">
        <v>371.891841</v>
      </c>
      <c r="R317">
        <v>-581246.64078500005</v>
      </c>
      <c r="S317">
        <v>2515056.7753579998</v>
      </c>
      <c r="T317">
        <v>9030.9152410000006</v>
      </c>
      <c r="U317">
        <v>152097.245042</v>
      </c>
      <c r="V317">
        <f t="shared" si="151"/>
        <v>15.2097245042</v>
      </c>
      <c r="Y317">
        <v>4000000</v>
      </c>
      <c r="Z317">
        <v>46.740400000000001</v>
      </c>
      <c r="AA317">
        <v>91.133399999999995</v>
      </c>
      <c r="AB317">
        <v>44.393000000000001</v>
      </c>
      <c r="AD317">
        <f t="shared" si="158"/>
        <v>45784.859129112498</v>
      </c>
      <c r="AE317">
        <f t="shared" si="159"/>
        <v>5.0386507455597203</v>
      </c>
      <c r="AF317">
        <f t="shared" si="160"/>
        <v>36.278476536252036</v>
      </c>
      <c r="AG317">
        <f t="shared" si="161"/>
        <v>1.6599373995163192E-2</v>
      </c>
    </row>
    <row r="318" spans="2:38" x14ac:dyDescent="0.2">
      <c r="B318">
        <v>780</v>
      </c>
      <c r="C318">
        <v>4100000</v>
      </c>
      <c r="D318">
        <v>371.95742000000001</v>
      </c>
      <c r="E318">
        <v>-581233.37790600001</v>
      </c>
      <c r="F318">
        <v>2515056.7753579998</v>
      </c>
      <c r="G318">
        <v>9380.4040139999997</v>
      </c>
      <c r="I318">
        <f t="shared" si="163"/>
        <v>917.37934686860535</v>
      </c>
      <c r="J318">
        <f t="shared" si="164"/>
        <v>1.0413885180240321</v>
      </c>
      <c r="K318">
        <f t="shared" si="162"/>
        <v>0.99994948916853676</v>
      </c>
      <c r="L318">
        <f t="shared" si="165"/>
        <v>716.75238299998455</v>
      </c>
      <c r="M318">
        <f t="shared" si="143"/>
        <v>-3.3468560499977316</v>
      </c>
      <c r="O318">
        <v>780</v>
      </c>
      <c r="P318">
        <v>4100000</v>
      </c>
      <c r="Q318">
        <v>371.95742000000001</v>
      </c>
      <c r="R318">
        <v>-581233.37790600001</v>
      </c>
      <c r="S318">
        <v>2515056.7753579998</v>
      </c>
      <c r="T318">
        <v>9380.4040139999997</v>
      </c>
      <c r="U318">
        <v>158110.232819</v>
      </c>
      <c r="V318">
        <f t="shared" si="151"/>
        <v>15.811023281900001</v>
      </c>
      <c r="Y318">
        <v>4100000</v>
      </c>
      <c r="Z318">
        <v>46.369300000000003</v>
      </c>
      <c r="AA318">
        <v>91.543199999999999</v>
      </c>
      <c r="AB318">
        <v>45.173900000000003</v>
      </c>
      <c r="AD318">
        <f t="shared" si="158"/>
        <v>48243.760868668469</v>
      </c>
      <c r="AE318">
        <f t="shared" si="159"/>
        <v>4.9708838202242402</v>
      </c>
      <c r="AF318">
        <f t="shared" si="160"/>
        <v>37.246657429630957</v>
      </c>
      <c r="AG318">
        <f t="shared" si="161"/>
        <v>1.6167893753626594E-2</v>
      </c>
    </row>
    <row r="319" spans="2:38" x14ac:dyDescent="0.2">
      <c r="B319">
        <v>800</v>
      </c>
      <c r="C319">
        <v>4200000</v>
      </c>
      <c r="D319">
        <v>371.85890899999998</v>
      </c>
      <c r="E319">
        <v>-581201.63306499994</v>
      </c>
      <c r="F319">
        <v>2515056.7753579998</v>
      </c>
      <c r="G319">
        <v>9756.0226309999998</v>
      </c>
      <c r="I319">
        <f t="shared" si="163"/>
        <v>949.12418786867056</v>
      </c>
      <c r="J319">
        <f t="shared" si="164"/>
        <v>1.0680907877169559</v>
      </c>
      <c r="K319">
        <f t="shared" si="162"/>
        <v>0.99994948916853676</v>
      </c>
      <c r="L319">
        <f t="shared" si="165"/>
        <v>748.49722400004975</v>
      </c>
      <c r="M319">
        <f t="shared" si="143"/>
        <v>-2.4227579499967389</v>
      </c>
      <c r="O319">
        <v>800</v>
      </c>
      <c r="P319">
        <v>4200000</v>
      </c>
      <c r="Q319">
        <v>371.85890899999998</v>
      </c>
      <c r="R319">
        <v>-581201.63306499994</v>
      </c>
      <c r="S319">
        <v>2515056.7753579998</v>
      </c>
      <c r="T319">
        <v>9756.0226309999998</v>
      </c>
      <c r="U319">
        <v>162048.20675099999</v>
      </c>
      <c r="V319">
        <f t="shared" si="151"/>
        <v>16.204820675099999</v>
      </c>
      <c r="Y319">
        <v>4200000</v>
      </c>
      <c r="Z319">
        <v>46.424900000000001</v>
      </c>
      <c r="AA319">
        <v>91.698300000000003</v>
      </c>
      <c r="AB319">
        <v>45.273400000000002</v>
      </c>
      <c r="AD319">
        <f t="shared" si="158"/>
        <v>48563.248559945067</v>
      </c>
      <c r="AE319">
        <f t="shared" si="159"/>
        <v>5.0611742501878698</v>
      </c>
      <c r="AF319">
        <f t="shared" si="160"/>
        <v>36.555985353498649</v>
      </c>
      <c r="AG319">
        <f t="shared" si="161"/>
        <v>1.6473362547246056E-2</v>
      </c>
    </row>
    <row r="320" spans="2:38" x14ac:dyDescent="0.2">
      <c r="B320">
        <v>820</v>
      </c>
      <c r="C320">
        <v>4300000</v>
      </c>
      <c r="D320">
        <v>371.85347899999999</v>
      </c>
      <c r="E320">
        <v>-581181.065435</v>
      </c>
      <c r="F320">
        <v>2515056.7753579998</v>
      </c>
      <c r="G320">
        <v>10142.802903</v>
      </c>
      <c r="I320">
        <f t="shared" si="163"/>
        <v>969.69181786861736</v>
      </c>
      <c r="J320">
        <f t="shared" si="164"/>
        <v>1.0947930574098799</v>
      </c>
      <c r="K320">
        <f t="shared" si="162"/>
        <v>0.99994948916853676</v>
      </c>
      <c r="L320">
        <f t="shared" si="165"/>
        <v>769.06485399999656</v>
      </c>
      <c r="M320">
        <f t="shared" si="143"/>
        <v>-2.9816185000026594</v>
      </c>
      <c r="O320">
        <v>820</v>
      </c>
      <c r="P320">
        <v>4300000</v>
      </c>
      <c r="Q320">
        <v>371.85347899999999</v>
      </c>
      <c r="R320">
        <v>-581181.065435</v>
      </c>
      <c r="S320">
        <v>2515056.7753579998</v>
      </c>
      <c r="T320">
        <v>10142.802903</v>
      </c>
      <c r="U320">
        <v>165973.10987499999</v>
      </c>
      <c r="V320">
        <f t="shared" si="151"/>
        <v>16.597310987500002</v>
      </c>
      <c r="Y320">
        <v>4300000</v>
      </c>
      <c r="Z320">
        <v>46.161200000000001</v>
      </c>
      <c r="AA320">
        <v>91.636799999999994</v>
      </c>
      <c r="AB320">
        <v>45.4756</v>
      </c>
      <c r="AD320">
        <f t="shared" si="158"/>
        <v>49216.838301605916</v>
      </c>
      <c r="AE320">
        <f t="shared" si="159"/>
        <v>5.1149195967982068</v>
      </c>
      <c r="AF320">
        <f t="shared" si="160"/>
        <v>36.144365884423266</v>
      </c>
      <c r="AG320">
        <f t="shared" si="161"/>
        <v>1.6660964586448127E-2</v>
      </c>
    </row>
    <row r="321" spans="2:33" x14ac:dyDescent="0.2">
      <c r="B321">
        <v>840</v>
      </c>
      <c r="C321">
        <v>4400000</v>
      </c>
      <c r="D321">
        <v>371.86463800000001</v>
      </c>
      <c r="E321">
        <v>-581148.968199</v>
      </c>
      <c r="F321">
        <v>2515056.7753579998</v>
      </c>
      <c r="G321">
        <v>10516.592386</v>
      </c>
      <c r="I321">
        <f t="shared" si="163"/>
        <v>1001.7890538686188</v>
      </c>
      <c r="J321">
        <f t="shared" si="164"/>
        <v>1.1214953271028036</v>
      </c>
      <c r="K321">
        <f t="shared" si="162"/>
        <v>0.99994948916853676</v>
      </c>
      <c r="L321">
        <f t="shared" si="165"/>
        <v>801.16208999999799</v>
      </c>
      <c r="M321">
        <f t="shared" si="143"/>
        <v>-2.4051381999999277</v>
      </c>
      <c r="O321">
        <v>840</v>
      </c>
      <c r="P321">
        <v>4400000</v>
      </c>
      <c r="Q321">
        <v>371.86463800000001</v>
      </c>
      <c r="R321">
        <v>-581148.968199</v>
      </c>
      <c r="S321">
        <v>2515056.7753579998</v>
      </c>
      <c r="T321">
        <v>10516.592386</v>
      </c>
      <c r="U321">
        <v>169782.57264500001</v>
      </c>
      <c r="V321">
        <f t="shared" si="151"/>
        <v>16.978257264500002</v>
      </c>
      <c r="Y321">
        <v>4400000</v>
      </c>
      <c r="Z321">
        <v>45.9255</v>
      </c>
      <c r="AA321">
        <v>91.554000000000002</v>
      </c>
      <c r="AB321">
        <v>45.628500000000003</v>
      </c>
      <c r="AD321">
        <f t="shared" ref="AD321:AD336" si="166">(1/6)*3.14*(AB321)^3</f>
        <v>49714.946165916706</v>
      </c>
      <c r="AE321">
        <f t="shared" ref="AE321:AE336" si="167">V321*$AD$276/AD321</f>
        <v>5.179894653649054</v>
      </c>
      <c r="AF321">
        <f t="shared" ref="AF321:AF336" si="168">AD321/O321*0.6022</f>
        <v>35.640881644184567</v>
      </c>
      <c r="AG321">
        <f t="shared" ref="AG321:AG336" si="169">O321/AD321</f>
        <v>1.6896327257332575E-2</v>
      </c>
    </row>
    <row r="322" spans="2:33" x14ac:dyDescent="0.2">
      <c r="B322">
        <v>860</v>
      </c>
      <c r="C322">
        <v>4500000</v>
      </c>
      <c r="D322">
        <v>371.84241500000002</v>
      </c>
      <c r="E322">
        <v>-581141.42385400005</v>
      </c>
      <c r="F322">
        <v>2515056.7753579998</v>
      </c>
      <c r="G322">
        <v>10834.632906999999</v>
      </c>
      <c r="I322">
        <f t="shared" si="163"/>
        <v>1009.3333988685627</v>
      </c>
      <c r="J322">
        <f t="shared" si="164"/>
        <v>1.1481975967957276</v>
      </c>
      <c r="K322">
        <f t="shared" si="162"/>
        <v>0.99994948916853676</v>
      </c>
      <c r="L322">
        <f t="shared" si="165"/>
        <v>808.70643499994185</v>
      </c>
      <c r="M322">
        <f t="shared" si="143"/>
        <v>-3.6327827500028063</v>
      </c>
      <c r="O322">
        <v>860</v>
      </c>
      <c r="P322">
        <v>4500000</v>
      </c>
      <c r="Q322">
        <v>371.84241500000002</v>
      </c>
      <c r="R322">
        <v>-581141.42385400005</v>
      </c>
      <c r="S322">
        <v>2515056.7753579998</v>
      </c>
      <c r="T322">
        <v>10834.632906999999</v>
      </c>
      <c r="U322">
        <v>174981.14511700001</v>
      </c>
      <c r="V322">
        <f t="shared" si="151"/>
        <v>17.498114511700003</v>
      </c>
      <c r="Y322">
        <v>4500000</v>
      </c>
      <c r="Z322">
        <v>45.706800000000001</v>
      </c>
      <c r="AA322">
        <v>91.982600000000005</v>
      </c>
      <c r="AB322">
        <v>46.275799999999997</v>
      </c>
      <c r="AD322">
        <f t="shared" si="166"/>
        <v>51860.918468813623</v>
      </c>
      <c r="AE322">
        <f t="shared" si="167"/>
        <v>5.1175941494459067</v>
      </c>
      <c r="AF322">
        <f t="shared" si="168"/>
        <v>36.314703606883214</v>
      </c>
      <c r="AG322">
        <f t="shared" si="169"/>
        <v>1.6582814678015353E-2</v>
      </c>
    </row>
    <row r="323" spans="2:33" x14ac:dyDescent="0.2">
      <c r="B323">
        <v>880</v>
      </c>
      <c r="C323">
        <v>4600000</v>
      </c>
      <c r="D323">
        <v>371.89001999999999</v>
      </c>
      <c r="E323">
        <v>-581120.65556800005</v>
      </c>
      <c r="F323">
        <v>2515056.7753579998</v>
      </c>
      <c r="G323">
        <v>11232.893110000001</v>
      </c>
      <c r="I323">
        <f t="shared" si="163"/>
        <v>1030.1016848685686</v>
      </c>
      <c r="J323">
        <f t="shared" si="164"/>
        <v>1.1748998664886516</v>
      </c>
      <c r="K323">
        <f t="shared" si="162"/>
        <v>0.99994948916853676</v>
      </c>
      <c r="L323">
        <f t="shared" si="165"/>
        <v>829.47472099994775</v>
      </c>
      <c r="M323">
        <f t="shared" si="143"/>
        <v>-2.9715856999997046</v>
      </c>
      <c r="O323">
        <v>880</v>
      </c>
      <c r="P323">
        <v>4600000</v>
      </c>
      <c r="Q323">
        <v>371.89001999999999</v>
      </c>
      <c r="R323">
        <v>-581120.65556800005</v>
      </c>
      <c r="S323">
        <v>2515056.7753579998</v>
      </c>
      <c r="T323">
        <v>11232.893110000001</v>
      </c>
      <c r="U323">
        <v>178912.40369499999</v>
      </c>
      <c r="V323">
        <f t="shared" si="151"/>
        <v>17.8912403695</v>
      </c>
      <c r="Y323">
        <v>4600000</v>
      </c>
      <c r="Z323">
        <v>45.828099999999999</v>
      </c>
      <c r="AA323">
        <v>91.343199999999996</v>
      </c>
      <c r="AB323">
        <v>45.515099999999997</v>
      </c>
      <c r="AD323">
        <f t="shared" si="166"/>
        <v>49345.198623112818</v>
      </c>
      <c r="AE323">
        <f t="shared" si="167"/>
        <v>5.4993370737062941</v>
      </c>
      <c r="AF323">
        <f t="shared" si="168"/>
        <v>33.767816603225612</v>
      </c>
      <c r="AG323">
        <f t="shared" si="169"/>
        <v>1.783354864413934E-2</v>
      </c>
    </row>
    <row r="324" spans="2:33" x14ac:dyDescent="0.2">
      <c r="B324">
        <v>900</v>
      </c>
      <c r="C324">
        <v>4700000</v>
      </c>
      <c r="D324">
        <v>371.837963</v>
      </c>
      <c r="E324">
        <v>-581082.59761900001</v>
      </c>
      <c r="F324">
        <v>2515056.7753579998</v>
      </c>
      <c r="G324">
        <v>11613.933229</v>
      </c>
      <c r="I324">
        <f t="shared" si="163"/>
        <v>1068.1596338686068</v>
      </c>
      <c r="J324">
        <f t="shared" si="164"/>
        <v>1.2016021361815754</v>
      </c>
      <c r="K324">
        <f t="shared" si="162"/>
        <v>0.99994948916853676</v>
      </c>
      <c r="L324">
        <f t="shared" si="165"/>
        <v>867.53266999998596</v>
      </c>
      <c r="M324">
        <f t="shared" si="143"/>
        <v>-2.1071025499980891</v>
      </c>
      <c r="O324">
        <v>900</v>
      </c>
      <c r="P324">
        <v>4700000</v>
      </c>
      <c r="Q324">
        <v>371.837963</v>
      </c>
      <c r="R324">
        <v>-581082.59761900001</v>
      </c>
      <c r="S324">
        <v>2515056.7753579998</v>
      </c>
      <c r="T324">
        <v>11613.933229</v>
      </c>
      <c r="U324">
        <v>184915.038432</v>
      </c>
      <c r="V324">
        <f t="shared" si="151"/>
        <v>18.4915038432</v>
      </c>
      <c r="Y324">
        <v>4700000</v>
      </c>
      <c r="Z324">
        <v>45.635100000000001</v>
      </c>
      <c r="AA324">
        <v>91.621300000000005</v>
      </c>
      <c r="AB324">
        <v>45.986199999999997</v>
      </c>
      <c r="AD324">
        <f t="shared" si="166"/>
        <v>50893.341829534758</v>
      </c>
      <c r="AE324">
        <f t="shared" si="167"/>
        <v>5.5109447101667541</v>
      </c>
      <c r="AF324">
        <f t="shared" si="168"/>
        <v>34.053300499717594</v>
      </c>
      <c r="AG324">
        <f t="shared" si="169"/>
        <v>1.7684042109368935E-2</v>
      </c>
    </row>
    <row r="325" spans="2:33" x14ac:dyDescent="0.2">
      <c r="B325">
        <v>920</v>
      </c>
      <c r="C325">
        <v>4800000</v>
      </c>
      <c r="D325">
        <v>371.87040000000002</v>
      </c>
      <c r="E325">
        <v>-581064.20408199995</v>
      </c>
      <c r="F325">
        <v>2515056.7753579998</v>
      </c>
      <c r="G325">
        <v>12013.221310999999</v>
      </c>
      <c r="I325">
        <f t="shared" si="163"/>
        <v>1086.5531708686613</v>
      </c>
      <c r="J325">
        <f t="shared" si="164"/>
        <v>1.2283044058744994</v>
      </c>
      <c r="K325">
        <f t="shared" si="162"/>
        <v>0.99994948916853676</v>
      </c>
      <c r="L325">
        <f t="shared" si="165"/>
        <v>885.92620700004045</v>
      </c>
      <c r="M325">
        <f t="shared" si="143"/>
        <v>-3.0903231499972748</v>
      </c>
      <c r="O325">
        <v>920</v>
      </c>
      <c r="P325">
        <v>4800000</v>
      </c>
      <c r="Q325">
        <v>371.87040000000002</v>
      </c>
      <c r="R325">
        <v>-581064.20408199995</v>
      </c>
      <c r="S325">
        <v>2515056.7753579998</v>
      </c>
      <c r="T325">
        <v>12013.221310999999</v>
      </c>
      <c r="U325">
        <v>188750.92890299999</v>
      </c>
      <c r="V325">
        <f t="shared" si="151"/>
        <v>18.875092890299999</v>
      </c>
      <c r="Y325">
        <v>4800000</v>
      </c>
      <c r="Z325">
        <v>45.360100000000003</v>
      </c>
      <c r="AA325">
        <v>91.841700000000003</v>
      </c>
      <c r="AB325">
        <v>46.4816</v>
      </c>
      <c r="AD325">
        <f t="shared" si="166"/>
        <v>52555.915385312692</v>
      </c>
      <c r="AE325">
        <f t="shared" si="167"/>
        <v>5.4473124149273211</v>
      </c>
      <c r="AF325">
        <f t="shared" si="168"/>
        <v>34.401274179386199</v>
      </c>
      <c r="AG325">
        <f t="shared" si="169"/>
        <v>1.7505165560432873E-2</v>
      </c>
    </row>
    <row r="326" spans="2:33" x14ac:dyDescent="0.2">
      <c r="B326">
        <v>940</v>
      </c>
      <c r="C326">
        <v>4900000</v>
      </c>
      <c r="D326">
        <v>371.85673800000001</v>
      </c>
      <c r="E326">
        <v>-581039.36272600002</v>
      </c>
      <c r="F326">
        <v>2515056.7753579998</v>
      </c>
      <c r="G326">
        <v>12432.132263</v>
      </c>
      <c r="I326">
        <f t="shared" si="163"/>
        <v>1111.3945268685929</v>
      </c>
      <c r="J326">
        <f t="shared" si="164"/>
        <v>1.2550066755674232</v>
      </c>
      <c r="K326">
        <f t="shared" si="162"/>
        <v>0.99994948916853676</v>
      </c>
      <c r="L326">
        <f t="shared" si="165"/>
        <v>910.76756299997214</v>
      </c>
      <c r="M326">
        <f t="shared" si="143"/>
        <v>-2.7679322000034148</v>
      </c>
      <c r="O326">
        <v>940</v>
      </c>
      <c r="P326">
        <v>4900000</v>
      </c>
      <c r="Q326">
        <v>371.85673800000001</v>
      </c>
      <c r="R326">
        <v>-581039.36272600002</v>
      </c>
      <c r="S326">
        <v>2515056.7753579998</v>
      </c>
      <c r="T326">
        <v>12432.132263</v>
      </c>
      <c r="U326">
        <v>192761.62289900001</v>
      </c>
      <c r="V326">
        <f t="shared" si="151"/>
        <v>19.2761622899</v>
      </c>
      <c r="Y326">
        <v>4900000</v>
      </c>
      <c r="Z326">
        <v>45.284199999999998</v>
      </c>
      <c r="AA326">
        <v>91.852599999999995</v>
      </c>
      <c r="AB326">
        <v>46.568399999999997</v>
      </c>
      <c r="AD326">
        <f t="shared" si="166"/>
        <v>52850.895178746519</v>
      </c>
      <c r="AE326">
        <f t="shared" si="167"/>
        <v>5.5320107731893025</v>
      </c>
      <c r="AF326">
        <f t="shared" si="168"/>
        <v>33.858307528341648</v>
      </c>
      <c r="AG326">
        <f t="shared" si="169"/>
        <v>1.7785886063440077E-2</v>
      </c>
    </row>
    <row r="327" spans="2:33" x14ac:dyDescent="0.2">
      <c r="B327">
        <v>960</v>
      </c>
      <c r="C327">
        <v>5000000</v>
      </c>
      <c r="D327">
        <v>371.82744500000001</v>
      </c>
      <c r="E327">
        <v>-581014.52726100001</v>
      </c>
      <c r="F327">
        <v>2515056.7753579998</v>
      </c>
      <c r="G327">
        <v>12766.973109</v>
      </c>
      <c r="I327">
        <f t="shared" si="163"/>
        <v>1136.229991868604</v>
      </c>
      <c r="J327">
        <f t="shared" si="164"/>
        <v>1.2817089452603472</v>
      </c>
      <c r="K327">
        <f t="shared" si="162"/>
        <v>0.99994948916853676</v>
      </c>
      <c r="L327">
        <f t="shared" si="165"/>
        <v>935.60302799998317</v>
      </c>
      <c r="M327">
        <f t="shared" si="143"/>
        <v>-2.7682267499994482</v>
      </c>
      <c r="O327">
        <v>960</v>
      </c>
      <c r="P327">
        <v>5000000</v>
      </c>
      <c r="Q327">
        <v>371.82744500000001</v>
      </c>
      <c r="R327">
        <v>-581014.52726100001</v>
      </c>
      <c r="S327">
        <v>2515056.7753579998</v>
      </c>
      <c r="T327">
        <v>12766.973109</v>
      </c>
      <c r="U327">
        <v>195780.63531400001</v>
      </c>
      <c r="V327">
        <f t="shared" si="151"/>
        <v>19.578063531400002</v>
      </c>
      <c r="Y327">
        <v>5000000</v>
      </c>
      <c r="Z327">
        <v>45.1693</v>
      </c>
      <c r="AA327">
        <v>91.968800000000002</v>
      </c>
      <c r="AB327">
        <v>46.799500000000002</v>
      </c>
      <c r="AD327">
        <f t="shared" si="166"/>
        <v>53641.638759968941</v>
      </c>
      <c r="AE327">
        <f t="shared" si="167"/>
        <v>5.535826714971785</v>
      </c>
      <c r="AF327">
        <f t="shared" si="168"/>
        <v>33.648952980472181</v>
      </c>
      <c r="AG327">
        <f t="shared" si="169"/>
        <v>1.7896544963805574E-2</v>
      </c>
    </row>
    <row r="328" spans="2:33" x14ac:dyDescent="0.2">
      <c r="B328">
        <v>980</v>
      </c>
      <c r="C328">
        <v>5100000</v>
      </c>
      <c r="D328">
        <v>371.839474</v>
      </c>
      <c r="E328">
        <v>-580987.80596100003</v>
      </c>
      <c r="F328">
        <v>2515056.7753579998</v>
      </c>
      <c r="G328">
        <v>13068.598040000001</v>
      </c>
      <c r="I328">
        <f t="shared" si="163"/>
        <v>1162.9512918685796</v>
      </c>
      <c r="J328">
        <f t="shared" si="164"/>
        <v>1.308411214953271</v>
      </c>
      <c r="K328">
        <f t="shared" si="162"/>
        <v>0.99994948916853676</v>
      </c>
      <c r="L328">
        <f t="shared" si="165"/>
        <v>962.32432799995877</v>
      </c>
      <c r="M328">
        <f t="shared" si="143"/>
        <v>-2.6739350000012196</v>
      </c>
      <c r="O328">
        <v>980</v>
      </c>
      <c r="P328">
        <v>5100000</v>
      </c>
      <c r="Q328">
        <v>371.839474</v>
      </c>
      <c r="R328">
        <v>-580987.80596100003</v>
      </c>
      <c r="S328">
        <v>2515056.7753579998</v>
      </c>
      <c r="T328">
        <v>13068.598040000001</v>
      </c>
      <c r="U328">
        <v>200773.28341999999</v>
      </c>
      <c r="V328">
        <f t="shared" si="151"/>
        <v>20.077328342000001</v>
      </c>
      <c r="Y328">
        <v>5100000</v>
      </c>
      <c r="Z328">
        <v>44.969799999999999</v>
      </c>
      <c r="AA328">
        <v>92.208600000000004</v>
      </c>
      <c r="AB328">
        <v>47.238799999999998</v>
      </c>
      <c r="AD328">
        <f t="shared" si="166"/>
        <v>55166.441144467542</v>
      </c>
      <c r="AE328">
        <f t="shared" si="167"/>
        <v>5.5200847345970576</v>
      </c>
      <c r="AF328">
        <f t="shared" si="168"/>
        <v>33.899215160406477</v>
      </c>
      <c r="AG328">
        <f t="shared" si="169"/>
        <v>1.776442307441253E-2</v>
      </c>
    </row>
    <row r="329" spans="2:33" x14ac:dyDescent="0.2">
      <c r="B329">
        <v>1000</v>
      </c>
      <c r="C329">
        <v>5200000</v>
      </c>
      <c r="D329">
        <v>371.85699199999999</v>
      </c>
      <c r="E329">
        <v>-580954.28993099998</v>
      </c>
      <c r="F329">
        <v>2515056.7753579998</v>
      </c>
      <c r="G329">
        <v>13507.229909</v>
      </c>
      <c r="I329">
        <f t="shared" si="163"/>
        <v>1196.4673218686366</v>
      </c>
      <c r="J329">
        <f t="shared" si="164"/>
        <v>1.3351134846461949</v>
      </c>
      <c r="K329">
        <f t="shared" si="162"/>
        <v>0.99994948916853676</v>
      </c>
      <c r="L329">
        <f t="shared" si="165"/>
        <v>995.84035800001584</v>
      </c>
      <c r="M329">
        <f t="shared" si="143"/>
        <v>-2.3341984999971457</v>
      </c>
      <c r="O329">
        <v>1000</v>
      </c>
      <c r="P329">
        <v>5200000</v>
      </c>
      <c r="Q329">
        <v>371.85699199999999</v>
      </c>
      <c r="R329">
        <v>-580954.28993099998</v>
      </c>
      <c r="S329">
        <v>2515056.7753579998</v>
      </c>
      <c r="T329">
        <v>13507.229909</v>
      </c>
      <c r="U329">
        <v>205778.28510199999</v>
      </c>
      <c r="V329">
        <f t="shared" si="151"/>
        <v>20.5778285102</v>
      </c>
      <c r="Y329">
        <v>5200000</v>
      </c>
      <c r="Z329">
        <v>44.839799999999997</v>
      </c>
      <c r="AA329">
        <v>93.104699999999994</v>
      </c>
      <c r="AB329">
        <v>48.264899999999997</v>
      </c>
      <c r="AD329">
        <f t="shared" si="166"/>
        <v>58839.995362689508</v>
      </c>
      <c r="AE329">
        <f t="shared" si="167"/>
        <v>5.3044664222257438</v>
      </c>
      <c r="AF329">
        <f t="shared" si="168"/>
        <v>35.433445207411616</v>
      </c>
      <c r="AG329">
        <f t="shared" si="169"/>
        <v>1.6995242671859572E-2</v>
      </c>
    </row>
    <row r="330" spans="2:33" x14ac:dyDescent="0.2">
      <c r="B330">
        <v>1020</v>
      </c>
      <c r="C330">
        <v>5300000</v>
      </c>
      <c r="D330">
        <v>371.81898000000001</v>
      </c>
      <c r="E330">
        <v>-580947.936002</v>
      </c>
      <c r="F330">
        <v>2515056.7753579998</v>
      </c>
      <c r="G330">
        <v>13857.445421</v>
      </c>
      <c r="I330">
        <f t="shared" si="163"/>
        <v>1202.821250868612</v>
      </c>
      <c r="J330">
        <f t="shared" si="164"/>
        <v>1.3618157543391187</v>
      </c>
      <c r="K330">
        <f t="shared" si="162"/>
        <v>0.99994948916853676</v>
      </c>
      <c r="L330">
        <f t="shared" si="165"/>
        <v>1002.1942869999912</v>
      </c>
      <c r="M330">
        <f t="shared" si="143"/>
        <v>-3.6923035500012333</v>
      </c>
      <c r="O330">
        <v>1020</v>
      </c>
      <c r="P330">
        <v>5300000</v>
      </c>
      <c r="Q330">
        <v>371.81898000000001</v>
      </c>
      <c r="R330">
        <v>-580947.936002</v>
      </c>
      <c r="S330">
        <v>2515056.7753579998</v>
      </c>
      <c r="T330">
        <v>13857.445421</v>
      </c>
      <c r="U330">
        <v>210124.19693999999</v>
      </c>
      <c r="V330">
        <f t="shared" si="151"/>
        <v>21.012419694000002</v>
      </c>
      <c r="Y330">
        <v>5300000</v>
      </c>
      <c r="Z330">
        <v>44.372500000000002</v>
      </c>
      <c r="AA330">
        <v>92.755099999999999</v>
      </c>
      <c r="AB330">
        <v>48.382599999999996</v>
      </c>
      <c r="AD330">
        <f t="shared" si="166"/>
        <v>59271.512042623268</v>
      </c>
      <c r="AE330">
        <f t="shared" si="167"/>
        <v>5.3770596097640135</v>
      </c>
      <c r="AF330">
        <f t="shared" si="168"/>
        <v>34.993435835360515</v>
      </c>
      <c r="AG330">
        <f t="shared" si="169"/>
        <v>1.7208941780774863E-2</v>
      </c>
    </row>
    <row r="331" spans="2:33" x14ac:dyDescent="0.2">
      <c r="B331">
        <v>1040</v>
      </c>
      <c r="C331">
        <v>5400000</v>
      </c>
      <c r="D331">
        <v>371.83937500000002</v>
      </c>
      <c r="E331">
        <v>-580921.35853800003</v>
      </c>
      <c r="F331">
        <v>2515056.7753579998</v>
      </c>
      <c r="G331">
        <v>14246.889326</v>
      </c>
      <c r="I331">
        <f t="shared" si="163"/>
        <v>1229.3987148685846</v>
      </c>
      <c r="J331">
        <f t="shared" si="164"/>
        <v>1.3885180240320427</v>
      </c>
      <c r="K331">
        <f t="shared" si="162"/>
        <v>0.99994948916853676</v>
      </c>
      <c r="L331">
        <f t="shared" si="165"/>
        <v>1028.7717509999638</v>
      </c>
      <c r="M331">
        <f t="shared" si="143"/>
        <v>-2.6811268000013655</v>
      </c>
      <c r="O331">
        <v>1040</v>
      </c>
      <c r="P331">
        <v>5400000</v>
      </c>
      <c r="Q331">
        <v>371.83937500000002</v>
      </c>
      <c r="R331">
        <v>-580921.35853800003</v>
      </c>
      <c r="S331">
        <v>2515056.7753579998</v>
      </c>
      <c r="T331">
        <v>14246.889326</v>
      </c>
      <c r="U331">
        <v>216048.63822399999</v>
      </c>
      <c r="V331">
        <f t="shared" si="151"/>
        <v>21.604863822400002</v>
      </c>
      <c r="Y331">
        <v>5400000</v>
      </c>
      <c r="Z331">
        <v>44.540599999999998</v>
      </c>
      <c r="AA331">
        <v>93.811999999999998</v>
      </c>
      <c r="AB331">
        <v>49.2714</v>
      </c>
      <c r="AD331">
        <f t="shared" si="166"/>
        <v>62598.381600032611</v>
      </c>
      <c r="AE331">
        <f t="shared" si="167"/>
        <v>5.2348376690259197</v>
      </c>
      <c r="AF331">
        <f t="shared" si="168"/>
        <v>36.246870576480418</v>
      </c>
      <c r="AG331">
        <f t="shared" si="169"/>
        <v>1.6613848048740259E-2</v>
      </c>
    </row>
    <row r="332" spans="2:33" x14ac:dyDescent="0.2">
      <c r="B332">
        <v>1060</v>
      </c>
      <c r="C332">
        <v>5500000</v>
      </c>
      <c r="D332">
        <v>371.85365400000001</v>
      </c>
      <c r="E332">
        <v>-580890.024921</v>
      </c>
      <c r="F332">
        <v>2515056.7753579998</v>
      </c>
      <c r="G332">
        <v>14665.359436000001</v>
      </c>
      <c r="I332">
        <f t="shared" si="163"/>
        <v>1260.7323318686103</v>
      </c>
      <c r="J332">
        <f t="shared" si="164"/>
        <v>1.4152202937249667</v>
      </c>
      <c r="K332">
        <f t="shared" si="162"/>
        <v>0.99994948916853676</v>
      </c>
      <c r="L332">
        <f t="shared" si="165"/>
        <v>1060.1053679999895</v>
      </c>
      <c r="M332">
        <f t="shared" si="143"/>
        <v>-2.4433191499987146</v>
      </c>
      <c r="O332">
        <v>1060</v>
      </c>
      <c r="P332">
        <v>5500000</v>
      </c>
      <c r="Q332">
        <v>371.85365400000001</v>
      </c>
      <c r="R332">
        <v>-580890.024921</v>
      </c>
      <c r="S332">
        <v>2515056.7753579998</v>
      </c>
      <c r="T332">
        <v>14665.359436000001</v>
      </c>
      <c r="U332">
        <v>221277.68497599999</v>
      </c>
      <c r="V332">
        <f t="shared" si="151"/>
        <v>22.127768497600002</v>
      </c>
      <c r="Y332">
        <v>5500000</v>
      </c>
      <c r="Z332">
        <v>44.604300000000002</v>
      </c>
      <c r="AA332">
        <v>93.927199999999999</v>
      </c>
      <c r="AB332">
        <v>49.322899999999997</v>
      </c>
      <c r="AD332">
        <f t="shared" si="166"/>
        <v>62794.876166446425</v>
      </c>
      <c r="AE332">
        <f t="shared" si="167"/>
        <v>5.3447599158867254</v>
      </c>
      <c r="AF332">
        <f t="shared" si="168"/>
        <v>35.674598516447197</v>
      </c>
      <c r="AG332">
        <f t="shared" si="169"/>
        <v>1.6880358155183309E-2</v>
      </c>
    </row>
    <row r="333" spans="2:33" x14ac:dyDescent="0.2">
      <c r="B333">
        <v>1080</v>
      </c>
      <c r="C333">
        <v>5600000</v>
      </c>
      <c r="D333">
        <v>371.87142999999998</v>
      </c>
      <c r="E333">
        <v>-580864.78009699995</v>
      </c>
      <c r="F333">
        <v>2515056.7753579998</v>
      </c>
      <c r="G333">
        <v>14967.005721</v>
      </c>
      <c r="I333">
        <f t="shared" si="163"/>
        <v>1285.9771558686625</v>
      </c>
      <c r="J333">
        <f t="shared" si="164"/>
        <v>1.4419225634178905</v>
      </c>
      <c r="K333">
        <f t="shared" si="162"/>
        <v>0.99994948916853676</v>
      </c>
      <c r="L333">
        <f t="shared" si="165"/>
        <v>1085.3501920000417</v>
      </c>
      <c r="M333">
        <f t="shared" si="143"/>
        <v>-2.7477587999973907</v>
      </c>
      <c r="O333">
        <v>1080</v>
      </c>
      <c r="P333">
        <v>5600000</v>
      </c>
      <c r="Q333">
        <v>371.87142999999998</v>
      </c>
      <c r="R333">
        <v>-580864.78009699995</v>
      </c>
      <c r="S333">
        <v>2515056.7753579998</v>
      </c>
      <c r="T333">
        <v>14967.005721</v>
      </c>
      <c r="U333">
        <v>225555.91920500001</v>
      </c>
      <c r="V333">
        <f t="shared" si="151"/>
        <v>22.555591920500003</v>
      </c>
      <c r="Y333">
        <v>5600000</v>
      </c>
      <c r="Z333">
        <v>44.861800000000002</v>
      </c>
      <c r="AA333">
        <v>93.668899999999994</v>
      </c>
      <c r="AB333">
        <v>48.807099999999998</v>
      </c>
      <c r="AD333">
        <f t="shared" si="166"/>
        <v>60845.352120746524</v>
      </c>
      <c r="AE333">
        <f t="shared" si="167"/>
        <v>5.6226572558538708</v>
      </c>
      <c r="AF333">
        <f t="shared" si="168"/>
        <v>33.926917636216253</v>
      </c>
      <c r="AG333">
        <f t="shared" si="169"/>
        <v>1.7749917822100184E-2</v>
      </c>
    </row>
    <row r="334" spans="2:33" x14ac:dyDescent="0.2">
      <c r="B334">
        <v>1100</v>
      </c>
      <c r="C334">
        <v>5700000</v>
      </c>
      <c r="D334">
        <v>371.83718499999998</v>
      </c>
      <c r="E334">
        <v>-580849.62191999995</v>
      </c>
      <c r="F334">
        <v>2515056.7753579998</v>
      </c>
      <c r="G334">
        <v>15400.673042</v>
      </c>
      <c r="I334">
        <f t="shared" si="163"/>
        <v>1301.1353328686673</v>
      </c>
      <c r="J334">
        <f t="shared" si="164"/>
        <v>1.4686248331108145</v>
      </c>
      <c r="K334">
        <f t="shared" si="162"/>
        <v>0.99994948916853676</v>
      </c>
      <c r="L334">
        <f t="shared" si="165"/>
        <v>1100.5083690000465</v>
      </c>
      <c r="M334">
        <f t="shared" si="143"/>
        <v>-3.2520911499997593</v>
      </c>
      <c r="O334">
        <v>1100</v>
      </c>
      <c r="P334">
        <v>5700000</v>
      </c>
      <c r="Q334">
        <v>371.83718499999998</v>
      </c>
      <c r="R334">
        <v>-580849.62191999995</v>
      </c>
      <c r="S334">
        <v>2515056.7753579998</v>
      </c>
      <c r="T334">
        <v>15400.673042</v>
      </c>
      <c r="U334">
        <v>227259.05873799999</v>
      </c>
      <c r="V334">
        <f t="shared" si="151"/>
        <v>22.725905873799999</v>
      </c>
      <c r="Y334">
        <v>5700000</v>
      </c>
      <c r="Z334">
        <v>44.679499999999997</v>
      </c>
      <c r="AA334">
        <v>93.488900000000001</v>
      </c>
      <c r="AB334">
        <v>48.809399999999997</v>
      </c>
      <c r="AD334">
        <f t="shared" si="166"/>
        <v>60853.954408411089</v>
      </c>
      <c r="AE334">
        <f t="shared" si="167"/>
        <v>5.6643122950160016</v>
      </c>
      <c r="AF334">
        <f t="shared" si="168"/>
        <v>33.314773949768323</v>
      </c>
      <c r="AG334">
        <f t="shared" si="169"/>
        <v>1.8076064418386599E-2</v>
      </c>
    </row>
    <row r="335" spans="2:33" x14ac:dyDescent="0.2">
      <c r="B335">
        <v>1120</v>
      </c>
      <c r="C335">
        <v>5800000</v>
      </c>
      <c r="D335">
        <v>371.87448799999999</v>
      </c>
      <c r="E335">
        <v>-580822.32461999997</v>
      </c>
      <c r="F335">
        <v>2515056.7753579998</v>
      </c>
      <c r="G335">
        <v>15913.618047</v>
      </c>
      <c r="I335">
        <f t="shared" si="163"/>
        <v>1328.4326328686439</v>
      </c>
      <c r="J335">
        <f t="shared" si="164"/>
        <v>1.4953271028037383</v>
      </c>
      <c r="K335">
        <f t="shared" si="162"/>
        <v>0.99994948916853676</v>
      </c>
      <c r="L335">
        <f t="shared" si="165"/>
        <v>1127.805669000023</v>
      </c>
      <c r="M335">
        <f t="shared" si="143"/>
        <v>-2.6451350000011731</v>
      </c>
      <c r="O335">
        <v>1120</v>
      </c>
      <c r="P335">
        <v>5800000</v>
      </c>
      <c r="Q335">
        <v>371.87448799999999</v>
      </c>
      <c r="R335">
        <v>-580822.32461999997</v>
      </c>
      <c r="S335">
        <v>2515056.7753579998</v>
      </c>
      <c r="T335">
        <v>15913.618047</v>
      </c>
      <c r="U335">
        <v>231149.211499</v>
      </c>
      <c r="V335">
        <f t="shared" si="151"/>
        <v>23.114921149900002</v>
      </c>
      <c r="Y335">
        <v>5800000</v>
      </c>
      <c r="Z335">
        <v>44.554000000000002</v>
      </c>
      <c r="AA335">
        <v>93.126300000000001</v>
      </c>
      <c r="AB335">
        <v>48.572299999999998</v>
      </c>
      <c r="AD335">
        <f t="shared" si="166"/>
        <v>59971.429896198679</v>
      </c>
      <c r="AE335">
        <f t="shared" si="167"/>
        <v>5.8460537402289487</v>
      </c>
      <c r="AF335">
        <f t="shared" si="168"/>
        <v>32.245352753116826</v>
      </c>
      <c r="AG335">
        <f t="shared" si="169"/>
        <v>1.8675559377832874E-2</v>
      </c>
    </row>
    <row r="336" spans="2:33" x14ac:dyDescent="0.2">
      <c r="B336">
        <v>1140</v>
      </c>
      <c r="C336">
        <v>5900000</v>
      </c>
      <c r="D336">
        <v>371.83136000000002</v>
      </c>
      <c r="E336">
        <v>-580798.99776399997</v>
      </c>
      <c r="F336">
        <v>2515056.7753579998</v>
      </c>
      <c r="G336">
        <v>16270.688571000001</v>
      </c>
      <c r="I336">
        <f t="shared" si="163"/>
        <v>1351.7594888686435</v>
      </c>
      <c r="J336">
        <f t="shared" si="164"/>
        <v>1.5220293724966623</v>
      </c>
      <c r="K336">
        <f t="shared" si="162"/>
        <v>0.99994948916853676</v>
      </c>
      <c r="L336">
        <f t="shared" si="165"/>
        <v>1151.1325250000227</v>
      </c>
      <c r="M336">
        <f>((L336-L335)-(B336-B335)*$L$17)/(B336-B335)</f>
        <v>-2.8436572000000155</v>
      </c>
      <c r="O336">
        <v>1140</v>
      </c>
      <c r="P336">
        <v>5900000</v>
      </c>
      <c r="Q336">
        <v>371.83136000000002</v>
      </c>
      <c r="R336">
        <v>-580798.99776399997</v>
      </c>
      <c r="S336">
        <v>2515056.7753579998</v>
      </c>
      <c r="T336">
        <v>16270.688571000001</v>
      </c>
      <c r="U336">
        <v>237394.48403299999</v>
      </c>
      <c r="V336">
        <f t="shared" si="151"/>
        <v>23.739448403299999</v>
      </c>
      <c r="Y336">
        <v>5900000</v>
      </c>
      <c r="Z336">
        <v>44.7941</v>
      </c>
      <c r="AA336">
        <v>93.045500000000004</v>
      </c>
      <c r="AB336">
        <v>48.251399999999997</v>
      </c>
      <c r="AD336">
        <f t="shared" si="166"/>
        <v>58790.635406934656</v>
      </c>
      <c r="AE336">
        <f t="shared" si="167"/>
        <v>6.1245933786160895</v>
      </c>
      <c r="AF336">
        <f t="shared" si="168"/>
        <v>31.055895300049166</v>
      </c>
      <c r="AG336">
        <f t="shared" si="169"/>
        <v>1.9390843322396396E-2</v>
      </c>
    </row>
    <row r="340" spans="2:33" x14ac:dyDescent="0.2">
      <c r="B340" t="s">
        <v>117</v>
      </c>
    </row>
    <row r="342" spans="2:33" x14ac:dyDescent="0.2">
      <c r="B342" t="s">
        <v>5</v>
      </c>
      <c r="AE342" t="s">
        <v>6</v>
      </c>
    </row>
    <row r="343" spans="2:33" x14ac:dyDescent="0.2">
      <c r="D343" t="s">
        <v>7</v>
      </c>
      <c r="F343" t="s">
        <v>42</v>
      </c>
      <c r="Y343" t="s">
        <v>8</v>
      </c>
      <c r="Z343" t="s">
        <v>9</v>
      </c>
      <c r="AA343" t="s">
        <v>10</v>
      </c>
      <c r="AB343" t="s">
        <v>11</v>
      </c>
      <c r="AD343">
        <f>(4/3)*3.14*((3.413*12.5)^3)</f>
        <v>325092.75320463529</v>
      </c>
      <c r="AE343" t="s">
        <v>12</v>
      </c>
    </row>
    <row r="344" spans="2:33" x14ac:dyDescent="0.2">
      <c r="B344">
        <v>16361</v>
      </c>
      <c r="C344" t="s">
        <v>13</v>
      </c>
      <c r="D344" t="s">
        <v>14</v>
      </c>
      <c r="E344" t="s">
        <v>15</v>
      </c>
      <c r="F344" t="s">
        <v>16</v>
      </c>
      <c r="G344" t="s">
        <v>17</v>
      </c>
      <c r="I344" t="s">
        <v>18</v>
      </c>
      <c r="J344" t="s">
        <v>19</v>
      </c>
      <c r="K344" t="s">
        <v>20</v>
      </c>
      <c r="L344" t="s">
        <v>21</v>
      </c>
      <c r="M344" t="s">
        <v>22</v>
      </c>
      <c r="Y344">
        <v>0</v>
      </c>
      <c r="Z344">
        <v>25.725000000000001</v>
      </c>
      <c r="AA344">
        <v>111.47499999999999</v>
      </c>
      <c r="AB344">
        <v>85.75</v>
      </c>
      <c r="AD344">
        <f>(1/6)*3.14*(AB344)^3</f>
        <v>329974.80723958334</v>
      </c>
    </row>
    <row r="345" spans="2:33" x14ac:dyDescent="0.2">
      <c r="B345" t="s">
        <v>23</v>
      </c>
      <c r="C345">
        <v>100000</v>
      </c>
      <c r="D345">
        <v>371.86096400000002</v>
      </c>
      <c r="E345">
        <v>-585577.29941900005</v>
      </c>
      <c r="F345">
        <v>2515183.8193839998</v>
      </c>
      <c r="G345">
        <v>-3.6046000000000002E-2</v>
      </c>
      <c r="Y345">
        <v>100000</v>
      </c>
      <c r="Z345">
        <v>25.969799999999999</v>
      </c>
      <c r="AA345">
        <v>110.991</v>
      </c>
      <c r="AB345">
        <v>85.021199999999993</v>
      </c>
      <c r="AD345">
        <f>(1/6)*3.14*(AB345)^3</f>
        <v>321632.62021608761</v>
      </c>
    </row>
    <row r="346" spans="2:33" x14ac:dyDescent="0.2">
      <c r="B346">
        <v>0</v>
      </c>
      <c r="C346">
        <v>200000</v>
      </c>
      <c r="D346">
        <v>371.882295</v>
      </c>
      <c r="E346">
        <v>-509018.84528000001</v>
      </c>
      <c r="F346">
        <v>2512675.3574620001</v>
      </c>
      <c r="G346">
        <v>3.032E-3</v>
      </c>
      <c r="I346">
        <f>E346-(128000-$B$344)/128000*$E$345</f>
        <v>1709.7807343573659</v>
      </c>
      <c r="J346">
        <f>B346/$B$344</f>
        <v>0</v>
      </c>
      <c r="K346">
        <f>F346/$F$345</f>
        <v>0.99900267252728503</v>
      </c>
      <c r="L346">
        <f>E346-$E$346</f>
        <v>0</v>
      </c>
      <c r="O346" t="s">
        <v>24</v>
      </c>
      <c r="P346" t="s">
        <v>13</v>
      </c>
      <c r="Q346" t="s">
        <v>14</v>
      </c>
      <c r="R346" t="s">
        <v>15</v>
      </c>
      <c r="S346" t="s">
        <v>16</v>
      </c>
      <c r="T346" t="s">
        <v>17</v>
      </c>
      <c r="U346" t="s">
        <v>25</v>
      </c>
      <c r="V346" t="s">
        <v>26</v>
      </c>
      <c r="Y346">
        <v>200000</v>
      </c>
      <c r="Z346">
        <v>26.237300000000001</v>
      </c>
      <c r="AA346">
        <v>110.874</v>
      </c>
      <c r="AB346">
        <v>84.636700000000005</v>
      </c>
      <c r="AD346">
        <f t="shared" ref="AD346" si="170">(1/6)*3.14*(AB346)^3</f>
        <v>317288.66916453245</v>
      </c>
      <c r="AE346" t="s">
        <v>27</v>
      </c>
      <c r="AF346" t="s">
        <v>28</v>
      </c>
      <c r="AG346" t="s">
        <v>29</v>
      </c>
    </row>
    <row r="347" spans="2:33" x14ac:dyDescent="0.2">
      <c r="B347">
        <f>B346+(C347-C346)/800</f>
        <v>125</v>
      </c>
      <c r="C347">
        <v>300000</v>
      </c>
      <c r="D347">
        <v>371.75589400000001</v>
      </c>
      <c r="E347">
        <v>-509033.561124</v>
      </c>
      <c r="F347">
        <v>2511801.4598309998</v>
      </c>
      <c r="G347">
        <v>-131.59939399999999</v>
      </c>
      <c r="I347">
        <f t="shared" ref="I347:I410" si="171">E347-(128000-$B$344)/128000*$E$345</f>
        <v>1695.0648903573747</v>
      </c>
      <c r="J347">
        <f t="shared" ref="J347:J410" si="172">B347/$B$344</f>
        <v>7.6401197970784179E-3</v>
      </c>
      <c r="K347">
        <f t="shared" ref="K347:K409" si="173">F347/$F$23</f>
        <v>0.99865522371489002</v>
      </c>
      <c r="L347">
        <f t="shared" ref="L347:L410" si="174">E347-$E$346</f>
        <v>-14.715843999991193</v>
      </c>
      <c r="M347">
        <f t="shared" ref="M347:M410" si="175">((L347-L346)-(B347-B346)*$L$17)/(B347-B346)</f>
        <v>-4.1277267519999299</v>
      </c>
      <c r="O347">
        <v>125</v>
      </c>
      <c r="P347">
        <v>300000</v>
      </c>
      <c r="Q347">
        <v>371.75589400000001</v>
      </c>
      <c r="R347">
        <v>-509033.561124</v>
      </c>
      <c r="S347">
        <v>2511801.4598309998</v>
      </c>
      <c r="T347">
        <v>-131.59939399999999</v>
      </c>
      <c r="U347">
        <v>54.807102</v>
      </c>
      <c r="V347">
        <f>U347*10^-4</f>
        <v>5.4807102000000007E-3</v>
      </c>
      <c r="Y347">
        <v>300000</v>
      </c>
      <c r="Z347">
        <v>26.049900000000001</v>
      </c>
      <c r="AA347">
        <v>110.81100000000001</v>
      </c>
      <c r="AB347">
        <v>84.761099999999999</v>
      </c>
      <c r="AD347">
        <f>(1/6)*3.14*(AB347)^3</f>
        <v>318689.7901926678</v>
      </c>
      <c r="AE347">
        <f>V347*$AD$343/AD347</f>
        <v>5.5908260109542749E-3</v>
      </c>
      <c r="AF347">
        <f>AD347/O347*0.6022</f>
        <v>1535.3199332321965</v>
      </c>
      <c r="AG347">
        <f>O347/AD347</f>
        <v>3.9223095262772532E-4</v>
      </c>
    </row>
    <row r="348" spans="2:33" x14ac:dyDescent="0.2">
      <c r="B348">
        <f t="shared" ref="B348:B411" si="176">B347+(C348-C347)/800</f>
        <v>250</v>
      </c>
      <c r="C348">
        <v>400000</v>
      </c>
      <c r="D348">
        <v>371.80531000000002</v>
      </c>
      <c r="E348">
        <v>-509044.23106899997</v>
      </c>
      <c r="F348">
        <v>2511801.4598309998</v>
      </c>
      <c r="G348">
        <v>-255.12415200000001</v>
      </c>
      <c r="I348">
        <f t="shared" si="171"/>
        <v>1684.3949453574023</v>
      </c>
      <c r="J348">
        <f t="shared" si="172"/>
        <v>1.5280239594156836E-2</v>
      </c>
      <c r="K348">
        <f t="shared" si="173"/>
        <v>0.99865522371489002</v>
      </c>
      <c r="L348">
        <f t="shared" si="174"/>
        <v>-25.385788999963552</v>
      </c>
      <c r="M348">
        <f t="shared" si="175"/>
        <v>-4.0953595599997792</v>
      </c>
      <c r="O348">
        <v>250</v>
      </c>
      <c r="P348">
        <v>400000</v>
      </c>
      <c r="Q348">
        <v>371.80531000000002</v>
      </c>
      <c r="R348">
        <v>-509044.23106899997</v>
      </c>
      <c r="S348">
        <v>2511801.4598309998</v>
      </c>
      <c r="T348">
        <v>-255.12415200000001</v>
      </c>
      <c r="U348">
        <v>103.801644</v>
      </c>
      <c r="V348">
        <f>U348*10^-4</f>
        <v>1.0380164400000001E-2</v>
      </c>
      <c r="Y348">
        <v>400000</v>
      </c>
      <c r="Z348">
        <v>26.233499999999999</v>
      </c>
      <c r="AA348">
        <v>111.24</v>
      </c>
      <c r="AB348">
        <v>85.006500000000003</v>
      </c>
      <c r="AD348">
        <f t="shared" ref="AD348" si="177">(1/6)*3.14*(AB348)^3</f>
        <v>321465.82009673957</v>
      </c>
      <c r="AE348">
        <f t="shared" ref="AE348:AE349" si="178">V348*$AD$343/AD348</f>
        <v>1.0497278443155291E-2</v>
      </c>
      <c r="AF348">
        <f t="shared" ref="AF348:AF349" si="179">AD348/O348*0.6022</f>
        <v>774.34686744902615</v>
      </c>
      <c r="AG348">
        <f t="shared" ref="AG348:AG349" si="180">O348/AD348</f>
        <v>7.7768765564179367E-4</v>
      </c>
    </row>
    <row r="349" spans="2:33" x14ac:dyDescent="0.2">
      <c r="B349">
        <f t="shared" si="176"/>
        <v>375</v>
      </c>
      <c r="C349">
        <v>500000</v>
      </c>
      <c r="D349">
        <v>371.78696600000001</v>
      </c>
      <c r="E349">
        <v>-509045.66032199998</v>
      </c>
      <c r="F349">
        <v>2511801.4598309998</v>
      </c>
      <c r="G349">
        <v>-413.01510200000001</v>
      </c>
      <c r="I349">
        <f t="shared" si="171"/>
        <v>1682.965692357393</v>
      </c>
      <c r="J349">
        <f t="shared" si="172"/>
        <v>2.2920359391235254E-2</v>
      </c>
      <c r="K349">
        <f t="shared" si="173"/>
        <v>0.99865522371489002</v>
      </c>
      <c r="L349">
        <f t="shared" si="174"/>
        <v>-26.815041999972891</v>
      </c>
      <c r="M349">
        <f t="shared" si="175"/>
        <v>-4.021434024000075</v>
      </c>
      <c r="O349">
        <v>375</v>
      </c>
      <c r="P349">
        <v>500000</v>
      </c>
      <c r="Q349">
        <v>371.78696600000001</v>
      </c>
      <c r="R349">
        <v>-509045.66032199998</v>
      </c>
      <c r="S349">
        <v>2511801.4598309998</v>
      </c>
      <c r="T349">
        <v>-413.01510200000001</v>
      </c>
      <c r="U349">
        <v>160.971957</v>
      </c>
      <c r="V349">
        <f t="shared" ref="V349:V412" si="181">U349*10^-4</f>
        <v>1.6097195700000001E-2</v>
      </c>
      <c r="Y349">
        <v>500000</v>
      </c>
      <c r="Z349">
        <v>25.838699999999999</v>
      </c>
      <c r="AA349">
        <v>111.321</v>
      </c>
      <c r="AB349">
        <v>85.482299999999995</v>
      </c>
      <c r="AD349">
        <f>(1/6)*3.14*(AB349)^3</f>
        <v>326894.03376433108</v>
      </c>
      <c r="AE349">
        <f t="shared" si="178"/>
        <v>1.6008495501510196E-2</v>
      </c>
      <c r="AF349">
        <f t="shared" si="179"/>
        <v>524.94823235434706</v>
      </c>
      <c r="AG349">
        <f t="shared" si="180"/>
        <v>1.1471607348770094E-3</v>
      </c>
    </row>
    <row r="350" spans="2:33" x14ac:dyDescent="0.2">
      <c r="B350">
        <f t="shared" si="176"/>
        <v>500</v>
      </c>
      <c r="C350">
        <v>600000</v>
      </c>
      <c r="D350">
        <v>371.79925700000001</v>
      </c>
      <c r="E350">
        <v>-509047.92968499998</v>
      </c>
      <c r="F350">
        <v>2511801.4598309998</v>
      </c>
      <c r="G350">
        <v>-505.80277799999999</v>
      </c>
      <c r="I350">
        <f t="shared" si="171"/>
        <v>1680.6963293573936</v>
      </c>
      <c r="J350">
        <f t="shared" si="172"/>
        <v>3.0560479188313672E-2</v>
      </c>
      <c r="K350">
        <f t="shared" ref="K350" si="182">F350/$F$345</f>
        <v>0.99865522371489002</v>
      </c>
      <c r="L350">
        <f t="shared" si="174"/>
        <v>-29.084404999972321</v>
      </c>
      <c r="M350">
        <f t="shared" si="175"/>
        <v>-4.0281549039999955</v>
      </c>
      <c r="O350">
        <v>500</v>
      </c>
      <c r="P350">
        <v>600000</v>
      </c>
      <c r="Q350">
        <v>371.79925700000001</v>
      </c>
      <c r="R350">
        <v>-509047.92968499998</v>
      </c>
      <c r="S350">
        <v>2511801.4598309998</v>
      </c>
      <c r="T350">
        <v>-505.80277799999999</v>
      </c>
      <c r="U350">
        <v>230.07369700000001</v>
      </c>
      <c r="V350">
        <f t="shared" si="181"/>
        <v>2.3007369700000002E-2</v>
      </c>
      <c r="Y350">
        <v>600000</v>
      </c>
      <c r="Z350">
        <v>25.802800000000001</v>
      </c>
      <c r="AA350">
        <v>111.03700000000001</v>
      </c>
      <c r="AB350">
        <v>85.234200000000001</v>
      </c>
      <c r="AD350">
        <f t="shared" ref="AD350:AD413" si="183">(1/6)*3.14*(AB350)^3</f>
        <v>324055.99889041914</v>
      </c>
      <c r="AE350">
        <f t="shared" ref="AE350:AE413" si="184">V350*$AD$343/AD350</f>
        <v>2.3080977316822137E-2</v>
      </c>
      <c r="AF350">
        <f t="shared" ref="AF350:AF413" si="185">AD350/O350*0.6022</f>
        <v>390.29304506362075</v>
      </c>
      <c r="AG350">
        <f t="shared" ref="AG350:AG413" si="186">O350/AD350</f>
        <v>1.5429432002864328E-3</v>
      </c>
    </row>
    <row r="351" spans="2:33" x14ac:dyDescent="0.2">
      <c r="B351">
        <f t="shared" si="176"/>
        <v>625</v>
      </c>
      <c r="C351">
        <v>700000</v>
      </c>
      <c r="D351">
        <v>371.77910000000003</v>
      </c>
      <c r="E351">
        <v>-509058.45958199998</v>
      </c>
      <c r="F351">
        <v>2511801.4598309998</v>
      </c>
      <c r="G351">
        <v>-566.59090200000003</v>
      </c>
      <c r="I351">
        <f t="shared" si="171"/>
        <v>1670.1664323573932</v>
      </c>
      <c r="J351">
        <f t="shared" si="172"/>
        <v>3.820059898539209E-2</v>
      </c>
      <c r="K351">
        <f t="shared" si="173"/>
        <v>0.99865522371489002</v>
      </c>
      <c r="L351">
        <f t="shared" si="174"/>
        <v>-39.614301999972668</v>
      </c>
      <c r="M351">
        <f t="shared" si="175"/>
        <v>-4.094239176000003</v>
      </c>
      <c r="O351">
        <v>625</v>
      </c>
      <c r="P351">
        <v>700000</v>
      </c>
      <c r="Q351">
        <v>371.77910000000003</v>
      </c>
      <c r="R351">
        <v>-509058.45958199998</v>
      </c>
      <c r="S351">
        <v>2511801.4598309998</v>
      </c>
      <c r="T351">
        <v>-566.59090200000003</v>
      </c>
      <c r="U351">
        <v>291.55766899999998</v>
      </c>
      <c r="V351">
        <f t="shared" si="181"/>
        <v>2.9155766899999998E-2</v>
      </c>
      <c r="Y351">
        <v>700000</v>
      </c>
      <c r="Z351">
        <v>25.805</v>
      </c>
      <c r="AA351">
        <v>110.93</v>
      </c>
      <c r="AB351">
        <v>85.125</v>
      </c>
      <c r="AD351">
        <f t="shared" si="183"/>
        <v>322812.07576171873</v>
      </c>
      <c r="AE351">
        <f t="shared" si="184"/>
        <v>2.9361753307859305E-2</v>
      </c>
      <c r="AF351">
        <f t="shared" si="185"/>
        <v>311.0358912379312</v>
      </c>
      <c r="AG351">
        <f t="shared" si="186"/>
        <v>1.9361109664972353E-3</v>
      </c>
    </row>
    <row r="352" spans="2:33" x14ac:dyDescent="0.2">
      <c r="B352">
        <f t="shared" si="176"/>
        <v>750</v>
      </c>
      <c r="C352">
        <v>800000</v>
      </c>
      <c r="D352">
        <v>371.72640699999999</v>
      </c>
      <c r="E352">
        <v>-509058.15669799998</v>
      </c>
      <c r="F352">
        <v>2511801.4598309998</v>
      </c>
      <c r="G352">
        <v>-438.87815799999998</v>
      </c>
      <c r="I352">
        <f t="shared" si="171"/>
        <v>1670.4693163573975</v>
      </c>
      <c r="J352">
        <f t="shared" si="172"/>
        <v>4.5840718782470508E-2</v>
      </c>
      <c r="K352">
        <f t="shared" si="173"/>
        <v>0.99865522371489002</v>
      </c>
      <c r="L352">
        <f t="shared" si="174"/>
        <v>-39.311417999968398</v>
      </c>
      <c r="M352">
        <f t="shared" si="175"/>
        <v>-4.007576927999966</v>
      </c>
      <c r="O352">
        <v>750</v>
      </c>
      <c r="P352">
        <v>800000</v>
      </c>
      <c r="Q352">
        <v>371.72640699999999</v>
      </c>
      <c r="R352">
        <v>-509058.15669799998</v>
      </c>
      <c r="S352">
        <v>2511801.4598309998</v>
      </c>
      <c r="T352">
        <v>-438.87815799999998</v>
      </c>
      <c r="U352">
        <v>361.97118899999998</v>
      </c>
      <c r="V352">
        <f t="shared" si="181"/>
        <v>3.6197118899999998E-2</v>
      </c>
      <c r="Y352">
        <v>800000</v>
      </c>
      <c r="Z352">
        <v>25.968800000000002</v>
      </c>
      <c r="AA352">
        <v>111.08499999999999</v>
      </c>
      <c r="AB352">
        <v>85.116200000000006</v>
      </c>
      <c r="AD352">
        <f t="shared" si="183"/>
        <v>322711.97170505277</v>
      </c>
      <c r="AE352">
        <f t="shared" si="184"/>
        <v>3.6464160220345161E-2</v>
      </c>
      <c r="AF352">
        <f t="shared" si="185"/>
        <v>259.11619914771035</v>
      </c>
      <c r="AG352">
        <f t="shared" si="186"/>
        <v>2.3240538491254774E-3</v>
      </c>
    </row>
    <row r="353" spans="2:33" x14ac:dyDescent="0.2">
      <c r="B353">
        <f t="shared" si="176"/>
        <v>875</v>
      </c>
      <c r="C353">
        <v>900000</v>
      </c>
      <c r="D353">
        <v>371.75299799999999</v>
      </c>
      <c r="E353">
        <v>-509059.31762400002</v>
      </c>
      <c r="F353">
        <v>2511801.4598309998</v>
      </c>
      <c r="G353">
        <v>-407.05509899999998</v>
      </c>
      <c r="I353">
        <f t="shared" si="171"/>
        <v>1669.308390357357</v>
      </c>
      <c r="J353">
        <f t="shared" si="172"/>
        <v>5.3480838579548926E-2</v>
      </c>
      <c r="K353">
        <f t="shared" si="173"/>
        <v>0.99865522371489002</v>
      </c>
      <c r="L353">
        <f t="shared" si="174"/>
        <v>-40.472344000008889</v>
      </c>
      <c r="M353">
        <f t="shared" si="175"/>
        <v>-4.0192874080003236</v>
      </c>
      <c r="O353">
        <v>875</v>
      </c>
      <c r="P353">
        <v>900000</v>
      </c>
      <c r="Q353">
        <v>371.75299799999999</v>
      </c>
      <c r="R353">
        <v>-509059.31762400002</v>
      </c>
      <c r="S353">
        <v>2511801.4598309998</v>
      </c>
      <c r="T353">
        <v>-407.05509899999998</v>
      </c>
      <c r="U353">
        <v>453.03999199999998</v>
      </c>
      <c r="V353">
        <f t="shared" si="181"/>
        <v>4.53039992E-2</v>
      </c>
      <c r="Y353">
        <v>900000</v>
      </c>
      <c r="Z353">
        <v>26.040600000000001</v>
      </c>
      <c r="AA353">
        <v>111.015</v>
      </c>
      <c r="AB353">
        <v>84.974400000000003</v>
      </c>
      <c r="AD353">
        <f t="shared" si="183"/>
        <v>321101.78358234529</v>
      </c>
      <c r="AE353">
        <f t="shared" si="184"/>
        <v>4.5867081978794605E-2</v>
      </c>
      <c r="AF353">
        <f t="shared" si="185"/>
        <v>220.99142179804377</v>
      </c>
      <c r="AG353">
        <f t="shared" si="186"/>
        <v>2.7249926494899387E-3</v>
      </c>
    </row>
    <row r="354" spans="2:33" x14ac:dyDescent="0.2">
      <c r="B354">
        <f t="shared" si="176"/>
        <v>1000</v>
      </c>
      <c r="C354">
        <v>1000000</v>
      </c>
      <c r="D354">
        <v>371.747861</v>
      </c>
      <c r="E354">
        <v>-509060.26383000001</v>
      </c>
      <c r="F354">
        <v>2511801.4598309998</v>
      </c>
      <c r="G354">
        <v>-318.34886999999998</v>
      </c>
      <c r="I354">
        <f t="shared" si="171"/>
        <v>1668.3621843573637</v>
      </c>
      <c r="J354">
        <f t="shared" si="172"/>
        <v>6.1120958376627343E-2</v>
      </c>
      <c r="K354">
        <f t="shared" ref="K354" si="187">F354/$F$345</f>
        <v>0.99865522371489002</v>
      </c>
      <c r="L354">
        <f t="shared" si="174"/>
        <v>-41.418550000002142</v>
      </c>
      <c r="M354">
        <f t="shared" si="175"/>
        <v>-4.0175696479999461</v>
      </c>
      <c r="O354">
        <v>1000</v>
      </c>
      <c r="P354">
        <v>1000000</v>
      </c>
      <c r="Q354">
        <v>371.747861</v>
      </c>
      <c r="R354">
        <v>-509060.26383000001</v>
      </c>
      <c r="S354">
        <v>2511801.4598309998</v>
      </c>
      <c r="T354">
        <v>-318.34886999999998</v>
      </c>
      <c r="U354">
        <v>544.33795499999997</v>
      </c>
      <c r="V354">
        <f t="shared" si="181"/>
        <v>5.44337955E-2</v>
      </c>
      <c r="Y354">
        <v>1000000</v>
      </c>
      <c r="Z354">
        <v>26.0519</v>
      </c>
      <c r="AA354">
        <v>110.988</v>
      </c>
      <c r="AB354">
        <v>84.936099999999996</v>
      </c>
      <c r="AD354">
        <f t="shared" si="183"/>
        <v>320667.7944261611</v>
      </c>
      <c r="AE354">
        <f t="shared" si="184"/>
        <v>5.5184938288362732E-2</v>
      </c>
      <c r="AF354">
        <f t="shared" si="185"/>
        <v>193.1061458034342</v>
      </c>
      <c r="AG354">
        <f t="shared" si="186"/>
        <v>3.1184921510110241E-3</v>
      </c>
    </row>
    <row r="355" spans="2:33" x14ac:dyDescent="0.2">
      <c r="B355">
        <f t="shared" si="176"/>
        <v>1125</v>
      </c>
      <c r="C355">
        <v>1100000</v>
      </c>
      <c r="D355">
        <v>371.74263000000002</v>
      </c>
      <c r="E355">
        <v>-509056.99229099997</v>
      </c>
      <c r="F355">
        <v>2511801.4598309998</v>
      </c>
      <c r="G355">
        <v>-230.18969000000001</v>
      </c>
      <c r="I355">
        <f t="shared" si="171"/>
        <v>1671.6337233574013</v>
      </c>
      <c r="J355">
        <f t="shared" si="172"/>
        <v>6.8761078173705761E-2</v>
      </c>
      <c r="K355">
        <f t="shared" si="173"/>
        <v>0.99865522371489002</v>
      </c>
      <c r="L355">
        <f t="shared" si="174"/>
        <v>-38.14701099996455</v>
      </c>
      <c r="M355">
        <f t="shared" si="175"/>
        <v>-3.9838276879996992</v>
      </c>
      <c r="O355">
        <v>1125</v>
      </c>
      <c r="P355">
        <v>1100000</v>
      </c>
      <c r="Q355">
        <v>371.74263000000002</v>
      </c>
      <c r="R355">
        <v>-509056.99229099997</v>
      </c>
      <c r="S355">
        <v>2511801.4598309998</v>
      </c>
      <c r="T355">
        <v>-230.18969000000001</v>
      </c>
      <c r="U355">
        <v>638.85011999999995</v>
      </c>
      <c r="V355">
        <f t="shared" si="181"/>
        <v>6.3885011999999991E-2</v>
      </c>
      <c r="Y355">
        <v>1100000</v>
      </c>
      <c r="Z355">
        <v>25.659199999999998</v>
      </c>
      <c r="AA355">
        <v>110.89100000000001</v>
      </c>
      <c r="AB355">
        <v>85.231800000000007</v>
      </c>
      <c r="AD355">
        <f t="shared" si="183"/>
        <v>324028.62563537649</v>
      </c>
      <c r="AE355">
        <f t="shared" si="184"/>
        <v>6.409481384203887E-2</v>
      </c>
      <c r="AF355">
        <f t="shared" si="185"/>
        <v>173.44892298455443</v>
      </c>
      <c r="AG355">
        <f t="shared" si="186"/>
        <v>3.4719154759676758E-3</v>
      </c>
    </row>
    <row r="356" spans="2:33" x14ac:dyDescent="0.2">
      <c r="B356">
        <f t="shared" si="176"/>
        <v>1250</v>
      </c>
      <c r="C356">
        <v>1200000</v>
      </c>
      <c r="D356">
        <v>371.73968600000001</v>
      </c>
      <c r="E356">
        <v>-509057.43379899999</v>
      </c>
      <c r="F356">
        <v>2511801.4598309998</v>
      </c>
      <c r="G356">
        <v>-315.50416799999999</v>
      </c>
      <c r="I356">
        <f t="shared" si="171"/>
        <v>1671.1922153573832</v>
      </c>
      <c r="J356">
        <f t="shared" si="172"/>
        <v>7.6401197970784179E-2</v>
      </c>
      <c r="K356">
        <f t="shared" si="173"/>
        <v>0.99865522371489002</v>
      </c>
      <c r="L356">
        <f t="shared" si="174"/>
        <v>-38.588518999982625</v>
      </c>
      <c r="M356">
        <f t="shared" si="175"/>
        <v>-4.0135320640001444</v>
      </c>
      <c r="O356">
        <v>1250</v>
      </c>
      <c r="P356">
        <v>1200000</v>
      </c>
      <c r="Q356">
        <v>371.73968600000001</v>
      </c>
      <c r="R356">
        <v>-509057.43379899999</v>
      </c>
      <c r="S356">
        <v>2511801.4598309998</v>
      </c>
      <c r="T356">
        <v>-315.50416799999999</v>
      </c>
      <c r="U356">
        <v>718.91182500000002</v>
      </c>
      <c r="V356">
        <f t="shared" si="181"/>
        <v>7.1891182500000012E-2</v>
      </c>
      <c r="Y356">
        <v>1200000</v>
      </c>
      <c r="Z356">
        <v>26.0915</v>
      </c>
      <c r="AA356">
        <v>111.029</v>
      </c>
      <c r="AB356">
        <v>84.9375</v>
      </c>
      <c r="AD356">
        <f t="shared" si="183"/>
        <v>320683.6513696289</v>
      </c>
      <c r="AE356">
        <f t="shared" si="184"/>
        <v>7.2879619370191981E-2</v>
      </c>
      <c r="AF356">
        <f t="shared" si="185"/>
        <v>154.49255588383241</v>
      </c>
      <c r="AG356">
        <f t="shared" si="186"/>
        <v>3.8979224374591369E-3</v>
      </c>
    </row>
    <row r="357" spans="2:33" x14ac:dyDescent="0.2">
      <c r="B357">
        <f t="shared" si="176"/>
        <v>1375</v>
      </c>
      <c r="C357">
        <v>1300000</v>
      </c>
      <c r="D357">
        <v>371.74643700000001</v>
      </c>
      <c r="E357">
        <v>-509051.84162600001</v>
      </c>
      <c r="F357">
        <v>2511801.4598309998</v>
      </c>
      <c r="G357">
        <v>-316.55475300000001</v>
      </c>
      <c r="I357">
        <f t="shared" si="171"/>
        <v>1676.784388357366</v>
      </c>
      <c r="J357">
        <f t="shared" si="172"/>
        <v>8.4041317767862597E-2</v>
      </c>
      <c r="K357">
        <f t="shared" si="173"/>
        <v>0.99865522371489002</v>
      </c>
      <c r="L357">
        <f t="shared" si="174"/>
        <v>-32.996345999999903</v>
      </c>
      <c r="M357">
        <f t="shared" si="175"/>
        <v>-3.9652626160001381</v>
      </c>
      <c r="O357">
        <v>1375</v>
      </c>
      <c r="P357">
        <v>1300000</v>
      </c>
      <c r="Q357">
        <v>371.74643700000001</v>
      </c>
      <c r="R357">
        <v>-509051.84162600001</v>
      </c>
      <c r="S357">
        <v>2511801.4598309998</v>
      </c>
      <c r="T357">
        <v>-316.55475300000001</v>
      </c>
      <c r="U357">
        <v>841.15662499999996</v>
      </c>
      <c r="V357">
        <f t="shared" si="181"/>
        <v>8.4115662499999994E-2</v>
      </c>
      <c r="Y357">
        <v>1300000</v>
      </c>
      <c r="Z357">
        <v>26.335699999999999</v>
      </c>
      <c r="AA357">
        <v>111.015</v>
      </c>
      <c r="AB357">
        <v>84.679299999999998</v>
      </c>
      <c r="AD357">
        <f t="shared" si="183"/>
        <v>317768.01092795318</v>
      </c>
      <c r="AE357">
        <f t="shared" si="184"/>
        <v>8.6054578715781593E-2</v>
      </c>
      <c r="AF357">
        <f t="shared" si="185"/>
        <v>139.17083358604609</v>
      </c>
      <c r="AG357">
        <f t="shared" si="186"/>
        <v>4.327056068308118E-3</v>
      </c>
    </row>
    <row r="358" spans="2:33" x14ac:dyDescent="0.2">
      <c r="B358">
        <f t="shared" si="176"/>
        <v>1500</v>
      </c>
      <c r="C358">
        <v>1400000</v>
      </c>
      <c r="D358">
        <v>371.807053</v>
      </c>
      <c r="E358">
        <v>-509054.95968500001</v>
      </c>
      <c r="F358">
        <v>2511801.4598309998</v>
      </c>
      <c r="G358">
        <v>-290.99033600000001</v>
      </c>
      <c r="I358">
        <f t="shared" si="171"/>
        <v>1673.6663293573656</v>
      </c>
      <c r="J358">
        <f t="shared" si="172"/>
        <v>9.1681437564941015E-2</v>
      </c>
      <c r="K358">
        <f t="shared" ref="K358" si="188">F358/$F$345</f>
        <v>0.99865522371489002</v>
      </c>
      <c r="L358">
        <f t="shared" si="174"/>
        <v>-36.114405000000261</v>
      </c>
      <c r="M358">
        <f t="shared" si="175"/>
        <v>-4.0349444720000029</v>
      </c>
      <c r="O358">
        <v>1500</v>
      </c>
      <c r="P358">
        <v>1400000</v>
      </c>
      <c r="Q358">
        <v>371.807053</v>
      </c>
      <c r="R358">
        <v>-509054.95968500001</v>
      </c>
      <c r="S358">
        <v>2511801.4598309998</v>
      </c>
      <c r="T358">
        <v>-290.99033600000001</v>
      </c>
      <c r="U358">
        <v>957.64038800000003</v>
      </c>
      <c r="V358">
        <f t="shared" si="181"/>
        <v>9.5764038800000006E-2</v>
      </c>
      <c r="Y358">
        <v>1400000</v>
      </c>
      <c r="Z358">
        <v>25.924499999999998</v>
      </c>
      <c r="AA358">
        <v>110.923</v>
      </c>
      <c r="AB358">
        <v>84.998500000000007</v>
      </c>
      <c r="AD358">
        <f t="shared" si="183"/>
        <v>321375.06875859416</v>
      </c>
      <c r="AE358">
        <f t="shared" si="184"/>
        <v>9.6871842460414845E-2</v>
      </c>
      <c r="AF358">
        <f t="shared" si="185"/>
        <v>129.0213776042836</v>
      </c>
      <c r="AG358">
        <f t="shared" si="186"/>
        <v>4.6674435754901324E-3</v>
      </c>
    </row>
    <row r="359" spans="2:33" x14ac:dyDescent="0.2">
      <c r="B359">
        <f t="shared" si="176"/>
        <v>1625</v>
      </c>
      <c r="C359">
        <v>1500000</v>
      </c>
      <c r="D359">
        <v>371.80643700000002</v>
      </c>
      <c r="E359">
        <v>-509048.947033</v>
      </c>
      <c r="F359">
        <v>2511801.4598309998</v>
      </c>
      <c r="G359">
        <v>-296.79861</v>
      </c>
      <c r="I359">
        <f t="shared" si="171"/>
        <v>1679.6789813573705</v>
      </c>
      <c r="J359">
        <f t="shared" si="172"/>
        <v>9.9321557362019433E-2</v>
      </c>
      <c r="K359">
        <f t="shared" si="173"/>
        <v>0.99865522371489002</v>
      </c>
      <c r="L359">
        <f t="shared" si="174"/>
        <v>-30.101752999995369</v>
      </c>
      <c r="M359">
        <f t="shared" si="175"/>
        <v>-3.9618987839999606</v>
      </c>
      <c r="O359">
        <v>1625</v>
      </c>
      <c r="P359">
        <v>1500000</v>
      </c>
      <c r="Q359">
        <v>371.80643700000002</v>
      </c>
      <c r="R359">
        <v>-509048.947033</v>
      </c>
      <c r="S359">
        <v>2511801.4598309998</v>
      </c>
      <c r="T359">
        <v>-296.79861</v>
      </c>
      <c r="U359">
        <v>1096.8212410000001</v>
      </c>
      <c r="V359">
        <f t="shared" si="181"/>
        <v>0.10968212410000001</v>
      </c>
      <c r="Y359">
        <v>1500000</v>
      </c>
      <c r="Z359">
        <v>25.932700000000001</v>
      </c>
      <c r="AA359">
        <v>111.175</v>
      </c>
      <c r="AB359">
        <v>85.2423</v>
      </c>
      <c r="AD359">
        <f t="shared" si="183"/>
        <v>324148.3950076371</v>
      </c>
      <c r="AE359">
        <f t="shared" si="184"/>
        <v>0.11000166667541696</v>
      </c>
      <c r="AF359">
        <f t="shared" si="185"/>
        <v>120.12440829144556</v>
      </c>
      <c r="AG359">
        <f t="shared" si="186"/>
        <v>5.013136035924886E-3</v>
      </c>
    </row>
    <row r="360" spans="2:33" x14ac:dyDescent="0.2">
      <c r="B360">
        <f t="shared" si="176"/>
        <v>1750</v>
      </c>
      <c r="C360">
        <v>1600000</v>
      </c>
      <c r="D360">
        <v>371.84343799999999</v>
      </c>
      <c r="E360">
        <v>-509062.3824</v>
      </c>
      <c r="F360">
        <v>2511801.4598309998</v>
      </c>
      <c r="G360">
        <v>-234.29953599999999</v>
      </c>
      <c r="I360">
        <f t="shared" si="171"/>
        <v>1666.2436143573723</v>
      </c>
      <c r="J360">
        <f t="shared" si="172"/>
        <v>0.10696167715909785</v>
      </c>
      <c r="K360">
        <f t="shared" si="173"/>
        <v>0.99865522371489002</v>
      </c>
      <c r="L360">
        <f t="shared" si="174"/>
        <v>-43.537119999993593</v>
      </c>
      <c r="M360">
        <f t="shared" si="175"/>
        <v>-4.1174829359999858</v>
      </c>
      <c r="O360">
        <v>1750</v>
      </c>
      <c r="P360">
        <v>1600000</v>
      </c>
      <c r="Q360">
        <v>371.84343799999999</v>
      </c>
      <c r="R360">
        <v>-509062.3824</v>
      </c>
      <c r="S360">
        <v>2511801.4598309998</v>
      </c>
      <c r="T360">
        <v>-234.29953599999999</v>
      </c>
      <c r="U360">
        <v>1199.9894389999999</v>
      </c>
      <c r="V360">
        <f t="shared" si="181"/>
        <v>0.1199989439</v>
      </c>
      <c r="Y360">
        <v>1600000</v>
      </c>
      <c r="Z360">
        <v>26.049900000000001</v>
      </c>
      <c r="AA360">
        <v>111.134</v>
      </c>
      <c r="AB360">
        <v>85.084100000000007</v>
      </c>
      <c r="AD360">
        <f t="shared" si="183"/>
        <v>322346.99483611877</v>
      </c>
      <c r="AE360">
        <f t="shared" si="184"/>
        <v>0.12102109738585484</v>
      </c>
      <c r="AF360">
        <f t="shared" si="185"/>
        <v>110.92420588017755</v>
      </c>
      <c r="AG360">
        <f t="shared" si="186"/>
        <v>5.4289322625442815E-3</v>
      </c>
    </row>
    <row r="361" spans="2:33" x14ac:dyDescent="0.2">
      <c r="B361">
        <f t="shared" si="176"/>
        <v>1875</v>
      </c>
      <c r="C361">
        <v>1700000</v>
      </c>
      <c r="D361">
        <v>371.83857799999998</v>
      </c>
      <c r="E361">
        <v>-509053.64175399998</v>
      </c>
      <c r="F361">
        <v>2511801.4598309998</v>
      </c>
      <c r="G361">
        <v>-9.6368829999999992</v>
      </c>
      <c r="I361">
        <f t="shared" si="171"/>
        <v>1674.9842603573925</v>
      </c>
      <c r="J361">
        <f t="shared" si="172"/>
        <v>0.11460179695617627</v>
      </c>
      <c r="K361">
        <f t="shared" si="173"/>
        <v>0.99865522371489002</v>
      </c>
      <c r="L361">
        <f t="shared" si="174"/>
        <v>-34.796473999973387</v>
      </c>
      <c r="M361">
        <f t="shared" si="175"/>
        <v>-3.9400748319998384</v>
      </c>
      <c r="O361">
        <v>1875</v>
      </c>
      <c r="P361">
        <v>1700000</v>
      </c>
      <c r="Q361">
        <v>371.83857799999998</v>
      </c>
      <c r="R361">
        <v>-509053.64175399998</v>
      </c>
      <c r="S361">
        <v>2511801.4598309998</v>
      </c>
      <c r="T361">
        <v>-9.6368829999999992</v>
      </c>
      <c r="U361">
        <v>1413.4070919999999</v>
      </c>
      <c r="V361">
        <f t="shared" si="181"/>
        <v>0.1413407092</v>
      </c>
      <c r="Y361">
        <v>1700000</v>
      </c>
      <c r="Z361">
        <v>25.896000000000001</v>
      </c>
      <c r="AA361">
        <v>111.11</v>
      </c>
      <c r="AB361">
        <v>85.213999999999999</v>
      </c>
      <c r="AD361">
        <f t="shared" si="183"/>
        <v>323825.65543838002</v>
      </c>
      <c r="AE361">
        <f t="shared" si="184"/>
        <v>0.14189376141776147</v>
      </c>
      <c r="AF361">
        <f t="shared" si="185"/>
        <v>104.00416517599596</v>
      </c>
      <c r="AG361">
        <f t="shared" si="186"/>
        <v>5.7901527211045483E-3</v>
      </c>
    </row>
    <row r="362" spans="2:33" x14ac:dyDescent="0.2">
      <c r="B362">
        <f t="shared" si="176"/>
        <v>2000</v>
      </c>
      <c r="C362">
        <v>1800000</v>
      </c>
      <c r="D362">
        <v>371.800613</v>
      </c>
      <c r="E362">
        <v>-509047.22571000003</v>
      </c>
      <c r="F362">
        <v>2511801.4598309998</v>
      </c>
      <c r="G362">
        <v>-32.388688000000002</v>
      </c>
      <c r="I362">
        <f t="shared" si="171"/>
        <v>1681.4003043573466</v>
      </c>
      <c r="J362">
        <f t="shared" si="172"/>
        <v>0.12224191675325469</v>
      </c>
      <c r="K362">
        <f t="shared" ref="K362" si="189">F362/$F$345</f>
        <v>0.99865522371489002</v>
      </c>
      <c r="L362">
        <f t="shared" si="174"/>
        <v>-28.38043000001926</v>
      </c>
      <c r="M362">
        <f t="shared" si="175"/>
        <v>-3.958671648000367</v>
      </c>
      <c r="O362">
        <v>2000</v>
      </c>
      <c r="P362">
        <v>1800000</v>
      </c>
      <c r="Q362">
        <v>371.800613</v>
      </c>
      <c r="R362">
        <v>-509047.22571000003</v>
      </c>
      <c r="S362">
        <v>2511801.4598309998</v>
      </c>
      <c r="T362">
        <v>-32.388688000000002</v>
      </c>
      <c r="U362">
        <v>1596.105352</v>
      </c>
      <c r="V362">
        <f t="shared" si="181"/>
        <v>0.15961053520000001</v>
      </c>
      <c r="Y362">
        <v>1800000</v>
      </c>
      <c r="Z362">
        <v>25.972899999999999</v>
      </c>
      <c r="AA362">
        <v>111.123</v>
      </c>
      <c r="AB362">
        <v>85.150099999999995</v>
      </c>
      <c r="AD362">
        <f t="shared" si="183"/>
        <v>323097.71355795267</v>
      </c>
      <c r="AE362">
        <f t="shared" si="184"/>
        <v>0.16059608641992568</v>
      </c>
      <c r="AF362">
        <f t="shared" si="185"/>
        <v>97.284721552299544</v>
      </c>
      <c r="AG362">
        <f t="shared" si="186"/>
        <v>6.1900778497501457E-3</v>
      </c>
    </row>
    <row r="363" spans="2:33" x14ac:dyDescent="0.2">
      <c r="B363">
        <f t="shared" si="176"/>
        <v>2125</v>
      </c>
      <c r="C363">
        <v>1900000</v>
      </c>
      <c r="D363">
        <v>371.766434</v>
      </c>
      <c r="E363">
        <v>-509052.439334</v>
      </c>
      <c r="F363">
        <v>2511801.4598309998</v>
      </c>
      <c r="G363">
        <v>-77.985102999999995</v>
      </c>
      <c r="I363">
        <f t="shared" si="171"/>
        <v>1676.1866803573794</v>
      </c>
      <c r="J363">
        <f t="shared" si="172"/>
        <v>0.12988203655033312</v>
      </c>
      <c r="K363">
        <f t="shared" si="173"/>
        <v>0.99865522371489002</v>
      </c>
      <c r="L363">
        <f t="shared" si="174"/>
        <v>-33.5940539999865</v>
      </c>
      <c r="M363">
        <f t="shared" si="175"/>
        <v>-4.051708991999738</v>
      </c>
      <c r="O363">
        <v>2125</v>
      </c>
      <c r="P363">
        <v>1900000</v>
      </c>
      <c r="Q363">
        <v>371.766434</v>
      </c>
      <c r="R363">
        <v>-509052.439334</v>
      </c>
      <c r="S363">
        <v>2511801.4598309998</v>
      </c>
      <c r="T363">
        <v>-77.985102999999995</v>
      </c>
      <c r="U363">
        <v>1726.760749</v>
      </c>
      <c r="V363">
        <f t="shared" si="181"/>
        <v>0.1726760749</v>
      </c>
      <c r="Y363">
        <v>1900000</v>
      </c>
      <c r="Z363">
        <v>25.9223</v>
      </c>
      <c r="AA363">
        <v>111.03700000000001</v>
      </c>
      <c r="AB363">
        <v>85.114699999999999</v>
      </c>
      <c r="AD363">
        <f t="shared" si="183"/>
        <v>322694.9105782556</v>
      </c>
      <c r="AE363">
        <f t="shared" si="184"/>
        <v>0.17395917556064938</v>
      </c>
      <c r="AF363">
        <f t="shared" si="185"/>
        <v>91.447941247164934</v>
      </c>
      <c r="AG363">
        <f t="shared" si="186"/>
        <v>6.5851673836196858E-3</v>
      </c>
    </row>
    <row r="364" spans="2:33" x14ac:dyDescent="0.2">
      <c r="B364">
        <f t="shared" si="176"/>
        <v>2250</v>
      </c>
      <c r="C364">
        <v>2000000</v>
      </c>
      <c r="D364">
        <v>371.81773399999997</v>
      </c>
      <c r="E364">
        <v>-509037.13891400001</v>
      </c>
      <c r="F364">
        <v>2511801.4598309998</v>
      </c>
      <c r="G364">
        <v>30.461870000000001</v>
      </c>
      <c r="I364">
        <f t="shared" si="171"/>
        <v>1691.4871003573644</v>
      </c>
      <c r="J364">
        <f t="shared" si="172"/>
        <v>0.13752215634741152</v>
      </c>
      <c r="K364">
        <f t="shared" si="173"/>
        <v>0.99865522371489002</v>
      </c>
      <c r="L364">
        <f t="shared" si="174"/>
        <v>-18.293634000001475</v>
      </c>
      <c r="M364">
        <f t="shared" si="175"/>
        <v>-3.8875966400001198</v>
      </c>
      <c r="O364">
        <v>2250</v>
      </c>
      <c r="P364">
        <v>2000000</v>
      </c>
      <c r="Q364">
        <v>371.81773399999997</v>
      </c>
      <c r="R364">
        <v>-509037.13891400001</v>
      </c>
      <c r="S364">
        <v>2511801.4598309998</v>
      </c>
      <c r="T364">
        <v>30.461870000000001</v>
      </c>
      <c r="U364">
        <v>1934.6831360000001</v>
      </c>
      <c r="V364">
        <f t="shared" si="181"/>
        <v>0.19346831360000002</v>
      </c>
      <c r="Y364">
        <v>2000000</v>
      </c>
      <c r="Z364">
        <v>26.0139</v>
      </c>
      <c r="AA364">
        <v>111.259</v>
      </c>
      <c r="AB364">
        <v>85.245099999999994</v>
      </c>
      <c r="AD364">
        <f t="shared" si="183"/>
        <v>324180.33849060093</v>
      </c>
      <c r="AE364">
        <f t="shared" si="184"/>
        <v>0.19401283563008351</v>
      </c>
      <c r="AF364">
        <f t="shared" si="185"/>
        <v>86.765066595128829</v>
      </c>
      <c r="AG364">
        <f t="shared" si="186"/>
        <v>6.9405813149437346E-3</v>
      </c>
    </row>
    <row r="365" spans="2:33" x14ac:dyDescent="0.2">
      <c r="B365">
        <f t="shared" si="176"/>
        <v>2375</v>
      </c>
      <c r="C365">
        <v>2100000</v>
      </c>
      <c r="D365">
        <v>371.76145700000001</v>
      </c>
      <c r="E365">
        <v>-509030.567125</v>
      </c>
      <c r="F365">
        <v>2511801.4598309998</v>
      </c>
      <c r="G365">
        <v>284.58180900000002</v>
      </c>
      <c r="I365">
        <f t="shared" si="171"/>
        <v>1698.0588893573731</v>
      </c>
      <c r="J365">
        <f t="shared" si="172"/>
        <v>0.14516227614448995</v>
      </c>
      <c r="K365">
        <f t="shared" si="173"/>
        <v>0.99865522371489002</v>
      </c>
      <c r="L365">
        <f t="shared" si="174"/>
        <v>-11.721844999992754</v>
      </c>
      <c r="M365">
        <f t="shared" si="175"/>
        <v>-3.9574256879999301</v>
      </c>
      <c r="O365">
        <v>2375</v>
      </c>
      <c r="P365">
        <v>2100000</v>
      </c>
      <c r="Q365">
        <v>371.76145700000001</v>
      </c>
      <c r="R365">
        <v>-509030.567125</v>
      </c>
      <c r="S365">
        <v>2511801.4598309998</v>
      </c>
      <c r="T365">
        <v>284.58180900000002</v>
      </c>
      <c r="U365">
        <v>2171.4173470000001</v>
      </c>
      <c r="V365">
        <f t="shared" si="181"/>
        <v>0.21714173470000001</v>
      </c>
      <c r="Y365">
        <v>2100000</v>
      </c>
      <c r="Z365">
        <v>25.8109</v>
      </c>
      <c r="AA365">
        <v>111.444</v>
      </c>
      <c r="AB365">
        <v>85.633099999999999</v>
      </c>
      <c r="AD365">
        <f t="shared" si="183"/>
        <v>328627.11655065091</v>
      </c>
      <c r="AE365">
        <f t="shared" si="184"/>
        <v>0.21480638941240066</v>
      </c>
      <c r="AF365">
        <f t="shared" si="185"/>
        <v>83.325999826021885</v>
      </c>
      <c r="AG365">
        <f t="shared" si="186"/>
        <v>7.227035994255648E-3</v>
      </c>
    </row>
    <row r="366" spans="2:33" x14ac:dyDescent="0.2">
      <c r="B366">
        <f t="shared" si="176"/>
        <v>2500</v>
      </c>
      <c r="C366">
        <v>2200000</v>
      </c>
      <c r="D366">
        <v>371.76288</v>
      </c>
      <c r="E366">
        <v>-509025.95763899997</v>
      </c>
      <c r="F366">
        <v>2511801.4598309998</v>
      </c>
      <c r="G366">
        <v>352.010604</v>
      </c>
      <c r="I366">
        <f t="shared" si="171"/>
        <v>1702.6683753574034</v>
      </c>
      <c r="J366">
        <f t="shared" si="172"/>
        <v>0.15280239594156836</v>
      </c>
      <c r="K366">
        <f t="shared" ref="K366" si="190">F366/$F$345</f>
        <v>0.99865522371489002</v>
      </c>
      <c r="L366">
        <f t="shared" si="174"/>
        <v>-7.1123589999624528</v>
      </c>
      <c r="M366">
        <f t="shared" si="175"/>
        <v>-3.9731241119997578</v>
      </c>
      <c r="O366">
        <v>2500</v>
      </c>
      <c r="P366">
        <v>2200000</v>
      </c>
      <c r="Q366">
        <v>371.76288</v>
      </c>
      <c r="R366">
        <v>-509025.95763899997</v>
      </c>
      <c r="S366">
        <v>2511801.4598309998</v>
      </c>
      <c r="T366">
        <v>352.010604</v>
      </c>
      <c r="U366">
        <v>2393.0964859999999</v>
      </c>
      <c r="V366">
        <f t="shared" si="181"/>
        <v>0.23930964860000001</v>
      </c>
      <c r="Y366">
        <v>2200000</v>
      </c>
      <c r="Z366">
        <v>25.990300000000001</v>
      </c>
      <c r="AA366">
        <v>111.048</v>
      </c>
      <c r="AB366">
        <v>85.057699999999997</v>
      </c>
      <c r="AD366">
        <f t="shared" si="183"/>
        <v>322047.03325261612</v>
      </c>
      <c r="AE366">
        <f t="shared" si="184"/>
        <v>0.24157288997841067</v>
      </c>
      <c r="AF366">
        <f t="shared" si="185"/>
        <v>77.574689369890166</v>
      </c>
      <c r="AG366">
        <f t="shared" si="186"/>
        <v>7.7628412680919847E-3</v>
      </c>
    </row>
    <row r="367" spans="2:33" x14ac:dyDescent="0.2">
      <c r="B367">
        <f t="shared" si="176"/>
        <v>2625</v>
      </c>
      <c r="C367">
        <v>2300000</v>
      </c>
      <c r="D367">
        <v>371.81352299999998</v>
      </c>
      <c r="E367">
        <v>-509014.590127</v>
      </c>
      <c r="F367">
        <v>2511801.4598309998</v>
      </c>
      <c r="G367">
        <v>538.62976800000001</v>
      </c>
      <c r="I367">
        <f t="shared" si="171"/>
        <v>1714.0358873573714</v>
      </c>
      <c r="J367">
        <f t="shared" si="172"/>
        <v>0.16044251573864679</v>
      </c>
      <c r="K367">
        <f t="shared" si="173"/>
        <v>0.99865522371489002</v>
      </c>
      <c r="L367">
        <f t="shared" si="174"/>
        <v>4.2551530000055209</v>
      </c>
      <c r="M367">
        <f t="shared" si="175"/>
        <v>-3.9190599040002563</v>
      </c>
      <c r="O367">
        <v>2625</v>
      </c>
      <c r="P367">
        <v>2300000</v>
      </c>
      <c r="Q367">
        <v>371.81352299999998</v>
      </c>
      <c r="R367">
        <v>-509014.590127</v>
      </c>
      <c r="S367">
        <v>2511801.4598309998</v>
      </c>
      <c r="T367">
        <v>538.62976800000001</v>
      </c>
      <c r="U367">
        <v>2711.4956360000001</v>
      </c>
      <c r="V367">
        <f t="shared" si="181"/>
        <v>0.27114956360000003</v>
      </c>
      <c r="Y367">
        <v>2300000</v>
      </c>
      <c r="Z367">
        <v>25.946899999999999</v>
      </c>
      <c r="AA367">
        <v>111.16200000000001</v>
      </c>
      <c r="AB367">
        <v>85.215100000000007</v>
      </c>
      <c r="AD367">
        <f t="shared" si="183"/>
        <v>323838.19608261151</v>
      </c>
      <c r="AE367">
        <f t="shared" si="184"/>
        <v>0.2722000036662523</v>
      </c>
      <c r="AF367">
        <f t="shared" si="185"/>
        <v>74.291566354647102</v>
      </c>
      <c r="AG367">
        <f t="shared" si="186"/>
        <v>8.105899896164068E-3</v>
      </c>
    </row>
    <row r="368" spans="2:33" x14ac:dyDescent="0.2">
      <c r="B368">
        <f t="shared" si="176"/>
        <v>2750</v>
      </c>
      <c r="C368">
        <v>2400000</v>
      </c>
      <c r="D368">
        <v>371.80010399999998</v>
      </c>
      <c r="E368">
        <v>-508998.25836899999</v>
      </c>
      <c r="F368">
        <v>2511801.4598309998</v>
      </c>
      <c r="G368">
        <v>505.77954</v>
      </c>
      <c r="I368">
        <f t="shared" si="171"/>
        <v>1730.3676453573862</v>
      </c>
      <c r="J368">
        <f t="shared" si="172"/>
        <v>0.16808263553572519</v>
      </c>
      <c r="K368">
        <f t="shared" si="173"/>
        <v>0.99865522371489002</v>
      </c>
      <c r="L368">
        <f t="shared" si="174"/>
        <v>20.586911000020336</v>
      </c>
      <c r="M368">
        <f t="shared" si="175"/>
        <v>-3.8793459359998814</v>
      </c>
      <c r="O368">
        <v>2750</v>
      </c>
      <c r="P368">
        <v>2400000</v>
      </c>
      <c r="Q368">
        <v>371.80010399999998</v>
      </c>
      <c r="R368">
        <v>-508998.25836899999</v>
      </c>
      <c r="S368">
        <v>2511801.4598309998</v>
      </c>
      <c r="T368">
        <v>505.77954</v>
      </c>
      <c r="U368">
        <v>2930.7090579999999</v>
      </c>
      <c r="V368">
        <f t="shared" si="181"/>
        <v>0.2930709058</v>
      </c>
      <c r="Y368">
        <v>2400000</v>
      </c>
      <c r="Z368">
        <v>25.779</v>
      </c>
      <c r="AA368">
        <v>111.38200000000001</v>
      </c>
      <c r="AB368">
        <v>85.602999999999994</v>
      </c>
      <c r="AD368">
        <f t="shared" si="183"/>
        <v>328280.70144847542</v>
      </c>
      <c r="AE368">
        <f t="shared" si="184"/>
        <v>0.29022488142103603</v>
      </c>
      <c r="AF368">
        <f t="shared" si="185"/>
        <v>71.88750487718977</v>
      </c>
      <c r="AG368">
        <f t="shared" si="186"/>
        <v>8.3769773485500489E-3</v>
      </c>
    </row>
    <row r="369" spans="2:33" x14ac:dyDescent="0.2">
      <c r="B369">
        <f t="shared" si="176"/>
        <v>2875</v>
      </c>
      <c r="C369">
        <v>2500000</v>
      </c>
      <c r="D369">
        <v>371.80731300000002</v>
      </c>
      <c r="E369">
        <v>-508988.53618699999</v>
      </c>
      <c r="F369">
        <v>2511801.4598309998</v>
      </c>
      <c r="G369">
        <v>538.38673500000004</v>
      </c>
      <c r="I369">
        <f t="shared" si="171"/>
        <v>1740.0898273573839</v>
      </c>
      <c r="J369">
        <f t="shared" si="172"/>
        <v>0.17572275533280363</v>
      </c>
      <c r="K369">
        <f t="shared" si="173"/>
        <v>0.99865522371489002</v>
      </c>
      <c r="L369">
        <f t="shared" si="174"/>
        <v>30.309093000018038</v>
      </c>
      <c r="M369">
        <f t="shared" si="175"/>
        <v>-3.9322225440000182</v>
      </c>
      <c r="O369">
        <v>2875</v>
      </c>
      <c r="P369">
        <v>2500000</v>
      </c>
      <c r="Q369">
        <v>371.80731300000002</v>
      </c>
      <c r="R369">
        <v>-508988.53618699999</v>
      </c>
      <c r="S369">
        <v>2511801.4598309998</v>
      </c>
      <c r="T369">
        <v>538.38673500000004</v>
      </c>
      <c r="U369">
        <v>3262.7596579999999</v>
      </c>
      <c r="V369">
        <f t="shared" si="181"/>
        <v>0.32627596580000001</v>
      </c>
      <c r="Y369">
        <v>2500000</v>
      </c>
      <c r="Z369">
        <v>26.0306</v>
      </c>
      <c r="AA369">
        <v>111.312</v>
      </c>
      <c r="AB369">
        <v>85.281400000000005</v>
      </c>
      <c r="AD369">
        <f t="shared" si="183"/>
        <v>324594.65291109495</v>
      </c>
      <c r="AE369">
        <f t="shared" si="184"/>
        <v>0.32677664611892276</v>
      </c>
      <c r="AF369">
        <f t="shared" si="185"/>
        <v>67.989878254977867</v>
      </c>
      <c r="AG369">
        <f t="shared" si="186"/>
        <v>8.8572007401103124E-3</v>
      </c>
    </row>
    <row r="370" spans="2:33" x14ac:dyDescent="0.2">
      <c r="B370">
        <f t="shared" si="176"/>
        <v>3000</v>
      </c>
      <c r="C370">
        <v>2600000</v>
      </c>
      <c r="D370">
        <v>371.81801200000001</v>
      </c>
      <c r="E370">
        <v>-508974.29846999998</v>
      </c>
      <c r="F370">
        <v>2511801.4598309998</v>
      </c>
      <c r="G370">
        <v>706.78595299999995</v>
      </c>
      <c r="I370">
        <f t="shared" si="171"/>
        <v>1754.3275443573948</v>
      </c>
      <c r="J370">
        <f t="shared" si="172"/>
        <v>0.18336287512988203</v>
      </c>
      <c r="K370">
        <f t="shared" ref="K370" si="191">F370/$F$345</f>
        <v>0.99865522371489002</v>
      </c>
      <c r="L370">
        <f t="shared" si="174"/>
        <v>44.546810000028927</v>
      </c>
      <c r="M370">
        <f t="shared" si="175"/>
        <v>-3.8960982639999129</v>
      </c>
      <c r="O370">
        <v>3000</v>
      </c>
      <c r="P370">
        <v>2600000</v>
      </c>
      <c r="Q370">
        <v>371.81801200000001</v>
      </c>
      <c r="R370">
        <v>-508974.29846999998</v>
      </c>
      <c r="S370">
        <v>2511801.4598309998</v>
      </c>
      <c r="T370">
        <v>706.78595299999995</v>
      </c>
      <c r="U370">
        <v>3645.2427510000002</v>
      </c>
      <c r="V370">
        <f t="shared" si="181"/>
        <v>0.36452427510000002</v>
      </c>
      <c r="Y370">
        <v>2600000</v>
      </c>
      <c r="Z370">
        <v>25.876100000000001</v>
      </c>
      <c r="AA370">
        <v>111.117</v>
      </c>
      <c r="AB370">
        <v>85.240899999999996</v>
      </c>
      <c r="AD370">
        <f t="shared" si="183"/>
        <v>324132.42405308218</v>
      </c>
      <c r="AE370">
        <f t="shared" si="184"/>
        <v>0.36560427593252998</v>
      </c>
      <c r="AF370">
        <f t="shared" si="185"/>
        <v>65.064181921588684</v>
      </c>
      <c r="AG370">
        <f t="shared" si="186"/>
        <v>9.2554763959951727E-3</v>
      </c>
    </row>
    <row r="371" spans="2:33" x14ac:dyDescent="0.2">
      <c r="B371">
        <f t="shared" si="176"/>
        <v>3125</v>
      </c>
      <c r="C371">
        <v>2700000</v>
      </c>
      <c r="D371">
        <v>371.76859999999999</v>
      </c>
      <c r="E371">
        <v>-508964.36995600001</v>
      </c>
      <c r="F371">
        <v>2511801.4598309998</v>
      </c>
      <c r="G371">
        <v>813.41942200000005</v>
      </c>
      <c r="I371">
        <f t="shared" si="171"/>
        <v>1764.256058357365</v>
      </c>
      <c r="J371">
        <f t="shared" si="172"/>
        <v>0.19100299492696046</v>
      </c>
      <c r="K371">
        <f t="shared" si="173"/>
        <v>0.99865522371489002</v>
      </c>
      <c r="L371">
        <f t="shared" si="174"/>
        <v>54.475323999999091</v>
      </c>
      <c r="M371">
        <f t="shared" si="175"/>
        <v>-3.9305718880002387</v>
      </c>
      <c r="O371">
        <v>3125</v>
      </c>
      <c r="P371">
        <v>2700000</v>
      </c>
      <c r="Q371">
        <v>371.76859999999999</v>
      </c>
      <c r="R371">
        <v>-508964.36995600001</v>
      </c>
      <c r="S371">
        <v>2511801.4598309998</v>
      </c>
      <c r="T371">
        <v>813.41942200000005</v>
      </c>
      <c r="U371">
        <v>3977.9503289999998</v>
      </c>
      <c r="V371">
        <f t="shared" si="181"/>
        <v>0.39779503290000001</v>
      </c>
      <c r="Y371">
        <v>2700000</v>
      </c>
      <c r="Z371">
        <v>25.893799999999999</v>
      </c>
      <c r="AA371">
        <v>111.316</v>
      </c>
      <c r="AB371">
        <v>85.422200000000004</v>
      </c>
      <c r="AD371">
        <f t="shared" si="183"/>
        <v>326205.03071003407</v>
      </c>
      <c r="AE371">
        <f t="shared" si="184"/>
        <v>0.39643865140615564</v>
      </c>
      <c r="AF371">
        <f t="shared" si="185"/>
        <v>62.861014237946399</v>
      </c>
      <c r="AG371">
        <f t="shared" si="186"/>
        <v>9.5798645201699371E-3</v>
      </c>
    </row>
    <row r="372" spans="2:33" x14ac:dyDescent="0.2">
      <c r="B372">
        <f t="shared" si="176"/>
        <v>3250</v>
      </c>
      <c r="C372">
        <v>2800000</v>
      </c>
      <c r="D372">
        <v>371.73111599999999</v>
      </c>
      <c r="E372">
        <v>-508947.42418500001</v>
      </c>
      <c r="F372">
        <v>2511801.4598309998</v>
      </c>
      <c r="G372">
        <v>976.59746700000005</v>
      </c>
      <c r="I372">
        <f t="shared" si="171"/>
        <v>1781.2018293573637</v>
      </c>
      <c r="J372">
        <f t="shared" si="172"/>
        <v>0.19864311472403887</v>
      </c>
      <c r="K372">
        <f t="shared" si="173"/>
        <v>0.99865522371489002</v>
      </c>
      <c r="L372">
        <f t="shared" si="174"/>
        <v>71.421094999997877</v>
      </c>
      <c r="M372">
        <f t="shared" si="175"/>
        <v>-3.8744338320000096</v>
      </c>
      <c r="O372">
        <v>3250</v>
      </c>
      <c r="P372">
        <v>2800000</v>
      </c>
      <c r="Q372">
        <v>371.73111599999999</v>
      </c>
      <c r="R372">
        <v>-508947.42418500001</v>
      </c>
      <c r="S372">
        <v>2511801.4598309998</v>
      </c>
      <c r="T372">
        <v>976.59746700000005</v>
      </c>
      <c r="U372">
        <v>4344.0128180000002</v>
      </c>
      <c r="V372">
        <f t="shared" si="181"/>
        <v>0.43440128180000004</v>
      </c>
      <c r="Y372">
        <v>2800000</v>
      </c>
      <c r="Z372">
        <v>25.954000000000001</v>
      </c>
      <c r="AA372">
        <v>111.078</v>
      </c>
      <c r="AB372">
        <v>85.123999999999995</v>
      </c>
      <c r="AD372">
        <f t="shared" si="183"/>
        <v>322800.69925833319</v>
      </c>
      <c r="AE372">
        <f t="shared" si="184"/>
        <v>0.43748575830366326</v>
      </c>
      <c r="AF372">
        <f t="shared" si="185"/>
        <v>59.812486490267148</v>
      </c>
      <c r="AG372">
        <f t="shared" si="186"/>
        <v>1.0068131845647173E-2</v>
      </c>
    </row>
    <row r="373" spans="2:33" x14ac:dyDescent="0.2">
      <c r="B373">
        <f t="shared" si="176"/>
        <v>3375</v>
      </c>
      <c r="C373">
        <v>2900000</v>
      </c>
      <c r="D373">
        <v>371.791042</v>
      </c>
      <c r="E373">
        <v>-508925.252989</v>
      </c>
      <c r="F373">
        <v>2511801.4598309998</v>
      </c>
      <c r="G373">
        <v>1312.4974589999999</v>
      </c>
      <c r="I373">
        <f t="shared" si="171"/>
        <v>1803.373025357374</v>
      </c>
      <c r="J373">
        <f t="shared" si="172"/>
        <v>0.2062832345211173</v>
      </c>
      <c r="K373">
        <f t="shared" si="173"/>
        <v>0.99865522371489002</v>
      </c>
      <c r="L373">
        <f t="shared" si="174"/>
        <v>93.592291000008117</v>
      </c>
      <c r="M373">
        <f t="shared" si="175"/>
        <v>-3.832630431999918</v>
      </c>
      <c r="O373">
        <v>3375</v>
      </c>
      <c r="P373">
        <v>2900000</v>
      </c>
      <c r="Q373">
        <v>371.791042</v>
      </c>
      <c r="R373">
        <v>-508925.252989</v>
      </c>
      <c r="S373">
        <v>2511801.4598309998</v>
      </c>
      <c r="T373">
        <v>1312.4974589999999</v>
      </c>
      <c r="U373">
        <v>4735.6208409999999</v>
      </c>
      <c r="V373">
        <f t="shared" si="181"/>
        <v>0.4735620841</v>
      </c>
      <c r="Y373">
        <v>2900000</v>
      </c>
      <c r="Z373">
        <v>25.993200000000002</v>
      </c>
      <c r="AA373">
        <v>111.277</v>
      </c>
      <c r="AB373">
        <v>85.283799999999999</v>
      </c>
      <c r="AD373">
        <f t="shared" si="183"/>
        <v>324622.05803427554</v>
      </c>
      <c r="AE373">
        <f t="shared" si="184"/>
        <v>0.47424873918191635</v>
      </c>
      <c r="AF373">
        <f t="shared" si="185"/>
        <v>57.922193584663916</v>
      </c>
      <c r="AG373">
        <f t="shared" si="186"/>
        <v>1.0396705696578534E-2</v>
      </c>
    </row>
    <row r="374" spans="2:33" x14ac:dyDescent="0.2">
      <c r="B374">
        <f t="shared" si="176"/>
        <v>3500</v>
      </c>
      <c r="C374">
        <v>3000000</v>
      </c>
      <c r="D374">
        <v>371.77759200000003</v>
      </c>
      <c r="E374">
        <v>-508901.78085099999</v>
      </c>
      <c r="F374">
        <v>2511801.4598309998</v>
      </c>
      <c r="G374">
        <v>1376.92869</v>
      </c>
      <c r="I374">
        <f t="shared" si="171"/>
        <v>1826.8451633573859</v>
      </c>
      <c r="J374">
        <f t="shared" si="172"/>
        <v>0.2139233543181957</v>
      </c>
      <c r="K374">
        <f t="shared" ref="K374" si="192">F374/$F$345</f>
        <v>0.99865522371489002</v>
      </c>
      <c r="L374">
        <f t="shared" si="174"/>
        <v>117.06442900002003</v>
      </c>
      <c r="M374">
        <f t="shared" si="175"/>
        <v>-3.8222228959999045</v>
      </c>
      <c r="O374">
        <v>3500</v>
      </c>
      <c r="P374">
        <v>3000000</v>
      </c>
      <c r="Q374">
        <v>371.77759200000003</v>
      </c>
      <c r="R374">
        <v>-508901.78085099999</v>
      </c>
      <c r="S374">
        <v>2511801.4598309998</v>
      </c>
      <c r="T374">
        <v>1376.92869</v>
      </c>
      <c r="U374">
        <v>5150.7537350000002</v>
      </c>
      <c r="V374">
        <f t="shared" si="181"/>
        <v>0.5150753735000001</v>
      </c>
      <c r="Y374">
        <v>3000000</v>
      </c>
      <c r="Z374">
        <v>25.889399999999998</v>
      </c>
      <c r="AA374">
        <v>111.383</v>
      </c>
      <c r="AB374">
        <v>85.493600000000001</v>
      </c>
      <c r="AD374">
        <f t="shared" si="183"/>
        <v>327023.6883561284</v>
      </c>
      <c r="AE374">
        <f t="shared" si="184"/>
        <v>0.5120340734970581</v>
      </c>
      <c r="AF374">
        <f t="shared" si="185"/>
        <v>56.266761465160144</v>
      </c>
      <c r="AG374">
        <f t="shared" si="186"/>
        <v>1.0702588603271161E-2</v>
      </c>
    </row>
    <row r="375" spans="2:33" x14ac:dyDescent="0.2">
      <c r="B375">
        <f t="shared" si="176"/>
        <v>3625</v>
      </c>
      <c r="C375">
        <v>3100000</v>
      </c>
      <c r="D375">
        <v>371.79436600000002</v>
      </c>
      <c r="E375">
        <v>-508884.22687800002</v>
      </c>
      <c r="F375">
        <v>2511801.4598309998</v>
      </c>
      <c r="G375">
        <v>1703.764259</v>
      </c>
      <c r="I375">
        <f t="shared" si="171"/>
        <v>1844.3991363573587</v>
      </c>
      <c r="J375">
        <f t="shared" si="172"/>
        <v>0.22156347411527413</v>
      </c>
      <c r="K375">
        <f t="shared" si="173"/>
        <v>0.99865522371489002</v>
      </c>
      <c r="L375">
        <f t="shared" si="174"/>
        <v>134.61840199999278</v>
      </c>
      <c r="M375">
        <f t="shared" si="175"/>
        <v>-3.8695682160002178</v>
      </c>
      <c r="O375">
        <v>3625</v>
      </c>
      <c r="P375">
        <v>3100000</v>
      </c>
      <c r="Q375">
        <v>371.79436600000002</v>
      </c>
      <c r="R375">
        <v>-508884.22687800002</v>
      </c>
      <c r="S375">
        <v>2511801.4598309998</v>
      </c>
      <c r="T375">
        <v>1703.764259</v>
      </c>
      <c r="U375">
        <v>5552.6944409999996</v>
      </c>
      <c r="V375">
        <f t="shared" si="181"/>
        <v>0.55526944410000001</v>
      </c>
      <c r="Y375">
        <v>3100000</v>
      </c>
      <c r="Z375">
        <v>26.024799999999999</v>
      </c>
      <c r="AA375">
        <v>111.371</v>
      </c>
      <c r="AB375">
        <v>85.346199999999996</v>
      </c>
      <c r="AD375">
        <f t="shared" si="183"/>
        <v>325335.13277333905</v>
      </c>
      <c r="AE375">
        <f t="shared" si="184"/>
        <v>0.55485576000991099</v>
      </c>
      <c r="AF375">
        <f t="shared" si="185"/>
        <v>54.046018470649592</v>
      </c>
      <c r="AG375">
        <f t="shared" si="186"/>
        <v>1.1142356403682774E-2</v>
      </c>
    </row>
    <row r="376" spans="2:33" x14ac:dyDescent="0.2">
      <c r="B376">
        <f t="shared" si="176"/>
        <v>3750</v>
      </c>
      <c r="C376">
        <v>3200000</v>
      </c>
      <c r="D376">
        <v>371.89133700000002</v>
      </c>
      <c r="E376">
        <v>-508857.167005</v>
      </c>
      <c r="F376">
        <v>2511801.4598309998</v>
      </c>
      <c r="G376">
        <v>1886.620261</v>
      </c>
      <c r="I376" s="6">
        <f t="shared" si="171"/>
        <v>1871.4590093573788</v>
      </c>
      <c r="J376" s="6">
        <f t="shared" si="172"/>
        <v>0.22920359391235254</v>
      </c>
      <c r="K376" s="6">
        <f t="shared" si="173"/>
        <v>0.99865522371489002</v>
      </c>
      <c r="L376" s="6">
        <f t="shared" si="174"/>
        <v>161.67827500001295</v>
      </c>
      <c r="M376">
        <f t="shared" si="175"/>
        <v>-3.7935210159998389</v>
      </c>
      <c r="N376" s="6"/>
      <c r="O376" s="6">
        <v>3750</v>
      </c>
      <c r="P376" s="6">
        <v>3200000</v>
      </c>
      <c r="Q376" s="6">
        <v>371.89133700000002</v>
      </c>
      <c r="R376" s="6">
        <v>-508857.167005</v>
      </c>
      <c r="S376" s="6">
        <v>2511801.4598309998</v>
      </c>
      <c r="T376" s="6">
        <v>1886.620261</v>
      </c>
      <c r="U376" s="6">
        <v>6064.0536140000004</v>
      </c>
      <c r="V376" s="6">
        <f t="shared" si="181"/>
        <v>0.60640536140000012</v>
      </c>
      <c r="W376" s="6"/>
      <c r="X376" s="6"/>
      <c r="Y376" s="6">
        <v>3200000</v>
      </c>
      <c r="Z376" s="6">
        <v>25.781500000000001</v>
      </c>
      <c r="AA376" s="6">
        <v>111.455</v>
      </c>
      <c r="AB376" s="6">
        <v>85.673500000000004</v>
      </c>
      <c r="AC376" s="6"/>
      <c r="AD376" s="6">
        <f t="shared" si="183"/>
        <v>329092.45530751289</v>
      </c>
      <c r="AE376" s="6">
        <f t="shared" si="184"/>
        <v>0.5990352720525508</v>
      </c>
      <c r="AF376" s="6">
        <f t="shared" si="185"/>
        <v>52.847860422982464</v>
      </c>
      <c r="AG376" s="6">
        <f t="shared" si="186"/>
        <v>1.1394974085613414E-2</v>
      </c>
    </row>
    <row r="377" spans="2:33" x14ac:dyDescent="0.2">
      <c r="B377">
        <f t="shared" si="176"/>
        <v>3875</v>
      </c>
      <c r="C377">
        <v>3300000</v>
      </c>
      <c r="D377">
        <v>371.85380300000003</v>
      </c>
      <c r="E377">
        <v>-508827.153942</v>
      </c>
      <c r="F377">
        <v>2511801.4598309998</v>
      </c>
      <c r="G377">
        <v>2030.7382170000001</v>
      </c>
      <c r="I377">
        <f t="shared" si="171"/>
        <v>1901.4720723573701</v>
      </c>
      <c r="J377">
        <f t="shared" si="172"/>
        <v>0.23684371370943097</v>
      </c>
      <c r="K377">
        <f t="shared" si="173"/>
        <v>0.99865522371489002</v>
      </c>
      <c r="L377">
        <f t="shared" si="174"/>
        <v>191.69133800000418</v>
      </c>
      <c r="M377">
        <f t="shared" si="175"/>
        <v>-3.7698954960000703</v>
      </c>
      <c r="O377">
        <v>3875</v>
      </c>
      <c r="P377">
        <v>3300000</v>
      </c>
      <c r="Q377">
        <v>371.85380300000003</v>
      </c>
      <c r="R377">
        <v>-508827.153942</v>
      </c>
      <c r="S377">
        <v>2511801.4598309998</v>
      </c>
      <c r="T377">
        <v>2030.7382170000001</v>
      </c>
      <c r="U377">
        <v>6583.6207270000004</v>
      </c>
      <c r="V377">
        <f t="shared" si="181"/>
        <v>0.65836207270000002</v>
      </c>
      <c r="Y377">
        <v>3300000</v>
      </c>
      <c r="Z377">
        <v>25.975100000000001</v>
      </c>
      <c r="AA377">
        <v>111.25</v>
      </c>
      <c r="AB377">
        <v>85.274900000000002</v>
      </c>
      <c r="AD377">
        <f t="shared" si="183"/>
        <v>324520.43844799692</v>
      </c>
      <c r="AE377">
        <f t="shared" si="184"/>
        <v>0.65952314080165553</v>
      </c>
      <c r="AF377">
        <f t="shared" si="185"/>
        <v>50.432569815066771</v>
      </c>
      <c r="AG377">
        <f t="shared" si="186"/>
        <v>1.1940696304158831E-2</v>
      </c>
    </row>
    <row r="378" spans="2:33" x14ac:dyDescent="0.2">
      <c r="B378">
        <f t="shared" si="176"/>
        <v>4000</v>
      </c>
      <c r="C378">
        <v>3400000</v>
      </c>
      <c r="D378">
        <v>371.79919799999999</v>
      </c>
      <c r="E378">
        <v>-508797.11031199998</v>
      </c>
      <c r="F378">
        <v>2511801.4598309998</v>
      </c>
      <c r="G378">
        <v>2119.354452</v>
      </c>
      <c r="I378">
        <f t="shared" si="171"/>
        <v>1931.5157023573993</v>
      </c>
      <c r="J378">
        <f t="shared" si="172"/>
        <v>0.24448383350650937</v>
      </c>
      <c r="K378">
        <f t="shared" ref="K378" si="193">F378/$F$345</f>
        <v>0.99865522371489002</v>
      </c>
      <c r="L378">
        <f t="shared" si="174"/>
        <v>221.7349680000334</v>
      </c>
      <c r="M378">
        <f t="shared" si="175"/>
        <v>-3.7696509599997663</v>
      </c>
      <c r="O378">
        <v>4000</v>
      </c>
      <c r="P378">
        <v>3400000</v>
      </c>
      <c r="Q378">
        <v>371.79919799999999</v>
      </c>
      <c r="R378">
        <v>-508797.11031199998</v>
      </c>
      <c r="S378">
        <v>2511801.4598309998</v>
      </c>
      <c r="T378">
        <v>2119.354452</v>
      </c>
      <c r="U378">
        <v>7133.1805119999999</v>
      </c>
      <c r="V378">
        <f t="shared" si="181"/>
        <v>0.71331805120000003</v>
      </c>
      <c r="Y378">
        <v>3400000</v>
      </c>
      <c r="Z378">
        <v>25.8569</v>
      </c>
      <c r="AA378">
        <v>111.413</v>
      </c>
      <c r="AB378">
        <v>85.556100000000001</v>
      </c>
      <c r="AD378">
        <f t="shared" si="183"/>
        <v>327741.42369738332</v>
      </c>
      <c r="AE378">
        <f t="shared" si="184"/>
        <v>0.70755331004264643</v>
      </c>
      <c r="AF378">
        <f t="shared" si="185"/>
        <v>49.341471337641053</v>
      </c>
      <c r="AG378">
        <f t="shared" si="186"/>
        <v>1.2204743467805763E-2</v>
      </c>
    </row>
    <row r="379" spans="2:33" x14ac:dyDescent="0.2">
      <c r="B379">
        <f t="shared" si="176"/>
        <v>4125</v>
      </c>
      <c r="C379">
        <v>3500000</v>
      </c>
      <c r="D379">
        <v>371.77412199999998</v>
      </c>
      <c r="E379">
        <v>-508778.73654999997</v>
      </c>
      <c r="F379">
        <v>2511801.4598309998</v>
      </c>
      <c r="G379">
        <v>2505.0520179999999</v>
      </c>
      <c r="I379">
        <f t="shared" si="171"/>
        <v>1949.8894643574022</v>
      </c>
      <c r="J379">
        <f t="shared" si="172"/>
        <v>0.25212395330358778</v>
      </c>
      <c r="K379">
        <f t="shared" si="173"/>
        <v>0.99865522371489002</v>
      </c>
      <c r="L379">
        <f t="shared" si="174"/>
        <v>240.1087300000363</v>
      </c>
      <c r="M379">
        <f t="shared" si="175"/>
        <v>-3.863009903999977</v>
      </c>
      <c r="O379">
        <v>4125</v>
      </c>
      <c r="P379">
        <v>3500000</v>
      </c>
      <c r="Q379">
        <v>371.77412199999998</v>
      </c>
      <c r="R379">
        <v>-508778.73654999997</v>
      </c>
      <c r="S379">
        <v>2511801.4598309998</v>
      </c>
      <c r="T379">
        <v>2505.0520179999999</v>
      </c>
      <c r="U379">
        <v>7686.7216079999998</v>
      </c>
      <c r="V379">
        <f t="shared" si="181"/>
        <v>0.7686721608</v>
      </c>
      <c r="Y379">
        <v>3500000</v>
      </c>
      <c r="Z379">
        <v>25.646699999999999</v>
      </c>
      <c r="AA379">
        <v>111.53700000000001</v>
      </c>
      <c r="AB379">
        <v>85.890299999999996</v>
      </c>
      <c r="AD379">
        <f t="shared" si="183"/>
        <v>331597.12513462536</v>
      </c>
      <c r="AE379">
        <f t="shared" si="184"/>
        <v>0.753594437722508</v>
      </c>
      <c r="AF379">
        <f t="shared" si="185"/>
        <v>48.409160910562754</v>
      </c>
      <c r="AG379">
        <f t="shared" si="186"/>
        <v>1.24397942181353E-2</v>
      </c>
    </row>
    <row r="380" spans="2:33" x14ac:dyDescent="0.2">
      <c r="B380">
        <f t="shared" si="176"/>
        <v>4250</v>
      </c>
      <c r="C380">
        <v>3600000</v>
      </c>
      <c r="D380">
        <v>371.81787000000003</v>
      </c>
      <c r="E380">
        <v>-508734.46321700001</v>
      </c>
      <c r="F380">
        <v>2511801.4598309998</v>
      </c>
      <c r="G380">
        <v>2863.139248</v>
      </c>
      <c r="I380">
        <f t="shared" si="171"/>
        <v>1994.1627973573632</v>
      </c>
      <c r="J380">
        <f t="shared" si="172"/>
        <v>0.25976407310066624</v>
      </c>
      <c r="K380">
        <f t="shared" si="173"/>
        <v>0.99865522371489002</v>
      </c>
      <c r="L380">
        <f t="shared" si="174"/>
        <v>284.38206299999729</v>
      </c>
      <c r="M380">
        <f t="shared" si="175"/>
        <v>-3.6558133360003122</v>
      </c>
      <c r="O380">
        <v>4250</v>
      </c>
      <c r="P380">
        <v>3600000</v>
      </c>
      <c r="Q380">
        <v>371.81787000000003</v>
      </c>
      <c r="R380">
        <v>-508734.46321700001</v>
      </c>
      <c r="S380">
        <v>2511801.4598309998</v>
      </c>
      <c r="T380">
        <v>2863.139248</v>
      </c>
      <c r="U380">
        <v>8382.6986269999998</v>
      </c>
      <c r="V380">
        <f t="shared" si="181"/>
        <v>0.83826986270000003</v>
      </c>
      <c r="Y380">
        <v>3600000</v>
      </c>
      <c r="Z380">
        <v>25.938099999999999</v>
      </c>
      <c r="AA380">
        <v>111.526</v>
      </c>
      <c r="AB380">
        <v>85.587900000000005</v>
      </c>
      <c r="AD380">
        <f t="shared" si="183"/>
        <v>328107.01019081892</v>
      </c>
      <c r="AE380">
        <f t="shared" si="184"/>
        <v>0.83056883617063348</v>
      </c>
      <c r="AF380">
        <f t="shared" si="185"/>
        <v>46.490833302802621</v>
      </c>
      <c r="AG380">
        <f t="shared" si="186"/>
        <v>1.2953091119657287E-2</v>
      </c>
    </row>
    <row r="381" spans="2:33" x14ac:dyDescent="0.2">
      <c r="B381">
        <f t="shared" si="176"/>
        <v>4375</v>
      </c>
      <c r="C381">
        <v>3700000</v>
      </c>
      <c r="D381">
        <v>371.90833700000002</v>
      </c>
      <c r="E381">
        <v>-508700.71257500001</v>
      </c>
      <c r="F381">
        <v>2511801.4598309998</v>
      </c>
      <c r="G381">
        <v>3162.9958999999999</v>
      </c>
      <c r="I381">
        <f t="shared" si="171"/>
        <v>2027.9134393573622</v>
      </c>
      <c r="J381">
        <f t="shared" si="172"/>
        <v>0.26740419289774464</v>
      </c>
      <c r="K381">
        <f t="shared" si="173"/>
        <v>0.99865522371489002</v>
      </c>
      <c r="L381">
        <f t="shared" si="174"/>
        <v>318.13270499999635</v>
      </c>
      <c r="M381">
        <f t="shared" si="175"/>
        <v>-3.7399948640000074</v>
      </c>
      <c r="O381">
        <v>4375</v>
      </c>
      <c r="P381">
        <v>3700000</v>
      </c>
      <c r="Q381">
        <v>371.90833700000002</v>
      </c>
      <c r="R381">
        <v>-508700.71257500001</v>
      </c>
      <c r="S381">
        <v>2511801.4598309998</v>
      </c>
      <c r="T381">
        <v>3162.9958999999999</v>
      </c>
      <c r="U381">
        <v>9078.6788859999997</v>
      </c>
      <c r="V381">
        <f t="shared" si="181"/>
        <v>0.90786788860000001</v>
      </c>
      <c r="Y381">
        <v>3700000</v>
      </c>
      <c r="Z381">
        <v>25.721</v>
      </c>
      <c r="AA381">
        <v>111.41800000000001</v>
      </c>
      <c r="AB381">
        <v>85.697000000000003</v>
      </c>
      <c r="AD381">
        <f t="shared" si="183"/>
        <v>329363.33699969354</v>
      </c>
      <c r="AE381">
        <f t="shared" si="184"/>
        <v>0.89609631156769509</v>
      </c>
      <c r="AF381">
        <f t="shared" si="185"/>
        <v>45.33545178084924</v>
      </c>
      <c r="AG381">
        <f t="shared" si="186"/>
        <v>1.3283202799235881E-2</v>
      </c>
    </row>
    <row r="382" spans="2:33" x14ac:dyDescent="0.2">
      <c r="B382">
        <f t="shared" si="176"/>
        <v>4500</v>
      </c>
      <c r="C382">
        <v>3800000</v>
      </c>
      <c r="D382">
        <v>371.84541300000001</v>
      </c>
      <c r="E382">
        <v>-508662.25051899999</v>
      </c>
      <c r="F382">
        <v>2511801.4598309998</v>
      </c>
      <c r="G382">
        <v>3450.1570769999998</v>
      </c>
      <c r="I382">
        <f t="shared" si="171"/>
        <v>2066.3754953573807</v>
      </c>
      <c r="J382">
        <f t="shared" si="172"/>
        <v>0.27504431269482305</v>
      </c>
      <c r="K382">
        <f t="shared" ref="K382" si="194">F382/$F$345</f>
        <v>0.99865522371489002</v>
      </c>
      <c r="L382">
        <f t="shared" si="174"/>
        <v>356.59476100001484</v>
      </c>
      <c r="M382">
        <f t="shared" si="175"/>
        <v>-3.7023035519998522</v>
      </c>
      <c r="O382">
        <v>4500</v>
      </c>
      <c r="P382">
        <v>3800000</v>
      </c>
      <c r="Q382">
        <v>371.84541300000001</v>
      </c>
      <c r="R382">
        <v>-508662.25051899999</v>
      </c>
      <c r="S382">
        <v>2511801.4598309998</v>
      </c>
      <c r="T382">
        <v>3450.1570769999998</v>
      </c>
      <c r="U382">
        <v>9750.8028869999998</v>
      </c>
      <c r="V382">
        <f t="shared" si="181"/>
        <v>0.97508028870000008</v>
      </c>
      <c r="Y382">
        <v>3800000</v>
      </c>
      <c r="Z382">
        <v>25.8384</v>
      </c>
      <c r="AA382">
        <v>111.357</v>
      </c>
      <c r="AB382">
        <v>85.518600000000006</v>
      </c>
      <c r="AD382">
        <f t="shared" si="183"/>
        <v>327310.65661380824</v>
      </c>
      <c r="AE382">
        <f t="shared" si="184"/>
        <v>0.96847300643519818</v>
      </c>
      <c r="AF382">
        <f t="shared" si="185"/>
        <v>43.801439425074513</v>
      </c>
      <c r="AG382">
        <f t="shared" si="186"/>
        <v>1.3748406625542661E-2</v>
      </c>
    </row>
    <row r="383" spans="2:33" x14ac:dyDescent="0.2">
      <c r="B383">
        <f t="shared" si="176"/>
        <v>4625</v>
      </c>
      <c r="C383">
        <v>3900000</v>
      </c>
      <c r="D383">
        <v>371.77848399999999</v>
      </c>
      <c r="E383">
        <v>-508625.61495800002</v>
      </c>
      <c r="F383">
        <v>2511801.4598309998</v>
      </c>
      <c r="G383">
        <v>3763.718437</v>
      </c>
      <c r="I383">
        <f t="shared" si="171"/>
        <v>2103.0110563573544</v>
      </c>
      <c r="J383">
        <f t="shared" si="172"/>
        <v>0.28268443249190145</v>
      </c>
      <c r="K383">
        <f t="shared" si="173"/>
        <v>0.99865522371489002</v>
      </c>
      <c r="L383">
        <f t="shared" si="174"/>
        <v>393.23032199998852</v>
      </c>
      <c r="M383">
        <f t="shared" si="175"/>
        <v>-3.7169155120002104</v>
      </c>
      <c r="O383">
        <v>4625</v>
      </c>
      <c r="P383">
        <v>3900000</v>
      </c>
      <c r="Q383">
        <v>371.77848399999999</v>
      </c>
      <c r="R383">
        <v>-508625.61495800002</v>
      </c>
      <c r="S383">
        <v>2511801.4598309998</v>
      </c>
      <c r="T383">
        <v>3763.718437</v>
      </c>
      <c r="U383">
        <v>10500.268464000001</v>
      </c>
      <c r="V383">
        <f t="shared" si="181"/>
        <v>1.0500268464000002</v>
      </c>
      <c r="Y383">
        <v>3900000</v>
      </c>
      <c r="Z383">
        <v>25.563800000000001</v>
      </c>
      <c r="AA383">
        <v>111.842</v>
      </c>
      <c r="AB383">
        <v>86.278199999999998</v>
      </c>
      <c r="AD383">
        <f t="shared" si="183"/>
        <v>336110.14834404766</v>
      </c>
      <c r="AE383">
        <f t="shared" si="184"/>
        <v>1.0156078896062943</v>
      </c>
      <c r="AF383">
        <f t="shared" si="185"/>
        <v>43.763358126007674</v>
      </c>
      <c r="AG383">
        <f t="shared" si="186"/>
        <v>1.3760369994141852E-2</v>
      </c>
    </row>
    <row r="384" spans="2:33" x14ac:dyDescent="0.2">
      <c r="B384">
        <f t="shared" si="176"/>
        <v>4750</v>
      </c>
      <c r="C384">
        <v>4000000</v>
      </c>
      <c r="D384">
        <v>371.83720399999999</v>
      </c>
      <c r="E384">
        <v>-508592.498624</v>
      </c>
      <c r="F384">
        <v>2511801.4598309998</v>
      </c>
      <c r="G384">
        <v>4127.6263179999996</v>
      </c>
      <c r="I384">
        <f t="shared" si="171"/>
        <v>2136.1273903573747</v>
      </c>
      <c r="J384">
        <f t="shared" si="172"/>
        <v>0.29032455228897991</v>
      </c>
      <c r="K384">
        <f t="shared" si="173"/>
        <v>0.99865522371489002</v>
      </c>
      <c r="L384">
        <f t="shared" si="174"/>
        <v>426.34665600000881</v>
      </c>
      <c r="M384">
        <f t="shared" si="175"/>
        <v>-3.7450693279998375</v>
      </c>
      <c r="O384">
        <v>4750</v>
      </c>
      <c r="P384">
        <v>4000000</v>
      </c>
      <c r="Q384">
        <v>371.83720399999999</v>
      </c>
      <c r="R384">
        <v>-508592.498624</v>
      </c>
      <c r="S384">
        <v>2511801.4598309998</v>
      </c>
      <c r="T384">
        <v>4127.6263179999996</v>
      </c>
      <c r="U384">
        <v>11387.636366000001</v>
      </c>
      <c r="V384">
        <f t="shared" si="181"/>
        <v>1.1387636366</v>
      </c>
      <c r="Y384">
        <v>4000000</v>
      </c>
      <c r="Z384">
        <v>25.7104</v>
      </c>
      <c r="AA384">
        <v>111.646</v>
      </c>
      <c r="AB384">
        <v>85.935599999999994</v>
      </c>
      <c r="AD384">
        <f t="shared" si="183"/>
        <v>332122.07173543668</v>
      </c>
      <c r="AE384">
        <f t="shared" si="184"/>
        <v>1.1146618589279289</v>
      </c>
      <c r="AF384">
        <f t="shared" si="185"/>
        <v>42.106086652437888</v>
      </c>
      <c r="AG384">
        <f t="shared" si="186"/>
        <v>1.4301970282131014E-2</v>
      </c>
    </row>
    <row r="385" spans="2:33" x14ac:dyDescent="0.2">
      <c r="B385">
        <f t="shared" si="176"/>
        <v>4875</v>
      </c>
      <c r="C385">
        <v>4100000</v>
      </c>
      <c r="D385">
        <v>371.78789</v>
      </c>
      <c r="E385">
        <v>-508555.18572900002</v>
      </c>
      <c r="F385">
        <v>2511801.4598309998</v>
      </c>
      <c r="G385">
        <v>4543.2093299999997</v>
      </c>
      <c r="I385">
        <f t="shared" si="171"/>
        <v>2173.4402853573556</v>
      </c>
      <c r="J385">
        <f t="shared" si="172"/>
        <v>0.29796467208605831</v>
      </c>
      <c r="K385">
        <f t="shared" si="173"/>
        <v>0.99865522371489002</v>
      </c>
      <c r="L385">
        <f t="shared" si="174"/>
        <v>463.65955099998973</v>
      </c>
      <c r="M385">
        <f t="shared" si="175"/>
        <v>-3.7114968400001525</v>
      </c>
      <c r="O385">
        <v>4875</v>
      </c>
      <c r="P385">
        <v>4100000</v>
      </c>
      <c r="Q385">
        <v>371.78789</v>
      </c>
      <c r="R385">
        <v>-508555.18572900002</v>
      </c>
      <c r="S385">
        <v>2511801.4598309998</v>
      </c>
      <c r="T385">
        <v>4543.2093299999997</v>
      </c>
      <c r="U385">
        <v>12329.428336000001</v>
      </c>
      <c r="V385">
        <f t="shared" si="181"/>
        <v>1.2329428336000001</v>
      </c>
      <c r="Y385">
        <v>4100000</v>
      </c>
      <c r="Z385">
        <v>25.726700000000001</v>
      </c>
      <c r="AA385">
        <v>111.553</v>
      </c>
      <c r="AB385">
        <v>85.826300000000003</v>
      </c>
      <c r="AD385">
        <f t="shared" si="183"/>
        <v>330856.42194155336</v>
      </c>
      <c r="AE385">
        <f t="shared" si="184"/>
        <v>1.2114644109575561</v>
      </c>
      <c r="AF385">
        <f t="shared" si="185"/>
        <v>40.870099957580187</v>
      </c>
      <c r="AG385">
        <f t="shared" si="186"/>
        <v>1.4734488064013403E-2</v>
      </c>
    </row>
    <row r="386" spans="2:33" x14ac:dyDescent="0.2">
      <c r="B386">
        <f t="shared" si="176"/>
        <v>5000</v>
      </c>
      <c r="C386">
        <v>4200000</v>
      </c>
      <c r="D386">
        <v>371.84285899999998</v>
      </c>
      <c r="E386">
        <v>-508497.33905900002</v>
      </c>
      <c r="F386">
        <v>2511801.4598309998</v>
      </c>
      <c r="G386">
        <v>4962.5895149999997</v>
      </c>
      <c r="I386">
        <f t="shared" si="171"/>
        <v>2231.2869553573546</v>
      </c>
      <c r="J386">
        <f t="shared" si="172"/>
        <v>0.30560479188313672</v>
      </c>
      <c r="K386">
        <f t="shared" ref="K386" si="195">F386/$F$345</f>
        <v>0.99865522371489002</v>
      </c>
      <c r="L386">
        <f t="shared" si="174"/>
        <v>521.50622099998873</v>
      </c>
      <c r="M386">
        <f t="shared" si="175"/>
        <v>-3.5472266400000079</v>
      </c>
      <c r="O386">
        <v>5000</v>
      </c>
      <c r="P386">
        <v>4200000</v>
      </c>
      <c r="Q386">
        <v>371.84285899999998</v>
      </c>
      <c r="R386">
        <v>-508497.33905900002</v>
      </c>
      <c r="S386">
        <v>2511801.4598309998</v>
      </c>
      <c r="T386">
        <v>4962.5895149999997</v>
      </c>
      <c r="U386">
        <v>13361.545842</v>
      </c>
      <c r="V386">
        <f t="shared" si="181"/>
        <v>1.3361545842</v>
      </c>
      <c r="Y386">
        <v>4200000</v>
      </c>
      <c r="Z386">
        <v>25.675000000000001</v>
      </c>
      <c r="AA386">
        <v>111.63800000000001</v>
      </c>
      <c r="AB386">
        <v>85.962999999999994</v>
      </c>
      <c r="AD386">
        <f t="shared" si="183"/>
        <v>332439.85784253821</v>
      </c>
      <c r="AE386">
        <f t="shared" si="184"/>
        <v>1.3066248292354767</v>
      </c>
      <c r="AF386">
        <f t="shared" si="185"/>
        <v>40.039056478555302</v>
      </c>
      <c r="AG386">
        <f t="shared" si="186"/>
        <v>1.5040314457023606E-2</v>
      </c>
    </row>
    <row r="387" spans="2:33" x14ac:dyDescent="0.2">
      <c r="B387">
        <f t="shared" si="176"/>
        <v>5125</v>
      </c>
      <c r="C387">
        <v>4300000</v>
      </c>
      <c r="D387">
        <v>371.78180400000002</v>
      </c>
      <c r="E387">
        <v>-508447.72509099997</v>
      </c>
      <c r="F387">
        <v>2511801.4598309998</v>
      </c>
      <c r="G387">
        <v>5417.4013320000004</v>
      </c>
      <c r="I387">
        <f t="shared" si="171"/>
        <v>2280.9009233574034</v>
      </c>
      <c r="J387">
        <f t="shared" si="172"/>
        <v>0.31324491168021512</v>
      </c>
      <c r="K387">
        <f t="shared" si="173"/>
        <v>0.99865522371489002</v>
      </c>
      <c r="L387">
        <f t="shared" si="174"/>
        <v>571.1201890000375</v>
      </c>
      <c r="M387">
        <f t="shared" si="175"/>
        <v>-3.6130882559996098</v>
      </c>
      <c r="O387">
        <v>5125</v>
      </c>
      <c r="P387">
        <v>4300000</v>
      </c>
      <c r="Q387">
        <v>371.78180400000002</v>
      </c>
      <c r="R387">
        <v>-508447.72509099997</v>
      </c>
      <c r="S387">
        <v>2511801.4598309998</v>
      </c>
      <c r="T387">
        <v>5417.4013320000004</v>
      </c>
      <c r="U387">
        <v>14439.358683</v>
      </c>
      <c r="V387">
        <f t="shared" si="181"/>
        <v>1.4439358683000001</v>
      </c>
      <c r="Y387">
        <v>4300000</v>
      </c>
      <c r="Z387">
        <v>25.744499999999999</v>
      </c>
      <c r="AA387">
        <v>111.691</v>
      </c>
      <c r="AB387">
        <v>85.9465</v>
      </c>
      <c r="AD387">
        <f t="shared" si="183"/>
        <v>332248.46602752345</v>
      </c>
      <c r="AE387">
        <f t="shared" si="184"/>
        <v>1.4128374842148603</v>
      </c>
      <c r="AF387">
        <f t="shared" si="185"/>
        <v>39.040005120346258</v>
      </c>
      <c r="AG387">
        <f t="shared" si="186"/>
        <v>1.5425202894918543E-2</v>
      </c>
    </row>
    <row r="388" spans="2:33" x14ac:dyDescent="0.2">
      <c r="B388">
        <f t="shared" si="176"/>
        <v>5250</v>
      </c>
      <c r="C388">
        <v>4400000</v>
      </c>
      <c r="D388">
        <v>371.89802400000002</v>
      </c>
      <c r="E388">
        <v>-508390.45868799998</v>
      </c>
      <c r="F388">
        <v>2511801.4598309998</v>
      </c>
      <c r="G388">
        <v>5904.958541</v>
      </c>
      <c r="I388">
        <f t="shared" si="171"/>
        <v>2338.1673263573903</v>
      </c>
      <c r="J388">
        <f t="shared" si="172"/>
        <v>0.32088503147729358</v>
      </c>
      <c r="K388">
        <f t="shared" si="173"/>
        <v>0.99865522371489002</v>
      </c>
      <c r="L388">
        <f t="shared" si="174"/>
        <v>628.38659200002439</v>
      </c>
      <c r="M388">
        <f t="shared" si="175"/>
        <v>-3.5518687760001049</v>
      </c>
      <c r="O388">
        <v>5250</v>
      </c>
      <c r="P388">
        <v>4400000</v>
      </c>
      <c r="Q388">
        <v>371.89802400000002</v>
      </c>
      <c r="R388">
        <v>-508390.45868799998</v>
      </c>
      <c r="S388">
        <v>2511801.4598309998</v>
      </c>
      <c r="T388">
        <v>5904.958541</v>
      </c>
      <c r="U388">
        <v>15606.543691999999</v>
      </c>
      <c r="V388">
        <f t="shared" si="181"/>
        <v>1.5606543692000001</v>
      </c>
      <c r="Y388">
        <v>4400000</v>
      </c>
      <c r="Z388">
        <v>25.474900000000002</v>
      </c>
      <c r="AA388">
        <v>111.693</v>
      </c>
      <c r="AB388">
        <v>86.218100000000007</v>
      </c>
      <c r="AD388">
        <f t="shared" si="183"/>
        <v>335408.25080668833</v>
      </c>
      <c r="AE388">
        <f t="shared" si="184"/>
        <v>1.5126563656792256</v>
      </c>
      <c r="AF388">
        <f t="shared" si="185"/>
        <v>38.472923549673844</v>
      </c>
      <c r="AG388">
        <f t="shared" si="186"/>
        <v>1.565256664787839E-2</v>
      </c>
    </row>
    <row r="389" spans="2:33" x14ac:dyDescent="0.2">
      <c r="B389">
        <f t="shared" si="176"/>
        <v>5375</v>
      </c>
      <c r="C389">
        <v>4500000</v>
      </c>
      <c r="D389">
        <v>371.871441</v>
      </c>
      <c r="E389">
        <v>-508324.076268</v>
      </c>
      <c r="F389">
        <v>2511801.4598309998</v>
      </c>
      <c r="G389">
        <v>6489.0813330000001</v>
      </c>
      <c r="I389">
        <f t="shared" si="171"/>
        <v>2404.5497463573702</v>
      </c>
      <c r="J389">
        <f t="shared" si="172"/>
        <v>0.32852515127437198</v>
      </c>
      <c r="K389">
        <f t="shared" si="173"/>
        <v>0.99865522371489002</v>
      </c>
      <c r="L389">
        <f t="shared" si="174"/>
        <v>694.7690120000043</v>
      </c>
      <c r="M389">
        <f t="shared" si="175"/>
        <v>-3.4789406400001606</v>
      </c>
      <c r="O389">
        <v>5375</v>
      </c>
      <c r="P389">
        <v>4500000</v>
      </c>
      <c r="Q389">
        <v>371.871441</v>
      </c>
      <c r="R389">
        <v>-508324.076268</v>
      </c>
      <c r="S389">
        <v>2511801.4598309998</v>
      </c>
      <c r="T389">
        <v>6489.0813330000001</v>
      </c>
      <c r="U389">
        <v>17075.421069</v>
      </c>
      <c r="V389">
        <f t="shared" si="181"/>
        <v>1.7075421069000001</v>
      </c>
      <c r="Y389">
        <v>4500000</v>
      </c>
      <c r="Z389">
        <v>25.653300000000002</v>
      </c>
      <c r="AA389">
        <v>111.622</v>
      </c>
      <c r="AB389">
        <v>85.968699999999998</v>
      </c>
      <c r="AD389">
        <f t="shared" si="183"/>
        <v>332505.99209236278</v>
      </c>
      <c r="AE389">
        <f t="shared" si="184"/>
        <v>1.6694723642477023</v>
      </c>
      <c r="AF389">
        <f t="shared" si="185"/>
        <v>37.253043430329463</v>
      </c>
      <c r="AG389">
        <f t="shared" si="186"/>
        <v>1.6165122216825929E-2</v>
      </c>
    </row>
    <row r="390" spans="2:33" x14ac:dyDescent="0.2">
      <c r="B390">
        <f t="shared" si="176"/>
        <v>5500</v>
      </c>
      <c r="C390">
        <v>4600000</v>
      </c>
      <c r="D390">
        <v>371.81560400000001</v>
      </c>
      <c r="E390">
        <v>-508257.73775700002</v>
      </c>
      <c r="F390">
        <v>2511801.4598309998</v>
      </c>
      <c r="G390">
        <v>7034.5262469999998</v>
      </c>
      <c r="I390">
        <f t="shared" si="171"/>
        <v>2470.8882573573501</v>
      </c>
      <c r="J390">
        <f t="shared" si="172"/>
        <v>0.33616527107145039</v>
      </c>
      <c r="K390">
        <f t="shared" ref="K390" si="196">F390/$F$345</f>
        <v>0.99865522371489002</v>
      </c>
      <c r="L390">
        <f t="shared" si="174"/>
        <v>761.10752299998421</v>
      </c>
      <c r="M390">
        <f t="shared" si="175"/>
        <v>-3.4792919120001606</v>
      </c>
      <c r="O390">
        <v>5500</v>
      </c>
      <c r="P390">
        <v>4600000</v>
      </c>
      <c r="Q390">
        <v>371.81560400000001</v>
      </c>
      <c r="R390">
        <v>-508257.73775700002</v>
      </c>
      <c r="S390">
        <v>2511801.4598309998</v>
      </c>
      <c r="T390">
        <v>7034.5262469999998</v>
      </c>
      <c r="U390">
        <v>18394.209223000002</v>
      </c>
      <c r="V390">
        <f t="shared" si="181"/>
        <v>1.8394209223000002</v>
      </c>
      <c r="Y390">
        <v>4600000</v>
      </c>
      <c r="Z390">
        <v>25.38</v>
      </c>
      <c r="AA390">
        <v>111.839</v>
      </c>
      <c r="AB390">
        <v>86.459000000000003</v>
      </c>
      <c r="AD390">
        <f t="shared" si="183"/>
        <v>338227.58290296973</v>
      </c>
      <c r="AE390">
        <f t="shared" si="184"/>
        <v>1.7679883077550922</v>
      </c>
      <c r="AF390">
        <f t="shared" si="185"/>
        <v>37.032845531666972</v>
      </c>
      <c r="AG390">
        <f t="shared" si="186"/>
        <v>1.6261240295052555E-2</v>
      </c>
    </row>
    <row r="391" spans="2:33" x14ac:dyDescent="0.2">
      <c r="B391">
        <f t="shared" si="176"/>
        <v>5625</v>
      </c>
      <c r="C391">
        <v>4700000</v>
      </c>
      <c r="D391">
        <v>371.77779900000002</v>
      </c>
      <c r="E391">
        <v>-508190.07490000001</v>
      </c>
      <c r="F391">
        <v>2511801.4598309998</v>
      </c>
      <c r="G391">
        <v>7702.7195039999997</v>
      </c>
      <c r="I391">
        <f t="shared" si="171"/>
        <v>2538.5511143573676</v>
      </c>
      <c r="J391">
        <f t="shared" si="172"/>
        <v>0.34380539086852879</v>
      </c>
      <c r="K391">
        <f t="shared" si="173"/>
        <v>0.99865522371489002</v>
      </c>
      <c r="L391">
        <f t="shared" si="174"/>
        <v>828.77038000000175</v>
      </c>
      <c r="M391">
        <f t="shared" si="175"/>
        <v>-3.4686971439998597</v>
      </c>
      <c r="O391">
        <v>5625</v>
      </c>
      <c r="P391">
        <v>4700000</v>
      </c>
      <c r="Q391">
        <v>371.77779900000002</v>
      </c>
      <c r="R391">
        <v>-508190.07490000001</v>
      </c>
      <c r="S391">
        <v>2511801.4598309998</v>
      </c>
      <c r="T391">
        <v>7702.7195039999997</v>
      </c>
      <c r="U391">
        <v>20049.145677</v>
      </c>
      <c r="V391">
        <f t="shared" si="181"/>
        <v>2.0049145677000002</v>
      </c>
      <c r="Y391">
        <v>4700000</v>
      </c>
      <c r="Z391">
        <v>25.335999999999999</v>
      </c>
      <c r="AA391">
        <v>111.768</v>
      </c>
      <c r="AB391">
        <v>86.432000000000002</v>
      </c>
      <c r="AD391">
        <f t="shared" si="183"/>
        <v>337910.80987110059</v>
      </c>
      <c r="AE391">
        <f t="shared" si="184"/>
        <v>1.9288616336432187</v>
      </c>
      <c r="AF391">
        <f t="shared" si="185"/>
        <v>36.175980391889205</v>
      </c>
      <c r="AG391">
        <f t="shared" si="186"/>
        <v>1.664640442294732E-2</v>
      </c>
    </row>
    <row r="392" spans="2:33" x14ac:dyDescent="0.2">
      <c r="B392">
        <f t="shared" si="176"/>
        <v>5750</v>
      </c>
      <c r="C392">
        <v>4800000</v>
      </c>
      <c r="D392">
        <v>371.85443199999997</v>
      </c>
      <c r="E392">
        <v>-508101.53980000003</v>
      </c>
      <c r="F392">
        <v>2511801.4598309998</v>
      </c>
      <c r="G392">
        <v>8470.3641220000009</v>
      </c>
      <c r="I392">
        <f t="shared" si="171"/>
        <v>2627.0862143573468</v>
      </c>
      <c r="J392">
        <f t="shared" si="172"/>
        <v>0.35144551066560725</v>
      </c>
      <c r="K392">
        <f t="shared" si="173"/>
        <v>0.99865522371489002</v>
      </c>
      <c r="L392">
        <f t="shared" si="174"/>
        <v>917.30547999998089</v>
      </c>
      <c r="M392">
        <f t="shared" si="175"/>
        <v>-3.3017192000001669</v>
      </c>
      <c r="O392">
        <v>5750</v>
      </c>
      <c r="P392">
        <v>4800000</v>
      </c>
      <c r="Q392">
        <v>371.85443199999997</v>
      </c>
      <c r="R392">
        <v>-508101.53980000003</v>
      </c>
      <c r="S392">
        <v>2511801.4598309998</v>
      </c>
      <c r="T392">
        <v>8470.3641220000009</v>
      </c>
      <c r="U392">
        <v>21684.002656000001</v>
      </c>
      <c r="V392">
        <f t="shared" si="181"/>
        <v>2.1684002656000003</v>
      </c>
      <c r="Y392">
        <v>4800000</v>
      </c>
      <c r="Z392">
        <v>25.758099999999999</v>
      </c>
      <c r="AA392">
        <v>112.23099999999999</v>
      </c>
      <c r="AB392">
        <v>86.472899999999996</v>
      </c>
      <c r="AD392">
        <f t="shared" si="183"/>
        <v>338390.73951871769</v>
      </c>
      <c r="AE392">
        <f t="shared" si="184"/>
        <v>2.0831870676962603</v>
      </c>
      <c r="AF392">
        <f t="shared" si="185"/>
        <v>35.439809276203789</v>
      </c>
      <c r="AG392">
        <f t="shared" si="186"/>
        <v>1.6992190767921252E-2</v>
      </c>
    </row>
    <row r="393" spans="2:33" x14ac:dyDescent="0.2">
      <c r="B393">
        <f t="shared" si="176"/>
        <v>5875</v>
      </c>
      <c r="C393">
        <v>4900000</v>
      </c>
      <c r="D393">
        <v>371.82202599999999</v>
      </c>
      <c r="E393">
        <v>-508026.743326</v>
      </c>
      <c r="F393">
        <v>2511801.4598309998</v>
      </c>
      <c r="G393">
        <v>9293.6170160000001</v>
      </c>
      <c r="I393">
        <f t="shared" si="171"/>
        <v>2701.8826883573784</v>
      </c>
      <c r="J393">
        <f t="shared" si="172"/>
        <v>0.35908563046268566</v>
      </c>
      <c r="K393">
        <f t="shared" si="173"/>
        <v>0.99865522371489002</v>
      </c>
      <c r="L393">
        <f t="shared" si="174"/>
        <v>992.10195400001248</v>
      </c>
      <c r="M393">
        <f t="shared" si="175"/>
        <v>-3.4116282079997471</v>
      </c>
      <c r="O393">
        <v>5875</v>
      </c>
      <c r="P393">
        <v>4900000</v>
      </c>
      <c r="Q393">
        <v>371.82202599999999</v>
      </c>
      <c r="R393">
        <v>-508026.743326</v>
      </c>
      <c r="S393">
        <v>2511801.4598309998</v>
      </c>
      <c r="T393">
        <v>9293.6170160000001</v>
      </c>
      <c r="U393">
        <v>23330.557594999998</v>
      </c>
      <c r="V393">
        <f t="shared" si="181"/>
        <v>2.3330557595000001</v>
      </c>
      <c r="Y393">
        <v>4900000</v>
      </c>
      <c r="Z393">
        <v>25.22</v>
      </c>
      <c r="AA393">
        <v>111.908</v>
      </c>
      <c r="AB393">
        <v>86.688000000000002</v>
      </c>
      <c r="AD393">
        <f t="shared" si="183"/>
        <v>340922.25136263174</v>
      </c>
      <c r="AE393">
        <f t="shared" si="184"/>
        <v>2.2247287092711034</v>
      </c>
      <c r="AF393">
        <f t="shared" si="185"/>
        <v>34.945256131162012</v>
      </c>
      <c r="AG393">
        <f t="shared" si="186"/>
        <v>1.7232668083465422E-2</v>
      </c>
    </row>
    <row r="394" spans="2:33" x14ac:dyDescent="0.2">
      <c r="B394">
        <f t="shared" si="176"/>
        <v>6000</v>
      </c>
      <c r="C394">
        <v>5000000</v>
      </c>
      <c r="D394">
        <v>371.863539</v>
      </c>
      <c r="E394">
        <v>-507939.67769899999</v>
      </c>
      <c r="F394">
        <v>2511801.4598309998</v>
      </c>
      <c r="G394">
        <v>10267.740524999999</v>
      </c>
      <c r="I394">
        <f t="shared" si="171"/>
        <v>2788.9483153573819</v>
      </c>
      <c r="J394">
        <f t="shared" si="172"/>
        <v>0.36672575025976406</v>
      </c>
      <c r="K394">
        <f t="shared" ref="K394" si="197">F394/$F$345</f>
        <v>0.99865522371489002</v>
      </c>
      <c r="L394">
        <f t="shared" si="174"/>
        <v>1079.1675810000161</v>
      </c>
      <c r="M394">
        <f t="shared" si="175"/>
        <v>-3.3134749839999711</v>
      </c>
      <c r="O394">
        <v>6000</v>
      </c>
      <c r="P394">
        <v>5000000</v>
      </c>
      <c r="Q394">
        <v>371.863539</v>
      </c>
      <c r="R394">
        <v>-507939.67769899999</v>
      </c>
      <c r="S394">
        <v>2511801.4598309998</v>
      </c>
      <c r="T394">
        <v>10267.740524999999</v>
      </c>
      <c r="U394">
        <v>25114.597738</v>
      </c>
      <c r="V394">
        <f t="shared" si="181"/>
        <v>2.5114597738</v>
      </c>
      <c r="Y394">
        <v>5000000</v>
      </c>
      <c r="Z394">
        <v>25.165299999999998</v>
      </c>
      <c r="AA394">
        <v>111.622</v>
      </c>
      <c r="AB394">
        <v>86.456699999999998</v>
      </c>
      <c r="AD394">
        <f t="shared" si="183"/>
        <v>338200.59082303406</v>
      </c>
      <c r="AE394">
        <f t="shared" si="184"/>
        <v>2.4141216620598689</v>
      </c>
      <c r="AF394">
        <f t="shared" si="185"/>
        <v>33.944065965605184</v>
      </c>
      <c r="AG394">
        <f t="shared" si="186"/>
        <v>1.7740950674860128E-2</v>
      </c>
    </row>
    <row r="395" spans="2:33" x14ac:dyDescent="0.2">
      <c r="B395">
        <f t="shared" si="176"/>
        <v>6125</v>
      </c>
      <c r="C395">
        <v>5100000</v>
      </c>
      <c r="D395">
        <v>371.82223800000003</v>
      </c>
      <c r="E395">
        <v>-507849.37714499998</v>
      </c>
      <c r="F395">
        <v>2511801.4598309998</v>
      </c>
      <c r="G395">
        <v>11118.504179</v>
      </c>
      <c r="I395">
        <f t="shared" si="171"/>
        <v>2879.2488693573978</v>
      </c>
      <c r="J395">
        <f t="shared" si="172"/>
        <v>0.37436587005684246</v>
      </c>
      <c r="K395">
        <f t="shared" si="173"/>
        <v>0.99865522371489002</v>
      </c>
      <c r="L395">
        <f t="shared" si="174"/>
        <v>1169.4681350000319</v>
      </c>
      <c r="M395">
        <f t="shared" si="175"/>
        <v>-3.2875955679998734</v>
      </c>
      <c r="O395">
        <v>6125</v>
      </c>
      <c r="P395">
        <v>5100000</v>
      </c>
      <c r="Q395">
        <v>371.82223800000003</v>
      </c>
      <c r="R395">
        <v>-507849.37714499998</v>
      </c>
      <c r="S395">
        <v>2511801.4598309998</v>
      </c>
      <c r="T395">
        <v>11118.504179</v>
      </c>
      <c r="U395">
        <v>26919.109745000002</v>
      </c>
      <c r="V395">
        <f t="shared" si="181"/>
        <v>2.6919109745000003</v>
      </c>
      <c r="Y395">
        <v>5100000</v>
      </c>
      <c r="Z395">
        <v>25.742599999999999</v>
      </c>
      <c r="AA395">
        <v>112.12</v>
      </c>
      <c r="AB395">
        <v>86.377399999999994</v>
      </c>
      <c r="AD395">
        <f t="shared" si="183"/>
        <v>337270.82892681146</v>
      </c>
      <c r="AE395">
        <f t="shared" si="184"/>
        <v>2.5947122461393808</v>
      </c>
      <c r="AF395">
        <f t="shared" si="185"/>
        <v>33.159917253832788</v>
      </c>
      <c r="AG395">
        <f t="shared" si="186"/>
        <v>1.8160479575092866E-2</v>
      </c>
    </row>
    <row r="396" spans="2:33" x14ac:dyDescent="0.2">
      <c r="B396">
        <f t="shared" si="176"/>
        <v>6250</v>
      </c>
      <c r="C396">
        <v>5200000</v>
      </c>
      <c r="D396">
        <v>371.94214899999997</v>
      </c>
      <c r="E396">
        <v>-507732.76848500001</v>
      </c>
      <c r="F396">
        <v>2511801.4598309998</v>
      </c>
      <c r="G396">
        <v>12159.249663000001</v>
      </c>
      <c r="I396">
        <f t="shared" si="171"/>
        <v>2995.8575293573667</v>
      </c>
      <c r="J396">
        <f t="shared" si="172"/>
        <v>0.38200598985392092</v>
      </c>
      <c r="K396">
        <f t="shared" si="173"/>
        <v>0.99865522371489002</v>
      </c>
      <c r="L396">
        <f t="shared" si="174"/>
        <v>1286.0767950000009</v>
      </c>
      <c r="M396">
        <f t="shared" si="175"/>
        <v>-3.0771307200002482</v>
      </c>
      <c r="O396">
        <v>6250</v>
      </c>
      <c r="P396">
        <v>5200000</v>
      </c>
      <c r="Q396">
        <v>371.94214899999997</v>
      </c>
      <c r="R396">
        <v>-507732.76848500001</v>
      </c>
      <c r="S396">
        <v>2511801.4598309998</v>
      </c>
      <c r="T396">
        <v>12159.249663000001</v>
      </c>
      <c r="U396">
        <v>28829.943343999999</v>
      </c>
      <c r="V396">
        <f t="shared" si="181"/>
        <v>2.8829943344000002</v>
      </c>
      <c r="Y396">
        <v>5200000</v>
      </c>
      <c r="Z396">
        <v>25.0014</v>
      </c>
      <c r="AA396">
        <v>111.953</v>
      </c>
      <c r="AB396">
        <v>86.951599999999999</v>
      </c>
      <c r="AD396">
        <f t="shared" si="183"/>
        <v>344041.73673893488</v>
      </c>
      <c r="AE396">
        <f t="shared" si="184"/>
        <v>2.7242060063039859</v>
      </c>
      <c r="AF396">
        <f t="shared" si="185"/>
        <v>33.149109418269852</v>
      </c>
      <c r="AG396">
        <f t="shared" si="186"/>
        <v>1.8166400563029983E-2</v>
      </c>
    </row>
    <row r="397" spans="2:33" x14ac:dyDescent="0.2">
      <c r="B397">
        <f t="shared" si="176"/>
        <v>6375</v>
      </c>
      <c r="C397">
        <v>5300000</v>
      </c>
      <c r="D397">
        <v>371.897042</v>
      </c>
      <c r="E397">
        <v>-507637.96441800002</v>
      </c>
      <c r="F397">
        <v>2511801.4598309998</v>
      </c>
      <c r="G397">
        <v>13031.342558</v>
      </c>
      <c r="I397">
        <f t="shared" si="171"/>
        <v>3090.6615963573568</v>
      </c>
      <c r="J397">
        <f t="shared" si="172"/>
        <v>0.38964610965099933</v>
      </c>
      <c r="K397">
        <f t="shared" si="173"/>
        <v>0.99865522371489002</v>
      </c>
      <c r="L397">
        <f t="shared" si="174"/>
        <v>1380.8808619999909</v>
      </c>
      <c r="M397">
        <f t="shared" si="175"/>
        <v>-3.2515674640000798</v>
      </c>
      <c r="O397">
        <v>6375</v>
      </c>
      <c r="P397">
        <v>5300000</v>
      </c>
      <c r="Q397">
        <v>371.897042</v>
      </c>
      <c r="R397">
        <v>-507637.96441800002</v>
      </c>
      <c r="S397">
        <v>2511801.4598309998</v>
      </c>
      <c r="T397">
        <v>13031.342558</v>
      </c>
      <c r="U397">
        <v>30718.124153000001</v>
      </c>
      <c r="V397">
        <f t="shared" si="181"/>
        <v>3.0718124153000002</v>
      </c>
      <c r="Y397">
        <v>5300000</v>
      </c>
      <c r="Z397">
        <v>25.096299999999999</v>
      </c>
      <c r="AA397">
        <v>112.143</v>
      </c>
      <c r="AB397">
        <v>87.046700000000001</v>
      </c>
      <c r="AD397">
        <f t="shared" si="183"/>
        <v>345171.81945206528</v>
      </c>
      <c r="AE397">
        <f t="shared" si="184"/>
        <v>2.8931213359285799</v>
      </c>
      <c r="AF397">
        <f t="shared" si="185"/>
        <v>32.605877595926856</v>
      </c>
      <c r="AG397">
        <f t="shared" si="186"/>
        <v>1.8469062770303326E-2</v>
      </c>
    </row>
    <row r="398" spans="2:33" x14ac:dyDescent="0.2">
      <c r="B398">
        <f t="shared" si="176"/>
        <v>6500</v>
      </c>
      <c r="C398">
        <v>5400000</v>
      </c>
      <c r="D398">
        <v>371.87452000000002</v>
      </c>
      <c r="E398">
        <v>-507524.705617</v>
      </c>
      <c r="F398">
        <v>2511801.4598309998</v>
      </c>
      <c r="G398">
        <v>13992.408331000001</v>
      </c>
      <c r="I398">
        <f t="shared" si="171"/>
        <v>3203.9203973573749</v>
      </c>
      <c r="J398">
        <f t="shared" si="172"/>
        <v>0.39728622944807773</v>
      </c>
      <c r="K398">
        <f t="shared" ref="K398" si="198">F398/$F$345</f>
        <v>0.99865522371489002</v>
      </c>
      <c r="L398">
        <f t="shared" si="174"/>
        <v>1494.139663000009</v>
      </c>
      <c r="M398">
        <f t="shared" si="175"/>
        <v>-3.1039295919998549</v>
      </c>
      <c r="O398">
        <v>6500</v>
      </c>
      <c r="P398">
        <v>5400000</v>
      </c>
      <c r="Q398">
        <v>371.87452000000002</v>
      </c>
      <c r="R398">
        <v>-507524.705617</v>
      </c>
      <c r="S398">
        <v>2511801.4598309998</v>
      </c>
      <c r="T398">
        <v>13992.408331000001</v>
      </c>
      <c r="U398">
        <v>32855.073790000002</v>
      </c>
      <c r="V398">
        <f t="shared" si="181"/>
        <v>3.2855073790000002</v>
      </c>
      <c r="Y398">
        <v>5400000</v>
      </c>
      <c r="Z398">
        <v>25.195</v>
      </c>
      <c r="AA398">
        <v>112.202</v>
      </c>
      <c r="AB398">
        <v>87.007000000000005</v>
      </c>
      <c r="AD398">
        <f t="shared" si="183"/>
        <v>344699.76000308956</v>
      </c>
      <c r="AE398">
        <f t="shared" si="184"/>
        <v>3.0986231017500034</v>
      </c>
      <c r="AF398">
        <f t="shared" si="185"/>
        <v>31.93510699597854</v>
      </c>
      <c r="AG398">
        <f t="shared" si="186"/>
        <v>1.8856990210674184E-2</v>
      </c>
    </row>
    <row r="399" spans="2:33" x14ac:dyDescent="0.2">
      <c r="B399">
        <f t="shared" si="176"/>
        <v>6625</v>
      </c>
      <c r="C399">
        <v>5500000</v>
      </c>
      <c r="D399">
        <v>372.01443</v>
      </c>
      <c r="E399">
        <v>-507405.43562399998</v>
      </c>
      <c r="F399">
        <v>2511801.4598309998</v>
      </c>
      <c r="G399">
        <v>15157.092078</v>
      </c>
      <c r="I399">
        <f t="shared" si="171"/>
        <v>3323.1903903573984</v>
      </c>
      <c r="J399">
        <f t="shared" si="172"/>
        <v>0.40492634924515614</v>
      </c>
      <c r="K399">
        <f t="shared" si="173"/>
        <v>0.99865522371489002</v>
      </c>
      <c r="L399">
        <f t="shared" si="174"/>
        <v>1613.4096560000326</v>
      </c>
      <c r="M399">
        <f t="shared" si="175"/>
        <v>-3.0558400559998118</v>
      </c>
      <c r="O399">
        <v>6625</v>
      </c>
      <c r="P399">
        <v>5500000</v>
      </c>
      <c r="Q399">
        <v>372.01443</v>
      </c>
      <c r="R399">
        <v>-507405.43562399998</v>
      </c>
      <c r="S399">
        <v>2511801.4598309998</v>
      </c>
      <c r="T399">
        <v>15157.092078</v>
      </c>
      <c r="U399">
        <v>34961.343176000002</v>
      </c>
      <c r="V399">
        <f t="shared" si="181"/>
        <v>3.4961343176000006</v>
      </c>
      <c r="Y399">
        <v>5500000</v>
      </c>
      <c r="Z399">
        <v>25.2651</v>
      </c>
      <c r="AA399">
        <v>112.071</v>
      </c>
      <c r="AB399">
        <v>86.805899999999994</v>
      </c>
      <c r="AD399">
        <f t="shared" si="183"/>
        <v>342315.15782232833</v>
      </c>
      <c r="AE399">
        <f t="shared" si="184"/>
        <v>3.3202383970145584</v>
      </c>
      <c r="AF399">
        <f t="shared" si="185"/>
        <v>31.115801968393374</v>
      </c>
      <c r="AG399">
        <f t="shared" si="186"/>
        <v>1.9353510496425551E-2</v>
      </c>
    </row>
    <row r="400" spans="2:33" x14ac:dyDescent="0.2">
      <c r="B400">
        <f t="shared" si="176"/>
        <v>6750</v>
      </c>
      <c r="C400">
        <v>5600000</v>
      </c>
      <c r="D400">
        <v>371.83184</v>
      </c>
      <c r="E400">
        <v>-507292.58405800001</v>
      </c>
      <c r="F400">
        <v>2511801.4598309998</v>
      </c>
      <c r="G400">
        <v>16473.283993000001</v>
      </c>
      <c r="I400">
        <f t="shared" si="171"/>
        <v>3436.0419563573669</v>
      </c>
      <c r="J400">
        <f t="shared" si="172"/>
        <v>0.4125664690422346</v>
      </c>
      <c r="K400">
        <f t="shared" si="173"/>
        <v>0.99865522371489002</v>
      </c>
      <c r="L400">
        <f t="shared" si="174"/>
        <v>1726.261222000001</v>
      </c>
      <c r="M400">
        <f t="shared" si="175"/>
        <v>-3.1071874720002524</v>
      </c>
      <c r="O400">
        <v>6750</v>
      </c>
      <c r="P400">
        <v>5600000</v>
      </c>
      <c r="Q400">
        <v>371.83184</v>
      </c>
      <c r="R400">
        <v>-507292.58405800001</v>
      </c>
      <c r="S400">
        <v>2511801.4598309998</v>
      </c>
      <c r="T400">
        <v>16473.283993000001</v>
      </c>
      <c r="U400">
        <v>36802.174125999998</v>
      </c>
      <c r="V400">
        <f t="shared" si="181"/>
        <v>3.6802174125999998</v>
      </c>
      <c r="Y400">
        <v>5600000</v>
      </c>
      <c r="Z400">
        <v>25.038499999999999</v>
      </c>
      <c r="AA400">
        <v>112.726</v>
      </c>
      <c r="AB400">
        <v>87.6875</v>
      </c>
      <c r="AD400">
        <f t="shared" si="183"/>
        <v>352851.08954996744</v>
      </c>
      <c r="AE400">
        <f t="shared" si="184"/>
        <v>3.3906994947350122</v>
      </c>
      <c r="AF400">
        <f t="shared" si="185"/>
        <v>31.479544611405984</v>
      </c>
      <c r="AG400">
        <f t="shared" si="186"/>
        <v>1.912988283133565E-2</v>
      </c>
    </row>
    <row r="401" spans="2:33" x14ac:dyDescent="0.2">
      <c r="B401">
        <f t="shared" si="176"/>
        <v>6875</v>
      </c>
      <c r="C401">
        <v>5700000</v>
      </c>
      <c r="D401">
        <v>371.90457099999998</v>
      </c>
      <c r="E401">
        <v>-507166.47592400003</v>
      </c>
      <c r="F401">
        <v>2511801.4598309998</v>
      </c>
      <c r="G401">
        <v>17517.063085000002</v>
      </c>
      <c r="I401">
        <f t="shared" si="171"/>
        <v>3562.1500903573469</v>
      </c>
      <c r="J401">
        <f t="shared" si="172"/>
        <v>0.420206588839313</v>
      </c>
      <c r="K401">
        <f t="shared" si="173"/>
        <v>0.99865522371489002</v>
      </c>
      <c r="L401">
        <f t="shared" si="174"/>
        <v>1852.3693559999811</v>
      </c>
      <c r="M401">
        <f t="shared" si="175"/>
        <v>-3.0011349280001594</v>
      </c>
      <c r="O401">
        <v>6875</v>
      </c>
      <c r="P401">
        <v>5700000</v>
      </c>
      <c r="Q401">
        <v>371.90457099999998</v>
      </c>
      <c r="R401">
        <v>-507166.47592400003</v>
      </c>
      <c r="S401">
        <v>2511801.4598309998</v>
      </c>
      <c r="T401">
        <v>17517.063085000002</v>
      </c>
      <c r="U401">
        <v>38997.061292999999</v>
      </c>
      <c r="V401">
        <f t="shared" si="181"/>
        <v>3.8997061293000002</v>
      </c>
      <c r="Y401">
        <v>5700000</v>
      </c>
      <c r="Z401">
        <v>24.956299999999999</v>
      </c>
      <c r="AA401">
        <v>112.545</v>
      </c>
      <c r="AB401">
        <v>87.588700000000003</v>
      </c>
      <c r="AD401">
        <f t="shared" si="183"/>
        <v>351659.73082454596</v>
      </c>
      <c r="AE401">
        <f t="shared" si="184"/>
        <v>3.6050934785468987</v>
      </c>
      <c r="AF401">
        <f t="shared" si="185"/>
        <v>30.802834894915136</v>
      </c>
      <c r="AG401">
        <f t="shared" si="186"/>
        <v>1.9550148616334331E-2</v>
      </c>
    </row>
    <row r="402" spans="2:33" x14ac:dyDescent="0.2">
      <c r="B402">
        <f t="shared" si="176"/>
        <v>7000</v>
      </c>
      <c r="C402">
        <v>5800000</v>
      </c>
      <c r="D402">
        <v>371.84781400000003</v>
      </c>
      <c r="E402">
        <v>-507035.06763499998</v>
      </c>
      <c r="F402">
        <v>2511801.4598309998</v>
      </c>
      <c r="G402">
        <v>18544.637438000002</v>
      </c>
      <c r="I402">
        <f t="shared" si="171"/>
        <v>3693.5583793573896</v>
      </c>
      <c r="J402">
        <f t="shared" si="172"/>
        <v>0.4278467086363914</v>
      </c>
      <c r="K402">
        <f t="shared" ref="K402" si="199">F402/$F$345</f>
        <v>0.99865522371489002</v>
      </c>
      <c r="L402">
        <f t="shared" si="174"/>
        <v>1983.7776450000238</v>
      </c>
      <c r="M402">
        <f t="shared" si="175"/>
        <v>-2.9587336879996582</v>
      </c>
      <c r="O402">
        <v>7000</v>
      </c>
      <c r="P402">
        <v>5800000</v>
      </c>
      <c r="Q402">
        <v>371.84781400000003</v>
      </c>
      <c r="R402">
        <v>-507035.06763499998</v>
      </c>
      <c r="S402">
        <v>2511801.4598309998</v>
      </c>
      <c r="T402">
        <v>18544.637438000002</v>
      </c>
      <c r="U402">
        <v>41348.356084999999</v>
      </c>
      <c r="V402">
        <f t="shared" si="181"/>
        <v>4.1348356085000004</v>
      </c>
      <c r="Y402">
        <v>5800000</v>
      </c>
      <c r="Z402">
        <v>25.004200000000001</v>
      </c>
      <c r="AA402">
        <v>112.61799999999999</v>
      </c>
      <c r="AB402">
        <v>87.613799999999998</v>
      </c>
      <c r="AD402">
        <f t="shared" si="183"/>
        <v>351962.13931712939</v>
      </c>
      <c r="AE402">
        <f t="shared" si="184"/>
        <v>3.8191752517013087</v>
      </c>
      <c r="AF402">
        <f t="shared" si="185"/>
        <v>30.278800042396472</v>
      </c>
      <c r="AG402">
        <f t="shared" si="186"/>
        <v>1.9888502819028417E-2</v>
      </c>
    </row>
    <row r="403" spans="2:33" x14ac:dyDescent="0.2">
      <c r="B403">
        <f t="shared" si="176"/>
        <v>7125</v>
      </c>
      <c r="C403">
        <v>5900000</v>
      </c>
      <c r="D403">
        <v>371.89407999999997</v>
      </c>
      <c r="E403">
        <v>-506898.41508599999</v>
      </c>
      <c r="F403">
        <v>2511801.4598309998</v>
      </c>
      <c r="G403">
        <v>19864.261364000002</v>
      </c>
      <c r="I403">
        <f t="shared" si="171"/>
        <v>3830.2109283573809</v>
      </c>
      <c r="J403">
        <f t="shared" si="172"/>
        <v>0.43548682843346986</v>
      </c>
      <c r="K403">
        <f t="shared" si="173"/>
        <v>0.99865522371489002</v>
      </c>
      <c r="L403">
        <f t="shared" si="174"/>
        <v>2120.430194000015</v>
      </c>
      <c r="M403">
        <f t="shared" si="175"/>
        <v>-2.9167796080000699</v>
      </c>
      <c r="O403">
        <v>7125</v>
      </c>
      <c r="P403">
        <v>5900000</v>
      </c>
      <c r="Q403">
        <v>371.89407999999997</v>
      </c>
      <c r="R403">
        <v>-506898.41508599999</v>
      </c>
      <c r="S403">
        <v>2511801.4598309998</v>
      </c>
      <c r="T403">
        <v>19864.261364000002</v>
      </c>
      <c r="U403">
        <v>43533.526134</v>
      </c>
      <c r="V403">
        <f t="shared" si="181"/>
        <v>4.3533526134000002</v>
      </c>
      <c r="Y403">
        <v>5900000</v>
      </c>
      <c r="Z403">
        <v>25.114799999999999</v>
      </c>
      <c r="AA403">
        <v>112.53400000000001</v>
      </c>
      <c r="AB403">
        <v>87.419200000000004</v>
      </c>
      <c r="AD403">
        <f t="shared" si="183"/>
        <v>349622.10326252098</v>
      </c>
      <c r="AE403">
        <f t="shared" si="184"/>
        <v>4.0479230962641273</v>
      </c>
      <c r="AF403">
        <f t="shared" si="185"/>
        <v>29.549814818903876</v>
      </c>
      <c r="AG403">
        <f t="shared" si="186"/>
        <v>2.0379146322594046E-2</v>
      </c>
    </row>
    <row r="404" spans="2:33" x14ac:dyDescent="0.2">
      <c r="B404">
        <f t="shared" si="176"/>
        <v>7250</v>
      </c>
      <c r="C404">
        <v>6000000</v>
      </c>
      <c r="D404">
        <v>371.89132799999999</v>
      </c>
      <c r="E404">
        <v>-506775.22462699999</v>
      </c>
      <c r="F404">
        <v>2511801.4598309998</v>
      </c>
      <c r="G404">
        <v>21073.394095</v>
      </c>
      <c r="I404">
        <f t="shared" si="171"/>
        <v>3953.4013873573858</v>
      </c>
      <c r="J404">
        <f t="shared" si="172"/>
        <v>0.44312694823054827</v>
      </c>
      <c r="K404">
        <f t="shared" si="173"/>
        <v>0.99865522371489002</v>
      </c>
      <c r="L404">
        <f t="shared" si="174"/>
        <v>2243.62065300002</v>
      </c>
      <c r="M404">
        <f t="shared" si="175"/>
        <v>-3.0244763279999605</v>
      </c>
      <c r="O404">
        <v>7250</v>
      </c>
      <c r="P404">
        <v>6000000</v>
      </c>
      <c r="Q404">
        <v>371.89132799999999</v>
      </c>
      <c r="R404">
        <v>-506775.22462699999</v>
      </c>
      <c r="S404">
        <v>2511801.4598309998</v>
      </c>
      <c r="T404">
        <v>21073.394095</v>
      </c>
      <c r="U404">
        <v>45790.935741000001</v>
      </c>
      <c r="V404">
        <f t="shared" si="181"/>
        <v>4.5790935741000007</v>
      </c>
      <c r="Y404">
        <v>6000000</v>
      </c>
      <c r="Z404">
        <v>24.837299999999999</v>
      </c>
      <c r="AA404">
        <v>112.69</v>
      </c>
      <c r="AB404">
        <v>87.852699999999999</v>
      </c>
      <c r="AD404">
        <f t="shared" si="183"/>
        <v>354849.12417434074</v>
      </c>
      <c r="AE404">
        <f t="shared" si="184"/>
        <v>4.1951072604435815</v>
      </c>
      <c r="AF404">
        <f t="shared" si="185"/>
        <v>29.47450242452248</v>
      </c>
      <c r="AG404">
        <f t="shared" si="186"/>
        <v>2.0431218526660379E-2</v>
      </c>
    </row>
    <row r="405" spans="2:33" x14ac:dyDescent="0.2">
      <c r="B405">
        <f t="shared" si="176"/>
        <v>7375</v>
      </c>
      <c r="C405">
        <v>6100000</v>
      </c>
      <c r="D405">
        <v>371.91858400000001</v>
      </c>
      <c r="E405">
        <v>-506631.52347900002</v>
      </c>
      <c r="F405">
        <v>2511801.4598309998</v>
      </c>
      <c r="G405">
        <v>22480.642813999999</v>
      </c>
      <c r="I405">
        <f t="shared" si="171"/>
        <v>4097.1025353573496</v>
      </c>
      <c r="J405">
        <f t="shared" si="172"/>
        <v>0.45076706802762667</v>
      </c>
      <c r="K405">
        <f t="shared" si="173"/>
        <v>0.99865522371489002</v>
      </c>
      <c r="L405">
        <f t="shared" si="174"/>
        <v>2387.3218009999837</v>
      </c>
      <c r="M405">
        <f t="shared" si="175"/>
        <v>-2.8603908160002902</v>
      </c>
      <c r="O405">
        <v>7375</v>
      </c>
      <c r="P405">
        <v>6100000</v>
      </c>
      <c r="Q405">
        <v>371.91858400000001</v>
      </c>
      <c r="R405">
        <v>-506631.52347900002</v>
      </c>
      <c r="S405">
        <v>2511801.4598309998</v>
      </c>
      <c r="T405">
        <v>22480.642813999999</v>
      </c>
      <c r="U405">
        <v>47981.623152</v>
      </c>
      <c r="V405">
        <f t="shared" si="181"/>
        <v>4.7981623151999999</v>
      </c>
      <c r="Y405">
        <v>6100000</v>
      </c>
      <c r="Z405">
        <v>24.613199999999999</v>
      </c>
      <c r="AA405">
        <v>112.33199999999999</v>
      </c>
      <c r="AB405">
        <v>87.718800000000002</v>
      </c>
      <c r="AD405">
        <f t="shared" si="183"/>
        <v>353229.07438725088</v>
      </c>
      <c r="AE405">
        <f t="shared" si="184"/>
        <v>4.4159666077232593</v>
      </c>
      <c r="AF405">
        <f t="shared" si="185"/>
        <v>28.842650657085077</v>
      </c>
      <c r="AG405">
        <f t="shared" si="186"/>
        <v>2.0878802269585162E-2</v>
      </c>
    </row>
    <row r="406" spans="2:33" x14ac:dyDescent="0.2">
      <c r="B406">
        <f t="shared" si="176"/>
        <v>7500</v>
      </c>
      <c r="C406">
        <v>6200000</v>
      </c>
      <c r="D406">
        <v>371.90259099999997</v>
      </c>
      <c r="E406">
        <v>-506481.04232399998</v>
      </c>
      <c r="F406">
        <v>2511801.4598309998</v>
      </c>
      <c r="G406">
        <v>23831.210503999999</v>
      </c>
      <c r="I406">
        <f t="shared" si="171"/>
        <v>4247.5836903573945</v>
      </c>
      <c r="J406">
        <f t="shared" si="172"/>
        <v>0.45840718782470508</v>
      </c>
      <c r="K406">
        <f t="shared" ref="K406" si="200">F406/$F$345</f>
        <v>0.99865522371489002</v>
      </c>
      <c r="L406">
        <f t="shared" si="174"/>
        <v>2537.8029560000286</v>
      </c>
      <c r="M406">
        <f t="shared" si="175"/>
        <v>-2.8061507599996403</v>
      </c>
      <c r="O406">
        <v>7500</v>
      </c>
      <c r="P406">
        <v>6200000</v>
      </c>
      <c r="Q406">
        <v>371.90259099999997</v>
      </c>
      <c r="R406">
        <v>-506481.04232399998</v>
      </c>
      <c r="S406">
        <v>2511801.4598309998</v>
      </c>
      <c r="T406">
        <v>23831.210503999999</v>
      </c>
      <c r="U406">
        <v>50352.827477999999</v>
      </c>
      <c r="V406">
        <f t="shared" si="181"/>
        <v>5.0352827478000002</v>
      </c>
      <c r="Y406">
        <v>6200000</v>
      </c>
      <c r="Z406">
        <v>24.761399999999998</v>
      </c>
      <c r="AA406">
        <v>113.072</v>
      </c>
      <c r="AB406">
        <v>88.310599999999994</v>
      </c>
      <c r="AD406">
        <f t="shared" si="183"/>
        <v>360426.65728391573</v>
      </c>
      <c r="AE406">
        <f t="shared" si="184"/>
        <v>4.5416561138446969</v>
      </c>
      <c r="AF406">
        <f t="shared" si="185"/>
        <v>28.93985773551654</v>
      </c>
      <c r="AG406">
        <f t="shared" si="186"/>
        <v>2.0808671746196872E-2</v>
      </c>
    </row>
    <row r="407" spans="2:33" x14ac:dyDescent="0.2">
      <c r="B407">
        <f t="shared" si="176"/>
        <v>7625</v>
      </c>
      <c r="C407">
        <v>6300000</v>
      </c>
      <c r="D407">
        <v>371.84572200000002</v>
      </c>
      <c r="E407">
        <v>-506341.48389600002</v>
      </c>
      <c r="F407">
        <v>2511801.4598309998</v>
      </c>
      <c r="G407">
        <v>25152.865484000002</v>
      </c>
      <c r="I407">
        <f t="shared" si="171"/>
        <v>4387.1421183573548</v>
      </c>
      <c r="J407">
        <f t="shared" si="172"/>
        <v>0.46604730762178354</v>
      </c>
      <c r="K407">
        <f t="shared" si="173"/>
        <v>0.99865522371489002</v>
      </c>
      <c r="L407">
        <f t="shared" si="174"/>
        <v>2677.3613839999889</v>
      </c>
      <c r="M407">
        <f t="shared" si="175"/>
        <v>-2.8935325760003181</v>
      </c>
      <c r="O407">
        <v>7625</v>
      </c>
      <c r="P407">
        <v>6300000</v>
      </c>
      <c r="Q407">
        <v>371.84572200000002</v>
      </c>
      <c r="R407">
        <v>-506341.48389600002</v>
      </c>
      <c r="S407">
        <v>2511801.4598309998</v>
      </c>
      <c r="T407">
        <v>25152.865484000002</v>
      </c>
      <c r="U407">
        <v>52748.204331000001</v>
      </c>
      <c r="V407">
        <f t="shared" si="181"/>
        <v>5.2748204331000004</v>
      </c>
      <c r="Y407">
        <v>6300000</v>
      </c>
      <c r="Z407">
        <v>24.566299999999998</v>
      </c>
      <c r="AA407">
        <v>113.17</v>
      </c>
      <c r="AB407">
        <v>88.603700000000003</v>
      </c>
      <c r="AD407">
        <f t="shared" si="183"/>
        <v>364027.31429530628</v>
      </c>
      <c r="AE407">
        <f t="shared" si="184"/>
        <v>4.7106517283630556</v>
      </c>
      <c r="AF407">
        <f t="shared" si="185"/>
        <v>28.749803104083075</v>
      </c>
      <c r="AG407">
        <f t="shared" si="186"/>
        <v>2.0946230407904082E-2</v>
      </c>
    </row>
    <row r="408" spans="2:33" x14ac:dyDescent="0.2">
      <c r="B408">
        <f t="shared" si="176"/>
        <v>7750</v>
      </c>
      <c r="C408">
        <v>6400000</v>
      </c>
      <c r="D408">
        <v>371.84366899999998</v>
      </c>
      <c r="E408">
        <v>-506188.96609900001</v>
      </c>
      <c r="F408">
        <v>2511801.4598309998</v>
      </c>
      <c r="G408">
        <v>26505.136922000002</v>
      </c>
      <c r="I408">
        <f t="shared" si="171"/>
        <v>4539.6599153573625</v>
      </c>
      <c r="J408">
        <f t="shared" si="172"/>
        <v>0.47368742741886194</v>
      </c>
      <c r="K408">
        <f t="shared" si="173"/>
        <v>0.99865522371489002</v>
      </c>
      <c r="L408">
        <f t="shared" si="174"/>
        <v>2829.8791809999966</v>
      </c>
      <c r="M408">
        <f t="shared" si="175"/>
        <v>-2.7898576239999384</v>
      </c>
      <c r="O408">
        <v>7750</v>
      </c>
      <c r="P408">
        <v>6400000</v>
      </c>
      <c r="Q408">
        <v>371.84366899999998</v>
      </c>
      <c r="R408">
        <v>-506188.96609900001</v>
      </c>
      <c r="S408">
        <v>2511801.4598309998</v>
      </c>
      <c r="T408">
        <v>26505.136922000002</v>
      </c>
      <c r="U408">
        <v>55134.218460999997</v>
      </c>
      <c r="V408">
        <f t="shared" si="181"/>
        <v>5.5134218461</v>
      </c>
      <c r="Y408">
        <v>6400000</v>
      </c>
      <c r="Z408">
        <v>24.454499999999999</v>
      </c>
      <c r="AA408">
        <v>112.833</v>
      </c>
      <c r="AB408">
        <v>88.378500000000003</v>
      </c>
      <c r="AD408">
        <f t="shared" si="183"/>
        <v>361258.6681034186</v>
      </c>
      <c r="AE408">
        <f t="shared" si="184"/>
        <v>4.9614684595308418</v>
      </c>
      <c r="AF408">
        <f t="shared" si="185"/>
        <v>28.070963862177894</v>
      </c>
      <c r="AG408">
        <f t="shared" si="186"/>
        <v>2.1452772443321371E-2</v>
      </c>
    </row>
    <row r="409" spans="2:33" x14ac:dyDescent="0.2">
      <c r="B409">
        <f t="shared" si="176"/>
        <v>7875</v>
      </c>
      <c r="C409">
        <v>6500000</v>
      </c>
      <c r="D409">
        <v>371.87041099999999</v>
      </c>
      <c r="E409">
        <v>-506042.650494</v>
      </c>
      <c r="F409">
        <v>2511801.4598309998</v>
      </c>
      <c r="G409">
        <v>27942.055558</v>
      </c>
      <c r="I409">
        <f t="shared" si="171"/>
        <v>4685.9755203573732</v>
      </c>
      <c r="J409">
        <f t="shared" si="172"/>
        <v>0.48132754721594034</v>
      </c>
      <c r="K409">
        <f t="shared" si="173"/>
        <v>0.99865522371489002</v>
      </c>
      <c r="L409">
        <f t="shared" si="174"/>
        <v>2976.1947860000073</v>
      </c>
      <c r="M409">
        <f t="shared" si="175"/>
        <v>-2.8394751599999144</v>
      </c>
      <c r="O409">
        <v>7875</v>
      </c>
      <c r="P409">
        <v>6500000</v>
      </c>
      <c r="Q409">
        <v>371.87041099999999</v>
      </c>
      <c r="R409">
        <v>-506042.650494</v>
      </c>
      <c r="S409">
        <v>2511801.4598309998</v>
      </c>
      <c r="T409">
        <v>27942.055558</v>
      </c>
      <c r="U409">
        <v>57446.520163000001</v>
      </c>
      <c r="V409">
        <f t="shared" si="181"/>
        <v>5.7446520163000008</v>
      </c>
      <c r="Y409">
        <v>6500000</v>
      </c>
      <c r="Z409">
        <v>24.087</v>
      </c>
      <c r="AA409">
        <v>113.214</v>
      </c>
      <c r="AB409">
        <v>89.126999999999995</v>
      </c>
      <c r="AD409">
        <f t="shared" si="183"/>
        <v>370515.39963382372</v>
      </c>
      <c r="AE409">
        <f t="shared" si="184"/>
        <v>5.040397084782982</v>
      </c>
      <c r="AF409">
        <f t="shared" si="185"/>
        <v>28.333253798030302</v>
      </c>
      <c r="AG409">
        <f t="shared" si="186"/>
        <v>2.1254177310262343E-2</v>
      </c>
    </row>
    <row r="410" spans="2:33" x14ac:dyDescent="0.2">
      <c r="B410">
        <f t="shared" si="176"/>
        <v>8000</v>
      </c>
      <c r="C410">
        <v>6600000</v>
      </c>
      <c r="D410">
        <v>371.87112300000001</v>
      </c>
      <c r="E410">
        <v>-505878.54308199999</v>
      </c>
      <c r="F410">
        <v>2511801.4598309998</v>
      </c>
      <c r="G410">
        <v>29286.206803000001</v>
      </c>
      <c r="I410">
        <f t="shared" si="171"/>
        <v>4850.0829323573853</v>
      </c>
      <c r="J410">
        <f t="shared" si="172"/>
        <v>0.48896766701301875</v>
      </c>
      <c r="K410">
        <f t="shared" ref="K410" si="201">F410/$F$345</f>
        <v>0.99865522371489002</v>
      </c>
      <c r="L410">
        <f t="shared" si="174"/>
        <v>3140.3021980000194</v>
      </c>
      <c r="M410">
        <f t="shared" si="175"/>
        <v>-2.6971407039999029</v>
      </c>
      <c r="O410">
        <v>8000</v>
      </c>
      <c r="P410">
        <v>6600000</v>
      </c>
      <c r="Q410">
        <v>371.87112300000001</v>
      </c>
      <c r="R410">
        <v>-505878.54308199999</v>
      </c>
      <c r="S410">
        <v>2511801.4598309998</v>
      </c>
      <c r="T410">
        <v>29286.206803000001</v>
      </c>
      <c r="U410">
        <v>59953.24826</v>
      </c>
      <c r="V410">
        <f t="shared" si="181"/>
        <v>5.9953248260000001</v>
      </c>
      <c r="Y410">
        <v>6600000</v>
      </c>
      <c r="Z410">
        <v>24.1614</v>
      </c>
      <c r="AA410">
        <v>113.41800000000001</v>
      </c>
      <c r="AB410">
        <v>89.256600000000006</v>
      </c>
      <c r="AD410">
        <f t="shared" si="183"/>
        <v>372134.05573126161</v>
      </c>
      <c r="AE410">
        <f t="shared" si="184"/>
        <v>5.2374584481672573</v>
      </c>
      <c r="AF410">
        <f t="shared" si="185"/>
        <v>28.01239104517072</v>
      </c>
      <c r="AG410">
        <f t="shared" si="186"/>
        <v>2.1497629353700535E-2</v>
      </c>
    </row>
    <row r="411" spans="2:33" x14ac:dyDescent="0.2">
      <c r="B411">
        <f t="shared" si="176"/>
        <v>8125</v>
      </c>
      <c r="C411">
        <v>6700000</v>
      </c>
      <c r="D411">
        <v>371.846564</v>
      </c>
      <c r="E411">
        <v>-505752.28659799998</v>
      </c>
      <c r="F411">
        <v>2511801.4598309998</v>
      </c>
      <c r="G411">
        <v>30796.525469</v>
      </c>
      <c r="I411">
        <f t="shared" ref="I411:I450" si="202">E411-(128000-$B$344)/128000*$E$345</f>
        <v>4976.3394163573976</v>
      </c>
      <c r="J411">
        <f t="shared" ref="J411:J450" si="203">B411/$B$344</f>
        <v>0.49660778681009721</v>
      </c>
      <c r="K411">
        <f t="shared" ref="K411:K449" si="204">F411/$F$23</f>
        <v>0.99865522371489002</v>
      </c>
      <c r="L411">
        <f t="shared" ref="L411:L450" si="205">E411-$E$346</f>
        <v>3266.5586820000317</v>
      </c>
      <c r="M411">
        <f t="shared" ref="M411:M450" si="206">((L411-L410)-(B411-B410)*$L$17)/(B411-B410)</f>
        <v>-2.9999481279999016</v>
      </c>
      <c r="O411">
        <v>8125</v>
      </c>
      <c r="P411">
        <v>6700000</v>
      </c>
      <c r="Q411">
        <v>371.846564</v>
      </c>
      <c r="R411">
        <v>-505752.28659799998</v>
      </c>
      <c r="S411">
        <v>2511801.4598309998</v>
      </c>
      <c r="T411">
        <v>30796.525469</v>
      </c>
      <c r="U411">
        <v>62146.365764000002</v>
      </c>
      <c r="V411">
        <f t="shared" si="181"/>
        <v>6.2146365764000002</v>
      </c>
      <c r="Y411">
        <v>6700000</v>
      </c>
      <c r="Z411">
        <v>24.269600000000001</v>
      </c>
      <c r="AA411">
        <v>113.63500000000001</v>
      </c>
      <c r="AB411">
        <v>89.365399999999994</v>
      </c>
      <c r="AD411">
        <f t="shared" si="183"/>
        <v>373496.56198938581</v>
      </c>
      <c r="AE411">
        <f t="shared" si="184"/>
        <v>5.4092420664517906</v>
      </c>
      <c r="AF411">
        <f t="shared" si="185"/>
        <v>27.682415954462535</v>
      </c>
      <c r="AG411">
        <f t="shared" si="186"/>
        <v>2.1753881633402826E-2</v>
      </c>
    </row>
    <row r="412" spans="2:33" x14ac:dyDescent="0.2">
      <c r="B412">
        <f t="shared" ref="B412:B450" si="207">B411+(C412-C411)/800</f>
        <v>8250</v>
      </c>
      <c r="C412">
        <v>6800000</v>
      </c>
      <c r="D412">
        <v>371.87784399999998</v>
      </c>
      <c r="E412">
        <v>-505577.52575500001</v>
      </c>
      <c r="F412">
        <v>2511801.4598309998</v>
      </c>
      <c r="G412">
        <v>32239.911354</v>
      </c>
      <c r="I412">
        <f t="shared" si="202"/>
        <v>5151.1002593573648</v>
      </c>
      <c r="J412">
        <f t="shared" si="203"/>
        <v>0.50424790660717556</v>
      </c>
      <c r="K412">
        <f t="shared" si="204"/>
        <v>0.99865522371489002</v>
      </c>
      <c r="L412">
        <f t="shared" si="205"/>
        <v>3441.319524999999</v>
      </c>
      <c r="M412">
        <f t="shared" si="206"/>
        <v>-2.6119132560002618</v>
      </c>
      <c r="O412">
        <v>8250</v>
      </c>
      <c r="P412">
        <v>6800000</v>
      </c>
      <c r="Q412">
        <v>371.87784399999998</v>
      </c>
      <c r="R412">
        <v>-505577.52575500001</v>
      </c>
      <c r="S412">
        <v>2511801.4598309998</v>
      </c>
      <c r="T412">
        <v>32239.911354</v>
      </c>
      <c r="U412">
        <v>64917.655418000002</v>
      </c>
      <c r="V412">
        <f t="shared" si="181"/>
        <v>6.4917655418000004</v>
      </c>
      <c r="Y412">
        <v>6800000</v>
      </c>
      <c r="Z412">
        <v>23.9284</v>
      </c>
      <c r="AA412">
        <v>113.452</v>
      </c>
      <c r="AB412">
        <v>89.523600000000002</v>
      </c>
      <c r="AD412">
        <f t="shared" si="183"/>
        <v>375483.6336344466</v>
      </c>
      <c r="AE412">
        <f t="shared" si="184"/>
        <v>5.6205537181877698</v>
      </c>
      <c r="AF412">
        <f t="shared" si="185"/>
        <v>27.408029596928937</v>
      </c>
      <c r="AG412">
        <f t="shared" si="186"/>
        <v>2.1971663372235863E-2</v>
      </c>
    </row>
    <row r="413" spans="2:33" x14ac:dyDescent="0.2">
      <c r="B413">
        <f t="shared" si="207"/>
        <v>8375</v>
      </c>
      <c r="C413">
        <v>6900000</v>
      </c>
      <c r="D413">
        <v>371.88691899999998</v>
      </c>
      <c r="E413">
        <v>-505421.00808300002</v>
      </c>
      <c r="F413">
        <v>2511801.4598309998</v>
      </c>
      <c r="G413">
        <v>33661.067641000001</v>
      </c>
      <c r="I413">
        <f t="shared" si="202"/>
        <v>5307.6179313573521</v>
      </c>
      <c r="J413">
        <f t="shared" si="203"/>
        <v>0.51188802640425402</v>
      </c>
      <c r="K413">
        <f t="shared" si="204"/>
        <v>0.99865522371489002</v>
      </c>
      <c r="L413">
        <f t="shared" si="205"/>
        <v>3597.8371969999862</v>
      </c>
      <c r="M413">
        <f t="shared" si="206"/>
        <v>-2.7578586240001024</v>
      </c>
      <c r="O413">
        <v>8375</v>
      </c>
      <c r="P413">
        <v>6900000</v>
      </c>
      <c r="Q413">
        <v>371.88691899999998</v>
      </c>
      <c r="R413">
        <v>-505421.00808300002</v>
      </c>
      <c r="S413">
        <v>2511801.4598309998</v>
      </c>
      <c r="T413">
        <v>33661.067641000001</v>
      </c>
      <c r="U413">
        <v>67082.142877000006</v>
      </c>
      <c r="V413">
        <f t="shared" ref="V413:V430" si="208">U413*10^-4</f>
        <v>6.7082142877000006</v>
      </c>
      <c r="Y413">
        <v>6900000</v>
      </c>
      <c r="Z413">
        <v>24.087499999999999</v>
      </c>
      <c r="AA413">
        <v>113.402</v>
      </c>
      <c r="AB413">
        <v>89.314499999999995</v>
      </c>
      <c r="AD413">
        <f t="shared" si="183"/>
        <v>372858.72624037234</v>
      </c>
      <c r="AE413">
        <f t="shared" si="184"/>
        <v>5.8488421978601206</v>
      </c>
      <c r="AF413">
        <f t="shared" si="185"/>
        <v>26.810211933367427</v>
      </c>
      <c r="AG413">
        <f t="shared" si="186"/>
        <v>2.2461590437877682E-2</v>
      </c>
    </row>
    <row r="414" spans="2:33" x14ac:dyDescent="0.2">
      <c r="B414">
        <f t="shared" si="207"/>
        <v>8500</v>
      </c>
      <c r="C414">
        <v>7000000</v>
      </c>
      <c r="D414">
        <v>371.88085799999999</v>
      </c>
      <c r="E414">
        <v>-505236.85163500003</v>
      </c>
      <c r="F414">
        <v>2511801.4598309998</v>
      </c>
      <c r="G414">
        <v>35119.029219999997</v>
      </c>
      <c r="I414">
        <f t="shared" si="202"/>
        <v>5491.7743793573463</v>
      </c>
      <c r="J414">
        <f t="shared" si="203"/>
        <v>0.51952814620133247</v>
      </c>
      <c r="K414">
        <f t="shared" ref="K414" si="209">F414/$F$345</f>
        <v>0.99865522371489002</v>
      </c>
      <c r="L414">
        <f t="shared" si="205"/>
        <v>3781.9936449999805</v>
      </c>
      <c r="M414">
        <f t="shared" si="206"/>
        <v>-2.5367484160000457</v>
      </c>
      <c r="O414">
        <v>8500</v>
      </c>
      <c r="P414">
        <v>7000000</v>
      </c>
      <c r="Q414">
        <v>371.88085799999999</v>
      </c>
      <c r="R414">
        <v>-505236.85163500003</v>
      </c>
      <c r="S414">
        <v>2511801.4598309998</v>
      </c>
      <c r="T414">
        <v>35119.029219999997</v>
      </c>
      <c r="U414">
        <v>70026.435647999999</v>
      </c>
      <c r="V414">
        <f t="shared" si="208"/>
        <v>7.0026435648000005</v>
      </c>
      <c r="Y414">
        <v>7000000</v>
      </c>
      <c r="Z414">
        <v>24.089500000000001</v>
      </c>
      <c r="AA414">
        <v>113.215</v>
      </c>
      <c r="AB414">
        <v>89.125500000000002</v>
      </c>
      <c r="AD414">
        <f t="shared" ref="AD414:AD428" si="210">(1/6)*3.14*(AB414)^3</f>
        <v>370496.6927185494</v>
      </c>
      <c r="AE414">
        <f t="shared" ref="AE414:AE428" si="211">V414*$AD$343/AD414</f>
        <v>6.1444777266093462</v>
      </c>
      <c r="AF414">
        <f t="shared" ref="AF414:AF428" si="212">AD414/O414*0.6022</f>
        <v>26.248600982954169</v>
      </c>
      <c r="AG414">
        <f t="shared" ref="AG414:AG428" si="213">O414/AD414</f>
        <v>2.2942175104534845E-2</v>
      </c>
    </row>
    <row r="415" spans="2:33" x14ac:dyDescent="0.2">
      <c r="B415">
        <f t="shared" si="207"/>
        <v>8625</v>
      </c>
      <c r="C415">
        <v>7100000</v>
      </c>
      <c r="D415">
        <v>371.86755799999997</v>
      </c>
      <c r="E415">
        <v>-505060.36245999997</v>
      </c>
      <c r="F415">
        <v>2511801.4598309998</v>
      </c>
      <c r="G415">
        <v>36501.322584000001</v>
      </c>
      <c r="I415">
        <f t="shared" si="202"/>
        <v>5668.2635543573997</v>
      </c>
      <c r="J415">
        <f t="shared" si="203"/>
        <v>0.52716826599841082</v>
      </c>
      <c r="K415">
        <f t="shared" si="204"/>
        <v>0.99865522371489002</v>
      </c>
      <c r="L415">
        <f t="shared" si="205"/>
        <v>3958.4828200000338</v>
      </c>
      <c r="M415">
        <f t="shared" si="206"/>
        <v>-2.598086599999573</v>
      </c>
      <c r="O415">
        <v>8625</v>
      </c>
      <c r="P415">
        <v>7100000</v>
      </c>
      <c r="Q415">
        <v>371.86755799999997</v>
      </c>
      <c r="R415">
        <v>-505060.36245999997</v>
      </c>
      <c r="S415">
        <v>2511801.4598309998</v>
      </c>
      <c r="T415">
        <v>36501.322584000001</v>
      </c>
      <c r="U415">
        <v>72908.912077000001</v>
      </c>
      <c r="V415">
        <f t="shared" si="208"/>
        <v>7.2908912077000005</v>
      </c>
      <c r="Y415">
        <v>7100000</v>
      </c>
      <c r="Z415">
        <v>23.894500000000001</v>
      </c>
      <c r="AA415">
        <v>113.425</v>
      </c>
      <c r="AB415">
        <v>89.530500000000004</v>
      </c>
      <c r="AD415">
        <f t="shared" si="210"/>
        <v>375570.46113351046</v>
      </c>
      <c r="AE415">
        <f t="shared" si="211"/>
        <v>6.3109752797733485</v>
      </c>
      <c r="AF415">
        <f t="shared" si="212"/>
        <v>26.222438457344925</v>
      </c>
      <c r="AG415">
        <f t="shared" si="213"/>
        <v>2.2965064861514558E-2</v>
      </c>
    </row>
    <row r="416" spans="2:33" x14ac:dyDescent="0.2">
      <c r="B416">
        <f t="shared" si="207"/>
        <v>8750</v>
      </c>
      <c r="C416">
        <v>7200000</v>
      </c>
      <c r="D416">
        <v>371.83909999999997</v>
      </c>
      <c r="E416">
        <v>-504885.41241500003</v>
      </c>
      <c r="F416">
        <v>2511801.4598309998</v>
      </c>
      <c r="G416">
        <v>37935.688101</v>
      </c>
      <c r="I416">
        <f t="shared" si="202"/>
        <v>5843.2135993573465</v>
      </c>
      <c r="J416">
        <f t="shared" si="203"/>
        <v>0.53480838579548928</v>
      </c>
      <c r="K416">
        <f t="shared" si="204"/>
        <v>0.99865522371489002</v>
      </c>
      <c r="L416">
        <f t="shared" si="205"/>
        <v>4133.4328649999807</v>
      </c>
      <c r="M416">
        <f t="shared" si="206"/>
        <v>-2.6103996400004252</v>
      </c>
      <c r="O416">
        <v>8750</v>
      </c>
      <c r="P416">
        <v>7200000</v>
      </c>
      <c r="Q416">
        <v>371.83909999999997</v>
      </c>
      <c r="R416">
        <v>-504885.41241500003</v>
      </c>
      <c r="S416">
        <v>2511801.4598309998</v>
      </c>
      <c r="T416">
        <v>37935.688101</v>
      </c>
      <c r="U416">
        <v>75771.676774000007</v>
      </c>
      <c r="V416">
        <f t="shared" si="208"/>
        <v>7.5771676774000012</v>
      </c>
      <c r="Y416">
        <v>7200000</v>
      </c>
      <c r="Z416">
        <v>23.7151</v>
      </c>
      <c r="AA416">
        <v>113.67700000000001</v>
      </c>
      <c r="AB416">
        <v>89.9619</v>
      </c>
      <c r="AD416">
        <f t="shared" si="210"/>
        <v>381025.68738354935</v>
      </c>
      <c r="AE416">
        <f t="shared" si="211"/>
        <v>6.4648720107406845</v>
      </c>
      <c r="AF416">
        <f t="shared" si="212"/>
        <v>26.223276450556963</v>
      </c>
      <c r="AG416">
        <f t="shared" si="213"/>
        <v>2.296433098798414E-2</v>
      </c>
    </row>
    <row r="417" spans="2:33" x14ac:dyDescent="0.2">
      <c r="B417">
        <f t="shared" si="207"/>
        <v>8875</v>
      </c>
      <c r="C417">
        <v>7300000</v>
      </c>
      <c r="D417">
        <v>371.88368100000002</v>
      </c>
      <c r="E417">
        <v>-504679.66593199997</v>
      </c>
      <c r="F417">
        <v>2511801.4598309998</v>
      </c>
      <c r="G417">
        <v>39479.011581999999</v>
      </c>
      <c r="I417">
        <f t="shared" si="202"/>
        <v>6048.9600823574001</v>
      </c>
      <c r="J417">
        <f t="shared" si="203"/>
        <v>0.54244850559256774</v>
      </c>
      <c r="K417">
        <f t="shared" si="204"/>
        <v>0.99865522371489002</v>
      </c>
      <c r="L417">
        <f t="shared" si="205"/>
        <v>4339.1793480000342</v>
      </c>
      <c r="M417">
        <f t="shared" si="206"/>
        <v>-2.3640281359995714</v>
      </c>
      <c r="O417">
        <v>8875</v>
      </c>
      <c r="P417">
        <v>7300000</v>
      </c>
      <c r="Q417">
        <v>371.88368100000002</v>
      </c>
      <c r="R417">
        <v>-504679.66593199997</v>
      </c>
      <c r="S417">
        <v>2511801.4598309998</v>
      </c>
      <c r="T417">
        <v>39479.011581999999</v>
      </c>
      <c r="U417">
        <v>78688.144249000004</v>
      </c>
      <c r="V417">
        <f t="shared" si="208"/>
        <v>7.8688144249000009</v>
      </c>
      <c r="Y417">
        <v>7300000</v>
      </c>
      <c r="Z417">
        <v>23.6874</v>
      </c>
      <c r="AA417">
        <v>113.85299999999999</v>
      </c>
      <c r="AB417">
        <v>90.165599999999998</v>
      </c>
      <c r="AD417">
        <f t="shared" si="210"/>
        <v>383619.81249738601</v>
      </c>
      <c r="AE417">
        <f t="shared" si="211"/>
        <v>6.6683066476513666</v>
      </c>
      <c r="AF417">
        <f t="shared" si="212"/>
        <v>26.029955051935303</v>
      </c>
      <c r="AG417">
        <f t="shared" si="213"/>
        <v>2.31348843591348E-2</v>
      </c>
    </row>
    <row r="418" spans="2:33" x14ac:dyDescent="0.2">
      <c r="B418">
        <f t="shared" si="207"/>
        <v>9000</v>
      </c>
      <c r="C418">
        <v>7400000</v>
      </c>
      <c r="D418">
        <v>371.95934999999997</v>
      </c>
      <c r="E418">
        <v>-504487.66270099999</v>
      </c>
      <c r="F418">
        <v>2511801.4598309998</v>
      </c>
      <c r="G418">
        <v>41100.092637000002</v>
      </c>
      <c r="I418">
        <f t="shared" si="202"/>
        <v>6240.9633133573807</v>
      </c>
      <c r="J418">
        <f t="shared" si="203"/>
        <v>0.55008862538964609</v>
      </c>
      <c r="K418">
        <f t="shared" ref="K418" si="214">F418/$F$345</f>
        <v>0.99865522371489002</v>
      </c>
      <c r="L418">
        <f t="shared" si="205"/>
        <v>4531.1825790000148</v>
      </c>
      <c r="M418">
        <f t="shared" si="206"/>
        <v>-2.4739741520001552</v>
      </c>
      <c r="O418">
        <v>9000</v>
      </c>
      <c r="P418">
        <v>7400000</v>
      </c>
      <c r="Q418">
        <v>371.95934999999997</v>
      </c>
      <c r="R418">
        <v>-504487.66270099999</v>
      </c>
      <c r="S418">
        <v>2511801.4598309998</v>
      </c>
      <c r="T418">
        <v>41100.092637000002</v>
      </c>
      <c r="U418">
        <v>81548.269329000002</v>
      </c>
      <c r="V418">
        <f t="shared" si="208"/>
        <v>8.1548269329000007</v>
      </c>
      <c r="Y418">
        <v>7400000</v>
      </c>
      <c r="Z418">
        <v>23.5825</v>
      </c>
      <c r="AA418">
        <v>113.726</v>
      </c>
      <c r="AB418">
        <v>90.143500000000003</v>
      </c>
      <c r="AD418">
        <f t="shared" si="210"/>
        <v>383337.80073136871</v>
      </c>
      <c r="AE418">
        <f t="shared" si="211"/>
        <v>6.9157675931405587</v>
      </c>
      <c r="AF418">
        <f t="shared" si="212"/>
        <v>25.649558177825583</v>
      </c>
      <c r="AG418">
        <f t="shared" si="213"/>
        <v>2.3477987255180507E-2</v>
      </c>
    </row>
    <row r="419" spans="2:33" x14ac:dyDescent="0.2">
      <c r="B419">
        <f t="shared" si="207"/>
        <v>9125</v>
      </c>
      <c r="C419">
        <v>7500000</v>
      </c>
      <c r="D419">
        <v>371.852014</v>
      </c>
      <c r="E419">
        <v>-504274.24222399999</v>
      </c>
      <c r="F419">
        <v>2511801.4598309998</v>
      </c>
      <c r="G419">
        <v>42638.085766999997</v>
      </c>
      <c r="I419">
        <f t="shared" si="202"/>
        <v>6454.3837903573876</v>
      </c>
      <c r="J419">
        <f t="shared" si="203"/>
        <v>0.55772874518672455</v>
      </c>
      <c r="K419">
        <f t="shared" si="204"/>
        <v>0.99865522371489002</v>
      </c>
      <c r="L419">
        <f t="shared" si="205"/>
        <v>4744.6030560000218</v>
      </c>
      <c r="M419">
        <f t="shared" si="206"/>
        <v>-2.3026361839999443</v>
      </c>
      <c r="O419">
        <v>9125</v>
      </c>
      <c r="P419">
        <v>7500000</v>
      </c>
      <c r="Q419">
        <v>371.852014</v>
      </c>
      <c r="R419">
        <v>-504274.24222399999</v>
      </c>
      <c r="S419">
        <v>2511801.4598309998</v>
      </c>
      <c r="T419">
        <v>42638.085766999997</v>
      </c>
      <c r="U419">
        <v>84474.015662999998</v>
      </c>
      <c r="V419">
        <f t="shared" si="208"/>
        <v>8.4474015662999999</v>
      </c>
      <c r="Y419">
        <v>7500000</v>
      </c>
      <c r="Z419">
        <v>23.584900000000001</v>
      </c>
      <c r="AA419">
        <v>113.959</v>
      </c>
      <c r="AB419">
        <v>90.374099999999999</v>
      </c>
      <c r="AD419">
        <f t="shared" si="210"/>
        <v>386287.23214888264</v>
      </c>
      <c r="AE419">
        <f t="shared" si="211"/>
        <v>7.1091892355250836</v>
      </c>
      <c r="AF419">
        <f t="shared" si="212"/>
        <v>25.492840679458311</v>
      </c>
      <c r="AG419">
        <f t="shared" si="213"/>
        <v>2.3622318421549712E-2</v>
      </c>
    </row>
    <row r="420" spans="2:33" x14ac:dyDescent="0.2">
      <c r="B420">
        <f t="shared" si="207"/>
        <v>9250</v>
      </c>
      <c r="C420">
        <v>7600000</v>
      </c>
      <c r="D420">
        <v>371.90241800000001</v>
      </c>
      <c r="E420">
        <v>-504054.29491699999</v>
      </c>
      <c r="F420">
        <v>2511801.4598309998</v>
      </c>
      <c r="G420">
        <v>44118.835051000002</v>
      </c>
      <c r="I420">
        <f t="shared" si="202"/>
        <v>6674.3310973573825</v>
      </c>
      <c r="J420">
        <f t="shared" si="203"/>
        <v>0.5653688649838029</v>
      </c>
      <c r="K420">
        <f t="shared" si="204"/>
        <v>0.99865522371489002</v>
      </c>
      <c r="L420">
        <f t="shared" si="205"/>
        <v>4964.5503630000167</v>
      </c>
      <c r="M420">
        <f t="shared" si="206"/>
        <v>-2.2504215440000408</v>
      </c>
      <c r="O420">
        <v>9250</v>
      </c>
      <c r="P420">
        <v>7600000</v>
      </c>
      <c r="Q420">
        <v>371.90241800000001</v>
      </c>
      <c r="R420">
        <v>-504054.29491699999</v>
      </c>
      <c r="S420">
        <v>2511801.4598309998</v>
      </c>
      <c r="T420">
        <v>44118.835051000002</v>
      </c>
      <c r="U420">
        <v>87550.154076000006</v>
      </c>
      <c r="V420">
        <f t="shared" si="208"/>
        <v>8.7550154076000002</v>
      </c>
      <c r="Y420">
        <v>7600000</v>
      </c>
      <c r="Z420">
        <v>23.7987</v>
      </c>
      <c r="AA420">
        <v>114.17400000000001</v>
      </c>
      <c r="AB420">
        <v>90.375299999999996</v>
      </c>
      <c r="AD420">
        <f t="shared" si="210"/>
        <v>386302.61988166056</v>
      </c>
      <c r="AE420">
        <f t="shared" si="211"/>
        <v>7.3677783083055068</v>
      </c>
      <c r="AF420">
        <f t="shared" si="212"/>
        <v>25.149344615430916</v>
      </c>
      <c r="AG420">
        <f t="shared" si="213"/>
        <v>2.3944957978368445E-2</v>
      </c>
    </row>
    <row r="421" spans="2:33" x14ac:dyDescent="0.2">
      <c r="B421">
        <f t="shared" si="207"/>
        <v>9375</v>
      </c>
      <c r="C421">
        <v>7700000</v>
      </c>
      <c r="D421">
        <v>371.87742600000001</v>
      </c>
      <c r="E421">
        <v>-503844.56709199998</v>
      </c>
      <c r="F421">
        <v>2511801.4598309998</v>
      </c>
      <c r="G421">
        <v>45833.631700999998</v>
      </c>
      <c r="I421">
        <f t="shared" si="202"/>
        <v>6884.0589223573916</v>
      </c>
      <c r="J421">
        <f t="shared" si="203"/>
        <v>0.57300898478088136</v>
      </c>
      <c r="K421">
        <f t="shared" si="204"/>
        <v>0.99865522371489002</v>
      </c>
      <c r="L421">
        <f t="shared" si="205"/>
        <v>5174.2781880000257</v>
      </c>
      <c r="M421">
        <f t="shared" si="206"/>
        <v>-2.3321773999999276</v>
      </c>
      <c r="O421">
        <v>9375</v>
      </c>
      <c r="P421">
        <v>7700000</v>
      </c>
      <c r="Q421">
        <v>371.87742600000001</v>
      </c>
      <c r="R421">
        <v>-503844.56709199998</v>
      </c>
      <c r="S421">
        <v>2511801.4598309998</v>
      </c>
      <c r="T421">
        <v>45833.631700999998</v>
      </c>
      <c r="U421">
        <v>90597.896171999993</v>
      </c>
      <c r="V421">
        <f t="shared" si="208"/>
        <v>9.0597896171999999</v>
      </c>
      <c r="Y421">
        <v>7700000</v>
      </c>
      <c r="Z421">
        <v>23.558599999999998</v>
      </c>
      <c r="AA421">
        <v>113.946</v>
      </c>
      <c r="AB421">
        <v>90.3874</v>
      </c>
      <c r="AD421">
        <f t="shared" si="210"/>
        <v>386457.8023556557</v>
      </c>
      <c r="AE421">
        <f t="shared" si="211"/>
        <v>7.6211993448117621</v>
      </c>
      <c r="AF421">
        <f t="shared" si="212"/>
        <v>24.823988115048092</v>
      </c>
      <c r="AG421">
        <f t="shared" si="213"/>
        <v>2.4258793438389999E-2</v>
      </c>
    </row>
    <row r="422" spans="2:33" x14ac:dyDescent="0.2">
      <c r="B422">
        <f t="shared" si="207"/>
        <v>9500</v>
      </c>
      <c r="C422">
        <v>7800000</v>
      </c>
      <c r="D422">
        <v>371.98846099999997</v>
      </c>
      <c r="E422">
        <v>-503615.78107000003</v>
      </c>
      <c r="F422">
        <v>2511801.4598309998</v>
      </c>
      <c r="G422">
        <v>47386.941858999999</v>
      </c>
      <c r="I422">
        <f t="shared" si="202"/>
        <v>7112.8449443573481</v>
      </c>
      <c r="J422">
        <f t="shared" si="203"/>
        <v>0.58064910457795982</v>
      </c>
      <c r="K422">
        <f t="shared" ref="K422" si="215">F422/$F$345</f>
        <v>0.99865522371489002</v>
      </c>
      <c r="L422">
        <f t="shared" si="205"/>
        <v>5403.0642099999823</v>
      </c>
      <c r="M422">
        <f t="shared" si="206"/>
        <v>-2.1797118240003472</v>
      </c>
      <c r="O422">
        <v>9500</v>
      </c>
      <c r="P422">
        <v>7800000</v>
      </c>
      <c r="Q422">
        <v>371.98846099999997</v>
      </c>
      <c r="R422">
        <v>-503615.78107000003</v>
      </c>
      <c r="S422">
        <v>2511801.4598309998</v>
      </c>
      <c r="T422">
        <v>47386.941858999999</v>
      </c>
      <c r="U422">
        <v>93754.679084000003</v>
      </c>
      <c r="V422">
        <f t="shared" si="208"/>
        <v>9.375467908400001</v>
      </c>
      <c r="Y422">
        <v>7800000</v>
      </c>
      <c r="Z422">
        <v>23.384399999999999</v>
      </c>
      <c r="AA422">
        <v>114.04900000000001</v>
      </c>
      <c r="AB422">
        <v>90.664599999999993</v>
      </c>
      <c r="AD422">
        <f t="shared" si="210"/>
        <v>390024.28306762804</v>
      </c>
      <c r="AE422">
        <f t="shared" si="211"/>
        <v>7.8146331068185599</v>
      </c>
      <c r="AF422">
        <f t="shared" si="212"/>
        <v>24.723434027718483</v>
      </c>
      <c r="AG422">
        <f t="shared" si="213"/>
        <v>2.4357457759502509E-2</v>
      </c>
    </row>
    <row r="423" spans="2:33" x14ac:dyDescent="0.2">
      <c r="B423">
        <f t="shared" si="207"/>
        <v>9625</v>
      </c>
      <c r="C423">
        <v>7900000</v>
      </c>
      <c r="D423">
        <v>371.89463000000001</v>
      </c>
      <c r="E423">
        <v>-503397.32987399999</v>
      </c>
      <c r="F423">
        <v>2511801.4598309998</v>
      </c>
      <c r="G423">
        <v>48977.703857</v>
      </c>
      <c r="I423">
        <f t="shared" si="202"/>
        <v>7331.2961403573863</v>
      </c>
      <c r="J423">
        <f t="shared" si="203"/>
        <v>0.58828922437503817</v>
      </c>
      <c r="K423">
        <f t="shared" si="204"/>
        <v>0.99865522371489002</v>
      </c>
      <c r="L423">
        <f t="shared" si="205"/>
        <v>5621.5154060000204</v>
      </c>
      <c r="M423">
        <f t="shared" si="206"/>
        <v>-2.2623904319996946</v>
      </c>
      <c r="O423">
        <v>9625</v>
      </c>
      <c r="P423">
        <v>7900000</v>
      </c>
      <c r="Q423">
        <v>371.89463000000001</v>
      </c>
      <c r="R423">
        <v>-503397.32987399999</v>
      </c>
      <c r="S423">
        <v>2511801.4598309998</v>
      </c>
      <c r="T423">
        <v>48977.703857</v>
      </c>
      <c r="U423">
        <v>96823.977048000001</v>
      </c>
      <c r="V423">
        <f t="shared" si="208"/>
        <v>9.6823977048000014</v>
      </c>
      <c r="Y423">
        <v>7900000</v>
      </c>
      <c r="Z423">
        <v>23.412600000000001</v>
      </c>
      <c r="AA423">
        <v>114.861</v>
      </c>
      <c r="AB423">
        <v>91.448400000000007</v>
      </c>
      <c r="AD423">
        <f t="shared" si="210"/>
        <v>400227.32095115713</v>
      </c>
      <c r="AE423">
        <f t="shared" si="211"/>
        <v>7.864723777464981</v>
      </c>
      <c r="AF423">
        <f t="shared" si="212"/>
        <v>25.040716122263564</v>
      </c>
      <c r="AG423">
        <f t="shared" si="213"/>
        <v>2.4048832991025653E-2</v>
      </c>
    </row>
    <row r="424" spans="2:33" x14ac:dyDescent="0.2">
      <c r="B424">
        <f t="shared" si="207"/>
        <v>9750</v>
      </c>
      <c r="C424">
        <v>8000000</v>
      </c>
      <c r="D424">
        <v>371.942364</v>
      </c>
      <c r="E424">
        <v>-503150.52181200002</v>
      </c>
      <c r="F424">
        <v>2511801.4598309998</v>
      </c>
      <c r="G424">
        <v>50705.289333000001</v>
      </c>
      <c r="I424">
        <f t="shared" si="202"/>
        <v>7578.1042023573536</v>
      </c>
      <c r="J424">
        <f t="shared" si="203"/>
        <v>0.59592934417211663</v>
      </c>
      <c r="K424">
        <f t="shared" si="204"/>
        <v>0.99865522371489002</v>
      </c>
      <c r="L424">
        <f t="shared" si="205"/>
        <v>5868.3234679999878</v>
      </c>
      <c r="M424">
        <f t="shared" si="206"/>
        <v>-2.0355355040002614</v>
      </c>
      <c r="O424">
        <v>9750</v>
      </c>
      <c r="P424">
        <v>8000000</v>
      </c>
      <c r="Q424">
        <v>371.942364</v>
      </c>
      <c r="R424">
        <v>-503150.52181200002</v>
      </c>
      <c r="S424">
        <v>2511801.4598309998</v>
      </c>
      <c r="T424">
        <v>50705.289333000001</v>
      </c>
      <c r="U424">
        <v>99855.466344999993</v>
      </c>
      <c r="V424">
        <f t="shared" si="208"/>
        <v>9.9855466345000004</v>
      </c>
      <c r="Y424">
        <v>8000000</v>
      </c>
      <c r="Z424">
        <v>23.4635</v>
      </c>
      <c r="AA424">
        <v>114.82899999999999</v>
      </c>
      <c r="AB424">
        <v>91.365499999999997</v>
      </c>
      <c r="AD424">
        <f t="shared" si="210"/>
        <v>399139.86256027117</v>
      </c>
      <c r="AE424">
        <f t="shared" si="211"/>
        <v>8.1330609948102985</v>
      </c>
      <c r="AF424">
        <f t="shared" si="212"/>
        <v>24.65251540859439</v>
      </c>
      <c r="AG424">
        <f t="shared" si="213"/>
        <v>2.4427527577573698E-2</v>
      </c>
    </row>
    <row r="425" spans="2:33" x14ac:dyDescent="0.2">
      <c r="B425">
        <f t="shared" si="207"/>
        <v>9875</v>
      </c>
      <c r="C425">
        <v>8100000</v>
      </c>
      <c r="D425">
        <v>371.98314599999998</v>
      </c>
      <c r="E425">
        <v>-502897.72667499998</v>
      </c>
      <c r="F425">
        <v>2511801.4598309998</v>
      </c>
      <c r="G425">
        <v>52410.999060000002</v>
      </c>
      <c r="I425">
        <f t="shared" si="202"/>
        <v>7830.899339357391</v>
      </c>
      <c r="J425">
        <f t="shared" si="203"/>
        <v>0.60356946396919509</v>
      </c>
      <c r="K425">
        <f t="shared" si="204"/>
        <v>0.99865522371489002</v>
      </c>
      <c r="L425">
        <f t="shared" si="205"/>
        <v>6121.1186050000251</v>
      </c>
      <c r="M425">
        <f t="shared" si="206"/>
        <v>-1.9876389039997011</v>
      </c>
      <c r="O425">
        <v>9875</v>
      </c>
      <c r="P425">
        <v>8100000</v>
      </c>
      <c r="Q425">
        <v>371.98314599999998</v>
      </c>
      <c r="R425">
        <v>-502897.72667499998</v>
      </c>
      <c r="S425">
        <v>2511801.4598309998</v>
      </c>
      <c r="T425">
        <v>52410.999060000002</v>
      </c>
      <c r="U425">
        <v>102994.60797899999</v>
      </c>
      <c r="V425">
        <f t="shared" si="208"/>
        <v>10.2994607979</v>
      </c>
      <c r="Y425">
        <v>8100000</v>
      </c>
      <c r="Z425">
        <v>23.4985</v>
      </c>
      <c r="AA425">
        <v>115.053</v>
      </c>
      <c r="AB425">
        <v>91.554500000000004</v>
      </c>
      <c r="AD425">
        <f t="shared" si="210"/>
        <v>401621.98959723033</v>
      </c>
      <c r="AE425">
        <f t="shared" si="211"/>
        <v>8.3368942787977556</v>
      </c>
      <c r="AF425">
        <f t="shared" si="212"/>
        <v>24.491824013716666</v>
      </c>
      <c r="AG425">
        <f t="shared" si="213"/>
        <v>2.4587797122122768E-2</v>
      </c>
    </row>
    <row r="426" spans="2:33" x14ac:dyDescent="0.2">
      <c r="B426">
        <f t="shared" si="207"/>
        <v>10000</v>
      </c>
      <c r="C426">
        <v>8200000</v>
      </c>
      <c r="D426">
        <v>371.89576899999997</v>
      </c>
      <c r="E426">
        <v>-502641.67174399999</v>
      </c>
      <c r="F426">
        <v>2511801.4598309998</v>
      </c>
      <c r="G426">
        <v>54166.508672000004</v>
      </c>
      <c r="I426">
        <f t="shared" si="202"/>
        <v>8086.9542703573825</v>
      </c>
      <c r="J426">
        <f t="shared" si="203"/>
        <v>0.61120958376627343</v>
      </c>
      <c r="K426">
        <f t="shared" ref="K426" si="216">F426/$F$345</f>
        <v>0.99865522371489002</v>
      </c>
      <c r="L426">
        <f t="shared" si="205"/>
        <v>6377.1735360000166</v>
      </c>
      <c r="M426">
        <f t="shared" si="206"/>
        <v>-1.9615605520000681</v>
      </c>
      <c r="O426">
        <v>10000</v>
      </c>
      <c r="P426">
        <v>8200000</v>
      </c>
      <c r="Q426">
        <v>371.89576899999997</v>
      </c>
      <c r="R426">
        <v>-502641.67174399999</v>
      </c>
      <c r="S426">
        <v>2511801.4598309998</v>
      </c>
      <c r="T426">
        <v>54166.508672000004</v>
      </c>
      <c r="U426">
        <v>106358.651192</v>
      </c>
      <c r="V426">
        <f t="shared" si="208"/>
        <v>10.635865119200002</v>
      </c>
      <c r="Y426">
        <v>8200000</v>
      </c>
      <c r="Z426">
        <v>23.496400000000001</v>
      </c>
      <c r="AA426">
        <v>115.101</v>
      </c>
      <c r="AB426">
        <v>91.604600000000005</v>
      </c>
      <c r="AD426">
        <f t="shared" si="210"/>
        <v>402281.67124076618</v>
      </c>
      <c r="AE426">
        <f t="shared" si="211"/>
        <v>8.5950788253648049</v>
      </c>
      <c r="AF426">
        <f t="shared" si="212"/>
        <v>24.225402242118939</v>
      </c>
      <c r="AG426">
        <f t="shared" si="213"/>
        <v>2.4858204374951464E-2</v>
      </c>
    </row>
    <row r="427" spans="2:33" x14ac:dyDescent="0.2">
      <c r="B427">
        <f t="shared" si="207"/>
        <v>10125</v>
      </c>
      <c r="C427">
        <v>8300000</v>
      </c>
      <c r="D427">
        <v>371.89588700000002</v>
      </c>
      <c r="E427">
        <v>-502380.74657700001</v>
      </c>
      <c r="F427">
        <v>2511801.4598309998</v>
      </c>
      <c r="G427">
        <v>55889.465340000002</v>
      </c>
      <c r="I427">
        <f t="shared" si="202"/>
        <v>8347.8794373573619</v>
      </c>
      <c r="J427">
        <f t="shared" si="203"/>
        <v>0.61884970356335189</v>
      </c>
      <c r="K427">
        <f t="shared" si="204"/>
        <v>0.99865522371489002</v>
      </c>
      <c r="L427">
        <f t="shared" si="205"/>
        <v>6638.098702999996</v>
      </c>
      <c r="M427">
        <f t="shared" si="206"/>
        <v>-1.9225986640001647</v>
      </c>
      <c r="O427">
        <v>10125</v>
      </c>
      <c r="P427">
        <v>8300000</v>
      </c>
      <c r="Q427">
        <v>371.89588700000002</v>
      </c>
      <c r="R427">
        <v>-502380.74657700001</v>
      </c>
      <c r="S427">
        <v>2511801.4598309998</v>
      </c>
      <c r="T427">
        <v>55889.465340000002</v>
      </c>
      <c r="U427">
        <v>109518.81466</v>
      </c>
      <c r="V427">
        <f t="shared" si="208"/>
        <v>10.951881466000001</v>
      </c>
      <c r="Y427">
        <v>8300000</v>
      </c>
      <c r="Z427">
        <v>23.160699999999999</v>
      </c>
      <c r="AA427">
        <v>115.07899999999999</v>
      </c>
      <c r="AB427">
        <v>91.918300000000002</v>
      </c>
      <c r="AD427">
        <f t="shared" si="210"/>
        <v>406428.68168638443</v>
      </c>
      <c r="AE427">
        <f t="shared" si="211"/>
        <v>8.7601526638813301</v>
      </c>
      <c r="AF427">
        <f t="shared" si="212"/>
        <v>24.172973048053404</v>
      </c>
      <c r="AG427">
        <f t="shared" si="213"/>
        <v>2.4912119779511105E-2</v>
      </c>
    </row>
    <row r="428" spans="2:33" x14ac:dyDescent="0.2">
      <c r="B428">
        <f t="shared" si="207"/>
        <v>10250</v>
      </c>
      <c r="C428">
        <v>8400000</v>
      </c>
      <c r="D428">
        <v>372.112415</v>
      </c>
      <c r="E428">
        <v>-502104.81399300002</v>
      </c>
      <c r="F428">
        <v>2511801.4598309998</v>
      </c>
      <c r="G428">
        <v>57737.618426000001</v>
      </c>
      <c r="I428">
        <f t="shared" si="202"/>
        <v>8623.8120213573566</v>
      </c>
      <c r="J428">
        <f t="shared" si="203"/>
        <v>0.62648982336043024</v>
      </c>
      <c r="K428">
        <f t="shared" si="204"/>
        <v>0.99865522371489002</v>
      </c>
      <c r="L428">
        <f t="shared" si="205"/>
        <v>6914.0312869999907</v>
      </c>
      <c r="M428">
        <f t="shared" si="206"/>
        <v>-1.8025393280000426</v>
      </c>
      <c r="O428">
        <v>10250</v>
      </c>
      <c r="P428">
        <v>8400000</v>
      </c>
      <c r="Q428">
        <v>372.112415</v>
      </c>
      <c r="R428">
        <v>-502104.81399300002</v>
      </c>
      <c r="S428">
        <v>2511801.4598309998</v>
      </c>
      <c r="T428">
        <v>57737.618426000001</v>
      </c>
      <c r="U428">
        <v>112955.570781</v>
      </c>
      <c r="V428">
        <f t="shared" si="208"/>
        <v>11.2955570781</v>
      </c>
      <c r="Y428">
        <v>8400000</v>
      </c>
      <c r="Z428">
        <v>23.435099999999998</v>
      </c>
      <c r="AA428">
        <v>115.24299999999999</v>
      </c>
      <c r="AB428">
        <v>91.807900000000004</v>
      </c>
      <c r="AD428">
        <f t="shared" si="210"/>
        <v>404965.99613288179</v>
      </c>
      <c r="AE428">
        <f t="shared" si="211"/>
        <v>9.0676841625357216</v>
      </c>
      <c r="AF428">
        <f t="shared" si="212"/>
        <v>23.792246133777699</v>
      </c>
      <c r="AG428">
        <f t="shared" si="213"/>
        <v>2.5310767071506566E-2</v>
      </c>
    </row>
    <row r="429" spans="2:33" x14ac:dyDescent="0.2">
      <c r="B429">
        <f t="shared" si="207"/>
        <v>10375</v>
      </c>
      <c r="C429">
        <v>8500000</v>
      </c>
      <c r="D429">
        <v>371.869192</v>
      </c>
      <c r="E429">
        <v>-501837.727961</v>
      </c>
      <c r="F429">
        <v>2511801.4598309998</v>
      </c>
      <c r="G429">
        <v>59333.238815999997</v>
      </c>
      <c r="I429">
        <f t="shared" si="202"/>
        <v>8890.8980533573776</v>
      </c>
      <c r="J429">
        <f t="shared" si="203"/>
        <v>0.6341299431575087</v>
      </c>
      <c r="K429">
        <f t="shared" si="204"/>
        <v>0.99865522371489002</v>
      </c>
      <c r="L429">
        <f t="shared" si="205"/>
        <v>7181.1173190000118</v>
      </c>
      <c r="M429">
        <f t="shared" si="206"/>
        <v>-1.8733117439998315</v>
      </c>
      <c r="O429">
        <v>10375</v>
      </c>
      <c r="P429">
        <v>8500000</v>
      </c>
      <c r="Q429">
        <v>371.869192</v>
      </c>
      <c r="R429">
        <v>-501837.727961</v>
      </c>
      <c r="S429">
        <v>2511801.4598309998</v>
      </c>
      <c r="T429">
        <v>59333.238815999997</v>
      </c>
      <c r="U429">
        <v>116507.795669</v>
      </c>
      <c r="V429">
        <f t="shared" si="208"/>
        <v>11.650779566900001</v>
      </c>
    </row>
    <row r="430" spans="2:33" x14ac:dyDescent="0.2">
      <c r="B430">
        <f t="shared" si="207"/>
        <v>10500</v>
      </c>
      <c r="C430">
        <v>8600000</v>
      </c>
      <c r="D430">
        <v>371.91583900000001</v>
      </c>
      <c r="E430">
        <v>-501562.410775</v>
      </c>
      <c r="F430">
        <v>2511801.4598309998</v>
      </c>
      <c r="G430">
        <v>61149.225332000002</v>
      </c>
      <c r="I430">
        <f t="shared" si="202"/>
        <v>9166.2152393573779</v>
      </c>
      <c r="J430">
        <f t="shared" si="203"/>
        <v>0.64177006295458716</v>
      </c>
      <c r="K430">
        <f t="shared" ref="K430" si="217">F430/$F$345</f>
        <v>0.99865522371489002</v>
      </c>
      <c r="L430">
        <f t="shared" si="205"/>
        <v>7456.434505000012</v>
      </c>
      <c r="M430">
        <f t="shared" si="206"/>
        <v>-1.8074625119999983</v>
      </c>
      <c r="O430">
        <v>10500</v>
      </c>
      <c r="P430">
        <v>8600000</v>
      </c>
      <c r="Q430">
        <v>371.91583900000001</v>
      </c>
      <c r="R430">
        <v>-501562.410775</v>
      </c>
      <c r="S430">
        <v>2511801.4598309998</v>
      </c>
      <c r="T430">
        <v>61149.225332000002</v>
      </c>
      <c r="U430">
        <v>119765.665945</v>
      </c>
      <c r="V430">
        <f t="shared" si="208"/>
        <v>11.976566594500001</v>
      </c>
    </row>
    <row r="431" spans="2:33" x14ac:dyDescent="0.2">
      <c r="B431">
        <f t="shared" si="207"/>
        <v>10625</v>
      </c>
      <c r="C431">
        <v>8700000</v>
      </c>
      <c r="D431">
        <v>371.91807399999999</v>
      </c>
      <c r="E431">
        <v>-501295.98106600001</v>
      </c>
      <c r="F431">
        <v>2511801.4598309998</v>
      </c>
      <c r="G431">
        <v>63238.230107000003</v>
      </c>
      <c r="I431">
        <f t="shared" si="202"/>
        <v>9432.644948357367</v>
      </c>
      <c r="J431">
        <f t="shared" si="203"/>
        <v>0.64941018275166551</v>
      </c>
      <c r="K431">
        <f t="shared" si="204"/>
        <v>0.99865522371489002</v>
      </c>
      <c r="L431">
        <f t="shared" si="205"/>
        <v>7722.8642140000011</v>
      </c>
      <c r="M431">
        <f t="shared" si="206"/>
        <v>-1.8785623280000874</v>
      </c>
    </row>
    <row r="432" spans="2:33" x14ac:dyDescent="0.2">
      <c r="B432">
        <f t="shared" si="207"/>
        <v>10750</v>
      </c>
      <c r="C432">
        <v>8800000</v>
      </c>
      <c r="D432">
        <v>371.88767799999999</v>
      </c>
      <c r="E432">
        <v>-500996.15574199997</v>
      </c>
      <c r="F432">
        <v>2511801.4598309998</v>
      </c>
      <c r="G432">
        <v>65031.201075999998</v>
      </c>
      <c r="I432">
        <f t="shared" si="202"/>
        <v>9732.470272357401</v>
      </c>
      <c r="J432">
        <f t="shared" si="203"/>
        <v>0.65705030254874397</v>
      </c>
      <c r="K432">
        <f t="shared" si="204"/>
        <v>0.99865522371489002</v>
      </c>
      <c r="L432">
        <f t="shared" si="205"/>
        <v>8022.6895380000351</v>
      </c>
      <c r="M432">
        <f t="shared" si="206"/>
        <v>-1.611397407999728</v>
      </c>
    </row>
    <row r="433" spans="2:37" x14ac:dyDescent="0.2">
      <c r="B433">
        <f t="shared" si="207"/>
        <v>10875</v>
      </c>
      <c r="C433">
        <v>8900000</v>
      </c>
      <c r="D433">
        <v>371.95663100000002</v>
      </c>
      <c r="E433">
        <v>-500698.42752799997</v>
      </c>
      <c r="F433">
        <v>2511801.4598309998</v>
      </c>
      <c r="G433">
        <v>66720.168420000002</v>
      </c>
      <c r="I433">
        <f t="shared" si="202"/>
        <v>10030.198486357403</v>
      </c>
      <c r="J433">
        <f t="shared" si="203"/>
        <v>0.66469042234582243</v>
      </c>
      <c r="K433">
        <f t="shared" si="204"/>
        <v>0.99865522371489002</v>
      </c>
      <c r="L433">
        <f t="shared" si="205"/>
        <v>8320.4177520000376</v>
      </c>
      <c r="M433">
        <f t="shared" si="206"/>
        <v>-1.6281742879999801</v>
      </c>
    </row>
    <row r="434" spans="2:37" x14ac:dyDescent="0.2">
      <c r="B434">
        <f t="shared" si="207"/>
        <v>11000</v>
      </c>
      <c r="C434">
        <v>9000000</v>
      </c>
      <c r="D434">
        <v>371.98282499999999</v>
      </c>
      <c r="E434">
        <v>-500385.68813800003</v>
      </c>
      <c r="F434">
        <v>2511801.4598309998</v>
      </c>
      <c r="G434">
        <v>68493.263928999993</v>
      </c>
      <c r="I434">
        <f t="shared" si="202"/>
        <v>10342.937876357348</v>
      </c>
      <c r="J434">
        <f t="shared" si="203"/>
        <v>0.67233054214290078</v>
      </c>
      <c r="K434">
        <f t="shared" ref="K434" si="218">F434/$F$345</f>
        <v>0.99865522371489002</v>
      </c>
      <c r="L434">
        <f t="shared" si="205"/>
        <v>8633.1571419999818</v>
      </c>
      <c r="M434">
        <f t="shared" si="206"/>
        <v>-1.508084880000446</v>
      </c>
    </row>
    <row r="435" spans="2:37" x14ac:dyDescent="0.2">
      <c r="B435">
        <f t="shared" si="207"/>
        <v>11125</v>
      </c>
      <c r="C435">
        <v>9100000</v>
      </c>
      <c r="D435">
        <v>372.00662999999997</v>
      </c>
      <c r="E435">
        <v>-500084.58554499998</v>
      </c>
      <c r="F435">
        <v>2511801.4598309998</v>
      </c>
      <c r="G435">
        <v>70384.298435999997</v>
      </c>
      <c r="I435">
        <f t="shared" si="202"/>
        <v>10644.040469357395</v>
      </c>
      <c r="J435">
        <f t="shared" si="203"/>
        <v>0.67997066193997924</v>
      </c>
      <c r="K435">
        <f t="shared" si="204"/>
        <v>0.99865522371489002</v>
      </c>
      <c r="L435">
        <f t="shared" si="205"/>
        <v>8934.2597350000287</v>
      </c>
      <c r="M435">
        <f t="shared" si="206"/>
        <v>-1.6011792559996247</v>
      </c>
    </row>
    <row r="436" spans="2:37" x14ac:dyDescent="0.2">
      <c r="B436">
        <f t="shared" si="207"/>
        <v>11250</v>
      </c>
      <c r="C436">
        <v>9200000</v>
      </c>
      <c r="D436">
        <v>371.93436800000001</v>
      </c>
      <c r="E436">
        <v>-499752.53213900002</v>
      </c>
      <c r="F436">
        <v>2511801.4598309998</v>
      </c>
      <c r="G436">
        <v>72178.606400999997</v>
      </c>
      <c r="I436">
        <f t="shared" si="202"/>
        <v>10976.093875357357</v>
      </c>
      <c r="J436">
        <f t="shared" si="203"/>
        <v>0.68761078173705759</v>
      </c>
      <c r="K436">
        <f t="shared" si="204"/>
        <v>0.99865522371489002</v>
      </c>
      <c r="L436">
        <f t="shared" si="205"/>
        <v>9266.3131409999914</v>
      </c>
      <c r="M436">
        <f t="shared" si="206"/>
        <v>-1.3535727520002983</v>
      </c>
    </row>
    <row r="437" spans="2:37" x14ac:dyDescent="0.2">
      <c r="B437">
        <f t="shared" si="207"/>
        <v>11375</v>
      </c>
      <c r="C437">
        <v>9300000</v>
      </c>
      <c r="D437">
        <v>372.00657000000001</v>
      </c>
      <c r="E437">
        <v>-499414.97248400003</v>
      </c>
      <c r="F437">
        <v>2511801.4598309998</v>
      </c>
      <c r="G437">
        <v>74154.719918000003</v>
      </c>
      <c r="I437">
        <f t="shared" si="202"/>
        <v>11313.653530357347</v>
      </c>
      <c r="J437">
        <f t="shared" si="203"/>
        <v>0.69525090153413605</v>
      </c>
      <c r="K437">
        <f t="shared" si="204"/>
        <v>0.99865522371489002</v>
      </c>
      <c r="L437">
        <f t="shared" si="205"/>
        <v>9603.8727959999815</v>
      </c>
      <c r="M437">
        <f t="shared" si="206"/>
        <v>-1.3095227600000798</v>
      </c>
    </row>
    <row r="438" spans="2:37" x14ac:dyDescent="0.2">
      <c r="B438">
        <f t="shared" si="207"/>
        <v>11500</v>
      </c>
      <c r="C438">
        <v>9400000</v>
      </c>
      <c r="D438">
        <v>371.89611400000001</v>
      </c>
      <c r="E438">
        <v>-499079.84613399999</v>
      </c>
      <c r="F438">
        <v>2511801.4598309998</v>
      </c>
      <c r="G438">
        <v>75988.338894</v>
      </c>
      <c r="I438">
        <f t="shared" si="202"/>
        <v>11648.779880357382</v>
      </c>
      <c r="J438">
        <f t="shared" si="203"/>
        <v>0.7028910213312145</v>
      </c>
      <c r="K438">
        <f t="shared" ref="K438" si="219">F438/$F$345</f>
        <v>0.99865522371489002</v>
      </c>
      <c r="L438">
        <f t="shared" si="205"/>
        <v>9938.9991460000165</v>
      </c>
      <c r="M438">
        <f t="shared" si="206"/>
        <v>-1.3289891999997199</v>
      </c>
    </row>
    <row r="439" spans="2:37" x14ac:dyDescent="0.2">
      <c r="B439">
        <f t="shared" si="207"/>
        <v>11625</v>
      </c>
      <c r="C439">
        <v>9500000</v>
      </c>
      <c r="D439">
        <v>371.94518799999997</v>
      </c>
      <c r="E439">
        <v>-498725.339339</v>
      </c>
      <c r="F439">
        <v>2511801.4598309998</v>
      </c>
      <c r="G439">
        <v>77788.262080999993</v>
      </c>
      <c r="I439">
        <f t="shared" si="202"/>
        <v>12003.286675357376</v>
      </c>
      <c r="J439">
        <f t="shared" si="203"/>
        <v>0.71053114112829285</v>
      </c>
      <c r="K439">
        <f t="shared" si="204"/>
        <v>0.99865522371489002</v>
      </c>
      <c r="L439">
        <f t="shared" si="205"/>
        <v>10293.50594100001</v>
      </c>
      <c r="M439">
        <f t="shared" si="206"/>
        <v>-1.173945640000049</v>
      </c>
    </row>
    <row r="440" spans="2:37" x14ac:dyDescent="0.2">
      <c r="B440">
        <f t="shared" si="207"/>
        <v>11750</v>
      </c>
      <c r="C440">
        <v>9600000</v>
      </c>
      <c r="D440">
        <v>371.92604299999999</v>
      </c>
      <c r="E440">
        <v>-498377.56937300001</v>
      </c>
      <c r="F440">
        <v>2511801.4598309998</v>
      </c>
      <c r="G440">
        <v>79743.043856999997</v>
      </c>
      <c r="I440">
        <f t="shared" si="202"/>
        <v>12351.056641357369</v>
      </c>
      <c r="J440">
        <f t="shared" si="203"/>
        <v>0.71817126092537131</v>
      </c>
      <c r="K440">
        <f t="shared" si="204"/>
        <v>0.99865522371489002</v>
      </c>
      <c r="L440">
        <f t="shared" si="205"/>
        <v>10641.275907000003</v>
      </c>
      <c r="M440">
        <f t="shared" si="206"/>
        <v>-1.2278402720000594</v>
      </c>
      <c r="AC440" t="s">
        <v>136</v>
      </c>
      <c r="AD440" t="s">
        <v>129</v>
      </c>
      <c r="AE440" t="s">
        <v>133</v>
      </c>
      <c r="AF440" t="s">
        <v>27</v>
      </c>
      <c r="AG440" t="s">
        <v>134</v>
      </c>
      <c r="AH440" t="s">
        <v>135</v>
      </c>
    </row>
    <row r="441" spans="2:37" x14ac:dyDescent="0.2">
      <c r="B441">
        <f t="shared" si="207"/>
        <v>11875</v>
      </c>
      <c r="C441">
        <v>9700000</v>
      </c>
      <c r="D441">
        <v>371.86546800000002</v>
      </c>
      <c r="E441">
        <v>-498016.87592000002</v>
      </c>
      <c r="F441">
        <v>2511801.4598309998</v>
      </c>
      <c r="G441">
        <v>81632.104990000007</v>
      </c>
      <c r="I441">
        <f t="shared" si="202"/>
        <v>12711.750094357354</v>
      </c>
      <c r="J441">
        <f t="shared" si="203"/>
        <v>0.72581138072244977</v>
      </c>
      <c r="K441">
        <f t="shared" si="204"/>
        <v>0.99865522371489002</v>
      </c>
      <c r="L441">
        <f t="shared" si="205"/>
        <v>11001.969359999988</v>
      </c>
      <c r="M441">
        <f t="shared" si="206"/>
        <v>-1.1244523760001175</v>
      </c>
      <c r="AC441" s="9">
        <f>AD441/(10^-10)</f>
        <v>100</v>
      </c>
      <c r="AD441" s="14">
        <v>1E-8</v>
      </c>
      <c r="AE441" s="14">
        <f>2*1.2/AD441-(1500000000)*EXP(-523000000*AD441)</f>
        <v>231969712.04601014</v>
      </c>
      <c r="AF441">
        <f>AE441/(10^9)</f>
        <v>0.23196971204601013</v>
      </c>
      <c r="AG441" s="14">
        <f>-(1500000000)*EXP(-523000000*AD441)</f>
        <v>-8030287.9539898541</v>
      </c>
      <c r="AH441" s="9">
        <f>ABS(AG441)/(AE441-AG441)*100</f>
        <v>3.3459533141624394</v>
      </c>
    </row>
    <row r="442" spans="2:37" x14ac:dyDescent="0.2">
      <c r="B442">
        <f t="shared" si="207"/>
        <v>12000</v>
      </c>
      <c r="C442">
        <v>9800000</v>
      </c>
      <c r="D442">
        <v>371.95038</v>
      </c>
      <c r="E442">
        <v>-497653.77068399999</v>
      </c>
      <c r="F442">
        <v>2511801.4598309998</v>
      </c>
      <c r="G442">
        <v>83609.198755999998</v>
      </c>
      <c r="I442">
        <f t="shared" si="202"/>
        <v>13074.855330357386</v>
      </c>
      <c r="J442">
        <f t="shared" si="203"/>
        <v>0.73345150051952812</v>
      </c>
      <c r="K442">
        <f t="shared" ref="K442" si="220">F442/$F$345</f>
        <v>0.99865522371489002</v>
      </c>
      <c r="L442">
        <f t="shared" si="205"/>
        <v>11365.07459600002</v>
      </c>
      <c r="M442">
        <f t="shared" si="206"/>
        <v>-1.1051581119997427</v>
      </c>
      <c r="Q442">
        <f>Q451/O451</f>
        <v>3.3854680000000004</v>
      </c>
      <c r="R442">
        <f>Q442*16.5</f>
        <v>55.860222000000007</v>
      </c>
      <c r="S442">
        <f>R442*10^-10</f>
        <v>5.5860222000000008E-9</v>
      </c>
      <c r="AC442" s="9">
        <f t="shared" ref="AC442:AC446" si="221">AD442/(10^-10)</f>
        <v>55.860222000000007</v>
      </c>
      <c r="AD442">
        <v>5.5860222000000008E-9</v>
      </c>
      <c r="AE442" s="14">
        <f>2*1.2/AD442-(1500000000)*EXP(-523000000*AD442)</f>
        <v>348863724.55359602</v>
      </c>
      <c r="AF442">
        <f>AE442/(10^9)</f>
        <v>0.34886372455359604</v>
      </c>
      <c r="AG442" s="14">
        <f>-(1500000000)*EXP(-523000000*AD442)</f>
        <v>-80780110.374235064</v>
      </c>
      <c r="AH442" s="9">
        <f>ABS(AG442)/(AE442-AG442)*100</f>
        <v>18.80164541120531</v>
      </c>
      <c r="AK442" t="s">
        <v>137</v>
      </c>
    </row>
    <row r="443" spans="2:37" x14ac:dyDescent="0.2">
      <c r="B443">
        <f t="shared" si="207"/>
        <v>12125</v>
      </c>
      <c r="C443">
        <v>9900000</v>
      </c>
      <c r="D443">
        <v>371.90587299999999</v>
      </c>
      <c r="E443">
        <v>-497262.588606</v>
      </c>
      <c r="F443">
        <v>2511801.4598309998</v>
      </c>
      <c r="G443">
        <v>85509.663941999999</v>
      </c>
      <c r="I443">
        <f t="shared" si="202"/>
        <v>13466.03740835737</v>
      </c>
      <c r="J443">
        <f t="shared" si="203"/>
        <v>0.74109162031660658</v>
      </c>
      <c r="K443">
        <f t="shared" si="204"/>
        <v>0.99865522371489002</v>
      </c>
      <c r="L443">
        <f t="shared" si="205"/>
        <v>11756.256674000004</v>
      </c>
      <c r="M443">
        <f t="shared" si="206"/>
        <v>-0.88054337600013244</v>
      </c>
      <c r="Q443">
        <f>Q452/O452</f>
        <v>3.3784571428571426</v>
      </c>
      <c r="AA443" t="s">
        <v>132</v>
      </c>
      <c r="AC443" s="9">
        <f t="shared" si="221"/>
        <v>42.318350000000002</v>
      </c>
      <c r="AD443">
        <v>4.2318350000000006E-9</v>
      </c>
      <c r="AE443">
        <f>2*1.2/AD443-(1500000000)*EXP(-523000000*AD443)</f>
        <v>403112763.51381105</v>
      </c>
      <c r="AF443">
        <f>AE443/(10^9)</f>
        <v>0.40311276351381103</v>
      </c>
      <c r="AG443" s="14">
        <f t="shared" ref="AG443:AG446" si="222">-(1500000000)*EXP(-523000000*AD443)</f>
        <v>-164017098.59092587</v>
      </c>
      <c r="AH443" s="9">
        <f>ABS(AG443)/(AE443-AG443)*100</f>
        <v>28.920554100647124</v>
      </c>
    </row>
    <row r="444" spans="2:37" x14ac:dyDescent="0.2">
      <c r="B444">
        <f t="shared" si="207"/>
        <v>12250</v>
      </c>
      <c r="C444">
        <v>10000000</v>
      </c>
      <c r="D444">
        <v>372.12304699999999</v>
      </c>
      <c r="E444">
        <v>-496882.14866800001</v>
      </c>
      <c r="F444">
        <v>2511801.4598309998</v>
      </c>
      <c r="G444">
        <v>87622.476223000005</v>
      </c>
      <c r="I444">
        <f t="shared" si="202"/>
        <v>13846.477346357366</v>
      </c>
      <c r="J444">
        <f t="shared" si="203"/>
        <v>0.74873174011368493</v>
      </c>
      <c r="K444">
        <f t="shared" si="204"/>
        <v>0.99865522371489002</v>
      </c>
      <c r="L444">
        <f t="shared" si="205"/>
        <v>12136.696612</v>
      </c>
      <c r="M444">
        <f t="shared" si="206"/>
        <v>-0.96648049600003283</v>
      </c>
      <c r="Q444">
        <f t="shared" ref="Q444:Q445" si="223">Q453/O453</f>
        <v>3.3611882352941178</v>
      </c>
      <c r="AC444" s="9">
        <f t="shared" si="221"/>
        <v>35.473799999999997</v>
      </c>
      <c r="AD444">
        <v>3.5473799999999998E-9</v>
      </c>
      <c r="AE444">
        <f t="shared" ref="AE444:AE446" si="224">2*1.2/AD444-(1500000000)*EXP(-523000000*AD444)</f>
        <v>441941881.18492621</v>
      </c>
      <c r="AF444">
        <f t="shared" ref="AF444:AF446" si="225">AE444/(10^9)</f>
        <v>0.44194188118492622</v>
      </c>
      <c r="AG444" s="14">
        <f t="shared" si="222"/>
        <v>-234613773.9746564</v>
      </c>
      <c r="AH444" s="9">
        <f t="shared" ref="AH444:AH446" si="226">ABS(AG444)/(AE444-AG444)*100</f>
        <v>34.677675396759021</v>
      </c>
    </row>
    <row r="445" spans="2:37" x14ac:dyDescent="0.2">
      <c r="B445">
        <f t="shared" si="207"/>
        <v>12375</v>
      </c>
      <c r="C445">
        <v>10100000</v>
      </c>
      <c r="D445">
        <v>371.90686399999998</v>
      </c>
      <c r="E445">
        <v>-496512.50938200002</v>
      </c>
      <c r="F445">
        <v>2511801.4598309998</v>
      </c>
      <c r="G445">
        <v>89740.765169999999</v>
      </c>
      <c r="I445">
        <f t="shared" si="202"/>
        <v>14216.116632357356</v>
      </c>
      <c r="J445">
        <f t="shared" si="203"/>
        <v>0.75637185991076339</v>
      </c>
      <c r="K445">
        <f t="shared" si="204"/>
        <v>0.99865522371489002</v>
      </c>
      <c r="L445">
        <f t="shared" si="205"/>
        <v>12506.33589799999</v>
      </c>
      <c r="M445">
        <f t="shared" si="206"/>
        <v>-1.0528857120000756</v>
      </c>
      <c r="Q445">
        <f t="shared" si="223"/>
        <v>3.3970384615384615</v>
      </c>
      <c r="AC445" s="9">
        <f t="shared" si="221"/>
        <v>28.5701</v>
      </c>
      <c r="AD445">
        <v>2.8570100000000002E-9</v>
      </c>
      <c r="AE445">
        <f t="shared" si="224"/>
        <v>503402412.38401258</v>
      </c>
      <c r="AF445">
        <f t="shared" si="225"/>
        <v>0.50340241238401262</v>
      </c>
      <c r="AG445" s="14">
        <f t="shared" si="222"/>
        <v>-336636649.43236172</v>
      </c>
      <c r="AH445" s="9">
        <f t="shared" si="226"/>
        <v>40.073928074781328</v>
      </c>
    </row>
    <row r="446" spans="2:37" x14ac:dyDescent="0.2">
      <c r="B446">
        <f t="shared" si="207"/>
        <v>12500</v>
      </c>
      <c r="C446">
        <v>10200000</v>
      </c>
      <c r="D446">
        <v>371.97831600000001</v>
      </c>
      <c r="E446">
        <v>-496119.81475800002</v>
      </c>
      <c r="F446">
        <v>2511801.4598309998</v>
      </c>
      <c r="G446">
        <v>91646.116330999997</v>
      </c>
      <c r="I446">
        <f t="shared" si="202"/>
        <v>14608.811256357352</v>
      </c>
      <c r="J446">
        <f t="shared" si="203"/>
        <v>0.76401197970784185</v>
      </c>
      <c r="K446">
        <f t="shared" ref="K446" si="227">F446/$F$345</f>
        <v>0.99865522371489002</v>
      </c>
      <c r="L446">
        <f t="shared" si="205"/>
        <v>12899.030521999986</v>
      </c>
      <c r="M446">
        <f t="shared" si="206"/>
        <v>-0.86844300800003116</v>
      </c>
      <c r="Q446">
        <f>Q455/O455</f>
        <v>3.4229666666666665</v>
      </c>
      <c r="AC446" s="9">
        <f t="shared" si="221"/>
        <v>22.080750000000002</v>
      </c>
      <c r="AD446">
        <v>2.2080750000000002E-9</v>
      </c>
      <c r="AE446">
        <f t="shared" si="224"/>
        <v>614249747.73199201</v>
      </c>
      <c r="AF446">
        <f t="shared" si="225"/>
        <v>0.61424974773199204</v>
      </c>
      <c r="AG446" s="14">
        <f t="shared" si="222"/>
        <v>-472669854.1837036</v>
      </c>
      <c r="AH446" s="9">
        <f t="shared" si="226"/>
        <v>43.487103678195062</v>
      </c>
    </row>
    <row r="447" spans="2:37" x14ac:dyDescent="0.2">
      <c r="B447">
        <f t="shared" si="207"/>
        <v>12625</v>
      </c>
      <c r="C447">
        <v>10300000</v>
      </c>
      <c r="D447">
        <v>371.91100999999998</v>
      </c>
      <c r="E447">
        <v>-495740.01587499998</v>
      </c>
      <c r="F447">
        <v>2511801.4598309998</v>
      </c>
      <c r="G447">
        <v>93542.015010999996</v>
      </c>
      <c r="I447">
        <f t="shared" si="202"/>
        <v>14988.610139357392</v>
      </c>
      <c r="J447">
        <f t="shared" si="203"/>
        <v>0.7716520995049202</v>
      </c>
      <c r="K447">
        <f t="shared" si="204"/>
        <v>0.99865522371489002</v>
      </c>
      <c r="L447">
        <f t="shared" si="205"/>
        <v>13278.829405000026</v>
      </c>
      <c r="M447">
        <f t="shared" si="206"/>
        <v>-0.97160893599968401</v>
      </c>
    </row>
    <row r="448" spans="2:37" x14ac:dyDescent="0.2">
      <c r="B448">
        <f t="shared" si="207"/>
        <v>12750</v>
      </c>
      <c r="C448">
        <v>10400000</v>
      </c>
      <c r="D448">
        <v>371.96083900000002</v>
      </c>
      <c r="E448">
        <v>-495332.676615</v>
      </c>
      <c r="F448">
        <v>2511801.4598309998</v>
      </c>
      <c r="G448">
        <v>95749.860358999998</v>
      </c>
      <c r="I448">
        <f t="shared" si="202"/>
        <v>15395.949399357371</v>
      </c>
      <c r="J448">
        <f t="shared" si="203"/>
        <v>0.77929221930199866</v>
      </c>
      <c r="K448">
        <f t="shared" si="204"/>
        <v>0.99865522371489002</v>
      </c>
      <c r="L448">
        <f t="shared" si="205"/>
        <v>13686.168665000005</v>
      </c>
      <c r="M448">
        <f t="shared" si="206"/>
        <v>-0.75128592000016947</v>
      </c>
    </row>
    <row r="449" spans="2:65" x14ac:dyDescent="0.2">
      <c r="B449">
        <f t="shared" si="207"/>
        <v>12875</v>
      </c>
      <c r="C449">
        <v>10500000</v>
      </c>
      <c r="D449">
        <v>371.928066</v>
      </c>
      <c r="E449">
        <v>-494939.44578299997</v>
      </c>
      <c r="F449">
        <v>2511801.4598309998</v>
      </c>
      <c r="G449">
        <v>97799.004035999998</v>
      </c>
      <c r="I449">
        <f t="shared" si="202"/>
        <v>15789.180231357401</v>
      </c>
      <c r="J449">
        <f t="shared" si="203"/>
        <v>0.78693233909907712</v>
      </c>
      <c r="K449">
        <f t="shared" si="204"/>
        <v>0.99865522371489002</v>
      </c>
      <c r="L449">
        <f t="shared" si="205"/>
        <v>14079.399497000035</v>
      </c>
      <c r="M449">
        <f t="shared" si="206"/>
        <v>-0.86415334399975841</v>
      </c>
      <c r="S449" t="s">
        <v>124</v>
      </c>
      <c r="AF449" t="s">
        <v>110</v>
      </c>
      <c r="AG449" t="s">
        <v>130</v>
      </c>
      <c r="AH449" t="s">
        <v>55</v>
      </c>
    </row>
    <row r="450" spans="2:65" x14ac:dyDescent="0.2">
      <c r="B450">
        <f t="shared" si="207"/>
        <v>13000</v>
      </c>
      <c r="C450">
        <v>10600000</v>
      </c>
      <c r="D450">
        <v>371.98895900000002</v>
      </c>
      <c r="E450">
        <v>-494508.50961399998</v>
      </c>
      <c r="F450">
        <v>2511801.4598309998</v>
      </c>
      <c r="G450">
        <v>99833.003245</v>
      </c>
      <c r="I450">
        <f t="shared" si="202"/>
        <v>16220.116400357394</v>
      </c>
      <c r="J450">
        <f t="shared" si="203"/>
        <v>0.79457245889615546</v>
      </c>
      <c r="K450">
        <f t="shared" ref="K450" si="228">F450/$F$345</f>
        <v>0.99865522371489002</v>
      </c>
      <c r="L450">
        <f t="shared" si="205"/>
        <v>14510.335666000028</v>
      </c>
      <c r="M450">
        <f t="shared" si="206"/>
        <v>-0.56251064800005401</v>
      </c>
      <c r="O450" t="s">
        <v>125</v>
      </c>
      <c r="P450" t="s">
        <v>122</v>
      </c>
      <c r="Q450" t="s">
        <v>127</v>
      </c>
      <c r="R450" t="s">
        <v>126</v>
      </c>
      <c r="S450" t="s">
        <v>110</v>
      </c>
      <c r="T450" t="s">
        <v>130</v>
      </c>
      <c r="U450" t="s">
        <v>128</v>
      </c>
      <c r="AC450" t="s">
        <v>88</v>
      </c>
      <c r="AD450" t="s">
        <v>89</v>
      </c>
      <c r="AE450" t="s">
        <v>126</v>
      </c>
      <c r="AF450" t="s">
        <v>108</v>
      </c>
      <c r="AG450" t="s">
        <v>108</v>
      </c>
      <c r="AH450" t="s">
        <v>128</v>
      </c>
      <c r="AI450" s="12" t="s">
        <v>92</v>
      </c>
      <c r="AM450" t="s">
        <v>131</v>
      </c>
      <c r="AN450" t="s">
        <v>129</v>
      </c>
    </row>
    <row r="451" spans="2:65" x14ac:dyDescent="0.2">
      <c r="O451">
        <v>12.5</v>
      </c>
      <c r="P451" s="11">
        <v>0.19346553051831017</v>
      </c>
      <c r="Q451">
        <v>42.318350000000002</v>
      </c>
      <c r="R451">
        <f>1/Q451</f>
        <v>2.3630410921030711E-2</v>
      </c>
      <c r="S451">
        <v>0.40959382574308179</v>
      </c>
      <c r="T451">
        <f>S451*10^9</f>
        <v>409593825.74308181</v>
      </c>
      <c r="U451">
        <f>S451*Q451*(10^-10)/(10^-9)/2</f>
        <v>0.86666674378173736</v>
      </c>
      <c r="W451">
        <v>0.2136181575433912</v>
      </c>
      <c r="X451">
        <v>0.99998381009901305</v>
      </c>
      <c r="Z451">
        <v>0.2136181575433912</v>
      </c>
      <c r="AA451">
        <v>0.85679186439999999</v>
      </c>
      <c r="AC451">
        <v>84.636700000000005</v>
      </c>
      <c r="AD451">
        <v>42.318350000000002</v>
      </c>
      <c r="AE451">
        <f>1/AD451</f>
        <v>2.3630410921030711E-2</v>
      </c>
      <c r="AF451">
        <v>0.57551561141528096</v>
      </c>
      <c r="AG451">
        <f>AF451*10^9</f>
        <v>575515611.41528094</v>
      </c>
      <c r="AH451">
        <f>AF451*AD451*(10^-10)/(10^-9)/2</f>
        <v>1.2177435537167927</v>
      </c>
      <c r="AI451" s="13">
        <f>AC451/10</f>
        <v>8.4636700000000005</v>
      </c>
      <c r="AM451">
        <f>AG451-T451</f>
        <v>165921785.67219913</v>
      </c>
      <c r="AN451">
        <f>AD451*(10^-10)</f>
        <v>4.2318350000000006E-9</v>
      </c>
    </row>
    <row r="452" spans="2:65" x14ac:dyDescent="0.2">
      <c r="O452">
        <v>10.5</v>
      </c>
      <c r="P452" s="11">
        <v>0.19909937534922303</v>
      </c>
      <c r="Q452">
        <v>35.473799999999997</v>
      </c>
      <c r="R452">
        <f t="shared" ref="R452:R455" si="229">1/Q452</f>
        <v>2.818981896498261E-2</v>
      </c>
      <c r="S452">
        <v>0.44330807905577468</v>
      </c>
      <c r="T452">
        <f t="shared" ref="T452:T455" si="230">S452*10^9</f>
        <v>443308079.05577469</v>
      </c>
      <c r="U452">
        <f>S452*Q452*(10^-10)/(10^-9)/2</f>
        <v>0.7862911067404369</v>
      </c>
      <c r="W452">
        <v>0.22429906542056074</v>
      </c>
      <c r="X452">
        <v>1.0000613370517142</v>
      </c>
      <c r="Z452">
        <v>0.24032042723631508</v>
      </c>
      <c r="AA452">
        <v>1.0890747816999999</v>
      </c>
      <c r="AC452">
        <v>70.947599999999994</v>
      </c>
      <c r="AD452">
        <v>35.473799999999997</v>
      </c>
      <c r="AE452">
        <f t="shared" ref="AE452:AE455" si="231">1/AD452</f>
        <v>2.818981896498261E-2</v>
      </c>
      <c r="AF452">
        <v>0.67422296105210333</v>
      </c>
      <c r="AG452">
        <f t="shared" ref="AG452:AG455" si="232">AF452*10^9</f>
        <v>674222961.05210328</v>
      </c>
      <c r="AH452">
        <f>AF452*AD452*(10^-10)/(10^-9)/2</f>
        <v>1.195862523788505</v>
      </c>
      <c r="AI452" s="13">
        <f>AC452/10</f>
        <v>7.0947599999999991</v>
      </c>
      <c r="AM452">
        <f t="shared" ref="AM452:AM454" si="233">AG452-T452</f>
        <v>230914881.99632859</v>
      </c>
      <c r="AN452">
        <f>AD452*(10^-10)</f>
        <v>3.5473799999999998E-9</v>
      </c>
    </row>
    <row r="453" spans="2:65" x14ac:dyDescent="0.2">
      <c r="O453">
        <v>8.5</v>
      </c>
      <c r="P453" s="11">
        <v>0.20415420483086757</v>
      </c>
      <c r="Q453">
        <v>28.5701</v>
      </c>
      <c r="R453">
        <f t="shared" si="229"/>
        <v>3.5001627575682266E-2</v>
      </c>
      <c r="S453">
        <v>0.51479400267713238</v>
      </c>
      <c r="T453">
        <f t="shared" si="230"/>
        <v>514794002.67713237</v>
      </c>
      <c r="U453">
        <f>S453*Q453*(10^-10)/(10^-9)/2</f>
        <v>0.73538580679429699</v>
      </c>
      <c r="AC453">
        <v>57.1402</v>
      </c>
      <c r="AD453">
        <v>28.5701</v>
      </c>
      <c r="AE453">
        <f t="shared" si="231"/>
        <v>3.5001627575682266E-2</v>
      </c>
      <c r="AF453">
        <v>0.85127976316364762</v>
      </c>
      <c r="AG453">
        <f t="shared" si="232"/>
        <v>851279763.16364765</v>
      </c>
      <c r="AH453">
        <f>AF453*AD453*(10^-10)/(10^-9)/2</f>
        <v>1.2160573980780864</v>
      </c>
      <c r="AI453" s="13">
        <f>AC453/10</f>
        <v>5.7140199999999997</v>
      </c>
      <c r="AM453">
        <f t="shared" si="233"/>
        <v>336485760.48651528</v>
      </c>
      <c r="AN453">
        <f>AD453*(10^-10)</f>
        <v>2.8570100000000002E-9</v>
      </c>
    </row>
    <row r="454" spans="2:65" x14ac:dyDescent="0.2">
      <c r="O454">
        <v>6.5</v>
      </c>
      <c r="P454" s="11">
        <v>0.21118623240132886</v>
      </c>
      <c r="Q454">
        <v>22.080749999999998</v>
      </c>
      <c r="R454">
        <f t="shared" si="229"/>
        <v>4.5288316746487325E-2</v>
      </c>
      <c r="S454">
        <v>0.61170194453828342</v>
      </c>
      <c r="T454">
        <f t="shared" si="230"/>
        <v>611701944.53828347</v>
      </c>
      <c r="U454">
        <f>S454*Q454*(10^-10)/(10^-9)/2</f>
        <v>0.67534188559318498</v>
      </c>
      <c r="X454">
        <f>(W452-W451)/(X452-X451)</f>
        <v>137.77025286088963</v>
      </c>
      <c r="AA454">
        <f>(AA452-AA451)/(Z452-Z451)</f>
        <v>8.6989952528850019</v>
      </c>
      <c r="AC454">
        <v>44.161499999999997</v>
      </c>
      <c r="AD454">
        <v>22.080749999999998</v>
      </c>
      <c r="AE454">
        <f t="shared" si="231"/>
        <v>4.5288316746487325E-2</v>
      </c>
      <c r="AF454">
        <v>1.087207857759825</v>
      </c>
      <c r="AG454">
        <f t="shared" si="232"/>
        <v>1087207857.759825</v>
      </c>
      <c r="AH454">
        <f>AF454*AD454*(10^-10)/(10^-9)/2</f>
        <v>1.2003182452615127</v>
      </c>
      <c r="AI454" s="13">
        <f>AC454/10</f>
        <v>4.41615</v>
      </c>
      <c r="AM454">
        <f t="shared" si="233"/>
        <v>475505913.22154152</v>
      </c>
      <c r="AN454">
        <f>AD454*(10^-10)</f>
        <v>2.2080749999999997E-9</v>
      </c>
    </row>
    <row r="455" spans="2:65" x14ac:dyDescent="0.2">
      <c r="O455">
        <v>4.5</v>
      </c>
      <c r="P455" s="11">
        <v>0.21584864429615627</v>
      </c>
      <c r="Q455">
        <v>15.40335</v>
      </c>
      <c r="R455">
        <f t="shared" si="229"/>
        <v>6.4920942522243535E-2</v>
      </c>
      <c r="S455">
        <v>0.87619485807392627</v>
      </c>
      <c r="T455">
        <f t="shared" si="230"/>
        <v>876194858.07392633</v>
      </c>
      <c r="U455">
        <f>S455*Q455*(10^-10)/(10^-9)/2</f>
        <v>0.67481680335565064</v>
      </c>
      <c r="X455">
        <f>(1-X451)*X454+W451</f>
        <v>0.21584864429615627</v>
      </c>
      <c r="AA455">
        <f>(P455-Z451)*AA454+AA451</f>
        <v>0.87619485807392627</v>
      </c>
      <c r="AC455">
        <v>30.806699999999999</v>
      </c>
      <c r="AD455">
        <v>15.40335</v>
      </c>
      <c r="AE455">
        <f t="shared" si="231"/>
        <v>6.4920942522243535E-2</v>
      </c>
      <c r="AF455">
        <v>1.4003823157964894</v>
      </c>
      <c r="AG455">
        <f t="shared" si="232"/>
        <v>1400382315.7964895</v>
      </c>
      <c r="AH455">
        <f>AF455*AD455*(10^-10)/(10^-9)/2</f>
        <v>1.0785289472011925</v>
      </c>
      <c r="AI455" s="13">
        <f>AC455/10</f>
        <v>3.08067</v>
      </c>
    </row>
    <row r="457" spans="2:65" x14ac:dyDescent="0.2">
      <c r="L457">
        <v>0</v>
      </c>
      <c r="M457">
        <v>1</v>
      </c>
    </row>
    <row r="458" spans="2:65" x14ac:dyDescent="0.2">
      <c r="B458" t="s">
        <v>118</v>
      </c>
      <c r="L458">
        <v>1</v>
      </c>
      <c r="M458">
        <v>1</v>
      </c>
    </row>
    <row r="459" spans="2:65" x14ac:dyDescent="0.2">
      <c r="D459" t="s">
        <v>121</v>
      </c>
      <c r="F459" t="s">
        <v>42</v>
      </c>
      <c r="Q459" t="s">
        <v>121</v>
      </c>
      <c r="S459" t="s">
        <v>31</v>
      </c>
      <c r="AD459" t="s">
        <v>121</v>
      </c>
      <c r="AF459" t="s">
        <v>37</v>
      </c>
      <c r="AO459" t="s">
        <v>123</v>
      </c>
      <c r="AQ459" t="s">
        <v>121</v>
      </c>
      <c r="AS459" t="s">
        <v>34</v>
      </c>
      <c r="BB459" t="s">
        <v>123</v>
      </c>
      <c r="BD459" t="s">
        <v>121</v>
      </c>
      <c r="BF459" t="s">
        <v>41</v>
      </c>
    </row>
    <row r="460" spans="2:65" x14ac:dyDescent="0.2">
      <c r="B460">
        <v>16361</v>
      </c>
      <c r="C460" t="s">
        <v>13</v>
      </c>
      <c r="D460" t="s">
        <v>14</v>
      </c>
      <c r="E460" t="s">
        <v>15</v>
      </c>
      <c r="F460" t="s">
        <v>16</v>
      </c>
      <c r="G460" t="s">
        <v>17</v>
      </c>
      <c r="I460" t="s">
        <v>18</v>
      </c>
      <c r="J460" t="s">
        <v>19</v>
      </c>
      <c r="K460" t="s">
        <v>20</v>
      </c>
      <c r="L460" t="s">
        <v>21</v>
      </c>
      <c r="M460" t="s">
        <v>22</v>
      </c>
      <c r="O460">
        <v>9721</v>
      </c>
      <c r="P460" t="s">
        <v>13</v>
      </c>
      <c r="Q460" t="s">
        <v>14</v>
      </c>
      <c r="R460" t="s">
        <v>15</v>
      </c>
      <c r="S460" t="s">
        <v>16</v>
      </c>
      <c r="T460" t="s">
        <v>17</v>
      </c>
      <c r="V460" t="s">
        <v>18</v>
      </c>
      <c r="W460" t="s">
        <v>19</v>
      </c>
      <c r="X460" t="s">
        <v>20</v>
      </c>
      <c r="Y460" t="s">
        <v>21</v>
      </c>
      <c r="Z460" t="s">
        <v>22</v>
      </c>
      <c r="AB460">
        <v>5065</v>
      </c>
      <c r="AC460" t="s">
        <v>13</v>
      </c>
      <c r="AD460" t="s">
        <v>14</v>
      </c>
      <c r="AE460" t="s">
        <v>15</v>
      </c>
      <c r="AF460" t="s">
        <v>16</v>
      </c>
      <c r="AG460" t="s">
        <v>17</v>
      </c>
      <c r="AI460" t="s">
        <v>18</v>
      </c>
      <c r="AJ460" t="s">
        <v>19</v>
      </c>
      <c r="AK460" t="s">
        <v>20</v>
      </c>
      <c r="AL460" t="s">
        <v>21</v>
      </c>
      <c r="AM460" t="s">
        <v>22</v>
      </c>
      <c r="AO460">
        <v>2277</v>
      </c>
      <c r="AP460" t="s">
        <v>13</v>
      </c>
      <c r="AQ460" t="s">
        <v>14</v>
      </c>
      <c r="AR460" t="s">
        <v>15</v>
      </c>
      <c r="AS460" t="s">
        <v>16</v>
      </c>
      <c r="AT460" t="s">
        <v>17</v>
      </c>
      <c r="AV460" t="s">
        <v>18</v>
      </c>
      <c r="AW460" t="s">
        <v>19</v>
      </c>
      <c r="AX460" t="s">
        <v>20</v>
      </c>
      <c r="AY460" t="s">
        <v>21</v>
      </c>
      <c r="AZ460" t="s">
        <v>22</v>
      </c>
      <c r="BB460">
        <v>749</v>
      </c>
      <c r="BC460" t="s">
        <v>13</v>
      </c>
      <c r="BD460" t="s">
        <v>14</v>
      </c>
      <c r="BE460" t="s">
        <v>15</v>
      </c>
      <c r="BF460" t="s">
        <v>16</v>
      </c>
      <c r="BG460" t="s">
        <v>17</v>
      </c>
      <c r="BI460" t="s">
        <v>18</v>
      </c>
      <c r="BJ460" t="s">
        <v>19</v>
      </c>
      <c r="BK460" t="s">
        <v>20</v>
      </c>
      <c r="BL460" t="s">
        <v>21</v>
      </c>
      <c r="BM460" t="s">
        <v>22</v>
      </c>
    </row>
    <row r="461" spans="2:65" x14ac:dyDescent="0.2">
      <c r="B461" t="s">
        <v>23</v>
      </c>
      <c r="C461">
        <v>100000</v>
      </c>
      <c r="D461">
        <v>371.86096400000002</v>
      </c>
      <c r="E461">
        <v>-585577.29941900005</v>
      </c>
      <c r="F461">
        <v>2515183.8193839998</v>
      </c>
      <c r="G461">
        <v>-3.6046000000000002E-2</v>
      </c>
      <c r="O461" t="s">
        <v>23</v>
      </c>
      <c r="P461">
        <v>100000</v>
      </c>
      <c r="Q461">
        <v>371.86096400000002</v>
      </c>
      <c r="R461">
        <v>-585577.29941900005</v>
      </c>
      <c r="S461">
        <v>2515183.8193839998</v>
      </c>
      <c r="T461">
        <v>-3.6046000000000002E-2</v>
      </c>
      <c r="AB461" t="s">
        <v>23</v>
      </c>
      <c r="AC461">
        <v>100000</v>
      </c>
      <c r="AD461">
        <v>371.86096400000002</v>
      </c>
      <c r="AE461">
        <v>-585577.29941900005</v>
      </c>
      <c r="AF461">
        <v>2515183.8193839998</v>
      </c>
      <c r="AG461">
        <v>-3.6046000000000002E-2</v>
      </c>
      <c r="AO461" t="s">
        <v>23</v>
      </c>
      <c r="AP461">
        <v>100000</v>
      </c>
      <c r="AQ461">
        <v>371.86096400000002</v>
      </c>
      <c r="AR461">
        <v>-585577.29941900005</v>
      </c>
      <c r="AS461">
        <v>2515183.8193839998</v>
      </c>
      <c r="AT461">
        <v>-3.6046000000000002E-2</v>
      </c>
      <c r="BB461" t="s">
        <v>23</v>
      </c>
      <c r="BC461">
        <v>100000</v>
      </c>
      <c r="BD461">
        <v>371.86096400000002</v>
      </c>
      <c r="BE461">
        <v>-585577.29941900005</v>
      </c>
      <c r="BF461">
        <v>2515183.8193839998</v>
      </c>
      <c r="BG461">
        <v>-3.6046000000000002E-2</v>
      </c>
    </row>
    <row r="462" spans="2:65" x14ac:dyDescent="0.2">
      <c r="B462">
        <v>0</v>
      </c>
      <c r="C462">
        <v>200000</v>
      </c>
      <c r="D462">
        <v>371.882295</v>
      </c>
      <c r="E462">
        <v>-509018.84528000001</v>
      </c>
      <c r="F462">
        <v>2512675.3574620001</v>
      </c>
      <c r="G462">
        <v>3.032E-3</v>
      </c>
      <c r="I462">
        <f>E462-(128000-$B$460)/128000*$E$461</f>
        <v>1709.7807343573659</v>
      </c>
      <c r="J462">
        <f>B462/$B$460</f>
        <v>0</v>
      </c>
      <c r="K462">
        <f>F462/$F$461</f>
        <v>0.99900267252728503</v>
      </c>
      <c r="L462">
        <f>E462-$E$462</f>
        <v>0</v>
      </c>
      <c r="O462">
        <v>0</v>
      </c>
      <c r="P462">
        <v>200000</v>
      </c>
      <c r="Q462">
        <v>371.89633900000001</v>
      </c>
      <c r="R462">
        <v>-539925.60653600004</v>
      </c>
      <c r="S462">
        <v>2512983.533384</v>
      </c>
      <c r="T462">
        <v>-2.3144000000000001E-2</v>
      </c>
      <c r="V462">
        <f>R462-(128000-$O$460)/128000*$R$461</f>
        <v>1179.8418857179349</v>
      </c>
      <c r="W462">
        <f>O462/$O$460</f>
        <v>0</v>
      </c>
      <c r="X462">
        <f>S462/$S$461</f>
        <v>0.99912519872979355</v>
      </c>
      <c r="Y462">
        <f>R462-$R$462</f>
        <v>0</v>
      </c>
      <c r="AB462">
        <v>0</v>
      </c>
      <c r="AC462">
        <v>200000</v>
      </c>
      <c r="AD462">
        <v>371.881754</v>
      </c>
      <c r="AE462">
        <v>-561627.59850399999</v>
      </c>
      <c r="AF462">
        <v>2513544.3428790001</v>
      </c>
      <c r="AG462">
        <v>-1.5417E-2</v>
      </c>
      <c r="AI462">
        <f>AE462-(128000-$AB$460)/128000*$AE$461</f>
        <v>778.224184084218</v>
      </c>
      <c r="AJ462">
        <f>AB462/$AB$460</f>
        <v>0</v>
      </c>
      <c r="AK462">
        <f>AF462/$AF$461</f>
        <v>0.99934816831582463</v>
      </c>
      <c r="AL462">
        <f>AE462-$AE$462</f>
        <v>0</v>
      </c>
      <c r="AO462">
        <v>0</v>
      </c>
      <c r="AP462">
        <v>200000</v>
      </c>
      <c r="AQ462">
        <v>371.89894099999998</v>
      </c>
      <c r="AR462">
        <v>-574701.59890600003</v>
      </c>
      <c r="AS462">
        <v>2514506.3894719998</v>
      </c>
      <c r="AT462">
        <v>3.2339999999999999E-3</v>
      </c>
      <c r="AV462">
        <f>AR462-(128000-$AO$460)/128000*$AR$461</f>
        <v>458.82933505414985</v>
      </c>
      <c r="AW462">
        <f>AO462/$AO$460</f>
        <v>0</v>
      </c>
      <c r="AX462">
        <f>AS462/$AS$461</f>
        <v>0.99973066385574716</v>
      </c>
      <c r="AY462">
        <f>AR462-$AR$462</f>
        <v>0</v>
      </c>
      <c r="BB462">
        <v>0</v>
      </c>
      <c r="BC462">
        <v>200000</v>
      </c>
      <c r="BD462">
        <v>371.85441400000002</v>
      </c>
      <c r="BE462">
        <v>-581950.13028899999</v>
      </c>
      <c r="BF462">
        <v>2514688.7523949998</v>
      </c>
      <c r="BG462">
        <v>3.5199999999999999E-4</v>
      </c>
      <c r="BI462">
        <f>BE462-(128000-$BB$460)/128000*$BE$461</f>
        <v>200.62696386862081</v>
      </c>
      <c r="BJ462">
        <f>BB462/$BB$460</f>
        <v>0</v>
      </c>
      <c r="BK462">
        <f>BF462/$BF$461</f>
        <v>0.99980316866497609</v>
      </c>
      <c r="BL462">
        <f>BE462-$BE$462</f>
        <v>0</v>
      </c>
    </row>
    <row r="463" spans="2:65" x14ac:dyDescent="0.2">
      <c r="B463">
        <f>B462+(C463-C462)/800</f>
        <v>125</v>
      </c>
      <c r="C463">
        <v>300000</v>
      </c>
      <c r="D463">
        <v>371.79828800000001</v>
      </c>
      <c r="E463">
        <v>-509037.36148100003</v>
      </c>
      <c r="F463">
        <v>2511356.765381</v>
      </c>
      <c r="G463">
        <v>-6.4214999999999994E-2</v>
      </c>
      <c r="I463">
        <f t="shared" ref="I463:I526" si="234">E463-(128000-$B$460)/128000*$E$461</f>
        <v>1691.2645333573455</v>
      </c>
      <c r="J463">
        <f t="shared" ref="J463:J526" si="235">B463/$B$460</f>
        <v>7.6401197970784179E-3</v>
      </c>
      <c r="K463">
        <f>F463/$F$461</f>
        <v>0.99847841975862539</v>
      </c>
      <c r="L463">
        <f>E463-$E$462</f>
        <v>-18.516201000020374</v>
      </c>
      <c r="M463">
        <f t="shared" ref="M463:M494" si="236">((L463-L462)-(B463-B462)*$X$17)/(B463-B462)</f>
        <v>-5.8389869080020436</v>
      </c>
      <c r="O463">
        <f>O462+(P463-P462)/1250</f>
        <v>80</v>
      </c>
      <c r="P463">
        <v>300000</v>
      </c>
      <c r="Q463">
        <v>371.74390199999999</v>
      </c>
      <c r="R463">
        <v>-539935.70984899998</v>
      </c>
      <c r="S463">
        <v>2512414.7417410002</v>
      </c>
      <c r="T463">
        <v>-4.2998000000000001E-2</v>
      </c>
      <c r="V463">
        <f t="shared" ref="V463:V526" si="237">R463-(128000-$O$460)/128000*$R$461</f>
        <v>1169.7385727179935</v>
      </c>
      <c r="W463">
        <f t="shared" ref="W463:W526" si="238">O463/$O$460</f>
        <v>8.2296060076123851E-3</v>
      </c>
      <c r="X463">
        <f t="shared" ref="X463:X526" si="239">S463/$S$461</f>
        <v>0.99889905555941527</v>
      </c>
      <c r="Y463">
        <f t="shared" ref="Y463:Y526" si="240">R463-$R$462</f>
        <v>-10.103312999941409</v>
      </c>
      <c r="Z463">
        <f>((Y463-Y462)-(O463-O462)*$X$17)/(O463-O462)</f>
        <v>-5.8171487125011483</v>
      </c>
      <c r="AB463">
        <f>AB462+(AC463-AC462)/2500</f>
        <v>40</v>
      </c>
      <c r="AC463">
        <v>300000</v>
      </c>
      <c r="AD463">
        <v>371.842735</v>
      </c>
      <c r="AE463">
        <v>-561627.46831000003</v>
      </c>
      <c r="AF463">
        <v>2513055.0766079999</v>
      </c>
      <c r="AG463">
        <v>-7.5753000000000001E-2</v>
      </c>
      <c r="AI463">
        <f t="shared" ref="AI463:AI526" si="241">AE463-(128000-$AB$460)/128000*$AE$461</f>
        <v>778.35437808418646</v>
      </c>
      <c r="AJ463">
        <f t="shared" ref="AJ463:AJ526" si="242">AB463/$AB$460</f>
        <v>7.8973346495557744E-3</v>
      </c>
      <c r="AK463">
        <f t="shared" ref="AK463:AK526" si="243">AF463/$AF$461</f>
        <v>0.99915364326074529</v>
      </c>
      <c r="AL463">
        <f t="shared" ref="AL463:AL526" si="244">AE463-$AE$462</f>
        <v>0.13019399996846914</v>
      </c>
      <c r="AM463">
        <f>((AL463-AL462)-(AB463-AB462)*$X$17)/(AB463-AB462)</f>
        <v>-5.687602450002669</v>
      </c>
      <c r="AO463">
        <f>AO462+(AP463-AP462)/5000</f>
        <v>20</v>
      </c>
      <c r="AP463">
        <v>300000</v>
      </c>
      <c r="AQ463">
        <v>371.84985699999999</v>
      </c>
      <c r="AR463">
        <v>-574716.55440699996</v>
      </c>
      <c r="AS463">
        <v>2514272.6549809999</v>
      </c>
      <c r="AT463">
        <v>-1.2652E-2</v>
      </c>
      <c r="AV463">
        <f t="shared" ref="AV463:AV526" si="245">AR463-(128000-$AO$460)/128000*$AR$461</f>
        <v>443.87383405421861</v>
      </c>
      <c r="AW463">
        <f t="shared" ref="AW463:AW526" si="246">AO463/$AO$460</f>
        <v>8.7834870443566099E-3</v>
      </c>
      <c r="AX463">
        <f t="shared" ref="AX463:AX526" si="247">AS463/$AS$461</f>
        <v>0.99963773446855941</v>
      </c>
      <c r="AY463">
        <f t="shared" ref="AY463:AY526" si="248">AR463-$AR$462</f>
        <v>-14.955500999931246</v>
      </c>
      <c r="AZ463">
        <f>((AY463-AY462)-(AO463-AO462)*$X$17)/(AO463-AO462)</f>
        <v>-6.4386323499984428</v>
      </c>
      <c r="BB463">
        <f>BB462+(BC463-BC462)/12500</f>
        <v>8</v>
      </c>
      <c r="BC463">
        <v>300000</v>
      </c>
      <c r="BD463">
        <v>371.842446</v>
      </c>
      <c r="BE463">
        <v>-581955.38292600005</v>
      </c>
      <c r="BF463">
        <v>2514691.1215989999</v>
      </c>
      <c r="BG463">
        <v>-2.0264000000000001E-2</v>
      </c>
      <c r="BI463">
        <f t="shared" ref="BI463:BI526" si="249">BE463-(128000-$BB$460)/128000*$BE$461</f>
        <v>195.37432686856482</v>
      </c>
      <c r="BJ463">
        <f t="shared" ref="BJ463:BJ526" si="250">BB463/$BB$460</f>
        <v>1.0680907877169559E-2</v>
      </c>
      <c r="BK463">
        <f t="shared" ref="BK463:BK526" si="251">BF463/$BF$461</f>
        <v>0.99980411062555241</v>
      </c>
      <c r="BL463">
        <f t="shared" ref="BL463:BL526" si="252">BE463-$BE$462</f>
        <v>-5.2526370000559837</v>
      </c>
      <c r="BM463">
        <f>((BL463-BL462)-(BB463-BB462)*$X$17)/(BB463-BB462)</f>
        <v>-6.3474369250088785</v>
      </c>
    </row>
    <row r="464" spans="2:65" x14ac:dyDescent="0.2">
      <c r="B464">
        <f t="shared" ref="B464:B527" si="253">B463+(C464-C463)/800</f>
        <v>250</v>
      </c>
      <c r="C464">
        <v>400000</v>
      </c>
      <c r="D464">
        <v>371.735254</v>
      </c>
      <c r="E464">
        <v>-509050.34612200002</v>
      </c>
      <c r="F464">
        <v>2510493.2490480002</v>
      </c>
      <c r="G464">
        <v>-3.7763999999999999E-2</v>
      </c>
      <c r="I464">
        <f t="shared" si="234"/>
        <v>1678.2798923573573</v>
      </c>
      <c r="J464">
        <f t="shared" si="235"/>
        <v>1.5280239594156836E-2</v>
      </c>
      <c r="K464">
        <f t="shared" ref="K464:K527" si="254">F464/$F$461</f>
        <v>0.99813509839724224</v>
      </c>
      <c r="L464">
        <f t="shared" ref="L464:L527" si="255">E464-$E$462</f>
        <v>-31.500842000008561</v>
      </c>
      <c r="M464">
        <f t="shared" si="236"/>
        <v>-5.7947344280017861</v>
      </c>
      <c r="O464">
        <f t="shared" ref="O464:O527" si="256">O463+(P464-P463)/1250</f>
        <v>160</v>
      </c>
      <c r="P464">
        <v>400000</v>
      </c>
      <c r="Q464">
        <v>371.77502800000002</v>
      </c>
      <c r="R464">
        <v>-539943.01737400005</v>
      </c>
      <c r="S464">
        <v>2511942.3469159999</v>
      </c>
      <c r="T464">
        <v>-3.2217000000000003E-2</v>
      </c>
      <c r="V464">
        <f t="shared" si="237"/>
        <v>1162.4310477179242</v>
      </c>
      <c r="W464">
        <f t="shared" si="238"/>
        <v>1.645921201522477E-2</v>
      </c>
      <c r="X464">
        <f t="shared" si="239"/>
        <v>0.99871123834249464</v>
      </c>
      <c r="Y464">
        <f t="shared" si="240"/>
        <v>-17.410838000010699</v>
      </c>
      <c r="Z464">
        <f t="shared" ref="Z464:Z527" si="257">((Y464-Y463)-(O464-O463)*$X$17)/(O464-O463)</f>
        <v>-5.7822013625027466</v>
      </c>
      <c r="AB464">
        <f t="shared" ref="AB464:AB527" si="258">AB463+(AC464-AC463)/2500</f>
        <v>80</v>
      </c>
      <c r="AC464">
        <v>400000</v>
      </c>
      <c r="AD464">
        <v>371.81028700000002</v>
      </c>
      <c r="AE464">
        <v>-561632.22993899998</v>
      </c>
      <c r="AF464">
        <v>2512812.9117530002</v>
      </c>
      <c r="AG464">
        <v>-3.2062E-2</v>
      </c>
      <c r="AI464">
        <f t="shared" si="241"/>
        <v>773.59274908422958</v>
      </c>
      <c r="AJ464">
        <f t="shared" si="242"/>
        <v>1.5794669299111549E-2</v>
      </c>
      <c r="AK464">
        <f t="shared" si="243"/>
        <v>0.99905736208513773</v>
      </c>
      <c r="AL464">
        <f t="shared" si="244"/>
        <v>-4.6314349999884143</v>
      </c>
      <c r="AM464">
        <f t="shared" ref="AM464:AM527" si="259">((AL464-AL463)-(AB464-AB463)*$X$17)/(AB464-AB463)</f>
        <v>-5.8098980250008028</v>
      </c>
      <c r="AO464">
        <f t="shared" ref="AO464:AO527" si="260">AO463+(AP464-AP463)/5000</f>
        <v>40</v>
      </c>
      <c r="AP464">
        <v>400000</v>
      </c>
      <c r="AQ464">
        <v>371.85209900000001</v>
      </c>
      <c r="AR464">
        <v>-574716.077192</v>
      </c>
      <c r="AS464">
        <v>2513882.997064</v>
      </c>
      <c r="AT464">
        <v>-5.7320000000000001E-3</v>
      </c>
      <c r="AV464">
        <f t="shared" si="245"/>
        <v>444.3510490541812</v>
      </c>
      <c r="AW464">
        <f t="shared" si="246"/>
        <v>1.756697408871322E-2</v>
      </c>
      <c r="AX464">
        <f t="shared" si="247"/>
        <v>0.99948281222629753</v>
      </c>
      <c r="AY464">
        <f t="shared" si="248"/>
        <v>-14.478285999968648</v>
      </c>
      <c r="AZ464">
        <f t="shared" ref="AZ464:AZ527" si="261">((AY464-AY463)-(AO464-AO463)*$X$17)/(AO464-AO463)</f>
        <v>-5.6669965500037502</v>
      </c>
      <c r="BB464">
        <f t="shared" ref="BB464:BB527" si="262">BB463+(BC464-BC463)/12500</f>
        <v>16</v>
      </c>
      <c r="BC464">
        <v>400000</v>
      </c>
      <c r="BD464">
        <v>371.83330899999999</v>
      </c>
      <c r="BE464">
        <v>-581956.96591599996</v>
      </c>
      <c r="BF464">
        <v>2514436.7451539999</v>
      </c>
      <c r="BG464">
        <v>-1.3832000000000001E-2</v>
      </c>
      <c r="BI464">
        <f t="shared" si="249"/>
        <v>193.7913368686568</v>
      </c>
      <c r="BJ464">
        <f t="shared" si="250"/>
        <v>2.1361815754339118E-2</v>
      </c>
      <c r="BK464">
        <f t="shared" si="251"/>
        <v>0.99970297430182142</v>
      </c>
      <c r="BL464">
        <f t="shared" si="252"/>
        <v>-6.8356269999640062</v>
      </c>
      <c r="BM464">
        <f t="shared" ref="BM464:BM527" si="263">((BL464-BL463)-(BB464-BB463)*$X$17)/(BB464-BB463)</f>
        <v>-5.8887310499903833</v>
      </c>
    </row>
    <row r="465" spans="2:65" x14ac:dyDescent="0.2">
      <c r="B465">
        <f t="shared" si="253"/>
        <v>375</v>
      </c>
      <c r="C465">
        <v>500000</v>
      </c>
      <c r="D465">
        <v>371.755875</v>
      </c>
      <c r="E465">
        <v>-509049.12779499998</v>
      </c>
      <c r="F465">
        <v>2509893.741004</v>
      </c>
      <c r="G465">
        <v>-6.8080000000000002E-2</v>
      </c>
      <c r="I465">
        <f t="shared" si="234"/>
        <v>1679.498219357396</v>
      </c>
      <c r="J465">
        <f t="shared" si="235"/>
        <v>2.2920359391235254E-2</v>
      </c>
      <c r="K465">
        <f t="shared" si="254"/>
        <v>0.99789674283874197</v>
      </c>
      <c r="L465">
        <f t="shared" si="255"/>
        <v>-30.282514999969862</v>
      </c>
      <c r="M465">
        <f t="shared" si="236"/>
        <v>-5.6811106840015713</v>
      </c>
      <c r="O465">
        <f t="shared" si="256"/>
        <v>240</v>
      </c>
      <c r="P465">
        <v>500000</v>
      </c>
      <c r="Q465">
        <v>371.904247</v>
      </c>
      <c r="R465">
        <v>-539947.27815999999</v>
      </c>
      <c r="S465">
        <v>2511644.099533</v>
      </c>
      <c r="T465">
        <v>-0.110703</v>
      </c>
      <c r="V465">
        <f t="shared" si="237"/>
        <v>1158.1702617179835</v>
      </c>
      <c r="W465">
        <f t="shared" si="238"/>
        <v>2.4688818022837157E-2</v>
      </c>
      <c r="X465">
        <f t="shared" si="239"/>
        <v>0.99859265958069554</v>
      </c>
      <c r="Y465">
        <f t="shared" si="240"/>
        <v>-21.671623999951407</v>
      </c>
      <c r="Z465">
        <f t="shared" si="257"/>
        <v>-5.7441171250011394</v>
      </c>
      <c r="AB465">
        <f t="shared" si="258"/>
        <v>120</v>
      </c>
      <c r="AC465">
        <v>500000</v>
      </c>
      <c r="AD465">
        <v>371.85938299999998</v>
      </c>
      <c r="AE465">
        <v>-561641.61988300004</v>
      </c>
      <c r="AF465">
        <v>2512628.8458369998</v>
      </c>
      <c r="AG465">
        <v>-0.102932</v>
      </c>
      <c r="AI465">
        <f t="shared" si="241"/>
        <v>764.20280508417636</v>
      </c>
      <c r="AJ465">
        <f t="shared" si="242"/>
        <v>2.3692003948667325E-2</v>
      </c>
      <c r="AK465">
        <f t="shared" si="243"/>
        <v>0.99898418019100266</v>
      </c>
      <c r="AL465">
        <f t="shared" si="244"/>
        <v>-14.021379000041634</v>
      </c>
      <c r="AM465">
        <f t="shared" si="259"/>
        <v>-5.9256059000032106</v>
      </c>
      <c r="AO465">
        <f t="shared" si="260"/>
        <v>60</v>
      </c>
      <c r="AP465">
        <v>500000</v>
      </c>
      <c r="AQ465">
        <v>371.87348200000002</v>
      </c>
      <c r="AR465">
        <v>-574716.09023800003</v>
      </c>
      <c r="AS465">
        <v>2513686.9107840001</v>
      </c>
      <c r="AT465">
        <v>-2.8896000000000002E-2</v>
      </c>
      <c r="AV465">
        <f t="shared" si="245"/>
        <v>444.33800305414479</v>
      </c>
      <c r="AW465">
        <f t="shared" si="246"/>
        <v>2.6350461133069828E-2</v>
      </c>
      <c r="AX465">
        <f t="shared" si="247"/>
        <v>0.99940485121267741</v>
      </c>
      <c r="AY465">
        <f t="shared" si="248"/>
        <v>-14.491332000005059</v>
      </c>
      <c r="AZ465">
        <f t="shared" si="261"/>
        <v>-5.6915096000037009</v>
      </c>
      <c r="BB465">
        <f t="shared" si="262"/>
        <v>24</v>
      </c>
      <c r="BC465">
        <v>500000</v>
      </c>
      <c r="BD465">
        <v>371.88899300000003</v>
      </c>
      <c r="BE465">
        <v>-581963.369817</v>
      </c>
      <c r="BF465">
        <v>2514431.4890700001</v>
      </c>
      <c r="BG465">
        <v>-3.0845999999999998E-2</v>
      </c>
      <c r="BI465">
        <f t="shared" si="249"/>
        <v>187.38743586861528</v>
      </c>
      <c r="BJ465">
        <f t="shared" si="250"/>
        <v>3.2042723631508681E-2</v>
      </c>
      <c r="BK465">
        <f t="shared" si="251"/>
        <v>0.99970088456032458</v>
      </c>
      <c r="BL465">
        <f t="shared" si="252"/>
        <v>-13.239528000005521</v>
      </c>
      <c r="BM465">
        <f t="shared" si="263"/>
        <v>-6.4913449250070698</v>
      </c>
    </row>
    <row r="466" spans="2:65" x14ac:dyDescent="0.2">
      <c r="B466">
        <f t="shared" si="253"/>
        <v>500</v>
      </c>
      <c r="C466">
        <v>600000</v>
      </c>
      <c r="D466">
        <v>371.80298299999998</v>
      </c>
      <c r="E466">
        <v>-509051.81535300001</v>
      </c>
      <c r="F466">
        <v>2510189.7791670002</v>
      </c>
      <c r="G466">
        <v>-2.6428E-2</v>
      </c>
      <c r="I466">
        <f t="shared" si="234"/>
        <v>1676.8106613573618</v>
      </c>
      <c r="J466">
        <f t="shared" si="235"/>
        <v>3.0560479188313672E-2</v>
      </c>
      <c r="K466">
        <f t="shared" si="254"/>
        <v>0.99801444324724442</v>
      </c>
      <c r="L466">
        <f t="shared" si="255"/>
        <v>-32.970073000004049</v>
      </c>
      <c r="M466">
        <f t="shared" si="236"/>
        <v>-5.7123577640021539</v>
      </c>
      <c r="O466">
        <f t="shared" si="256"/>
        <v>320</v>
      </c>
      <c r="P466">
        <v>600000</v>
      </c>
      <c r="Q466">
        <v>371.73143099999999</v>
      </c>
      <c r="R466">
        <v>-539950.55584599997</v>
      </c>
      <c r="S466">
        <v>2511718.1595430002</v>
      </c>
      <c r="T466">
        <v>-2.1739000000000001E-2</v>
      </c>
      <c r="V466">
        <f t="shared" si="237"/>
        <v>1154.8925757179968</v>
      </c>
      <c r="W466">
        <f t="shared" si="238"/>
        <v>3.291842403044954E-2</v>
      </c>
      <c r="X466">
        <f t="shared" si="239"/>
        <v>0.99862210474865076</v>
      </c>
      <c r="Y466">
        <f t="shared" si="240"/>
        <v>-24.949309999938123</v>
      </c>
      <c r="Z466">
        <f t="shared" si="257"/>
        <v>-5.7318283750017143</v>
      </c>
      <c r="AB466">
        <f t="shared" si="258"/>
        <v>160</v>
      </c>
      <c r="AC466">
        <v>600000</v>
      </c>
      <c r="AD466">
        <v>371.77397300000001</v>
      </c>
      <c r="AE466">
        <v>-561637.75236000004</v>
      </c>
      <c r="AF466">
        <v>2512543.2891469998</v>
      </c>
      <c r="AG466">
        <v>-1.0621E-2</v>
      </c>
      <c r="AI466">
        <f t="shared" si="241"/>
        <v>768.07032808416989</v>
      </c>
      <c r="AJ466">
        <f t="shared" si="242"/>
        <v>3.1589338598223098E-2</v>
      </c>
      <c r="AK466">
        <f t="shared" si="243"/>
        <v>0.99895016411259885</v>
      </c>
      <c r="AL466">
        <f t="shared" si="244"/>
        <v>-10.153856000048108</v>
      </c>
      <c r="AM466">
        <f t="shared" si="259"/>
        <v>-5.5941692250020427</v>
      </c>
      <c r="AO466">
        <f t="shared" si="260"/>
        <v>80</v>
      </c>
      <c r="AP466">
        <v>600000</v>
      </c>
      <c r="AQ466">
        <v>371.84809300000001</v>
      </c>
      <c r="AR466">
        <v>-574714.40540799999</v>
      </c>
      <c r="AS466">
        <v>2513651.803789</v>
      </c>
      <c r="AT466">
        <v>-6.8440000000000003E-3</v>
      </c>
      <c r="AV466">
        <f t="shared" si="245"/>
        <v>446.02283305418678</v>
      </c>
      <c r="AW466">
        <f t="shared" si="246"/>
        <v>3.513394817742644E-2</v>
      </c>
      <c r="AX466">
        <f t="shared" si="247"/>
        <v>0.99939089318912089</v>
      </c>
      <c r="AY466">
        <f t="shared" si="248"/>
        <v>-12.806501999963075</v>
      </c>
      <c r="AZ466">
        <f t="shared" si="261"/>
        <v>-5.6066157999997817</v>
      </c>
      <c r="BB466">
        <f t="shared" si="262"/>
        <v>32</v>
      </c>
      <c r="BC466">
        <v>600000</v>
      </c>
      <c r="BD466">
        <v>371.82213100000001</v>
      </c>
      <c r="BE466">
        <v>-581961.36303500005</v>
      </c>
      <c r="BF466">
        <v>2514421.2814879999</v>
      </c>
      <c r="BG466">
        <v>-1.0777E-2</v>
      </c>
      <c r="BI466">
        <f t="shared" si="249"/>
        <v>189.39421786856838</v>
      </c>
      <c r="BJ466">
        <f t="shared" si="250"/>
        <v>4.2723631508678236E-2</v>
      </c>
      <c r="BK466">
        <f t="shared" si="251"/>
        <v>0.9996968261762329</v>
      </c>
      <c r="BL466">
        <f t="shared" si="252"/>
        <v>-11.23274600005243</v>
      </c>
      <c r="BM466">
        <f t="shared" si="263"/>
        <v>-5.4400095500077441</v>
      </c>
    </row>
    <row r="467" spans="2:65" x14ac:dyDescent="0.2">
      <c r="B467">
        <f t="shared" si="253"/>
        <v>625</v>
      </c>
      <c r="C467">
        <v>700000</v>
      </c>
      <c r="D467">
        <v>371.85868199999999</v>
      </c>
      <c r="E467">
        <v>-509056.35294200003</v>
      </c>
      <c r="F467">
        <v>2509810.3344569998</v>
      </c>
      <c r="G467">
        <v>-0.116741</v>
      </c>
      <c r="I467">
        <f t="shared" si="234"/>
        <v>1672.2730723573477</v>
      </c>
      <c r="J467">
        <f t="shared" si="235"/>
        <v>3.820059898539209E-2</v>
      </c>
      <c r="K467">
        <f t="shared" si="254"/>
        <v>0.99786358162549083</v>
      </c>
      <c r="L467">
        <f t="shared" si="255"/>
        <v>-37.507662000018172</v>
      </c>
      <c r="M467">
        <f t="shared" si="236"/>
        <v>-5.7271580120019934</v>
      </c>
      <c r="O467">
        <f t="shared" si="256"/>
        <v>400</v>
      </c>
      <c r="P467">
        <v>700000</v>
      </c>
      <c r="Q467">
        <v>371.783187</v>
      </c>
      <c r="R467">
        <v>-539952.39353799995</v>
      </c>
      <c r="S467">
        <v>2511538.1859240001</v>
      </c>
      <c r="T467">
        <v>-3.1320000000000001E-2</v>
      </c>
      <c r="V467">
        <f t="shared" si="237"/>
        <v>1153.0548837180249</v>
      </c>
      <c r="W467">
        <f t="shared" si="238"/>
        <v>4.1148030038061931E-2</v>
      </c>
      <c r="X467">
        <f t="shared" si="239"/>
        <v>0.99855054989146175</v>
      </c>
      <c r="Y467">
        <f t="shared" si="240"/>
        <v>-26.78700199990999</v>
      </c>
      <c r="Z467">
        <f t="shared" si="257"/>
        <v>-5.7138284500015288</v>
      </c>
      <c r="AB467">
        <f t="shared" si="258"/>
        <v>200</v>
      </c>
      <c r="AC467">
        <v>700000</v>
      </c>
      <c r="AD467">
        <v>371.85197699999998</v>
      </c>
      <c r="AE467">
        <v>-561641.11900399998</v>
      </c>
      <c r="AF467">
        <v>2512533.7441290002</v>
      </c>
      <c r="AG467">
        <v>-7.3984999999999995E-2</v>
      </c>
      <c r="AI467">
        <f t="shared" si="241"/>
        <v>764.70368408423383</v>
      </c>
      <c r="AJ467">
        <f t="shared" si="242"/>
        <v>3.9486673247778874E-2</v>
      </c>
      <c r="AK467">
        <f t="shared" si="243"/>
        <v>0.99894636915418433</v>
      </c>
      <c r="AL467">
        <f t="shared" si="244"/>
        <v>-13.520499999984168</v>
      </c>
      <c r="AM467">
        <f t="shared" si="259"/>
        <v>-5.7750234000002818</v>
      </c>
      <c r="AO467">
        <f t="shared" si="260"/>
        <v>100</v>
      </c>
      <c r="AP467">
        <v>700000</v>
      </c>
      <c r="AQ467">
        <v>371.79380900000001</v>
      </c>
      <c r="AR467">
        <v>-574718.47707000002</v>
      </c>
      <c r="AS467">
        <v>2513783.0692110001</v>
      </c>
      <c r="AT467">
        <v>2.0579E-2</v>
      </c>
      <c r="AV467">
        <f t="shared" si="245"/>
        <v>441.95117105415557</v>
      </c>
      <c r="AW467">
        <f t="shared" si="246"/>
        <v>4.3917435221783048E-2</v>
      </c>
      <c r="AX467">
        <f t="shared" si="247"/>
        <v>0.99944308238538893</v>
      </c>
      <c r="AY467">
        <f t="shared" si="248"/>
        <v>-16.878163999994285</v>
      </c>
      <c r="AZ467">
        <f t="shared" si="261"/>
        <v>-5.8944404000034414</v>
      </c>
      <c r="BB467">
        <f t="shared" si="262"/>
        <v>40</v>
      </c>
      <c r="BC467">
        <v>700000</v>
      </c>
      <c r="BD467">
        <v>371.85707000000002</v>
      </c>
      <c r="BE467">
        <v>-581962.53002499999</v>
      </c>
      <c r="BF467">
        <v>2514313.1982069998</v>
      </c>
      <c r="BG467">
        <v>-3.81E-3</v>
      </c>
      <c r="BI467">
        <f t="shared" si="249"/>
        <v>188.22722786862869</v>
      </c>
      <c r="BJ467">
        <f t="shared" si="250"/>
        <v>5.3404539385847799E-2</v>
      </c>
      <c r="BK467">
        <f t="shared" si="251"/>
        <v>0.99965385385740391</v>
      </c>
      <c r="BL467">
        <f t="shared" si="252"/>
        <v>-12.399735999992117</v>
      </c>
      <c r="BM467">
        <f t="shared" si="263"/>
        <v>-5.8367310499943414</v>
      </c>
    </row>
    <row r="468" spans="2:65" x14ac:dyDescent="0.2">
      <c r="B468">
        <f t="shared" si="253"/>
        <v>750</v>
      </c>
      <c r="C468">
        <v>800000</v>
      </c>
      <c r="D468">
        <v>371.75336900000002</v>
      </c>
      <c r="E468">
        <v>-509055.30142500001</v>
      </c>
      <c r="F468">
        <v>2509824.0929109999</v>
      </c>
      <c r="G468">
        <v>-2.8459000000000002E-2</v>
      </c>
      <c r="I468">
        <f t="shared" si="234"/>
        <v>1673.3245893573621</v>
      </c>
      <c r="J468">
        <f t="shared" si="235"/>
        <v>4.5840718782470508E-2</v>
      </c>
      <c r="K468">
        <f t="shared" si="254"/>
        <v>0.99786905178393182</v>
      </c>
      <c r="L468">
        <f t="shared" si="255"/>
        <v>-36.456145000003744</v>
      </c>
      <c r="M468">
        <f t="shared" si="236"/>
        <v>-5.6824451640017655</v>
      </c>
      <c r="O468">
        <f t="shared" si="256"/>
        <v>480</v>
      </c>
      <c r="P468">
        <v>800000</v>
      </c>
      <c r="Q468">
        <v>371.75745000000001</v>
      </c>
      <c r="R468">
        <v>-539951.84433600004</v>
      </c>
      <c r="S468">
        <v>2511884.440163</v>
      </c>
      <c r="T468">
        <v>-3.6398E-2</v>
      </c>
      <c r="V468">
        <f t="shared" si="237"/>
        <v>1153.6040857179323</v>
      </c>
      <c r="W468">
        <f t="shared" si="238"/>
        <v>4.9377636045674314E-2</v>
      </c>
      <c r="X468">
        <f t="shared" si="239"/>
        <v>0.99868821547134168</v>
      </c>
      <c r="Y468">
        <f t="shared" si="240"/>
        <v>-26.237800000002608</v>
      </c>
      <c r="Z468">
        <f t="shared" si="257"/>
        <v>-5.6839922750030381</v>
      </c>
      <c r="AB468">
        <f t="shared" si="258"/>
        <v>240</v>
      </c>
      <c r="AC468">
        <v>800000</v>
      </c>
      <c r="AD468">
        <v>371.87147800000002</v>
      </c>
      <c r="AE468">
        <v>-561632.99874499999</v>
      </c>
      <c r="AF468">
        <v>2512639.5591000002</v>
      </c>
      <c r="AG468">
        <v>-1.1893000000000001E-2</v>
      </c>
      <c r="AI468">
        <f t="shared" si="241"/>
        <v>772.82394308422226</v>
      </c>
      <c r="AJ468">
        <f t="shared" si="242"/>
        <v>4.738400789733465E-2</v>
      </c>
      <c r="AK468">
        <f t="shared" si="243"/>
        <v>0.9989884396264036</v>
      </c>
      <c r="AL468">
        <f t="shared" si="244"/>
        <v>-5.4002409999957308</v>
      </c>
      <c r="AM468">
        <f t="shared" si="259"/>
        <v>-5.4878508250021696</v>
      </c>
      <c r="AO468">
        <f t="shared" si="260"/>
        <v>120</v>
      </c>
      <c r="AP468">
        <v>800000</v>
      </c>
      <c r="AQ468">
        <v>371.82624499999997</v>
      </c>
      <c r="AR468">
        <v>-574718.10985699994</v>
      </c>
      <c r="AS468">
        <v>2513739.2723389999</v>
      </c>
      <c r="AT468">
        <v>-1.6208E-2</v>
      </c>
      <c r="AV468">
        <f t="shared" si="245"/>
        <v>442.31838405423332</v>
      </c>
      <c r="AW468">
        <f t="shared" si="246"/>
        <v>5.2700922266139656E-2</v>
      </c>
      <c r="AX468">
        <f t="shared" si="247"/>
        <v>0.99942566939486999</v>
      </c>
      <c r="AY468">
        <f t="shared" si="248"/>
        <v>-16.510950999916531</v>
      </c>
      <c r="AZ468">
        <f t="shared" si="261"/>
        <v>-5.672496649997993</v>
      </c>
      <c r="BB468">
        <f t="shared" si="262"/>
        <v>48</v>
      </c>
      <c r="BC468">
        <v>800000</v>
      </c>
      <c r="BD468">
        <v>371.84403099999997</v>
      </c>
      <c r="BE468">
        <v>-581969.28821399994</v>
      </c>
      <c r="BF468">
        <v>2514311.6364719998</v>
      </c>
      <c r="BG468">
        <v>-1.1795999999999999E-2</v>
      </c>
      <c r="BI468">
        <f t="shared" si="249"/>
        <v>181.46903886867221</v>
      </c>
      <c r="BJ468">
        <f t="shared" si="250"/>
        <v>6.4085447263017362E-2</v>
      </c>
      <c r="BK468">
        <f t="shared" si="251"/>
        <v>0.99965323293459574</v>
      </c>
      <c r="BL468">
        <f t="shared" si="252"/>
        <v>-19.157924999948591</v>
      </c>
      <c r="BM468">
        <f t="shared" si="263"/>
        <v>-6.5356309249964397</v>
      </c>
    </row>
    <row r="469" spans="2:65" x14ac:dyDescent="0.2">
      <c r="B469">
        <f t="shared" si="253"/>
        <v>875</v>
      </c>
      <c r="C469">
        <v>900000</v>
      </c>
      <c r="D469">
        <v>371.70799599999998</v>
      </c>
      <c r="E469">
        <v>-509060.466227</v>
      </c>
      <c r="F469">
        <v>2509760.3696690002</v>
      </c>
      <c r="G469">
        <v>-3.8204000000000002E-2</v>
      </c>
      <c r="I469">
        <f t="shared" si="234"/>
        <v>1668.1597873573774</v>
      </c>
      <c r="J469">
        <f t="shared" si="235"/>
        <v>5.3480838579548926E-2</v>
      </c>
      <c r="K469">
        <f t="shared" si="254"/>
        <v>0.99784371636251701</v>
      </c>
      <c r="L469">
        <f t="shared" si="255"/>
        <v>-41.620946999988519</v>
      </c>
      <c r="M469">
        <f t="shared" si="236"/>
        <v>-5.732175716001759</v>
      </c>
      <c r="O469">
        <f t="shared" si="256"/>
        <v>560</v>
      </c>
      <c r="P469">
        <v>900000</v>
      </c>
      <c r="Q469">
        <v>371.788746</v>
      </c>
      <c r="R469">
        <v>-539946.89459799998</v>
      </c>
      <c r="S469">
        <v>2512234.1419759998</v>
      </c>
      <c r="T469">
        <v>-1.7930000000000001E-3</v>
      </c>
      <c r="V469">
        <f t="shared" si="237"/>
        <v>1158.5538237179862</v>
      </c>
      <c r="W469">
        <f t="shared" si="238"/>
        <v>5.7607242053286697E-2</v>
      </c>
      <c r="X469">
        <f t="shared" si="239"/>
        <v>0.99882725175580911</v>
      </c>
      <c r="Y469">
        <f t="shared" si="240"/>
        <v>-21.288061999948695</v>
      </c>
      <c r="Z469">
        <f t="shared" si="257"/>
        <v>-5.6289855750012068</v>
      </c>
      <c r="AB469">
        <f t="shared" si="258"/>
        <v>280</v>
      </c>
      <c r="AC469">
        <v>900000</v>
      </c>
      <c r="AD469">
        <v>371.82879100000002</v>
      </c>
      <c r="AE469">
        <v>-561640.07377300004</v>
      </c>
      <c r="AF469">
        <v>2512329.1319329999</v>
      </c>
      <c r="AG469">
        <v>-4.2297000000000001E-2</v>
      </c>
      <c r="AI469">
        <f t="shared" si="241"/>
        <v>765.74891508417204</v>
      </c>
      <c r="AJ469">
        <f t="shared" si="242"/>
        <v>5.5281342546890426E-2</v>
      </c>
      <c r="AK469">
        <f t="shared" si="243"/>
        <v>0.99886501836207775</v>
      </c>
      <c r="AL469">
        <f t="shared" si="244"/>
        <v>-12.475269000045955</v>
      </c>
      <c r="AM469">
        <f t="shared" si="259"/>
        <v>-5.8677330000031365</v>
      </c>
      <c r="AO469">
        <f t="shared" si="260"/>
        <v>140</v>
      </c>
      <c r="AP469">
        <v>900000</v>
      </c>
      <c r="AQ469">
        <v>371.94228700000002</v>
      </c>
      <c r="AR469">
        <v>-574710.66406600003</v>
      </c>
      <c r="AS469">
        <v>2513795.307943</v>
      </c>
      <c r="AT469">
        <v>-8.3767999999999995E-2</v>
      </c>
      <c r="AV469">
        <f t="shared" si="245"/>
        <v>449.76417505415156</v>
      </c>
      <c r="AW469">
        <f t="shared" si="246"/>
        <v>6.1484409310496264E-2</v>
      </c>
      <c r="AX469">
        <f t="shared" si="247"/>
        <v>0.99944794832477102</v>
      </c>
      <c r="AY469">
        <f t="shared" si="248"/>
        <v>-9.0651599999982864</v>
      </c>
      <c r="AZ469">
        <f t="shared" si="261"/>
        <v>-5.3185677500059683</v>
      </c>
      <c r="BB469">
        <f t="shared" si="262"/>
        <v>56</v>
      </c>
      <c r="BC469">
        <v>900000</v>
      </c>
      <c r="BD469">
        <v>371.886483</v>
      </c>
      <c r="BE469">
        <v>-581955.43924600002</v>
      </c>
      <c r="BF469">
        <v>2514406.068767</v>
      </c>
      <c r="BG469">
        <v>-1.4008E-2</v>
      </c>
      <c r="BI469">
        <f t="shared" si="249"/>
        <v>195.3180068685906</v>
      </c>
      <c r="BJ469">
        <f t="shared" si="250"/>
        <v>7.476635514018691E-2</v>
      </c>
      <c r="BK469">
        <f t="shared" si="251"/>
        <v>0.99969077782267612</v>
      </c>
      <c r="BL469">
        <f t="shared" si="252"/>
        <v>-5.3089570000302047</v>
      </c>
      <c r="BM469">
        <f t="shared" si="263"/>
        <v>-3.9597363000120822</v>
      </c>
    </row>
    <row r="470" spans="2:65" x14ac:dyDescent="0.2">
      <c r="B470">
        <f t="shared" si="253"/>
        <v>1000</v>
      </c>
      <c r="C470">
        <v>1000000</v>
      </c>
      <c r="D470">
        <v>371.72377299999999</v>
      </c>
      <c r="E470">
        <v>-509060.65305899997</v>
      </c>
      <c r="F470">
        <v>2509995.0317489998</v>
      </c>
      <c r="G470">
        <v>-6.7890000000000006E-2</v>
      </c>
      <c r="I470">
        <f t="shared" si="234"/>
        <v>1667.9729553573998</v>
      </c>
      <c r="J470">
        <f t="shared" si="235"/>
        <v>6.1120958376627343E-2</v>
      </c>
      <c r="K470">
        <f t="shared" si="254"/>
        <v>0.99793701454541373</v>
      </c>
      <c r="L470">
        <f t="shared" si="255"/>
        <v>-41.807778999966104</v>
      </c>
      <c r="M470">
        <f t="shared" si="236"/>
        <v>-5.6923519560017013</v>
      </c>
      <c r="O470">
        <f t="shared" si="256"/>
        <v>640</v>
      </c>
      <c r="P470">
        <v>1000000</v>
      </c>
      <c r="Q470">
        <v>371.78914099999997</v>
      </c>
      <c r="R470">
        <v>-539941.46821099997</v>
      </c>
      <c r="S470">
        <v>2511841.4882180002</v>
      </c>
      <c r="T470">
        <v>-3.1458E-2</v>
      </c>
      <c r="V470">
        <f t="shared" si="237"/>
        <v>1163.9802107180003</v>
      </c>
      <c r="W470">
        <f t="shared" si="238"/>
        <v>6.5836848060899081E-2</v>
      </c>
      <c r="X470">
        <f t="shared" si="239"/>
        <v>0.99867113841133959</v>
      </c>
      <c r="Y470">
        <f t="shared" si="240"/>
        <v>-15.861674999934621</v>
      </c>
      <c r="Z470">
        <f t="shared" si="257"/>
        <v>-5.6230274625017049</v>
      </c>
      <c r="AB470">
        <f t="shared" si="258"/>
        <v>320</v>
      </c>
      <c r="AC470">
        <v>1000000</v>
      </c>
      <c r="AD470">
        <v>371.802615</v>
      </c>
      <c r="AE470">
        <v>-561638.98320799996</v>
      </c>
      <c r="AF470">
        <v>2512661.491192</v>
      </c>
      <c r="AG470">
        <v>-2.3542E-2</v>
      </c>
      <c r="AI470">
        <f t="shared" si="241"/>
        <v>766.83948008425068</v>
      </c>
      <c r="AJ470">
        <f t="shared" si="242"/>
        <v>6.3178677196446195E-2</v>
      </c>
      <c r="AK470">
        <f t="shared" si="243"/>
        <v>0.99899715950279233</v>
      </c>
      <c r="AL470">
        <f t="shared" si="244"/>
        <v>-11.384703999967314</v>
      </c>
      <c r="AM470">
        <f t="shared" si="259"/>
        <v>-5.6635931749999147</v>
      </c>
      <c r="AO470">
        <f t="shared" si="260"/>
        <v>160</v>
      </c>
      <c r="AP470">
        <v>1000000</v>
      </c>
      <c r="AQ470">
        <v>371.80097499999999</v>
      </c>
      <c r="AR470">
        <v>-574718.91257299995</v>
      </c>
      <c r="AS470">
        <v>2513699.0211490002</v>
      </c>
      <c r="AT470">
        <v>-7.352E-3</v>
      </c>
      <c r="AV470">
        <f t="shared" si="245"/>
        <v>441.51566805422772</v>
      </c>
      <c r="AW470">
        <f t="shared" si="246"/>
        <v>7.026789635485288E-2</v>
      </c>
      <c r="AX470">
        <f t="shared" si="247"/>
        <v>0.99940966611523319</v>
      </c>
      <c r="AY470">
        <f t="shared" si="248"/>
        <v>-17.313666999922134</v>
      </c>
      <c r="AZ470">
        <f t="shared" si="261"/>
        <v>-6.1032826499980732</v>
      </c>
      <c r="BB470">
        <f t="shared" si="262"/>
        <v>64</v>
      </c>
      <c r="BC470">
        <v>1000000</v>
      </c>
      <c r="BD470">
        <v>371.82759700000003</v>
      </c>
      <c r="BE470">
        <v>-581959.84993400006</v>
      </c>
      <c r="BF470">
        <v>2514422.7201649998</v>
      </c>
      <c r="BG470">
        <v>-5.653E-3</v>
      </c>
      <c r="BI470">
        <f t="shared" si="249"/>
        <v>190.90731886855792</v>
      </c>
      <c r="BJ470">
        <f t="shared" si="250"/>
        <v>8.5447263017356473E-2</v>
      </c>
      <c r="BK470">
        <f t="shared" si="251"/>
        <v>0.99969739817299463</v>
      </c>
      <c r="BL470">
        <f t="shared" si="252"/>
        <v>-9.7196450000628829</v>
      </c>
      <c r="BM470">
        <f t="shared" si="263"/>
        <v>-6.2421933000059653</v>
      </c>
    </row>
    <row r="471" spans="2:65" x14ac:dyDescent="0.2">
      <c r="B471">
        <f t="shared" si="253"/>
        <v>1125</v>
      </c>
      <c r="C471">
        <v>1100000</v>
      </c>
      <c r="D471">
        <v>371.79971999999998</v>
      </c>
      <c r="E471">
        <v>-509066.449356</v>
      </c>
      <c r="F471">
        <v>2510196.1130220001</v>
      </c>
      <c r="G471">
        <v>-4.7282999999999999E-2</v>
      </c>
      <c r="I471">
        <f t="shared" si="234"/>
        <v>1662.1766583573772</v>
      </c>
      <c r="J471">
        <f t="shared" si="235"/>
        <v>6.8761078173705761E-2</v>
      </c>
      <c r="K471">
        <f t="shared" si="254"/>
        <v>0.99801696149459906</v>
      </c>
      <c r="L471">
        <f t="shared" si="255"/>
        <v>-47.604075999988709</v>
      </c>
      <c r="M471">
        <f t="shared" si="236"/>
        <v>-5.7372276760020613</v>
      </c>
      <c r="O471">
        <f t="shared" si="256"/>
        <v>720</v>
      </c>
      <c r="P471">
        <v>1100000</v>
      </c>
      <c r="Q471">
        <v>371.79569400000003</v>
      </c>
      <c r="R471">
        <v>-539943.41651699995</v>
      </c>
      <c r="S471">
        <v>2511870.1088979999</v>
      </c>
      <c r="T471">
        <v>-4.3538E-2</v>
      </c>
      <c r="V471">
        <f t="shared" si="237"/>
        <v>1162.0319047180237</v>
      </c>
      <c r="W471">
        <f t="shared" si="238"/>
        <v>7.4066454068511464E-2</v>
      </c>
      <c r="X471">
        <f t="shared" si="239"/>
        <v>0.99868251757169324</v>
      </c>
      <c r="Y471">
        <f t="shared" si="240"/>
        <v>-17.809980999911204</v>
      </c>
      <c r="Z471">
        <f t="shared" si="257"/>
        <v>-5.7152111250015878</v>
      </c>
      <c r="AB471">
        <f t="shared" si="258"/>
        <v>360</v>
      </c>
      <c r="AC471">
        <v>1100000</v>
      </c>
      <c r="AD471">
        <v>371.78689200000002</v>
      </c>
      <c r="AE471">
        <v>-561644.92992699996</v>
      </c>
      <c r="AF471">
        <v>2512631.1063819998</v>
      </c>
      <c r="AG471">
        <v>-2.2402999999999999E-2</v>
      </c>
      <c r="AI471">
        <f t="shared" si="241"/>
        <v>760.89276108425111</v>
      </c>
      <c r="AJ471">
        <f t="shared" si="242"/>
        <v>7.1076011846001971E-2</v>
      </c>
      <c r="AK471">
        <f t="shared" si="243"/>
        <v>0.9989850789503627</v>
      </c>
      <c r="AL471">
        <f t="shared" si="244"/>
        <v>-17.33142299996689</v>
      </c>
      <c r="AM471">
        <f t="shared" si="259"/>
        <v>-5.8395252750018702</v>
      </c>
      <c r="AO471">
        <f t="shared" si="260"/>
        <v>180</v>
      </c>
      <c r="AP471">
        <v>1100000</v>
      </c>
      <c r="AQ471">
        <v>371.83092699999997</v>
      </c>
      <c r="AR471">
        <v>-574720.96029099997</v>
      </c>
      <c r="AS471">
        <v>2513791.8316919999</v>
      </c>
      <c r="AT471">
        <v>-1.4729000000000001E-2</v>
      </c>
      <c r="AV471">
        <f t="shared" si="245"/>
        <v>439.46795005421154</v>
      </c>
      <c r="AW471">
        <f t="shared" si="246"/>
        <v>7.9051383399209488E-2</v>
      </c>
      <c r="AX471">
        <f t="shared" si="247"/>
        <v>0.99944656621863093</v>
      </c>
      <c r="AY471">
        <f t="shared" si="248"/>
        <v>-19.361384999938309</v>
      </c>
      <c r="AZ471">
        <f t="shared" si="261"/>
        <v>-5.7932432000026894</v>
      </c>
      <c r="BB471">
        <f t="shared" si="262"/>
        <v>72</v>
      </c>
      <c r="BC471">
        <v>1100000</v>
      </c>
      <c r="BD471">
        <v>371.83408400000002</v>
      </c>
      <c r="BE471">
        <v>-581949.374113</v>
      </c>
      <c r="BF471">
        <v>2514302.254307</v>
      </c>
      <c r="BG471">
        <v>-2.7983000000000001E-2</v>
      </c>
      <c r="BI471">
        <f t="shared" si="249"/>
        <v>201.38313986861613</v>
      </c>
      <c r="BJ471">
        <f t="shared" si="250"/>
        <v>9.6128170894526035E-2</v>
      </c>
      <c r="BK471">
        <f t="shared" si="251"/>
        <v>0.99964950272413255</v>
      </c>
      <c r="BL471">
        <f t="shared" si="252"/>
        <v>0.75617599999532104</v>
      </c>
      <c r="BM471">
        <f t="shared" si="263"/>
        <v>-4.381379674994605</v>
      </c>
    </row>
    <row r="472" spans="2:65" x14ac:dyDescent="0.2">
      <c r="B472">
        <f t="shared" si="253"/>
        <v>1250</v>
      </c>
      <c r="C472">
        <v>1200000</v>
      </c>
      <c r="D472">
        <v>371.88288699999998</v>
      </c>
      <c r="E472">
        <v>-509061.20077699999</v>
      </c>
      <c r="F472">
        <v>2510127.6160419998</v>
      </c>
      <c r="G472">
        <v>-0.13656299999999999</v>
      </c>
      <c r="I472">
        <f t="shared" si="234"/>
        <v>1667.4252373573836</v>
      </c>
      <c r="J472">
        <f t="shared" si="235"/>
        <v>7.6401197970784179E-2</v>
      </c>
      <c r="K472">
        <f t="shared" si="254"/>
        <v>0.99798972810534448</v>
      </c>
      <c r="L472">
        <f t="shared" si="255"/>
        <v>-42.355496999982279</v>
      </c>
      <c r="M472">
        <f t="shared" si="236"/>
        <v>-5.6488686680018292</v>
      </c>
      <c r="O472">
        <f t="shared" si="256"/>
        <v>800</v>
      </c>
      <c r="P472">
        <v>1200000</v>
      </c>
      <c r="Q472">
        <v>371.83636899999999</v>
      </c>
      <c r="R472">
        <v>-539957.52481099998</v>
      </c>
      <c r="S472">
        <v>2512192.5323970001</v>
      </c>
      <c r="T472">
        <v>-4.4874999999999998E-2</v>
      </c>
      <c r="V472">
        <f t="shared" si="237"/>
        <v>1147.9236107179895</v>
      </c>
      <c r="W472">
        <f t="shared" si="238"/>
        <v>8.2296060076123861E-2</v>
      </c>
      <c r="X472">
        <f t="shared" si="239"/>
        <v>0.99881070840073538</v>
      </c>
      <c r="Y472">
        <f t="shared" si="240"/>
        <v>-31.918274999945424</v>
      </c>
      <c r="Z472">
        <f t="shared" si="257"/>
        <v>-5.8672109750023083</v>
      </c>
      <c r="AB472">
        <f t="shared" si="258"/>
        <v>400</v>
      </c>
      <c r="AC472">
        <v>1200000</v>
      </c>
      <c r="AD472">
        <v>371.84204899999997</v>
      </c>
      <c r="AE472">
        <v>-561642.581183</v>
      </c>
      <c r="AF472">
        <v>2512681.2474480001</v>
      </c>
      <c r="AG472">
        <v>-6.7000000000000002E-3</v>
      </c>
      <c r="AI472">
        <f t="shared" si="241"/>
        <v>763.24150508421008</v>
      </c>
      <c r="AJ472">
        <f t="shared" si="242"/>
        <v>7.8973346495557747E-2</v>
      </c>
      <c r="AK472">
        <f t="shared" si="243"/>
        <v>0.99900501429887034</v>
      </c>
      <c r="AL472">
        <f t="shared" si="244"/>
        <v>-14.98267900000792</v>
      </c>
      <c r="AM472">
        <f t="shared" si="259"/>
        <v>-5.6321387000029066</v>
      </c>
      <c r="AO472">
        <f t="shared" si="260"/>
        <v>200</v>
      </c>
      <c r="AP472">
        <v>1200000</v>
      </c>
      <c r="AQ472">
        <v>371.87294600000001</v>
      </c>
      <c r="AR472">
        <v>-574709.74537599995</v>
      </c>
      <c r="AS472">
        <v>2513833.388913</v>
      </c>
      <c r="AT472">
        <v>-1.5491E-2</v>
      </c>
      <c r="AV472">
        <f t="shared" si="245"/>
        <v>450.68286505423021</v>
      </c>
      <c r="AW472">
        <f t="shared" si="246"/>
        <v>8.7834870443566096E-2</v>
      </c>
      <c r="AX472">
        <f t="shared" si="247"/>
        <v>0.99946308875693601</v>
      </c>
      <c r="AY472">
        <f t="shared" si="248"/>
        <v>-8.1464699999196455</v>
      </c>
      <c r="AZ472">
        <f t="shared" si="261"/>
        <v>-5.1301115500009473</v>
      </c>
      <c r="BB472">
        <f t="shared" si="262"/>
        <v>80</v>
      </c>
      <c r="BC472">
        <v>1200000</v>
      </c>
      <c r="BD472">
        <v>371.85348699999997</v>
      </c>
      <c r="BE472">
        <v>-581951.55814500002</v>
      </c>
      <c r="BF472">
        <v>2514400.80547</v>
      </c>
      <c r="BG472">
        <v>-8.8509999999999995E-3</v>
      </c>
      <c r="BI472">
        <f t="shared" si="249"/>
        <v>199.19910786859691</v>
      </c>
      <c r="BJ472">
        <f t="shared" si="250"/>
        <v>0.1068090787716956</v>
      </c>
      <c r="BK472">
        <f t="shared" si="251"/>
        <v>0.9996886852133966</v>
      </c>
      <c r="BL472">
        <f t="shared" si="252"/>
        <v>-1.427856000023894</v>
      </c>
      <c r="BM472">
        <f t="shared" si="263"/>
        <v>-5.9638613000042824</v>
      </c>
    </row>
    <row r="473" spans="2:65" x14ac:dyDescent="0.2">
      <c r="B473">
        <f t="shared" si="253"/>
        <v>1375</v>
      </c>
      <c r="C473">
        <v>1300000</v>
      </c>
      <c r="D473">
        <v>371.79868900000002</v>
      </c>
      <c r="E473">
        <v>-509057.49026699999</v>
      </c>
      <c r="F473">
        <v>2510164.3502580002</v>
      </c>
      <c r="G473">
        <v>-4.9329999999999999E-2</v>
      </c>
      <c r="I473">
        <f t="shared" si="234"/>
        <v>1671.135747357388</v>
      </c>
      <c r="J473">
        <f t="shared" si="235"/>
        <v>8.4041317767862597E-2</v>
      </c>
      <c r="K473">
        <f t="shared" si="254"/>
        <v>0.99800433308797731</v>
      </c>
      <c r="L473">
        <f t="shared" si="255"/>
        <v>-38.644986999977846</v>
      </c>
      <c r="M473">
        <f t="shared" si="236"/>
        <v>-5.661173220001845</v>
      </c>
      <c r="O473">
        <f t="shared" si="256"/>
        <v>880</v>
      </c>
      <c r="P473">
        <v>1300000</v>
      </c>
      <c r="Q473">
        <v>371.78321699999998</v>
      </c>
      <c r="R473">
        <v>-539956.85458699998</v>
      </c>
      <c r="S473">
        <v>2512205.078034</v>
      </c>
      <c r="T473">
        <v>-2.6817000000000001E-2</v>
      </c>
      <c r="V473">
        <f t="shared" si="237"/>
        <v>1148.5938347179908</v>
      </c>
      <c r="W473">
        <f t="shared" si="238"/>
        <v>9.0525666083736245E-2</v>
      </c>
      <c r="X473">
        <f t="shared" si="239"/>
        <v>0.99881569636102008</v>
      </c>
      <c r="Y473">
        <f t="shared" si="240"/>
        <v>-31.248050999944098</v>
      </c>
      <c r="Z473">
        <f t="shared" si="257"/>
        <v>-5.6824795000018637</v>
      </c>
      <c r="AB473">
        <f t="shared" si="258"/>
        <v>440</v>
      </c>
      <c r="AC473">
        <v>1300000</v>
      </c>
      <c r="AD473">
        <v>371.81165299999998</v>
      </c>
      <c r="AE473">
        <v>-561643.65919599996</v>
      </c>
      <c r="AF473">
        <v>2512625.8290490001</v>
      </c>
      <c r="AG473">
        <v>-5.1173000000000003E-2</v>
      </c>
      <c r="AI473">
        <f t="shared" si="241"/>
        <v>762.16349208424799</v>
      </c>
      <c r="AJ473">
        <f t="shared" si="242"/>
        <v>8.6870681145113524E-2</v>
      </c>
      <c r="AK473">
        <f t="shared" si="243"/>
        <v>0.99898298076057668</v>
      </c>
      <c r="AL473">
        <f t="shared" si="244"/>
        <v>-16.060691999970004</v>
      </c>
      <c r="AM473">
        <f t="shared" si="259"/>
        <v>-5.7178076250009324</v>
      </c>
      <c r="AO473">
        <f t="shared" si="260"/>
        <v>220</v>
      </c>
      <c r="AP473">
        <v>1300000</v>
      </c>
      <c r="AQ473">
        <v>371.84369600000002</v>
      </c>
      <c r="AR473">
        <v>-574713.61126000003</v>
      </c>
      <c r="AS473">
        <v>2513737.5875900001</v>
      </c>
      <c r="AT473">
        <v>3.7144000000000003E-2</v>
      </c>
      <c r="AV473">
        <f t="shared" si="245"/>
        <v>446.81698105414398</v>
      </c>
      <c r="AW473">
        <f t="shared" si="246"/>
        <v>9.6618357487922704E-2</v>
      </c>
      <c r="AX473">
        <f t="shared" si="247"/>
        <v>0.9994249995635095</v>
      </c>
      <c r="AY473">
        <f t="shared" si="248"/>
        <v>-12.012354000005871</v>
      </c>
      <c r="AZ473">
        <f t="shared" si="261"/>
        <v>-5.8841515000061921</v>
      </c>
      <c r="BB473">
        <f t="shared" si="262"/>
        <v>88</v>
      </c>
      <c r="BC473">
        <v>1300000</v>
      </c>
      <c r="BD473">
        <v>371.84670499999999</v>
      </c>
      <c r="BE473">
        <v>-581956.46265300002</v>
      </c>
      <c r="BF473">
        <v>2514696.3364349999</v>
      </c>
      <c r="BG473">
        <v>-1.7271000000000002E-2</v>
      </c>
      <c r="BI473">
        <f t="shared" si="249"/>
        <v>194.29459986859001</v>
      </c>
      <c r="BJ473">
        <f t="shared" si="250"/>
        <v>0.11748998664886515</v>
      </c>
      <c r="BK473">
        <f t="shared" si="251"/>
        <v>0.9998061839674528</v>
      </c>
      <c r="BL473">
        <f t="shared" si="252"/>
        <v>-6.3323640000307932</v>
      </c>
      <c r="BM473">
        <f t="shared" si="263"/>
        <v>-6.3039208000027429</v>
      </c>
    </row>
    <row r="474" spans="2:65" x14ac:dyDescent="0.2">
      <c r="B474">
        <f t="shared" si="253"/>
        <v>1500</v>
      </c>
      <c r="C474">
        <v>1400000</v>
      </c>
      <c r="D474">
        <v>371.77533599999998</v>
      </c>
      <c r="E474">
        <v>-509057.46401</v>
      </c>
      <c r="F474">
        <v>2510557.542012</v>
      </c>
      <c r="G474">
        <v>-2.0864000000000001E-2</v>
      </c>
      <c r="I474">
        <f t="shared" si="234"/>
        <v>1671.1620043573785</v>
      </c>
      <c r="J474">
        <f t="shared" si="235"/>
        <v>9.1681437564941015E-2</v>
      </c>
      <c r="K474">
        <f t="shared" si="254"/>
        <v>0.99816066033172368</v>
      </c>
      <c r="L474">
        <f t="shared" si="255"/>
        <v>-38.618729999987409</v>
      </c>
      <c r="M474">
        <f t="shared" si="236"/>
        <v>-5.6906472440019567</v>
      </c>
      <c r="O474">
        <f t="shared" si="256"/>
        <v>960</v>
      </c>
      <c r="P474">
        <v>1400000</v>
      </c>
      <c r="Q474">
        <v>371.80312300000003</v>
      </c>
      <c r="R474">
        <v>-539940.91225499997</v>
      </c>
      <c r="S474">
        <v>2512085.1207539998</v>
      </c>
      <c r="T474">
        <v>-8.5170000000000003E-3</v>
      </c>
      <c r="V474">
        <f t="shared" si="237"/>
        <v>1164.5361667179968</v>
      </c>
      <c r="W474">
        <f t="shared" si="238"/>
        <v>9.8755272091348628E-2</v>
      </c>
      <c r="X474">
        <f t="shared" si="239"/>
        <v>0.9987680031152717</v>
      </c>
      <c r="Y474">
        <f t="shared" si="240"/>
        <v>-15.305718999938108</v>
      </c>
      <c r="Z474">
        <f t="shared" si="257"/>
        <v>-5.4915781500018053</v>
      </c>
      <c r="AB474">
        <f t="shared" si="258"/>
        <v>480</v>
      </c>
      <c r="AC474">
        <v>1400000</v>
      </c>
      <c r="AD474">
        <v>371.80648000000002</v>
      </c>
      <c r="AE474">
        <v>-561644.22541399999</v>
      </c>
      <c r="AF474">
        <v>2512815.894963</v>
      </c>
      <c r="AG474">
        <v>-1.5039E-2</v>
      </c>
      <c r="AI474">
        <f t="shared" si="241"/>
        <v>761.59727408422623</v>
      </c>
      <c r="AJ474">
        <f t="shared" si="242"/>
        <v>9.47680157946693E-2</v>
      </c>
      <c r="AK474">
        <f t="shared" si="243"/>
        <v>0.99905854816544593</v>
      </c>
      <c r="AL474">
        <f t="shared" si="244"/>
        <v>-16.626909999991767</v>
      </c>
      <c r="AM474">
        <f t="shared" si="259"/>
        <v>-5.7050127500024246</v>
      </c>
      <c r="AO474">
        <f t="shared" si="260"/>
        <v>240</v>
      </c>
      <c r="AP474">
        <v>1400000</v>
      </c>
      <c r="AQ474">
        <v>371.83630799999997</v>
      </c>
      <c r="AR474">
        <v>-574717.66747600003</v>
      </c>
      <c r="AS474">
        <v>2513802.4772000001</v>
      </c>
      <c r="AT474">
        <v>-8.5400000000000007E-3</v>
      </c>
      <c r="AV474">
        <f t="shared" si="245"/>
        <v>442.76076505414676</v>
      </c>
      <c r="AW474">
        <f t="shared" si="246"/>
        <v>0.10540184453227931</v>
      </c>
      <c r="AX474">
        <f t="shared" si="247"/>
        <v>0.99945079871564302</v>
      </c>
      <c r="AY474">
        <f t="shared" si="248"/>
        <v>-16.068570000003092</v>
      </c>
      <c r="AZ474">
        <f t="shared" si="261"/>
        <v>-5.8936681000017419</v>
      </c>
      <c r="BB474">
        <f t="shared" si="262"/>
        <v>96</v>
      </c>
      <c r="BC474">
        <v>1400000</v>
      </c>
      <c r="BD474">
        <v>371.84177399999999</v>
      </c>
      <c r="BE474">
        <v>-581952.63931300002</v>
      </c>
      <c r="BF474">
        <v>2514545.7692240002</v>
      </c>
      <c r="BG474">
        <v>-1.0293E-2</v>
      </c>
      <c r="BI474">
        <f t="shared" si="249"/>
        <v>198.11793986859266</v>
      </c>
      <c r="BJ474">
        <f t="shared" si="250"/>
        <v>0.12817089452603472</v>
      </c>
      <c r="BK474">
        <f t="shared" si="251"/>
        <v>0.99974632066448488</v>
      </c>
      <c r="BL474">
        <f t="shared" si="252"/>
        <v>-2.5090240000281483</v>
      </c>
      <c r="BM474">
        <f t="shared" si="263"/>
        <v>-5.2129398000015499</v>
      </c>
    </row>
    <row r="475" spans="2:65" x14ac:dyDescent="0.2">
      <c r="B475">
        <f t="shared" si="253"/>
        <v>1625</v>
      </c>
      <c r="C475">
        <v>1500000</v>
      </c>
      <c r="D475">
        <v>371.76976999999999</v>
      </c>
      <c r="E475">
        <v>-509060.24569700001</v>
      </c>
      <c r="F475">
        <v>2510407.676188</v>
      </c>
      <c r="G475">
        <v>-4.1248E-2</v>
      </c>
      <c r="I475">
        <f t="shared" si="234"/>
        <v>1668.3803173573688</v>
      </c>
      <c r="J475">
        <f t="shared" si="235"/>
        <v>9.9321557362019433E-2</v>
      </c>
      <c r="K475">
        <f t="shared" si="254"/>
        <v>0.99810107588988484</v>
      </c>
      <c r="L475">
        <f t="shared" si="255"/>
        <v>-41.400416999997105</v>
      </c>
      <c r="M475">
        <f t="shared" si="236"/>
        <v>-5.713110796001958</v>
      </c>
      <c r="O475">
        <f t="shared" si="256"/>
        <v>1040</v>
      </c>
      <c r="P475">
        <v>1500000</v>
      </c>
      <c r="Q475">
        <v>371.79505999999998</v>
      </c>
      <c r="R475">
        <v>-539947.62989099999</v>
      </c>
      <c r="S475">
        <v>2511934.226826</v>
      </c>
      <c r="T475">
        <v>-3.5269000000000002E-2</v>
      </c>
      <c r="V475">
        <f t="shared" si="237"/>
        <v>1157.818530717981</v>
      </c>
      <c r="W475">
        <f t="shared" si="238"/>
        <v>0.10698487809896101</v>
      </c>
      <c r="X475">
        <f t="shared" si="239"/>
        <v>0.99870800991444209</v>
      </c>
      <c r="Y475">
        <f t="shared" si="240"/>
        <v>-22.023354999953881</v>
      </c>
      <c r="Z475">
        <f t="shared" si="257"/>
        <v>-5.7748277500020775</v>
      </c>
      <c r="AB475">
        <f t="shared" si="258"/>
        <v>520</v>
      </c>
      <c r="AC475">
        <v>1500000</v>
      </c>
      <c r="AD475">
        <v>371.81037199999997</v>
      </c>
      <c r="AE475">
        <v>-561633.02005499997</v>
      </c>
      <c r="AF475">
        <v>2512864.3849510001</v>
      </c>
      <c r="AG475">
        <v>-4.4070000000000003E-3</v>
      </c>
      <c r="AI475">
        <f t="shared" si="241"/>
        <v>772.80263308424037</v>
      </c>
      <c r="AJ475">
        <f t="shared" si="242"/>
        <v>0.10266535044422508</v>
      </c>
      <c r="AK475">
        <f t="shared" si="243"/>
        <v>0.99907782706968595</v>
      </c>
      <c r="AL475">
        <f t="shared" si="244"/>
        <v>-5.4215509999776259</v>
      </c>
      <c r="AM475">
        <f t="shared" si="259"/>
        <v>-5.410723325001527</v>
      </c>
      <c r="AO475">
        <f t="shared" si="260"/>
        <v>260</v>
      </c>
      <c r="AP475">
        <v>1500000</v>
      </c>
      <c r="AQ475">
        <v>371.81948499999999</v>
      </c>
      <c r="AR475">
        <v>-574704.93131799996</v>
      </c>
      <c r="AS475">
        <v>2513794.0094130002</v>
      </c>
      <c r="AT475">
        <v>-1.7106E-2</v>
      </c>
      <c r="AV475">
        <f t="shared" si="245"/>
        <v>455.49692305421922</v>
      </c>
      <c r="AW475">
        <f t="shared" si="246"/>
        <v>0.11418533157663592</v>
      </c>
      <c r="AX475">
        <f t="shared" si="247"/>
        <v>0.99944743204839004</v>
      </c>
      <c r="AY475">
        <f t="shared" si="248"/>
        <v>-3.3324119999306276</v>
      </c>
      <c r="AZ475">
        <f t="shared" si="261"/>
        <v>-5.0540493999982576</v>
      </c>
      <c r="BB475">
        <f t="shared" si="262"/>
        <v>104</v>
      </c>
      <c r="BC475">
        <v>1500000</v>
      </c>
      <c r="BD475">
        <v>371.85806500000001</v>
      </c>
      <c r="BE475">
        <v>-581954.23497700004</v>
      </c>
      <c r="BF475">
        <v>2514634.73966</v>
      </c>
      <c r="BG475">
        <v>-1.2489E-2</v>
      </c>
      <c r="BI475">
        <f t="shared" si="249"/>
        <v>196.52227586857043</v>
      </c>
      <c r="BJ475">
        <f t="shared" si="250"/>
        <v>0.13885180240320427</v>
      </c>
      <c r="BK475">
        <f t="shared" si="251"/>
        <v>0.99978169399796224</v>
      </c>
      <c r="BL475">
        <f t="shared" si="252"/>
        <v>-4.1046880000503734</v>
      </c>
      <c r="BM475">
        <f t="shared" si="263"/>
        <v>-5.8903153000046586</v>
      </c>
    </row>
    <row r="476" spans="2:65" x14ac:dyDescent="0.2">
      <c r="B476">
        <f t="shared" si="253"/>
        <v>1750</v>
      </c>
      <c r="C476">
        <v>1600000</v>
      </c>
      <c r="D476">
        <v>371.80547799999999</v>
      </c>
      <c r="E476">
        <v>-509055.08982699999</v>
      </c>
      <c r="F476">
        <v>2510518.083168</v>
      </c>
      <c r="G476">
        <v>-4.6722E-2</v>
      </c>
      <c r="I476">
        <f t="shared" si="234"/>
        <v>1673.5361873573856</v>
      </c>
      <c r="J476">
        <f t="shared" si="235"/>
        <v>0.10696167715909785</v>
      </c>
      <c r="K476">
        <f t="shared" si="254"/>
        <v>0.99814497207717312</v>
      </c>
      <c r="L476">
        <f t="shared" si="255"/>
        <v>-36.24454699998023</v>
      </c>
      <c r="M476">
        <f t="shared" si="236"/>
        <v>-5.6496103400017459</v>
      </c>
      <c r="O476">
        <f t="shared" si="256"/>
        <v>1120</v>
      </c>
      <c r="P476">
        <v>1600000</v>
      </c>
      <c r="Q476">
        <v>371.77139399999999</v>
      </c>
      <c r="R476">
        <v>-539946.42276500002</v>
      </c>
      <c r="S476">
        <v>2512312.02318</v>
      </c>
      <c r="T476">
        <v>-1.7780000000000001E-2</v>
      </c>
      <c r="V476">
        <f t="shared" si="237"/>
        <v>1159.0256567179458</v>
      </c>
      <c r="W476">
        <f t="shared" si="238"/>
        <v>0.11521448410657339</v>
      </c>
      <c r="X476">
        <f t="shared" si="239"/>
        <v>0.99885821617415493</v>
      </c>
      <c r="Y476">
        <f t="shared" si="240"/>
        <v>-20.816228999989107</v>
      </c>
      <c r="Z476">
        <f t="shared" si="257"/>
        <v>-5.6757682250023205</v>
      </c>
      <c r="AB476">
        <f t="shared" si="258"/>
        <v>560</v>
      </c>
      <c r="AC476">
        <v>1600000</v>
      </c>
      <c r="AD476">
        <v>371.831053</v>
      </c>
      <c r="AE476">
        <v>-561643.40484900004</v>
      </c>
      <c r="AF476">
        <v>2512973.454043</v>
      </c>
      <c r="AG476">
        <v>-1.9706999999999999E-2</v>
      </c>
      <c r="AI476">
        <f t="shared" si="241"/>
        <v>762.41783908416983</v>
      </c>
      <c r="AJ476">
        <f t="shared" si="242"/>
        <v>0.11056268509378085</v>
      </c>
      <c r="AK476">
        <f t="shared" si="243"/>
        <v>0.99912119133243271</v>
      </c>
      <c r="AL476">
        <f t="shared" si="244"/>
        <v>-15.806345000048168</v>
      </c>
      <c r="AM476">
        <f t="shared" si="259"/>
        <v>-5.9504771500036444</v>
      </c>
      <c r="AO476">
        <f t="shared" si="260"/>
        <v>280</v>
      </c>
      <c r="AP476">
        <v>1600000</v>
      </c>
      <c r="AQ476">
        <v>371.82344999999998</v>
      </c>
      <c r="AR476">
        <v>-574710.02209300001</v>
      </c>
      <c r="AS476">
        <v>2514122.0519750002</v>
      </c>
      <c r="AT476">
        <v>-1.8438E-2</v>
      </c>
      <c r="AV476">
        <f t="shared" si="245"/>
        <v>450.40614805417135</v>
      </c>
      <c r="AW476">
        <f t="shared" si="246"/>
        <v>0.12296881862099253</v>
      </c>
      <c r="AX476">
        <f t="shared" si="247"/>
        <v>0.99957785693402734</v>
      </c>
      <c r="AY476">
        <f t="shared" si="248"/>
        <v>-8.4231869999784976</v>
      </c>
      <c r="AZ476">
        <f t="shared" si="261"/>
        <v>-5.9453960500042742</v>
      </c>
      <c r="BB476">
        <f t="shared" si="262"/>
        <v>112</v>
      </c>
      <c r="BC476">
        <v>1600000</v>
      </c>
      <c r="BD476">
        <v>371.87502599999999</v>
      </c>
      <c r="BE476">
        <v>-581951.31921400002</v>
      </c>
      <c r="BF476">
        <v>2514632.4357190002</v>
      </c>
      <c r="BG476">
        <v>-1.3417E-2</v>
      </c>
      <c r="BI476">
        <f t="shared" si="249"/>
        <v>199.43803886859678</v>
      </c>
      <c r="BJ476">
        <f t="shared" si="250"/>
        <v>0.14953271028037382</v>
      </c>
      <c r="BK476">
        <f t="shared" si="251"/>
        <v>0.99978077798499254</v>
      </c>
      <c r="BL476">
        <f t="shared" si="252"/>
        <v>-1.1889250000240281</v>
      </c>
      <c r="BM476">
        <f t="shared" si="263"/>
        <v>-5.3263869249985873</v>
      </c>
    </row>
    <row r="477" spans="2:65" x14ac:dyDescent="0.2">
      <c r="B477">
        <f t="shared" si="253"/>
        <v>1875</v>
      </c>
      <c r="C477">
        <v>1700000</v>
      </c>
      <c r="D477">
        <v>371.73474900000002</v>
      </c>
      <c r="E477">
        <v>-509055.18570799998</v>
      </c>
      <c r="F477">
        <v>2510700.2460889998</v>
      </c>
      <c r="G477">
        <v>-1.8260999999999999E-2</v>
      </c>
      <c r="I477">
        <f t="shared" si="234"/>
        <v>1673.4403063573991</v>
      </c>
      <c r="J477">
        <f t="shared" si="235"/>
        <v>0.11460179695617627</v>
      </c>
      <c r="K477">
        <f t="shared" si="254"/>
        <v>0.99821739736855575</v>
      </c>
      <c r="L477">
        <f t="shared" si="255"/>
        <v>-36.340427999966778</v>
      </c>
      <c r="M477">
        <f t="shared" si="236"/>
        <v>-5.6916243480017732</v>
      </c>
      <c r="O477">
        <f t="shared" si="256"/>
        <v>1200</v>
      </c>
      <c r="P477">
        <v>1700000</v>
      </c>
      <c r="Q477">
        <v>371.81390699999997</v>
      </c>
      <c r="R477">
        <v>-539941.20222099999</v>
      </c>
      <c r="S477">
        <v>2512000.20475</v>
      </c>
      <c r="T477">
        <v>-3.8058000000000002E-2</v>
      </c>
      <c r="V477">
        <f t="shared" si="237"/>
        <v>1164.2462007179856</v>
      </c>
      <c r="W477">
        <f t="shared" si="238"/>
        <v>0.12344409011418578</v>
      </c>
      <c r="X477">
        <f t="shared" si="239"/>
        <v>0.99873424176417469</v>
      </c>
      <c r="Y477">
        <f t="shared" si="240"/>
        <v>-15.595684999949299</v>
      </c>
      <c r="Z477">
        <f t="shared" si="257"/>
        <v>-5.6256005000013829</v>
      </c>
      <c r="AB477">
        <f t="shared" si="258"/>
        <v>600</v>
      </c>
      <c r="AC477">
        <v>1700000</v>
      </c>
      <c r="AD477">
        <v>371.81146200000001</v>
      </c>
      <c r="AE477">
        <v>-561632.12312200002</v>
      </c>
      <c r="AF477">
        <v>2513051.6904119998</v>
      </c>
      <c r="AG477">
        <v>-3.0457999999999999E-2</v>
      </c>
      <c r="AI477">
        <f t="shared" si="241"/>
        <v>773.69956608419307</v>
      </c>
      <c r="AJ477">
        <f t="shared" si="242"/>
        <v>0.11846001974333663</v>
      </c>
      <c r="AK477">
        <f t="shared" si="243"/>
        <v>0.99915229695914543</v>
      </c>
      <c r="AL477">
        <f t="shared" si="244"/>
        <v>-4.5246180000249296</v>
      </c>
      <c r="AM477">
        <f t="shared" si="259"/>
        <v>-5.4088141250012995</v>
      </c>
      <c r="AO477">
        <f t="shared" si="260"/>
        <v>300</v>
      </c>
      <c r="AP477">
        <v>1700000</v>
      </c>
      <c r="AQ477">
        <v>371.84184199999999</v>
      </c>
      <c r="AR477">
        <v>-574703.59734400001</v>
      </c>
      <c r="AS477">
        <v>2514152.2736519999</v>
      </c>
      <c r="AT477">
        <v>-2.9413000000000002E-2</v>
      </c>
      <c r="AV477">
        <f t="shared" si="245"/>
        <v>456.83089705416933</v>
      </c>
      <c r="AW477">
        <f t="shared" si="246"/>
        <v>0.13175230566534915</v>
      </c>
      <c r="AX477">
        <f t="shared" si="247"/>
        <v>0.99958987262718135</v>
      </c>
      <c r="AY477">
        <f t="shared" si="248"/>
        <v>-1.9984379999805242</v>
      </c>
      <c r="AZ477">
        <f t="shared" si="261"/>
        <v>-5.3696198500019818</v>
      </c>
      <c r="BB477">
        <f t="shared" si="262"/>
        <v>120</v>
      </c>
      <c r="BC477">
        <v>1700000</v>
      </c>
      <c r="BD477">
        <v>371.84030000000001</v>
      </c>
      <c r="BE477">
        <v>-581949.69131699996</v>
      </c>
      <c r="BF477">
        <v>2514601.5371249998</v>
      </c>
      <c r="BG477">
        <v>-2.6828000000000001E-2</v>
      </c>
      <c r="BI477">
        <f t="shared" si="249"/>
        <v>201.06593586865347</v>
      </c>
      <c r="BJ477">
        <f t="shared" si="250"/>
        <v>0.1602136181575434</v>
      </c>
      <c r="BK477">
        <f t="shared" si="251"/>
        <v>0.99976849315962024</v>
      </c>
      <c r="BL477">
        <f t="shared" si="252"/>
        <v>0.43897200003266335</v>
      </c>
      <c r="BM477">
        <f t="shared" si="263"/>
        <v>-5.4873701749947941</v>
      </c>
    </row>
    <row r="478" spans="2:65" x14ac:dyDescent="0.2">
      <c r="B478">
        <f t="shared" si="253"/>
        <v>2000</v>
      </c>
      <c r="C478">
        <v>1800000</v>
      </c>
      <c r="D478">
        <v>371.81221199999999</v>
      </c>
      <c r="E478">
        <v>-509053.827062</v>
      </c>
      <c r="F478">
        <v>2510743.7909769998</v>
      </c>
      <c r="G478">
        <v>-4.1258000000000003E-2</v>
      </c>
      <c r="I478">
        <f t="shared" si="234"/>
        <v>1674.7989523573779</v>
      </c>
      <c r="J478">
        <f t="shared" si="235"/>
        <v>0.12224191675325469</v>
      </c>
      <c r="K478">
        <f t="shared" si="254"/>
        <v>0.9982347101739516</v>
      </c>
      <c r="L478">
        <f t="shared" si="255"/>
        <v>-34.981781999988016</v>
      </c>
      <c r="M478">
        <f t="shared" si="236"/>
        <v>-5.67998813200205</v>
      </c>
      <c r="O478">
        <f t="shared" si="256"/>
        <v>1280</v>
      </c>
      <c r="P478">
        <v>1800000</v>
      </c>
      <c r="Q478">
        <v>371.84200600000003</v>
      </c>
      <c r="R478">
        <v>-539945.57020900003</v>
      </c>
      <c r="S478">
        <v>2512539.8432769999</v>
      </c>
      <c r="T478">
        <v>-6.8308999999999995E-2</v>
      </c>
      <c r="V478">
        <f t="shared" si="237"/>
        <v>1159.8782127179438</v>
      </c>
      <c r="W478">
        <f t="shared" si="238"/>
        <v>0.13167369612179816</v>
      </c>
      <c r="X478">
        <f t="shared" si="239"/>
        <v>0.99894879408549653</v>
      </c>
      <c r="Y478">
        <f t="shared" si="240"/>
        <v>-19.963672999991104</v>
      </c>
      <c r="Z478">
        <f t="shared" si="257"/>
        <v>-5.7454571500024034</v>
      </c>
      <c r="AB478">
        <f t="shared" si="258"/>
        <v>640</v>
      </c>
      <c r="AC478">
        <v>1800000</v>
      </c>
      <c r="AD478">
        <v>371.859443</v>
      </c>
      <c r="AE478">
        <v>-561629.92869199999</v>
      </c>
      <c r="AF478">
        <v>2513263.1720329998</v>
      </c>
      <c r="AG478">
        <v>-5.2555999999999999E-2</v>
      </c>
      <c r="AI478">
        <f t="shared" si="241"/>
        <v>775.89399608422536</v>
      </c>
      <c r="AJ478">
        <f t="shared" si="242"/>
        <v>0.12635735439289239</v>
      </c>
      <c r="AK478">
        <f t="shared" si="243"/>
        <v>0.99923637893334161</v>
      </c>
      <c r="AL478">
        <f t="shared" si="244"/>
        <v>-2.3301879999926314</v>
      </c>
      <c r="AM478">
        <f t="shared" si="259"/>
        <v>-5.6359965500010727</v>
      </c>
      <c r="AO478">
        <f t="shared" si="260"/>
        <v>320</v>
      </c>
      <c r="AP478">
        <v>1800000</v>
      </c>
      <c r="AQ478">
        <v>371.82218799999998</v>
      </c>
      <c r="AR478">
        <v>-574700.57487799996</v>
      </c>
      <c r="AS478">
        <v>2514167.9716469999</v>
      </c>
      <c r="AT478">
        <v>-2.3366999999999999E-2</v>
      </c>
      <c r="AV478">
        <f t="shared" si="245"/>
        <v>459.85336305422243</v>
      </c>
      <c r="AW478">
        <f t="shared" si="246"/>
        <v>0.14053579270970576</v>
      </c>
      <c r="AX478">
        <f t="shared" si="247"/>
        <v>0.99959611391852521</v>
      </c>
      <c r="AY478">
        <f t="shared" si="248"/>
        <v>1.0240280000725761</v>
      </c>
      <c r="AZ478">
        <f t="shared" si="261"/>
        <v>-5.5397339999992257</v>
      </c>
      <c r="BB478">
        <f t="shared" si="262"/>
        <v>128</v>
      </c>
      <c r="BC478">
        <v>1800000</v>
      </c>
      <c r="BD478">
        <v>371.848478</v>
      </c>
      <c r="BE478">
        <v>-581953.28381699999</v>
      </c>
      <c r="BF478">
        <v>2514816.0030279998</v>
      </c>
      <c r="BG478">
        <v>-1.2878000000000001E-2</v>
      </c>
      <c r="BI478">
        <f t="shared" si="249"/>
        <v>197.47343586862553</v>
      </c>
      <c r="BJ478">
        <f t="shared" si="250"/>
        <v>0.17089452603471295</v>
      </c>
      <c r="BK478">
        <f t="shared" si="251"/>
        <v>0.99985376164033601</v>
      </c>
      <c r="BL478">
        <f t="shared" si="252"/>
        <v>-3.1535279999952763</v>
      </c>
      <c r="BM478">
        <f t="shared" si="263"/>
        <v>-6.139919800005373</v>
      </c>
    </row>
    <row r="479" spans="2:65" x14ac:dyDescent="0.2">
      <c r="B479">
        <f t="shared" si="253"/>
        <v>2125</v>
      </c>
      <c r="C479">
        <v>1900000</v>
      </c>
      <c r="D479">
        <v>371.77758799999998</v>
      </c>
      <c r="E479">
        <v>-509048.29726199998</v>
      </c>
      <c r="F479">
        <v>2511037.8645910001</v>
      </c>
      <c r="G479">
        <v>-4.4946E-2</v>
      </c>
      <c r="I479">
        <f t="shared" si="234"/>
        <v>1680.3287523573963</v>
      </c>
      <c r="J479">
        <f t="shared" si="235"/>
        <v>0.12988203655033312</v>
      </c>
      <c r="K479">
        <f t="shared" si="254"/>
        <v>0.99835162950673917</v>
      </c>
      <c r="L479">
        <f t="shared" si="255"/>
        <v>-29.451981999969576</v>
      </c>
      <c r="M479">
        <f t="shared" si="236"/>
        <v>-5.6466189000017328</v>
      </c>
      <c r="O479">
        <f t="shared" si="256"/>
        <v>1360</v>
      </c>
      <c r="P479">
        <v>1900000</v>
      </c>
      <c r="Q479">
        <v>371.80828400000001</v>
      </c>
      <c r="R479">
        <v>-539933.08874899999</v>
      </c>
      <c r="S479">
        <v>2512990.0682339999</v>
      </c>
      <c r="T479">
        <v>-6.5100000000000002E-3</v>
      </c>
      <c r="V479">
        <f t="shared" si="237"/>
        <v>1172.3596727179829</v>
      </c>
      <c r="W479">
        <f t="shared" si="238"/>
        <v>0.13990330212941054</v>
      </c>
      <c r="X479">
        <f t="shared" si="239"/>
        <v>0.99912779688979658</v>
      </c>
      <c r="Y479">
        <f t="shared" si="240"/>
        <v>-7.4822129999520257</v>
      </c>
      <c r="Z479">
        <f t="shared" si="257"/>
        <v>-5.5348390500013922</v>
      </c>
      <c r="AB479">
        <f t="shared" si="258"/>
        <v>680</v>
      </c>
      <c r="AC479">
        <v>1900000</v>
      </c>
      <c r="AD479">
        <v>371.83012500000001</v>
      </c>
      <c r="AE479">
        <v>-561632.342772</v>
      </c>
      <c r="AF479">
        <v>2513446.8754750001</v>
      </c>
      <c r="AG479">
        <v>-2.7659E-2</v>
      </c>
      <c r="AI479">
        <f t="shared" si="241"/>
        <v>773.47991608420853</v>
      </c>
      <c r="AJ479">
        <f t="shared" si="242"/>
        <v>0.13425468904244817</v>
      </c>
      <c r="AK479">
        <f t="shared" si="243"/>
        <v>0.99930941671315898</v>
      </c>
      <c r="AL479">
        <f t="shared" si="244"/>
        <v>-4.7442680000094697</v>
      </c>
      <c r="AM479">
        <f t="shared" si="259"/>
        <v>-5.7512093000023015</v>
      </c>
      <c r="AO479">
        <f t="shared" si="260"/>
        <v>340</v>
      </c>
      <c r="AP479">
        <v>1900000</v>
      </c>
      <c r="AQ479">
        <v>371.83583700000003</v>
      </c>
      <c r="AR479">
        <v>-574707.67482700001</v>
      </c>
      <c r="AS479">
        <v>2514149.8008980001</v>
      </c>
      <c r="AT479">
        <v>-2.9114000000000001E-2</v>
      </c>
      <c r="AV479">
        <f t="shared" si="245"/>
        <v>452.75341405416839</v>
      </c>
      <c r="AW479">
        <f t="shared" si="246"/>
        <v>0.14931927975406237</v>
      </c>
      <c r="AX479">
        <f t="shared" si="247"/>
        <v>0.99958888949665203</v>
      </c>
      <c r="AY479">
        <f t="shared" si="248"/>
        <v>-6.075920999981463</v>
      </c>
      <c r="AZ479">
        <f t="shared" si="261"/>
        <v>-6.0458547500045823</v>
      </c>
      <c r="BB479">
        <f t="shared" si="262"/>
        <v>136</v>
      </c>
      <c r="BC479">
        <v>1900000</v>
      </c>
      <c r="BD479">
        <v>371.83102700000001</v>
      </c>
      <c r="BE479">
        <v>-581961.73911099997</v>
      </c>
      <c r="BF479">
        <v>2514941.0856079999</v>
      </c>
      <c r="BG479">
        <v>-1.3088000000000001E-2</v>
      </c>
      <c r="BI479">
        <f t="shared" si="249"/>
        <v>189.01814186864067</v>
      </c>
      <c r="BJ479">
        <f t="shared" si="250"/>
        <v>0.18157543391188252</v>
      </c>
      <c r="BK479">
        <f t="shared" si="251"/>
        <v>0.99990349262979139</v>
      </c>
      <c r="BL479">
        <f t="shared" si="252"/>
        <v>-11.608821999980137</v>
      </c>
      <c r="BM479">
        <f t="shared" si="263"/>
        <v>-6.7477690499999881</v>
      </c>
    </row>
    <row r="480" spans="2:65" x14ac:dyDescent="0.2">
      <c r="B480">
        <f t="shared" si="253"/>
        <v>2250</v>
      </c>
      <c r="C480">
        <v>2000000</v>
      </c>
      <c r="D480">
        <v>371.72721000000001</v>
      </c>
      <c r="E480">
        <v>-509032.18779300002</v>
      </c>
      <c r="F480">
        <v>2511564.0957109998</v>
      </c>
      <c r="G480">
        <v>-2.0858000000000002E-2</v>
      </c>
      <c r="I480">
        <f t="shared" si="234"/>
        <v>1696.4382213573554</v>
      </c>
      <c r="J480">
        <f t="shared" si="235"/>
        <v>0.13752215634741152</v>
      </c>
      <c r="K480">
        <f t="shared" si="254"/>
        <v>0.99856085124073102</v>
      </c>
      <c r="L480">
        <f t="shared" si="255"/>
        <v>-13.342513000010513</v>
      </c>
      <c r="M480">
        <f t="shared" si="236"/>
        <v>-5.5619815480022083</v>
      </c>
      <c r="O480">
        <f t="shared" si="256"/>
        <v>1440</v>
      </c>
      <c r="P480">
        <v>2000000</v>
      </c>
      <c r="Q480">
        <v>371.79996499999999</v>
      </c>
      <c r="R480">
        <v>-539920.45883000002</v>
      </c>
      <c r="S480">
        <v>2513662.8290329999</v>
      </c>
      <c r="T480">
        <v>-5.1383999999999999E-2</v>
      </c>
      <c r="V480">
        <f t="shared" si="237"/>
        <v>1184.9895917179529</v>
      </c>
      <c r="W480">
        <f t="shared" si="238"/>
        <v>0.14813290813702293</v>
      </c>
      <c r="X480">
        <f t="shared" si="239"/>
        <v>0.99939527666356709</v>
      </c>
      <c r="Y480">
        <f t="shared" si="240"/>
        <v>5.1477060000179335</v>
      </c>
      <c r="Z480">
        <f t="shared" si="257"/>
        <v>-5.5329833125022558</v>
      </c>
      <c r="AB480">
        <f t="shared" si="258"/>
        <v>720</v>
      </c>
      <c r="AC480">
        <v>2000000</v>
      </c>
      <c r="AD480">
        <v>371.81713400000001</v>
      </c>
      <c r="AE480">
        <v>-561626.81053200003</v>
      </c>
      <c r="AF480">
        <v>2513676.8848310001</v>
      </c>
      <c r="AG480">
        <v>-6.3350000000000004E-3</v>
      </c>
      <c r="AI480">
        <f t="shared" si="241"/>
        <v>779.01215608417988</v>
      </c>
      <c r="AJ480">
        <f t="shared" si="242"/>
        <v>0.14215202369200394</v>
      </c>
      <c r="AK480">
        <f t="shared" si="243"/>
        <v>0.99940086504159809</v>
      </c>
      <c r="AL480">
        <f t="shared" si="244"/>
        <v>0.78797199996188283</v>
      </c>
      <c r="AM480">
        <f t="shared" si="259"/>
        <v>-5.5525513000025963</v>
      </c>
      <c r="AO480">
        <f t="shared" si="260"/>
        <v>360</v>
      </c>
      <c r="AP480">
        <v>2000000</v>
      </c>
      <c r="AQ480">
        <v>371.82430199999999</v>
      </c>
      <c r="AR480">
        <v>-574700.12594299996</v>
      </c>
      <c r="AS480">
        <v>2514288.7922709999</v>
      </c>
      <c r="AT480">
        <v>-1.2217E-2</v>
      </c>
      <c r="AV480">
        <f t="shared" si="245"/>
        <v>460.3022980542155</v>
      </c>
      <c r="AW480">
        <f t="shared" si="246"/>
        <v>0.15810276679841898</v>
      </c>
      <c r="AX480">
        <f t="shared" si="247"/>
        <v>0.99964415041711774</v>
      </c>
      <c r="AY480">
        <f t="shared" si="248"/>
        <v>1.4729630000656471</v>
      </c>
      <c r="AZ480">
        <f t="shared" si="261"/>
        <v>-5.3134130999995248</v>
      </c>
      <c r="BB480">
        <f t="shared" si="262"/>
        <v>144</v>
      </c>
      <c r="BC480">
        <v>2000000</v>
      </c>
      <c r="BD480">
        <v>371.82506599999999</v>
      </c>
      <c r="BE480">
        <v>-581948.25046999997</v>
      </c>
      <c r="BF480">
        <v>2514885.7467410001</v>
      </c>
      <c r="BG480">
        <v>-2.5968000000000001E-2</v>
      </c>
      <c r="BI480">
        <f t="shared" si="249"/>
        <v>202.50678286864422</v>
      </c>
      <c r="BJ480">
        <f t="shared" si="250"/>
        <v>0.19225634178905207</v>
      </c>
      <c r="BK480">
        <f t="shared" si="251"/>
        <v>0.9998814907122483</v>
      </c>
      <c r="BL480">
        <f t="shared" si="252"/>
        <v>1.8798190000234172</v>
      </c>
      <c r="BM480">
        <f t="shared" si="263"/>
        <v>-4.0047771750014363</v>
      </c>
    </row>
    <row r="481" spans="2:65" x14ac:dyDescent="0.2">
      <c r="B481">
        <f t="shared" si="253"/>
        <v>2375</v>
      </c>
      <c r="C481">
        <v>2100000</v>
      </c>
      <c r="D481">
        <v>371.75968799999998</v>
      </c>
      <c r="E481">
        <v>-509030.31263399997</v>
      </c>
      <c r="F481">
        <v>2512392.438625</v>
      </c>
      <c r="G481">
        <v>-4.7969999999999999E-2</v>
      </c>
      <c r="I481">
        <f t="shared" si="234"/>
        <v>1698.3133803574019</v>
      </c>
      <c r="J481">
        <f t="shared" si="235"/>
        <v>0.14516227614448995</v>
      </c>
      <c r="K481">
        <f t="shared" si="254"/>
        <v>0.99889018816935471</v>
      </c>
      <c r="L481">
        <f t="shared" si="255"/>
        <v>-11.467353999963962</v>
      </c>
      <c r="M481">
        <f t="shared" si="236"/>
        <v>-5.6758560280015082</v>
      </c>
      <c r="O481">
        <f t="shared" si="256"/>
        <v>1520</v>
      </c>
      <c r="P481">
        <v>2100000</v>
      </c>
      <c r="Q481">
        <v>371.80503900000002</v>
      </c>
      <c r="R481">
        <v>-539922.69123800006</v>
      </c>
      <c r="S481">
        <v>2513911.8275910001</v>
      </c>
      <c r="T481">
        <v>-4.0833000000000001E-2</v>
      </c>
      <c r="V481">
        <f t="shared" si="237"/>
        <v>1182.757183717913</v>
      </c>
      <c r="W481">
        <f t="shared" si="238"/>
        <v>0.15636251414463531</v>
      </c>
      <c r="X481">
        <f t="shared" si="239"/>
        <v>0.99949427481872433</v>
      </c>
      <c r="Y481">
        <f t="shared" si="240"/>
        <v>2.9152979999780655</v>
      </c>
      <c r="Z481">
        <f t="shared" si="257"/>
        <v>-5.7187624000023787</v>
      </c>
      <c r="AB481">
        <f t="shared" si="258"/>
        <v>760</v>
      </c>
      <c r="AC481">
        <v>2100000</v>
      </c>
      <c r="AD481">
        <v>371.81782700000002</v>
      </c>
      <c r="AE481">
        <v>-561633.42329199996</v>
      </c>
      <c r="AF481">
        <v>2513612.1105399998</v>
      </c>
      <c r="AG481">
        <v>-1.1098E-2</v>
      </c>
      <c r="AI481">
        <f t="shared" si="241"/>
        <v>772.39939608424902</v>
      </c>
      <c r="AJ481">
        <f t="shared" si="242"/>
        <v>0.15004935834155972</v>
      </c>
      <c r="AK481">
        <f t="shared" si="243"/>
        <v>0.9993751117385985</v>
      </c>
      <c r="AL481">
        <f t="shared" si="244"/>
        <v>-5.8247879999689758</v>
      </c>
      <c r="AM481">
        <f t="shared" si="259"/>
        <v>-5.8561763000001523</v>
      </c>
      <c r="AO481">
        <f t="shared" si="260"/>
        <v>380</v>
      </c>
      <c r="AP481">
        <v>2100000</v>
      </c>
      <c r="AQ481">
        <v>371.811217</v>
      </c>
      <c r="AR481">
        <v>-574703.38028399996</v>
      </c>
      <c r="AS481">
        <v>2514515.9065439999</v>
      </c>
      <c r="AT481">
        <v>-4.0740000000000004E-3</v>
      </c>
      <c r="AV481">
        <f t="shared" si="245"/>
        <v>457.04795705422293</v>
      </c>
      <c r="AW481">
        <f t="shared" si="246"/>
        <v>0.16688625384277558</v>
      </c>
      <c r="AX481">
        <f t="shared" si="247"/>
        <v>0.99973444770324438</v>
      </c>
      <c r="AY481">
        <f t="shared" si="248"/>
        <v>-1.7813779999269173</v>
      </c>
      <c r="AZ481">
        <f t="shared" si="261"/>
        <v>-5.8535743500015087</v>
      </c>
      <c r="BB481">
        <f t="shared" si="262"/>
        <v>152</v>
      </c>
      <c r="BC481">
        <v>2100000</v>
      </c>
      <c r="BD481">
        <v>371.855367</v>
      </c>
      <c r="BE481">
        <v>-581945.46623200004</v>
      </c>
      <c r="BF481">
        <v>2514990.5821329998</v>
      </c>
      <c r="BG481">
        <v>-3.0585000000000001E-2</v>
      </c>
      <c r="BI481">
        <f t="shared" si="249"/>
        <v>205.29102086857893</v>
      </c>
      <c r="BJ481">
        <f t="shared" si="250"/>
        <v>0.20293724966622162</v>
      </c>
      <c r="BK481">
        <f t="shared" si="251"/>
        <v>0.99992317171830114</v>
      </c>
      <c r="BL481">
        <f t="shared" si="252"/>
        <v>4.6640569999581203</v>
      </c>
      <c r="BM481">
        <f t="shared" si="263"/>
        <v>-5.3428275500100426</v>
      </c>
    </row>
    <row r="482" spans="2:65" x14ac:dyDescent="0.2">
      <c r="B482">
        <f t="shared" si="253"/>
        <v>2500</v>
      </c>
      <c r="C482">
        <v>2200000</v>
      </c>
      <c r="D482">
        <v>371.81101200000001</v>
      </c>
      <c r="E482">
        <v>-509015.03034900001</v>
      </c>
      <c r="F482">
        <v>2512757.7566920002</v>
      </c>
      <c r="G482">
        <v>-5.6307000000000003E-2</v>
      </c>
      <c r="I482">
        <f t="shared" si="234"/>
        <v>1713.5956653573667</v>
      </c>
      <c r="J482">
        <f t="shared" si="235"/>
        <v>0.15280239594156836</v>
      </c>
      <c r="K482">
        <f t="shared" si="254"/>
        <v>0.99903543324614985</v>
      </c>
      <c r="L482">
        <f t="shared" si="255"/>
        <v>3.8149310000007972</v>
      </c>
      <c r="M482">
        <f t="shared" si="236"/>
        <v>-5.5685990200021624</v>
      </c>
      <c r="O482">
        <f t="shared" si="256"/>
        <v>1600</v>
      </c>
      <c r="P482">
        <v>2200000</v>
      </c>
      <c r="Q482">
        <v>371.75712800000002</v>
      </c>
      <c r="R482">
        <v>-539912.22804299998</v>
      </c>
      <c r="S482">
        <v>2513869.6550170002</v>
      </c>
      <c r="T482">
        <v>-3.9772000000000002E-2</v>
      </c>
      <c r="V482">
        <f t="shared" si="237"/>
        <v>1193.2203787179897</v>
      </c>
      <c r="W482">
        <f t="shared" si="238"/>
        <v>0.16459212015224772</v>
      </c>
      <c r="X482">
        <f t="shared" si="239"/>
        <v>0.99947750762513987</v>
      </c>
      <c r="Y482">
        <f t="shared" si="240"/>
        <v>13.378493000054732</v>
      </c>
      <c r="Z482">
        <f t="shared" si="257"/>
        <v>-5.5600673625009218</v>
      </c>
      <c r="AB482">
        <f t="shared" si="258"/>
        <v>800</v>
      </c>
      <c r="AC482">
        <v>2200000</v>
      </c>
      <c r="AD482">
        <v>371.81423000000001</v>
      </c>
      <c r="AE482">
        <v>-561621.21825999999</v>
      </c>
      <c r="AF482">
        <v>2513537.7641250002</v>
      </c>
      <c r="AG482">
        <v>-1.9597E-2</v>
      </c>
      <c r="AI482">
        <f t="shared" si="241"/>
        <v>784.60442808421794</v>
      </c>
      <c r="AJ482">
        <f t="shared" si="242"/>
        <v>0.15794669299111549</v>
      </c>
      <c r="AK482">
        <f t="shared" si="243"/>
        <v>0.9993455527002385</v>
      </c>
      <c r="AL482">
        <f t="shared" si="244"/>
        <v>6.3802439999999478</v>
      </c>
      <c r="AM482">
        <f t="shared" si="259"/>
        <v>-5.3857315000026578</v>
      </c>
      <c r="AO482">
        <f t="shared" si="260"/>
        <v>400</v>
      </c>
      <c r="AP482">
        <v>2200000</v>
      </c>
      <c r="AQ482">
        <v>371.81188300000002</v>
      </c>
      <c r="AR482">
        <v>-574701.02966</v>
      </c>
      <c r="AS482">
        <v>2514572.9640279999</v>
      </c>
      <c r="AT482">
        <v>-1.9497E-2</v>
      </c>
      <c r="AV482">
        <f t="shared" si="245"/>
        <v>459.39858105417807</v>
      </c>
      <c r="AW482">
        <f t="shared" si="246"/>
        <v>0.17566974088713219</v>
      </c>
      <c r="AX482">
        <f t="shared" si="247"/>
        <v>0.99975713291756563</v>
      </c>
      <c r="AY482">
        <f t="shared" si="248"/>
        <v>0.56924600002821535</v>
      </c>
      <c r="AZ482">
        <f t="shared" si="261"/>
        <v>-5.5733261000041239</v>
      </c>
      <c r="BB482">
        <f t="shared" si="262"/>
        <v>160</v>
      </c>
      <c r="BC482">
        <v>2200000</v>
      </c>
      <c r="BD482">
        <v>371.82210199999997</v>
      </c>
      <c r="BE482">
        <v>-581936.90934500005</v>
      </c>
      <c r="BF482">
        <v>2515143.0988070001</v>
      </c>
      <c r="BG482">
        <v>-9.1079999999999998E-3</v>
      </c>
      <c r="BI482">
        <f t="shared" si="249"/>
        <v>213.8479078685632</v>
      </c>
      <c r="BJ482">
        <f t="shared" si="250"/>
        <v>0.2136181575433912</v>
      </c>
      <c r="BK482">
        <f t="shared" si="251"/>
        <v>0.99998381009901305</v>
      </c>
      <c r="BL482">
        <f t="shared" si="252"/>
        <v>13.220943999942392</v>
      </c>
      <c r="BM482">
        <f t="shared" si="263"/>
        <v>-4.6212464250038465</v>
      </c>
    </row>
    <row r="483" spans="2:65" x14ac:dyDescent="0.2">
      <c r="B483">
        <f t="shared" si="253"/>
        <v>2625</v>
      </c>
      <c r="C483">
        <v>2300000</v>
      </c>
      <c r="D483">
        <v>371.800499</v>
      </c>
      <c r="E483">
        <v>-509011.4632</v>
      </c>
      <c r="F483">
        <v>2513287.8804859999</v>
      </c>
      <c r="G483">
        <v>-2.6202E-2</v>
      </c>
      <c r="I483">
        <f t="shared" si="234"/>
        <v>1717.1628143573762</v>
      </c>
      <c r="J483">
        <f t="shared" si="235"/>
        <v>0.16044251573864679</v>
      </c>
      <c r="K483">
        <f t="shared" si="254"/>
        <v>0.99924620264992625</v>
      </c>
      <c r="L483">
        <f t="shared" si="255"/>
        <v>7.3820800000103191</v>
      </c>
      <c r="M483">
        <f t="shared" si="236"/>
        <v>-5.6623201080018042</v>
      </c>
      <c r="O483">
        <f t="shared" si="256"/>
        <v>1680</v>
      </c>
      <c r="P483">
        <v>2300000</v>
      </c>
      <c r="Q483">
        <v>371.89602000000002</v>
      </c>
      <c r="R483">
        <v>-539903.06666699995</v>
      </c>
      <c r="S483">
        <v>2514162.502781</v>
      </c>
      <c r="T483">
        <v>-8.9137999999999995E-2</v>
      </c>
      <c r="V483">
        <f t="shared" si="237"/>
        <v>1202.3817547180224</v>
      </c>
      <c r="W483">
        <f t="shared" si="238"/>
        <v>0.17282172615986011</v>
      </c>
      <c r="X483">
        <f t="shared" si="239"/>
        <v>0.99959393957804243</v>
      </c>
      <c r="Y483">
        <f t="shared" si="240"/>
        <v>22.539869000087492</v>
      </c>
      <c r="Z483">
        <f t="shared" si="257"/>
        <v>-5.5763401000014712</v>
      </c>
      <c r="AB483">
        <f t="shared" si="258"/>
        <v>840</v>
      </c>
      <c r="AC483">
        <v>2300000</v>
      </c>
      <c r="AD483">
        <v>371.81158199999999</v>
      </c>
      <c r="AE483">
        <v>-561607.55284799996</v>
      </c>
      <c r="AF483">
        <v>2513817.4489620002</v>
      </c>
      <c r="AG483">
        <v>-2.2582999999999999E-2</v>
      </c>
      <c r="AI483">
        <f t="shared" si="241"/>
        <v>798.26984008424915</v>
      </c>
      <c r="AJ483">
        <f t="shared" si="242"/>
        <v>0.16584402764067127</v>
      </c>
      <c r="AK483">
        <f t="shared" si="243"/>
        <v>0.99945675126745437</v>
      </c>
      <c r="AL483">
        <f t="shared" si="244"/>
        <v>20.045656000031158</v>
      </c>
      <c r="AM483">
        <f t="shared" si="259"/>
        <v>-5.3492220000011006</v>
      </c>
      <c r="AO483">
        <f t="shared" si="260"/>
        <v>420</v>
      </c>
      <c r="AP483">
        <v>2300000</v>
      </c>
      <c r="AQ483">
        <v>371.84453500000001</v>
      </c>
      <c r="AR483">
        <v>-574690.919597</v>
      </c>
      <c r="AS483">
        <v>2514584.0724630002</v>
      </c>
      <c r="AT483">
        <v>-2.9166999999999998E-2</v>
      </c>
      <c r="AV483">
        <f t="shared" si="245"/>
        <v>469.50864405417815</v>
      </c>
      <c r="AW483">
        <f t="shared" si="246"/>
        <v>0.1844532279314888</v>
      </c>
      <c r="AX483">
        <f t="shared" si="247"/>
        <v>0.99976154946752704</v>
      </c>
      <c r="AY483">
        <f t="shared" si="248"/>
        <v>10.679309000028297</v>
      </c>
      <c r="AZ483">
        <f t="shared" si="261"/>
        <v>-5.1853541500018761</v>
      </c>
      <c r="BB483" s="6">
        <f t="shared" si="262"/>
        <v>168</v>
      </c>
      <c r="BC483" s="6">
        <v>2300000</v>
      </c>
      <c r="BD483" s="6">
        <v>371.85741100000001</v>
      </c>
      <c r="BE483" s="6">
        <v>-581934.15557199996</v>
      </c>
      <c r="BF483" s="6">
        <v>2515338.0933440002</v>
      </c>
      <c r="BG483" s="6">
        <v>-3.5202999999999998E-2</v>
      </c>
      <c r="BH483" s="6"/>
      <c r="BI483" s="6">
        <f t="shared" si="249"/>
        <v>216.60168086865451</v>
      </c>
      <c r="BJ483" s="6">
        <f t="shared" si="250"/>
        <v>0.22429906542056074</v>
      </c>
      <c r="BK483" s="6">
        <f t="shared" si="251"/>
        <v>1.0000613370517142</v>
      </c>
      <c r="BL483" s="6">
        <f t="shared" si="252"/>
        <v>15.974717000033706</v>
      </c>
      <c r="BM483" s="6">
        <f t="shared" si="263"/>
        <v>-5.3466356749904662</v>
      </c>
    </row>
    <row r="484" spans="2:65" x14ac:dyDescent="0.2">
      <c r="B484">
        <f t="shared" si="253"/>
        <v>2750</v>
      </c>
      <c r="C484">
        <v>2400000</v>
      </c>
      <c r="D484">
        <v>371.81499000000002</v>
      </c>
      <c r="E484">
        <v>-508991.26974900003</v>
      </c>
      <c r="F484">
        <v>2513172.5703670001</v>
      </c>
      <c r="G484">
        <v>-5.0795E-2</v>
      </c>
      <c r="I484">
        <f t="shared" si="234"/>
        <v>1737.3562653573463</v>
      </c>
      <c r="J484">
        <f t="shared" si="235"/>
        <v>0.16808263553572519</v>
      </c>
      <c r="K484">
        <f t="shared" si="254"/>
        <v>0.99920035704686894</v>
      </c>
      <c r="L484">
        <f t="shared" si="255"/>
        <v>27.575530999980401</v>
      </c>
      <c r="M484">
        <f t="shared" si="236"/>
        <v>-5.5293096920021201</v>
      </c>
      <c r="O484">
        <f t="shared" si="256"/>
        <v>1760</v>
      </c>
      <c r="P484">
        <v>2400000</v>
      </c>
      <c r="Q484">
        <v>371.80173100000002</v>
      </c>
      <c r="R484">
        <v>-539890.37598000001</v>
      </c>
      <c r="S484">
        <v>2514608.7374160001</v>
      </c>
      <c r="T484">
        <v>-3.2231000000000003E-2</v>
      </c>
      <c r="V484">
        <f t="shared" si="237"/>
        <v>1215.072441717959</v>
      </c>
      <c r="W484">
        <f t="shared" si="238"/>
        <v>0.18105133216747249</v>
      </c>
      <c r="X484">
        <f t="shared" si="239"/>
        <v>0.999771355889153</v>
      </c>
      <c r="Y484">
        <f t="shared" si="240"/>
        <v>35.23055600002408</v>
      </c>
      <c r="Z484">
        <f t="shared" si="257"/>
        <v>-5.532223712502673</v>
      </c>
      <c r="AB484">
        <f t="shared" si="258"/>
        <v>880</v>
      </c>
      <c r="AC484">
        <v>2400000</v>
      </c>
      <c r="AD484">
        <v>371.82978800000001</v>
      </c>
      <c r="AE484">
        <v>-561603.43726000004</v>
      </c>
      <c r="AF484">
        <v>2514050.1384609998</v>
      </c>
      <c r="AG484">
        <v>-1.9012000000000001E-2</v>
      </c>
      <c r="AI484">
        <f t="shared" si="241"/>
        <v>802.38542808417697</v>
      </c>
      <c r="AJ484">
        <f t="shared" si="242"/>
        <v>0.17374136229022705</v>
      </c>
      <c r="AK484">
        <f t="shared" si="243"/>
        <v>0.99954926518123133</v>
      </c>
      <c r="AL484">
        <f t="shared" si="244"/>
        <v>24.16124399995897</v>
      </c>
      <c r="AM484">
        <f t="shared" si="259"/>
        <v>-5.5879676000036849</v>
      </c>
      <c r="AO484">
        <f t="shared" si="260"/>
        <v>440</v>
      </c>
      <c r="AP484">
        <v>2400000</v>
      </c>
      <c r="AQ484">
        <v>371.86507799999998</v>
      </c>
      <c r="AR484">
        <v>-574690.34894599998</v>
      </c>
      <c r="AS484">
        <v>2514869.8488909998</v>
      </c>
      <c r="AT484">
        <v>7.7899999999999996E-4</v>
      </c>
      <c r="AV484">
        <f t="shared" si="245"/>
        <v>470.07929505419452</v>
      </c>
      <c r="AW484">
        <f t="shared" si="246"/>
        <v>0.19323671497584541</v>
      </c>
      <c r="AX484">
        <f t="shared" si="247"/>
        <v>0.99987516996150327</v>
      </c>
      <c r="AY484">
        <f t="shared" si="248"/>
        <v>11.249960000044666</v>
      </c>
      <c r="AZ484">
        <f t="shared" si="261"/>
        <v>-5.6623247500010621</v>
      </c>
      <c r="BB484">
        <f t="shared" si="262"/>
        <v>176</v>
      </c>
      <c r="BC484">
        <v>2400000</v>
      </c>
      <c r="BD484">
        <v>371.85746399999999</v>
      </c>
      <c r="BE484">
        <v>-581938.03458600002</v>
      </c>
      <c r="BF484">
        <v>2515354.993125</v>
      </c>
      <c r="BG484">
        <v>-1.7125999999999999E-2</v>
      </c>
      <c r="BI484">
        <f t="shared" si="249"/>
        <v>212.72266686859075</v>
      </c>
      <c r="BJ484">
        <f t="shared" si="250"/>
        <v>0.23497997329773029</v>
      </c>
      <c r="BK484">
        <f t="shared" si="251"/>
        <v>1.0000680561554511</v>
      </c>
      <c r="BL484">
        <f t="shared" si="252"/>
        <v>12.095702999969944</v>
      </c>
      <c r="BM484">
        <f t="shared" si="263"/>
        <v>-6.1757340500098508</v>
      </c>
    </row>
    <row r="485" spans="2:65" x14ac:dyDescent="0.2">
      <c r="B485">
        <f t="shared" si="253"/>
        <v>2875</v>
      </c>
      <c r="C485">
        <v>2500000</v>
      </c>
      <c r="D485">
        <v>371.802572</v>
      </c>
      <c r="E485">
        <v>-508981.34633899998</v>
      </c>
      <c r="F485">
        <v>2513766.4077599999</v>
      </c>
      <c r="G485">
        <v>-2.9538999999999999E-2</v>
      </c>
      <c r="I485">
        <f t="shared" si="234"/>
        <v>1747.279675357393</v>
      </c>
      <c r="J485">
        <f t="shared" si="235"/>
        <v>0.17572275533280363</v>
      </c>
      <c r="K485">
        <f t="shared" si="254"/>
        <v>0.99943645803814563</v>
      </c>
      <c r="L485">
        <f t="shared" si="255"/>
        <v>37.498941000027116</v>
      </c>
      <c r="M485">
        <f t="shared" si="236"/>
        <v>-5.6114700200015069</v>
      </c>
      <c r="O485">
        <f t="shared" si="256"/>
        <v>1840</v>
      </c>
      <c r="P485">
        <v>2500000</v>
      </c>
      <c r="Q485">
        <v>371.81551400000001</v>
      </c>
      <c r="R485">
        <v>-539882.49612799997</v>
      </c>
      <c r="S485">
        <v>2514583.5219279998</v>
      </c>
      <c r="T485">
        <v>-2.4509E-2</v>
      </c>
      <c r="V485">
        <f t="shared" si="237"/>
        <v>1222.9522937180009</v>
      </c>
      <c r="W485">
        <f t="shared" si="238"/>
        <v>0.18928093817508487</v>
      </c>
      <c r="X485">
        <f t="shared" si="239"/>
        <v>0.99976133058292849</v>
      </c>
      <c r="Y485">
        <f t="shared" si="240"/>
        <v>43.110408000065945</v>
      </c>
      <c r="Z485">
        <f t="shared" si="257"/>
        <v>-5.5923591500013572</v>
      </c>
      <c r="AB485">
        <f t="shared" si="258"/>
        <v>920</v>
      </c>
      <c r="AC485">
        <v>2500000</v>
      </c>
      <c r="AD485">
        <v>371.82207</v>
      </c>
      <c r="AE485">
        <v>-561597.27306599997</v>
      </c>
      <c r="AF485">
        <v>2514445.3422630001</v>
      </c>
      <c r="AG485">
        <v>-2.2823E-2</v>
      </c>
      <c r="AI485">
        <f t="shared" si="241"/>
        <v>808.54962208424695</v>
      </c>
      <c r="AJ485">
        <f t="shared" si="242"/>
        <v>0.18163869693978282</v>
      </c>
      <c r="AK485">
        <f t="shared" si="243"/>
        <v>0.99970639238559489</v>
      </c>
      <c r="AL485">
        <f t="shared" si="244"/>
        <v>30.325438000028953</v>
      </c>
      <c r="AM485">
        <f t="shared" si="259"/>
        <v>-5.5367524500001313</v>
      </c>
      <c r="AO485">
        <f t="shared" si="260"/>
        <v>460</v>
      </c>
      <c r="AP485">
        <v>2500000</v>
      </c>
      <c r="AQ485">
        <v>371.86150900000001</v>
      </c>
      <c r="AR485">
        <v>-574687.21901</v>
      </c>
      <c r="AS485">
        <v>2515002.8391809999</v>
      </c>
      <c r="AT485">
        <v>-2.0354000000000001E-2</v>
      </c>
      <c r="AV485">
        <f t="shared" si="245"/>
        <v>473.20923105417751</v>
      </c>
      <c r="AW485">
        <f t="shared" si="246"/>
        <v>0.20202020202020202</v>
      </c>
      <c r="AX485">
        <f t="shared" si="247"/>
        <v>0.99992804493985488</v>
      </c>
      <c r="AY485">
        <f t="shared" si="248"/>
        <v>14.379896000027657</v>
      </c>
      <c r="AZ485">
        <f t="shared" si="261"/>
        <v>-5.5343605000027312</v>
      </c>
      <c r="BB485">
        <f t="shared" si="262"/>
        <v>184</v>
      </c>
      <c r="BC485">
        <v>2500000</v>
      </c>
      <c r="BD485">
        <v>371.860097</v>
      </c>
      <c r="BE485">
        <v>-581931.28219099995</v>
      </c>
      <c r="BF485">
        <v>2515407.6264129998</v>
      </c>
      <c r="BG485">
        <v>-1.5025E-2</v>
      </c>
      <c r="BI485">
        <f t="shared" si="249"/>
        <v>219.47506186866667</v>
      </c>
      <c r="BJ485">
        <f t="shared" si="250"/>
        <v>0.24566088117489987</v>
      </c>
      <c r="BK485">
        <f t="shared" si="251"/>
        <v>1.0000889823746779</v>
      </c>
      <c r="BL485">
        <f t="shared" si="252"/>
        <v>18.848098000045866</v>
      </c>
      <c r="BM485">
        <f t="shared" si="263"/>
        <v>-4.8468079249923903</v>
      </c>
    </row>
    <row r="486" spans="2:65" x14ac:dyDescent="0.2">
      <c r="B486">
        <f t="shared" si="253"/>
        <v>3000</v>
      </c>
      <c r="C486">
        <v>2600000</v>
      </c>
      <c r="D486">
        <v>371.79968300000002</v>
      </c>
      <c r="E486">
        <v>-508968.88921300002</v>
      </c>
      <c r="F486">
        <v>2513990.7103869999</v>
      </c>
      <c r="G486">
        <v>-4.2028999999999997E-2</v>
      </c>
      <c r="I486">
        <f t="shared" si="234"/>
        <v>1759.7368013573578</v>
      </c>
      <c r="J486">
        <f t="shared" si="235"/>
        <v>0.18336287512988203</v>
      </c>
      <c r="K486">
        <f t="shared" si="254"/>
        <v>0.99952563745528067</v>
      </c>
      <c r="L486">
        <f t="shared" si="255"/>
        <v>49.95606699999189</v>
      </c>
      <c r="M486">
        <f t="shared" si="236"/>
        <v>-5.5912002920021626</v>
      </c>
      <c r="O486">
        <f t="shared" si="256"/>
        <v>1920</v>
      </c>
      <c r="P486">
        <v>2600000</v>
      </c>
      <c r="Q486">
        <v>371.82808599999998</v>
      </c>
      <c r="R486">
        <v>-539872.12201199995</v>
      </c>
      <c r="S486">
        <v>2515065.2332339999</v>
      </c>
      <c r="T486">
        <v>-3.2127000000000003E-2</v>
      </c>
      <c r="V486">
        <f t="shared" si="237"/>
        <v>1233.3264097180218</v>
      </c>
      <c r="W486">
        <f t="shared" si="238"/>
        <v>0.19751054418269726</v>
      </c>
      <c r="X486">
        <f t="shared" si="239"/>
        <v>0.99995285189532235</v>
      </c>
      <c r="Y486">
        <f t="shared" si="240"/>
        <v>53.484524000086822</v>
      </c>
      <c r="Z486">
        <f t="shared" si="257"/>
        <v>-5.5611808500016195</v>
      </c>
      <c r="AB486">
        <f t="shared" si="258"/>
        <v>960</v>
      </c>
      <c r="AC486">
        <v>2600000</v>
      </c>
      <c r="AD486">
        <v>371.82754999999997</v>
      </c>
      <c r="AE486">
        <v>-561594.48307099997</v>
      </c>
      <c r="AF486">
        <v>2514584.445444</v>
      </c>
      <c r="AG486">
        <v>-5.6290000000000003E-3</v>
      </c>
      <c r="AI486">
        <f t="shared" si="241"/>
        <v>811.33961708424613</v>
      </c>
      <c r="AJ486">
        <f t="shared" si="242"/>
        <v>0.1895360315893386</v>
      </c>
      <c r="AK486">
        <f t="shared" si="243"/>
        <v>0.99976169775927282</v>
      </c>
      <c r="AL486">
        <f t="shared" si="244"/>
        <v>33.115433000028133</v>
      </c>
      <c r="AM486">
        <f t="shared" si="259"/>
        <v>-5.6211074250019006</v>
      </c>
      <c r="AO486">
        <f t="shared" si="260"/>
        <v>480</v>
      </c>
      <c r="AP486">
        <v>2600000</v>
      </c>
      <c r="AQ486">
        <v>371.81632500000001</v>
      </c>
      <c r="AR486">
        <v>-574691.424275</v>
      </c>
      <c r="AS486">
        <v>2515177.8716469998</v>
      </c>
      <c r="AT486">
        <v>-3.0178E-2</v>
      </c>
      <c r="AV486">
        <f t="shared" si="245"/>
        <v>469.00396605418064</v>
      </c>
      <c r="AW486">
        <f t="shared" si="246"/>
        <v>0.21080368906455862</v>
      </c>
      <c r="AX486">
        <f t="shared" si="247"/>
        <v>0.99999763526746865</v>
      </c>
      <c r="AY486">
        <f t="shared" si="248"/>
        <v>10.174631000030786</v>
      </c>
      <c r="AZ486">
        <f t="shared" si="261"/>
        <v>-5.9011205500017239</v>
      </c>
      <c r="BB486">
        <f t="shared" si="262"/>
        <v>192</v>
      </c>
      <c r="BC486">
        <v>2600000</v>
      </c>
      <c r="BD486">
        <v>371.861783</v>
      </c>
      <c r="BE486">
        <v>-581930.76502399996</v>
      </c>
      <c r="BF486">
        <v>2515480.623619</v>
      </c>
      <c r="BG486">
        <v>-2.4385E-2</v>
      </c>
      <c r="BI486">
        <f t="shared" si="249"/>
        <v>219.99222886865027</v>
      </c>
      <c r="BJ486">
        <f t="shared" si="250"/>
        <v>0.25634178905206945</v>
      </c>
      <c r="BK486">
        <f t="shared" si="251"/>
        <v>1.0001180049874339</v>
      </c>
      <c r="BL486">
        <f t="shared" si="252"/>
        <v>19.365265000029467</v>
      </c>
      <c r="BM486">
        <f t="shared" si="263"/>
        <v>-5.6262114250039303</v>
      </c>
    </row>
    <row r="487" spans="2:65" x14ac:dyDescent="0.2">
      <c r="B487">
        <f t="shared" si="253"/>
        <v>3125</v>
      </c>
      <c r="C487">
        <v>2700000</v>
      </c>
      <c r="D487">
        <v>371.83113300000002</v>
      </c>
      <c r="E487">
        <v>-508951.36912799999</v>
      </c>
      <c r="F487">
        <v>2514837.2155490001</v>
      </c>
      <c r="G487">
        <v>-8.1683000000000006E-2</v>
      </c>
      <c r="I487">
        <f t="shared" si="234"/>
        <v>1777.2568863573833</v>
      </c>
      <c r="J487">
        <f t="shared" si="235"/>
        <v>0.19100299492696046</v>
      </c>
      <c r="K487">
        <f t="shared" si="254"/>
        <v>0.99986219542590549</v>
      </c>
      <c r="L487">
        <f t="shared" si="255"/>
        <v>67.476152000017464</v>
      </c>
      <c r="M487">
        <f t="shared" si="236"/>
        <v>-5.5506966200016761</v>
      </c>
      <c r="O487" s="6">
        <f t="shared" si="256"/>
        <v>2000</v>
      </c>
      <c r="P487" s="6">
        <v>2700000</v>
      </c>
      <c r="Q487" s="6">
        <v>371.89914399999998</v>
      </c>
      <c r="R487" s="6">
        <v>-539854.032427</v>
      </c>
      <c r="S487" s="6">
        <v>2515679.4692290002</v>
      </c>
      <c r="T487" s="6">
        <v>-9.6726999999999994E-2</v>
      </c>
      <c r="U487" s="6"/>
      <c r="V487" s="6">
        <f t="shared" si="237"/>
        <v>1251.4159947179724</v>
      </c>
      <c r="W487" s="6">
        <f t="shared" si="238"/>
        <v>0.20574015019030964</v>
      </c>
      <c r="X487" s="6">
        <f t="shared" si="239"/>
        <v>1.0001970630699755</v>
      </c>
      <c r="Y487" s="6">
        <f t="shared" si="240"/>
        <v>71.574109000037424</v>
      </c>
      <c r="Z487" s="6">
        <f t="shared" si="257"/>
        <v>-5.4647374875024983</v>
      </c>
      <c r="AB487">
        <f t="shared" si="258"/>
        <v>1000</v>
      </c>
      <c r="AC487">
        <v>2700000</v>
      </c>
      <c r="AD487">
        <v>371.76701600000001</v>
      </c>
      <c r="AE487">
        <v>-561583.72962600004</v>
      </c>
      <c r="AF487">
        <v>2514902.8355419999</v>
      </c>
      <c r="AG487">
        <v>-7.6670000000000002E-3</v>
      </c>
      <c r="AI487">
        <f t="shared" si="241"/>
        <v>822.0930620841682</v>
      </c>
      <c r="AJ487">
        <f t="shared" si="242"/>
        <v>0.19743336623889438</v>
      </c>
      <c r="AK487">
        <f t="shared" si="243"/>
        <v>0.99988828496755011</v>
      </c>
      <c r="AL487">
        <f t="shared" si="244"/>
        <v>43.8688779999502</v>
      </c>
      <c r="AM487">
        <f t="shared" si="259"/>
        <v>-5.4220211750038292</v>
      </c>
      <c r="AO487" s="6">
        <f t="shared" si="260"/>
        <v>500</v>
      </c>
      <c r="AP487" s="6">
        <v>2700000</v>
      </c>
      <c r="AQ487" s="6">
        <v>371.81359200000003</v>
      </c>
      <c r="AR487" s="6">
        <v>-574664.38907399995</v>
      </c>
      <c r="AS487" s="6">
        <v>2515314.4362289999</v>
      </c>
      <c r="AT487" s="6">
        <v>-3.0330000000000001E-3</v>
      </c>
      <c r="AU487" s="6"/>
      <c r="AV487" s="6">
        <f t="shared" si="245"/>
        <v>496.03916705423035</v>
      </c>
      <c r="AW487" s="6">
        <f t="shared" si="246"/>
        <v>0.21958717610891523</v>
      </c>
      <c r="AX487" s="6">
        <f t="shared" si="247"/>
        <v>1.0000519313316161</v>
      </c>
      <c r="AY487" s="6">
        <f t="shared" si="248"/>
        <v>37.209832000080496</v>
      </c>
      <c r="AZ487" s="6">
        <f t="shared" si="261"/>
        <v>-4.3390972499993952</v>
      </c>
      <c r="BB487">
        <f t="shared" si="262"/>
        <v>200</v>
      </c>
      <c r="BC487">
        <v>2700000</v>
      </c>
      <c r="BD487">
        <v>371.87147700000003</v>
      </c>
      <c r="BE487">
        <v>-581919.019524</v>
      </c>
      <c r="BF487">
        <v>2515664.8845759998</v>
      </c>
      <c r="BG487">
        <v>-2.282E-2</v>
      </c>
      <c r="BI487">
        <f t="shared" si="249"/>
        <v>231.73772886861116</v>
      </c>
      <c r="BJ487">
        <f t="shared" si="250"/>
        <v>0.26702269692923897</v>
      </c>
      <c r="BK487">
        <f t="shared" si="251"/>
        <v>1.0001912644269944</v>
      </c>
      <c r="BL487">
        <f t="shared" si="252"/>
        <v>31.110764999990351</v>
      </c>
      <c r="BM487">
        <f t="shared" si="263"/>
        <v>-4.2226698000067699</v>
      </c>
    </row>
    <row r="488" spans="2:65" x14ac:dyDescent="0.2">
      <c r="B488" s="6">
        <f t="shared" si="253"/>
        <v>3250</v>
      </c>
      <c r="C488" s="6">
        <v>2800000</v>
      </c>
      <c r="D488" s="6">
        <v>371.766706</v>
      </c>
      <c r="E488" s="6">
        <v>-508933.34149100003</v>
      </c>
      <c r="F488" s="6">
        <v>2515912.5684620002</v>
      </c>
      <c r="G488" s="6">
        <v>-4.5554999999999998E-2</v>
      </c>
      <c r="H488" s="6"/>
      <c r="I488" s="6">
        <f t="shared" si="234"/>
        <v>1795.2845233573462</v>
      </c>
      <c r="J488" s="6">
        <f t="shared" si="235"/>
        <v>0.19864311472403887</v>
      </c>
      <c r="K488" s="6">
        <f t="shared" si="254"/>
        <v>1.0002897398879493</v>
      </c>
      <c r="L488" s="6">
        <f t="shared" si="255"/>
        <v>85.503788999980316</v>
      </c>
      <c r="M488" s="6">
        <f t="shared" si="236"/>
        <v>-5.5466362040021773</v>
      </c>
      <c r="O488">
        <f t="shared" si="256"/>
        <v>2080</v>
      </c>
      <c r="P488">
        <v>2800000</v>
      </c>
      <c r="Q488">
        <v>371.78006800000003</v>
      </c>
      <c r="R488">
        <v>-539846.81258899998</v>
      </c>
      <c r="S488">
        <v>2516222.7991160001</v>
      </c>
      <c r="T488">
        <v>-2.9694000000000002E-2</v>
      </c>
      <c r="V488">
        <f t="shared" si="237"/>
        <v>1258.6358327179914</v>
      </c>
      <c r="W488">
        <f t="shared" si="238"/>
        <v>0.21396975619792202</v>
      </c>
      <c r="X488">
        <f t="shared" si="239"/>
        <v>1.0004130830216038</v>
      </c>
      <c r="Y488">
        <f t="shared" si="240"/>
        <v>78.793947000056505</v>
      </c>
      <c r="Z488">
        <f t="shared" si="257"/>
        <v>-5.600609325001642</v>
      </c>
      <c r="AB488" s="6">
        <f t="shared" si="258"/>
        <v>1040</v>
      </c>
      <c r="AC488" s="6">
        <v>2800000</v>
      </c>
      <c r="AD488" s="6">
        <v>371.808246</v>
      </c>
      <c r="AE488" s="6">
        <v>-561576.182394</v>
      </c>
      <c r="AF488" s="6">
        <v>2515233.0061599999</v>
      </c>
      <c r="AG488" s="6">
        <v>-2.8469999999999999E-2</v>
      </c>
      <c r="AH488" s="6"/>
      <c r="AI488" s="6">
        <f t="shared" si="241"/>
        <v>829.64029408420902</v>
      </c>
      <c r="AJ488" s="6">
        <f t="shared" si="242"/>
        <v>0.20533070088845015</v>
      </c>
      <c r="AK488" s="6">
        <f t="shared" si="243"/>
        <v>1.0000195559368747</v>
      </c>
      <c r="AL488" s="6">
        <f t="shared" si="244"/>
        <v>51.416109999991022</v>
      </c>
      <c r="AM488" s="6">
        <f t="shared" si="259"/>
        <v>-5.5021765000008598</v>
      </c>
      <c r="AO488">
        <f t="shared" si="260"/>
        <v>520</v>
      </c>
      <c r="AP488">
        <v>2800000</v>
      </c>
      <c r="AQ488">
        <v>371.88734499999998</v>
      </c>
      <c r="AR488">
        <v>-574663.41125500004</v>
      </c>
      <c r="AS488">
        <v>2515398.2468869998</v>
      </c>
      <c r="AT488">
        <v>-2.9621000000000001E-2</v>
      </c>
      <c r="AV488">
        <f t="shared" si="245"/>
        <v>497.01698605413549</v>
      </c>
      <c r="AW488">
        <f t="shared" si="246"/>
        <v>0.22837066315327184</v>
      </c>
      <c r="AX488">
        <f t="shared" si="247"/>
        <v>1.0000852532134421</v>
      </c>
      <c r="AY488">
        <f t="shared" si="248"/>
        <v>38.187650999985635</v>
      </c>
      <c r="AZ488">
        <f t="shared" si="261"/>
        <v>-5.6419663500066237</v>
      </c>
      <c r="BB488">
        <f t="shared" si="262"/>
        <v>208</v>
      </c>
      <c r="BC488">
        <v>2800000</v>
      </c>
      <c r="BD488">
        <v>371.86830800000001</v>
      </c>
      <c r="BE488">
        <v>-581913.87795300002</v>
      </c>
      <c r="BF488">
        <v>2515829.5493359999</v>
      </c>
      <c r="BG488">
        <v>-1.0678999999999999E-2</v>
      </c>
      <c r="BI488">
        <f t="shared" si="249"/>
        <v>236.87929986859672</v>
      </c>
      <c r="BJ488">
        <f t="shared" si="250"/>
        <v>0.27770360480640854</v>
      </c>
      <c r="BK488">
        <f t="shared" si="251"/>
        <v>1.0002567327075753</v>
      </c>
      <c r="BL488">
        <f t="shared" si="252"/>
        <v>36.252335999975912</v>
      </c>
      <c r="BM488">
        <f t="shared" si="263"/>
        <v>-5.0481609250036854</v>
      </c>
    </row>
    <row r="489" spans="2:65" x14ac:dyDescent="0.2">
      <c r="B489">
        <f t="shared" si="253"/>
        <v>3375</v>
      </c>
      <c r="C489">
        <v>2900000</v>
      </c>
      <c r="D489">
        <v>371.866422</v>
      </c>
      <c r="E489">
        <v>-508912.14595500001</v>
      </c>
      <c r="F489">
        <v>2516771.5907180002</v>
      </c>
      <c r="G489">
        <v>-0.116064</v>
      </c>
      <c r="I489">
        <f t="shared" si="234"/>
        <v>1816.48005935736</v>
      </c>
      <c r="J489">
        <f t="shared" si="235"/>
        <v>0.2062832345211173</v>
      </c>
      <c r="K489">
        <f t="shared" si="254"/>
        <v>1.000631274470583</v>
      </c>
      <c r="L489">
        <f t="shared" si="255"/>
        <v>106.69932499999413</v>
      </c>
      <c r="M489">
        <f t="shared" si="236"/>
        <v>-5.5212930120017703</v>
      </c>
      <c r="O489">
        <f t="shared" si="256"/>
        <v>2160</v>
      </c>
      <c r="P489">
        <v>2900000</v>
      </c>
      <c r="Q489">
        <v>371.77358299999997</v>
      </c>
      <c r="R489">
        <v>-539820.10402199998</v>
      </c>
      <c r="S489">
        <v>2516646.9145960002</v>
      </c>
      <c r="T489">
        <v>-1.2559000000000001E-2</v>
      </c>
      <c r="V489">
        <f t="shared" si="237"/>
        <v>1285.3443997179857</v>
      </c>
      <c r="W489">
        <f t="shared" si="238"/>
        <v>0.22219936220553441</v>
      </c>
      <c r="X489">
        <f t="shared" si="239"/>
        <v>1.0005817050828352</v>
      </c>
      <c r="Y489">
        <f t="shared" si="240"/>
        <v>105.50251400005072</v>
      </c>
      <c r="Z489">
        <f t="shared" si="257"/>
        <v>-5.3570002125019531</v>
      </c>
      <c r="AB489">
        <f t="shared" si="258"/>
        <v>1080</v>
      </c>
      <c r="AC489">
        <v>2900000</v>
      </c>
      <c r="AD489">
        <v>371.85286500000001</v>
      </c>
      <c r="AE489">
        <v>-561577.03301899997</v>
      </c>
      <c r="AF489">
        <v>2515343.8204859998</v>
      </c>
      <c r="AG489">
        <v>-1.2016000000000001E-2</v>
      </c>
      <c r="AI489">
        <f t="shared" si="241"/>
        <v>828.78966908424627</v>
      </c>
      <c r="AJ489">
        <f t="shared" si="242"/>
        <v>0.21322803553800593</v>
      </c>
      <c r="AK489">
        <f t="shared" si="243"/>
        <v>1.0000636140789261</v>
      </c>
      <c r="AL489">
        <f t="shared" si="244"/>
        <v>50.565485000028275</v>
      </c>
      <c r="AM489">
        <f t="shared" si="259"/>
        <v>-5.7121229250009495</v>
      </c>
      <c r="AO489">
        <f t="shared" si="260"/>
        <v>540</v>
      </c>
      <c r="AP489">
        <v>2900000</v>
      </c>
      <c r="AQ489">
        <v>371.81533100000001</v>
      </c>
      <c r="AR489">
        <v>-574655.93702900002</v>
      </c>
      <c r="AS489">
        <v>2515499.2630850002</v>
      </c>
      <c r="AT489">
        <v>-3.1801999999999997E-2</v>
      </c>
      <c r="AV489">
        <f t="shared" si="245"/>
        <v>504.49121205415577</v>
      </c>
      <c r="AW489">
        <f t="shared" si="246"/>
        <v>0.23715415019762845</v>
      </c>
      <c r="AX489">
        <f t="shared" si="247"/>
        <v>1.0001254157642752</v>
      </c>
      <c r="AY489">
        <f t="shared" si="248"/>
        <v>45.661877000005916</v>
      </c>
      <c r="AZ489">
        <f t="shared" si="261"/>
        <v>-5.3171460000008661</v>
      </c>
      <c r="BB489">
        <f t="shared" si="262"/>
        <v>216</v>
      </c>
      <c r="BC489">
        <v>2900000</v>
      </c>
      <c r="BD489">
        <v>371.86054300000001</v>
      </c>
      <c r="BE489">
        <v>-581909.09797300003</v>
      </c>
      <c r="BF489">
        <v>2516053.7539340002</v>
      </c>
      <c r="BG489">
        <v>-7.1900000000000002E-3</v>
      </c>
      <c r="BI489">
        <f t="shared" si="249"/>
        <v>241.65927986858878</v>
      </c>
      <c r="BJ489">
        <f t="shared" si="250"/>
        <v>0.28838451268357812</v>
      </c>
      <c r="BK489">
        <f t="shared" si="251"/>
        <v>1.0003458731498254</v>
      </c>
      <c r="BL489">
        <f t="shared" si="252"/>
        <v>41.032315999967977</v>
      </c>
      <c r="BM489">
        <f t="shared" si="263"/>
        <v>-5.0933598000028724</v>
      </c>
    </row>
    <row r="490" spans="2:65" x14ac:dyDescent="0.2">
      <c r="B490">
        <f t="shared" si="253"/>
        <v>3500</v>
      </c>
      <c r="C490">
        <v>3000000</v>
      </c>
      <c r="D490">
        <v>371.84750400000001</v>
      </c>
      <c r="E490">
        <v>-508890.69952800003</v>
      </c>
      <c r="F490">
        <v>2517270.9022209998</v>
      </c>
      <c r="G490">
        <v>-8.2487000000000005E-2</v>
      </c>
      <c r="I490">
        <f t="shared" si="234"/>
        <v>1837.926486357348</v>
      </c>
      <c r="J490">
        <f t="shared" si="235"/>
        <v>0.2139233543181957</v>
      </c>
      <c r="K490">
        <f t="shared" si="254"/>
        <v>1.0008297933617873</v>
      </c>
      <c r="L490">
        <f t="shared" si="255"/>
        <v>128.14575199998217</v>
      </c>
      <c r="M490">
        <f t="shared" si="236"/>
        <v>-5.5192858840019765</v>
      </c>
      <c r="O490">
        <f t="shared" si="256"/>
        <v>2240</v>
      </c>
      <c r="P490">
        <v>3000000</v>
      </c>
      <c r="Q490">
        <v>371.81129900000002</v>
      </c>
      <c r="R490">
        <v>-539806.69607499999</v>
      </c>
      <c r="S490">
        <v>2517448.2479269998</v>
      </c>
      <c r="T490">
        <v>-5.9157000000000001E-2</v>
      </c>
      <c r="V490">
        <f t="shared" si="237"/>
        <v>1298.7523467179853</v>
      </c>
      <c r="W490">
        <f t="shared" si="238"/>
        <v>0.23042896821314679</v>
      </c>
      <c r="X490">
        <f t="shared" si="239"/>
        <v>1.0009003033995163</v>
      </c>
      <c r="Y490">
        <f t="shared" si="240"/>
        <v>118.91046100005042</v>
      </c>
      <c r="Z490">
        <f t="shared" si="257"/>
        <v>-5.5232579625018845</v>
      </c>
      <c r="AB490">
        <f t="shared" si="258"/>
        <v>1120</v>
      </c>
      <c r="AC490">
        <v>3000000</v>
      </c>
      <c r="AD490">
        <v>371.83260100000001</v>
      </c>
      <c r="AE490">
        <v>-561571.54032599996</v>
      </c>
      <c r="AF490">
        <v>2515783.4982389999</v>
      </c>
      <c r="AG490">
        <v>-2.8249E-2</v>
      </c>
      <c r="AI490">
        <f t="shared" si="241"/>
        <v>834.28236208425369</v>
      </c>
      <c r="AJ490">
        <f t="shared" si="242"/>
        <v>0.2211253701875617</v>
      </c>
      <c r="AK490">
        <f t="shared" si="243"/>
        <v>1.0002384234704351</v>
      </c>
      <c r="AL490">
        <f t="shared" si="244"/>
        <v>56.058178000035696</v>
      </c>
      <c r="AM490">
        <f t="shared" si="259"/>
        <v>-5.5535399750016952</v>
      </c>
      <c r="AO490">
        <f t="shared" si="260"/>
        <v>560</v>
      </c>
      <c r="AP490">
        <v>3000000</v>
      </c>
      <c r="AQ490">
        <v>371.83524599999998</v>
      </c>
      <c r="AR490">
        <v>-574649.85432299995</v>
      </c>
      <c r="AS490">
        <v>2515772.5921260002</v>
      </c>
      <c r="AT490">
        <v>-7.7070000000000003E-3</v>
      </c>
      <c r="AV490">
        <f t="shared" si="245"/>
        <v>510.57391805422958</v>
      </c>
      <c r="AW490">
        <f t="shared" si="246"/>
        <v>0.24593763724198506</v>
      </c>
      <c r="AX490">
        <f t="shared" si="247"/>
        <v>1.0002340873607181</v>
      </c>
      <c r="AY490">
        <f t="shared" si="248"/>
        <v>51.744583000079729</v>
      </c>
      <c r="AZ490">
        <f t="shared" si="261"/>
        <v>-5.3867219999981897</v>
      </c>
      <c r="BB490">
        <f t="shared" si="262"/>
        <v>224</v>
      </c>
      <c r="BC490">
        <v>3000000</v>
      </c>
      <c r="BD490">
        <v>371.86463800000001</v>
      </c>
      <c r="BE490">
        <v>-581906.28401299997</v>
      </c>
      <c r="BF490">
        <v>2516161.8076579999</v>
      </c>
      <c r="BG490">
        <v>-7.4250000000000002E-3</v>
      </c>
      <c r="BI490">
        <f t="shared" si="249"/>
        <v>244.47323986864649</v>
      </c>
      <c r="BJ490">
        <f t="shared" si="250"/>
        <v>0.29906542056074764</v>
      </c>
      <c r="BK490">
        <f t="shared" si="251"/>
        <v>1.0003888337172269</v>
      </c>
      <c r="BL490">
        <f t="shared" si="252"/>
        <v>43.846276000025682</v>
      </c>
      <c r="BM490">
        <f t="shared" si="263"/>
        <v>-5.3391122999946674</v>
      </c>
    </row>
    <row r="491" spans="2:65" x14ac:dyDescent="0.2">
      <c r="B491">
        <f t="shared" si="253"/>
        <v>3625</v>
      </c>
      <c r="C491">
        <v>3100000</v>
      </c>
      <c r="D491">
        <v>371.88358799999997</v>
      </c>
      <c r="E491">
        <v>-508867.12424500001</v>
      </c>
      <c r="F491">
        <v>2518722.8919170001</v>
      </c>
      <c r="G491">
        <v>-0.18240300000000001</v>
      </c>
      <c r="I491">
        <f t="shared" si="234"/>
        <v>1861.5017693573609</v>
      </c>
      <c r="J491">
        <f t="shared" si="235"/>
        <v>0.22156347411527413</v>
      </c>
      <c r="K491">
        <f t="shared" si="254"/>
        <v>1.0014070830552126</v>
      </c>
      <c r="L491">
        <f t="shared" si="255"/>
        <v>151.72103499999503</v>
      </c>
      <c r="M491">
        <f t="shared" si="236"/>
        <v>-5.5022550360017775</v>
      </c>
      <c r="O491">
        <f t="shared" si="256"/>
        <v>2320</v>
      </c>
      <c r="P491">
        <v>3100000</v>
      </c>
      <c r="Q491">
        <v>371.83140200000003</v>
      </c>
      <c r="R491">
        <v>-539790.87939599995</v>
      </c>
      <c r="S491">
        <v>2518063.828704</v>
      </c>
      <c r="T491">
        <v>-0.101521</v>
      </c>
      <c r="V491">
        <f t="shared" si="237"/>
        <v>1314.5690257180249</v>
      </c>
      <c r="W491">
        <f t="shared" si="238"/>
        <v>0.23865857422075917</v>
      </c>
      <c r="X491">
        <f t="shared" si="239"/>
        <v>1.0011450492396636</v>
      </c>
      <c r="Y491">
        <f t="shared" si="240"/>
        <v>134.72714000009</v>
      </c>
      <c r="Z491">
        <f t="shared" si="257"/>
        <v>-5.4931488125013859</v>
      </c>
      <c r="AB491">
        <f t="shared" si="258"/>
        <v>1160</v>
      </c>
      <c r="AC491">
        <v>3100000</v>
      </c>
      <c r="AD491">
        <v>371.84470299999998</v>
      </c>
      <c r="AE491">
        <v>-561550.56891100004</v>
      </c>
      <c r="AF491">
        <v>2516276.9326149998</v>
      </c>
      <c r="AG491">
        <v>-1.8881999999999999E-2</v>
      </c>
      <c r="AI491">
        <f t="shared" si="241"/>
        <v>855.25377708417363</v>
      </c>
      <c r="AJ491">
        <f t="shared" si="242"/>
        <v>0.22902270483711748</v>
      </c>
      <c r="AK491">
        <f t="shared" si="243"/>
        <v>1.0004346057026035</v>
      </c>
      <c r="AL491">
        <f t="shared" si="244"/>
        <v>77.029592999955639</v>
      </c>
      <c r="AM491">
        <f t="shared" si="259"/>
        <v>-5.1665719250038817</v>
      </c>
      <c r="AO491">
        <f t="shared" si="260"/>
        <v>580</v>
      </c>
      <c r="AP491">
        <v>3100000</v>
      </c>
      <c r="AQ491">
        <v>371.8451</v>
      </c>
      <c r="AR491">
        <v>-574652.26751599996</v>
      </c>
      <c r="AS491">
        <v>2516159.7337719998</v>
      </c>
      <c r="AT491">
        <v>4.5999999999999999E-3</v>
      </c>
      <c r="AV491">
        <f t="shared" si="245"/>
        <v>508.16072505421471</v>
      </c>
      <c r="AW491">
        <f t="shared" si="246"/>
        <v>0.25472112428634169</v>
      </c>
      <c r="AX491">
        <f t="shared" si="247"/>
        <v>1.0003880091707329</v>
      </c>
      <c r="AY491">
        <f t="shared" si="248"/>
        <v>49.331390000064857</v>
      </c>
      <c r="AZ491">
        <f t="shared" si="261"/>
        <v>-5.8115169500026242</v>
      </c>
      <c r="BB491">
        <f t="shared" si="262"/>
        <v>232</v>
      </c>
      <c r="BC491">
        <v>3100000</v>
      </c>
      <c r="BD491">
        <v>371.86751299999997</v>
      </c>
      <c r="BE491">
        <v>-581900.95651299995</v>
      </c>
      <c r="BF491">
        <v>2516345.8936089999</v>
      </c>
      <c r="BG491">
        <v>-9.8320000000000005E-3</v>
      </c>
      <c r="BI491">
        <f t="shared" si="249"/>
        <v>249.80073986866046</v>
      </c>
      <c r="BJ491">
        <f t="shared" si="250"/>
        <v>0.30974632843791722</v>
      </c>
      <c r="BK491">
        <f t="shared" si="251"/>
        <v>1.0004620235769823</v>
      </c>
      <c r="BL491">
        <f t="shared" si="252"/>
        <v>49.173776000039652</v>
      </c>
      <c r="BM491">
        <f t="shared" si="263"/>
        <v>-5.0249198000001343</v>
      </c>
    </row>
    <row r="492" spans="2:65" x14ac:dyDescent="0.2">
      <c r="B492">
        <f t="shared" si="253"/>
        <v>3750</v>
      </c>
      <c r="C492">
        <v>3200000</v>
      </c>
      <c r="D492">
        <v>371.80241799999999</v>
      </c>
      <c r="E492">
        <v>-508847.40209699998</v>
      </c>
      <c r="F492">
        <v>2519266.8678620001</v>
      </c>
      <c r="G492">
        <v>-4.4148E-2</v>
      </c>
      <c r="I492">
        <f t="shared" si="234"/>
        <v>1881.2239173573907</v>
      </c>
      <c r="J492">
        <f t="shared" si="235"/>
        <v>0.22920359391235254</v>
      </c>
      <c r="K492">
        <f t="shared" si="254"/>
        <v>1.0016233598699757</v>
      </c>
      <c r="L492">
        <f t="shared" si="255"/>
        <v>171.44318300002487</v>
      </c>
      <c r="M492">
        <f t="shared" si="236"/>
        <v>-5.5330801160016421</v>
      </c>
      <c r="O492">
        <f t="shared" si="256"/>
        <v>2400</v>
      </c>
      <c r="P492">
        <v>3200000</v>
      </c>
      <c r="Q492">
        <v>371.841589</v>
      </c>
      <c r="R492">
        <v>-539766.60809200001</v>
      </c>
      <c r="S492">
        <v>2518379.146861</v>
      </c>
      <c r="T492">
        <v>-2.7082999999999999E-2</v>
      </c>
      <c r="V492">
        <f t="shared" si="237"/>
        <v>1338.8403297179611</v>
      </c>
      <c r="W492">
        <f t="shared" si="238"/>
        <v>0.24688818022837156</v>
      </c>
      <c r="X492">
        <f t="shared" si="239"/>
        <v>1.0012704150894953</v>
      </c>
      <c r="Y492">
        <f t="shared" si="240"/>
        <v>158.99844400002621</v>
      </c>
      <c r="Z492">
        <f t="shared" si="257"/>
        <v>-5.3874660000026777</v>
      </c>
      <c r="AB492">
        <f t="shared" si="258"/>
        <v>1200</v>
      </c>
      <c r="AC492">
        <v>3200000</v>
      </c>
      <c r="AD492">
        <v>371.82524899999999</v>
      </c>
      <c r="AE492">
        <v>-561536.73023700004</v>
      </c>
      <c r="AF492">
        <v>2516475.4912530002</v>
      </c>
      <c r="AG492">
        <v>-1.6199000000000002E-2</v>
      </c>
      <c r="AI492">
        <f t="shared" si="241"/>
        <v>869.09245108417235</v>
      </c>
      <c r="AJ492">
        <f t="shared" si="242"/>
        <v>0.23692003948667326</v>
      </c>
      <c r="AK492">
        <f t="shared" si="243"/>
        <v>1.0005135496893094</v>
      </c>
      <c r="AL492">
        <f t="shared" si="244"/>
        <v>90.868266999954358</v>
      </c>
      <c r="AM492">
        <f t="shared" si="259"/>
        <v>-5.3448904500019125</v>
      </c>
      <c r="AO492">
        <f t="shared" si="260"/>
        <v>600</v>
      </c>
      <c r="AP492">
        <v>3200000</v>
      </c>
      <c r="AQ492">
        <v>371.85191400000002</v>
      </c>
      <c r="AR492">
        <v>-574637.84285100002</v>
      </c>
      <c r="AS492">
        <v>2516379.4845690001</v>
      </c>
      <c r="AT492">
        <v>-6.3085000000000002E-2</v>
      </c>
      <c r="AV492">
        <f t="shared" si="245"/>
        <v>522.58539005415514</v>
      </c>
      <c r="AW492">
        <f t="shared" si="246"/>
        <v>0.2635046113306983</v>
      </c>
      <c r="AX492">
        <f t="shared" si="247"/>
        <v>1.000475378847377</v>
      </c>
      <c r="AY492">
        <f t="shared" si="248"/>
        <v>63.75605500000529</v>
      </c>
      <c r="AZ492">
        <f t="shared" si="261"/>
        <v>-4.9696240500048585</v>
      </c>
      <c r="BB492">
        <f t="shared" si="262"/>
        <v>240</v>
      </c>
      <c r="BC492">
        <v>3200000</v>
      </c>
      <c r="BD492">
        <v>371.84201400000001</v>
      </c>
      <c r="BE492">
        <v>-581893.32370199997</v>
      </c>
      <c r="BF492">
        <v>2516517.9668640001</v>
      </c>
      <c r="BG492">
        <v>-1.9269999999999999E-2</v>
      </c>
      <c r="BI492">
        <f t="shared" si="249"/>
        <v>257.43355086864904</v>
      </c>
      <c r="BJ492">
        <f t="shared" si="250"/>
        <v>0.32042723631508679</v>
      </c>
      <c r="BK492">
        <f t="shared" si="251"/>
        <v>1.0005304373659365</v>
      </c>
      <c r="BL492">
        <f t="shared" si="252"/>
        <v>56.80658700002823</v>
      </c>
      <c r="BM492">
        <f t="shared" si="263"/>
        <v>-4.7367559250033082</v>
      </c>
    </row>
    <row r="493" spans="2:65" x14ac:dyDescent="0.2">
      <c r="B493">
        <f t="shared" si="253"/>
        <v>3875</v>
      </c>
      <c r="C493">
        <v>3300000</v>
      </c>
      <c r="D493">
        <v>371.79613599999999</v>
      </c>
      <c r="E493">
        <v>-508813.71268200001</v>
      </c>
      <c r="F493">
        <v>2520378.2489459999</v>
      </c>
      <c r="G493">
        <v>-6.5577999999999997E-2</v>
      </c>
      <c r="I493">
        <f t="shared" si="234"/>
        <v>1914.9133323573624</v>
      </c>
      <c r="J493">
        <f t="shared" si="235"/>
        <v>0.23684371370943097</v>
      </c>
      <c r="K493">
        <f t="shared" si="254"/>
        <v>1.0020652286015708</v>
      </c>
      <c r="L493">
        <f t="shared" si="255"/>
        <v>205.13259799999651</v>
      </c>
      <c r="M493">
        <f t="shared" si="236"/>
        <v>-5.4213419800021079</v>
      </c>
      <c r="O493">
        <f t="shared" si="256"/>
        <v>2480</v>
      </c>
      <c r="P493">
        <v>3300000</v>
      </c>
      <c r="Q493">
        <v>371.81205699999998</v>
      </c>
      <c r="R493">
        <v>-539745.20554500003</v>
      </c>
      <c r="S493">
        <v>2519306.8158860002</v>
      </c>
      <c r="T493">
        <v>-3.4169999999999999E-2</v>
      </c>
      <c r="V493">
        <f t="shared" si="237"/>
        <v>1360.2428767179372</v>
      </c>
      <c r="W493">
        <f t="shared" si="238"/>
        <v>0.25511778623598397</v>
      </c>
      <c r="X493">
        <f t="shared" si="239"/>
        <v>1.0016392426152814</v>
      </c>
      <c r="Y493">
        <f t="shared" si="240"/>
        <v>180.40099100000225</v>
      </c>
      <c r="Z493">
        <f t="shared" si="257"/>
        <v>-5.4233254625021798</v>
      </c>
      <c r="AB493">
        <f t="shared" si="258"/>
        <v>1240</v>
      </c>
      <c r="AC493">
        <v>3300000</v>
      </c>
      <c r="AD493">
        <v>371.81809399999997</v>
      </c>
      <c r="AE493">
        <v>-561528.17709699995</v>
      </c>
      <c r="AF493">
        <v>2516932.0602000002</v>
      </c>
      <c r="AG493">
        <v>-1.4374E-2</v>
      </c>
      <c r="AI493">
        <f t="shared" si="241"/>
        <v>877.64559108426329</v>
      </c>
      <c r="AJ493">
        <f t="shared" si="242"/>
        <v>0.24481737413622903</v>
      </c>
      <c r="AK493">
        <f t="shared" si="243"/>
        <v>1.0006950747704908</v>
      </c>
      <c r="AL493">
        <f t="shared" si="244"/>
        <v>99.421407000045292</v>
      </c>
      <c r="AM493">
        <f t="shared" si="259"/>
        <v>-5.4770287999996068</v>
      </c>
      <c r="AO493">
        <f t="shared" si="260"/>
        <v>620</v>
      </c>
      <c r="AP493">
        <v>3300000</v>
      </c>
      <c r="AQ493">
        <v>371.83428400000003</v>
      </c>
      <c r="AR493">
        <v>-574634.58591799997</v>
      </c>
      <c r="AS493">
        <v>2516635.4733790001</v>
      </c>
      <c r="AT493">
        <v>-4.4538000000000001E-2</v>
      </c>
      <c r="AV493">
        <f t="shared" si="245"/>
        <v>525.84232305421028</v>
      </c>
      <c r="AW493">
        <f t="shared" si="246"/>
        <v>0.27228809837505491</v>
      </c>
      <c r="AX493">
        <f t="shared" si="247"/>
        <v>1.0005771562236576</v>
      </c>
      <c r="AY493">
        <f t="shared" si="248"/>
        <v>67.012988000060432</v>
      </c>
      <c r="AZ493">
        <f t="shared" si="261"/>
        <v>-5.5280106499991231</v>
      </c>
      <c r="BB493">
        <f t="shared" si="262"/>
        <v>248</v>
      </c>
      <c r="BC493">
        <v>3300000</v>
      </c>
      <c r="BD493">
        <v>371.85253799999998</v>
      </c>
      <c r="BE493">
        <v>-581885.20333599998</v>
      </c>
      <c r="BF493">
        <v>2516727.8856179998</v>
      </c>
      <c r="BG493">
        <v>-3.5543999999999999E-2</v>
      </c>
      <c r="BI493">
        <f t="shared" si="249"/>
        <v>265.55391686863732</v>
      </c>
      <c r="BJ493">
        <f t="shared" si="250"/>
        <v>0.33110814419225632</v>
      </c>
      <c r="BK493">
        <f t="shared" si="251"/>
        <v>1.0006138979672581</v>
      </c>
      <c r="BL493">
        <f t="shared" si="252"/>
        <v>64.92695300001651</v>
      </c>
      <c r="BM493">
        <f t="shared" si="263"/>
        <v>-4.6758115500033455</v>
      </c>
    </row>
    <row r="494" spans="2:65" x14ac:dyDescent="0.2">
      <c r="B494">
        <f t="shared" si="253"/>
        <v>4000</v>
      </c>
      <c r="C494">
        <v>3400000</v>
      </c>
      <c r="D494">
        <v>371.89646299999998</v>
      </c>
      <c r="E494">
        <v>-508782.54423200001</v>
      </c>
      <c r="F494">
        <v>2521063.1975150001</v>
      </c>
      <c r="G494">
        <v>-0.118782</v>
      </c>
      <c r="I494">
        <f t="shared" si="234"/>
        <v>1946.0817823573598</v>
      </c>
      <c r="J494">
        <f t="shared" si="235"/>
        <v>0.24448383350650937</v>
      </c>
      <c r="K494">
        <f t="shared" si="254"/>
        <v>1.0023375540529837</v>
      </c>
      <c r="L494">
        <f t="shared" si="255"/>
        <v>236.3010479999939</v>
      </c>
      <c r="M494">
        <f t="shared" si="236"/>
        <v>-5.4415097000019017</v>
      </c>
      <c r="O494">
        <f t="shared" si="256"/>
        <v>2560</v>
      </c>
      <c r="P494">
        <v>3400000</v>
      </c>
      <c r="Q494">
        <v>371.81964299999999</v>
      </c>
      <c r="R494">
        <v>-539716.45505999995</v>
      </c>
      <c r="S494">
        <v>2520138.708352</v>
      </c>
      <c r="T494">
        <v>-2.4885999999999998E-2</v>
      </c>
      <c r="V494">
        <f t="shared" si="237"/>
        <v>1388.9933617180213</v>
      </c>
      <c r="W494">
        <f t="shared" si="238"/>
        <v>0.26334739224359632</v>
      </c>
      <c r="X494">
        <f t="shared" si="239"/>
        <v>1.0019699907934418</v>
      </c>
      <c r="Y494">
        <f t="shared" si="240"/>
        <v>209.1514760000864</v>
      </c>
      <c r="Z494">
        <f t="shared" si="257"/>
        <v>-5.3314762375008282</v>
      </c>
      <c r="AB494">
        <f t="shared" si="258"/>
        <v>1280</v>
      </c>
      <c r="AC494">
        <v>3400000</v>
      </c>
      <c r="AD494">
        <v>371.79320799999999</v>
      </c>
      <c r="AE494">
        <v>-561518.46410300001</v>
      </c>
      <c r="AF494">
        <v>2517408.6877199998</v>
      </c>
      <c r="AG494">
        <v>-5.0824000000000001E-2</v>
      </c>
      <c r="AI494">
        <f t="shared" si="241"/>
        <v>887.35858508420642</v>
      </c>
      <c r="AJ494">
        <f t="shared" si="242"/>
        <v>0.25271470878578478</v>
      </c>
      <c r="AK494">
        <f t="shared" si="243"/>
        <v>1.0008845748445316</v>
      </c>
      <c r="AL494">
        <f t="shared" si="244"/>
        <v>109.13440099998843</v>
      </c>
      <c r="AM494">
        <f t="shared" si="259"/>
        <v>-5.4480324500033017</v>
      </c>
      <c r="AO494">
        <f t="shared" si="260"/>
        <v>640</v>
      </c>
      <c r="AP494">
        <v>3400000</v>
      </c>
      <c r="AQ494">
        <v>371.84517499999998</v>
      </c>
      <c r="AR494">
        <v>-574621.62321600004</v>
      </c>
      <c r="AS494">
        <v>2516667.271185</v>
      </c>
      <c r="AT494">
        <v>-1.9855999999999999E-2</v>
      </c>
      <c r="AV494">
        <f t="shared" si="245"/>
        <v>538.80502505414188</v>
      </c>
      <c r="AW494">
        <f t="shared" si="246"/>
        <v>0.28107158541941152</v>
      </c>
      <c r="AX494">
        <f t="shared" si="247"/>
        <v>1.0005897985624619</v>
      </c>
      <c r="AY494">
        <f t="shared" si="248"/>
        <v>79.975689999992028</v>
      </c>
      <c r="AZ494">
        <f t="shared" si="261"/>
        <v>-5.0427222000053007</v>
      </c>
      <c r="BB494">
        <f t="shared" si="262"/>
        <v>256</v>
      </c>
      <c r="BC494">
        <v>3400000</v>
      </c>
      <c r="BD494">
        <v>371.81973699999998</v>
      </c>
      <c r="BE494">
        <v>-581885.13198299997</v>
      </c>
      <c r="BF494">
        <v>2516953.5932229999</v>
      </c>
      <c r="BG494">
        <v>-2.43E-4</v>
      </c>
      <c r="BI494">
        <f t="shared" si="249"/>
        <v>265.62526986864395</v>
      </c>
      <c r="BJ494">
        <f t="shared" si="250"/>
        <v>0.34178905206942589</v>
      </c>
      <c r="BK494">
        <f t="shared" si="251"/>
        <v>1.0007036359829293</v>
      </c>
      <c r="BL494">
        <f t="shared" si="252"/>
        <v>64.998306000023149</v>
      </c>
      <c r="BM494">
        <f t="shared" si="263"/>
        <v>-5.6819381750010507</v>
      </c>
    </row>
    <row r="495" spans="2:65" x14ac:dyDescent="0.2">
      <c r="B495">
        <f t="shared" si="253"/>
        <v>4125</v>
      </c>
      <c r="C495">
        <v>3500000</v>
      </c>
      <c r="D495">
        <v>371.79514</v>
      </c>
      <c r="E495">
        <v>-508753.88135500002</v>
      </c>
      <c r="F495">
        <v>2522123.3058190001</v>
      </c>
      <c r="G495">
        <v>-6.5687999999999996E-2</v>
      </c>
      <c r="I495">
        <f t="shared" si="234"/>
        <v>1974.744659357355</v>
      </c>
      <c r="J495">
        <f t="shared" si="235"/>
        <v>0.25212395330358778</v>
      </c>
      <c r="K495">
        <f t="shared" si="254"/>
        <v>1.0027590374832722</v>
      </c>
      <c r="L495">
        <f t="shared" si="255"/>
        <v>264.9639249999891</v>
      </c>
      <c r="M495">
        <f t="shared" ref="M495:M526" si="264">((L495-L494)-(B495-B494)*$X$17)/(B495-B494)</f>
        <v>-5.4615542840019184</v>
      </c>
      <c r="O495">
        <f t="shared" si="256"/>
        <v>2640</v>
      </c>
      <c r="P495">
        <v>3500000</v>
      </c>
      <c r="Q495">
        <v>371.843726</v>
      </c>
      <c r="R495">
        <v>-539690.01031399996</v>
      </c>
      <c r="S495">
        <v>2520868.9957980001</v>
      </c>
      <c r="T495">
        <v>-1.5009E-2</v>
      </c>
      <c r="V495">
        <f t="shared" si="237"/>
        <v>1415.4381077180151</v>
      </c>
      <c r="W495">
        <f t="shared" si="238"/>
        <v>0.27157699825120873</v>
      </c>
      <c r="X495">
        <f t="shared" si="239"/>
        <v>1.0022603423138245</v>
      </c>
      <c r="Y495">
        <f t="shared" si="240"/>
        <v>235.59622200008016</v>
      </c>
      <c r="Z495">
        <f t="shared" si="257"/>
        <v>-5.3602979750019584</v>
      </c>
      <c r="AB495">
        <f t="shared" si="258"/>
        <v>1320</v>
      </c>
      <c r="AC495">
        <v>3500000</v>
      </c>
      <c r="AD495">
        <v>371.81436200000002</v>
      </c>
      <c r="AE495">
        <v>-561501.967619</v>
      </c>
      <c r="AF495">
        <v>2517576.449302</v>
      </c>
      <c r="AG495">
        <v>-1.917E-2</v>
      </c>
      <c r="AI495">
        <f t="shared" si="241"/>
        <v>903.85506908420939</v>
      </c>
      <c r="AJ495">
        <f t="shared" si="242"/>
        <v>0.26061204343534056</v>
      </c>
      <c r="AK495">
        <f t="shared" si="243"/>
        <v>1.0009512743758768</v>
      </c>
      <c r="AL495">
        <f t="shared" si="244"/>
        <v>125.63088499999139</v>
      </c>
      <c r="AM495">
        <f t="shared" si="259"/>
        <v>-5.2784452000018067</v>
      </c>
      <c r="AO495">
        <f t="shared" si="260"/>
        <v>660</v>
      </c>
      <c r="AP495">
        <v>3500000</v>
      </c>
      <c r="AQ495">
        <v>371.83965899999998</v>
      </c>
      <c r="AR495">
        <v>-574603.68514800002</v>
      </c>
      <c r="AS495">
        <v>2517154.0746809999</v>
      </c>
      <c r="AT495">
        <v>6.2600000000000004E-4</v>
      </c>
      <c r="AV495">
        <f t="shared" si="245"/>
        <v>556.74309305415954</v>
      </c>
      <c r="AW495">
        <f t="shared" si="246"/>
        <v>0.28985507246376813</v>
      </c>
      <c r="AX495">
        <f t="shared" si="247"/>
        <v>1.0007833444545149</v>
      </c>
      <c r="AY495">
        <f t="shared" si="248"/>
        <v>97.913758000009693</v>
      </c>
      <c r="AZ495">
        <f t="shared" si="261"/>
        <v>-4.7939539000009974</v>
      </c>
      <c r="BB495">
        <f t="shared" si="262"/>
        <v>264</v>
      </c>
      <c r="BC495">
        <v>3500000</v>
      </c>
      <c r="BD495">
        <v>371.84795200000002</v>
      </c>
      <c r="BE495">
        <v>-581873.43066900002</v>
      </c>
      <c r="BF495">
        <v>2517180.5259929998</v>
      </c>
      <c r="BG495">
        <v>8.9910000000000007E-3</v>
      </c>
      <c r="BI495">
        <f t="shared" si="249"/>
        <v>277.32658386859111</v>
      </c>
      <c r="BJ495">
        <f t="shared" si="250"/>
        <v>0.35246995994659547</v>
      </c>
      <c r="BK495">
        <f t="shared" si="251"/>
        <v>1.0007938611061393</v>
      </c>
      <c r="BL495">
        <f t="shared" si="252"/>
        <v>76.699619999970309</v>
      </c>
      <c r="BM495">
        <f t="shared" si="263"/>
        <v>-4.2281930500084854</v>
      </c>
    </row>
    <row r="496" spans="2:65" x14ac:dyDescent="0.2">
      <c r="B496">
        <f t="shared" si="253"/>
        <v>4250</v>
      </c>
      <c r="C496">
        <v>3600000</v>
      </c>
      <c r="D496">
        <v>371.81186700000001</v>
      </c>
      <c r="E496">
        <v>-508713.10927700001</v>
      </c>
      <c r="F496">
        <v>2523780.4305270002</v>
      </c>
      <c r="G496">
        <v>-9.6979999999999997E-2</v>
      </c>
      <c r="I496">
        <f t="shared" si="234"/>
        <v>2015.516737357364</v>
      </c>
      <c r="J496">
        <f t="shared" si="235"/>
        <v>0.25976407310066624</v>
      </c>
      <c r="K496">
        <f t="shared" si="254"/>
        <v>1.0034178858327365</v>
      </c>
      <c r="L496">
        <f t="shared" si="255"/>
        <v>305.73600299999816</v>
      </c>
      <c r="M496">
        <f t="shared" si="264"/>
        <v>-5.3646806760018082</v>
      </c>
      <c r="O496">
        <f t="shared" si="256"/>
        <v>2720</v>
      </c>
      <c r="P496">
        <v>3600000</v>
      </c>
      <c r="Q496">
        <v>371.835105</v>
      </c>
      <c r="R496">
        <v>-539671.70576799999</v>
      </c>
      <c r="S496">
        <v>2521730.3180049998</v>
      </c>
      <c r="T496">
        <v>-3.2517999999999998E-2</v>
      </c>
      <c r="V496">
        <f t="shared" si="237"/>
        <v>1433.7426537179854</v>
      </c>
      <c r="W496">
        <f t="shared" si="238"/>
        <v>0.27980660425882109</v>
      </c>
      <c r="X496">
        <f t="shared" si="239"/>
        <v>1.0026027913230626</v>
      </c>
      <c r="Y496">
        <f t="shared" si="240"/>
        <v>253.90076800005045</v>
      </c>
      <c r="Z496">
        <f t="shared" si="257"/>
        <v>-5.4620504750022523</v>
      </c>
      <c r="AB496">
        <f t="shared" si="258"/>
        <v>1360</v>
      </c>
      <c r="AC496">
        <v>3600000</v>
      </c>
      <c r="AD496">
        <v>371.78457800000001</v>
      </c>
      <c r="AE496">
        <v>-561499.23829799995</v>
      </c>
      <c r="AF496">
        <v>2518032.0975449998</v>
      </c>
      <c r="AG496">
        <v>-2.9222000000000001E-2</v>
      </c>
      <c r="AI496">
        <f t="shared" si="241"/>
        <v>906.58439008425921</v>
      </c>
      <c r="AJ496">
        <f t="shared" si="242"/>
        <v>0.26850937808489633</v>
      </c>
      <c r="AK496">
        <f t="shared" si="243"/>
        <v>1.0011324333987237</v>
      </c>
      <c r="AL496">
        <f t="shared" si="244"/>
        <v>128.36020600004122</v>
      </c>
      <c r="AM496">
        <f t="shared" si="259"/>
        <v>-5.6226242750006348</v>
      </c>
      <c r="AO496">
        <f t="shared" si="260"/>
        <v>680</v>
      </c>
      <c r="AP496">
        <v>3600000</v>
      </c>
      <c r="AQ496">
        <v>371.86604199999999</v>
      </c>
      <c r="AR496">
        <v>-574599.27340900002</v>
      </c>
      <c r="AS496">
        <v>2517546.9029290001</v>
      </c>
      <c r="AT496">
        <v>-3.0000000000000001E-3</v>
      </c>
      <c r="AV496">
        <f t="shared" si="245"/>
        <v>561.1548320541624</v>
      </c>
      <c r="AW496">
        <f t="shared" si="246"/>
        <v>0.29863855950812473</v>
      </c>
      <c r="AX496">
        <f t="shared" si="247"/>
        <v>1.0009395271736359</v>
      </c>
      <c r="AY496">
        <f t="shared" si="248"/>
        <v>102.32549700001255</v>
      </c>
      <c r="AZ496">
        <f t="shared" si="261"/>
        <v>-5.470270350001738</v>
      </c>
      <c r="BB496">
        <f t="shared" si="262"/>
        <v>272</v>
      </c>
      <c r="BC496">
        <v>3600000</v>
      </c>
      <c r="BD496">
        <v>371.889138</v>
      </c>
      <c r="BE496">
        <v>-581865.47189399996</v>
      </c>
      <c r="BF496">
        <v>2517349.0908949999</v>
      </c>
      <c r="BG496">
        <v>-1.9911000000000002E-2</v>
      </c>
      <c r="BI496">
        <f t="shared" si="249"/>
        <v>285.28535886865575</v>
      </c>
      <c r="BJ496">
        <f t="shared" si="250"/>
        <v>0.36315086782376504</v>
      </c>
      <c r="BK496">
        <f t="shared" si="251"/>
        <v>1.0008608800256715</v>
      </c>
      <c r="BL496">
        <f t="shared" si="252"/>
        <v>84.658395000034943</v>
      </c>
      <c r="BM496">
        <f t="shared" si="263"/>
        <v>-4.6960104249938013</v>
      </c>
    </row>
    <row r="497" spans="2:65" x14ac:dyDescent="0.2">
      <c r="B497">
        <f t="shared" si="253"/>
        <v>4375</v>
      </c>
      <c r="C497">
        <v>3700000</v>
      </c>
      <c r="D497">
        <v>371.860232</v>
      </c>
      <c r="E497">
        <v>-508684.80361100001</v>
      </c>
      <c r="F497">
        <v>2525116.1485899999</v>
      </c>
      <c r="G497">
        <v>-0.111405</v>
      </c>
      <c r="I497">
        <f t="shared" si="234"/>
        <v>2043.8224033573642</v>
      </c>
      <c r="J497">
        <f t="shared" si="235"/>
        <v>0.26740419289774464</v>
      </c>
      <c r="K497">
        <f t="shared" si="254"/>
        <v>1.0039489476393151</v>
      </c>
      <c r="L497">
        <f t="shared" si="255"/>
        <v>334.04166899999836</v>
      </c>
      <c r="M497">
        <f t="shared" si="264"/>
        <v>-5.4644119720018791</v>
      </c>
      <c r="O497">
        <f t="shared" si="256"/>
        <v>2800</v>
      </c>
      <c r="P497">
        <v>3700000</v>
      </c>
      <c r="Q497">
        <v>371.86221799999998</v>
      </c>
      <c r="R497">
        <v>-539641.26216599997</v>
      </c>
      <c r="S497">
        <v>2522757.2560020001</v>
      </c>
      <c r="T497">
        <v>-6.7945000000000005E-2</v>
      </c>
      <c r="V497">
        <f t="shared" si="237"/>
        <v>1464.1862557179993</v>
      </c>
      <c r="W497">
        <f t="shared" si="238"/>
        <v>0.2880362102664335</v>
      </c>
      <c r="X497">
        <f t="shared" si="239"/>
        <v>1.0030110867283868</v>
      </c>
      <c r="Y497">
        <f t="shared" si="240"/>
        <v>284.34437000006437</v>
      </c>
      <c r="Z497">
        <f t="shared" si="257"/>
        <v>-5.3103122750017064</v>
      </c>
      <c r="AB497">
        <f t="shared" si="258"/>
        <v>1400</v>
      </c>
      <c r="AC497">
        <v>3700000</v>
      </c>
      <c r="AD497">
        <v>371.84686499999998</v>
      </c>
      <c r="AE497">
        <v>-561482.15410299995</v>
      </c>
      <c r="AF497">
        <v>2518572.1995669999</v>
      </c>
      <c r="AG497">
        <v>-2.9524000000000002E-2</v>
      </c>
      <c r="AI497">
        <f t="shared" si="241"/>
        <v>923.6685850842623</v>
      </c>
      <c r="AJ497">
        <f t="shared" si="242"/>
        <v>0.27640671273445211</v>
      </c>
      <c r="AK497">
        <f t="shared" si="243"/>
        <v>1.0013471699988234</v>
      </c>
      <c r="AL497">
        <f t="shared" si="244"/>
        <v>145.44440100004431</v>
      </c>
      <c r="AM497">
        <f t="shared" si="259"/>
        <v>-5.2637524250018028</v>
      </c>
      <c r="AO497">
        <f t="shared" si="260"/>
        <v>700</v>
      </c>
      <c r="AP497">
        <v>3700000</v>
      </c>
      <c r="AQ497">
        <v>371.849266</v>
      </c>
      <c r="AR497">
        <v>-574590.94410199998</v>
      </c>
      <c r="AS497">
        <v>2517677.0523250001</v>
      </c>
      <c r="AT497">
        <v>-3.3674999999999997E-2</v>
      </c>
      <c r="AV497">
        <f t="shared" si="245"/>
        <v>569.48413905419875</v>
      </c>
      <c r="AW497">
        <f t="shared" si="246"/>
        <v>0.30742204655248134</v>
      </c>
      <c r="AX497">
        <f t="shared" si="247"/>
        <v>1.0009912726544221</v>
      </c>
      <c r="AY497">
        <f t="shared" si="248"/>
        <v>110.6548040000489</v>
      </c>
      <c r="AZ497">
        <f t="shared" si="261"/>
        <v>-5.2743919500000631</v>
      </c>
      <c r="BB497">
        <f t="shared" si="262"/>
        <v>280</v>
      </c>
      <c r="BC497">
        <v>3700000</v>
      </c>
      <c r="BD497">
        <v>371.82604099999998</v>
      </c>
      <c r="BE497">
        <v>-581860.21670500003</v>
      </c>
      <c r="BF497">
        <v>2517750.420498</v>
      </c>
      <c r="BG497">
        <v>-1.9917000000000001E-2</v>
      </c>
      <c r="BI497">
        <f t="shared" si="249"/>
        <v>290.54054786858615</v>
      </c>
      <c r="BJ497">
        <f t="shared" si="250"/>
        <v>0.37383177570093457</v>
      </c>
      <c r="BK497">
        <f t="shared" si="251"/>
        <v>1.0010204427581872</v>
      </c>
      <c r="BL497">
        <f t="shared" si="252"/>
        <v>89.91358399996534</v>
      </c>
      <c r="BM497">
        <f t="shared" si="263"/>
        <v>-5.0339586750105809</v>
      </c>
    </row>
    <row r="498" spans="2:65" x14ac:dyDescent="0.2">
      <c r="B498">
        <f t="shared" si="253"/>
        <v>4500</v>
      </c>
      <c r="C498">
        <v>3800000</v>
      </c>
      <c r="D498">
        <v>371.78311200000002</v>
      </c>
      <c r="E498">
        <v>-508643.94127000001</v>
      </c>
      <c r="F498">
        <v>2525993.0557809998</v>
      </c>
      <c r="G498">
        <v>-9.6520000000000009E-3</v>
      </c>
      <c r="I498">
        <f t="shared" si="234"/>
        <v>2084.6847443573643</v>
      </c>
      <c r="J498">
        <f t="shared" si="235"/>
        <v>0.27504431269482305</v>
      </c>
      <c r="K498">
        <f t="shared" si="254"/>
        <v>1.0042975930083899</v>
      </c>
      <c r="L498">
        <f t="shared" si="255"/>
        <v>374.90400999999838</v>
      </c>
      <c r="M498">
        <f t="shared" si="264"/>
        <v>-5.3639585720018808</v>
      </c>
      <c r="O498">
        <f t="shared" si="256"/>
        <v>2880</v>
      </c>
      <c r="P498">
        <v>3800000</v>
      </c>
      <c r="Q498">
        <v>371.835219</v>
      </c>
      <c r="R498">
        <v>-539616.22557899996</v>
      </c>
      <c r="S498">
        <v>2523674.243615</v>
      </c>
      <c r="T498">
        <v>-2.6432000000000001E-2</v>
      </c>
      <c r="V498">
        <f t="shared" si="237"/>
        <v>1489.2228427180089</v>
      </c>
      <c r="W498">
        <f t="shared" si="238"/>
        <v>0.29626581627404586</v>
      </c>
      <c r="X498">
        <f t="shared" si="239"/>
        <v>1.0033756674822596</v>
      </c>
      <c r="Y498">
        <f t="shared" si="240"/>
        <v>309.38095700007398</v>
      </c>
      <c r="Z498">
        <f t="shared" si="257"/>
        <v>-5.3778999625017603</v>
      </c>
      <c r="AB498">
        <f t="shared" si="258"/>
        <v>1440</v>
      </c>
      <c r="AC498">
        <v>3800000</v>
      </c>
      <c r="AD498">
        <v>371.81676800000002</v>
      </c>
      <c r="AE498">
        <v>-561464.42206200003</v>
      </c>
      <c r="AF498">
        <v>2518806.593229</v>
      </c>
      <c r="AG498">
        <v>-1.3814999999999999E-2</v>
      </c>
      <c r="AI498">
        <f t="shared" si="241"/>
        <v>941.40062608418521</v>
      </c>
      <c r="AJ498">
        <f t="shared" si="242"/>
        <v>0.28430404738400789</v>
      </c>
      <c r="AK498">
        <f t="shared" si="243"/>
        <v>1.0014403614626812</v>
      </c>
      <c r="AL498">
        <f t="shared" si="244"/>
        <v>163.17644199996721</v>
      </c>
      <c r="AM498">
        <f t="shared" si="259"/>
        <v>-5.2475562750038076</v>
      </c>
      <c r="AO498">
        <f t="shared" si="260"/>
        <v>720</v>
      </c>
      <c r="AP498">
        <v>3800000</v>
      </c>
      <c r="AQ498">
        <v>371.84916500000003</v>
      </c>
      <c r="AR498">
        <v>-574578.30926400004</v>
      </c>
      <c r="AS498">
        <v>2518218.6949200002</v>
      </c>
      <c r="AT498">
        <v>-3.5493999999999998E-2</v>
      </c>
      <c r="AV498">
        <f t="shared" si="245"/>
        <v>582.11897705413867</v>
      </c>
      <c r="AW498">
        <f t="shared" si="246"/>
        <v>0.31620553359683795</v>
      </c>
      <c r="AX498">
        <f t="shared" si="247"/>
        <v>1.0012066217636306</v>
      </c>
      <c r="AY498">
        <f t="shared" si="248"/>
        <v>123.28964199998882</v>
      </c>
      <c r="AZ498">
        <f t="shared" si="261"/>
        <v>-5.0591154000048846</v>
      </c>
      <c r="BB498">
        <f t="shared" si="262"/>
        <v>288</v>
      </c>
      <c r="BC498">
        <v>3800000</v>
      </c>
      <c r="BD498">
        <v>371.859938</v>
      </c>
      <c r="BE498">
        <v>-581849.79228699999</v>
      </c>
      <c r="BF498">
        <v>2518044.2886000001</v>
      </c>
      <c r="BG498">
        <v>-2.1156000000000001E-2</v>
      </c>
      <c r="BI498">
        <f t="shared" si="249"/>
        <v>300.96496586862486</v>
      </c>
      <c r="BJ498">
        <f t="shared" si="250"/>
        <v>0.38451268357810414</v>
      </c>
      <c r="BK498">
        <f t="shared" si="251"/>
        <v>1.0011372803824339</v>
      </c>
      <c r="BL498">
        <f t="shared" si="252"/>
        <v>100.33800200000405</v>
      </c>
      <c r="BM498">
        <f t="shared" si="263"/>
        <v>-4.3878050499970414</v>
      </c>
    </row>
    <row r="499" spans="2:65" x14ac:dyDescent="0.2">
      <c r="B499">
        <f t="shared" si="253"/>
        <v>4625</v>
      </c>
      <c r="C499">
        <v>3900000</v>
      </c>
      <c r="D499">
        <v>371.828395</v>
      </c>
      <c r="E499">
        <v>-508604.845309</v>
      </c>
      <c r="F499">
        <v>2527582.610196</v>
      </c>
      <c r="G499">
        <v>-5.2005000000000003E-2</v>
      </c>
      <c r="I499">
        <f t="shared" si="234"/>
        <v>2123.7807053573779</v>
      </c>
      <c r="J499">
        <f t="shared" si="235"/>
        <v>0.28268443249190145</v>
      </c>
      <c r="K499">
        <f t="shared" si="254"/>
        <v>1.0049295764056867</v>
      </c>
      <c r="L499">
        <f t="shared" si="255"/>
        <v>413.99997100001201</v>
      </c>
      <c r="M499">
        <f t="shared" si="264"/>
        <v>-5.3780896120017712</v>
      </c>
      <c r="O499">
        <f t="shared" si="256"/>
        <v>2960</v>
      </c>
      <c r="P499">
        <v>3900000</v>
      </c>
      <c r="Q499">
        <v>371.82871799999998</v>
      </c>
      <c r="R499">
        <v>-539573.23203499999</v>
      </c>
      <c r="S499">
        <v>2524554.8960520001</v>
      </c>
      <c r="T499">
        <v>-4.3388000000000003E-2</v>
      </c>
      <c r="V499">
        <f t="shared" si="237"/>
        <v>1532.216386717977</v>
      </c>
      <c r="W499">
        <f t="shared" si="238"/>
        <v>0.30449542228165827</v>
      </c>
      <c r="X499">
        <f t="shared" si="239"/>
        <v>1.0037258019059201</v>
      </c>
      <c r="Y499">
        <f t="shared" si="240"/>
        <v>352.37450100004207</v>
      </c>
      <c r="Z499">
        <f t="shared" si="257"/>
        <v>-5.1534380000022795</v>
      </c>
      <c r="AB499">
        <f t="shared" si="258"/>
        <v>1480</v>
      </c>
      <c r="AC499">
        <v>3900000</v>
      </c>
      <c r="AD499">
        <v>371.86286200000001</v>
      </c>
      <c r="AE499">
        <v>-561448.89038700005</v>
      </c>
      <c r="AF499">
        <v>2519462.5767890001</v>
      </c>
      <c r="AG499">
        <v>-3.8022E-2</v>
      </c>
      <c r="AI499">
        <f t="shared" si="241"/>
        <v>956.93230108416174</v>
      </c>
      <c r="AJ499">
        <f t="shared" si="242"/>
        <v>0.29220138203356366</v>
      </c>
      <c r="AK499">
        <f t="shared" si="243"/>
        <v>1.0017011708536072</v>
      </c>
      <c r="AL499">
        <f t="shared" si="244"/>
        <v>178.70811699994374</v>
      </c>
      <c r="AM499">
        <f t="shared" si="259"/>
        <v>-5.3025654250024674</v>
      </c>
      <c r="AO499">
        <f t="shared" si="260"/>
        <v>740</v>
      </c>
      <c r="AP499">
        <v>3900000</v>
      </c>
      <c r="AQ499">
        <v>371.81462299999998</v>
      </c>
      <c r="AR499">
        <v>-574564.18357300002</v>
      </c>
      <c r="AS499">
        <v>2518781.3525430001</v>
      </c>
      <c r="AT499">
        <v>-2.2259999999999999E-2</v>
      </c>
      <c r="AV499">
        <f t="shared" si="245"/>
        <v>596.24466805416159</v>
      </c>
      <c r="AW499">
        <f t="shared" si="246"/>
        <v>0.32498902064119456</v>
      </c>
      <c r="AX499">
        <f t="shared" si="247"/>
        <v>1.0014303261381037</v>
      </c>
      <c r="AY499">
        <f t="shared" si="248"/>
        <v>137.41533300001174</v>
      </c>
      <c r="AZ499">
        <f t="shared" si="261"/>
        <v>-4.9845727500007344</v>
      </c>
      <c r="BB499">
        <f t="shared" si="262"/>
        <v>296</v>
      </c>
      <c r="BC499">
        <v>3900000</v>
      </c>
      <c r="BD499">
        <v>371.86003299999999</v>
      </c>
      <c r="BE499">
        <v>-581836.91070899996</v>
      </c>
      <c r="BF499">
        <v>2518129.0292639998</v>
      </c>
      <c r="BG499">
        <v>-1.6043000000000002E-2</v>
      </c>
      <c r="BI499">
        <f t="shared" si="249"/>
        <v>313.84654386865441</v>
      </c>
      <c r="BJ499">
        <f t="shared" si="250"/>
        <v>0.39519359145527372</v>
      </c>
      <c r="BK499">
        <f t="shared" si="251"/>
        <v>1.0011709720209321</v>
      </c>
      <c r="BL499">
        <f t="shared" si="252"/>
        <v>113.2195800000336</v>
      </c>
      <c r="BM499">
        <f t="shared" si="263"/>
        <v>-4.0806600499981869</v>
      </c>
    </row>
    <row r="500" spans="2:65" x14ac:dyDescent="0.2">
      <c r="B500">
        <f t="shared" si="253"/>
        <v>4750</v>
      </c>
      <c r="C500">
        <v>4000000</v>
      </c>
      <c r="D500">
        <v>371.89226100000002</v>
      </c>
      <c r="E500">
        <v>-508560.397214</v>
      </c>
      <c r="F500">
        <v>2528897.1247459999</v>
      </c>
      <c r="G500">
        <v>-0.14976999999999999</v>
      </c>
      <c r="I500">
        <f t="shared" si="234"/>
        <v>2168.2288003573776</v>
      </c>
      <c r="J500">
        <f t="shared" si="235"/>
        <v>0.29032455228897991</v>
      </c>
      <c r="K500">
        <f t="shared" si="254"/>
        <v>1.0054522080081443</v>
      </c>
      <c r="L500">
        <f t="shared" si="255"/>
        <v>458.44806600001175</v>
      </c>
      <c r="M500">
        <f t="shared" si="264"/>
        <v>-5.335272540001883</v>
      </c>
      <c r="O500">
        <f t="shared" si="256"/>
        <v>3040</v>
      </c>
      <c r="P500">
        <v>4000000</v>
      </c>
      <c r="Q500">
        <v>371.79510699999997</v>
      </c>
      <c r="R500">
        <v>-539542.02755300002</v>
      </c>
      <c r="S500">
        <v>2526323.34301</v>
      </c>
      <c r="T500">
        <v>-3.0237E-2</v>
      </c>
      <c r="V500">
        <f t="shared" si="237"/>
        <v>1563.4208687179489</v>
      </c>
      <c r="W500">
        <f t="shared" si="238"/>
        <v>0.31272502828927062</v>
      </c>
      <c r="X500">
        <f t="shared" si="239"/>
        <v>1.0044289103405286</v>
      </c>
      <c r="Y500">
        <f t="shared" si="240"/>
        <v>383.57898300001398</v>
      </c>
      <c r="Z500">
        <f t="shared" si="257"/>
        <v>-5.3008012750022315</v>
      </c>
      <c r="AB500">
        <f t="shared" si="258"/>
        <v>1520</v>
      </c>
      <c r="AC500">
        <v>4000000</v>
      </c>
      <c r="AD500">
        <v>371.80746099999999</v>
      </c>
      <c r="AE500">
        <v>-561430.97435100004</v>
      </c>
      <c r="AF500">
        <v>2520023.890195</v>
      </c>
      <c r="AG500">
        <v>-3.4014999999999997E-2</v>
      </c>
      <c r="AI500">
        <f t="shared" si="241"/>
        <v>974.84833708417136</v>
      </c>
      <c r="AJ500">
        <f t="shared" si="242"/>
        <v>0.30009871668311944</v>
      </c>
      <c r="AK500">
        <f t="shared" si="243"/>
        <v>1.0019243407872216</v>
      </c>
      <c r="AL500">
        <f t="shared" si="244"/>
        <v>196.62415299995337</v>
      </c>
      <c r="AM500">
        <f t="shared" si="259"/>
        <v>-5.2429564000016402</v>
      </c>
      <c r="AO500">
        <f t="shared" si="260"/>
        <v>760</v>
      </c>
      <c r="AP500">
        <v>4000000</v>
      </c>
      <c r="AQ500">
        <v>371.82449300000002</v>
      </c>
      <c r="AR500">
        <v>-574556.62774699996</v>
      </c>
      <c r="AS500">
        <v>2519234.0038180002</v>
      </c>
      <c r="AT500">
        <v>-2.7352000000000001E-2</v>
      </c>
      <c r="AV500">
        <f t="shared" si="245"/>
        <v>603.80049405421596</v>
      </c>
      <c r="AW500">
        <f t="shared" si="246"/>
        <v>0.33377250768555117</v>
      </c>
      <c r="AX500">
        <f t="shared" si="247"/>
        <v>1.0016102936106643</v>
      </c>
      <c r="AY500">
        <f t="shared" si="248"/>
        <v>144.97115900006611</v>
      </c>
      <c r="AZ500">
        <f t="shared" si="261"/>
        <v>-5.3130659999991625</v>
      </c>
      <c r="BB500">
        <f t="shared" si="262"/>
        <v>304</v>
      </c>
      <c r="BC500">
        <v>4000000</v>
      </c>
      <c r="BD500">
        <v>371.85524500000002</v>
      </c>
      <c r="BE500">
        <v>-581834.97040999995</v>
      </c>
      <c r="BF500">
        <v>2518537.6379590002</v>
      </c>
      <c r="BG500">
        <v>3.7309999999999999E-3</v>
      </c>
      <c r="BI500">
        <f t="shared" si="249"/>
        <v>315.78684286866337</v>
      </c>
      <c r="BJ500">
        <f t="shared" si="250"/>
        <v>0.40587449933244324</v>
      </c>
      <c r="BK500">
        <f t="shared" si="251"/>
        <v>1.0013334288130964</v>
      </c>
      <c r="BL500">
        <f t="shared" si="252"/>
        <v>115.15987900004257</v>
      </c>
      <c r="BM500">
        <f t="shared" si="263"/>
        <v>-5.4483199250007601</v>
      </c>
    </row>
    <row r="501" spans="2:65" x14ac:dyDescent="0.2">
      <c r="B501">
        <f t="shared" si="253"/>
        <v>4875</v>
      </c>
      <c r="C501">
        <v>4100000</v>
      </c>
      <c r="D501">
        <v>371.78656899999999</v>
      </c>
      <c r="E501">
        <v>-508521.92508800002</v>
      </c>
      <c r="F501">
        <v>2531059.5481659998</v>
      </c>
      <c r="G501">
        <v>-5.9878000000000001E-2</v>
      </c>
      <c r="I501">
        <f t="shared" si="234"/>
        <v>2206.7009263573564</v>
      </c>
      <c r="J501">
        <f t="shared" si="235"/>
        <v>0.29796467208605831</v>
      </c>
      <c r="K501">
        <f t="shared" si="254"/>
        <v>1.0063119556748295</v>
      </c>
      <c r="L501">
        <f t="shared" si="255"/>
        <v>496.92019199999049</v>
      </c>
      <c r="M501">
        <f t="shared" si="264"/>
        <v>-5.3830802920020506</v>
      </c>
      <c r="O501">
        <f t="shared" si="256"/>
        <v>3120</v>
      </c>
      <c r="P501">
        <v>4100000</v>
      </c>
      <c r="Q501">
        <v>371.87524100000002</v>
      </c>
      <c r="R501">
        <v>-539499.24039199995</v>
      </c>
      <c r="S501">
        <v>2527602.4977279999</v>
      </c>
      <c r="T501">
        <v>-5.1220000000000002E-2</v>
      </c>
      <c r="V501">
        <f t="shared" si="237"/>
        <v>1606.2080297180219</v>
      </c>
      <c r="W501">
        <f t="shared" si="238"/>
        <v>0.32095463429688303</v>
      </c>
      <c r="X501">
        <f t="shared" si="239"/>
        <v>1.0049374833951665</v>
      </c>
      <c r="Y501">
        <f t="shared" si="240"/>
        <v>426.36614400008693</v>
      </c>
      <c r="Z501">
        <f t="shared" si="257"/>
        <v>-5.1560177875009687</v>
      </c>
      <c r="AB501">
        <f t="shared" si="258"/>
        <v>1560</v>
      </c>
      <c r="AC501">
        <v>4100000</v>
      </c>
      <c r="AD501">
        <v>371.81035700000001</v>
      </c>
      <c r="AE501">
        <v>-561410.53261999995</v>
      </c>
      <c r="AF501">
        <v>2520409.2983670002</v>
      </c>
      <c r="AG501">
        <v>-2.2360999999999999E-2</v>
      </c>
      <c r="AI501">
        <f t="shared" si="241"/>
        <v>995.29006808425765</v>
      </c>
      <c r="AJ501">
        <f t="shared" si="242"/>
        <v>0.30799605133267521</v>
      </c>
      <c r="AK501">
        <f t="shared" si="243"/>
        <v>1.0020775733935343</v>
      </c>
      <c r="AL501">
        <f t="shared" si="244"/>
        <v>217.06588400003966</v>
      </c>
      <c r="AM501">
        <f t="shared" si="259"/>
        <v>-5.1798140249997235</v>
      </c>
      <c r="AO501">
        <f t="shared" si="260"/>
        <v>780</v>
      </c>
      <c r="AP501">
        <v>4100000</v>
      </c>
      <c r="AQ501">
        <v>371.82297399999999</v>
      </c>
      <c r="AR501">
        <v>-574546.32574899995</v>
      </c>
      <c r="AS501">
        <v>2519583.7168879998</v>
      </c>
      <c r="AT501">
        <v>-7.5299999999999998E-4</v>
      </c>
      <c r="AV501">
        <f t="shared" si="245"/>
        <v>614.10249205422588</v>
      </c>
      <c r="AW501">
        <f t="shared" si="246"/>
        <v>0.34255599472990778</v>
      </c>
      <c r="AX501">
        <f t="shared" si="247"/>
        <v>1.0017493343707489</v>
      </c>
      <c r="AY501">
        <f t="shared" si="248"/>
        <v>155.27315700007603</v>
      </c>
      <c r="AZ501">
        <f t="shared" si="261"/>
        <v>-5.1757574000013848</v>
      </c>
      <c r="BB501">
        <f t="shared" si="262"/>
        <v>312</v>
      </c>
      <c r="BC501">
        <v>4100000</v>
      </c>
      <c r="BD501">
        <v>371.83201400000002</v>
      </c>
      <c r="BE501">
        <v>-581823.12212299998</v>
      </c>
      <c r="BF501">
        <v>2518716.5243270001</v>
      </c>
      <c r="BG501">
        <v>-2.4445000000000001E-2</v>
      </c>
      <c r="BI501">
        <f t="shared" si="249"/>
        <v>327.63512986863498</v>
      </c>
      <c r="BJ501">
        <f t="shared" si="250"/>
        <v>0.41655540720961282</v>
      </c>
      <c r="BK501">
        <f t="shared" si="251"/>
        <v>1.0014045513953194</v>
      </c>
      <c r="BL501">
        <f t="shared" si="252"/>
        <v>127.00816600001417</v>
      </c>
      <c r="BM501">
        <f t="shared" si="263"/>
        <v>-4.2098214250054298</v>
      </c>
    </row>
    <row r="502" spans="2:65" x14ac:dyDescent="0.2">
      <c r="B502">
        <f t="shared" si="253"/>
        <v>5000</v>
      </c>
      <c r="C502">
        <v>4200000</v>
      </c>
      <c r="D502">
        <v>371.820382</v>
      </c>
      <c r="E502">
        <v>-508469.07128199999</v>
      </c>
      <c r="F502">
        <v>2532397.9867079998</v>
      </c>
      <c r="G502">
        <v>-5.0771999999999998E-2</v>
      </c>
      <c r="I502">
        <f t="shared" si="234"/>
        <v>2259.5547323573846</v>
      </c>
      <c r="J502">
        <f t="shared" si="235"/>
        <v>0.30560479188313672</v>
      </c>
      <c r="K502">
        <f t="shared" si="254"/>
        <v>1.0068440991037451</v>
      </c>
      <c r="L502">
        <f t="shared" si="255"/>
        <v>549.77399800001876</v>
      </c>
      <c r="M502">
        <f t="shared" si="264"/>
        <v>-5.268026852001654</v>
      </c>
      <c r="O502">
        <f t="shared" si="256"/>
        <v>3200</v>
      </c>
      <c r="P502">
        <v>4200000</v>
      </c>
      <c r="Q502">
        <v>371.83009500000003</v>
      </c>
      <c r="R502">
        <v>-539469.47424100002</v>
      </c>
      <c r="S502">
        <v>2528591.5056449999</v>
      </c>
      <c r="T502">
        <v>-4.9827000000000003E-2</v>
      </c>
      <c r="V502">
        <f t="shared" si="237"/>
        <v>1635.9741807179525</v>
      </c>
      <c r="W502">
        <f t="shared" si="238"/>
        <v>0.32918424030449545</v>
      </c>
      <c r="X502">
        <f t="shared" si="239"/>
        <v>1.0053306983599648</v>
      </c>
      <c r="Y502">
        <f t="shared" si="240"/>
        <v>456.13229500001762</v>
      </c>
      <c r="Z502">
        <f t="shared" si="257"/>
        <v>-5.3187804125027469</v>
      </c>
      <c r="AB502">
        <f t="shared" si="258"/>
        <v>1600</v>
      </c>
      <c r="AC502">
        <v>4200000</v>
      </c>
      <c r="AD502">
        <v>371.83341200000001</v>
      </c>
      <c r="AE502">
        <v>-561389.25671999995</v>
      </c>
      <c r="AF502">
        <v>2521136.491322</v>
      </c>
      <c r="AG502">
        <v>-1.6730999999999999E-2</v>
      </c>
      <c r="AI502">
        <f t="shared" si="241"/>
        <v>1016.5659680842655</v>
      </c>
      <c r="AJ502">
        <f t="shared" si="242"/>
        <v>0.31589338598223099</v>
      </c>
      <c r="AK502">
        <f t="shared" si="243"/>
        <v>1.0023666945899239</v>
      </c>
      <c r="AL502">
        <f t="shared" si="244"/>
        <v>238.34178400004748</v>
      </c>
      <c r="AM502">
        <f t="shared" si="259"/>
        <v>-5.1589598000016847</v>
      </c>
      <c r="AO502">
        <f t="shared" si="260"/>
        <v>800</v>
      </c>
      <c r="AP502">
        <v>4200000</v>
      </c>
      <c r="AQ502">
        <v>371.85690299999999</v>
      </c>
      <c r="AR502">
        <v>-574528.588154</v>
      </c>
      <c r="AS502">
        <v>2520160.6575580002</v>
      </c>
      <c r="AT502">
        <v>-3.8023000000000001E-2</v>
      </c>
      <c r="AV502">
        <f t="shared" si="245"/>
        <v>631.84008705418091</v>
      </c>
      <c r="AW502">
        <f t="shared" si="246"/>
        <v>0.35133948177426438</v>
      </c>
      <c r="AX502">
        <f t="shared" si="247"/>
        <v>1.0019787174741046</v>
      </c>
      <c r="AY502">
        <f t="shared" si="248"/>
        <v>173.01075200003106</v>
      </c>
      <c r="AZ502">
        <f t="shared" si="261"/>
        <v>-4.8039775500041291</v>
      </c>
      <c r="BB502">
        <f t="shared" si="262"/>
        <v>320</v>
      </c>
      <c r="BC502">
        <v>4200000</v>
      </c>
      <c r="BD502">
        <v>371.84624400000001</v>
      </c>
      <c r="BE502">
        <v>-581819.00557399995</v>
      </c>
      <c r="BF502">
        <v>2519003.1781359999</v>
      </c>
      <c r="BG502">
        <v>-1.7642999999999999E-2</v>
      </c>
      <c r="BI502">
        <f t="shared" si="249"/>
        <v>331.75167886866257</v>
      </c>
      <c r="BJ502">
        <f t="shared" si="250"/>
        <v>0.42723631508678239</v>
      </c>
      <c r="BK502">
        <f t="shared" si="251"/>
        <v>1.0015185207230441</v>
      </c>
      <c r="BL502">
        <f t="shared" si="252"/>
        <v>131.12471500004176</v>
      </c>
      <c r="BM502">
        <f t="shared" si="263"/>
        <v>-5.1762886749984318</v>
      </c>
    </row>
    <row r="503" spans="2:65" x14ac:dyDescent="0.2">
      <c r="B503">
        <f t="shared" si="253"/>
        <v>5125</v>
      </c>
      <c r="C503">
        <v>4300000</v>
      </c>
      <c r="D503">
        <v>371.92549300000002</v>
      </c>
      <c r="E503">
        <v>-508423.93830699997</v>
      </c>
      <c r="F503">
        <v>2533957.2862729998</v>
      </c>
      <c r="G503">
        <v>-0.20590600000000001</v>
      </c>
      <c r="I503">
        <f t="shared" si="234"/>
        <v>2304.6877073573996</v>
      </c>
      <c r="J503">
        <f t="shared" si="235"/>
        <v>0.31324491168021512</v>
      </c>
      <c r="K503">
        <f t="shared" si="254"/>
        <v>1.007464053618792</v>
      </c>
      <c r="L503">
        <f t="shared" si="255"/>
        <v>594.90697300003376</v>
      </c>
      <c r="M503">
        <f t="shared" si="264"/>
        <v>-5.3297935000017604</v>
      </c>
      <c r="O503">
        <f t="shared" si="256"/>
        <v>3280</v>
      </c>
      <c r="P503">
        <v>4300000</v>
      </c>
      <c r="Q503">
        <v>371.78015399999998</v>
      </c>
      <c r="R503">
        <v>-539428.08788799995</v>
      </c>
      <c r="S503">
        <v>2530270.4922759999</v>
      </c>
      <c r="T503">
        <v>-7.3150000000000007E-2</v>
      </c>
      <c r="V503">
        <f t="shared" si="237"/>
        <v>1677.3605337180197</v>
      </c>
      <c r="W503">
        <f t="shared" si="238"/>
        <v>0.3374138463121078</v>
      </c>
      <c r="X503">
        <f t="shared" si="239"/>
        <v>1.0059982386876578</v>
      </c>
      <c r="Y503">
        <f t="shared" si="240"/>
        <v>497.5186480000848</v>
      </c>
      <c r="Z503">
        <f t="shared" si="257"/>
        <v>-5.1735278875010406</v>
      </c>
      <c r="AB503">
        <f t="shared" si="258"/>
        <v>1640</v>
      </c>
      <c r="AC503">
        <v>4300000</v>
      </c>
      <c r="AD503">
        <v>371.82215400000001</v>
      </c>
      <c r="AE503">
        <v>-561370.897459</v>
      </c>
      <c r="AF503">
        <v>2521715.0525079998</v>
      </c>
      <c r="AG503">
        <v>-1.2978E-2</v>
      </c>
      <c r="AI503">
        <f t="shared" si="241"/>
        <v>1034.9252290842123</v>
      </c>
      <c r="AJ503">
        <f t="shared" si="242"/>
        <v>0.32379072063178677</v>
      </c>
      <c r="AK503">
        <f t="shared" si="243"/>
        <v>1.0025967219865464</v>
      </c>
      <c r="AL503">
        <f t="shared" si="244"/>
        <v>256.70104499999434</v>
      </c>
      <c r="AM503">
        <f t="shared" si="259"/>
        <v>-5.2318757750032088</v>
      </c>
      <c r="AO503">
        <f t="shared" si="260"/>
        <v>820</v>
      </c>
      <c r="AP503">
        <v>4300000</v>
      </c>
      <c r="AQ503">
        <v>371.85350499999998</v>
      </c>
      <c r="AR503">
        <v>-574511.78807999997</v>
      </c>
      <c r="AS503">
        <v>2520671.8277710001</v>
      </c>
      <c r="AT503">
        <v>-1.6990000000000002E-2</v>
      </c>
      <c r="AV503">
        <f t="shared" si="245"/>
        <v>648.64016105420887</v>
      </c>
      <c r="AW503">
        <f t="shared" si="246"/>
        <v>0.36012296881862099</v>
      </c>
      <c r="AX503">
        <f t="shared" si="247"/>
        <v>1.0021819512135477</v>
      </c>
      <c r="AY503">
        <f t="shared" si="248"/>
        <v>189.81082600005902</v>
      </c>
      <c r="AZ503">
        <f t="shared" si="261"/>
        <v>-4.850853600000482</v>
      </c>
      <c r="BB503">
        <f t="shared" si="262"/>
        <v>328</v>
      </c>
      <c r="BC503">
        <v>4300000</v>
      </c>
      <c r="BD503">
        <v>371.87068399999998</v>
      </c>
      <c r="BE503">
        <v>-581801.84235799999</v>
      </c>
      <c r="BF503">
        <v>2519113.000519</v>
      </c>
      <c r="BG503">
        <v>-1.0014E-2</v>
      </c>
      <c r="BI503">
        <f t="shared" si="249"/>
        <v>348.91489486861974</v>
      </c>
      <c r="BJ503">
        <f t="shared" si="250"/>
        <v>0.43791722296395191</v>
      </c>
      <c r="BK503">
        <f t="shared" si="251"/>
        <v>1.0015621844831852</v>
      </c>
      <c r="BL503">
        <f t="shared" si="252"/>
        <v>148.28793099999893</v>
      </c>
      <c r="BM503">
        <f t="shared" si="263"/>
        <v>-3.5454553000072337</v>
      </c>
    </row>
    <row r="504" spans="2:65" x14ac:dyDescent="0.2">
      <c r="B504">
        <f t="shared" si="253"/>
        <v>5250</v>
      </c>
      <c r="C504">
        <v>4400000</v>
      </c>
      <c r="D504">
        <v>371.79799700000001</v>
      </c>
      <c r="E504">
        <v>-508363.96445700002</v>
      </c>
      <c r="F504">
        <v>2536182.5235080002</v>
      </c>
      <c r="G504">
        <v>-6.4559000000000005E-2</v>
      </c>
      <c r="I504">
        <f t="shared" si="234"/>
        <v>2364.6615573573508</v>
      </c>
      <c r="J504">
        <f t="shared" si="235"/>
        <v>0.32088503147729358</v>
      </c>
      <c r="K504">
        <f t="shared" si="254"/>
        <v>1.0083487751321267</v>
      </c>
      <c r="L504">
        <f t="shared" si="255"/>
        <v>654.88082299998496</v>
      </c>
      <c r="M504">
        <f t="shared" si="264"/>
        <v>-5.2110665000022713</v>
      </c>
      <c r="O504">
        <f t="shared" si="256"/>
        <v>3360</v>
      </c>
      <c r="P504">
        <v>4400000</v>
      </c>
      <c r="Q504">
        <v>371.83410500000002</v>
      </c>
      <c r="R504">
        <v>-539377.55722900003</v>
      </c>
      <c r="S504">
        <v>2532058.0233840002</v>
      </c>
      <c r="T504">
        <v>-4.7691999999999998E-2</v>
      </c>
      <c r="V504">
        <f t="shared" si="237"/>
        <v>1727.8911927179433</v>
      </c>
      <c r="W504">
        <f t="shared" si="238"/>
        <v>0.34564345231972021</v>
      </c>
      <c r="X504">
        <f t="shared" si="239"/>
        <v>1.0067089346989093</v>
      </c>
      <c r="Y504">
        <f t="shared" si="240"/>
        <v>548.04930700000841</v>
      </c>
      <c r="Z504">
        <f t="shared" si="257"/>
        <v>-5.0592240625028353</v>
      </c>
      <c r="AB504">
        <f t="shared" si="258"/>
        <v>1680</v>
      </c>
      <c r="AC504">
        <v>4400000</v>
      </c>
      <c r="AD504">
        <v>371.84279800000002</v>
      </c>
      <c r="AE504">
        <v>-561345.51931500004</v>
      </c>
      <c r="AF504">
        <v>2522835.6757279998</v>
      </c>
      <c r="AG504">
        <v>-2.7942999999999999E-2</v>
      </c>
      <c r="AI504">
        <f t="shared" si="241"/>
        <v>1060.3033730841707</v>
      </c>
      <c r="AJ504">
        <f t="shared" si="242"/>
        <v>0.33168805528134254</v>
      </c>
      <c r="AK504">
        <f t="shared" si="243"/>
        <v>1.0030422652551392</v>
      </c>
      <c r="AL504">
        <f t="shared" si="244"/>
        <v>282.07918899995275</v>
      </c>
      <c r="AM504">
        <f t="shared" si="259"/>
        <v>-5.0564037000029201</v>
      </c>
      <c r="AO504">
        <f t="shared" si="260"/>
        <v>840</v>
      </c>
      <c r="AP504">
        <v>4400000</v>
      </c>
      <c r="AQ504">
        <v>371.88720699999999</v>
      </c>
      <c r="AR504">
        <v>-574489.97453300003</v>
      </c>
      <c r="AS504">
        <v>2521184.673438</v>
      </c>
      <c r="AT504">
        <v>-2.0566000000000001E-2</v>
      </c>
      <c r="AV504">
        <f t="shared" si="245"/>
        <v>670.45370805414859</v>
      </c>
      <c r="AW504">
        <f t="shared" si="246"/>
        <v>0.3689064558629776</v>
      </c>
      <c r="AX504">
        <f t="shared" si="247"/>
        <v>1.0023858510887964</v>
      </c>
      <c r="AY504">
        <f t="shared" si="248"/>
        <v>211.62437299999874</v>
      </c>
      <c r="AZ504">
        <f t="shared" si="261"/>
        <v>-4.600179950004895</v>
      </c>
      <c r="BB504">
        <f t="shared" si="262"/>
        <v>336</v>
      </c>
      <c r="BC504">
        <v>4400000</v>
      </c>
      <c r="BD504">
        <v>371.85653400000001</v>
      </c>
      <c r="BE504">
        <v>-581800.23502699996</v>
      </c>
      <c r="BF504">
        <v>2519446.8345169998</v>
      </c>
      <c r="BG504">
        <v>-1.3494000000000001E-2</v>
      </c>
      <c r="BI504">
        <f t="shared" si="249"/>
        <v>350.52222586865537</v>
      </c>
      <c r="BJ504">
        <f t="shared" si="250"/>
        <v>0.44859813084112149</v>
      </c>
      <c r="BK504">
        <f t="shared" si="251"/>
        <v>1.0016949119583809</v>
      </c>
      <c r="BL504">
        <f t="shared" si="252"/>
        <v>149.89526200003456</v>
      </c>
      <c r="BM504">
        <f t="shared" si="263"/>
        <v>-5.4899409249974269</v>
      </c>
    </row>
    <row r="505" spans="2:65" x14ac:dyDescent="0.2">
      <c r="B505">
        <f t="shared" si="253"/>
        <v>5375</v>
      </c>
      <c r="C505">
        <v>4500000</v>
      </c>
      <c r="D505">
        <v>371.80935299999999</v>
      </c>
      <c r="E505">
        <v>-508301.41347600002</v>
      </c>
      <c r="F505">
        <v>2538471.4544609999</v>
      </c>
      <c r="G505">
        <v>-5.8192000000000001E-2</v>
      </c>
      <c r="I505">
        <f t="shared" si="234"/>
        <v>2427.2125383573584</v>
      </c>
      <c r="J505">
        <f t="shared" si="235"/>
        <v>0.32852515127437198</v>
      </c>
      <c r="K505">
        <f t="shared" si="254"/>
        <v>1.0092588203285688</v>
      </c>
      <c r="L505">
        <f t="shared" si="255"/>
        <v>717.43180399999255</v>
      </c>
      <c r="M505">
        <f t="shared" si="264"/>
        <v>-5.1904494520018201</v>
      </c>
      <c r="O505">
        <f t="shared" si="256"/>
        <v>3440</v>
      </c>
      <c r="P505">
        <v>4500000</v>
      </c>
      <c r="Q505">
        <v>371.81768799999998</v>
      </c>
      <c r="R505">
        <v>-539324.519325</v>
      </c>
      <c r="S505">
        <v>2533996.5110320002</v>
      </c>
      <c r="T505">
        <v>-4.3029999999999999E-2</v>
      </c>
      <c r="V505">
        <f t="shared" si="237"/>
        <v>1780.9290967179695</v>
      </c>
      <c r="W505">
        <f t="shared" si="238"/>
        <v>0.35387305832733257</v>
      </c>
      <c r="X505">
        <f t="shared" si="239"/>
        <v>1.0074796488045983</v>
      </c>
      <c r="Y505">
        <f t="shared" si="240"/>
        <v>601.08721100003459</v>
      </c>
      <c r="Z505">
        <f t="shared" si="257"/>
        <v>-5.0278835000015532</v>
      </c>
      <c r="AB505">
        <f t="shared" si="258"/>
        <v>1720</v>
      </c>
      <c r="AC505">
        <v>4500000</v>
      </c>
      <c r="AD505">
        <v>371.80959100000001</v>
      </c>
      <c r="AE505">
        <v>-561321.54489599995</v>
      </c>
      <c r="AF505">
        <v>2523493.6894820002</v>
      </c>
      <c r="AG505">
        <v>-2.5284999999999998E-2</v>
      </c>
      <c r="AI505">
        <f t="shared" si="241"/>
        <v>1084.2777920842636</v>
      </c>
      <c r="AJ505">
        <f t="shared" si="242"/>
        <v>0.33958538993089832</v>
      </c>
      <c r="AK505">
        <f t="shared" si="243"/>
        <v>1.0033038818212641</v>
      </c>
      <c r="AL505">
        <f t="shared" si="244"/>
        <v>306.05360800004564</v>
      </c>
      <c r="AM505">
        <f t="shared" si="259"/>
        <v>-5.0914968249995578</v>
      </c>
      <c r="AO505">
        <f t="shared" si="260"/>
        <v>860</v>
      </c>
      <c r="AP505">
        <v>4500000</v>
      </c>
      <c r="AQ505">
        <v>371.84556099999998</v>
      </c>
      <c r="AR505">
        <v>-574480.44419800001</v>
      </c>
      <c r="AS505">
        <v>2521773.2043619999</v>
      </c>
      <c r="AT505">
        <v>-6.3150999999999999E-2</v>
      </c>
      <c r="AV505">
        <f t="shared" si="245"/>
        <v>679.98404305416625</v>
      </c>
      <c r="AW505">
        <f t="shared" si="246"/>
        <v>0.37768994290733421</v>
      </c>
      <c r="AX505">
        <f t="shared" si="247"/>
        <v>1.0026198423062429</v>
      </c>
      <c r="AY505">
        <f t="shared" si="248"/>
        <v>221.1547080000164</v>
      </c>
      <c r="AZ505">
        <f t="shared" si="261"/>
        <v>-5.2143405500009976</v>
      </c>
      <c r="BB505">
        <f t="shared" si="262"/>
        <v>344</v>
      </c>
      <c r="BC505">
        <v>4500000</v>
      </c>
      <c r="BD505">
        <v>371.86184500000002</v>
      </c>
      <c r="BE505">
        <v>-581790.87619099999</v>
      </c>
      <c r="BF505">
        <v>2520009.0298350002</v>
      </c>
      <c r="BG505">
        <v>-2.9874999999999999E-2</v>
      </c>
      <c r="BI505">
        <f t="shared" si="249"/>
        <v>359.88106186862569</v>
      </c>
      <c r="BJ505">
        <f t="shared" si="250"/>
        <v>0.45927903871829107</v>
      </c>
      <c r="BK505">
        <f t="shared" si="251"/>
        <v>1.0019184325272028</v>
      </c>
      <c r="BL505">
        <f t="shared" si="252"/>
        <v>159.25409800000489</v>
      </c>
      <c r="BM505">
        <f t="shared" si="263"/>
        <v>-4.52100280000559</v>
      </c>
    </row>
    <row r="506" spans="2:65" x14ac:dyDescent="0.2">
      <c r="B506">
        <f t="shared" si="253"/>
        <v>5500</v>
      </c>
      <c r="C506">
        <v>4600000</v>
      </c>
      <c r="D506">
        <v>371.87427600000001</v>
      </c>
      <c r="E506">
        <v>-508240.817721</v>
      </c>
      <c r="F506">
        <v>2540911.5513309999</v>
      </c>
      <c r="G506">
        <v>-8.6016999999999996E-2</v>
      </c>
      <c r="I506">
        <f t="shared" si="234"/>
        <v>2487.8082933573751</v>
      </c>
      <c r="J506">
        <f t="shared" si="235"/>
        <v>0.33616527107145039</v>
      </c>
      <c r="K506">
        <f t="shared" si="254"/>
        <v>1.0102289668646569</v>
      </c>
      <c r="L506">
        <f t="shared" si="255"/>
        <v>778.02755900000921</v>
      </c>
      <c r="M506">
        <f t="shared" si="264"/>
        <v>-5.206091260001747</v>
      </c>
      <c r="O506">
        <f t="shared" si="256"/>
        <v>3520</v>
      </c>
      <c r="P506">
        <v>4600000</v>
      </c>
      <c r="Q506">
        <v>371.81521800000002</v>
      </c>
      <c r="R506">
        <v>-539275.61115100002</v>
      </c>
      <c r="S506">
        <v>2535883.3243530001</v>
      </c>
      <c r="T506">
        <v>-4.2513000000000002E-2</v>
      </c>
      <c r="V506">
        <f t="shared" si="237"/>
        <v>1829.8372707179515</v>
      </c>
      <c r="W506">
        <f t="shared" si="238"/>
        <v>0.36210266433494498</v>
      </c>
      <c r="X506">
        <f t="shared" si="239"/>
        <v>1.0082298179598141</v>
      </c>
      <c r="Y506">
        <f t="shared" si="240"/>
        <v>649.99538500001654</v>
      </c>
      <c r="Z506">
        <f t="shared" si="257"/>
        <v>-5.0795051250021057</v>
      </c>
      <c r="AB506">
        <f t="shared" si="258"/>
        <v>1760</v>
      </c>
      <c r="AC506">
        <v>4600000</v>
      </c>
      <c r="AD506">
        <v>371.87367</v>
      </c>
      <c r="AE506">
        <v>-561294.31854400004</v>
      </c>
      <c r="AF506">
        <v>2524451.352285</v>
      </c>
      <c r="AG506">
        <v>-3.2592000000000003E-2</v>
      </c>
      <c r="AI506">
        <f t="shared" si="241"/>
        <v>1111.5041440841742</v>
      </c>
      <c r="AJ506">
        <f t="shared" si="242"/>
        <v>0.34748272458045409</v>
      </c>
      <c r="AK506">
        <f t="shared" si="243"/>
        <v>1.003684634430922</v>
      </c>
      <c r="AL506">
        <f t="shared" si="244"/>
        <v>333.27995999995619</v>
      </c>
      <c r="AM506">
        <f t="shared" si="259"/>
        <v>-5.0101985000041172</v>
      </c>
      <c r="AO506">
        <f t="shared" si="260"/>
        <v>880</v>
      </c>
      <c r="AP506">
        <v>4600000</v>
      </c>
      <c r="AQ506">
        <v>371.84521100000001</v>
      </c>
      <c r="AR506">
        <v>-574466.144187</v>
      </c>
      <c r="AS506">
        <v>2522355.3280819999</v>
      </c>
      <c r="AT506">
        <v>-2.5055000000000001E-2</v>
      </c>
      <c r="AV506">
        <f t="shared" si="245"/>
        <v>694.28405405418016</v>
      </c>
      <c r="AW506">
        <f t="shared" si="246"/>
        <v>0.38647342995169082</v>
      </c>
      <c r="AX506">
        <f t="shared" si="247"/>
        <v>1.0028512861138541</v>
      </c>
      <c r="AY506">
        <f t="shared" si="248"/>
        <v>235.45471900003031</v>
      </c>
      <c r="AZ506">
        <f t="shared" si="261"/>
        <v>-4.975856750001185</v>
      </c>
      <c r="BB506">
        <f t="shared" si="262"/>
        <v>352</v>
      </c>
      <c r="BC506">
        <v>4600000</v>
      </c>
      <c r="BD506">
        <v>371.82204100000001</v>
      </c>
      <c r="BE506">
        <v>-581784.84489900002</v>
      </c>
      <c r="BF506">
        <v>2520083.837057</v>
      </c>
      <c r="BG506">
        <v>-4.1301999999999998E-2</v>
      </c>
      <c r="BI506">
        <f t="shared" si="249"/>
        <v>365.91235386859626</v>
      </c>
      <c r="BJ506">
        <f t="shared" si="250"/>
        <v>0.46995994659546059</v>
      </c>
      <c r="BK506">
        <f t="shared" si="251"/>
        <v>1.0019481747756314</v>
      </c>
      <c r="BL506">
        <f t="shared" si="252"/>
        <v>165.28538999997545</v>
      </c>
      <c r="BM506">
        <f t="shared" si="263"/>
        <v>-4.9369458000055602</v>
      </c>
    </row>
    <row r="507" spans="2:65" x14ac:dyDescent="0.2">
      <c r="B507">
        <f t="shared" si="253"/>
        <v>5625</v>
      </c>
      <c r="C507">
        <v>4700000</v>
      </c>
      <c r="D507">
        <v>371.81127199999997</v>
      </c>
      <c r="E507">
        <v>-508175.67154100002</v>
      </c>
      <c r="F507">
        <v>2543434.9680570001</v>
      </c>
      <c r="G507">
        <v>-6.0740000000000002E-2</v>
      </c>
      <c r="I507">
        <f t="shared" si="234"/>
        <v>2552.9544733573566</v>
      </c>
      <c r="J507">
        <f t="shared" si="235"/>
        <v>0.34380539086852879</v>
      </c>
      <c r="K507">
        <f t="shared" si="254"/>
        <v>1.0112322401469327</v>
      </c>
      <c r="L507">
        <f t="shared" si="255"/>
        <v>843.17373899999075</v>
      </c>
      <c r="M507">
        <f t="shared" si="264"/>
        <v>-5.1696878600020284</v>
      </c>
      <c r="O507">
        <f t="shared" si="256"/>
        <v>3600</v>
      </c>
      <c r="P507">
        <v>4700000</v>
      </c>
      <c r="Q507">
        <v>371.94188200000002</v>
      </c>
      <c r="R507">
        <v>-539218.68790000002</v>
      </c>
      <c r="S507">
        <v>2537690.7372770002</v>
      </c>
      <c r="T507">
        <v>-0.15986400000000001</v>
      </c>
      <c r="V507">
        <f t="shared" si="237"/>
        <v>1886.7605217179516</v>
      </c>
      <c r="W507">
        <f t="shared" si="238"/>
        <v>0.37033227034255733</v>
      </c>
      <c r="X507">
        <f t="shared" si="239"/>
        <v>1.008948418687948</v>
      </c>
      <c r="Y507">
        <f t="shared" si="240"/>
        <v>706.9186360000167</v>
      </c>
      <c r="Z507">
        <f t="shared" si="257"/>
        <v>-4.9793166625018781</v>
      </c>
      <c r="AB507">
        <f t="shared" si="258"/>
        <v>1800</v>
      </c>
      <c r="AC507">
        <v>4700000</v>
      </c>
      <c r="AD507">
        <v>371.85582299999999</v>
      </c>
      <c r="AE507">
        <v>-561273.61667999998</v>
      </c>
      <c r="AF507">
        <v>2525415.1239530002</v>
      </c>
      <c r="AG507">
        <v>-2.4267E-2</v>
      </c>
      <c r="AI507">
        <f t="shared" si="241"/>
        <v>1132.2060080842348</v>
      </c>
      <c r="AJ507">
        <f t="shared" si="242"/>
        <v>0.35538005923000987</v>
      </c>
      <c r="AK507">
        <f t="shared" si="243"/>
        <v>1.0040678158352283</v>
      </c>
      <c r="AL507">
        <f t="shared" si="244"/>
        <v>353.98182400001679</v>
      </c>
      <c r="AM507">
        <f t="shared" si="259"/>
        <v>-5.173310700000366</v>
      </c>
      <c r="AO507">
        <f t="shared" si="260"/>
        <v>900</v>
      </c>
      <c r="AP507">
        <v>4700000</v>
      </c>
      <c r="AQ507">
        <v>371.85302000000001</v>
      </c>
      <c r="AR507">
        <v>-574443.04938700004</v>
      </c>
      <c r="AS507">
        <v>2523068.1743399999</v>
      </c>
      <c r="AT507">
        <v>-2.1252E-2</v>
      </c>
      <c r="AV507">
        <f t="shared" si="245"/>
        <v>717.37885405414272</v>
      </c>
      <c r="AW507">
        <f t="shared" si="246"/>
        <v>0.39525691699604742</v>
      </c>
      <c r="AX507">
        <f t="shared" si="247"/>
        <v>1.0031347032750597</v>
      </c>
      <c r="AY507">
        <f t="shared" si="248"/>
        <v>258.54951899999287</v>
      </c>
      <c r="AZ507">
        <f t="shared" si="261"/>
        <v>-4.5361173000037525</v>
      </c>
      <c r="BB507">
        <f t="shared" si="262"/>
        <v>360</v>
      </c>
      <c r="BC507">
        <v>4700000</v>
      </c>
      <c r="BD507">
        <v>371.851136</v>
      </c>
      <c r="BE507">
        <v>-581766.96776799997</v>
      </c>
      <c r="BF507">
        <v>2520347.632983</v>
      </c>
      <c r="BG507">
        <v>7.27E-4</v>
      </c>
      <c r="BI507">
        <f t="shared" si="249"/>
        <v>383.78948486864101</v>
      </c>
      <c r="BJ507">
        <f t="shared" si="250"/>
        <v>0.48064085447263016</v>
      </c>
      <c r="BK507">
        <f t="shared" si="251"/>
        <v>1.0020530561461169</v>
      </c>
      <c r="BL507">
        <f t="shared" si="252"/>
        <v>183.16252100002021</v>
      </c>
      <c r="BM507">
        <f t="shared" si="263"/>
        <v>-3.456215924996286</v>
      </c>
    </row>
    <row r="508" spans="2:65" x14ac:dyDescent="0.2">
      <c r="B508">
        <f t="shared" si="253"/>
        <v>5750</v>
      </c>
      <c r="C508">
        <v>4800000</v>
      </c>
      <c r="D508">
        <v>371.84321299999999</v>
      </c>
      <c r="E508">
        <v>-508110.79363600002</v>
      </c>
      <c r="F508">
        <v>2546179.3253279999</v>
      </c>
      <c r="G508">
        <v>-3.8385000000000002E-2</v>
      </c>
      <c r="I508">
        <f t="shared" si="234"/>
        <v>2617.8323783573578</v>
      </c>
      <c r="J508">
        <f t="shared" si="235"/>
        <v>0.35144551066560725</v>
      </c>
      <c r="K508">
        <f t="shared" si="254"/>
        <v>1.0123233561321141</v>
      </c>
      <c r="L508">
        <f t="shared" si="255"/>
        <v>908.05164399999194</v>
      </c>
      <c r="M508">
        <f t="shared" si="264"/>
        <v>-5.1718340600018706</v>
      </c>
      <c r="O508">
        <f t="shared" si="256"/>
        <v>3680</v>
      </c>
      <c r="P508">
        <v>4800000</v>
      </c>
      <c r="Q508">
        <v>371.85208799999998</v>
      </c>
      <c r="R508">
        <v>-539161.92202000006</v>
      </c>
      <c r="S508">
        <v>2540199.3857419998</v>
      </c>
      <c r="T508">
        <v>-8.6917999999999995E-2</v>
      </c>
      <c r="V508">
        <f t="shared" si="237"/>
        <v>1943.5264017179143</v>
      </c>
      <c r="W508">
        <f t="shared" si="238"/>
        <v>0.37856187635016975</v>
      </c>
      <c r="X508">
        <f t="shared" si="239"/>
        <v>1.0099458203274092</v>
      </c>
      <c r="Y508">
        <f t="shared" si="240"/>
        <v>763.68451599997934</v>
      </c>
      <c r="Z508">
        <f t="shared" si="257"/>
        <v>-4.9812838000023474</v>
      </c>
      <c r="AB508">
        <f t="shared" si="258"/>
        <v>1840</v>
      </c>
      <c r="AC508">
        <v>4800000</v>
      </c>
      <c r="AD508">
        <v>371.82847700000002</v>
      </c>
      <c r="AE508">
        <v>-561243.19177100004</v>
      </c>
      <c r="AF508">
        <v>2526420.7374809999</v>
      </c>
      <c r="AG508">
        <v>-2.4236000000000001E-2</v>
      </c>
      <c r="AI508">
        <f t="shared" si="241"/>
        <v>1162.6309170841705</v>
      </c>
      <c r="AJ508">
        <f t="shared" si="242"/>
        <v>0.36327739387956565</v>
      </c>
      <c r="AK508">
        <f t="shared" si="243"/>
        <v>1.0044676329461089</v>
      </c>
      <c r="AL508">
        <f t="shared" si="244"/>
        <v>384.40673299995251</v>
      </c>
      <c r="AM508">
        <f t="shared" si="259"/>
        <v>-4.9302345750034871</v>
      </c>
      <c r="AO508">
        <f t="shared" si="260"/>
        <v>920</v>
      </c>
      <c r="AP508">
        <v>4800000</v>
      </c>
      <c r="AQ508">
        <v>371.85267099999999</v>
      </c>
      <c r="AR508">
        <v>-574417.83654799999</v>
      </c>
      <c r="AS508">
        <v>2523569.3437089999</v>
      </c>
      <c r="AT508">
        <v>-2.2643E-2</v>
      </c>
      <c r="AV508">
        <f t="shared" si="245"/>
        <v>742.59169305418618</v>
      </c>
      <c r="AW508">
        <f t="shared" si="246"/>
        <v>0.40404040404040403</v>
      </c>
      <c r="AX508">
        <f t="shared" si="247"/>
        <v>1.0033339608263916</v>
      </c>
      <c r="AY508">
        <f t="shared" si="248"/>
        <v>283.76235800003633</v>
      </c>
      <c r="AZ508">
        <f t="shared" si="261"/>
        <v>-4.4302153499997079</v>
      </c>
      <c r="BB508">
        <f t="shared" si="262"/>
        <v>368</v>
      </c>
      <c r="BC508">
        <v>4800000</v>
      </c>
      <c r="BD508">
        <v>371.82476700000001</v>
      </c>
      <c r="BE508">
        <v>-581754.56408499996</v>
      </c>
      <c r="BF508">
        <v>2520730.278041</v>
      </c>
      <c r="BG508">
        <v>-2.6578999999999998E-2</v>
      </c>
      <c r="BI508">
        <f t="shared" si="249"/>
        <v>396.19316786865238</v>
      </c>
      <c r="BJ508">
        <f t="shared" si="250"/>
        <v>0.49132176234979974</v>
      </c>
      <c r="BK508">
        <f t="shared" si="251"/>
        <v>1.0022051901790456</v>
      </c>
      <c r="BL508">
        <f t="shared" si="252"/>
        <v>195.56620400003158</v>
      </c>
      <c r="BM508">
        <f t="shared" si="263"/>
        <v>-4.1403969250004593</v>
      </c>
    </row>
    <row r="509" spans="2:65" x14ac:dyDescent="0.2">
      <c r="B509">
        <f t="shared" si="253"/>
        <v>5875</v>
      </c>
      <c r="C509">
        <v>4900000</v>
      </c>
      <c r="D509">
        <v>371.87044700000001</v>
      </c>
      <c r="E509">
        <v>-508034.54633899999</v>
      </c>
      <c r="F509">
        <v>2549975.7377189999</v>
      </c>
      <c r="G509">
        <v>-6.0935999999999997E-2</v>
      </c>
      <c r="I509">
        <f t="shared" si="234"/>
        <v>2694.0796753573813</v>
      </c>
      <c r="J509">
        <f t="shared" si="235"/>
        <v>0.35908563046268566</v>
      </c>
      <c r="K509">
        <f t="shared" si="254"/>
        <v>1.0138327537203706</v>
      </c>
      <c r="L509">
        <f t="shared" si="255"/>
        <v>984.29894100001547</v>
      </c>
      <c r="M509">
        <f t="shared" si="264"/>
        <v>-5.0808789240016923</v>
      </c>
      <c r="O509">
        <f t="shared" si="256"/>
        <v>3760</v>
      </c>
      <c r="P509">
        <v>4900000</v>
      </c>
      <c r="Q509">
        <v>371.89072199999998</v>
      </c>
      <c r="R509">
        <v>-539110.69706200005</v>
      </c>
      <c r="S509">
        <v>2542888.6110350001</v>
      </c>
      <c r="T509">
        <v>-4.6726999999999998E-2</v>
      </c>
      <c r="V509">
        <f t="shared" si="237"/>
        <v>1994.7513597179204</v>
      </c>
      <c r="W509">
        <f t="shared" si="238"/>
        <v>0.3867914823577821</v>
      </c>
      <c r="X509">
        <f t="shared" si="239"/>
        <v>1.0110150166510634</v>
      </c>
      <c r="Y509">
        <f t="shared" si="240"/>
        <v>814.90947399998549</v>
      </c>
      <c r="Z509">
        <f t="shared" si="257"/>
        <v>-5.0505453250018038</v>
      </c>
      <c r="AB509">
        <f t="shared" si="258"/>
        <v>1880</v>
      </c>
      <c r="AC509">
        <v>4900000</v>
      </c>
      <c r="AD509">
        <v>371.82272399999999</v>
      </c>
      <c r="AE509">
        <v>-561217.85777100001</v>
      </c>
      <c r="AF509">
        <v>2527626.6060179998</v>
      </c>
      <c r="AG509">
        <v>1.6618000000000001E-2</v>
      </c>
      <c r="AI509">
        <f t="shared" si="241"/>
        <v>1187.9649170842022</v>
      </c>
      <c r="AJ509">
        <f t="shared" si="242"/>
        <v>0.37117472852912142</v>
      </c>
      <c r="AK509">
        <f t="shared" si="243"/>
        <v>1.004947068495792</v>
      </c>
      <c r="AL509">
        <f t="shared" si="244"/>
        <v>409.74073299998417</v>
      </c>
      <c r="AM509">
        <f t="shared" si="259"/>
        <v>-5.0575073000010891</v>
      </c>
      <c r="AO509">
        <f t="shared" si="260"/>
        <v>940</v>
      </c>
      <c r="AP509">
        <v>4900000</v>
      </c>
      <c r="AQ509">
        <v>371.85853300000002</v>
      </c>
      <c r="AR509">
        <v>-574402.76123900001</v>
      </c>
      <c r="AS509">
        <v>2524085.3814929998</v>
      </c>
      <c r="AT509">
        <v>-3.6257999999999999E-2</v>
      </c>
      <c r="AV509">
        <f t="shared" si="245"/>
        <v>757.66700205416419</v>
      </c>
      <c r="AW509">
        <f t="shared" si="246"/>
        <v>0.41282389108476064</v>
      </c>
      <c r="AX509">
        <f t="shared" si="247"/>
        <v>1.0035391298402914</v>
      </c>
      <c r="AY509">
        <f t="shared" si="248"/>
        <v>298.83766700001433</v>
      </c>
      <c r="AZ509">
        <f t="shared" si="261"/>
        <v>-4.9370918500029806</v>
      </c>
      <c r="BB509">
        <f t="shared" si="262"/>
        <v>376</v>
      </c>
      <c r="BC509">
        <v>4900000</v>
      </c>
      <c r="BD509">
        <v>371.84614699999997</v>
      </c>
      <c r="BE509">
        <v>-581748.43964800006</v>
      </c>
      <c r="BF509">
        <v>2520893.7808900001</v>
      </c>
      <c r="BG509">
        <v>-1.2650000000000001E-3</v>
      </c>
      <c r="BI509">
        <f t="shared" si="249"/>
        <v>402.31760486855637</v>
      </c>
      <c r="BJ509">
        <f t="shared" si="250"/>
        <v>0.50200267022696932</v>
      </c>
      <c r="BK509">
        <f t="shared" si="251"/>
        <v>1.0022701965009455</v>
      </c>
      <c r="BL509">
        <f t="shared" si="252"/>
        <v>201.69064099993557</v>
      </c>
      <c r="BM509">
        <f t="shared" si="263"/>
        <v>-4.9253026750138815</v>
      </c>
    </row>
    <row r="510" spans="2:65" x14ac:dyDescent="0.2">
      <c r="B510">
        <f t="shared" si="253"/>
        <v>6000</v>
      </c>
      <c r="C510">
        <v>5000000</v>
      </c>
      <c r="D510">
        <v>371.80087600000002</v>
      </c>
      <c r="E510">
        <v>-507972.11404100002</v>
      </c>
      <c r="F510">
        <v>2553386.3738040002</v>
      </c>
      <c r="G510">
        <v>-4.5926000000000002E-2</v>
      </c>
      <c r="I510">
        <f t="shared" si="234"/>
        <v>2756.511973357352</v>
      </c>
      <c r="J510">
        <f t="shared" si="235"/>
        <v>0.36672575025976406</v>
      </c>
      <c r="K510">
        <f t="shared" si="254"/>
        <v>1.0151887723376642</v>
      </c>
      <c r="L510">
        <f t="shared" si="255"/>
        <v>1046.7312389999861</v>
      </c>
      <c r="M510">
        <f t="shared" si="264"/>
        <v>-5.1913989160021154</v>
      </c>
      <c r="O510">
        <f t="shared" si="256"/>
        <v>3840</v>
      </c>
      <c r="P510">
        <v>5000000</v>
      </c>
      <c r="Q510">
        <v>371.81213100000002</v>
      </c>
      <c r="R510">
        <v>-539061.93738599995</v>
      </c>
      <c r="S510">
        <v>2545492.4889420001</v>
      </c>
      <c r="T510">
        <v>-1.2356000000000001E-2</v>
      </c>
      <c r="V510">
        <f t="shared" si="237"/>
        <v>2043.5110357180238</v>
      </c>
      <c r="W510">
        <f t="shared" si="238"/>
        <v>0.39502108836539451</v>
      </c>
      <c r="X510">
        <f t="shared" si="239"/>
        <v>1.0120502801124982</v>
      </c>
      <c r="Y510">
        <f t="shared" si="240"/>
        <v>863.66915000008885</v>
      </c>
      <c r="Z510">
        <f t="shared" si="257"/>
        <v>-5.0813613500005888</v>
      </c>
      <c r="AB510">
        <f t="shared" si="258"/>
        <v>1920</v>
      </c>
      <c r="AC510">
        <v>5000000</v>
      </c>
      <c r="AD510">
        <v>371.81269800000001</v>
      </c>
      <c r="AE510">
        <v>-561178.36415499996</v>
      </c>
      <c r="AF510">
        <v>2529249.4472710001</v>
      </c>
      <c r="AG510">
        <v>-2.0628000000000001E-2</v>
      </c>
      <c r="AI510">
        <f t="shared" si="241"/>
        <v>1227.4585330842528</v>
      </c>
      <c r="AJ510">
        <f t="shared" si="242"/>
        <v>0.3790720631786772</v>
      </c>
      <c r="AK510">
        <f t="shared" si="243"/>
        <v>1.0055922862490605</v>
      </c>
      <c r="AL510">
        <f t="shared" si="244"/>
        <v>449.23434900003485</v>
      </c>
      <c r="AM510">
        <f t="shared" si="259"/>
        <v>-4.7035169000006132</v>
      </c>
      <c r="AO510">
        <f t="shared" si="260"/>
        <v>960</v>
      </c>
      <c r="AP510">
        <v>5000000</v>
      </c>
      <c r="AQ510">
        <v>371.83425299999999</v>
      </c>
      <c r="AR510">
        <v>-574387.82912000001</v>
      </c>
      <c r="AS510">
        <v>2524926.28461</v>
      </c>
      <c r="AT510">
        <v>2.062E-3</v>
      </c>
      <c r="AV510">
        <f t="shared" si="245"/>
        <v>772.59912105416879</v>
      </c>
      <c r="AW510">
        <f t="shared" si="246"/>
        <v>0.42160737812911725</v>
      </c>
      <c r="AX510">
        <f t="shared" si="247"/>
        <v>1.0038734605204267</v>
      </c>
      <c r="AY510">
        <f t="shared" si="248"/>
        <v>313.76978600001894</v>
      </c>
      <c r="AZ510">
        <f t="shared" si="261"/>
        <v>-4.9442513500016503</v>
      </c>
      <c r="BB510">
        <f t="shared" si="262"/>
        <v>384</v>
      </c>
      <c r="BC510">
        <v>5000000</v>
      </c>
      <c r="BD510">
        <v>371.868765</v>
      </c>
      <c r="BE510">
        <v>-581739.59742100001</v>
      </c>
      <c r="BF510">
        <v>2521299.5921979998</v>
      </c>
      <c r="BG510">
        <v>-1.1939999999999999E-2</v>
      </c>
      <c r="BI510">
        <f t="shared" si="249"/>
        <v>411.15983186860103</v>
      </c>
      <c r="BJ510">
        <f t="shared" si="250"/>
        <v>0.51268357810413889</v>
      </c>
      <c r="BK510">
        <f t="shared" si="251"/>
        <v>1.002431541093286</v>
      </c>
      <c r="BL510">
        <f t="shared" si="252"/>
        <v>210.53286799998023</v>
      </c>
      <c r="BM510">
        <f t="shared" si="263"/>
        <v>-4.5855789249962982</v>
      </c>
    </row>
    <row r="511" spans="2:65" x14ac:dyDescent="0.2">
      <c r="B511">
        <f t="shared" si="253"/>
        <v>6125</v>
      </c>
      <c r="C511">
        <v>5100000</v>
      </c>
      <c r="D511">
        <v>371.863741</v>
      </c>
      <c r="E511">
        <v>-507896.09073300002</v>
      </c>
      <c r="F511">
        <v>2557262.1488399999</v>
      </c>
      <c r="G511">
        <v>-8.2837999999999995E-2</v>
      </c>
      <c r="I511">
        <f t="shared" si="234"/>
        <v>2832.5352813573554</v>
      </c>
      <c r="J511">
        <f t="shared" si="235"/>
        <v>0.37436587005684246</v>
      </c>
      <c r="K511">
        <f t="shared" si="254"/>
        <v>1.0167297233433641</v>
      </c>
      <c r="L511">
        <f t="shared" si="255"/>
        <v>1122.7545469999895</v>
      </c>
      <c r="M511">
        <f t="shared" si="264"/>
        <v>-5.0826708360018529</v>
      </c>
      <c r="O511">
        <f t="shared" si="256"/>
        <v>3920</v>
      </c>
      <c r="P511">
        <v>5100000</v>
      </c>
      <c r="Q511">
        <v>371.76952899999998</v>
      </c>
      <c r="R511">
        <v>-538995.36366399995</v>
      </c>
      <c r="S511">
        <v>2548122.0693660001</v>
      </c>
      <c r="T511">
        <v>-6.5035999999999997E-2</v>
      </c>
      <c r="V511">
        <f t="shared" si="237"/>
        <v>2110.0847577180248</v>
      </c>
      <c r="W511">
        <f t="shared" si="238"/>
        <v>0.40325069437300687</v>
      </c>
      <c r="X511">
        <f t="shared" si="239"/>
        <v>1.0130957625157064</v>
      </c>
      <c r="Y511">
        <f t="shared" si="240"/>
        <v>930.24287200008985</v>
      </c>
      <c r="Z511">
        <f t="shared" si="257"/>
        <v>-4.8586857750018684</v>
      </c>
      <c r="AB511">
        <f t="shared" si="258"/>
        <v>1960</v>
      </c>
      <c r="AC511">
        <v>5100000</v>
      </c>
      <c r="AD511">
        <v>371.82646799999998</v>
      </c>
      <c r="AE511">
        <v>-561148.77008399996</v>
      </c>
      <c r="AF511">
        <v>2530134.7912260001</v>
      </c>
      <c r="AG511">
        <v>-3.4958999999999997E-2</v>
      </c>
      <c r="AI511">
        <f t="shared" si="241"/>
        <v>1257.0526040842524</v>
      </c>
      <c r="AJ511">
        <f t="shared" si="242"/>
        <v>0.38696939782823297</v>
      </c>
      <c r="AK511">
        <f t="shared" si="243"/>
        <v>1.0059442859511007</v>
      </c>
      <c r="AL511">
        <f t="shared" si="244"/>
        <v>478.82842000003438</v>
      </c>
      <c r="AM511">
        <f t="shared" si="259"/>
        <v>-4.9510055250018921</v>
      </c>
      <c r="AO511">
        <f t="shared" si="260"/>
        <v>980</v>
      </c>
      <c r="AP511">
        <v>5100000</v>
      </c>
      <c r="AQ511">
        <v>371.92906699999997</v>
      </c>
      <c r="AR511">
        <v>-574364.34774799994</v>
      </c>
      <c r="AS511">
        <v>2525565.2321959999</v>
      </c>
      <c r="AT511">
        <v>-5.5570000000000001E-2</v>
      </c>
      <c r="AV511">
        <f t="shared" si="245"/>
        <v>796.08049305423629</v>
      </c>
      <c r="AW511">
        <f t="shared" si="246"/>
        <v>0.43039086517347386</v>
      </c>
      <c r="AX511">
        <f t="shared" si="247"/>
        <v>1.004127496659287</v>
      </c>
      <c r="AY511">
        <f t="shared" si="248"/>
        <v>337.25115800008643</v>
      </c>
      <c r="AZ511">
        <f t="shared" si="261"/>
        <v>-4.5167886999985054</v>
      </c>
      <c r="BB511">
        <f t="shared" si="262"/>
        <v>392</v>
      </c>
      <c r="BC511">
        <v>5100000</v>
      </c>
      <c r="BD511">
        <v>371.862593</v>
      </c>
      <c r="BE511">
        <v>-581733.41536500002</v>
      </c>
      <c r="BF511">
        <v>2521472.7117289999</v>
      </c>
      <c r="BG511">
        <v>-1.2921E-2</v>
      </c>
      <c r="BI511">
        <f t="shared" si="249"/>
        <v>417.34188786859158</v>
      </c>
      <c r="BJ511">
        <f t="shared" si="250"/>
        <v>0.52336448598130836</v>
      </c>
      <c r="BK511">
        <f t="shared" si="251"/>
        <v>1.0025003708661502</v>
      </c>
      <c r="BL511">
        <f t="shared" si="252"/>
        <v>216.71492399997078</v>
      </c>
      <c r="BM511">
        <f t="shared" si="263"/>
        <v>-4.9181003000030614</v>
      </c>
    </row>
    <row r="512" spans="2:65" x14ac:dyDescent="0.2">
      <c r="B512">
        <f t="shared" si="253"/>
        <v>6250</v>
      </c>
      <c r="C512">
        <v>5200000</v>
      </c>
      <c r="D512">
        <v>371.813221</v>
      </c>
      <c r="E512">
        <v>-507807.83368400001</v>
      </c>
      <c r="F512">
        <v>2561140.6741140001</v>
      </c>
      <c r="G512">
        <v>-6.3145999999999994E-2</v>
      </c>
      <c r="I512">
        <f t="shared" si="234"/>
        <v>2920.7923303573625</v>
      </c>
      <c r="J512">
        <f t="shared" si="235"/>
        <v>0.38200598985392092</v>
      </c>
      <c r="K512">
        <f t="shared" si="254"/>
        <v>1.0182717678031403</v>
      </c>
      <c r="L512">
        <f t="shared" si="255"/>
        <v>1211.0115959999966</v>
      </c>
      <c r="M512">
        <f t="shared" si="264"/>
        <v>-4.9848009080018238</v>
      </c>
      <c r="O512">
        <f t="shared" si="256"/>
        <v>4000</v>
      </c>
      <c r="P512">
        <v>5200000</v>
      </c>
      <c r="Q512">
        <v>371.81292300000001</v>
      </c>
      <c r="R512">
        <v>-538942.62170699995</v>
      </c>
      <c r="S512">
        <v>2550384.459427</v>
      </c>
      <c r="T512">
        <v>-4.5756999999999999E-2</v>
      </c>
      <c r="V512">
        <f t="shared" si="237"/>
        <v>2162.8267147180159</v>
      </c>
      <c r="W512">
        <f t="shared" si="238"/>
        <v>0.41148030038061928</v>
      </c>
      <c r="X512">
        <f t="shared" si="239"/>
        <v>1.013995255444837</v>
      </c>
      <c r="Y512">
        <f t="shared" si="240"/>
        <v>982.98482900008094</v>
      </c>
      <c r="Z512">
        <f t="shared" si="257"/>
        <v>-5.0315828375019915</v>
      </c>
      <c r="AB512">
        <f t="shared" si="258"/>
        <v>2000</v>
      </c>
      <c r="AC512">
        <v>5200000</v>
      </c>
      <c r="AD512">
        <v>371.864262</v>
      </c>
      <c r="AE512">
        <v>-561122.11473499995</v>
      </c>
      <c r="AF512">
        <v>2531401.229113</v>
      </c>
      <c r="AG512">
        <v>-2.4358000000000001E-2</v>
      </c>
      <c r="AI512">
        <f t="shared" si="241"/>
        <v>1283.7079530842602</v>
      </c>
      <c r="AJ512">
        <f t="shared" si="242"/>
        <v>0.39486673247778875</v>
      </c>
      <c r="AK512">
        <f t="shared" si="243"/>
        <v>1.0064478029812438</v>
      </c>
      <c r="AL512">
        <f t="shared" si="244"/>
        <v>505.48376900004223</v>
      </c>
      <c r="AM512">
        <f t="shared" si="259"/>
        <v>-5.024473575001684</v>
      </c>
      <c r="AO512">
        <f t="shared" si="260"/>
        <v>1000</v>
      </c>
      <c r="AP512">
        <v>5200000</v>
      </c>
      <c r="AQ512">
        <v>371.83842099999998</v>
      </c>
      <c r="AR512">
        <v>-574344.82797400001</v>
      </c>
      <c r="AS512">
        <v>2526196.8762639998</v>
      </c>
      <c r="AT512">
        <v>-1.952E-3</v>
      </c>
      <c r="AV512">
        <f t="shared" si="245"/>
        <v>815.60026705416385</v>
      </c>
      <c r="AW512">
        <f t="shared" si="246"/>
        <v>0.43917435221783047</v>
      </c>
      <c r="AX512">
        <f t="shared" si="247"/>
        <v>1.0043786290270813</v>
      </c>
      <c r="AY512">
        <f t="shared" si="248"/>
        <v>356.770932000014</v>
      </c>
      <c r="AZ512">
        <f t="shared" si="261"/>
        <v>-4.7148686000055022</v>
      </c>
      <c r="BB512">
        <f t="shared" si="262"/>
        <v>400</v>
      </c>
      <c r="BC512">
        <v>5200000</v>
      </c>
      <c r="BD512">
        <v>371.81234499999999</v>
      </c>
      <c r="BE512">
        <v>-581715.83502999996</v>
      </c>
      <c r="BF512">
        <v>2521703.3559940001</v>
      </c>
      <c r="BG512">
        <v>-2.4479000000000001E-2</v>
      </c>
      <c r="BI512">
        <f t="shared" si="249"/>
        <v>434.92222286865581</v>
      </c>
      <c r="BJ512">
        <f t="shared" si="250"/>
        <v>0.53404539385847793</v>
      </c>
      <c r="BK512">
        <f t="shared" si="251"/>
        <v>1.002592071625046</v>
      </c>
      <c r="BL512">
        <f t="shared" si="252"/>
        <v>234.295259000035</v>
      </c>
      <c r="BM512">
        <f t="shared" si="263"/>
        <v>-3.4933154249938525</v>
      </c>
    </row>
    <row r="513" spans="2:65" x14ac:dyDescent="0.2">
      <c r="B513">
        <f t="shared" si="253"/>
        <v>6375</v>
      </c>
      <c r="C513">
        <v>5300000</v>
      </c>
      <c r="D513">
        <v>371.899359</v>
      </c>
      <c r="E513">
        <v>-507736.13179299998</v>
      </c>
      <c r="F513">
        <v>2564786.9774719998</v>
      </c>
      <c r="G513">
        <v>-4.2958999999999997E-2</v>
      </c>
      <c r="I513">
        <f t="shared" si="234"/>
        <v>2992.4942213573959</v>
      </c>
      <c r="J513">
        <f t="shared" si="235"/>
        <v>0.38964610965099933</v>
      </c>
      <c r="K513">
        <f t="shared" si="254"/>
        <v>1.0197214842532458</v>
      </c>
      <c r="L513">
        <f t="shared" si="255"/>
        <v>1282.71348700003</v>
      </c>
      <c r="M513">
        <f t="shared" si="264"/>
        <v>-5.1172421720016139</v>
      </c>
      <c r="O513">
        <f t="shared" si="256"/>
        <v>4080</v>
      </c>
      <c r="P513">
        <v>5300000</v>
      </c>
      <c r="Q513">
        <v>371.84142100000003</v>
      </c>
      <c r="R513">
        <v>-538887.89627899998</v>
      </c>
      <c r="S513">
        <v>2553139.7801990001</v>
      </c>
      <c r="T513">
        <v>-3.7117999999999998E-2</v>
      </c>
      <c r="V513">
        <f t="shared" si="237"/>
        <v>2217.552142717992</v>
      </c>
      <c r="W513">
        <f t="shared" si="238"/>
        <v>0.41970990638823169</v>
      </c>
      <c r="X513">
        <f t="shared" si="239"/>
        <v>1.0150907303563588</v>
      </c>
      <c r="Y513">
        <f t="shared" si="240"/>
        <v>1037.710257000057</v>
      </c>
      <c r="Z513">
        <f t="shared" si="257"/>
        <v>-5.006789450002179</v>
      </c>
      <c r="AB513">
        <f t="shared" si="258"/>
        <v>2040</v>
      </c>
      <c r="AC513">
        <v>5300000</v>
      </c>
      <c r="AD513">
        <v>371.82520099999999</v>
      </c>
      <c r="AE513">
        <v>-561092.00360399997</v>
      </c>
      <c r="AF513">
        <v>2532953.3410499999</v>
      </c>
      <c r="AG513">
        <v>-3.0928000000000001E-2</v>
      </c>
      <c r="AI513">
        <f t="shared" si="241"/>
        <v>1313.8190840842435</v>
      </c>
      <c r="AJ513">
        <f t="shared" si="242"/>
        <v>0.40276406712734453</v>
      </c>
      <c r="AK513">
        <f t="shared" si="243"/>
        <v>1.00706489980138</v>
      </c>
      <c r="AL513">
        <f t="shared" si="244"/>
        <v>535.59490000002552</v>
      </c>
      <c r="AM513">
        <f t="shared" si="259"/>
        <v>-4.9380790250022981</v>
      </c>
      <c r="AO513">
        <f t="shared" si="260"/>
        <v>1020</v>
      </c>
      <c r="AP513">
        <v>5300000</v>
      </c>
      <c r="AQ513">
        <v>371.86183499999999</v>
      </c>
      <c r="AR513">
        <v>-574343.87897900003</v>
      </c>
      <c r="AS513">
        <v>2526975.9083989998</v>
      </c>
      <c r="AT513">
        <v>-3.4120999999999999E-2</v>
      </c>
      <c r="AV513">
        <f t="shared" si="245"/>
        <v>816.54926205414813</v>
      </c>
      <c r="AW513">
        <f t="shared" si="246"/>
        <v>0.44795783926218707</v>
      </c>
      <c r="AX513">
        <f t="shared" si="247"/>
        <v>1.004688360717066</v>
      </c>
      <c r="AY513">
        <f t="shared" si="248"/>
        <v>357.71992699999828</v>
      </c>
      <c r="AZ513">
        <f t="shared" si="261"/>
        <v>-5.6434075500026664</v>
      </c>
      <c r="BB513">
        <f t="shared" si="262"/>
        <v>408</v>
      </c>
      <c r="BC513">
        <v>5300000</v>
      </c>
      <c r="BD513">
        <v>371.85003899999998</v>
      </c>
      <c r="BE513">
        <v>-581713.04174799996</v>
      </c>
      <c r="BF513">
        <v>2522254.3104949999</v>
      </c>
      <c r="BG513">
        <v>-1.1696E-2</v>
      </c>
      <c r="BI513">
        <f t="shared" si="249"/>
        <v>437.71550486865453</v>
      </c>
      <c r="BJ513">
        <f t="shared" si="250"/>
        <v>0.54472630173564751</v>
      </c>
      <c r="BK513">
        <f t="shared" si="251"/>
        <v>1.0028111230107752</v>
      </c>
      <c r="BL513">
        <f t="shared" si="252"/>
        <v>237.08854100003373</v>
      </c>
      <c r="BM513">
        <f t="shared" si="263"/>
        <v>-5.3416970500020398</v>
      </c>
    </row>
    <row r="514" spans="2:65" x14ac:dyDescent="0.2">
      <c r="B514">
        <f t="shared" si="253"/>
        <v>6500</v>
      </c>
      <c r="C514">
        <v>5400000</v>
      </c>
      <c r="D514">
        <v>371.87724600000001</v>
      </c>
      <c r="E514">
        <v>-507663.15680900001</v>
      </c>
      <c r="F514">
        <v>2568753.5077789999</v>
      </c>
      <c r="G514">
        <v>-7.0338999999999999E-2</v>
      </c>
      <c r="I514">
        <f t="shared" si="234"/>
        <v>3065.4692053573672</v>
      </c>
      <c r="J514">
        <f t="shared" si="235"/>
        <v>0.39728622944807773</v>
      </c>
      <c r="K514">
        <f t="shared" si="254"/>
        <v>1.0212985182165015</v>
      </c>
      <c r="L514">
        <f t="shared" si="255"/>
        <v>1355.6884710000013</v>
      </c>
      <c r="M514">
        <f t="shared" si="264"/>
        <v>-5.1070574280021104</v>
      </c>
      <c r="O514">
        <f t="shared" si="256"/>
        <v>4160</v>
      </c>
      <c r="P514">
        <v>5400000</v>
      </c>
      <c r="Q514">
        <v>371.85773999999998</v>
      </c>
      <c r="R514">
        <v>-538821.740995</v>
      </c>
      <c r="S514">
        <v>2555441.45444</v>
      </c>
      <c r="T514">
        <v>-2.6293E-2</v>
      </c>
      <c r="V514">
        <f t="shared" si="237"/>
        <v>2283.7074267179705</v>
      </c>
      <c r="W514">
        <f t="shared" si="238"/>
        <v>0.42793951239584405</v>
      </c>
      <c r="X514">
        <f t="shared" si="239"/>
        <v>1.016005842096209</v>
      </c>
      <c r="Y514">
        <f t="shared" si="240"/>
        <v>1103.8655410000356</v>
      </c>
      <c r="Z514">
        <f t="shared" si="257"/>
        <v>-4.8639162500021484</v>
      </c>
      <c r="AB514">
        <f t="shared" si="258"/>
        <v>2080</v>
      </c>
      <c r="AC514">
        <v>5400000</v>
      </c>
      <c r="AD514">
        <v>371.83579900000001</v>
      </c>
      <c r="AE514">
        <v>-561062.97251200001</v>
      </c>
      <c r="AF514">
        <v>2534214.6300539998</v>
      </c>
      <c r="AG514">
        <v>-9.1830000000000002E-3</v>
      </c>
      <c r="AI514">
        <f t="shared" si="241"/>
        <v>1342.8501760842046</v>
      </c>
      <c r="AJ514">
        <f t="shared" si="242"/>
        <v>0.4106614017769003</v>
      </c>
      <c r="AK514">
        <f t="shared" si="243"/>
        <v>1.0075663697115629</v>
      </c>
      <c r="AL514">
        <f t="shared" si="244"/>
        <v>564.62599199998658</v>
      </c>
      <c r="AM514">
        <f t="shared" si="259"/>
        <v>-4.9650800000028541</v>
      </c>
      <c r="AO514">
        <f t="shared" si="260"/>
        <v>1040</v>
      </c>
      <c r="AP514">
        <v>5400000</v>
      </c>
      <c r="AQ514">
        <v>371.84942599999999</v>
      </c>
      <c r="AR514">
        <v>-574310.44274900004</v>
      </c>
      <c r="AS514">
        <v>2527443.8702819999</v>
      </c>
      <c r="AT514">
        <v>-2.8295000000000001E-2</v>
      </c>
      <c r="AV514">
        <f t="shared" si="245"/>
        <v>849.9854920541402</v>
      </c>
      <c r="AW514">
        <f t="shared" si="246"/>
        <v>0.45674132630654368</v>
      </c>
      <c r="AX514">
        <f t="shared" si="247"/>
        <v>1.0048744154616114</v>
      </c>
      <c r="AY514">
        <f t="shared" si="248"/>
        <v>391.15615699999034</v>
      </c>
      <c r="AZ514">
        <f t="shared" si="261"/>
        <v>-4.0190458000022771</v>
      </c>
      <c r="BB514">
        <f t="shared" si="262"/>
        <v>416</v>
      </c>
      <c r="BC514">
        <v>5400000</v>
      </c>
      <c r="BD514">
        <v>371.84614800000003</v>
      </c>
      <c r="BE514">
        <v>-581698.25690299994</v>
      </c>
      <c r="BF514">
        <v>2522349.6611839999</v>
      </c>
      <c r="BG514">
        <v>-3.4051999999999999E-2</v>
      </c>
      <c r="BI514">
        <f t="shared" si="249"/>
        <v>452.50034986867104</v>
      </c>
      <c r="BJ514">
        <f t="shared" si="250"/>
        <v>0.55540720961281709</v>
      </c>
      <c r="BK514">
        <f t="shared" si="251"/>
        <v>1.002849033038768</v>
      </c>
      <c r="BL514">
        <f t="shared" si="252"/>
        <v>251.87338600005023</v>
      </c>
      <c r="BM514">
        <f t="shared" si="263"/>
        <v>-3.8427516749998176</v>
      </c>
    </row>
    <row r="515" spans="2:65" x14ac:dyDescent="0.2">
      <c r="B515">
        <f t="shared" si="253"/>
        <v>6625</v>
      </c>
      <c r="C515">
        <v>5500000</v>
      </c>
      <c r="D515">
        <v>371.82896599999998</v>
      </c>
      <c r="E515">
        <v>-507576.28946599999</v>
      </c>
      <c r="F515">
        <v>2572904.204837</v>
      </c>
      <c r="G515">
        <v>-6.1400999999999997E-2</v>
      </c>
      <c r="I515">
        <f t="shared" si="234"/>
        <v>3152.3365483573871</v>
      </c>
      <c r="J515">
        <f t="shared" si="235"/>
        <v>0.40492634924515614</v>
      </c>
      <c r="K515">
        <f t="shared" si="254"/>
        <v>1.0229487741644014</v>
      </c>
      <c r="L515">
        <f t="shared" si="255"/>
        <v>1442.5558140000212</v>
      </c>
      <c r="M515">
        <f t="shared" si="264"/>
        <v>-4.9959185560017216</v>
      </c>
      <c r="O515">
        <f t="shared" si="256"/>
        <v>4240</v>
      </c>
      <c r="P515">
        <v>5500000</v>
      </c>
      <c r="Q515">
        <v>371.87251199999997</v>
      </c>
      <c r="R515">
        <v>-538766.06295499997</v>
      </c>
      <c r="S515">
        <v>2558578.6833469998</v>
      </c>
      <c r="T515">
        <v>-5.4690000000000003E-2</v>
      </c>
      <c r="V515">
        <f t="shared" si="237"/>
        <v>2339.3854667179985</v>
      </c>
      <c r="W515">
        <f t="shared" si="238"/>
        <v>0.43616911840345646</v>
      </c>
      <c r="X515">
        <f t="shared" si="239"/>
        <v>1.0172531580509403</v>
      </c>
      <c r="Y515">
        <f t="shared" si="240"/>
        <v>1159.5435810000636</v>
      </c>
      <c r="Z515">
        <f t="shared" si="257"/>
        <v>-4.9948818000015311</v>
      </c>
      <c r="AB515">
        <f t="shared" si="258"/>
        <v>2120</v>
      </c>
      <c r="AC515">
        <v>5500000</v>
      </c>
      <c r="AD515">
        <v>371.86160599999999</v>
      </c>
      <c r="AE515">
        <v>-561032.91923100001</v>
      </c>
      <c r="AF515">
        <v>2535186.540306</v>
      </c>
      <c r="AG515">
        <v>-6.0520999999999998E-2</v>
      </c>
      <c r="AI515">
        <f t="shared" si="241"/>
        <v>1372.903457084205</v>
      </c>
      <c r="AJ515">
        <f t="shared" si="242"/>
        <v>0.41855873642645608</v>
      </c>
      <c r="AK515">
        <f t="shared" si="243"/>
        <v>1.0079527868968636</v>
      </c>
      <c r="AL515">
        <f t="shared" si="244"/>
        <v>594.67927299998701</v>
      </c>
      <c r="AM515">
        <f t="shared" si="259"/>
        <v>-4.9395252750018699</v>
      </c>
      <c r="AO515">
        <f t="shared" si="260"/>
        <v>1060</v>
      </c>
      <c r="AP515">
        <v>5500000</v>
      </c>
      <c r="AQ515">
        <v>371.86526400000002</v>
      </c>
      <c r="AR515">
        <v>-574294.188983</v>
      </c>
      <c r="AS515">
        <v>2528137.9632640001</v>
      </c>
      <c r="AT515">
        <v>-3.2869000000000002E-2</v>
      </c>
      <c r="AV515">
        <f t="shared" si="245"/>
        <v>866.23925805417821</v>
      </c>
      <c r="AW515">
        <f t="shared" si="246"/>
        <v>0.46552481335090029</v>
      </c>
      <c r="AX515">
        <f t="shared" si="247"/>
        <v>1.005150376596798</v>
      </c>
      <c r="AY515">
        <f t="shared" si="248"/>
        <v>407.40992300002836</v>
      </c>
      <c r="AZ515">
        <f t="shared" si="261"/>
        <v>-4.8781689999999802</v>
      </c>
      <c r="BB515">
        <f t="shared" si="262"/>
        <v>424</v>
      </c>
      <c r="BC515">
        <v>5500000</v>
      </c>
      <c r="BD515">
        <v>371.802345</v>
      </c>
      <c r="BE515">
        <v>-581689.456856</v>
      </c>
      <c r="BF515">
        <v>2522958.6079239999</v>
      </c>
      <c r="BG515">
        <v>9.8589999999999997E-3</v>
      </c>
      <c r="BI515">
        <f t="shared" si="249"/>
        <v>461.30039686860982</v>
      </c>
      <c r="BJ515">
        <f t="shared" si="250"/>
        <v>0.56608811748998666</v>
      </c>
      <c r="BK515">
        <f t="shared" si="251"/>
        <v>1.0030911412836236</v>
      </c>
      <c r="BL515">
        <f t="shared" si="252"/>
        <v>260.67343299998902</v>
      </c>
      <c r="BM515">
        <f t="shared" si="263"/>
        <v>-4.5908514250095322</v>
      </c>
    </row>
    <row r="516" spans="2:65" x14ac:dyDescent="0.2">
      <c r="B516">
        <f t="shared" si="253"/>
        <v>6750</v>
      </c>
      <c r="C516">
        <v>5600000</v>
      </c>
      <c r="D516">
        <v>371.86517600000002</v>
      </c>
      <c r="E516">
        <v>-507502.415362</v>
      </c>
      <c r="F516">
        <v>2577619.8653000002</v>
      </c>
      <c r="G516">
        <v>-8.5712999999999998E-2</v>
      </c>
      <c r="I516">
        <f t="shared" si="234"/>
        <v>3226.2106523573748</v>
      </c>
      <c r="J516">
        <f t="shared" si="235"/>
        <v>0.4125664690422346</v>
      </c>
      <c r="K516">
        <f t="shared" si="254"/>
        <v>1.0248236512316988</v>
      </c>
      <c r="L516">
        <f t="shared" si="255"/>
        <v>1516.4299180000089</v>
      </c>
      <c r="M516">
        <f t="shared" si="264"/>
        <v>-5.0998644680019787</v>
      </c>
      <c r="O516">
        <f t="shared" si="256"/>
        <v>4320</v>
      </c>
      <c r="P516">
        <v>5600000</v>
      </c>
      <c r="Q516">
        <v>371.85767199999998</v>
      </c>
      <c r="R516">
        <v>-538701.71502200002</v>
      </c>
      <c r="S516">
        <v>2561223.6414350001</v>
      </c>
      <c r="T516">
        <v>-6.7556000000000005E-2</v>
      </c>
      <c r="V516">
        <f t="shared" si="237"/>
        <v>2403.7333997179521</v>
      </c>
      <c r="W516">
        <f t="shared" si="238"/>
        <v>0.44439872441106881</v>
      </c>
      <c r="X516">
        <f t="shared" si="239"/>
        <v>1.0183047543866102</v>
      </c>
      <c r="Y516">
        <f t="shared" si="240"/>
        <v>1223.8915140000172</v>
      </c>
      <c r="Z516">
        <f t="shared" si="257"/>
        <v>-4.8865081375024602</v>
      </c>
      <c r="AB516">
        <f t="shared" si="258"/>
        <v>2160</v>
      </c>
      <c r="AC516">
        <v>5600000</v>
      </c>
      <c r="AD516">
        <v>371.85838999999999</v>
      </c>
      <c r="AE516">
        <v>-560986.90618100006</v>
      </c>
      <c r="AF516">
        <v>2536577.4443140002</v>
      </c>
      <c r="AG516">
        <v>-1.5554E-2</v>
      </c>
      <c r="AI516">
        <f t="shared" si="241"/>
        <v>1418.9165070841555</v>
      </c>
      <c r="AJ516">
        <f t="shared" si="242"/>
        <v>0.42645607107601186</v>
      </c>
      <c r="AK516">
        <f t="shared" si="243"/>
        <v>1.0085057898214533</v>
      </c>
      <c r="AL516">
        <f t="shared" si="244"/>
        <v>640.69232299993746</v>
      </c>
      <c r="AM516">
        <f t="shared" si="259"/>
        <v>-4.5405310500031195</v>
      </c>
      <c r="AO516">
        <f t="shared" si="260"/>
        <v>1080</v>
      </c>
      <c r="AP516">
        <v>5600000</v>
      </c>
      <c r="AQ516">
        <v>371.85423900000001</v>
      </c>
      <c r="AR516">
        <v>-574267.25913699996</v>
      </c>
      <c r="AS516">
        <v>2528810.9260149999</v>
      </c>
      <c r="AT516">
        <v>-9.8989999999999998E-3</v>
      </c>
      <c r="AV516">
        <f t="shared" si="245"/>
        <v>893.16910405422095</v>
      </c>
      <c r="AW516">
        <f t="shared" si="246"/>
        <v>0.4743083003952569</v>
      </c>
      <c r="AX516">
        <f t="shared" si="247"/>
        <v>1.0054179366637057</v>
      </c>
      <c r="AY516">
        <f t="shared" si="248"/>
        <v>434.3397690000711</v>
      </c>
      <c r="AZ516">
        <f t="shared" si="261"/>
        <v>-4.3443649999997431</v>
      </c>
      <c r="BB516">
        <f t="shared" si="262"/>
        <v>432</v>
      </c>
      <c r="BC516">
        <v>5600000</v>
      </c>
      <c r="BD516">
        <v>371.84686699999997</v>
      </c>
      <c r="BE516">
        <v>-581673.684871</v>
      </c>
      <c r="BF516">
        <v>2522946.3429040001</v>
      </c>
      <c r="BG516">
        <v>-1.4795000000000001E-2</v>
      </c>
      <c r="BI516">
        <f t="shared" si="249"/>
        <v>477.07238186860923</v>
      </c>
      <c r="BJ516">
        <f t="shared" si="250"/>
        <v>0.57676902536715624</v>
      </c>
      <c r="BK516">
        <f t="shared" si="251"/>
        <v>1.0030862648925205</v>
      </c>
      <c r="BL516">
        <f t="shared" si="252"/>
        <v>276.44541799998842</v>
      </c>
      <c r="BM516">
        <f t="shared" si="263"/>
        <v>-3.719359175001955</v>
      </c>
    </row>
    <row r="517" spans="2:65" x14ac:dyDescent="0.2">
      <c r="B517">
        <f t="shared" si="253"/>
        <v>6875</v>
      </c>
      <c r="C517">
        <v>5700000</v>
      </c>
      <c r="D517">
        <v>371.846048</v>
      </c>
      <c r="E517">
        <v>-507415.96363299998</v>
      </c>
      <c r="F517">
        <v>2581634.2790239998</v>
      </c>
      <c r="G517">
        <v>-5.4917000000000001E-2</v>
      </c>
      <c r="I517">
        <f t="shared" si="234"/>
        <v>3312.662381357397</v>
      </c>
      <c r="J517">
        <f t="shared" si="235"/>
        <v>0.420206588839313</v>
      </c>
      <c r="K517">
        <f t="shared" si="254"/>
        <v>1.0264197229355088</v>
      </c>
      <c r="L517">
        <f t="shared" si="255"/>
        <v>1602.8816470000311</v>
      </c>
      <c r="M517">
        <f t="shared" si="264"/>
        <v>-4.9992434680017031</v>
      </c>
      <c r="O517">
        <f t="shared" si="256"/>
        <v>4400</v>
      </c>
      <c r="P517">
        <v>5700000</v>
      </c>
      <c r="Q517">
        <v>371.81062200000002</v>
      </c>
      <c r="R517">
        <v>-538631.90017699997</v>
      </c>
      <c r="S517">
        <v>2564404.9792320002</v>
      </c>
      <c r="T517">
        <v>-3.7083999999999999E-2</v>
      </c>
      <c r="V517">
        <f t="shared" si="237"/>
        <v>2473.5482447179966</v>
      </c>
      <c r="W517">
        <f t="shared" si="238"/>
        <v>0.45262833041868122</v>
      </c>
      <c r="X517">
        <f t="shared" si="239"/>
        <v>1.0195696073856166</v>
      </c>
      <c r="Y517">
        <f t="shared" si="240"/>
        <v>1293.7063590000616</v>
      </c>
      <c r="Z517">
        <f t="shared" si="257"/>
        <v>-4.8181717375013253</v>
      </c>
      <c r="AB517">
        <f t="shared" si="258"/>
        <v>2200</v>
      </c>
      <c r="AC517">
        <v>5700000</v>
      </c>
      <c r="AD517">
        <v>371.83531199999999</v>
      </c>
      <c r="AE517">
        <v>-560957.31185399997</v>
      </c>
      <c r="AF517">
        <v>2537687.2993640001</v>
      </c>
      <c r="AG517">
        <v>-1.0876E-2</v>
      </c>
      <c r="AI517">
        <f t="shared" si="241"/>
        <v>1448.5108340842417</v>
      </c>
      <c r="AJ517">
        <f t="shared" si="242"/>
        <v>0.43435340572556763</v>
      </c>
      <c r="AK517">
        <f t="shared" si="243"/>
        <v>1.0089470518244315</v>
      </c>
      <c r="AL517">
        <f t="shared" si="244"/>
        <v>670.28665000002366</v>
      </c>
      <c r="AM517">
        <f t="shared" si="259"/>
        <v>-4.9509991249997256</v>
      </c>
      <c r="AO517">
        <f t="shared" si="260"/>
        <v>1100</v>
      </c>
      <c r="AP517">
        <v>5700000</v>
      </c>
      <c r="AQ517">
        <v>371.85960699999998</v>
      </c>
      <c r="AR517">
        <v>-574254.49910899997</v>
      </c>
      <c r="AS517">
        <v>2529809.5041189999</v>
      </c>
      <c r="AT517">
        <v>-2.3744999999999999E-2</v>
      </c>
      <c r="AV517">
        <f t="shared" si="245"/>
        <v>905.92913205421064</v>
      </c>
      <c r="AW517">
        <f t="shared" si="246"/>
        <v>0.48309178743961351</v>
      </c>
      <c r="AX517">
        <f t="shared" si="247"/>
        <v>1.005814956593742</v>
      </c>
      <c r="AY517">
        <f t="shared" si="248"/>
        <v>447.09979700006079</v>
      </c>
      <c r="AZ517">
        <f t="shared" si="261"/>
        <v>-5.0528559000023963</v>
      </c>
      <c r="BB517">
        <f t="shared" si="262"/>
        <v>440</v>
      </c>
      <c r="BC517">
        <v>5700000</v>
      </c>
      <c r="BD517">
        <v>371.85314399999999</v>
      </c>
      <c r="BE517">
        <v>-581672.76087400003</v>
      </c>
      <c r="BF517">
        <v>2523501.7445299998</v>
      </c>
      <c r="BG517">
        <v>-1.9779000000000001E-2</v>
      </c>
      <c r="BI517">
        <f t="shared" si="249"/>
        <v>477.99637886858545</v>
      </c>
      <c r="BJ517">
        <f t="shared" si="250"/>
        <v>0.58744993324432582</v>
      </c>
      <c r="BK517">
        <f t="shared" si="251"/>
        <v>1.0033070843895764</v>
      </c>
      <c r="BL517">
        <f t="shared" si="252"/>
        <v>277.36941499996465</v>
      </c>
      <c r="BM517">
        <f t="shared" si="263"/>
        <v>-5.5753576750048524</v>
      </c>
    </row>
    <row r="518" spans="2:65" x14ac:dyDescent="0.2">
      <c r="B518">
        <f t="shared" si="253"/>
        <v>7000</v>
      </c>
      <c r="C518">
        <v>5800000</v>
      </c>
      <c r="D518">
        <v>371.88704300000001</v>
      </c>
      <c r="E518">
        <v>-507333.84587700001</v>
      </c>
      <c r="F518">
        <v>2586364.4542350001</v>
      </c>
      <c r="G518">
        <v>-5.4308000000000002E-2</v>
      </c>
      <c r="I518">
        <f t="shared" si="234"/>
        <v>3394.7801373573602</v>
      </c>
      <c r="J518">
        <f t="shared" si="235"/>
        <v>0.4278467086363914</v>
      </c>
      <c r="K518">
        <f t="shared" si="254"/>
        <v>1.0283003708525897</v>
      </c>
      <c r="L518">
        <f t="shared" si="255"/>
        <v>1684.9994029999943</v>
      </c>
      <c r="M518">
        <f t="shared" si="264"/>
        <v>-5.0339152520021742</v>
      </c>
      <c r="O518">
        <f t="shared" si="256"/>
        <v>4480</v>
      </c>
      <c r="P518">
        <v>5800000</v>
      </c>
      <c r="Q518">
        <v>371.91904499999998</v>
      </c>
      <c r="R518">
        <v>-538580.90808800003</v>
      </c>
      <c r="S518">
        <v>2567019.531347</v>
      </c>
      <c r="T518">
        <v>-0.108125</v>
      </c>
      <c r="V518">
        <f t="shared" si="237"/>
        <v>2524.540333717945</v>
      </c>
      <c r="W518">
        <f t="shared" si="238"/>
        <v>0.46085793642629358</v>
      </c>
      <c r="X518">
        <f t="shared" si="239"/>
        <v>1.02060911475476</v>
      </c>
      <c r="Y518">
        <f t="shared" si="240"/>
        <v>1344.6984480000101</v>
      </c>
      <c r="Z518">
        <f t="shared" si="257"/>
        <v>-5.0534561875025243</v>
      </c>
      <c r="AB518">
        <f t="shared" si="258"/>
        <v>2240</v>
      </c>
      <c r="AC518">
        <v>5800000</v>
      </c>
      <c r="AD518">
        <v>371.85977100000002</v>
      </c>
      <c r="AE518">
        <v>-560932.96103500004</v>
      </c>
      <c r="AF518">
        <v>2539216.7353579998</v>
      </c>
      <c r="AG518">
        <v>-2.5968000000000001E-2</v>
      </c>
      <c r="AI518">
        <f t="shared" si="241"/>
        <v>1472.8616530841682</v>
      </c>
      <c r="AJ518">
        <f t="shared" si="242"/>
        <v>0.44225074037512341</v>
      </c>
      <c r="AK518">
        <f t="shared" si="243"/>
        <v>1.0095551330239894</v>
      </c>
      <c r="AL518">
        <f t="shared" si="244"/>
        <v>694.63746899995022</v>
      </c>
      <c r="AM518">
        <f t="shared" si="259"/>
        <v>-5.0820868250037163</v>
      </c>
      <c r="AO518">
        <f t="shared" si="260"/>
        <v>1120</v>
      </c>
      <c r="AP518">
        <v>5800000</v>
      </c>
      <c r="AQ518">
        <v>371.89219800000001</v>
      </c>
      <c r="AR518">
        <v>-574220.82106300001</v>
      </c>
      <c r="AS518">
        <v>2530564.2830320001</v>
      </c>
      <c r="AT518">
        <v>-2.8195000000000001E-2</v>
      </c>
      <c r="AV518">
        <f t="shared" si="245"/>
        <v>939.60717805416789</v>
      </c>
      <c r="AW518">
        <f t="shared" si="246"/>
        <v>0.49187527448397012</v>
      </c>
      <c r="AX518">
        <f t="shared" si="247"/>
        <v>1.0061150455602752</v>
      </c>
      <c r="AY518">
        <f t="shared" si="248"/>
        <v>480.77784300001804</v>
      </c>
      <c r="AZ518">
        <f t="shared" si="261"/>
        <v>-4.0069550000040177</v>
      </c>
      <c r="BB518">
        <f t="shared" si="262"/>
        <v>448</v>
      </c>
      <c r="BC518">
        <v>5800000</v>
      </c>
      <c r="BD518">
        <v>371.92268799999999</v>
      </c>
      <c r="BE518">
        <v>-581648.45876099996</v>
      </c>
      <c r="BF518">
        <v>2523637.9128859998</v>
      </c>
      <c r="BG518">
        <v>-9.6837999999999994E-2</v>
      </c>
      <c r="BI518">
        <f t="shared" si="249"/>
        <v>502.29849186865613</v>
      </c>
      <c r="BJ518">
        <f t="shared" si="250"/>
        <v>0.59813084112149528</v>
      </c>
      <c r="BK518">
        <f t="shared" si="251"/>
        <v>1.0033612229201088</v>
      </c>
      <c r="BL518">
        <f t="shared" si="252"/>
        <v>301.67152800003532</v>
      </c>
      <c r="BM518">
        <f t="shared" si="263"/>
        <v>-2.653093174993046</v>
      </c>
    </row>
    <row r="519" spans="2:65" x14ac:dyDescent="0.2">
      <c r="B519">
        <f t="shared" si="253"/>
        <v>7125</v>
      </c>
      <c r="C519">
        <v>5900000</v>
      </c>
      <c r="D519">
        <v>371.80907300000001</v>
      </c>
      <c r="E519">
        <v>-507247.29761399998</v>
      </c>
      <c r="F519">
        <v>2591235.0172740002</v>
      </c>
      <c r="G519">
        <v>-0.103851</v>
      </c>
      <c r="I519">
        <f t="shared" si="234"/>
        <v>3481.3284003573935</v>
      </c>
      <c r="J519">
        <f t="shared" si="235"/>
        <v>0.43548682843346986</v>
      </c>
      <c r="K519">
        <f t="shared" si="254"/>
        <v>1.0302368349000537</v>
      </c>
      <c r="L519">
        <f t="shared" si="255"/>
        <v>1771.5476660000277</v>
      </c>
      <c r="M519">
        <f t="shared" si="264"/>
        <v>-4.9984711960016135</v>
      </c>
      <c r="O519">
        <f t="shared" si="256"/>
        <v>4560</v>
      </c>
      <c r="P519">
        <v>5900000</v>
      </c>
      <c r="Q519">
        <v>371.80768899999998</v>
      </c>
      <c r="R519">
        <v>-538501.41071900004</v>
      </c>
      <c r="S519">
        <v>2570403.9241519999</v>
      </c>
      <c r="T519">
        <v>-4.7974000000000003E-2</v>
      </c>
      <c r="V519">
        <f t="shared" si="237"/>
        <v>2604.0377027179347</v>
      </c>
      <c r="W519">
        <f t="shared" si="238"/>
        <v>0.46908754243390599</v>
      </c>
      <c r="X519">
        <f t="shared" si="239"/>
        <v>1.0219546994308846</v>
      </c>
      <c r="Y519">
        <f t="shared" si="240"/>
        <v>1424.1958169999998</v>
      </c>
      <c r="Z519">
        <f t="shared" si="257"/>
        <v>-4.6971401875020096</v>
      </c>
      <c r="AB519">
        <f t="shared" si="258"/>
        <v>2280</v>
      </c>
      <c r="AC519">
        <v>5900000</v>
      </c>
      <c r="AD519">
        <v>371.82400200000001</v>
      </c>
      <c r="AE519">
        <v>-560887.48231899994</v>
      </c>
      <c r="AF519">
        <v>2540658.5830720002</v>
      </c>
      <c r="AG519">
        <v>-3.1007E-2</v>
      </c>
      <c r="AI519">
        <f t="shared" si="241"/>
        <v>1518.3403690842679</v>
      </c>
      <c r="AJ519">
        <f t="shared" si="242"/>
        <v>0.45014807502467918</v>
      </c>
      <c r="AK519">
        <f t="shared" si="243"/>
        <v>1.0101283904149159</v>
      </c>
      <c r="AL519">
        <f t="shared" si="244"/>
        <v>740.11618500004988</v>
      </c>
      <c r="AM519">
        <f t="shared" si="259"/>
        <v>-4.553889399999389</v>
      </c>
      <c r="AO519">
        <f t="shared" si="260"/>
        <v>1140</v>
      </c>
      <c r="AP519">
        <v>5900000</v>
      </c>
      <c r="AQ519">
        <v>371.86150900000001</v>
      </c>
      <c r="AR519">
        <v>-574200.06059600005</v>
      </c>
      <c r="AS519">
        <v>2531228.2066139998</v>
      </c>
      <c r="AT519">
        <v>2.1876E-2</v>
      </c>
      <c r="AV519">
        <f t="shared" si="245"/>
        <v>960.3676450541243</v>
      </c>
      <c r="AW519">
        <f t="shared" si="246"/>
        <v>0.50065876152832678</v>
      </c>
      <c r="AX519">
        <f t="shared" si="247"/>
        <v>1.0063790117868718</v>
      </c>
      <c r="AY519">
        <f t="shared" si="248"/>
        <v>501.53830999997444</v>
      </c>
      <c r="AZ519">
        <f t="shared" si="261"/>
        <v>-4.6528339500040605</v>
      </c>
      <c r="BB519">
        <f t="shared" si="262"/>
        <v>456</v>
      </c>
      <c r="BC519">
        <v>5900000</v>
      </c>
      <c r="BD519">
        <v>371.83475499999997</v>
      </c>
      <c r="BE519">
        <v>-581636.91656399996</v>
      </c>
      <c r="BF519">
        <v>2523988.2586389999</v>
      </c>
      <c r="BG519">
        <v>-1.5379E-2</v>
      </c>
      <c r="BI519">
        <f t="shared" si="249"/>
        <v>513.84068886865862</v>
      </c>
      <c r="BJ519">
        <f t="shared" si="250"/>
        <v>0.60881174899866486</v>
      </c>
      <c r="BK519">
        <f t="shared" si="251"/>
        <v>1.0035005152256253</v>
      </c>
      <c r="BL519">
        <f t="shared" si="252"/>
        <v>313.21372500003781</v>
      </c>
      <c r="BM519">
        <f t="shared" si="263"/>
        <v>-4.2480826750015694</v>
      </c>
    </row>
    <row r="520" spans="2:65" x14ac:dyDescent="0.2">
      <c r="B520">
        <f t="shared" si="253"/>
        <v>7250</v>
      </c>
      <c r="C520">
        <v>6000000</v>
      </c>
      <c r="D520">
        <v>371.82131900000002</v>
      </c>
      <c r="E520">
        <v>-507156.79984300002</v>
      </c>
      <c r="F520">
        <v>2595554.7436250001</v>
      </c>
      <c r="G520">
        <v>-8.2821000000000006E-2</v>
      </c>
      <c r="I520">
        <f t="shared" si="234"/>
        <v>3571.8261713573593</v>
      </c>
      <c r="J520">
        <f t="shared" si="235"/>
        <v>0.44312694823054827</v>
      </c>
      <c r="K520">
        <f t="shared" si="254"/>
        <v>1.0319542944024997</v>
      </c>
      <c r="L520">
        <f t="shared" si="255"/>
        <v>1862.0454369999934</v>
      </c>
      <c r="M520">
        <f t="shared" si="264"/>
        <v>-4.9668751320021549</v>
      </c>
      <c r="O520">
        <f t="shared" si="256"/>
        <v>4640</v>
      </c>
      <c r="P520">
        <v>6000000</v>
      </c>
      <c r="Q520">
        <v>371.84440899999998</v>
      </c>
      <c r="R520">
        <v>-538449.49397499999</v>
      </c>
      <c r="S520">
        <v>2573704.2050999999</v>
      </c>
      <c r="T520">
        <v>-4.6949999999999999E-2</v>
      </c>
      <c r="V520">
        <f t="shared" si="237"/>
        <v>2655.9544467179803</v>
      </c>
      <c r="W520">
        <f t="shared" si="238"/>
        <v>0.47731714844151835</v>
      </c>
      <c r="X520">
        <f t="shared" si="239"/>
        <v>1.0232668424729023</v>
      </c>
      <c r="Y520">
        <f t="shared" si="240"/>
        <v>1476.1125610000454</v>
      </c>
      <c r="Z520">
        <f t="shared" si="257"/>
        <v>-5.0418980000013107</v>
      </c>
      <c r="AB520">
        <f t="shared" si="258"/>
        <v>2320</v>
      </c>
      <c r="AC520">
        <v>6000000</v>
      </c>
      <c r="AD520">
        <v>371.83546699999999</v>
      </c>
      <c r="AE520">
        <v>-560855.96814200003</v>
      </c>
      <c r="AF520">
        <v>2542138.403523</v>
      </c>
      <c r="AG520">
        <v>-1.2056000000000001E-2</v>
      </c>
      <c r="AI520">
        <f t="shared" si="241"/>
        <v>1549.8545460841851</v>
      </c>
      <c r="AJ520">
        <f t="shared" si="242"/>
        <v>0.45804540967423496</v>
      </c>
      <c r="AK520">
        <f t="shared" si="243"/>
        <v>1.0107167452061623</v>
      </c>
      <c r="AL520">
        <f t="shared" si="244"/>
        <v>771.63036199996714</v>
      </c>
      <c r="AM520">
        <f t="shared" si="259"/>
        <v>-4.9030028750039492</v>
      </c>
      <c r="AO520">
        <f t="shared" si="260"/>
        <v>1160</v>
      </c>
      <c r="AP520">
        <v>6000000</v>
      </c>
      <c r="AQ520">
        <v>371.86359700000003</v>
      </c>
      <c r="AR520">
        <v>-574188.39629299997</v>
      </c>
      <c r="AS520">
        <v>2532260.1763960002</v>
      </c>
      <c r="AT520">
        <v>-1.8785E-2</v>
      </c>
      <c r="AV520">
        <f t="shared" si="245"/>
        <v>972.03194805420935</v>
      </c>
      <c r="AW520">
        <f t="shared" si="246"/>
        <v>0.50944224857268339</v>
      </c>
      <c r="AX520">
        <f t="shared" si="247"/>
        <v>1.0067893077557182</v>
      </c>
      <c r="AY520">
        <f t="shared" si="248"/>
        <v>513.2026130000595</v>
      </c>
      <c r="AZ520">
        <f t="shared" si="261"/>
        <v>-5.1076421499976279</v>
      </c>
      <c r="BB520">
        <f t="shared" si="262"/>
        <v>464</v>
      </c>
      <c r="BC520">
        <v>6000000</v>
      </c>
      <c r="BD520">
        <v>371.84303699999998</v>
      </c>
      <c r="BE520">
        <v>-581640.66392900003</v>
      </c>
      <c r="BF520">
        <v>2524331.9244090002</v>
      </c>
      <c r="BG520">
        <v>-3.6315E-2</v>
      </c>
      <c r="BI520">
        <f t="shared" si="249"/>
        <v>510.09332386858296</v>
      </c>
      <c r="BJ520">
        <f t="shared" si="250"/>
        <v>0.61949265687583444</v>
      </c>
      <c r="BK520">
        <f t="shared" si="251"/>
        <v>1.0036371516683982</v>
      </c>
      <c r="BL520">
        <f t="shared" si="252"/>
        <v>309.46635999996215</v>
      </c>
      <c r="BM520">
        <f t="shared" si="263"/>
        <v>-6.1592779250113381</v>
      </c>
    </row>
    <row r="521" spans="2:65" x14ac:dyDescent="0.2">
      <c r="B521">
        <f t="shared" si="253"/>
        <v>7375</v>
      </c>
      <c r="C521">
        <v>6100000</v>
      </c>
      <c r="D521">
        <v>371.86732899999998</v>
      </c>
      <c r="E521">
        <v>-507075.70045</v>
      </c>
      <c r="F521">
        <v>2599924.555803</v>
      </c>
      <c r="G521">
        <v>-8.0365000000000006E-2</v>
      </c>
      <c r="I521">
        <f t="shared" si="234"/>
        <v>3652.9255643573706</v>
      </c>
      <c r="J521">
        <f t="shared" si="235"/>
        <v>0.45076706802762667</v>
      </c>
      <c r="K521">
        <f t="shared" si="254"/>
        <v>1.0336916672912417</v>
      </c>
      <c r="L521">
        <f t="shared" si="255"/>
        <v>1943.1448300000047</v>
      </c>
      <c r="M521">
        <f t="shared" si="264"/>
        <v>-5.0420621560017898</v>
      </c>
      <c r="O521">
        <f t="shared" si="256"/>
        <v>4720</v>
      </c>
      <c r="P521">
        <v>6100000</v>
      </c>
      <c r="Q521">
        <v>371.87813399999999</v>
      </c>
      <c r="R521">
        <v>-538380.25581799995</v>
      </c>
      <c r="S521">
        <v>2576436.8529989999</v>
      </c>
      <c r="T521">
        <v>-0.103114</v>
      </c>
      <c r="V521">
        <f t="shared" si="237"/>
        <v>2725.1926037180237</v>
      </c>
      <c r="W521">
        <f t="shared" si="238"/>
        <v>0.48554675444913076</v>
      </c>
      <c r="X521">
        <f t="shared" si="239"/>
        <v>1.0243533029844323</v>
      </c>
      <c r="Y521">
        <f t="shared" si="240"/>
        <v>1545.3507180000888</v>
      </c>
      <c r="Z521">
        <f t="shared" si="257"/>
        <v>-4.825380337501338</v>
      </c>
      <c r="AB521">
        <f t="shared" si="258"/>
        <v>2360</v>
      </c>
      <c r="AC521">
        <v>6100000</v>
      </c>
      <c r="AD521">
        <v>371.86695099999997</v>
      </c>
      <c r="AE521">
        <v>-560831.31050799997</v>
      </c>
      <c r="AF521">
        <v>2543611.021683</v>
      </c>
      <c r="AG521">
        <v>-2.2710000000000001E-2</v>
      </c>
      <c r="AI521">
        <f t="shared" si="241"/>
        <v>1574.5121800842462</v>
      </c>
      <c r="AJ521">
        <f t="shared" si="242"/>
        <v>0.46594274432379074</v>
      </c>
      <c r="AK521">
        <f t="shared" si="243"/>
        <v>1.0113022364727053</v>
      </c>
      <c r="AL521">
        <f t="shared" si="244"/>
        <v>796.28799600002822</v>
      </c>
      <c r="AM521">
        <f t="shared" si="259"/>
        <v>-5.0744164500003537</v>
      </c>
      <c r="AO521">
        <f t="shared" si="260"/>
        <v>1180</v>
      </c>
      <c r="AP521">
        <v>6100000</v>
      </c>
      <c r="AQ521">
        <v>371.86631</v>
      </c>
      <c r="AR521">
        <v>-574161.87029899994</v>
      </c>
      <c r="AS521">
        <v>2532722.9309299998</v>
      </c>
      <c r="AT521">
        <v>-1.3199000000000001E-2</v>
      </c>
      <c r="AV521">
        <f t="shared" si="245"/>
        <v>998.55794205423445</v>
      </c>
      <c r="AW521">
        <f t="shared" si="246"/>
        <v>0.51822573561704</v>
      </c>
      <c r="AX521">
        <f t="shared" si="247"/>
        <v>1.0069732921350836</v>
      </c>
      <c r="AY521">
        <f t="shared" si="248"/>
        <v>539.72860700008459</v>
      </c>
      <c r="AZ521">
        <f t="shared" si="261"/>
        <v>-4.3645576000006256</v>
      </c>
      <c r="BB521">
        <f t="shared" si="262"/>
        <v>472</v>
      </c>
      <c r="BC521">
        <v>6100000</v>
      </c>
      <c r="BD521">
        <v>371.823936</v>
      </c>
      <c r="BE521">
        <v>-581630.07525400002</v>
      </c>
      <c r="BF521">
        <v>2524616.4364479999</v>
      </c>
      <c r="BG521">
        <v>-2.0268999999999999E-2</v>
      </c>
      <c r="BI521">
        <f t="shared" si="249"/>
        <v>520.68199886858929</v>
      </c>
      <c r="BJ521">
        <f t="shared" si="250"/>
        <v>0.63017356475300401</v>
      </c>
      <c r="BK521">
        <f t="shared" si="251"/>
        <v>1.0037502694599516</v>
      </c>
      <c r="BL521">
        <f t="shared" si="252"/>
        <v>320.05503499996848</v>
      </c>
      <c r="BM521">
        <f t="shared" si="263"/>
        <v>-4.3672729250010889</v>
      </c>
    </row>
    <row r="522" spans="2:65" x14ac:dyDescent="0.2">
      <c r="B522">
        <f t="shared" si="253"/>
        <v>7500</v>
      </c>
      <c r="C522">
        <v>6200000</v>
      </c>
      <c r="D522">
        <v>371.83252399999998</v>
      </c>
      <c r="E522">
        <v>-506987.57530199998</v>
      </c>
      <c r="F522">
        <v>2604690.7795299999</v>
      </c>
      <c r="G522">
        <v>-6.0511000000000002E-2</v>
      </c>
      <c r="I522">
        <f t="shared" si="234"/>
        <v>3741.0507123573916</v>
      </c>
      <c r="J522">
        <f t="shared" si="235"/>
        <v>0.45840718782470508</v>
      </c>
      <c r="K522">
        <f t="shared" si="254"/>
        <v>1.0355866475667459</v>
      </c>
      <c r="L522">
        <f t="shared" si="255"/>
        <v>2031.2699780000257</v>
      </c>
      <c r="M522">
        <f t="shared" si="264"/>
        <v>-4.9858561160017123</v>
      </c>
      <c r="O522">
        <f t="shared" si="256"/>
        <v>4800</v>
      </c>
      <c r="P522">
        <v>6200000</v>
      </c>
      <c r="Q522">
        <v>371.78311100000002</v>
      </c>
      <c r="R522">
        <v>-538315.22426799999</v>
      </c>
      <c r="S522">
        <v>2579521.3458059998</v>
      </c>
      <c r="T522">
        <v>-1.8571000000000001E-2</v>
      </c>
      <c r="V522">
        <f t="shared" si="237"/>
        <v>2790.2241537179798</v>
      </c>
      <c r="W522">
        <f t="shared" si="238"/>
        <v>0.49377636045674311</v>
      </c>
      <c r="X522">
        <f t="shared" si="239"/>
        <v>1.0255796518434017</v>
      </c>
      <c r="Y522">
        <f t="shared" si="240"/>
        <v>1610.3822680000449</v>
      </c>
      <c r="Z522">
        <f t="shared" si="257"/>
        <v>-4.8779629250024303</v>
      </c>
      <c r="AB522">
        <f t="shared" si="258"/>
        <v>2400</v>
      </c>
      <c r="AC522">
        <v>6200000</v>
      </c>
      <c r="AD522">
        <v>371.85101700000001</v>
      </c>
      <c r="AE522">
        <v>-560801.07634699997</v>
      </c>
      <c r="AF522">
        <v>2545265.7967539998</v>
      </c>
      <c r="AG522">
        <v>-1.0544E-2</v>
      </c>
      <c r="AI522">
        <f t="shared" si="241"/>
        <v>1604.7463410842465</v>
      </c>
      <c r="AJ522">
        <f t="shared" si="242"/>
        <v>0.47384007897334651</v>
      </c>
      <c r="AK522">
        <f t="shared" si="243"/>
        <v>1.0119601506411438</v>
      </c>
      <c r="AL522">
        <f t="shared" si="244"/>
        <v>826.52215700002853</v>
      </c>
      <c r="AM522">
        <f t="shared" si="259"/>
        <v>-4.9350032750018729</v>
      </c>
      <c r="AO522">
        <f t="shared" si="260"/>
        <v>1200</v>
      </c>
      <c r="AP522">
        <v>6200000</v>
      </c>
      <c r="AQ522">
        <v>371.83831400000003</v>
      </c>
      <c r="AR522">
        <v>-574147.43687500001</v>
      </c>
      <c r="AS522">
        <v>2533450.367664</v>
      </c>
      <c r="AT522">
        <v>-1.515E-2</v>
      </c>
      <c r="AV522">
        <f t="shared" si="245"/>
        <v>1012.9913660541642</v>
      </c>
      <c r="AW522">
        <f t="shared" si="246"/>
        <v>0.5270092226613966</v>
      </c>
      <c r="AX522">
        <f t="shared" si="247"/>
        <v>1.007262510254409</v>
      </c>
      <c r="AY522">
        <f t="shared" si="248"/>
        <v>554.16203100001439</v>
      </c>
      <c r="AZ522">
        <f t="shared" si="261"/>
        <v>-4.9691861000053903</v>
      </c>
      <c r="BB522">
        <f t="shared" si="262"/>
        <v>480</v>
      </c>
      <c r="BC522">
        <v>6200000</v>
      </c>
      <c r="BD522">
        <v>371.876394</v>
      </c>
      <c r="BE522">
        <v>-581617.98995099997</v>
      </c>
      <c r="BF522">
        <v>2525031.828919</v>
      </c>
      <c r="BG522">
        <v>2.2699999999999999E-3</v>
      </c>
      <c r="BI522">
        <f t="shared" si="249"/>
        <v>532.76730186864734</v>
      </c>
      <c r="BJ522">
        <f t="shared" si="250"/>
        <v>0.64085447263017359</v>
      </c>
      <c r="BK522">
        <f t="shared" si="251"/>
        <v>1.0039154233814258</v>
      </c>
      <c r="BL522">
        <f t="shared" si="252"/>
        <v>332.14033800002653</v>
      </c>
      <c r="BM522">
        <f t="shared" si="263"/>
        <v>-4.1801944249946246</v>
      </c>
    </row>
    <row r="523" spans="2:65" x14ac:dyDescent="0.2">
      <c r="B523">
        <f t="shared" si="253"/>
        <v>7625</v>
      </c>
      <c r="C523">
        <v>6300000</v>
      </c>
      <c r="D523">
        <v>371.853116</v>
      </c>
      <c r="E523">
        <v>-506893.13014299999</v>
      </c>
      <c r="F523">
        <v>2609964.5737439999</v>
      </c>
      <c r="G523">
        <v>-3.5783000000000002E-2</v>
      </c>
      <c r="I523">
        <f t="shared" si="234"/>
        <v>3835.4958713573869</v>
      </c>
      <c r="J523">
        <f t="shared" si="235"/>
        <v>0.46604730762178354</v>
      </c>
      <c r="K523">
        <f t="shared" si="254"/>
        <v>1.0376834303837137</v>
      </c>
      <c r="L523">
        <f t="shared" si="255"/>
        <v>2125.7151370000211</v>
      </c>
      <c r="M523">
        <f t="shared" si="264"/>
        <v>-4.9352960280019182</v>
      </c>
      <c r="O523">
        <f t="shared" si="256"/>
        <v>4880</v>
      </c>
      <c r="P523">
        <v>6300000</v>
      </c>
      <c r="Q523">
        <v>371.84182600000003</v>
      </c>
      <c r="R523">
        <v>-538248.50202300004</v>
      </c>
      <c r="S523">
        <v>2582502.639372</v>
      </c>
      <c r="T523">
        <v>-4.2230999999999998E-2</v>
      </c>
      <c r="V523">
        <f t="shared" si="237"/>
        <v>2856.9463987179333</v>
      </c>
      <c r="W523">
        <f t="shared" si="238"/>
        <v>0.50200596646435547</v>
      </c>
      <c r="X523">
        <f t="shared" si="239"/>
        <v>1.0267649702058308</v>
      </c>
      <c r="Y523">
        <f t="shared" si="240"/>
        <v>1677.1045129999984</v>
      </c>
      <c r="Z523">
        <f t="shared" si="257"/>
        <v>-4.8568292375024615</v>
      </c>
      <c r="AB523">
        <f t="shared" si="258"/>
        <v>2440</v>
      </c>
      <c r="AC523">
        <v>6300000</v>
      </c>
      <c r="AD523">
        <v>371.84160000000003</v>
      </c>
      <c r="AE523">
        <v>-560768.17717100005</v>
      </c>
      <c r="AF523">
        <v>2546499.8613100001</v>
      </c>
      <c r="AG523">
        <v>-7.0699999999999999E-3</v>
      </c>
      <c r="AI523">
        <f t="shared" si="241"/>
        <v>1637.6455170841655</v>
      </c>
      <c r="AJ523">
        <f t="shared" si="242"/>
        <v>0.48173741362290229</v>
      </c>
      <c r="AK523">
        <f t="shared" si="243"/>
        <v>1.0124507965122287</v>
      </c>
      <c r="AL523">
        <f t="shared" si="244"/>
        <v>859.42133299994748</v>
      </c>
      <c r="AM523">
        <f t="shared" si="259"/>
        <v>-4.8683779000039067</v>
      </c>
      <c r="AO523">
        <f t="shared" si="260"/>
        <v>1220</v>
      </c>
      <c r="AP523">
        <v>6300000</v>
      </c>
      <c r="AQ523">
        <v>371.83736099999999</v>
      </c>
      <c r="AR523">
        <v>-574127.11850800004</v>
      </c>
      <c r="AS523">
        <v>2534518.1121749999</v>
      </c>
      <c r="AT523">
        <v>-2.6306E-2</v>
      </c>
      <c r="AV523">
        <f t="shared" si="245"/>
        <v>1033.309733054135</v>
      </c>
      <c r="AW523">
        <f t="shared" si="246"/>
        <v>0.53579270970575321</v>
      </c>
      <c r="AX523">
        <f t="shared" si="247"/>
        <v>1.0076870297280043</v>
      </c>
      <c r="AY523">
        <f t="shared" si="248"/>
        <v>574.48039799998514</v>
      </c>
      <c r="AZ523">
        <f t="shared" si="261"/>
        <v>-4.6749389500033427</v>
      </c>
      <c r="BB523">
        <f t="shared" si="262"/>
        <v>488</v>
      </c>
      <c r="BC523">
        <v>6300000</v>
      </c>
      <c r="BD523">
        <v>371.84726899999998</v>
      </c>
      <c r="BE523">
        <v>-581602.82545200002</v>
      </c>
      <c r="BF523">
        <v>2525390.7635240001</v>
      </c>
      <c r="BG523">
        <v>-1.3186E-2</v>
      </c>
      <c r="BI523">
        <f t="shared" si="249"/>
        <v>547.93180086859502</v>
      </c>
      <c r="BJ523">
        <f t="shared" si="250"/>
        <v>0.65153538050734316</v>
      </c>
      <c r="BK523">
        <f t="shared" si="251"/>
        <v>1.0040581304878544</v>
      </c>
      <c r="BL523">
        <f t="shared" si="252"/>
        <v>347.30483699997421</v>
      </c>
      <c r="BM523">
        <f t="shared" si="263"/>
        <v>-3.7952949250084203</v>
      </c>
    </row>
    <row r="524" spans="2:65" x14ac:dyDescent="0.2">
      <c r="B524">
        <f t="shared" si="253"/>
        <v>7750</v>
      </c>
      <c r="C524">
        <v>6400000</v>
      </c>
      <c r="D524">
        <v>371.88523099999998</v>
      </c>
      <c r="E524">
        <v>-506808.59442199999</v>
      </c>
      <c r="F524">
        <v>2614976.0862719999</v>
      </c>
      <c r="G524">
        <v>-0.104819</v>
      </c>
      <c r="I524">
        <f t="shared" si="234"/>
        <v>3920.0315923573799</v>
      </c>
      <c r="J524">
        <f t="shared" si="235"/>
        <v>0.47368742741886194</v>
      </c>
      <c r="K524">
        <f t="shared" si="254"/>
        <v>1.0396759338696924</v>
      </c>
      <c r="L524">
        <f t="shared" si="255"/>
        <v>2210.250858000014</v>
      </c>
      <c r="M524">
        <f t="shared" si="264"/>
        <v>-5.0145715320019368</v>
      </c>
      <c r="O524">
        <f t="shared" si="256"/>
        <v>4960</v>
      </c>
      <c r="P524">
        <v>6400000</v>
      </c>
      <c r="Q524">
        <v>371.84468900000002</v>
      </c>
      <c r="R524">
        <v>-538186.39777100005</v>
      </c>
      <c r="S524">
        <v>2585957.2394249998</v>
      </c>
      <c r="T524">
        <v>-7.1247000000000005E-2</v>
      </c>
      <c r="V524">
        <f t="shared" si="237"/>
        <v>2919.0506507179234</v>
      </c>
      <c r="W524">
        <f t="shared" si="238"/>
        <v>0.51023557247196794</v>
      </c>
      <c r="X524">
        <f t="shared" si="239"/>
        <v>1.0281384682485486</v>
      </c>
      <c r="Y524">
        <f t="shared" si="240"/>
        <v>1739.2087649999885</v>
      </c>
      <c r="Z524">
        <f t="shared" si="257"/>
        <v>-4.9145541500020045</v>
      </c>
      <c r="AB524">
        <f t="shared" si="258"/>
        <v>2480</v>
      </c>
      <c r="AC524">
        <v>6400000</v>
      </c>
      <c r="AD524">
        <v>371.890286</v>
      </c>
      <c r="AE524">
        <v>-560726.78126600001</v>
      </c>
      <c r="AF524">
        <v>2548098.584578</v>
      </c>
      <c r="AG524">
        <v>-0.109268</v>
      </c>
      <c r="AI524">
        <f t="shared" si="241"/>
        <v>1679.0414220842067</v>
      </c>
      <c r="AJ524">
        <f t="shared" si="242"/>
        <v>0.48963474827245806</v>
      </c>
      <c r="AK524">
        <f t="shared" si="243"/>
        <v>1.0130864253102827</v>
      </c>
      <c r="AL524">
        <f t="shared" si="244"/>
        <v>900.81723799998872</v>
      </c>
      <c r="AM524">
        <f t="shared" si="259"/>
        <v>-4.6559596750008492</v>
      </c>
      <c r="AO524">
        <f t="shared" si="260"/>
        <v>1240</v>
      </c>
      <c r="AP524">
        <v>6400000</v>
      </c>
      <c r="AQ524">
        <v>371.826187</v>
      </c>
      <c r="AR524">
        <v>-574109.09463099996</v>
      </c>
      <c r="AS524">
        <v>2535539.4714700002</v>
      </c>
      <c r="AT524">
        <v>-1.6167000000000001E-2</v>
      </c>
      <c r="AV524">
        <f t="shared" si="245"/>
        <v>1051.3336100542219</v>
      </c>
      <c r="AW524">
        <f t="shared" si="246"/>
        <v>0.54457619675010982</v>
      </c>
      <c r="AX524">
        <f t="shared" si="247"/>
        <v>1.0080931071236716</v>
      </c>
      <c r="AY524">
        <f t="shared" si="248"/>
        <v>592.50427500007208</v>
      </c>
      <c r="AZ524">
        <f t="shared" si="261"/>
        <v>-4.7896634499975335</v>
      </c>
      <c r="BB524">
        <f t="shared" si="262"/>
        <v>496</v>
      </c>
      <c r="BC524">
        <v>6400000</v>
      </c>
      <c r="BD524">
        <v>371.913477</v>
      </c>
      <c r="BE524">
        <v>-581594.87590700004</v>
      </c>
      <c r="BF524">
        <v>2525870.8415709999</v>
      </c>
      <c r="BG524">
        <v>-7.5425000000000006E-2</v>
      </c>
      <c r="BI524">
        <f t="shared" si="249"/>
        <v>555.88134586857632</v>
      </c>
      <c r="BJ524">
        <f t="shared" si="250"/>
        <v>0.66221628838451263</v>
      </c>
      <c r="BK524">
        <f t="shared" si="251"/>
        <v>1.0042490024405522</v>
      </c>
      <c r="BL524">
        <f t="shared" si="252"/>
        <v>355.25438199995551</v>
      </c>
      <c r="BM524">
        <f t="shared" si="263"/>
        <v>-4.6971641750042181</v>
      </c>
    </row>
    <row r="525" spans="2:65" x14ac:dyDescent="0.2">
      <c r="B525">
        <f t="shared" si="253"/>
        <v>7875</v>
      </c>
      <c r="C525">
        <v>6500000</v>
      </c>
      <c r="D525">
        <v>371.85740600000003</v>
      </c>
      <c r="E525">
        <v>-506710.49169499998</v>
      </c>
      <c r="F525">
        <v>2619893.9945160002</v>
      </c>
      <c r="G525">
        <v>-4.2369999999999998E-2</v>
      </c>
      <c r="I525">
        <f t="shared" si="234"/>
        <v>4018.1343193573994</v>
      </c>
      <c r="J525">
        <f t="shared" si="235"/>
        <v>0.48132754721594034</v>
      </c>
      <c r="K525">
        <f t="shared" si="254"/>
        <v>1.0416312216725556</v>
      </c>
      <c r="L525">
        <f t="shared" si="255"/>
        <v>2308.3535850000335</v>
      </c>
      <c r="M525">
        <f t="shared" si="264"/>
        <v>-4.9060354840017242</v>
      </c>
      <c r="O525">
        <f t="shared" si="256"/>
        <v>5040</v>
      </c>
      <c r="P525">
        <v>6500000</v>
      </c>
      <c r="Q525">
        <v>371.82988799999998</v>
      </c>
      <c r="R525">
        <v>-538105.13192800002</v>
      </c>
      <c r="S525">
        <v>2588894.663096</v>
      </c>
      <c r="T525">
        <v>-1.4811E-2</v>
      </c>
      <c r="V525">
        <f t="shared" si="237"/>
        <v>3000.3164937179536</v>
      </c>
      <c r="W525">
        <f t="shared" si="238"/>
        <v>0.51846517847958029</v>
      </c>
      <c r="X525">
        <f t="shared" si="239"/>
        <v>1.0293063445875907</v>
      </c>
      <c r="Y525">
        <f t="shared" si="240"/>
        <v>1820.4746080000186</v>
      </c>
      <c r="Z525">
        <f t="shared" si="257"/>
        <v>-4.6750342625015033</v>
      </c>
      <c r="AB525">
        <f t="shared" si="258"/>
        <v>2520</v>
      </c>
      <c r="AC525">
        <v>6500000</v>
      </c>
      <c r="AD525">
        <v>371.83344</v>
      </c>
      <c r="AE525">
        <v>-560693.62245200004</v>
      </c>
      <c r="AF525">
        <v>2549464.3614849998</v>
      </c>
      <c r="AG525">
        <v>-2.7137000000000001E-2</v>
      </c>
      <c r="AI525">
        <f t="shared" si="241"/>
        <v>1712.2002360841725</v>
      </c>
      <c r="AJ525">
        <f t="shared" si="242"/>
        <v>0.49753208292201384</v>
      </c>
      <c r="AK525">
        <f t="shared" si="243"/>
        <v>1.0136294380700157</v>
      </c>
      <c r="AL525">
        <f t="shared" si="244"/>
        <v>933.97605199995451</v>
      </c>
      <c r="AM525">
        <f t="shared" si="259"/>
        <v>-4.8618869500027362</v>
      </c>
      <c r="AO525">
        <f t="shared" si="260"/>
        <v>1260</v>
      </c>
      <c r="AP525">
        <v>6500000</v>
      </c>
      <c r="AQ525">
        <v>371.83968399999998</v>
      </c>
      <c r="AR525">
        <v>-574089.75517899997</v>
      </c>
      <c r="AS525">
        <v>2536154.5390989999</v>
      </c>
      <c r="AT525">
        <v>-1.1780000000000001E-2</v>
      </c>
      <c r="AV525">
        <f t="shared" si="245"/>
        <v>1070.6730620542075</v>
      </c>
      <c r="AW525">
        <f t="shared" si="246"/>
        <v>0.55335968379446643</v>
      </c>
      <c r="AX525">
        <f t="shared" si="247"/>
        <v>1.0083376489437406</v>
      </c>
      <c r="AY525">
        <f t="shared" si="248"/>
        <v>611.8437270000577</v>
      </c>
      <c r="AZ525">
        <f t="shared" si="261"/>
        <v>-4.7238847000025999</v>
      </c>
      <c r="BB525">
        <f t="shared" si="262"/>
        <v>504</v>
      </c>
      <c r="BC525">
        <v>6500000</v>
      </c>
      <c r="BD525">
        <v>371.86267600000002</v>
      </c>
      <c r="BE525">
        <v>-581581.05346299999</v>
      </c>
      <c r="BF525">
        <v>2526273.5468279999</v>
      </c>
      <c r="BG525">
        <v>-8.0230000000000006E-3</v>
      </c>
      <c r="BI525">
        <f t="shared" si="249"/>
        <v>569.70378986862488</v>
      </c>
      <c r="BJ525">
        <f t="shared" si="250"/>
        <v>0.67289719626168221</v>
      </c>
      <c r="BK525">
        <f t="shared" si="251"/>
        <v>1.004409112112814</v>
      </c>
      <c r="BL525">
        <f t="shared" si="252"/>
        <v>369.07682600000408</v>
      </c>
      <c r="BM525">
        <f t="shared" si="263"/>
        <v>-3.9630517999958101</v>
      </c>
    </row>
    <row r="526" spans="2:65" x14ac:dyDescent="0.2">
      <c r="B526">
        <f t="shared" si="253"/>
        <v>8000</v>
      </c>
      <c r="C526">
        <v>6600000</v>
      </c>
      <c r="D526">
        <v>371.86035299999998</v>
      </c>
      <c r="E526">
        <v>-506622.38462800003</v>
      </c>
      <c r="F526">
        <v>2625362.9301220002</v>
      </c>
      <c r="G526">
        <v>-3.6970000000000003E-2</v>
      </c>
      <c r="I526">
        <f t="shared" si="234"/>
        <v>4106.2413863573456</v>
      </c>
      <c r="J526">
        <f t="shared" si="235"/>
        <v>0.48896766701301875</v>
      </c>
      <c r="K526">
        <f t="shared" si="254"/>
        <v>1.0438055898296072</v>
      </c>
      <c r="L526">
        <f t="shared" si="255"/>
        <v>2396.4606519999797</v>
      </c>
      <c r="M526">
        <f t="shared" si="264"/>
        <v>-4.9860007640023101</v>
      </c>
      <c r="O526">
        <f t="shared" si="256"/>
        <v>5120</v>
      </c>
      <c r="P526">
        <v>6600000</v>
      </c>
      <c r="Q526">
        <v>371.81519100000003</v>
      </c>
      <c r="R526">
        <v>-538046.008592</v>
      </c>
      <c r="S526">
        <v>2592232.0232119998</v>
      </c>
      <c r="T526">
        <v>-2.1732999999999999E-2</v>
      </c>
      <c r="V526">
        <f t="shared" si="237"/>
        <v>3059.4398297179723</v>
      </c>
      <c r="W526">
        <f t="shared" si="238"/>
        <v>0.52669478448719265</v>
      </c>
      <c r="X526">
        <f t="shared" si="239"/>
        <v>1.0306332297600698</v>
      </c>
      <c r="Y526">
        <f t="shared" si="240"/>
        <v>1879.5979440000374</v>
      </c>
      <c r="Z526">
        <f t="shared" si="257"/>
        <v>-4.9518156000016464</v>
      </c>
      <c r="AB526">
        <f t="shared" si="258"/>
        <v>2560</v>
      </c>
      <c r="AC526">
        <v>6600000</v>
      </c>
      <c r="AD526">
        <v>371.81483700000001</v>
      </c>
      <c r="AE526">
        <v>-560670.00074399996</v>
      </c>
      <c r="AF526">
        <v>2551367.490524</v>
      </c>
      <c r="AG526">
        <v>-1.6933E-2</v>
      </c>
      <c r="AI526">
        <f t="shared" si="241"/>
        <v>1735.8219440842513</v>
      </c>
      <c r="AJ526">
        <f t="shared" si="242"/>
        <v>0.50542941757156956</v>
      </c>
      <c r="AK526">
        <f t="shared" si="243"/>
        <v>1.0143860941141321</v>
      </c>
      <c r="AL526">
        <f t="shared" si="244"/>
        <v>957.5977600000333</v>
      </c>
      <c r="AM526">
        <f t="shared" si="259"/>
        <v>-5.1003145999999102</v>
      </c>
      <c r="AO526">
        <f t="shared" si="260"/>
        <v>1280</v>
      </c>
      <c r="AP526">
        <v>6600000</v>
      </c>
      <c r="AQ526">
        <v>371.88384600000001</v>
      </c>
      <c r="AR526">
        <v>-574073.60406699998</v>
      </c>
      <c r="AS526">
        <v>2536955.7378429999</v>
      </c>
      <c r="AT526">
        <v>-4.7167000000000001E-2</v>
      </c>
      <c r="AV526">
        <f t="shared" si="245"/>
        <v>1086.8241740541998</v>
      </c>
      <c r="AW526">
        <f t="shared" si="246"/>
        <v>0.56214317083882304</v>
      </c>
      <c r="AX526">
        <f t="shared" si="247"/>
        <v>1.0086561937506151</v>
      </c>
      <c r="AY526">
        <f t="shared" si="248"/>
        <v>627.99483900004998</v>
      </c>
      <c r="AZ526">
        <f t="shared" si="261"/>
        <v>-4.8833017000022663</v>
      </c>
      <c r="BB526">
        <f t="shared" si="262"/>
        <v>512</v>
      </c>
      <c r="BC526">
        <v>6600000</v>
      </c>
      <c r="BD526">
        <v>371.856897</v>
      </c>
      <c r="BE526">
        <v>-581579.78291399998</v>
      </c>
      <c r="BF526">
        <v>2526787.960922</v>
      </c>
      <c r="BG526">
        <v>-4.5171999999999997E-2</v>
      </c>
      <c r="BI526">
        <f t="shared" si="249"/>
        <v>570.97433886863291</v>
      </c>
      <c r="BJ526">
        <f t="shared" si="250"/>
        <v>0.68357810413885178</v>
      </c>
      <c r="BK526">
        <f t="shared" si="251"/>
        <v>1.0046136355715114</v>
      </c>
      <c r="BL526">
        <f t="shared" si="252"/>
        <v>370.34737500001211</v>
      </c>
      <c r="BM526">
        <f t="shared" si="263"/>
        <v>-5.5320386750008765</v>
      </c>
    </row>
    <row r="527" spans="2:65" x14ac:dyDescent="0.2">
      <c r="B527">
        <f t="shared" si="253"/>
        <v>8125</v>
      </c>
      <c r="C527">
        <v>6700000</v>
      </c>
      <c r="D527">
        <v>371.83903700000002</v>
      </c>
      <c r="E527">
        <v>-506533.77425399999</v>
      </c>
      <c r="F527">
        <v>2630462.6546669998</v>
      </c>
      <c r="G527">
        <v>-5.7688999999999997E-2</v>
      </c>
      <c r="I527">
        <f t="shared" ref="I527:I544" si="265">E527-(128000-$B$460)/128000*$E$461</f>
        <v>4194.8517603573855</v>
      </c>
      <c r="J527">
        <f t="shared" ref="J527:J544" si="266">B527/$B$460</f>
        <v>0.49660778681009721</v>
      </c>
      <c r="K527">
        <f t="shared" si="254"/>
        <v>1.0458331651128518</v>
      </c>
      <c r="L527">
        <f t="shared" si="255"/>
        <v>2485.0710260000196</v>
      </c>
      <c r="M527">
        <f t="shared" ref="M527:M544" si="267">((L527-L526)-(B527-B526)*$X$17)/(B527-B526)</f>
        <v>-4.9819743080015613</v>
      </c>
      <c r="O527">
        <f t="shared" si="256"/>
        <v>5200</v>
      </c>
      <c r="P527">
        <v>6700000</v>
      </c>
      <c r="Q527">
        <v>371.93165499999998</v>
      </c>
      <c r="R527">
        <v>-537983.50298200001</v>
      </c>
      <c r="S527">
        <v>2595733.129619</v>
      </c>
      <c r="T527">
        <v>-0.13228200000000001</v>
      </c>
      <c r="V527">
        <f t="shared" ref="V527:V544" si="268">R527-(128000-$O$460)/128000*$R$461</f>
        <v>3121.9454397179652</v>
      </c>
      <c r="W527">
        <f t="shared" ref="W527:W544" si="269">O527/$O$460</f>
        <v>0.53492439049480511</v>
      </c>
      <c r="X527">
        <f t="shared" ref="X527:X544" si="270">S527/$S$461</f>
        <v>1.0320252180433984</v>
      </c>
      <c r="Y527">
        <f t="shared" ref="Y527:Y544" si="271">R527-$R$462</f>
        <v>1942.1035540000303</v>
      </c>
      <c r="Z527">
        <f t="shared" si="257"/>
        <v>-4.9095371750019696</v>
      </c>
      <c r="AB527">
        <f t="shared" si="258"/>
        <v>2600</v>
      </c>
      <c r="AC527">
        <v>6700000</v>
      </c>
      <c r="AD527">
        <v>371.83961599999998</v>
      </c>
      <c r="AE527">
        <v>-560629.64223</v>
      </c>
      <c r="AF527">
        <v>2552706.9431250002</v>
      </c>
      <c r="AG527">
        <v>-2.0278000000000001E-2</v>
      </c>
      <c r="AI527">
        <f t="shared" ref="AI527:AI544" si="272">AE527-(128000-$AB$460)/128000*$AE$461</f>
        <v>1776.1804580842145</v>
      </c>
      <c r="AJ527">
        <f t="shared" ref="AJ527:AJ544" si="273">AB527/$AB$460</f>
        <v>0.51332675222112534</v>
      </c>
      <c r="AK527">
        <f t="shared" ref="AK527:AK544" si="274">AF527/$AF$461</f>
        <v>1.0149186407179538</v>
      </c>
      <c r="AL527">
        <f t="shared" ref="AL527:AL544" si="275">AE527-$AE$462</f>
        <v>997.95627399999648</v>
      </c>
      <c r="AM527">
        <f t="shared" si="259"/>
        <v>-4.681894450002801</v>
      </c>
      <c r="AO527">
        <f t="shared" si="260"/>
        <v>1300</v>
      </c>
      <c r="AP527">
        <v>6700000</v>
      </c>
      <c r="AQ527">
        <v>371.871871</v>
      </c>
      <c r="AR527">
        <v>-574047.90325900004</v>
      </c>
      <c r="AS527">
        <v>2537833.0117890001</v>
      </c>
      <c r="AT527">
        <v>-1.7680999999999999E-2</v>
      </c>
      <c r="AV527">
        <f t="shared" ref="AV527:AV544" si="276">AR527-(128000-$AO$460)/128000*$AR$461</f>
        <v>1112.5249820541358</v>
      </c>
      <c r="AW527">
        <f t="shared" ref="AW527:AW544" si="277">AO527/$AO$460</f>
        <v>0.57092665788317964</v>
      </c>
      <c r="AX527">
        <f t="shared" ref="AX527:AX544" si="278">AS527/$AS$461</f>
        <v>1.0090049849360703</v>
      </c>
      <c r="AY527">
        <f t="shared" ref="AY527:AY544" si="279">AR527-$AR$462</f>
        <v>653.69564699998591</v>
      </c>
      <c r="AZ527">
        <f t="shared" si="261"/>
        <v>-4.4058169000050835</v>
      </c>
      <c r="BB527">
        <f t="shared" si="262"/>
        <v>520</v>
      </c>
      <c r="BC527">
        <v>6700000</v>
      </c>
      <c r="BD527">
        <v>371.82883900000002</v>
      </c>
      <c r="BE527">
        <v>-581577.15429700003</v>
      </c>
      <c r="BF527">
        <v>2527210.8355620001</v>
      </c>
      <c r="BG527">
        <v>-2.3889000000000001E-2</v>
      </c>
      <c r="BI527">
        <f t="shared" ref="BI527:BI544" si="280">BE527-(128000-$BB$460)/128000*$BE$461</f>
        <v>573.6029558685841</v>
      </c>
      <c r="BJ527">
        <f t="shared" ref="BJ527:BJ544" si="281">BB527/$BB$460</f>
        <v>0.69425901201602136</v>
      </c>
      <c r="BK527">
        <f t="shared" ref="BK527:BK544" si="282">BF527/$BF$461</f>
        <v>1.004781764293055</v>
      </c>
      <c r="BL527">
        <f t="shared" ref="BL527:BL544" si="283">BE527-$BE$462</f>
        <v>372.9759919999633</v>
      </c>
      <c r="BM527">
        <f t="shared" si="263"/>
        <v>-5.3622801750079816</v>
      </c>
    </row>
    <row r="528" spans="2:65" x14ac:dyDescent="0.2">
      <c r="B528">
        <f t="shared" ref="B528:B544" si="284">B527+(C528-C527)/800</f>
        <v>8250</v>
      </c>
      <c r="C528">
        <v>6800000</v>
      </c>
      <c r="D528">
        <v>371.86064299999998</v>
      </c>
      <c r="E528">
        <v>-506440.67789699999</v>
      </c>
      <c r="F528">
        <v>2636020.3218089999</v>
      </c>
      <c r="G528">
        <v>-6.5240000000000006E-2</v>
      </c>
      <c r="I528">
        <f t="shared" si="265"/>
        <v>4287.9481173573877</v>
      </c>
      <c r="J528">
        <f t="shared" si="266"/>
        <v>0.50424790660717556</v>
      </c>
      <c r="K528">
        <f t="shared" ref="K528:K544" si="285">F528/$F$461</f>
        <v>1.0480428116202634</v>
      </c>
      <c r="L528">
        <f t="shared" ref="L528:L544" si="286">E528-$E$462</f>
        <v>2578.1673830000218</v>
      </c>
      <c r="M528">
        <f t="shared" si="267"/>
        <v>-4.946086444001863</v>
      </c>
      <c r="O528">
        <f t="shared" ref="O528:O544" si="287">O527+(P528-P527)/1250</f>
        <v>5280</v>
      </c>
      <c r="P528">
        <v>6800000</v>
      </c>
      <c r="Q528">
        <v>371.857597</v>
      </c>
      <c r="R528">
        <v>-537925.66893299995</v>
      </c>
      <c r="S528">
        <v>2598994.7833489999</v>
      </c>
      <c r="T528">
        <v>-5.8963000000000002E-2</v>
      </c>
      <c r="V528">
        <f t="shared" si="268"/>
        <v>3179.7794887180207</v>
      </c>
      <c r="W528">
        <f t="shared" si="269"/>
        <v>0.54315399650241747</v>
      </c>
      <c r="X528">
        <f t="shared" si="270"/>
        <v>1.0333220034731005</v>
      </c>
      <c r="Y528">
        <f t="shared" si="271"/>
        <v>1999.9376030000858</v>
      </c>
      <c r="Z528">
        <f t="shared" ref="Z528:Z544" si="288">((Y528-Y527)-(O528-O527)*$X$17)/(O528-O527)</f>
        <v>-4.9679316875011867</v>
      </c>
      <c r="AB528">
        <f t="shared" ref="AB528:AB544" si="289">AB527+(AC528-AC527)/2500</f>
        <v>2640</v>
      </c>
      <c r="AC528">
        <v>6800000</v>
      </c>
      <c r="AD528">
        <v>371.77868899999999</v>
      </c>
      <c r="AE528">
        <v>-560596.28638399998</v>
      </c>
      <c r="AF528">
        <v>2554389.7001200002</v>
      </c>
      <c r="AG528">
        <v>-1.5599E-2</v>
      </c>
      <c r="AI528">
        <f t="shared" si="272"/>
        <v>1809.5363040842349</v>
      </c>
      <c r="AJ528">
        <f t="shared" si="273"/>
        <v>0.52122408687068111</v>
      </c>
      <c r="AK528">
        <f t="shared" si="274"/>
        <v>1.0155876800867789</v>
      </c>
      <c r="AL528">
        <f t="shared" si="275"/>
        <v>1031.3121200000169</v>
      </c>
      <c r="AM528">
        <f t="shared" ref="AM528:AM544" si="290">((AL528-AL527)-(AB528-AB527)*$X$17)/(AB528-AB527)</f>
        <v>-4.8569611500013705</v>
      </c>
      <c r="AO528">
        <f t="shared" ref="AO528:AO544" si="291">AO527+(AP528-AP527)/5000</f>
        <v>1320</v>
      </c>
      <c r="AP528">
        <v>6800000</v>
      </c>
      <c r="AQ528">
        <v>371.86070100000001</v>
      </c>
      <c r="AR528">
        <v>-574022.34416500002</v>
      </c>
      <c r="AS528">
        <v>2538852.8026510002</v>
      </c>
      <c r="AT528">
        <v>-3.5104999999999997E-2</v>
      </c>
      <c r="AV528">
        <f t="shared" si="276"/>
        <v>1138.0840760541614</v>
      </c>
      <c r="AW528">
        <f t="shared" si="277"/>
        <v>0.57971014492753625</v>
      </c>
      <c r="AX528">
        <f t="shared" si="278"/>
        <v>1.0094104387459033</v>
      </c>
      <c r="AY528">
        <f t="shared" si="279"/>
        <v>679.25474100001156</v>
      </c>
      <c r="AZ528">
        <f t="shared" ref="AZ528:AZ544" si="292">((AY528-AY527)-(AO528-AO527)*$X$17)/(AO528-AO527)</f>
        <v>-4.4129026000005975</v>
      </c>
      <c r="BB528">
        <f t="shared" ref="BB528:BB544" si="293">BB527+(BC528-BC527)/12500</f>
        <v>528</v>
      </c>
      <c r="BC528">
        <v>6800000</v>
      </c>
      <c r="BD528">
        <v>371.91092099999997</v>
      </c>
      <c r="BE528">
        <v>-581562.87552500004</v>
      </c>
      <c r="BF528">
        <v>2527253.5169489998</v>
      </c>
      <c r="BG528">
        <v>-7.0641999999999996E-2</v>
      </c>
      <c r="BI528">
        <f t="shared" si="280"/>
        <v>587.88172786857467</v>
      </c>
      <c r="BJ528">
        <f t="shared" si="281"/>
        <v>0.70493991989319094</v>
      </c>
      <c r="BK528">
        <f t="shared" si="282"/>
        <v>1.0047987337831856</v>
      </c>
      <c r="BL528">
        <f t="shared" si="283"/>
        <v>387.25476399995387</v>
      </c>
      <c r="BM528">
        <f t="shared" ref="BM528:BM544" si="294">((BL528-BL527)-(BB528-BB527)*$X$17)/(BB528-BB527)</f>
        <v>-3.9060108000030596</v>
      </c>
    </row>
    <row r="529" spans="2:65" x14ac:dyDescent="0.2">
      <c r="B529">
        <f t="shared" si="284"/>
        <v>8375</v>
      </c>
      <c r="C529">
        <v>6900000</v>
      </c>
      <c r="D529">
        <v>371.89483200000001</v>
      </c>
      <c r="E529">
        <v>-506348.86878000002</v>
      </c>
      <c r="F529">
        <v>2641383.0738960002</v>
      </c>
      <c r="G529">
        <v>-9.1466000000000006E-2</v>
      </c>
      <c r="I529">
        <f t="shared" si="265"/>
        <v>4379.7572343573556</v>
      </c>
      <c r="J529">
        <f t="shared" si="266"/>
        <v>0.51188802640425402</v>
      </c>
      <c r="K529">
        <f t="shared" si="285"/>
        <v>1.0501749627758452</v>
      </c>
      <c r="L529">
        <f t="shared" si="286"/>
        <v>2669.9764999999898</v>
      </c>
      <c r="M529">
        <f t="shared" si="267"/>
        <v>-4.9563843640021368</v>
      </c>
      <c r="O529">
        <f t="shared" si="287"/>
        <v>5360</v>
      </c>
      <c r="P529">
        <v>6900000</v>
      </c>
      <c r="Q529">
        <v>371.91922199999999</v>
      </c>
      <c r="R529">
        <v>-537862.42154699995</v>
      </c>
      <c r="S529">
        <v>2603071.1334199999</v>
      </c>
      <c r="T529">
        <v>-0.154473</v>
      </c>
      <c r="V529">
        <f t="shared" si="268"/>
        <v>3243.0268747180235</v>
      </c>
      <c r="W529">
        <f t="shared" si="269"/>
        <v>0.55138360251002982</v>
      </c>
      <c r="X529">
        <f t="shared" si="270"/>
        <v>1.0349427001552216</v>
      </c>
      <c r="Y529">
        <f t="shared" si="271"/>
        <v>2063.1849890000885</v>
      </c>
      <c r="Z529">
        <f t="shared" si="288"/>
        <v>-4.9002649750018463</v>
      </c>
      <c r="AB529">
        <f t="shared" si="289"/>
        <v>2680</v>
      </c>
      <c r="AC529">
        <v>6900000</v>
      </c>
      <c r="AD529">
        <v>371.82962600000002</v>
      </c>
      <c r="AE529">
        <v>-560552.39099800005</v>
      </c>
      <c r="AF529">
        <v>2556119.1175199999</v>
      </c>
      <c r="AG529">
        <v>-8.4600000000000005E-3</v>
      </c>
      <c r="AI529">
        <f t="shared" si="272"/>
        <v>1853.4316900841659</v>
      </c>
      <c r="AJ529">
        <f t="shared" si="273"/>
        <v>0.52912142152023689</v>
      </c>
      <c r="AK529">
        <f t="shared" si="274"/>
        <v>1.0162752709446206</v>
      </c>
      <c r="AL529">
        <f t="shared" si="275"/>
        <v>1075.2075059999479</v>
      </c>
      <c r="AM529">
        <f t="shared" si="290"/>
        <v>-4.5934726500036049</v>
      </c>
      <c r="AO529">
        <f t="shared" si="291"/>
        <v>1340</v>
      </c>
      <c r="AP529">
        <v>6900000</v>
      </c>
      <c r="AQ529">
        <v>371.847871</v>
      </c>
      <c r="AR529">
        <v>-574003.42956800002</v>
      </c>
      <c r="AS529">
        <v>2539722.6094849999</v>
      </c>
      <c r="AT529">
        <v>-2.0686E-2</v>
      </c>
      <c r="AV529">
        <f t="shared" si="276"/>
        <v>1156.9986730541568</v>
      </c>
      <c r="AW529">
        <f t="shared" si="277"/>
        <v>0.58849363197189286</v>
      </c>
      <c r="AX529">
        <f t="shared" si="278"/>
        <v>1.0097562611177302</v>
      </c>
      <c r="AY529">
        <f t="shared" si="279"/>
        <v>698.16933800000697</v>
      </c>
      <c r="AZ529">
        <f t="shared" si="292"/>
        <v>-4.7451274500021103</v>
      </c>
      <c r="BB529">
        <f t="shared" si="293"/>
        <v>536</v>
      </c>
      <c r="BC529">
        <v>6900000</v>
      </c>
      <c r="BD529">
        <v>371.83189900000002</v>
      </c>
      <c r="BE529">
        <v>-581553.137858</v>
      </c>
      <c r="BF529">
        <v>2527637.9267389998</v>
      </c>
      <c r="BG529">
        <v>-3.8149000000000002E-2</v>
      </c>
      <c r="BI529">
        <f t="shared" si="280"/>
        <v>597.61939486861229</v>
      </c>
      <c r="BJ529">
        <f t="shared" si="281"/>
        <v>0.71562082777036051</v>
      </c>
      <c r="BK529">
        <f t="shared" si="282"/>
        <v>1.0049515694475366</v>
      </c>
      <c r="BL529">
        <f t="shared" si="283"/>
        <v>396.99243099999148</v>
      </c>
      <c r="BM529">
        <f t="shared" si="294"/>
        <v>-4.4736489249971783</v>
      </c>
    </row>
    <row r="530" spans="2:65" x14ac:dyDescent="0.2">
      <c r="B530">
        <f t="shared" si="284"/>
        <v>8500</v>
      </c>
      <c r="C530">
        <v>7000000</v>
      </c>
      <c r="D530">
        <v>371.83624400000002</v>
      </c>
      <c r="E530">
        <v>-506251.81222600001</v>
      </c>
      <c r="F530">
        <v>2647112.0531040002</v>
      </c>
      <c r="G530">
        <v>-7.8322000000000003E-2</v>
      </c>
      <c r="I530">
        <f t="shared" si="265"/>
        <v>4476.8137883573654</v>
      </c>
      <c r="J530">
        <f t="shared" si="266"/>
        <v>0.51952814620133247</v>
      </c>
      <c r="K530">
        <f t="shared" si="285"/>
        <v>1.0524527204346883</v>
      </c>
      <c r="L530">
        <f t="shared" si="286"/>
        <v>2767.0330539999995</v>
      </c>
      <c r="M530">
        <f t="shared" si="267"/>
        <v>-4.9144048680018022</v>
      </c>
      <c r="O530">
        <f t="shared" si="287"/>
        <v>5440</v>
      </c>
      <c r="P530">
        <v>7000000</v>
      </c>
      <c r="Q530">
        <v>371.85090100000002</v>
      </c>
      <c r="R530">
        <v>-537804.72373500001</v>
      </c>
      <c r="S530">
        <v>2606803.762292</v>
      </c>
      <c r="T530">
        <v>-5.9893000000000002E-2</v>
      </c>
      <c r="V530">
        <f t="shared" si="268"/>
        <v>3300.7246867179638</v>
      </c>
      <c r="W530">
        <f t="shared" si="269"/>
        <v>0.55961320851764218</v>
      </c>
      <c r="X530">
        <f t="shared" si="270"/>
        <v>1.0364267383568169</v>
      </c>
      <c r="Y530">
        <f t="shared" si="271"/>
        <v>2120.8828010000288</v>
      </c>
      <c r="Z530">
        <f t="shared" si="288"/>
        <v>-4.9696346500026269</v>
      </c>
      <c r="AB530">
        <f t="shared" si="289"/>
        <v>2720</v>
      </c>
      <c r="AC530">
        <v>7000000</v>
      </c>
      <c r="AD530">
        <v>371.83462400000002</v>
      </c>
      <c r="AE530">
        <v>-560525.60975499998</v>
      </c>
      <c r="AF530">
        <v>2557741.553084</v>
      </c>
      <c r="AG530">
        <v>-4.6276999999999999E-2</v>
      </c>
      <c r="AI530">
        <f t="shared" si="272"/>
        <v>1880.212933084229</v>
      </c>
      <c r="AJ530">
        <f t="shared" si="273"/>
        <v>0.53701875616979267</v>
      </c>
      <c r="AK530">
        <f t="shared" si="274"/>
        <v>1.0169203274019245</v>
      </c>
      <c r="AL530">
        <f t="shared" si="275"/>
        <v>1101.988749000011</v>
      </c>
      <c r="AM530">
        <f t="shared" si="290"/>
        <v>-5.021326225000303</v>
      </c>
      <c r="AO530">
        <f t="shared" si="291"/>
        <v>1360</v>
      </c>
      <c r="AP530">
        <v>7000000</v>
      </c>
      <c r="AQ530">
        <v>371.85229299999997</v>
      </c>
      <c r="AR530">
        <v>-573983.00129299995</v>
      </c>
      <c r="AS530">
        <v>2540305.1286050002</v>
      </c>
      <c r="AT530">
        <v>-2.2585000000000001E-2</v>
      </c>
      <c r="AV530">
        <f t="shared" si="276"/>
        <v>1177.426948054228</v>
      </c>
      <c r="AW530">
        <f t="shared" si="277"/>
        <v>0.59727711901624947</v>
      </c>
      <c r="AX530">
        <f t="shared" si="278"/>
        <v>1.0099878621305511</v>
      </c>
      <c r="AY530">
        <f t="shared" si="279"/>
        <v>718.59761300007813</v>
      </c>
      <c r="AZ530">
        <f t="shared" si="292"/>
        <v>-4.6694435499983227</v>
      </c>
      <c r="BB530">
        <f t="shared" si="293"/>
        <v>544</v>
      </c>
      <c r="BC530">
        <v>7000000</v>
      </c>
      <c r="BD530">
        <v>371.86062199999998</v>
      </c>
      <c r="BE530">
        <v>-581535.52214400005</v>
      </c>
      <c r="BF530">
        <v>2528111.5836570002</v>
      </c>
      <c r="BG530">
        <v>-2.4995E-2</v>
      </c>
      <c r="BI530">
        <f t="shared" si="280"/>
        <v>615.2351088685682</v>
      </c>
      <c r="BJ530">
        <f t="shared" si="281"/>
        <v>0.72630173564753009</v>
      </c>
      <c r="BK530">
        <f t="shared" si="282"/>
        <v>1.0051398884540241</v>
      </c>
      <c r="BL530">
        <f t="shared" si="283"/>
        <v>414.6081449999474</v>
      </c>
      <c r="BM530">
        <f t="shared" si="294"/>
        <v>-3.4888930500073911</v>
      </c>
    </row>
    <row r="531" spans="2:65" x14ac:dyDescent="0.2">
      <c r="B531">
        <f t="shared" si="284"/>
        <v>8625</v>
      </c>
      <c r="C531">
        <v>7100000</v>
      </c>
      <c r="D531">
        <v>371.85684700000002</v>
      </c>
      <c r="E531">
        <v>-506169.372325</v>
      </c>
      <c r="F531">
        <v>2652291.3046320002</v>
      </c>
      <c r="G531">
        <v>-7.3329000000000005E-2</v>
      </c>
      <c r="I531">
        <f t="shared" si="265"/>
        <v>4559.2536893573706</v>
      </c>
      <c r="J531">
        <f t="shared" si="266"/>
        <v>0.52716826599841082</v>
      </c>
      <c r="K531">
        <f t="shared" si="285"/>
        <v>1.054511914473742</v>
      </c>
      <c r="L531">
        <f t="shared" si="286"/>
        <v>2849.4729550000047</v>
      </c>
      <c r="M531">
        <f t="shared" si="267"/>
        <v>-5.0313380920018389</v>
      </c>
      <c r="O531">
        <f t="shared" si="287"/>
        <v>5520</v>
      </c>
      <c r="P531">
        <v>7100000</v>
      </c>
      <c r="Q531">
        <v>371.859016</v>
      </c>
      <c r="R531">
        <v>-537730.52045299998</v>
      </c>
      <c r="S531">
        <v>2610647.6351490002</v>
      </c>
      <c r="T531">
        <v>-9.4029000000000001E-2</v>
      </c>
      <c r="V531">
        <f t="shared" si="268"/>
        <v>3374.9279687179951</v>
      </c>
      <c r="W531">
        <f t="shared" si="269"/>
        <v>0.56784281452525465</v>
      </c>
      <c r="X531">
        <f t="shared" si="270"/>
        <v>1.0379550055265467</v>
      </c>
      <c r="Y531">
        <f t="shared" si="271"/>
        <v>2195.0860830000602</v>
      </c>
      <c r="Z531">
        <f t="shared" si="288"/>
        <v>-4.7633162750014888</v>
      </c>
      <c r="AB531">
        <f t="shared" si="289"/>
        <v>2760</v>
      </c>
      <c r="AC531">
        <v>7100000</v>
      </c>
      <c r="AD531">
        <v>371.82704100000001</v>
      </c>
      <c r="AE531">
        <v>-560491.36517200002</v>
      </c>
      <c r="AF531">
        <v>2559641.6288419999</v>
      </c>
      <c r="AG531">
        <v>-2.8552000000000001E-2</v>
      </c>
      <c r="AI531">
        <f t="shared" si="272"/>
        <v>1914.4575160841923</v>
      </c>
      <c r="AJ531">
        <f t="shared" si="273"/>
        <v>0.54491609081934844</v>
      </c>
      <c r="AK531">
        <f t="shared" si="274"/>
        <v>1.0176757695065359</v>
      </c>
      <c r="AL531">
        <f t="shared" si="275"/>
        <v>1136.2333319999743</v>
      </c>
      <c r="AM531">
        <f t="shared" si="290"/>
        <v>-4.8347427250027977</v>
      </c>
      <c r="AO531">
        <f t="shared" si="291"/>
        <v>1380</v>
      </c>
      <c r="AP531">
        <v>7100000</v>
      </c>
      <c r="AQ531">
        <v>371.84333900000001</v>
      </c>
      <c r="AR531">
        <v>-573964.41509000002</v>
      </c>
      <c r="AS531">
        <v>2541512.239937</v>
      </c>
      <c r="AT531">
        <v>-2.3594E-2</v>
      </c>
      <c r="AV531">
        <f t="shared" si="276"/>
        <v>1196.0131510541542</v>
      </c>
      <c r="AW531">
        <f t="shared" si="277"/>
        <v>0.60606060606060608</v>
      </c>
      <c r="AX531">
        <f t="shared" si="278"/>
        <v>1.0104677917972009</v>
      </c>
      <c r="AY531">
        <f t="shared" si="279"/>
        <v>737.1838160000043</v>
      </c>
      <c r="AZ531">
        <f t="shared" si="292"/>
        <v>-4.7615471500055717</v>
      </c>
      <c r="BB531">
        <f t="shared" si="293"/>
        <v>552</v>
      </c>
      <c r="BC531">
        <v>7100000</v>
      </c>
      <c r="BD531">
        <v>371.83184299999999</v>
      </c>
      <c r="BE531">
        <v>-581536.62862700003</v>
      </c>
      <c r="BF531">
        <v>2528283.9637540001</v>
      </c>
      <c r="BG531">
        <v>-5.0699999999999996E-4</v>
      </c>
      <c r="BI531">
        <f t="shared" si="280"/>
        <v>614.12862586858682</v>
      </c>
      <c r="BJ531">
        <f t="shared" si="281"/>
        <v>0.73698264352469955</v>
      </c>
      <c r="BK531">
        <f t="shared" si="282"/>
        <v>1.0052084242388331</v>
      </c>
      <c r="BL531">
        <f t="shared" si="283"/>
        <v>413.50166199996602</v>
      </c>
      <c r="BM531">
        <f t="shared" si="294"/>
        <v>-5.8291676749995531</v>
      </c>
    </row>
    <row r="532" spans="2:65" x14ac:dyDescent="0.2">
      <c r="B532">
        <f t="shared" si="284"/>
        <v>8750</v>
      </c>
      <c r="C532">
        <v>7200000</v>
      </c>
      <c r="D532">
        <v>371.87363399999998</v>
      </c>
      <c r="E532">
        <v>-506054.63311300002</v>
      </c>
      <c r="F532">
        <v>2658338.17453</v>
      </c>
      <c r="G532">
        <v>-8.5273000000000002E-2</v>
      </c>
      <c r="I532">
        <f t="shared" si="265"/>
        <v>4673.9929013573565</v>
      </c>
      <c r="J532">
        <f t="shared" si="266"/>
        <v>0.53480838579548928</v>
      </c>
      <c r="K532">
        <f t="shared" si="285"/>
        <v>1.0569160607836052</v>
      </c>
      <c r="L532">
        <f t="shared" si="286"/>
        <v>2964.2121669999906</v>
      </c>
      <c r="M532">
        <f t="shared" si="267"/>
        <v>-4.7729436040019939</v>
      </c>
      <c r="O532">
        <f t="shared" si="287"/>
        <v>5600</v>
      </c>
      <c r="P532">
        <v>7200000</v>
      </c>
      <c r="Q532">
        <v>371.86415499999998</v>
      </c>
      <c r="R532">
        <v>-537677.10948400002</v>
      </c>
      <c r="S532">
        <v>2614716.033539</v>
      </c>
      <c r="T532">
        <v>-5.8083999999999997E-2</v>
      </c>
      <c r="V532">
        <f t="shared" si="268"/>
        <v>3428.3389377179556</v>
      </c>
      <c r="W532">
        <f t="shared" si="269"/>
        <v>0.576072420532867</v>
      </c>
      <c r="X532">
        <f t="shared" si="270"/>
        <v>1.03957254073755</v>
      </c>
      <c r="Y532">
        <f t="shared" si="271"/>
        <v>2248.4970520000206</v>
      </c>
      <c r="Z532">
        <f t="shared" si="288"/>
        <v>-5.0232201875023748</v>
      </c>
      <c r="AB532">
        <f t="shared" si="289"/>
        <v>2800</v>
      </c>
      <c r="AC532">
        <v>7200000</v>
      </c>
      <c r="AD532">
        <v>371.84743500000002</v>
      </c>
      <c r="AE532">
        <v>-560442.59093199996</v>
      </c>
      <c r="AF532">
        <v>2561420.3547899998</v>
      </c>
      <c r="AG532">
        <v>-2.4271999999999998E-2</v>
      </c>
      <c r="AI532">
        <f t="shared" si="272"/>
        <v>1963.2317560842494</v>
      </c>
      <c r="AJ532">
        <f t="shared" si="273"/>
        <v>0.55281342546890422</v>
      </c>
      <c r="AK532">
        <f t="shared" si="274"/>
        <v>1.0183829647160039</v>
      </c>
      <c r="AL532">
        <f t="shared" si="275"/>
        <v>1185.0075720000314</v>
      </c>
      <c r="AM532">
        <f t="shared" si="290"/>
        <v>-4.4715013000004546</v>
      </c>
      <c r="AO532">
        <f t="shared" si="291"/>
        <v>1400</v>
      </c>
      <c r="AP532">
        <v>7200000</v>
      </c>
      <c r="AQ532">
        <v>371.84791300000001</v>
      </c>
      <c r="AR532">
        <v>-573951.34669100004</v>
      </c>
      <c r="AS532">
        <v>2542624.076957</v>
      </c>
      <c r="AT532">
        <v>-2.3095000000000001E-2</v>
      </c>
      <c r="AV532">
        <f t="shared" si="276"/>
        <v>1209.0815500541357</v>
      </c>
      <c r="AW532">
        <f t="shared" si="277"/>
        <v>0.61484409310496269</v>
      </c>
      <c r="AX532">
        <f t="shared" si="278"/>
        <v>1.0109098418022269</v>
      </c>
      <c r="AY532">
        <f t="shared" si="279"/>
        <v>750.25221499998588</v>
      </c>
      <c r="AZ532">
        <f t="shared" si="292"/>
        <v>-5.0374373500028016</v>
      </c>
      <c r="BB532">
        <f t="shared" si="293"/>
        <v>560</v>
      </c>
      <c r="BC532">
        <v>7200000</v>
      </c>
      <c r="BD532">
        <v>371.86511999999999</v>
      </c>
      <c r="BE532">
        <v>-581516.11201599997</v>
      </c>
      <c r="BF532">
        <v>2528672.09136</v>
      </c>
      <c r="BG532">
        <v>-2.1676999999999998E-2</v>
      </c>
      <c r="BI532">
        <f t="shared" si="280"/>
        <v>634.64523686864413</v>
      </c>
      <c r="BJ532">
        <f t="shared" si="281"/>
        <v>0.74766355140186913</v>
      </c>
      <c r="BK532">
        <f t="shared" si="282"/>
        <v>1.0053627380520058</v>
      </c>
      <c r="BL532">
        <f t="shared" si="283"/>
        <v>434.01827300002333</v>
      </c>
      <c r="BM532">
        <f t="shared" si="294"/>
        <v>-3.1262809249947168</v>
      </c>
    </row>
    <row r="533" spans="2:65" x14ac:dyDescent="0.2">
      <c r="B533">
        <f t="shared" si="284"/>
        <v>8875</v>
      </c>
      <c r="C533">
        <v>7300000</v>
      </c>
      <c r="D533">
        <v>371.81473799999998</v>
      </c>
      <c r="E533">
        <v>-505964.35493199999</v>
      </c>
      <c r="F533">
        <v>2664009.2405340001</v>
      </c>
      <c r="G533">
        <v>-4.5867999999999999E-2</v>
      </c>
      <c r="I533">
        <f t="shared" si="265"/>
        <v>4764.2710823573871</v>
      </c>
      <c r="J533">
        <f t="shared" si="266"/>
        <v>0.54244850559256774</v>
      </c>
      <c r="K533">
        <f t="shared" si="285"/>
        <v>1.0591707930064729</v>
      </c>
      <c r="L533">
        <f t="shared" si="286"/>
        <v>3054.4903480000212</v>
      </c>
      <c r="M533">
        <f t="shared" si="267"/>
        <v>-4.9686318520016357</v>
      </c>
      <c r="O533">
        <f t="shared" si="287"/>
        <v>5680</v>
      </c>
      <c r="P533">
        <v>7300000</v>
      </c>
      <c r="Q533">
        <v>371.87435599999998</v>
      </c>
      <c r="R533">
        <v>-537624.54237699998</v>
      </c>
      <c r="S533">
        <v>2618912.387724</v>
      </c>
      <c r="T533">
        <v>-4.1474999999999998E-2</v>
      </c>
      <c r="V533">
        <f t="shared" si="268"/>
        <v>3480.9060447179945</v>
      </c>
      <c r="W533">
        <f t="shared" si="269"/>
        <v>0.58430202654047936</v>
      </c>
      <c r="X533">
        <f t="shared" si="270"/>
        <v>1.0412409492859271</v>
      </c>
      <c r="Y533">
        <f t="shared" si="271"/>
        <v>2301.0641590000596</v>
      </c>
      <c r="Z533">
        <f t="shared" si="288"/>
        <v>-5.0337684625013939</v>
      </c>
      <c r="AB533">
        <f t="shared" si="289"/>
        <v>2840</v>
      </c>
      <c r="AC533">
        <v>7300000</v>
      </c>
      <c r="AD533">
        <v>371.95412800000003</v>
      </c>
      <c r="AE533">
        <v>-560410.64528399997</v>
      </c>
      <c r="AF533">
        <v>2563093.2101710001</v>
      </c>
      <c r="AG533">
        <v>-0.110193</v>
      </c>
      <c r="AI533">
        <f t="shared" si="272"/>
        <v>1995.1774040842429</v>
      </c>
      <c r="AJ533">
        <f t="shared" si="273"/>
        <v>0.56071076011845999</v>
      </c>
      <c r="AK533">
        <f t="shared" si="274"/>
        <v>1.0190480673491029</v>
      </c>
      <c r="AL533">
        <f t="shared" si="275"/>
        <v>1216.9532200000249</v>
      </c>
      <c r="AM533">
        <f t="shared" si="290"/>
        <v>-4.8922161000020425</v>
      </c>
      <c r="AO533">
        <f t="shared" si="291"/>
        <v>1420</v>
      </c>
      <c r="AP533">
        <v>7300000</v>
      </c>
      <c r="AQ533">
        <v>371.84992499999998</v>
      </c>
      <c r="AR533">
        <v>-573930.622218</v>
      </c>
      <c r="AS533">
        <v>2543533.9741079998</v>
      </c>
      <c r="AT533">
        <v>-4.6816999999999998E-2</v>
      </c>
      <c r="AV533">
        <f t="shared" si="276"/>
        <v>1229.8060230541741</v>
      </c>
      <c r="AW533">
        <f t="shared" si="277"/>
        <v>0.62362758014931929</v>
      </c>
      <c r="AX533">
        <f t="shared" si="278"/>
        <v>1.0112716034929579</v>
      </c>
      <c r="AY533">
        <f t="shared" si="279"/>
        <v>770.9766880000243</v>
      </c>
      <c r="AZ533">
        <f t="shared" si="292"/>
        <v>-4.6546336499999601</v>
      </c>
      <c r="BB533">
        <f t="shared" si="293"/>
        <v>568</v>
      </c>
      <c r="BC533">
        <v>7300000</v>
      </c>
      <c r="BD533">
        <v>371.81956100000002</v>
      </c>
      <c r="BE533">
        <v>-581513.77633599995</v>
      </c>
      <c r="BF533">
        <v>2529219.7361019999</v>
      </c>
      <c r="BG533">
        <v>-7.7949999999999998E-3</v>
      </c>
      <c r="BI533">
        <f t="shared" si="280"/>
        <v>636.98091686866246</v>
      </c>
      <c r="BJ533">
        <f t="shared" si="281"/>
        <v>0.75834445927903871</v>
      </c>
      <c r="BK533">
        <f t="shared" si="282"/>
        <v>1.0055804735263594</v>
      </c>
      <c r="BL533">
        <f t="shared" si="283"/>
        <v>436.35395300004166</v>
      </c>
      <c r="BM533">
        <f t="shared" si="294"/>
        <v>-5.3988972999995894</v>
      </c>
    </row>
    <row r="534" spans="2:65" x14ac:dyDescent="0.2">
      <c r="B534">
        <f t="shared" si="284"/>
        <v>9000</v>
      </c>
      <c r="C534">
        <v>7400000</v>
      </c>
      <c r="D534">
        <v>371.831974</v>
      </c>
      <c r="E534">
        <v>-505880.66633699997</v>
      </c>
      <c r="F534">
        <v>2670154.8888500002</v>
      </c>
      <c r="G534">
        <v>-5.2335E-2</v>
      </c>
      <c r="I534">
        <f t="shared" si="265"/>
        <v>4847.9596773574012</v>
      </c>
      <c r="J534">
        <f t="shared" si="266"/>
        <v>0.55008862538964609</v>
      </c>
      <c r="K534">
        <f t="shared" si="285"/>
        <v>1.0616142121588372</v>
      </c>
      <c r="L534">
        <f t="shared" si="286"/>
        <v>3138.1789430000354</v>
      </c>
      <c r="M534">
        <f t="shared" si="267"/>
        <v>-5.0213485400017674</v>
      </c>
      <c r="O534">
        <f t="shared" si="287"/>
        <v>5760</v>
      </c>
      <c r="P534">
        <v>7400000</v>
      </c>
      <c r="Q534">
        <v>371.83290499999998</v>
      </c>
      <c r="R534">
        <v>-537550.20615400001</v>
      </c>
      <c r="S534">
        <v>2623287.2694179998</v>
      </c>
      <c r="T534">
        <v>-6.8920999999999996E-2</v>
      </c>
      <c r="V534">
        <f t="shared" si="268"/>
        <v>3555.2422677179566</v>
      </c>
      <c r="W534">
        <f t="shared" si="269"/>
        <v>0.59253163254809171</v>
      </c>
      <c r="X534">
        <f t="shared" si="270"/>
        <v>1.0429803377394802</v>
      </c>
      <c r="Y534">
        <f t="shared" si="271"/>
        <v>2375.4003820000216</v>
      </c>
      <c r="Z534">
        <f t="shared" si="288"/>
        <v>-4.7616545125023553</v>
      </c>
      <c r="AB534">
        <f t="shared" si="289"/>
        <v>2880</v>
      </c>
      <c r="AC534">
        <v>7400000</v>
      </c>
      <c r="AD534">
        <v>371.83538299999998</v>
      </c>
      <c r="AE534">
        <v>-560389.546753</v>
      </c>
      <c r="AF534">
        <v>2565224.8501129998</v>
      </c>
      <c r="AG534">
        <v>-3.5831000000000002E-2</v>
      </c>
      <c r="AI534">
        <f t="shared" si="272"/>
        <v>2016.2759350842098</v>
      </c>
      <c r="AJ534">
        <f t="shared" si="273"/>
        <v>0.56860809476801577</v>
      </c>
      <c r="AK534">
        <f t="shared" si="274"/>
        <v>1.0198955759588402</v>
      </c>
      <c r="AL534">
        <f t="shared" si="275"/>
        <v>1238.0517509999918</v>
      </c>
      <c r="AM534">
        <f t="shared" si="290"/>
        <v>-5.1633940250027077</v>
      </c>
      <c r="AO534">
        <f t="shared" si="291"/>
        <v>1440</v>
      </c>
      <c r="AP534">
        <v>7400000</v>
      </c>
      <c r="AQ534">
        <v>371.81303200000002</v>
      </c>
      <c r="AR534">
        <v>-573909.07505600003</v>
      </c>
      <c r="AS534">
        <v>2544288.4574389998</v>
      </c>
      <c r="AT534">
        <v>-1.4526000000000001E-2</v>
      </c>
      <c r="AV534">
        <f t="shared" si="276"/>
        <v>1251.3531850541476</v>
      </c>
      <c r="AW534">
        <f t="shared" si="277"/>
        <v>0.6324110671936759</v>
      </c>
      <c r="AX534">
        <f t="shared" si="278"/>
        <v>1.0115715749404464</v>
      </c>
      <c r="AY534">
        <f t="shared" si="279"/>
        <v>792.52384999999776</v>
      </c>
      <c r="AZ534">
        <f t="shared" si="292"/>
        <v>-4.6134992000032069</v>
      </c>
      <c r="BB534">
        <f t="shared" si="293"/>
        <v>576</v>
      </c>
      <c r="BC534">
        <v>7400000</v>
      </c>
      <c r="BD534">
        <v>371.83127999999999</v>
      </c>
      <c r="BE534">
        <v>-581498.121774</v>
      </c>
      <c r="BF534">
        <v>2529477.8533629999</v>
      </c>
      <c r="BG534">
        <v>-3.0907E-2</v>
      </c>
      <c r="BI534">
        <f t="shared" si="280"/>
        <v>652.63547886861488</v>
      </c>
      <c r="BJ534">
        <f t="shared" si="281"/>
        <v>0.76902536715620828</v>
      </c>
      <c r="BK534">
        <f t="shared" si="282"/>
        <v>1.0056830971433735</v>
      </c>
      <c r="BL534">
        <f t="shared" si="283"/>
        <v>452.00851499999408</v>
      </c>
      <c r="BM534">
        <f t="shared" si="294"/>
        <v>-3.7340370500078279</v>
      </c>
    </row>
    <row r="535" spans="2:65" x14ac:dyDescent="0.2">
      <c r="B535">
        <f t="shared" si="284"/>
        <v>9125</v>
      </c>
      <c r="C535">
        <v>7500000</v>
      </c>
      <c r="D535">
        <v>371.762202</v>
      </c>
      <c r="E535">
        <v>-505792.88012799999</v>
      </c>
      <c r="F535">
        <v>2676136.723003</v>
      </c>
      <c r="G535">
        <v>-8.4669999999999995E-2</v>
      </c>
      <c r="I535">
        <f t="shared" si="265"/>
        <v>4935.7458863573847</v>
      </c>
      <c r="J535">
        <f t="shared" si="266"/>
        <v>0.55772874518672455</v>
      </c>
      <c r="K535">
        <f t="shared" si="285"/>
        <v>1.0639925012154459</v>
      </c>
      <c r="L535">
        <f t="shared" si="286"/>
        <v>3225.9651520000189</v>
      </c>
      <c r="M535">
        <f t="shared" si="267"/>
        <v>-4.9885676280020128</v>
      </c>
      <c r="O535">
        <f t="shared" si="287"/>
        <v>5840</v>
      </c>
      <c r="P535">
        <v>7500000</v>
      </c>
      <c r="Q535">
        <v>371.87112400000001</v>
      </c>
      <c r="R535">
        <v>-537509.19988800003</v>
      </c>
      <c r="S535">
        <v>2627396.4664079999</v>
      </c>
      <c r="T535">
        <v>-6.1987E-2</v>
      </c>
      <c r="V535">
        <f t="shared" si="268"/>
        <v>3596.2485337179387</v>
      </c>
      <c r="W535">
        <f t="shared" si="269"/>
        <v>0.60076123855570418</v>
      </c>
      <c r="X535">
        <f t="shared" si="270"/>
        <v>1.044614093872265</v>
      </c>
      <c r="Y535">
        <f t="shared" si="271"/>
        <v>2416.4066480000038</v>
      </c>
      <c r="Z535">
        <f t="shared" si="288"/>
        <v>-5.1782789750021037</v>
      </c>
      <c r="AB535">
        <f t="shared" si="289"/>
        <v>2920</v>
      </c>
      <c r="AC535">
        <v>7500000</v>
      </c>
      <c r="AD535">
        <v>371.83924999999999</v>
      </c>
      <c r="AE535">
        <v>-560354.948798</v>
      </c>
      <c r="AF535">
        <v>2567032.2715850002</v>
      </c>
      <c r="AG535">
        <v>2.7209999999999999E-3</v>
      </c>
      <c r="AI535">
        <f t="shared" si="272"/>
        <v>2050.8738900842145</v>
      </c>
      <c r="AJ535">
        <f t="shared" si="273"/>
        <v>0.57650542941757155</v>
      </c>
      <c r="AK535">
        <f t="shared" si="274"/>
        <v>1.0206141800855331</v>
      </c>
      <c r="AL535">
        <f t="shared" si="275"/>
        <v>1272.6497059999965</v>
      </c>
      <c r="AM535">
        <f t="shared" si="290"/>
        <v>-4.8259084250017619</v>
      </c>
      <c r="AO535">
        <f t="shared" si="291"/>
        <v>1460</v>
      </c>
      <c r="AP535">
        <v>7500000</v>
      </c>
      <c r="AQ535">
        <v>371.843052</v>
      </c>
      <c r="AR535">
        <v>-573896.497187</v>
      </c>
      <c r="AS535">
        <v>2545146.3050370002</v>
      </c>
      <c r="AT535">
        <v>-1.1166000000000001E-2</v>
      </c>
      <c r="AV535">
        <f t="shared" si="276"/>
        <v>1263.9310540541774</v>
      </c>
      <c r="AW535">
        <f t="shared" si="277"/>
        <v>0.64119455423803251</v>
      </c>
      <c r="AX535">
        <f t="shared" si="278"/>
        <v>1.0119126424963798</v>
      </c>
      <c r="AY535">
        <f t="shared" si="279"/>
        <v>805.10171900002751</v>
      </c>
      <c r="AZ535">
        <f t="shared" si="292"/>
        <v>-5.0619638500003932</v>
      </c>
      <c r="BB535">
        <f t="shared" si="293"/>
        <v>584</v>
      </c>
      <c r="BC535">
        <v>7500000</v>
      </c>
      <c r="BD535">
        <v>371.89350400000001</v>
      </c>
      <c r="BE535">
        <v>-581493.43934599997</v>
      </c>
      <c r="BF535">
        <v>2530032.3681890001</v>
      </c>
      <c r="BG535">
        <v>-1.5355000000000001E-2</v>
      </c>
      <c r="BI535">
        <f t="shared" si="280"/>
        <v>657.31790686864406</v>
      </c>
      <c r="BJ535">
        <f t="shared" si="281"/>
        <v>0.77970627503337786</v>
      </c>
      <c r="BK535">
        <f t="shared" si="282"/>
        <v>1.0059035640618255</v>
      </c>
      <c r="BL535">
        <f t="shared" si="283"/>
        <v>456.69094300002325</v>
      </c>
      <c r="BM535">
        <f t="shared" si="294"/>
        <v>-5.1055537999982334</v>
      </c>
    </row>
    <row r="536" spans="2:65" x14ac:dyDescent="0.2">
      <c r="B536">
        <f t="shared" si="284"/>
        <v>9250</v>
      </c>
      <c r="C536">
        <v>7600000</v>
      </c>
      <c r="D536">
        <v>371.858317</v>
      </c>
      <c r="E536">
        <v>-505694.98879600002</v>
      </c>
      <c r="F536">
        <v>2682855.8747009998</v>
      </c>
      <c r="G536">
        <v>-7.8743999999999995E-2</v>
      </c>
      <c r="I536">
        <f t="shared" si="265"/>
        <v>5033.6372183573549</v>
      </c>
      <c r="J536">
        <f t="shared" si="266"/>
        <v>0.5653688649838029</v>
      </c>
      <c r="K536">
        <f t="shared" si="285"/>
        <v>1.0666639368561399</v>
      </c>
      <c r="L536">
        <f t="shared" si="286"/>
        <v>3323.856483999989</v>
      </c>
      <c r="M536">
        <f t="shared" si="267"/>
        <v>-4.9077266440021194</v>
      </c>
      <c r="O536">
        <f t="shared" si="287"/>
        <v>5920</v>
      </c>
      <c r="P536">
        <v>7600000</v>
      </c>
      <c r="Q536">
        <v>371.83163999999999</v>
      </c>
      <c r="R536">
        <v>-537459.10837899998</v>
      </c>
      <c r="S536">
        <v>2631255.7662450001</v>
      </c>
      <c r="T536">
        <v>-5.0798999999999997E-2</v>
      </c>
      <c r="V536">
        <f t="shared" si="268"/>
        <v>3646.3400427179877</v>
      </c>
      <c r="W536">
        <f t="shared" si="269"/>
        <v>0.60899084456331654</v>
      </c>
      <c r="X536">
        <f t="shared" si="270"/>
        <v>1.0461484945817709</v>
      </c>
      <c r="Y536">
        <f t="shared" si="271"/>
        <v>2466.4981570000527</v>
      </c>
      <c r="Z536">
        <f t="shared" si="288"/>
        <v>-5.0647134375012683</v>
      </c>
      <c r="AB536">
        <f t="shared" si="289"/>
        <v>2960</v>
      </c>
      <c r="AC536">
        <v>7600000</v>
      </c>
      <c r="AD536">
        <v>371.87500599999998</v>
      </c>
      <c r="AE536">
        <v>-560318.474177</v>
      </c>
      <c r="AF536">
        <v>2568393.2719720001</v>
      </c>
      <c r="AG536">
        <v>-3.2188000000000001E-2</v>
      </c>
      <c r="AI536">
        <f t="shared" si="272"/>
        <v>2087.3485110842157</v>
      </c>
      <c r="AJ536">
        <f t="shared" si="273"/>
        <v>0.58440276406712732</v>
      </c>
      <c r="AK536">
        <f t="shared" si="274"/>
        <v>1.0211552937713444</v>
      </c>
      <c r="AL536">
        <f t="shared" si="275"/>
        <v>1309.1243269999977</v>
      </c>
      <c r="AM536">
        <f t="shared" si="290"/>
        <v>-4.7789917750018507</v>
      </c>
      <c r="AO536">
        <f t="shared" si="291"/>
        <v>1480</v>
      </c>
      <c r="AP536">
        <v>7600000</v>
      </c>
      <c r="AQ536">
        <v>371.86450000000002</v>
      </c>
      <c r="AR536">
        <v>-573877.83946799999</v>
      </c>
      <c r="AS536">
        <v>2546073.2259229999</v>
      </c>
      <c r="AT536">
        <v>-4.1384999999999998E-2</v>
      </c>
      <c r="AV536">
        <f t="shared" si="276"/>
        <v>1282.5887730541872</v>
      </c>
      <c r="AW536">
        <f t="shared" si="277"/>
        <v>0.64997804128238912</v>
      </c>
      <c r="AX536">
        <f t="shared" si="278"/>
        <v>1.0122811725731304</v>
      </c>
      <c r="AY536">
        <f t="shared" si="279"/>
        <v>823.75943800003733</v>
      </c>
      <c r="AZ536">
        <f t="shared" si="292"/>
        <v>-4.7579713500013892</v>
      </c>
      <c r="BB536">
        <f t="shared" si="293"/>
        <v>592</v>
      </c>
      <c r="BC536">
        <v>7600000</v>
      </c>
      <c r="BD536">
        <v>371.88876599999998</v>
      </c>
      <c r="BE536">
        <v>-581476.65316400002</v>
      </c>
      <c r="BF536">
        <v>2530446.2837410001</v>
      </c>
      <c r="BG536">
        <v>-1.1956E-2</v>
      </c>
      <c r="BI536">
        <f t="shared" si="280"/>
        <v>674.10408886859659</v>
      </c>
      <c r="BJ536">
        <f t="shared" si="281"/>
        <v>0.79038718291054744</v>
      </c>
      <c r="BK536">
        <f t="shared" si="282"/>
        <v>1.0060681307820827</v>
      </c>
      <c r="BL536">
        <f t="shared" si="283"/>
        <v>473.47712499997579</v>
      </c>
      <c r="BM536">
        <f t="shared" si="294"/>
        <v>-3.592584550007814</v>
      </c>
    </row>
    <row r="537" spans="2:65" x14ac:dyDescent="0.2">
      <c r="B537">
        <f t="shared" si="284"/>
        <v>9375</v>
      </c>
      <c r="C537">
        <v>7700000</v>
      </c>
      <c r="D537">
        <v>371.85058500000002</v>
      </c>
      <c r="E537">
        <v>-505595.87876400002</v>
      </c>
      <c r="F537">
        <v>2689620.2726349998</v>
      </c>
      <c r="G537">
        <v>-7.8167E-2</v>
      </c>
      <c r="I537">
        <f t="shared" si="265"/>
        <v>5132.7472503573517</v>
      </c>
      <c r="J537">
        <f t="shared" si="266"/>
        <v>0.57300898478088136</v>
      </c>
      <c r="K537">
        <f t="shared" si="285"/>
        <v>1.0693533617331086</v>
      </c>
      <c r="L537">
        <f t="shared" si="286"/>
        <v>3422.9665159999859</v>
      </c>
      <c r="M537">
        <f t="shared" si="267"/>
        <v>-4.8979770440019053</v>
      </c>
      <c r="O537">
        <f t="shared" si="287"/>
        <v>6000</v>
      </c>
      <c r="P537">
        <v>7700000</v>
      </c>
      <c r="Q537">
        <v>371.921717</v>
      </c>
      <c r="R537">
        <v>-537401.83998199995</v>
      </c>
      <c r="S537">
        <v>2635408.0466260002</v>
      </c>
      <c r="T537">
        <v>-8.9431999999999998E-2</v>
      </c>
      <c r="V537">
        <f t="shared" si="268"/>
        <v>3703.6084397180239</v>
      </c>
      <c r="W537">
        <f t="shared" si="269"/>
        <v>0.61722045057092889</v>
      </c>
      <c r="X537">
        <f t="shared" si="270"/>
        <v>1.0477993800355494</v>
      </c>
      <c r="Y537">
        <f t="shared" si="271"/>
        <v>2523.7665540000889</v>
      </c>
      <c r="Z537">
        <f t="shared" si="288"/>
        <v>-4.9750023375014276</v>
      </c>
      <c r="AB537">
        <f t="shared" si="289"/>
        <v>3000</v>
      </c>
      <c r="AC537">
        <v>7700000</v>
      </c>
      <c r="AD537">
        <v>371.845595</v>
      </c>
      <c r="AE537">
        <v>-560296.43200100004</v>
      </c>
      <c r="AF537">
        <v>2570389.4800129998</v>
      </c>
      <c r="AG537">
        <v>-8.8350000000000008E-3</v>
      </c>
      <c r="AI537">
        <f t="shared" si="272"/>
        <v>2109.3906870841747</v>
      </c>
      <c r="AJ537">
        <f t="shared" si="273"/>
        <v>0.5923000987166831</v>
      </c>
      <c r="AK537">
        <f t="shared" si="274"/>
        <v>1.0219489566541982</v>
      </c>
      <c r="AL537">
        <f t="shared" si="275"/>
        <v>1331.1665029999567</v>
      </c>
      <c r="AM537">
        <f t="shared" si="290"/>
        <v>-5.1398029000029055</v>
      </c>
      <c r="AO537">
        <f t="shared" si="291"/>
        <v>1500</v>
      </c>
      <c r="AP537">
        <v>7700000</v>
      </c>
      <c r="AQ537">
        <v>371.82631199999997</v>
      </c>
      <c r="AR537">
        <v>-573865.97545999999</v>
      </c>
      <c r="AS537">
        <v>2547034.5172910001</v>
      </c>
      <c r="AT537">
        <v>-2.1139000000000002E-2</v>
      </c>
      <c r="AV537">
        <f t="shared" si="276"/>
        <v>1294.4527810541913</v>
      </c>
      <c r="AW537">
        <f t="shared" si="277"/>
        <v>0.65876152832674573</v>
      </c>
      <c r="AX537">
        <f t="shared" si="278"/>
        <v>1.0126633678467289</v>
      </c>
      <c r="AY537">
        <f t="shared" si="279"/>
        <v>835.62344600004144</v>
      </c>
      <c r="AZ537">
        <f t="shared" si="292"/>
        <v>-5.0976569000016756</v>
      </c>
      <c r="BB537">
        <f t="shared" si="293"/>
        <v>600</v>
      </c>
      <c r="BC537">
        <v>7700000</v>
      </c>
      <c r="BD537">
        <v>371.85126700000001</v>
      </c>
      <c r="BE537">
        <v>-581470.79651300004</v>
      </c>
      <c r="BF537">
        <v>2531054.2051940002</v>
      </c>
      <c r="BG537">
        <v>-4.8349999999999999E-3</v>
      </c>
      <c r="BI537">
        <f t="shared" si="280"/>
        <v>679.96073986857664</v>
      </c>
      <c r="BJ537">
        <f t="shared" si="281"/>
        <v>0.8010680907877169</v>
      </c>
      <c r="BK537">
        <f t="shared" si="282"/>
        <v>1.0063098313879448</v>
      </c>
      <c r="BL537">
        <f t="shared" si="283"/>
        <v>479.33377599995583</v>
      </c>
      <c r="BM537">
        <f t="shared" si="294"/>
        <v>-4.9587759250043746</v>
      </c>
    </row>
    <row r="538" spans="2:65" x14ac:dyDescent="0.2">
      <c r="B538">
        <f t="shared" si="284"/>
        <v>9500</v>
      </c>
      <c r="C538">
        <v>7800000</v>
      </c>
      <c r="D538">
        <v>371.84388999999999</v>
      </c>
      <c r="E538">
        <v>-505501.72292199999</v>
      </c>
      <c r="F538">
        <v>2696500.174995</v>
      </c>
      <c r="G538">
        <v>-6.4730999999999997E-2</v>
      </c>
      <c r="I538">
        <f t="shared" si="265"/>
        <v>5226.9030923573882</v>
      </c>
      <c r="J538">
        <f t="shared" si="266"/>
        <v>0.58064910457795982</v>
      </c>
      <c r="K538">
        <f t="shared" si="285"/>
        <v>1.0720887094667326</v>
      </c>
      <c r="L538">
        <f t="shared" si="286"/>
        <v>3517.1223580000224</v>
      </c>
      <c r="M538">
        <f t="shared" si="267"/>
        <v>-4.9376105640015888</v>
      </c>
      <c r="O538">
        <f t="shared" si="287"/>
        <v>6080</v>
      </c>
      <c r="P538">
        <v>7800000</v>
      </c>
      <c r="Q538">
        <v>371.87634600000001</v>
      </c>
      <c r="R538">
        <v>-537334.88995999994</v>
      </c>
      <c r="S538">
        <v>2639369.6422589999</v>
      </c>
      <c r="T538">
        <v>-3.5349999999999999E-2</v>
      </c>
      <c r="V538">
        <f t="shared" si="268"/>
        <v>3770.5584617180284</v>
      </c>
      <c r="W538">
        <f t="shared" si="269"/>
        <v>0.62545005657854125</v>
      </c>
      <c r="X538">
        <f t="shared" si="270"/>
        <v>1.0493744520451849</v>
      </c>
      <c r="Y538">
        <f t="shared" si="271"/>
        <v>2590.7165760000935</v>
      </c>
      <c r="Z538">
        <f t="shared" si="288"/>
        <v>-4.853982025001824</v>
      </c>
      <c r="AB538">
        <f t="shared" si="289"/>
        <v>3040</v>
      </c>
      <c r="AC538">
        <v>7800000</v>
      </c>
      <c r="AD538">
        <v>371.83632299999999</v>
      </c>
      <c r="AE538">
        <v>-560262.255764</v>
      </c>
      <c r="AF538">
        <v>2571931.0842229999</v>
      </c>
      <c r="AG538">
        <v>-3.1627000000000002E-2</v>
      </c>
      <c r="AI538">
        <f t="shared" si="272"/>
        <v>2143.5669240842108</v>
      </c>
      <c r="AJ538">
        <f t="shared" si="273"/>
        <v>0.60019743336623887</v>
      </c>
      <c r="AK538">
        <f t="shared" si="274"/>
        <v>1.0225618757570165</v>
      </c>
      <c r="AL538">
        <f t="shared" si="275"/>
        <v>1365.3427399999928</v>
      </c>
      <c r="AM538">
        <f t="shared" si="290"/>
        <v>-4.836451375000979</v>
      </c>
      <c r="AO538">
        <f t="shared" si="291"/>
        <v>1520</v>
      </c>
      <c r="AP538">
        <v>7800000</v>
      </c>
      <c r="AQ538">
        <v>371.82523300000003</v>
      </c>
      <c r="AR538">
        <v>-573853.29484400002</v>
      </c>
      <c r="AS538">
        <v>2547765.3502719998</v>
      </c>
      <c r="AT538">
        <v>-1.6964E-2</v>
      </c>
      <c r="AV538">
        <f t="shared" si="276"/>
        <v>1307.13339705416</v>
      </c>
      <c r="AW538">
        <f t="shared" si="277"/>
        <v>0.66754501537110233</v>
      </c>
      <c r="AX538">
        <f t="shared" si="278"/>
        <v>1.0129539362637836</v>
      </c>
      <c r="AY538">
        <f t="shared" si="279"/>
        <v>848.30406200001016</v>
      </c>
      <c r="AZ538">
        <f t="shared" si="292"/>
        <v>-5.056826500003444</v>
      </c>
      <c r="BB538">
        <f t="shared" si="293"/>
        <v>608</v>
      </c>
      <c r="BC538">
        <v>7800000</v>
      </c>
      <c r="BD538">
        <v>371.86821200000003</v>
      </c>
      <c r="BE538">
        <v>-581473.76853899995</v>
      </c>
      <c r="BF538">
        <v>2531408.7477119998</v>
      </c>
      <c r="BG538">
        <v>-1.5685999999999999E-2</v>
      </c>
      <c r="BI538">
        <f t="shared" si="280"/>
        <v>676.98871386866085</v>
      </c>
      <c r="BJ538">
        <f t="shared" si="281"/>
        <v>0.81174899866488648</v>
      </c>
      <c r="BK538">
        <f t="shared" si="282"/>
        <v>1.0064507922653438</v>
      </c>
      <c r="BL538">
        <f t="shared" si="283"/>
        <v>476.36175000004005</v>
      </c>
      <c r="BM538">
        <f t="shared" si="294"/>
        <v>-6.0623605499913538</v>
      </c>
    </row>
    <row r="539" spans="2:65" x14ac:dyDescent="0.2">
      <c r="B539">
        <f t="shared" si="284"/>
        <v>9625</v>
      </c>
      <c r="C539">
        <v>7900000</v>
      </c>
      <c r="D539">
        <v>371.835668</v>
      </c>
      <c r="E539">
        <v>-505427.24629500002</v>
      </c>
      <c r="F539">
        <v>2703698.9957900001</v>
      </c>
      <c r="G539">
        <v>-8.5758000000000001E-2</v>
      </c>
      <c r="I539">
        <f t="shared" si="265"/>
        <v>5301.3797193573555</v>
      </c>
      <c r="J539">
        <f t="shared" si="266"/>
        <v>0.58828922437503817</v>
      </c>
      <c r="K539">
        <f t="shared" si="285"/>
        <v>1.0749508544676349</v>
      </c>
      <c r="L539">
        <f t="shared" si="286"/>
        <v>3591.5989849999896</v>
      </c>
      <c r="M539">
        <f t="shared" si="267"/>
        <v>-5.0950442840021424</v>
      </c>
      <c r="O539">
        <f t="shared" si="287"/>
        <v>6160</v>
      </c>
      <c r="P539">
        <v>7900000</v>
      </c>
      <c r="Q539">
        <v>371.84146500000003</v>
      </c>
      <c r="R539">
        <v>-537278.33061499998</v>
      </c>
      <c r="S539">
        <v>2643090.2493770001</v>
      </c>
      <c r="T539">
        <v>-7.9591999999999996E-2</v>
      </c>
      <c r="V539">
        <f t="shared" si="268"/>
        <v>3827.1178067179862</v>
      </c>
      <c r="W539">
        <f t="shared" si="269"/>
        <v>0.63367966258615371</v>
      </c>
      <c r="X539">
        <f t="shared" si="270"/>
        <v>1.0508537105746514</v>
      </c>
      <c r="Y539">
        <f t="shared" si="271"/>
        <v>2647.2759210000513</v>
      </c>
      <c r="Z539">
        <f t="shared" si="288"/>
        <v>-4.983865487502408</v>
      </c>
      <c r="AB539">
        <f t="shared" si="289"/>
        <v>3080</v>
      </c>
      <c r="AC539">
        <v>7900000</v>
      </c>
      <c r="AD539">
        <v>371.85267900000002</v>
      </c>
      <c r="AE539">
        <v>-560234.13028399996</v>
      </c>
      <c r="AF539">
        <v>2573756.1086249999</v>
      </c>
      <c r="AG539">
        <v>-4.2375000000000003E-2</v>
      </c>
      <c r="AI539">
        <f t="shared" si="272"/>
        <v>2171.6924040842569</v>
      </c>
      <c r="AJ539">
        <f t="shared" si="273"/>
        <v>0.60809476801579465</v>
      </c>
      <c r="AK539">
        <f t="shared" si="274"/>
        <v>1.0232874785491206</v>
      </c>
      <c r="AL539">
        <f t="shared" si="275"/>
        <v>1393.4682200000389</v>
      </c>
      <c r="AM539">
        <f t="shared" si="290"/>
        <v>-4.9877203000007286</v>
      </c>
      <c r="AO539">
        <f t="shared" si="291"/>
        <v>1540</v>
      </c>
      <c r="AP539">
        <v>7900000</v>
      </c>
      <c r="AQ539">
        <v>371.839966</v>
      </c>
      <c r="AR539">
        <v>-573825.07118199999</v>
      </c>
      <c r="AS539">
        <v>2548706.4473009999</v>
      </c>
      <c r="AT539">
        <v>-2.63E-2</v>
      </c>
      <c r="AV539">
        <f t="shared" si="276"/>
        <v>1335.3570590541931</v>
      </c>
      <c r="AW539">
        <f t="shared" si="277"/>
        <v>0.67632850241545894</v>
      </c>
      <c r="AX539">
        <f t="shared" si="278"/>
        <v>1.0133281025659628</v>
      </c>
      <c r="AY539">
        <f t="shared" si="279"/>
        <v>876.52772400004324</v>
      </c>
      <c r="AZ539">
        <f t="shared" si="292"/>
        <v>-4.279674200000227</v>
      </c>
      <c r="BB539">
        <f t="shared" si="293"/>
        <v>616</v>
      </c>
      <c r="BC539">
        <v>7900000</v>
      </c>
      <c r="BD539">
        <v>371.82382899999999</v>
      </c>
      <c r="BE539">
        <v>-581466.43483399996</v>
      </c>
      <c r="BF539">
        <v>2531763.6461479999</v>
      </c>
      <c r="BG539">
        <v>-2.9007000000000002E-2</v>
      </c>
      <c r="BI539">
        <f t="shared" si="280"/>
        <v>684.32241886865813</v>
      </c>
      <c r="BJ539">
        <f t="shared" si="281"/>
        <v>0.82242990654205606</v>
      </c>
      <c r="BK539">
        <f t="shared" si="282"/>
        <v>1.0065918946504915</v>
      </c>
      <c r="BL539">
        <f t="shared" si="283"/>
        <v>483.69545500003733</v>
      </c>
      <c r="BM539">
        <f t="shared" si="294"/>
        <v>-4.7741441750022204</v>
      </c>
    </row>
    <row r="540" spans="2:65" x14ac:dyDescent="0.2">
      <c r="B540">
        <f t="shared" si="284"/>
        <v>9750</v>
      </c>
      <c r="C540">
        <v>8000000</v>
      </c>
      <c r="D540">
        <v>371.837739</v>
      </c>
      <c r="E540">
        <v>-505338.023162</v>
      </c>
      <c r="F540">
        <v>2710285.9891769998</v>
      </c>
      <c r="G540">
        <v>-5.5659E-2</v>
      </c>
      <c r="I540">
        <f t="shared" si="265"/>
        <v>5390.6028523573768</v>
      </c>
      <c r="J540">
        <f t="shared" si="266"/>
        <v>0.59592934417211663</v>
      </c>
      <c r="K540">
        <f t="shared" si="285"/>
        <v>1.0775697459125604</v>
      </c>
      <c r="L540">
        <f t="shared" si="286"/>
        <v>3680.822118000011</v>
      </c>
      <c r="M540">
        <f t="shared" si="267"/>
        <v>-4.9770722360017094</v>
      </c>
      <c r="O540">
        <f t="shared" si="287"/>
        <v>6240</v>
      </c>
      <c r="P540">
        <v>8000000</v>
      </c>
      <c r="Q540">
        <v>371.81655799999999</v>
      </c>
      <c r="R540">
        <v>-537228.50735199999</v>
      </c>
      <c r="S540">
        <v>2647198.7226249999</v>
      </c>
      <c r="T540">
        <v>-4.3478999999999997E-2</v>
      </c>
      <c r="V540">
        <f t="shared" si="268"/>
        <v>3876.9410697179846</v>
      </c>
      <c r="W540">
        <f t="shared" si="269"/>
        <v>0.64190926859376607</v>
      </c>
      <c r="X540">
        <f t="shared" si="270"/>
        <v>1.0524871789582888</v>
      </c>
      <c r="Y540">
        <f t="shared" si="271"/>
        <v>2697.0991840000497</v>
      </c>
      <c r="Z540">
        <f t="shared" si="288"/>
        <v>-5.0680665125019004</v>
      </c>
      <c r="AB540">
        <f t="shared" si="289"/>
        <v>3120</v>
      </c>
      <c r="AC540">
        <v>8000000</v>
      </c>
      <c r="AD540">
        <v>371.82711999999998</v>
      </c>
      <c r="AE540">
        <v>-560197.80828100001</v>
      </c>
      <c r="AF540">
        <v>2575508.1873039999</v>
      </c>
      <c r="AG540">
        <v>-2.5208000000000001E-2</v>
      </c>
      <c r="AI540">
        <f t="shared" si="272"/>
        <v>2208.0144070842071</v>
      </c>
      <c r="AJ540">
        <f t="shared" si="273"/>
        <v>0.61599210266535043</v>
      </c>
      <c r="AK540">
        <f t="shared" si="274"/>
        <v>1.0239840791973505</v>
      </c>
      <c r="AL540">
        <f t="shared" si="275"/>
        <v>1429.7902229999891</v>
      </c>
      <c r="AM540">
        <f t="shared" si="290"/>
        <v>-4.7828072250031255</v>
      </c>
      <c r="AO540">
        <f t="shared" si="291"/>
        <v>1560</v>
      </c>
      <c r="AP540">
        <v>8000000</v>
      </c>
      <c r="AQ540">
        <v>371.85104000000001</v>
      </c>
      <c r="AR540">
        <v>-573798.54260100005</v>
      </c>
      <c r="AS540">
        <v>2549672.3738219999</v>
      </c>
      <c r="AT540">
        <v>-2.2734999999999998E-2</v>
      </c>
      <c r="AV540">
        <f t="shared" si="276"/>
        <v>1361.8856400541263</v>
      </c>
      <c r="AW540">
        <f t="shared" si="277"/>
        <v>0.68511198945981555</v>
      </c>
      <c r="AX540">
        <f t="shared" si="278"/>
        <v>1.0137121407080485</v>
      </c>
      <c r="AY540">
        <f t="shared" si="279"/>
        <v>903.05630499997642</v>
      </c>
      <c r="AZ540">
        <f t="shared" si="292"/>
        <v>-4.3644282500052212</v>
      </c>
      <c r="BB540">
        <f t="shared" si="293"/>
        <v>624</v>
      </c>
      <c r="BC540">
        <v>8000000</v>
      </c>
      <c r="BD540">
        <v>371.86414500000001</v>
      </c>
      <c r="BE540">
        <v>-581458.49734</v>
      </c>
      <c r="BF540">
        <v>2532209.6556830001</v>
      </c>
      <c r="BG540">
        <v>-1.9032E-2</v>
      </c>
      <c r="BI540">
        <f t="shared" si="280"/>
        <v>692.25991286861245</v>
      </c>
      <c r="BJ540">
        <f t="shared" si="281"/>
        <v>0.83311081441922563</v>
      </c>
      <c r="BK540">
        <f t="shared" si="282"/>
        <v>1.0067692214651611</v>
      </c>
      <c r="BL540">
        <f t="shared" si="283"/>
        <v>491.63294899999164</v>
      </c>
      <c r="BM540">
        <f t="shared" si="294"/>
        <v>-4.6986705500075914</v>
      </c>
    </row>
    <row r="541" spans="2:65" x14ac:dyDescent="0.2">
      <c r="B541">
        <f t="shared" si="284"/>
        <v>9875</v>
      </c>
      <c r="C541">
        <v>8100000</v>
      </c>
      <c r="D541">
        <v>371.89181600000001</v>
      </c>
      <c r="E541">
        <v>-505239.013783</v>
      </c>
      <c r="F541">
        <v>2717548.6668790001</v>
      </c>
      <c r="G541">
        <v>-0.12745500000000001</v>
      </c>
      <c r="I541">
        <f t="shared" si="265"/>
        <v>5489.6122313573724</v>
      </c>
      <c r="J541">
        <f t="shared" si="266"/>
        <v>0.60356946396919509</v>
      </c>
      <c r="K541">
        <f t="shared" si="285"/>
        <v>1.0804572794781107</v>
      </c>
      <c r="L541">
        <f t="shared" si="286"/>
        <v>3779.8314970000065</v>
      </c>
      <c r="M541">
        <f t="shared" si="267"/>
        <v>-4.8987822680019164</v>
      </c>
      <c r="O541">
        <f t="shared" si="287"/>
        <v>6320</v>
      </c>
      <c r="P541">
        <v>8100000</v>
      </c>
      <c r="Q541">
        <v>371.89619699999997</v>
      </c>
      <c r="R541">
        <v>-537146.98524399998</v>
      </c>
      <c r="S541">
        <v>2651422.6119619999</v>
      </c>
      <c r="T541">
        <v>-4.2213000000000001E-2</v>
      </c>
      <c r="V541">
        <f t="shared" si="268"/>
        <v>3958.4631777179893</v>
      </c>
      <c r="W541">
        <f t="shared" si="269"/>
        <v>0.65013887460137842</v>
      </c>
      <c r="X541">
        <f t="shared" si="270"/>
        <v>1.054166535077093</v>
      </c>
      <c r="Y541">
        <f t="shared" si="271"/>
        <v>2778.6212920000544</v>
      </c>
      <c r="Z541">
        <f t="shared" si="288"/>
        <v>-4.671830950001822</v>
      </c>
      <c r="AB541">
        <f t="shared" si="289"/>
        <v>3160</v>
      </c>
      <c r="AC541">
        <v>8100000</v>
      </c>
      <c r="AD541">
        <v>371.85650600000002</v>
      </c>
      <c r="AE541">
        <v>-560163.01197999995</v>
      </c>
      <c r="AF541">
        <v>2577466.2655730001</v>
      </c>
      <c r="AG541">
        <v>-3.422E-2</v>
      </c>
      <c r="AI541">
        <f t="shared" si="272"/>
        <v>2242.8107080842601</v>
      </c>
      <c r="AJ541">
        <f t="shared" si="273"/>
        <v>0.6238894373149062</v>
      </c>
      <c r="AK541">
        <f t="shared" si="274"/>
        <v>1.0247625822450839</v>
      </c>
      <c r="AL541">
        <f t="shared" si="275"/>
        <v>1464.5865240000421</v>
      </c>
      <c r="AM541">
        <f t="shared" si="290"/>
        <v>-4.8209497750005541</v>
      </c>
      <c r="AO541">
        <f t="shared" si="291"/>
        <v>1580</v>
      </c>
      <c r="AP541">
        <v>8100000</v>
      </c>
      <c r="AQ541">
        <v>371.81317300000001</v>
      </c>
      <c r="AR541">
        <v>-573790.63411800005</v>
      </c>
      <c r="AS541">
        <v>2550798.757406</v>
      </c>
      <c r="AT541">
        <v>-2.9555000000000001E-2</v>
      </c>
      <c r="AV541">
        <f t="shared" si="276"/>
        <v>1369.7941230541328</v>
      </c>
      <c r="AW541">
        <f t="shared" si="277"/>
        <v>0.69389547650417216</v>
      </c>
      <c r="AX541">
        <f t="shared" si="278"/>
        <v>1.0141599742124305</v>
      </c>
      <c r="AY541">
        <f t="shared" si="279"/>
        <v>910.96478799998295</v>
      </c>
      <c r="AZ541">
        <f t="shared" si="292"/>
        <v>-5.2954331500015543</v>
      </c>
      <c r="BB541">
        <f t="shared" si="293"/>
        <v>632</v>
      </c>
      <c r="BC541">
        <v>8100000</v>
      </c>
      <c r="BD541">
        <v>371.869078</v>
      </c>
      <c r="BE541">
        <v>-581438.12663399999</v>
      </c>
      <c r="BF541">
        <v>2532460.7454809998</v>
      </c>
      <c r="BG541">
        <v>-2.1458999999999999E-2</v>
      </c>
      <c r="BI541">
        <f t="shared" si="280"/>
        <v>712.63061886862852</v>
      </c>
      <c r="BJ541">
        <f t="shared" si="281"/>
        <v>0.84379172229639521</v>
      </c>
      <c r="BK541">
        <f t="shared" si="282"/>
        <v>1.0068690510665066</v>
      </c>
      <c r="BL541">
        <f t="shared" si="283"/>
        <v>512.00365500000771</v>
      </c>
      <c r="BM541">
        <f t="shared" si="294"/>
        <v>-3.1445190499998716</v>
      </c>
    </row>
    <row r="542" spans="2:65" x14ac:dyDescent="0.2">
      <c r="B542">
        <f t="shared" si="284"/>
        <v>10000</v>
      </c>
      <c r="C542">
        <v>8200000</v>
      </c>
      <c r="D542">
        <v>371.85498100000001</v>
      </c>
      <c r="E542">
        <v>-505153.98875600001</v>
      </c>
      <c r="F542">
        <v>2724627.3740759999</v>
      </c>
      <c r="G542">
        <v>-4.1703999999999998E-2</v>
      </c>
      <c r="I542">
        <f t="shared" si="265"/>
        <v>5574.6372583573684</v>
      </c>
      <c r="J542">
        <f t="shared" si="266"/>
        <v>0.61120958376627343</v>
      </c>
      <c r="K542">
        <f t="shared" si="285"/>
        <v>1.0832716690835327</v>
      </c>
      <c r="L542">
        <f t="shared" si="286"/>
        <v>3864.8565240000025</v>
      </c>
      <c r="M542">
        <f t="shared" si="267"/>
        <v>-5.0106570840019122</v>
      </c>
      <c r="O542">
        <f t="shared" si="287"/>
        <v>6400</v>
      </c>
      <c r="P542">
        <v>8200000</v>
      </c>
      <c r="Q542">
        <v>371.82499100000001</v>
      </c>
      <c r="R542">
        <v>-537080.85705700004</v>
      </c>
      <c r="S542">
        <v>2654776.0314710001</v>
      </c>
      <c r="T542">
        <v>-4.3237999999999999E-2</v>
      </c>
      <c r="V542">
        <f t="shared" si="268"/>
        <v>4024.5913647179259</v>
      </c>
      <c r="W542">
        <f t="shared" si="269"/>
        <v>0.65836848060899089</v>
      </c>
      <c r="X542">
        <f t="shared" si="270"/>
        <v>1.0554998052274318</v>
      </c>
      <c r="Y542">
        <f t="shared" si="271"/>
        <v>2844.749478999991</v>
      </c>
      <c r="Z542">
        <f t="shared" si="288"/>
        <v>-4.864254962502673</v>
      </c>
      <c r="AB542">
        <f t="shared" si="289"/>
        <v>3200</v>
      </c>
      <c r="AC542">
        <v>8200000</v>
      </c>
      <c r="AD542">
        <v>371.83913000000001</v>
      </c>
      <c r="AE542">
        <v>-560151.28398800001</v>
      </c>
      <c r="AF542">
        <v>2579551.607353</v>
      </c>
      <c r="AG542">
        <v>-3.2079999999999997E-2</v>
      </c>
      <c r="AI542">
        <f t="shared" si="272"/>
        <v>2254.538700084202</v>
      </c>
      <c r="AJ542">
        <f t="shared" si="273"/>
        <v>0.63178677196446198</v>
      </c>
      <c r="AK542">
        <f t="shared" si="274"/>
        <v>1.0255916833882801</v>
      </c>
      <c r="AL542">
        <f t="shared" si="275"/>
        <v>1476.314515999984</v>
      </c>
      <c r="AM542">
        <f t="shared" si="290"/>
        <v>-5.3976575000033336</v>
      </c>
      <c r="AO542">
        <f t="shared" si="291"/>
        <v>1600</v>
      </c>
      <c r="AP542">
        <v>8200000</v>
      </c>
      <c r="AQ542">
        <v>371.83464900000001</v>
      </c>
      <c r="AR542">
        <v>-573776.71455000003</v>
      </c>
      <c r="AS542">
        <v>2551628.4674630002</v>
      </c>
      <c r="AT542">
        <v>-1.1383000000000001E-2</v>
      </c>
      <c r="AV542">
        <f t="shared" si="276"/>
        <v>1383.7136910541449</v>
      </c>
      <c r="AW542">
        <f t="shared" si="277"/>
        <v>0.70267896354852877</v>
      </c>
      <c r="AX542">
        <f t="shared" si="278"/>
        <v>1.0144898546969525</v>
      </c>
      <c r="AY542">
        <f t="shared" si="279"/>
        <v>924.88435599999502</v>
      </c>
      <c r="AZ542">
        <f t="shared" si="292"/>
        <v>-4.994878900001277</v>
      </c>
      <c r="BB542">
        <f t="shared" si="293"/>
        <v>640</v>
      </c>
      <c r="BC542">
        <v>8200000</v>
      </c>
      <c r="BD542">
        <v>371.85896300000002</v>
      </c>
      <c r="BE542">
        <v>-581436.91140800004</v>
      </c>
      <c r="BF542">
        <v>2532770.2571169999</v>
      </c>
      <c r="BG542">
        <v>-3.5192000000000001E-2</v>
      </c>
      <c r="BI542">
        <f t="shared" si="280"/>
        <v>713.84584486857057</v>
      </c>
      <c r="BJ542">
        <f t="shared" si="281"/>
        <v>0.85447263017356478</v>
      </c>
      <c r="BK542">
        <f t="shared" si="282"/>
        <v>1.0069921083292064</v>
      </c>
      <c r="BL542">
        <f t="shared" si="283"/>
        <v>513.21888099994976</v>
      </c>
      <c r="BM542">
        <f t="shared" si="294"/>
        <v>-5.5389540500091243</v>
      </c>
    </row>
    <row r="543" spans="2:65" x14ac:dyDescent="0.2">
      <c r="B543">
        <f t="shared" si="284"/>
        <v>10125</v>
      </c>
      <c r="C543">
        <v>8300000</v>
      </c>
      <c r="D543">
        <v>371.83945199999999</v>
      </c>
      <c r="E543">
        <v>-505061.960685</v>
      </c>
      <c r="F543">
        <v>2731540.5315669999</v>
      </c>
      <c r="G543">
        <v>-3.3647000000000003E-2</v>
      </c>
      <c r="I543">
        <f t="shared" si="265"/>
        <v>5666.6653293573763</v>
      </c>
      <c r="J543">
        <f t="shared" si="266"/>
        <v>0.61884970356335189</v>
      </c>
      <c r="K543">
        <f t="shared" si="285"/>
        <v>1.0860202385668927</v>
      </c>
      <c r="L543">
        <f t="shared" si="286"/>
        <v>3956.8845950000104</v>
      </c>
      <c r="M543">
        <f t="shared" si="267"/>
        <v>-4.9546327320018175</v>
      </c>
      <c r="O543">
        <f t="shared" si="287"/>
        <v>6480</v>
      </c>
      <c r="P543">
        <v>8300000</v>
      </c>
      <c r="Q543">
        <v>371.836727</v>
      </c>
      <c r="R543">
        <v>-537017.36148199998</v>
      </c>
      <c r="S543">
        <v>2658843.1914249999</v>
      </c>
      <c r="T543">
        <v>-7.5645000000000004E-2</v>
      </c>
      <c r="V543">
        <f t="shared" si="268"/>
        <v>4088.0869397179922</v>
      </c>
      <c r="W543">
        <f t="shared" si="269"/>
        <v>0.66659808661660325</v>
      </c>
      <c r="X543">
        <f t="shared" si="270"/>
        <v>1.0571168480545425</v>
      </c>
      <c r="Y543">
        <f t="shared" si="271"/>
        <v>2908.2450540000573</v>
      </c>
      <c r="Z543">
        <f t="shared" si="288"/>
        <v>-4.8971626125010514</v>
      </c>
      <c r="AB543">
        <f t="shared" si="289"/>
        <v>3240</v>
      </c>
      <c r="AC543">
        <v>8300000</v>
      </c>
      <c r="AD543">
        <v>371.83340399999997</v>
      </c>
      <c r="AE543">
        <v>-560112.78757799999</v>
      </c>
      <c r="AF543">
        <v>2581412.1108340002</v>
      </c>
      <c r="AG543">
        <v>-2.9624000000000001E-2</v>
      </c>
      <c r="AI543">
        <f t="shared" si="272"/>
        <v>2293.0351100842236</v>
      </c>
      <c r="AJ543">
        <f t="shared" si="273"/>
        <v>0.63968410661401776</v>
      </c>
      <c r="AK543">
        <f t="shared" si="274"/>
        <v>1.0263313921390527</v>
      </c>
      <c r="AL543">
        <f t="shared" si="275"/>
        <v>1514.8109260000056</v>
      </c>
      <c r="AM543">
        <f t="shared" si="290"/>
        <v>-4.7284470500013409</v>
      </c>
      <c r="AO543">
        <f t="shared" si="291"/>
        <v>1620</v>
      </c>
      <c r="AP543">
        <v>8300000</v>
      </c>
      <c r="AQ543">
        <v>371.81870400000003</v>
      </c>
      <c r="AR543">
        <v>-573752.076642</v>
      </c>
      <c r="AS543">
        <v>2552456.7681490001</v>
      </c>
      <c r="AT543">
        <v>-3.5247000000000001E-2</v>
      </c>
      <c r="AV543">
        <f t="shared" si="276"/>
        <v>1408.3515990541782</v>
      </c>
      <c r="AW543">
        <f t="shared" si="277"/>
        <v>0.71146245059288538</v>
      </c>
      <c r="AX543">
        <f t="shared" si="278"/>
        <v>1.0148191748363462</v>
      </c>
      <c r="AY543">
        <f t="shared" si="279"/>
        <v>949.52226400002837</v>
      </c>
      <c r="AZ543">
        <f t="shared" si="292"/>
        <v>-4.4589619000002134</v>
      </c>
      <c r="BB543">
        <f t="shared" si="293"/>
        <v>648</v>
      </c>
      <c r="BC543">
        <v>8300000</v>
      </c>
      <c r="BD543">
        <v>371.85499299999998</v>
      </c>
      <c r="BE543">
        <v>-581430.96478100005</v>
      </c>
      <c r="BF543">
        <v>2533130.7080700002</v>
      </c>
      <c r="BG543">
        <v>-5.4260000000000003E-3</v>
      </c>
      <c r="BI543">
        <f t="shared" si="280"/>
        <v>719.7924718685681</v>
      </c>
      <c r="BJ543">
        <f t="shared" si="281"/>
        <v>0.86515353805073436</v>
      </c>
      <c r="BK543">
        <f t="shared" si="282"/>
        <v>1.007135418313241</v>
      </c>
      <c r="BL543">
        <f t="shared" si="283"/>
        <v>519.16550799994729</v>
      </c>
      <c r="BM543">
        <f t="shared" si="294"/>
        <v>-4.9475289250021888</v>
      </c>
    </row>
    <row r="544" spans="2:65" x14ac:dyDescent="0.2">
      <c r="B544">
        <f t="shared" si="284"/>
        <v>10250</v>
      </c>
      <c r="C544">
        <v>8400000</v>
      </c>
      <c r="D544">
        <v>371.86805800000002</v>
      </c>
      <c r="E544">
        <v>-504967.11984</v>
      </c>
      <c r="F544">
        <v>2738570.7594340001</v>
      </c>
      <c r="G544">
        <v>-5.7948E-2</v>
      </c>
      <c r="I544">
        <f t="shared" si="265"/>
        <v>5761.5061743573751</v>
      </c>
      <c r="J544">
        <f t="shared" si="266"/>
        <v>0.62648982336043024</v>
      </c>
      <c r="K544">
        <f t="shared" si="285"/>
        <v>1.0888153535055385</v>
      </c>
      <c r="L544">
        <f t="shared" si="286"/>
        <v>4051.7254400000093</v>
      </c>
      <c r="M544">
        <f t="shared" si="267"/>
        <v>-4.9321305400018902</v>
      </c>
      <c r="O544">
        <f t="shared" si="287"/>
        <v>6560</v>
      </c>
      <c r="P544">
        <v>8400000</v>
      </c>
      <c r="Q544">
        <v>371.889681</v>
      </c>
      <c r="R544">
        <v>-536946.69800900004</v>
      </c>
      <c r="S544">
        <v>2663380.2214489998</v>
      </c>
      <c r="T544">
        <v>-6.2080999999999997E-2</v>
      </c>
      <c r="V544">
        <f t="shared" si="268"/>
        <v>4158.7504127179272</v>
      </c>
      <c r="W544">
        <f t="shared" si="269"/>
        <v>0.6748276926242156</v>
      </c>
      <c r="X544">
        <f t="shared" si="270"/>
        <v>1.0589207042932136</v>
      </c>
      <c r="Y544">
        <f t="shared" si="271"/>
        <v>2978.9085269999923</v>
      </c>
      <c r="Z544">
        <f t="shared" si="288"/>
        <v>-4.8075638875026927</v>
      </c>
      <c r="AB544">
        <f t="shared" si="289"/>
        <v>3280</v>
      </c>
      <c r="AC544">
        <v>8400000</v>
      </c>
      <c r="AD544">
        <v>371.85487499999999</v>
      </c>
      <c r="AE544">
        <v>-560088.89299900003</v>
      </c>
      <c r="AF544">
        <v>2583520.7409529998</v>
      </c>
      <c r="AG544">
        <v>-6.9307999999999995E-2</v>
      </c>
      <c r="AI544">
        <f t="shared" si="272"/>
        <v>2316.9296890841797</v>
      </c>
      <c r="AJ544">
        <f t="shared" si="273"/>
        <v>0.64758144126357353</v>
      </c>
      <c r="AK544">
        <f t="shared" si="274"/>
        <v>1.0271697523824468</v>
      </c>
      <c r="AL544">
        <f t="shared" si="275"/>
        <v>1538.7055049999617</v>
      </c>
      <c r="AM544">
        <f t="shared" si="290"/>
        <v>-5.0934928250029774</v>
      </c>
      <c r="AO544">
        <f t="shared" si="291"/>
        <v>1640</v>
      </c>
      <c r="AP544">
        <v>8400000</v>
      </c>
      <c r="AQ544">
        <v>371.85440799999998</v>
      </c>
      <c r="AR544">
        <v>-573731.37839900004</v>
      </c>
      <c r="AS544">
        <v>2553522.2747450001</v>
      </c>
      <c r="AT544">
        <v>-3.0942999999999998E-2</v>
      </c>
      <c r="AV544">
        <f t="shared" si="276"/>
        <v>1429.0498420541408</v>
      </c>
      <c r="AW544">
        <f t="shared" si="277"/>
        <v>0.72024593763724198</v>
      </c>
      <c r="AX544">
        <f t="shared" si="278"/>
        <v>1.0152428045479356</v>
      </c>
      <c r="AY544">
        <f t="shared" si="279"/>
        <v>970.2205069999909</v>
      </c>
      <c r="AZ544">
        <f t="shared" si="292"/>
        <v>-4.6559451500037543</v>
      </c>
      <c r="BB544">
        <f t="shared" si="293"/>
        <v>656</v>
      </c>
      <c r="BC544">
        <v>8400000</v>
      </c>
      <c r="BD544">
        <v>371.85396700000001</v>
      </c>
      <c r="BE544">
        <v>-581420.99678100005</v>
      </c>
      <c r="BF544">
        <v>2533601.0092349998</v>
      </c>
      <c r="BG544">
        <v>-3.3029000000000003E-2</v>
      </c>
      <c r="BI544">
        <f t="shared" si="280"/>
        <v>729.76047186856158</v>
      </c>
      <c r="BJ544">
        <f t="shared" si="281"/>
        <v>0.87583444592790383</v>
      </c>
      <c r="BK544">
        <f t="shared" si="282"/>
        <v>1.0073224031218166</v>
      </c>
      <c r="BL544">
        <f t="shared" si="283"/>
        <v>529.13350799994078</v>
      </c>
      <c r="BM544">
        <f t="shared" si="294"/>
        <v>-4.4448573000026954</v>
      </c>
    </row>
  </sheetData>
  <sortState xmlns:xlrd2="http://schemas.microsoft.com/office/spreadsheetml/2017/richdata2" ref="AJ25:AK312">
    <sortCondition ref="AK25:AK312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A50EB-E680-3D4A-8632-CE73C4A37315}">
  <dimension ref="B1:AQ344"/>
  <sheetViews>
    <sheetView workbookViewId="0">
      <selection activeCell="H15" sqref="H15"/>
    </sheetView>
  </sheetViews>
  <sheetFormatPr baseColWidth="10" defaultRowHeight="16" x14ac:dyDescent="0.2"/>
  <sheetData>
    <row r="1" spans="2:17" x14ac:dyDescent="0.2">
      <c r="B1" t="s">
        <v>0</v>
      </c>
    </row>
    <row r="3" spans="2:17" x14ac:dyDescent="0.2">
      <c r="B3" t="s">
        <v>1</v>
      </c>
      <c r="K3" t="s">
        <v>92</v>
      </c>
      <c r="M3" t="s">
        <v>91</v>
      </c>
      <c r="N3" t="s">
        <v>85</v>
      </c>
      <c r="O3" t="s">
        <v>52</v>
      </c>
      <c r="P3" t="s">
        <v>86</v>
      </c>
      <c r="Q3" t="s">
        <v>87</v>
      </c>
    </row>
    <row r="4" spans="2:17" x14ac:dyDescent="0.2">
      <c r="B4">
        <v>100000</v>
      </c>
      <c r="C4">
        <v>393.60124500000001</v>
      </c>
      <c r="D4">
        <v>-9061.8158760000006</v>
      </c>
      <c r="E4">
        <v>39662.056059000002</v>
      </c>
      <c r="F4">
        <v>-9.8702999999999999E-2</v>
      </c>
      <c r="K4">
        <f>M4/10</f>
        <v>8.5270799999999998</v>
      </c>
      <c r="L4">
        <v>1717.6026377369999</v>
      </c>
      <c r="M4">
        <v>85.270799999999994</v>
      </c>
      <c r="N4">
        <f>M4/2</f>
        <v>42.635399999999997</v>
      </c>
      <c r="O4">
        <f>4*3.14*N4^2</f>
        <v>22831.283304489596</v>
      </c>
      <c r="P4">
        <f>L4/O4</f>
        <v>7.5230227527300075E-2</v>
      </c>
      <c r="Q4">
        <f>P4*16.02</f>
        <v>1.2051882449873472</v>
      </c>
    </row>
    <row r="5" spans="2:17" x14ac:dyDescent="0.2">
      <c r="B5">
        <v>100000</v>
      </c>
      <c r="C5">
        <v>394.06033300000001</v>
      </c>
      <c r="D5">
        <v>-9065.1079109999991</v>
      </c>
      <c r="E5">
        <v>39676.887326999997</v>
      </c>
      <c r="F5">
        <v>0.46211600000000003</v>
      </c>
      <c r="K5">
        <f t="shared" ref="K5:K8" si="0">M5/10</f>
        <v>7.1569999999999991</v>
      </c>
      <c r="L5">
        <v>1188.8504623494809</v>
      </c>
      <c r="M5">
        <v>71.569999999999993</v>
      </c>
      <c r="N5">
        <f t="shared" ref="N5:N8" si="1">M5/2</f>
        <v>35.784999999999997</v>
      </c>
      <c r="O5">
        <f t="shared" ref="O5:O8" si="2">4*3.14*N5^2</f>
        <v>16083.911785999999</v>
      </c>
      <c r="P5">
        <f t="shared" ref="P5:P8" si="3">L5/O5</f>
        <v>7.3915505019388261E-2</v>
      </c>
      <c r="Q5">
        <f t="shared" ref="Q5:Q6" si="4">P5*16.02</f>
        <v>1.1841263904105999</v>
      </c>
    </row>
    <row r="6" spans="2:17" x14ac:dyDescent="0.2">
      <c r="B6">
        <v>100000</v>
      </c>
      <c r="C6">
        <v>394.33127200000001</v>
      </c>
      <c r="D6">
        <v>-9045.8081299999994</v>
      </c>
      <c r="E6">
        <v>39747.909675000003</v>
      </c>
      <c r="F6">
        <v>0.24099599999999999</v>
      </c>
      <c r="K6">
        <f t="shared" si="0"/>
        <v>5.7556600000000007</v>
      </c>
      <c r="L6">
        <v>782.07662403199356</v>
      </c>
      <c r="M6">
        <v>57.556600000000003</v>
      </c>
      <c r="N6">
        <f t="shared" si="1"/>
        <v>28.778300000000002</v>
      </c>
      <c r="O6">
        <f t="shared" si="2"/>
        <v>10402.0733191784</v>
      </c>
      <c r="P6">
        <f t="shared" si="3"/>
        <v>7.5184686747984328E-2</v>
      </c>
      <c r="Q6">
        <f t="shared" si="4"/>
        <v>1.204458681702709</v>
      </c>
    </row>
    <row r="7" spans="2:17" x14ac:dyDescent="0.2">
      <c r="B7">
        <v>100000</v>
      </c>
      <c r="C7">
        <v>393.93599699999999</v>
      </c>
      <c r="D7">
        <v>-9061.738867</v>
      </c>
      <c r="E7">
        <v>39715.653357000003</v>
      </c>
      <c r="F7">
        <v>0.175901</v>
      </c>
      <c r="K7">
        <f t="shared" si="0"/>
        <v>4.3949100000000003</v>
      </c>
      <c r="L7">
        <v>458.86472071381286</v>
      </c>
      <c r="M7">
        <v>43.949100000000001</v>
      </c>
      <c r="N7">
        <f t="shared" si="1"/>
        <v>21.974550000000001</v>
      </c>
      <c r="O7">
        <f t="shared" si="2"/>
        <v>6064.9834471434006</v>
      </c>
      <c r="P7">
        <f t="shared" si="3"/>
        <v>7.5658033482339931E-2</v>
      </c>
      <c r="Q7">
        <f>P7*16.02</f>
        <v>1.2120416963870857</v>
      </c>
    </row>
    <row r="8" spans="2:17" x14ac:dyDescent="0.2">
      <c r="B8">
        <v>100000</v>
      </c>
      <c r="C8">
        <v>393.93116400000002</v>
      </c>
      <c r="D8">
        <v>-9067.6552879999999</v>
      </c>
      <c r="E8">
        <v>39691.092033000001</v>
      </c>
      <c r="F8">
        <v>0.33549000000000001</v>
      </c>
      <c r="K8">
        <f t="shared" si="0"/>
        <v>3.0900799999999999</v>
      </c>
      <c r="L8">
        <v>201.16762268019374</v>
      </c>
      <c r="M8">
        <v>30.9008</v>
      </c>
      <c r="N8">
        <f t="shared" si="1"/>
        <v>15.4504</v>
      </c>
      <c r="O8">
        <f t="shared" si="2"/>
        <v>2998.2586436096003</v>
      </c>
      <c r="P8">
        <f t="shared" si="3"/>
        <v>6.7094819557664401E-2</v>
      </c>
      <c r="Q8">
        <f>P8*16.02</f>
        <v>1.0748590093137838</v>
      </c>
    </row>
    <row r="9" spans="2:17" x14ac:dyDescent="0.2">
      <c r="D9">
        <f>AVERAGE(D4:D8)</f>
        <v>-9060.4252144000002</v>
      </c>
      <c r="E9">
        <f>AVERAGE(E4:E8)</f>
        <v>39698.7196902</v>
      </c>
    </row>
    <row r="10" spans="2:17" x14ac:dyDescent="0.2">
      <c r="D10">
        <f>D9/2000</f>
        <v>-4.5302126072000002</v>
      </c>
      <c r="E10">
        <f>E9/2000</f>
        <v>19.8493598451</v>
      </c>
    </row>
    <row r="11" spans="2:17" x14ac:dyDescent="0.2">
      <c r="E11">
        <f>(E10*2)^(1/3)</f>
        <v>3.4113438771119022</v>
      </c>
    </row>
    <row r="14" spans="2:17" x14ac:dyDescent="0.2">
      <c r="B14" t="s">
        <v>2</v>
      </c>
      <c r="C14">
        <v>-9022.7552840000008</v>
      </c>
      <c r="D14">
        <f>C14-1999*D16</f>
        <v>33.139717792799274</v>
      </c>
      <c r="F14" t="s">
        <v>3</v>
      </c>
      <c r="G14">
        <v>-9046.0796150000006</v>
      </c>
      <c r="H14">
        <v>5.2</v>
      </c>
    </row>
    <row r="15" spans="2:17" x14ac:dyDescent="0.2">
      <c r="B15" t="s">
        <v>4</v>
      </c>
      <c r="C15">
        <v>-9020.8119260000003</v>
      </c>
      <c r="D15">
        <f>C15-1999*D16</f>
        <v>35.083075792799718</v>
      </c>
      <c r="F15" t="s">
        <v>1</v>
      </c>
      <c r="G15">
        <v>-9052.9181470000003</v>
      </c>
      <c r="H15">
        <f>G15/2000</f>
        <v>-4.5264590734999999</v>
      </c>
    </row>
    <row r="16" spans="2:17" x14ac:dyDescent="0.2">
      <c r="B16" t="s">
        <v>1</v>
      </c>
      <c r="C16">
        <f>D9</f>
        <v>-9060.4252144000002</v>
      </c>
      <c r="D16">
        <f>C16/2000</f>
        <v>-4.5302126072000002</v>
      </c>
    </row>
    <row r="20" spans="2:43" x14ac:dyDescent="0.2">
      <c r="B20" t="s">
        <v>5</v>
      </c>
      <c r="AE20" t="s">
        <v>6</v>
      </c>
    </row>
    <row r="21" spans="2:43" x14ac:dyDescent="0.2">
      <c r="D21" t="s">
        <v>7</v>
      </c>
      <c r="F21" t="s">
        <v>42</v>
      </c>
      <c r="Y21" t="s">
        <v>8</v>
      </c>
      <c r="Z21" t="s">
        <v>9</v>
      </c>
      <c r="AA21" t="s">
        <v>10</v>
      </c>
      <c r="AB21" t="s">
        <v>11</v>
      </c>
      <c r="AD21">
        <f>(4/3)*3.14*((3.413*12.5)^3)</f>
        <v>325092.75320463529</v>
      </c>
      <c r="AE21" t="s">
        <v>12</v>
      </c>
    </row>
    <row r="22" spans="2:43" x14ac:dyDescent="0.2">
      <c r="B22">
        <v>16361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  <c r="Y22">
        <v>0</v>
      </c>
      <c r="Z22">
        <v>25.725000000000001</v>
      </c>
      <c r="AA22">
        <v>111.47499999999999</v>
      </c>
      <c r="AB22">
        <v>85.75</v>
      </c>
      <c r="AD22">
        <f>(1/6)*3.14*(AB22)^3</f>
        <v>329974.80723958334</v>
      </c>
    </row>
    <row r="23" spans="2:43" x14ac:dyDescent="0.2">
      <c r="B23" t="s">
        <v>23</v>
      </c>
      <c r="C23">
        <v>100000</v>
      </c>
      <c r="D23">
        <v>464.86802399999999</v>
      </c>
      <c r="E23">
        <v>-583747.43605999998</v>
      </c>
      <c r="F23">
        <v>2518299.5188569999</v>
      </c>
      <c r="G23">
        <v>-2.6447999999999999E-2</v>
      </c>
      <c r="Y23">
        <v>100000</v>
      </c>
      <c r="Z23">
        <v>26.032800000000002</v>
      </c>
      <c r="AA23">
        <v>110.964</v>
      </c>
      <c r="AB23">
        <v>84.931200000000004</v>
      </c>
      <c r="AD23">
        <f t="shared" ref="AD23:AD24" si="5">(1/6)*3.14*(AB23)^3</f>
        <v>320612.29924047232</v>
      </c>
      <c r="AK23" t="s">
        <v>60</v>
      </c>
      <c r="AN23" t="s">
        <v>27</v>
      </c>
      <c r="AO23" t="s">
        <v>61</v>
      </c>
      <c r="AP23" t="s">
        <v>16</v>
      </c>
      <c r="AQ23" t="s">
        <v>14</v>
      </c>
    </row>
    <row r="24" spans="2:43" x14ac:dyDescent="0.2">
      <c r="B24">
        <v>0</v>
      </c>
      <c r="C24">
        <v>200000</v>
      </c>
      <c r="D24">
        <v>464.80787500000002</v>
      </c>
      <c r="E24">
        <v>-507415.053724</v>
      </c>
      <c r="F24">
        <v>2515659.1850959999</v>
      </c>
      <c r="G24">
        <v>-8.4980000000000003E-3</v>
      </c>
      <c r="I24">
        <f>E24-(128000-$B$22)/128000*$E$23</f>
        <v>1717.6026377369999</v>
      </c>
      <c r="J24">
        <f>B24/$B$22</f>
        <v>0</v>
      </c>
      <c r="K24">
        <f>F24/$F$23</f>
        <v>0.99895154101359696</v>
      </c>
      <c r="L24">
        <f>E24-$E$24</f>
        <v>0</v>
      </c>
      <c r="O24" t="s">
        <v>24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25</v>
      </c>
      <c r="V24" t="s">
        <v>26</v>
      </c>
      <c r="Y24">
        <v>200000</v>
      </c>
      <c r="Z24">
        <v>25.981200000000001</v>
      </c>
      <c r="AA24">
        <v>111.252</v>
      </c>
      <c r="AB24">
        <v>85.270799999999994</v>
      </c>
      <c r="AD24">
        <f t="shared" si="5"/>
        <v>324473.63206674519</v>
      </c>
      <c r="AE24" t="s">
        <v>27</v>
      </c>
      <c r="AF24" t="s">
        <v>28</v>
      </c>
      <c r="AG24" t="s">
        <v>29</v>
      </c>
    </row>
    <row r="25" spans="2:43" x14ac:dyDescent="0.2">
      <c r="B25">
        <v>50</v>
      </c>
      <c r="C25">
        <v>300000</v>
      </c>
      <c r="D25">
        <v>464.694211</v>
      </c>
      <c r="E25">
        <v>-507424.96884699998</v>
      </c>
      <c r="F25">
        <v>2515520.182703</v>
      </c>
      <c r="G25">
        <v>-434.13899700000002</v>
      </c>
      <c r="I25">
        <f t="shared" ref="I25:I82" si="6">E25-(128000-$B$22)/128000*$E$23</f>
        <v>1707.6875147370156</v>
      </c>
      <c r="J25">
        <f t="shared" ref="J25:J82" si="7">B25/$B$22</f>
        <v>3.0560479188313674E-3</v>
      </c>
      <c r="K25">
        <f t="shared" ref="K25:K82" si="8">F25/$F$23</f>
        <v>0.99889634408727468</v>
      </c>
      <c r="L25">
        <f t="shared" ref="L25:L82" si="9">E25-$E$24</f>
        <v>-9.9151229999843054</v>
      </c>
      <c r="M25">
        <f>((L25-L24)-(B25-B24)*$H$14)/(B25-B24)</f>
        <v>-5.3983024599996865</v>
      </c>
      <c r="O25">
        <v>50</v>
      </c>
      <c r="P25">
        <v>300000</v>
      </c>
      <c r="Q25">
        <v>464.694211</v>
      </c>
      <c r="R25">
        <v>-507424.96884699998</v>
      </c>
      <c r="S25">
        <v>2515520.182703</v>
      </c>
      <c r="T25">
        <v>-434.13899700000002</v>
      </c>
      <c r="U25">
        <v>11.151305000000001</v>
      </c>
      <c r="V25">
        <f>U25*10^-4</f>
        <v>1.1151305000000002E-3</v>
      </c>
      <c r="Y25">
        <v>300000</v>
      </c>
      <c r="Z25">
        <v>25.762599999999999</v>
      </c>
      <c r="AA25">
        <v>111.42</v>
      </c>
      <c r="AB25">
        <v>85.657399999999996</v>
      </c>
      <c r="AD25">
        <f>(1/6)*3.14*(AB25)^3</f>
        <v>328906.95829017158</v>
      </c>
      <c r="AE25">
        <f>V25*$AD$21/AD25</f>
        <v>1.1021987686488373E-3</v>
      </c>
      <c r="AF25">
        <f>AD25/O25*0.6022</f>
        <v>3961.3554056468265</v>
      </c>
      <c r="AG25">
        <f>O25/AD25</f>
        <v>1.5201867500744238E-4</v>
      </c>
      <c r="AI25">
        <v>5.2443993172860912</v>
      </c>
      <c r="AJ25">
        <v>30.051237416729467</v>
      </c>
      <c r="AN25">
        <v>4.956953447762543</v>
      </c>
      <c r="AO25">
        <f>AN25*1000</f>
        <v>4956.953447762543</v>
      </c>
      <c r="AP25">
        <v>30.900530888526784</v>
      </c>
      <c r="AQ25">
        <v>500</v>
      </c>
    </row>
    <row r="26" spans="2:43" x14ac:dyDescent="0.2">
      <c r="B26">
        <v>100</v>
      </c>
      <c r="C26">
        <v>400000</v>
      </c>
      <c r="D26">
        <v>464.69564000000003</v>
      </c>
      <c r="E26">
        <v>-507437.649041</v>
      </c>
      <c r="F26">
        <v>2515520.182703</v>
      </c>
      <c r="G26">
        <v>-622.39409599999999</v>
      </c>
      <c r="I26">
        <f t="shared" si="6"/>
        <v>1695.0073207370006</v>
      </c>
      <c r="J26">
        <f t="shared" si="7"/>
        <v>6.1120958376627349E-3</v>
      </c>
      <c r="K26">
        <f t="shared" si="8"/>
        <v>0.99889634408727468</v>
      </c>
      <c r="L26">
        <f t="shared" si="9"/>
        <v>-22.595316999999341</v>
      </c>
      <c r="M26">
        <f t="shared" ref="M26:M66" si="10">((L26-L25)-(B26-B25)*$H$14)/(B26-B25)</f>
        <v>-5.4536038800003004</v>
      </c>
      <c r="O26">
        <v>100</v>
      </c>
      <c r="P26">
        <v>400000</v>
      </c>
      <c r="Q26">
        <v>464.69564000000003</v>
      </c>
      <c r="R26">
        <v>-507437.649041</v>
      </c>
      <c r="S26">
        <v>2515520.182703</v>
      </c>
      <c r="T26">
        <v>-622.39409599999999</v>
      </c>
      <c r="U26">
        <v>21.752213000000001</v>
      </c>
      <c r="V26">
        <f>U26*10^-4</f>
        <v>2.1752213000000003E-3</v>
      </c>
      <c r="Y26">
        <v>400000</v>
      </c>
      <c r="Z26">
        <v>25.8826</v>
      </c>
      <c r="AA26">
        <v>110.98</v>
      </c>
      <c r="AB26">
        <v>85.097399999999993</v>
      </c>
      <c r="AD26">
        <f t="shared" ref="AD26:AD82" si="11">(1/6)*3.14*(AB26)^3</f>
        <v>322498.1823750207</v>
      </c>
      <c r="AE26">
        <f t="shared" ref="AE26:AE82" si="12">V26*$AD$21/AD26</f>
        <v>2.1927214474159423E-3</v>
      </c>
      <c r="AF26">
        <f t="shared" ref="AF26:AF82" si="13">AD26/O26*0.6022</f>
        <v>1942.0840542623744</v>
      </c>
      <c r="AG26">
        <f t="shared" ref="AG26:AG82" si="14">O26/AD26</f>
        <v>3.1007926700099618E-4</v>
      </c>
      <c r="AI26">
        <v>4.9089169617256552</v>
      </c>
      <c r="AJ26">
        <v>30.535380813357815</v>
      </c>
      <c r="AN26">
        <v>4.5799131879291135</v>
      </c>
      <c r="AO26">
        <f t="shared" ref="AO26:AO50" si="15">AN26*1000</f>
        <v>4579.9131879291135</v>
      </c>
      <c r="AP26">
        <v>31.725815672803332</v>
      </c>
      <c r="AQ26">
        <v>500</v>
      </c>
    </row>
    <row r="27" spans="2:43" x14ac:dyDescent="0.2">
      <c r="B27">
        <v>150</v>
      </c>
      <c r="C27">
        <v>500000</v>
      </c>
      <c r="D27">
        <v>464.64952099999999</v>
      </c>
      <c r="E27">
        <v>-507442.96421399998</v>
      </c>
      <c r="F27">
        <v>2515520.182703</v>
      </c>
      <c r="G27">
        <v>-802.74054100000001</v>
      </c>
      <c r="I27">
        <f t="shared" si="6"/>
        <v>1689.6921477370197</v>
      </c>
      <c r="J27">
        <f t="shared" si="7"/>
        <v>9.1681437564941019E-3</v>
      </c>
      <c r="K27">
        <f t="shared" si="8"/>
        <v>0.99889634408727468</v>
      </c>
      <c r="L27">
        <f t="shared" si="9"/>
        <v>-27.9104899999802</v>
      </c>
      <c r="M27">
        <f t="shared" si="10"/>
        <v>-5.3063034599996168</v>
      </c>
      <c r="O27">
        <v>150</v>
      </c>
      <c r="P27">
        <v>500000</v>
      </c>
      <c r="Q27">
        <v>464.64952099999999</v>
      </c>
      <c r="R27">
        <v>-507442.96421399998</v>
      </c>
      <c r="S27">
        <v>2515520.182703</v>
      </c>
      <c r="T27">
        <v>-802.74054100000001</v>
      </c>
      <c r="U27">
        <v>38.108947000000001</v>
      </c>
      <c r="V27">
        <f t="shared" ref="V27:V82" si="16">U27*10^-4</f>
        <v>3.8108947000000002E-3</v>
      </c>
      <c r="Y27">
        <v>500000</v>
      </c>
      <c r="Z27">
        <v>25.925599999999999</v>
      </c>
      <c r="AA27">
        <v>111.194</v>
      </c>
      <c r="AB27">
        <v>85.2684</v>
      </c>
      <c r="AD27">
        <f t="shared" si="11"/>
        <v>324446.23529789358</v>
      </c>
      <c r="AE27">
        <f t="shared" si="12"/>
        <v>3.8184885981446186E-3</v>
      </c>
      <c r="AF27">
        <f t="shared" si="13"/>
        <v>1302.5434859759434</v>
      </c>
      <c r="AG27">
        <f t="shared" si="14"/>
        <v>4.6232621519641304E-4</v>
      </c>
      <c r="AI27">
        <v>4.2950358787936311</v>
      </c>
      <c r="AJ27">
        <v>30.813040372389281</v>
      </c>
      <c r="AN27">
        <v>4.1533224827817401</v>
      </c>
      <c r="AO27">
        <f t="shared" si="15"/>
        <v>4153.3224827817403</v>
      </c>
      <c r="AP27">
        <v>32.280444908356849</v>
      </c>
      <c r="AQ27">
        <v>500</v>
      </c>
    </row>
    <row r="28" spans="2:43" x14ac:dyDescent="0.2">
      <c r="B28">
        <v>200</v>
      </c>
      <c r="C28">
        <v>600000</v>
      </c>
      <c r="D28">
        <v>464.69133399999998</v>
      </c>
      <c r="E28">
        <v>-507428.51118500001</v>
      </c>
      <c r="F28">
        <v>2515520.182703</v>
      </c>
      <c r="G28">
        <v>-828.96514300000001</v>
      </c>
      <c r="I28">
        <f t="shared" si="6"/>
        <v>1704.1451767369872</v>
      </c>
      <c r="J28">
        <f t="shared" si="7"/>
        <v>1.222419167532547E-2</v>
      </c>
      <c r="K28">
        <f t="shared" si="8"/>
        <v>0.99889634408727468</v>
      </c>
      <c r="L28">
        <f t="shared" si="9"/>
        <v>-13.4574610000127</v>
      </c>
      <c r="M28">
        <f t="shared" si="10"/>
        <v>-4.9109394200006502</v>
      </c>
      <c r="O28">
        <v>200</v>
      </c>
      <c r="P28">
        <v>600000</v>
      </c>
      <c r="Q28">
        <v>464.69133399999998</v>
      </c>
      <c r="R28">
        <v>-507428.51118500001</v>
      </c>
      <c r="S28">
        <v>2515520.182703</v>
      </c>
      <c r="T28">
        <v>-828.96514300000001</v>
      </c>
      <c r="U28">
        <v>48.609183000000002</v>
      </c>
      <c r="V28">
        <f t="shared" si="16"/>
        <v>4.8609183000000002E-3</v>
      </c>
      <c r="Y28">
        <v>600000</v>
      </c>
      <c r="Z28">
        <v>25.9129</v>
      </c>
      <c r="AA28">
        <v>110.721</v>
      </c>
      <c r="AB28">
        <v>84.808099999999996</v>
      </c>
      <c r="AD28">
        <f t="shared" si="11"/>
        <v>319220.2243376777</v>
      </c>
      <c r="AE28">
        <f t="shared" si="12"/>
        <v>4.9503420922922961E-3</v>
      </c>
      <c r="AF28">
        <f t="shared" si="13"/>
        <v>961.17209548074754</v>
      </c>
      <c r="AG28">
        <f t="shared" si="14"/>
        <v>6.2652671964930355E-4</v>
      </c>
      <c r="AI28">
        <v>4.9651714679495091</v>
      </c>
      <c r="AJ28">
        <v>30.87060455548508</v>
      </c>
      <c r="AN28">
        <v>4.1679253813954356</v>
      </c>
      <c r="AO28">
        <f t="shared" si="15"/>
        <v>4167.9253813954356</v>
      </c>
      <c r="AP28">
        <v>33.269804201870109</v>
      </c>
      <c r="AQ28">
        <v>500</v>
      </c>
    </row>
    <row r="29" spans="2:43" x14ac:dyDescent="0.2">
      <c r="B29">
        <v>250</v>
      </c>
      <c r="C29">
        <v>700000</v>
      </c>
      <c r="D29">
        <v>464.67817500000001</v>
      </c>
      <c r="E29">
        <v>-507437.38689000002</v>
      </c>
      <c r="F29">
        <v>2515520.182703</v>
      </c>
      <c r="G29">
        <v>-821.51224100000002</v>
      </c>
      <c r="I29">
        <f t="shared" si="6"/>
        <v>1695.2694717369741</v>
      </c>
      <c r="J29">
        <f t="shared" si="7"/>
        <v>1.5280239594156836E-2</v>
      </c>
      <c r="K29">
        <f t="shared" si="8"/>
        <v>0.99889634408727468</v>
      </c>
      <c r="L29">
        <f t="shared" si="9"/>
        <v>-22.333166000025813</v>
      </c>
      <c r="M29">
        <f t="shared" si="10"/>
        <v>-5.377514100000262</v>
      </c>
      <c r="O29">
        <v>250</v>
      </c>
      <c r="P29">
        <v>700000</v>
      </c>
      <c r="Q29">
        <v>464.67817500000001</v>
      </c>
      <c r="R29">
        <v>-507437.38689000002</v>
      </c>
      <c r="S29">
        <v>2515520.182703</v>
      </c>
      <c r="T29">
        <v>-821.51224100000002</v>
      </c>
      <c r="U29">
        <v>62.687040000000003</v>
      </c>
      <c r="V29">
        <f t="shared" si="16"/>
        <v>6.2687040000000008E-3</v>
      </c>
      <c r="Y29">
        <v>700000</v>
      </c>
      <c r="Z29">
        <v>26.003699999999998</v>
      </c>
      <c r="AA29">
        <v>110.99299999999999</v>
      </c>
      <c r="AB29">
        <v>84.9893</v>
      </c>
      <c r="AD29">
        <f t="shared" si="11"/>
        <v>321270.72583638271</v>
      </c>
      <c r="AE29">
        <f t="shared" si="12"/>
        <v>6.3432802259823099E-3</v>
      </c>
      <c r="AF29">
        <f t="shared" si="13"/>
        <v>773.87692439467867</v>
      </c>
      <c r="AG29">
        <f t="shared" si="14"/>
        <v>7.7815991279367425E-4</v>
      </c>
      <c r="AI29">
        <v>5.2277511602318283</v>
      </c>
      <c r="AJ29">
        <v>30.890538051363205</v>
      </c>
      <c r="AN29">
        <v>4.3847019899164827</v>
      </c>
      <c r="AO29">
        <f t="shared" si="15"/>
        <v>4384.7019899164825</v>
      </c>
      <c r="AP29">
        <v>34.571021710024588</v>
      </c>
      <c r="AQ29">
        <v>500</v>
      </c>
    </row>
    <row r="30" spans="2:43" x14ac:dyDescent="0.2">
      <c r="B30">
        <v>300</v>
      </c>
      <c r="C30">
        <v>800000</v>
      </c>
      <c r="D30">
        <v>464.705038</v>
      </c>
      <c r="E30">
        <v>-507444.14326899999</v>
      </c>
      <c r="F30">
        <v>2515520.182703</v>
      </c>
      <c r="G30">
        <v>-729.69997999999998</v>
      </c>
      <c r="I30">
        <f t="shared" si="6"/>
        <v>1688.5130927370046</v>
      </c>
      <c r="J30">
        <f t="shared" si="7"/>
        <v>1.8336287512988204E-2</v>
      </c>
      <c r="K30">
        <f t="shared" si="8"/>
        <v>0.99889634408727468</v>
      </c>
      <c r="L30">
        <f t="shared" si="9"/>
        <v>-29.089544999995269</v>
      </c>
      <c r="M30">
        <f t="shared" si="10"/>
        <v>-5.3351275799993889</v>
      </c>
      <c r="O30">
        <v>300</v>
      </c>
      <c r="P30">
        <v>800000</v>
      </c>
      <c r="Q30">
        <v>464.705038</v>
      </c>
      <c r="R30">
        <v>-507444.14326899999</v>
      </c>
      <c r="S30">
        <v>2515520.182703</v>
      </c>
      <c r="T30">
        <v>-729.69997999999998</v>
      </c>
      <c r="U30">
        <v>83.732305999999994</v>
      </c>
      <c r="V30">
        <f t="shared" si="16"/>
        <v>8.3732305999999999E-3</v>
      </c>
      <c r="Y30">
        <v>800000</v>
      </c>
      <c r="Z30">
        <v>26.248699999999999</v>
      </c>
      <c r="AA30">
        <v>111.004</v>
      </c>
      <c r="AB30">
        <v>84.755300000000005</v>
      </c>
      <c r="AD30">
        <f t="shared" si="11"/>
        <v>318624.37312147563</v>
      </c>
      <c r="AE30">
        <f t="shared" si="12"/>
        <v>8.5432152044862802E-3</v>
      </c>
      <c r="AF30">
        <f t="shared" si="13"/>
        <v>639.58532497917543</v>
      </c>
      <c r="AG30">
        <f t="shared" si="14"/>
        <v>9.4154755664477968E-4</v>
      </c>
      <c r="AI30">
        <v>5.3971996209952868</v>
      </c>
      <c r="AJ30">
        <v>30.933543594797897</v>
      </c>
      <c r="AK30">
        <f>AVERAGE(AI25:AI35)</f>
        <v>4.956953447762543</v>
      </c>
      <c r="AL30">
        <f>AVERAGE(AJ25:AJ35)</f>
        <v>30.900530888526784</v>
      </c>
      <c r="AN30">
        <v>4.4649124311415598</v>
      </c>
      <c r="AO30">
        <f t="shared" si="15"/>
        <v>4464.9124311415599</v>
      </c>
      <c r="AP30">
        <v>35.455139680024701</v>
      </c>
      <c r="AQ30">
        <v>500</v>
      </c>
    </row>
    <row r="31" spans="2:43" x14ac:dyDescent="0.2">
      <c r="B31">
        <v>350</v>
      </c>
      <c r="C31">
        <v>900000</v>
      </c>
      <c r="D31">
        <v>464.696304</v>
      </c>
      <c r="E31">
        <v>-507443.18444699998</v>
      </c>
      <c r="F31">
        <v>2515520.182703</v>
      </c>
      <c r="G31">
        <v>-775.13331300000004</v>
      </c>
      <c r="I31">
        <f t="shared" si="6"/>
        <v>1689.4719147370197</v>
      </c>
      <c r="J31">
        <f t="shared" si="7"/>
        <v>2.1392335431819572E-2</v>
      </c>
      <c r="K31">
        <f t="shared" si="8"/>
        <v>0.99889634408727468</v>
      </c>
      <c r="L31">
        <f t="shared" si="9"/>
        <v>-28.130722999980208</v>
      </c>
      <c r="M31">
        <f t="shared" si="10"/>
        <v>-5.1808235599996983</v>
      </c>
      <c r="O31">
        <v>350</v>
      </c>
      <c r="P31">
        <v>900000</v>
      </c>
      <c r="Q31">
        <v>464.696304</v>
      </c>
      <c r="R31">
        <v>-507443.18444699998</v>
      </c>
      <c r="S31">
        <v>2515520.182703</v>
      </c>
      <c r="T31">
        <v>-775.13331300000004</v>
      </c>
      <c r="U31">
        <v>96.152049000000005</v>
      </c>
      <c r="V31">
        <f t="shared" si="16"/>
        <v>9.6152049000000003E-3</v>
      </c>
      <c r="Y31">
        <v>900000</v>
      </c>
      <c r="Z31">
        <v>25.786100000000001</v>
      </c>
      <c r="AA31">
        <v>111.608</v>
      </c>
      <c r="AB31">
        <v>85.821899999999999</v>
      </c>
      <c r="AD31">
        <f t="shared" si="11"/>
        <v>330805.53915996145</v>
      </c>
      <c r="AE31">
        <f t="shared" si="12"/>
        <v>9.4491568717541916E-3</v>
      </c>
      <c r="AF31">
        <f t="shared" si="13"/>
        <v>569.17455909179648</v>
      </c>
      <c r="AG31">
        <f t="shared" si="14"/>
        <v>1.058023396128071E-3</v>
      </c>
      <c r="AI31">
        <v>5.0284328200959276</v>
      </c>
      <c r="AJ31">
        <v>30.982398638055386</v>
      </c>
      <c r="AN31">
        <v>3.7726805167611701</v>
      </c>
      <c r="AO31">
        <f t="shared" si="15"/>
        <v>3772.6805167611701</v>
      </c>
      <c r="AP31">
        <v>36.320891136095113</v>
      </c>
      <c r="AQ31">
        <v>500</v>
      </c>
    </row>
    <row r="32" spans="2:43" x14ac:dyDescent="0.2">
      <c r="B32">
        <v>400</v>
      </c>
      <c r="C32">
        <v>1000000</v>
      </c>
      <c r="D32">
        <v>464.69143000000003</v>
      </c>
      <c r="E32">
        <v>-507446.240483</v>
      </c>
      <c r="F32">
        <v>2515520.182703</v>
      </c>
      <c r="G32">
        <v>-676.45664499999998</v>
      </c>
      <c r="I32">
        <f t="shared" si="6"/>
        <v>1686.4158787369961</v>
      </c>
      <c r="J32">
        <f t="shared" si="7"/>
        <v>2.4448383350650939E-2</v>
      </c>
      <c r="K32">
        <f t="shared" si="8"/>
        <v>0.99889634408727468</v>
      </c>
      <c r="L32">
        <f t="shared" si="9"/>
        <v>-31.186759000003804</v>
      </c>
      <c r="M32">
        <f t="shared" si="10"/>
        <v>-5.2611207200004717</v>
      </c>
      <c r="O32">
        <v>400</v>
      </c>
      <c r="P32">
        <v>1000000</v>
      </c>
      <c r="Q32">
        <v>464.69143000000003</v>
      </c>
      <c r="R32">
        <v>-507446.240483</v>
      </c>
      <c r="S32">
        <v>2515520.182703</v>
      </c>
      <c r="T32">
        <v>-676.45664499999998</v>
      </c>
      <c r="U32">
        <v>116.168521</v>
      </c>
      <c r="V32">
        <f t="shared" si="16"/>
        <v>1.16168521E-2</v>
      </c>
      <c r="Y32">
        <v>1000000</v>
      </c>
      <c r="Z32">
        <v>25.968399999999999</v>
      </c>
      <c r="AA32">
        <v>110.934</v>
      </c>
      <c r="AB32">
        <v>84.965599999999995</v>
      </c>
      <c r="AD32">
        <f t="shared" si="11"/>
        <v>321002.03343142162</v>
      </c>
      <c r="AE32">
        <f t="shared" si="12"/>
        <v>1.1764892553451273E-2</v>
      </c>
      <c r="AF32">
        <f t="shared" si="13"/>
        <v>483.26856133100523</v>
      </c>
      <c r="AG32">
        <f t="shared" si="14"/>
        <v>1.2460980253742081E-3</v>
      </c>
      <c r="AI32">
        <v>4.2961249865031306</v>
      </c>
      <c r="AJ32">
        <v>31.09356268775727</v>
      </c>
      <c r="AN32">
        <v>3.4479554744895462</v>
      </c>
      <c r="AO32">
        <f t="shared" si="15"/>
        <v>3447.9554744895463</v>
      </c>
      <c r="AP32">
        <v>37.866899663520719</v>
      </c>
      <c r="AQ32">
        <v>500</v>
      </c>
    </row>
    <row r="33" spans="2:43" x14ac:dyDescent="0.2">
      <c r="B33">
        <v>450</v>
      </c>
      <c r="C33">
        <v>1100000</v>
      </c>
      <c r="D33">
        <v>464.66454800000002</v>
      </c>
      <c r="E33">
        <v>-507456.46252399997</v>
      </c>
      <c r="F33">
        <v>2515520.182703</v>
      </c>
      <c r="G33">
        <v>-555.105906</v>
      </c>
      <c r="I33">
        <f t="shared" si="6"/>
        <v>1676.1938377370243</v>
      </c>
      <c r="J33">
        <f t="shared" si="7"/>
        <v>2.7504431269482304E-2</v>
      </c>
      <c r="K33">
        <f t="shared" si="8"/>
        <v>0.99889634408727468</v>
      </c>
      <c r="L33">
        <f t="shared" si="9"/>
        <v>-41.408799999975599</v>
      </c>
      <c r="M33">
        <f t="shared" si="10"/>
        <v>-5.4044408199994356</v>
      </c>
      <c r="O33">
        <v>450</v>
      </c>
      <c r="P33">
        <v>1100000</v>
      </c>
      <c r="Q33">
        <v>464.66454800000002</v>
      </c>
      <c r="R33">
        <v>-507456.46252399997</v>
      </c>
      <c r="S33">
        <v>2515520.182703</v>
      </c>
      <c r="T33">
        <v>-555.105906</v>
      </c>
      <c r="U33">
        <v>125.594182</v>
      </c>
      <c r="V33">
        <f t="shared" si="16"/>
        <v>1.25594182E-2</v>
      </c>
      <c r="Y33">
        <v>1100000</v>
      </c>
      <c r="Z33">
        <v>25.684699999999999</v>
      </c>
      <c r="AA33">
        <v>110.979</v>
      </c>
      <c r="AB33">
        <v>85.294300000000007</v>
      </c>
      <c r="AD33">
        <f t="shared" si="11"/>
        <v>324741.97358491982</v>
      </c>
      <c r="AE33">
        <f t="shared" si="12"/>
        <v>1.2572984625957843E-2</v>
      </c>
      <c r="AF33">
        <f t="shared" si="13"/>
        <v>434.57692553964154</v>
      </c>
      <c r="AG33">
        <f t="shared" si="14"/>
        <v>1.3857155421959191E-3</v>
      </c>
      <c r="AI33">
        <v>5.4746305586127422</v>
      </c>
      <c r="AJ33">
        <v>31.119001968734477</v>
      </c>
      <c r="AN33">
        <v>1.6761625272255214</v>
      </c>
      <c r="AO33">
        <f t="shared" si="15"/>
        <v>1676.1625272255214</v>
      </c>
      <c r="AP33">
        <v>41.029618003466304</v>
      </c>
      <c r="AQ33">
        <v>500</v>
      </c>
    </row>
    <row r="34" spans="2:43" x14ac:dyDescent="0.2">
      <c r="B34">
        <v>500</v>
      </c>
      <c r="C34">
        <v>1200000</v>
      </c>
      <c r="D34">
        <v>464.71858600000002</v>
      </c>
      <c r="E34">
        <v>-507449.33634799998</v>
      </c>
      <c r="F34">
        <v>2515520.182703</v>
      </c>
      <c r="G34">
        <v>-648.82566999999995</v>
      </c>
      <c r="I34">
        <f t="shared" si="6"/>
        <v>1683.320013737015</v>
      </c>
      <c r="J34">
        <f t="shared" si="7"/>
        <v>3.0560479188313672E-2</v>
      </c>
      <c r="K34">
        <f t="shared" si="8"/>
        <v>0.99889634408727468</v>
      </c>
      <c r="L34">
        <f t="shared" si="9"/>
        <v>-34.282623999984935</v>
      </c>
      <c r="M34">
        <f t="shared" si="10"/>
        <v>-5.0574764800001866</v>
      </c>
      <c r="O34">
        <v>500</v>
      </c>
      <c r="P34">
        <v>1200000</v>
      </c>
      <c r="Q34">
        <v>464.71858600000002</v>
      </c>
      <c r="R34">
        <v>-507449.33634799998</v>
      </c>
      <c r="S34">
        <v>2515520.182703</v>
      </c>
      <c r="T34">
        <v>-648.82566999999995</v>
      </c>
      <c r="U34">
        <v>145.254783</v>
      </c>
      <c r="V34">
        <f t="shared" si="16"/>
        <v>1.45254783E-2</v>
      </c>
      <c r="Y34">
        <v>1200000</v>
      </c>
      <c r="Z34">
        <v>25.9437</v>
      </c>
      <c r="AA34">
        <v>111.038</v>
      </c>
      <c r="AB34">
        <v>85.094300000000004</v>
      </c>
      <c r="AD34">
        <f t="shared" si="11"/>
        <v>322462.93894997123</v>
      </c>
      <c r="AE34">
        <f t="shared" si="12"/>
        <v>1.4643939385833742E-2</v>
      </c>
      <c r="AF34">
        <f t="shared" si="13"/>
        <v>388.37436367134529</v>
      </c>
      <c r="AG34">
        <f t="shared" si="14"/>
        <v>1.5505657847941804E-3</v>
      </c>
      <c r="AI34">
        <v>5.5639172408634634</v>
      </c>
      <c r="AJ34">
        <v>31.224954783123042</v>
      </c>
      <c r="AN34">
        <v>1.278910928795739</v>
      </c>
      <c r="AO34">
        <f t="shared" si="15"/>
        <v>1278.910928795739</v>
      </c>
      <c r="AP34">
        <v>44.167962043802682</v>
      </c>
      <c r="AQ34">
        <v>500</v>
      </c>
    </row>
    <row r="35" spans="2:43" x14ac:dyDescent="0.2">
      <c r="B35">
        <v>550</v>
      </c>
      <c r="C35">
        <v>1300000</v>
      </c>
      <c r="D35">
        <v>464.68792500000001</v>
      </c>
      <c r="E35">
        <v>-507453.30099199997</v>
      </c>
      <c r="F35">
        <v>2515520.182703</v>
      </c>
      <c r="G35">
        <v>-519.12145499999997</v>
      </c>
      <c r="I35">
        <f t="shared" si="6"/>
        <v>1679.3553697370226</v>
      </c>
      <c r="J35">
        <f t="shared" si="7"/>
        <v>3.3616527107145043E-2</v>
      </c>
      <c r="K35">
        <f t="shared" si="8"/>
        <v>0.99889634408727468</v>
      </c>
      <c r="L35">
        <f t="shared" si="9"/>
        <v>-38.247267999977339</v>
      </c>
      <c r="M35">
        <f t="shared" si="10"/>
        <v>-5.279292879999848</v>
      </c>
      <c r="O35">
        <v>550</v>
      </c>
      <c r="P35">
        <v>1300000</v>
      </c>
      <c r="Q35">
        <v>464.68792500000001</v>
      </c>
      <c r="R35">
        <v>-507453.30099199997</v>
      </c>
      <c r="S35">
        <v>2515520.182703</v>
      </c>
      <c r="T35">
        <v>-519.12145499999997</v>
      </c>
      <c r="U35">
        <v>164.26065500000001</v>
      </c>
      <c r="V35">
        <f t="shared" si="16"/>
        <v>1.6426065500000003E-2</v>
      </c>
      <c r="Y35">
        <v>1300000</v>
      </c>
      <c r="Z35">
        <v>25.915800000000001</v>
      </c>
      <c r="AA35">
        <v>111.09399999999999</v>
      </c>
      <c r="AB35">
        <v>85.178200000000004</v>
      </c>
      <c r="AD35">
        <f t="shared" si="11"/>
        <v>323417.6911815416</v>
      </c>
      <c r="AE35">
        <f t="shared" si="12"/>
        <v>1.6511140247789404E-2</v>
      </c>
      <c r="AF35">
        <f t="shared" si="13"/>
        <v>354.11297023549878</v>
      </c>
      <c r="AG35">
        <f t="shared" si="14"/>
        <v>1.7005872436683517E-3</v>
      </c>
      <c r="AI35">
        <v>4.1249079123306966</v>
      </c>
      <c r="AJ35">
        <v>31.391576892001748</v>
      </c>
      <c r="AN35">
        <v>0.9653221187404083</v>
      </c>
      <c r="AO35">
        <f t="shared" si="15"/>
        <v>965.32211874040831</v>
      </c>
      <c r="AP35">
        <v>47.760404744817976</v>
      </c>
      <c r="AQ35">
        <v>500</v>
      </c>
    </row>
    <row r="36" spans="2:43" x14ac:dyDescent="0.2">
      <c r="B36">
        <v>600</v>
      </c>
      <c r="C36">
        <v>1400000</v>
      </c>
      <c r="D36">
        <v>464.68447400000002</v>
      </c>
      <c r="E36">
        <v>-507452.79923100001</v>
      </c>
      <c r="F36">
        <v>2515520.182703</v>
      </c>
      <c r="G36">
        <v>-521.57268199999999</v>
      </c>
      <c r="I36">
        <f t="shared" si="6"/>
        <v>1679.8571307369857</v>
      </c>
      <c r="J36">
        <f t="shared" si="7"/>
        <v>3.6672575025976407E-2</v>
      </c>
      <c r="K36">
        <f t="shared" si="8"/>
        <v>0.99889634408727468</v>
      </c>
      <c r="L36">
        <f t="shared" si="9"/>
        <v>-37.745507000014186</v>
      </c>
      <c r="M36">
        <f t="shared" si="10"/>
        <v>-5.1899647800007367</v>
      </c>
      <c r="O36">
        <v>600</v>
      </c>
      <c r="P36">
        <v>1400000</v>
      </c>
      <c r="Q36">
        <v>464.68447400000002</v>
      </c>
      <c r="R36">
        <v>-507452.79923100001</v>
      </c>
      <c r="S36">
        <v>2515520.182703</v>
      </c>
      <c r="T36">
        <v>-521.57268199999999</v>
      </c>
      <c r="U36">
        <v>192.63803100000001</v>
      </c>
      <c r="V36">
        <f t="shared" si="16"/>
        <v>1.9263803100000001E-2</v>
      </c>
      <c r="Y36">
        <v>1400000</v>
      </c>
      <c r="Z36">
        <v>25.9529</v>
      </c>
      <c r="AA36">
        <v>111.375</v>
      </c>
      <c r="AB36">
        <v>85.4221</v>
      </c>
      <c r="AD36">
        <f t="shared" si="11"/>
        <v>326203.88508987147</v>
      </c>
      <c r="AE36">
        <f t="shared" si="12"/>
        <v>1.9198185776498705E-2</v>
      </c>
      <c r="AF36">
        <f t="shared" si="13"/>
        <v>327.39996600186765</v>
      </c>
      <c r="AG36">
        <f t="shared" si="14"/>
        <v>1.8393404475691507E-3</v>
      </c>
      <c r="AI36">
        <v>4.0450771660038258</v>
      </c>
      <c r="AJ36">
        <v>31.468438527878856</v>
      </c>
      <c r="AN36">
        <v>0.8396364704919268</v>
      </c>
      <c r="AO36">
        <f t="shared" si="15"/>
        <v>839.63647049192684</v>
      </c>
      <c r="AP36">
        <v>52.37510599808607</v>
      </c>
      <c r="AQ36">
        <v>500</v>
      </c>
    </row>
    <row r="37" spans="2:43" x14ac:dyDescent="0.2">
      <c r="B37">
        <v>650</v>
      </c>
      <c r="C37">
        <v>1500000</v>
      </c>
      <c r="D37">
        <v>464.69146699999999</v>
      </c>
      <c r="E37">
        <v>-507460.30968800001</v>
      </c>
      <c r="F37">
        <v>2515520.182703</v>
      </c>
      <c r="G37">
        <v>-741.830512</v>
      </c>
      <c r="I37">
        <f t="shared" si="6"/>
        <v>1672.346673736989</v>
      </c>
      <c r="J37">
        <f t="shared" si="7"/>
        <v>3.9728622944807772E-2</v>
      </c>
      <c r="K37">
        <f t="shared" si="8"/>
        <v>0.99889634408727468</v>
      </c>
      <c r="L37">
        <f t="shared" si="9"/>
        <v>-45.255964000010863</v>
      </c>
      <c r="M37">
        <f t="shared" si="10"/>
        <v>-5.3502091399999339</v>
      </c>
      <c r="O37">
        <v>650</v>
      </c>
      <c r="P37">
        <v>1500000</v>
      </c>
      <c r="Q37">
        <v>464.69146699999999</v>
      </c>
      <c r="R37">
        <v>-507460.30968800001</v>
      </c>
      <c r="S37">
        <v>2515520.182703</v>
      </c>
      <c r="T37">
        <v>-741.830512</v>
      </c>
      <c r="U37">
        <v>204.62799000000001</v>
      </c>
      <c r="V37">
        <f t="shared" si="16"/>
        <v>2.0462799000000004E-2</v>
      </c>
      <c r="Y37">
        <v>1500000</v>
      </c>
      <c r="Z37">
        <v>26.040299999999998</v>
      </c>
      <c r="AA37">
        <v>111.179</v>
      </c>
      <c r="AB37">
        <v>85.1387</v>
      </c>
      <c r="AD37">
        <f t="shared" si="11"/>
        <v>322967.96077445726</v>
      </c>
      <c r="AE37">
        <f t="shared" si="12"/>
        <v>2.0597422881301401E-2</v>
      </c>
      <c r="AF37">
        <f t="shared" si="13"/>
        <v>299.21739381288944</v>
      </c>
      <c r="AG37">
        <f t="shared" si="14"/>
        <v>2.0125835344203804E-3</v>
      </c>
      <c r="AI37">
        <v>4.5916513605157601</v>
      </c>
      <c r="AJ37">
        <v>31.50025878050571</v>
      </c>
      <c r="AN37">
        <v>0.63475270131194272</v>
      </c>
      <c r="AO37">
        <f t="shared" si="15"/>
        <v>634.7527013119427</v>
      </c>
      <c r="AP37">
        <v>58.200278388156342</v>
      </c>
      <c r="AQ37">
        <v>500</v>
      </c>
    </row>
    <row r="38" spans="2:43" x14ac:dyDescent="0.2">
      <c r="B38">
        <v>700</v>
      </c>
      <c r="C38">
        <v>1600000</v>
      </c>
      <c r="D38">
        <v>464.69063</v>
      </c>
      <c r="E38">
        <v>-507460.41771299997</v>
      </c>
      <c r="F38">
        <v>2515520.182703</v>
      </c>
      <c r="G38">
        <v>-760.17103499999996</v>
      </c>
      <c r="I38">
        <f t="shared" si="6"/>
        <v>1672.2386487370241</v>
      </c>
      <c r="J38">
        <f t="shared" si="7"/>
        <v>4.2784670863639143E-2</v>
      </c>
      <c r="K38">
        <f t="shared" si="8"/>
        <v>0.99889634408727468</v>
      </c>
      <c r="L38">
        <f t="shared" si="9"/>
        <v>-45.363988999975845</v>
      </c>
      <c r="M38">
        <f t="shared" si="10"/>
        <v>-5.2021604999992999</v>
      </c>
      <c r="O38">
        <v>700</v>
      </c>
      <c r="P38">
        <v>1600000</v>
      </c>
      <c r="Q38">
        <v>464.69063</v>
      </c>
      <c r="R38">
        <v>-507460.41771299997</v>
      </c>
      <c r="S38">
        <v>2515520.182703</v>
      </c>
      <c r="T38">
        <v>-760.17103499999996</v>
      </c>
      <c r="U38">
        <v>230.69260199999999</v>
      </c>
      <c r="V38">
        <f t="shared" si="16"/>
        <v>2.30692602E-2</v>
      </c>
      <c r="Y38">
        <v>1600000</v>
      </c>
      <c r="Z38">
        <v>25.933399999999999</v>
      </c>
      <c r="AA38">
        <v>111.101</v>
      </c>
      <c r="AB38">
        <v>85.167599999999993</v>
      </c>
      <c r="AD38">
        <f t="shared" si="11"/>
        <v>323296.96307557682</v>
      </c>
      <c r="AE38">
        <f t="shared" si="12"/>
        <v>2.3197401056498416E-2</v>
      </c>
      <c r="AF38">
        <f t="shared" si="13"/>
        <v>278.12775880587475</v>
      </c>
      <c r="AG38">
        <f t="shared" si="14"/>
        <v>2.1651920059526254E-3</v>
      </c>
      <c r="AI38">
        <v>4.3294659875635642</v>
      </c>
      <c r="AJ38">
        <v>31.504700078740008</v>
      </c>
      <c r="AN38">
        <v>0.43941784561551495</v>
      </c>
      <c r="AO38">
        <f t="shared" si="15"/>
        <v>439.41784561551492</v>
      </c>
      <c r="AP38">
        <v>65.549276169539965</v>
      </c>
      <c r="AQ38">
        <v>500</v>
      </c>
    </row>
    <row r="39" spans="2:43" x14ac:dyDescent="0.2">
      <c r="B39">
        <v>750</v>
      </c>
      <c r="C39">
        <v>1700000</v>
      </c>
      <c r="D39">
        <v>464.72395399999999</v>
      </c>
      <c r="E39">
        <v>-507447.56183199998</v>
      </c>
      <c r="F39">
        <v>2515520.182703</v>
      </c>
      <c r="G39">
        <v>-774.22173899999996</v>
      </c>
      <c r="I39">
        <f t="shared" si="6"/>
        <v>1685.0945297370199</v>
      </c>
      <c r="J39">
        <f t="shared" si="7"/>
        <v>4.5840718782470508E-2</v>
      </c>
      <c r="K39">
        <f t="shared" si="8"/>
        <v>0.99889634408727468</v>
      </c>
      <c r="L39">
        <f t="shared" si="9"/>
        <v>-32.508107999979984</v>
      </c>
      <c r="M39">
        <f t="shared" si="10"/>
        <v>-4.942882380000083</v>
      </c>
      <c r="O39">
        <v>750</v>
      </c>
      <c r="P39">
        <v>1700000</v>
      </c>
      <c r="Q39">
        <v>464.72395399999999</v>
      </c>
      <c r="R39">
        <v>-507447.56183199998</v>
      </c>
      <c r="S39">
        <v>2515520.182703</v>
      </c>
      <c r="T39">
        <v>-774.22173899999996</v>
      </c>
      <c r="U39">
        <v>246.58490599999999</v>
      </c>
      <c r="V39">
        <f t="shared" si="16"/>
        <v>2.4658490599999999E-2</v>
      </c>
      <c r="Y39">
        <v>1700000</v>
      </c>
      <c r="Z39">
        <v>25.7606</v>
      </c>
      <c r="AA39">
        <v>111.217</v>
      </c>
      <c r="AB39">
        <v>85.456400000000002</v>
      </c>
      <c r="AD39">
        <f t="shared" si="11"/>
        <v>326596.99014899076</v>
      </c>
      <c r="AE39">
        <f t="shared" si="12"/>
        <v>2.4544918786200853E-2</v>
      </c>
      <c r="AF39">
        <f t="shared" si="13"/>
        <v>262.235609956963</v>
      </c>
      <c r="AG39">
        <f t="shared" si="14"/>
        <v>2.2964081807914285E-3</v>
      </c>
      <c r="AI39">
        <v>3.9670315678683252</v>
      </c>
      <c r="AJ39">
        <v>31.640228327902054</v>
      </c>
      <c r="AN39">
        <v>0.36246085075749862</v>
      </c>
      <c r="AO39">
        <f t="shared" si="15"/>
        <v>362.46085075749863</v>
      </c>
      <c r="AP39">
        <v>71.668581834471937</v>
      </c>
      <c r="AQ39">
        <v>500</v>
      </c>
    </row>
    <row r="40" spans="2:43" x14ac:dyDescent="0.2">
      <c r="B40">
        <v>800</v>
      </c>
      <c r="C40">
        <v>1800000</v>
      </c>
      <c r="D40">
        <v>464.68045799999999</v>
      </c>
      <c r="E40">
        <v>-507454.44985700003</v>
      </c>
      <c r="F40">
        <v>2515520.182703</v>
      </c>
      <c r="G40">
        <v>-757.28176800000006</v>
      </c>
      <c r="I40">
        <f t="shared" si="6"/>
        <v>1678.2065047369688</v>
      </c>
      <c r="J40">
        <f t="shared" si="7"/>
        <v>4.8896766701301879E-2</v>
      </c>
      <c r="K40">
        <f t="shared" si="8"/>
        <v>0.99889634408727468</v>
      </c>
      <c r="L40">
        <f t="shared" si="9"/>
        <v>-39.396133000031114</v>
      </c>
      <c r="M40">
        <f t="shared" si="10"/>
        <v>-5.3377605000010222</v>
      </c>
      <c r="O40">
        <v>800</v>
      </c>
      <c r="P40">
        <v>1800000</v>
      </c>
      <c r="Q40">
        <v>464.68045799999999</v>
      </c>
      <c r="R40">
        <v>-507454.44985700003</v>
      </c>
      <c r="S40">
        <v>2515520.182703</v>
      </c>
      <c r="T40">
        <v>-757.28176800000006</v>
      </c>
      <c r="U40">
        <v>285.14338800000002</v>
      </c>
      <c r="V40">
        <f t="shared" si="16"/>
        <v>2.8514338800000004E-2</v>
      </c>
      <c r="Y40">
        <v>1800000</v>
      </c>
      <c r="Z40">
        <v>26.375399999999999</v>
      </c>
      <c r="AA40">
        <v>110.791</v>
      </c>
      <c r="AB40">
        <v>84.415599999999998</v>
      </c>
      <c r="AD40">
        <f t="shared" si="11"/>
        <v>314808.55987558694</v>
      </c>
      <c r="AE40">
        <f t="shared" si="12"/>
        <v>2.9445847692213974E-2</v>
      </c>
      <c r="AF40">
        <f t="shared" si="13"/>
        <v>236.97214344634804</v>
      </c>
      <c r="AG40">
        <f t="shared" si="14"/>
        <v>2.5412269612877167E-3</v>
      </c>
      <c r="AI40">
        <v>4.204674833470226</v>
      </c>
      <c r="AJ40">
        <v>31.71386637799694</v>
      </c>
      <c r="AN40">
        <v>0.30522634991174713</v>
      </c>
      <c r="AO40">
        <f t="shared" si="15"/>
        <v>305.22634991174715</v>
      </c>
      <c r="AP40">
        <v>77.801435200785491</v>
      </c>
      <c r="AQ40">
        <v>500</v>
      </c>
    </row>
    <row r="41" spans="2:43" x14ac:dyDescent="0.2">
      <c r="B41">
        <v>850</v>
      </c>
      <c r="C41">
        <v>1900000</v>
      </c>
      <c r="D41">
        <v>464.676603</v>
      </c>
      <c r="E41">
        <v>-507452.53894</v>
      </c>
      <c r="F41">
        <v>2515520.182703</v>
      </c>
      <c r="G41">
        <v>-797.39629400000001</v>
      </c>
      <c r="I41">
        <f t="shared" si="6"/>
        <v>1680.1174217369989</v>
      </c>
      <c r="J41">
        <f t="shared" si="7"/>
        <v>5.1952814620133243E-2</v>
      </c>
      <c r="K41">
        <f t="shared" si="8"/>
        <v>0.99889634408727468</v>
      </c>
      <c r="L41">
        <f t="shared" si="9"/>
        <v>-37.485216000000946</v>
      </c>
      <c r="M41">
        <f t="shared" si="10"/>
        <v>-5.1617816599993969</v>
      </c>
      <c r="O41">
        <v>850</v>
      </c>
      <c r="P41">
        <v>1900000</v>
      </c>
      <c r="Q41">
        <v>464.676603</v>
      </c>
      <c r="R41">
        <v>-507452.53894</v>
      </c>
      <c r="S41">
        <v>2515520.182703</v>
      </c>
      <c r="T41">
        <v>-797.39629400000001</v>
      </c>
      <c r="U41">
        <v>300.60003799999998</v>
      </c>
      <c r="V41">
        <f t="shared" si="16"/>
        <v>3.0060003799999999E-2</v>
      </c>
      <c r="Y41">
        <v>1900000</v>
      </c>
      <c r="Z41">
        <v>26.058499999999999</v>
      </c>
      <c r="AA41">
        <v>110.982</v>
      </c>
      <c r="AB41">
        <v>84.923500000000004</v>
      </c>
      <c r="AD41">
        <f t="shared" si="11"/>
        <v>320525.10545680107</v>
      </c>
      <c r="AE41">
        <f t="shared" si="12"/>
        <v>3.0488374327984936E-2</v>
      </c>
      <c r="AF41">
        <f t="shared" si="13"/>
        <v>227.08261000715953</v>
      </c>
      <c r="AG41">
        <f t="shared" si="14"/>
        <v>2.6518983553210597E-3</v>
      </c>
      <c r="AI41">
        <v>5.5141336453400527</v>
      </c>
      <c r="AJ41">
        <v>31.784161632307487</v>
      </c>
      <c r="AK41">
        <f>AVERAGE(AI36:AI46)</f>
        <v>4.5799131879291135</v>
      </c>
      <c r="AL41">
        <f>AVERAGE(AJ36:AJ46)</f>
        <v>31.725815672803332</v>
      </c>
      <c r="AN41">
        <v>0.22246077210965609</v>
      </c>
      <c r="AO41">
        <f t="shared" si="15"/>
        <v>222.46077210965609</v>
      </c>
      <c r="AP41">
        <v>85.739783832404626</v>
      </c>
      <c r="AQ41">
        <v>500</v>
      </c>
    </row>
    <row r="42" spans="2:43" x14ac:dyDescent="0.2">
      <c r="B42">
        <v>900</v>
      </c>
      <c r="C42">
        <v>2000000</v>
      </c>
      <c r="D42">
        <v>464.701167</v>
      </c>
      <c r="E42">
        <v>-507455.59483299998</v>
      </c>
      <c r="F42">
        <v>2515520.182703</v>
      </c>
      <c r="G42">
        <v>-880.90850599999999</v>
      </c>
      <c r="I42">
        <f t="shared" si="6"/>
        <v>1677.0615287370165</v>
      </c>
      <c r="J42">
        <f t="shared" si="7"/>
        <v>5.5008862538964608E-2</v>
      </c>
      <c r="K42">
        <f t="shared" si="8"/>
        <v>0.99889634408727468</v>
      </c>
      <c r="L42">
        <f t="shared" si="9"/>
        <v>-40.541108999983408</v>
      </c>
      <c r="M42">
        <f t="shared" si="10"/>
        <v>-5.2611178599996489</v>
      </c>
      <c r="O42">
        <v>900</v>
      </c>
      <c r="P42">
        <v>2000000</v>
      </c>
      <c r="Q42">
        <v>464.701167</v>
      </c>
      <c r="R42">
        <v>-507455.59483299998</v>
      </c>
      <c r="S42">
        <v>2515520.182703</v>
      </c>
      <c r="T42">
        <v>-880.90850599999999</v>
      </c>
      <c r="U42">
        <v>339.482212</v>
      </c>
      <c r="V42">
        <f t="shared" si="16"/>
        <v>3.3948221200000003E-2</v>
      </c>
      <c r="Y42">
        <v>2000000</v>
      </c>
      <c r="Z42">
        <v>26.4253</v>
      </c>
      <c r="AA42">
        <v>110.965</v>
      </c>
      <c r="AB42">
        <v>84.539699999999996</v>
      </c>
      <c r="AD42">
        <f t="shared" si="11"/>
        <v>316199.00918364187</v>
      </c>
      <c r="AE42">
        <f t="shared" si="12"/>
        <v>3.4903084373355202E-2</v>
      </c>
      <c r="AF42">
        <f t="shared" si="13"/>
        <v>211.57227036709904</v>
      </c>
      <c r="AG42">
        <f t="shared" si="14"/>
        <v>2.8463087291880113E-3</v>
      </c>
      <c r="AI42">
        <v>3.8866867112840038</v>
      </c>
      <c r="AJ42">
        <v>31.809181122539709</v>
      </c>
      <c r="AN42">
        <v>0.19554308755724167</v>
      </c>
      <c r="AO42">
        <f t="shared" si="15"/>
        <v>195.54308755724168</v>
      </c>
      <c r="AP42">
        <v>95.039562402135701</v>
      </c>
      <c r="AQ42">
        <v>500</v>
      </c>
    </row>
    <row r="43" spans="2:43" x14ac:dyDescent="0.2">
      <c r="B43">
        <v>950</v>
      </c>
      <c r="C43">
        <v>2100000</v>
      </c>
      <c r="D43">
        <v>464.71265799999998</v>
      </c>
      <c r="E43">
        <v>-507455.46073300001</v>
      </c>
      <c r="F43">
        <v>2515520.182703</v>
      </c>
      <c r="G43">
        <v>-743.09279600000002</v>
      </c>
      <c r="I43">
        <f t="shared" si="6"/>
        <v>1677.1956287369831</v>
      </c>
      <c r="J43">
        <f t="shared" si="7"/>
        <v>5.8064910457795979E-2</v>
      </c>
      <c r="K43">
        <f t="shared" si="8"/>
        <v>0.99889634408727468</v>
      </c>
      <c r="L43">
        <f t="shared" si="9"/>
        <v>-40.407009000016842</v>
      </c>
      <c r="M43">
        <f t="shared" si="10"/>
        <v>-5.1973180000006689</v>
      </c>
      <c r="O43">
        <v>950</v>
      </c>
      <c r="P43">
        <v>2100000</v>
      </c>
      <c r="Q43">
        <v>464.71265799999998</v>
      </c>
      <c r="R43">
        <v>-507455.46073300001</v>
      </c>
      <c r="S43">
        <v>2515520.182703</v>
      </c>
      <c r="T43">
        <v>-743.09279600000002</v>
      </c>
      <c r="U43">
        <v>361.48565500000001</v>
      </c>
      <c r="V43">
        <f t="shared" si="16"/>
        <v>3.61485655E-2</v>
      </c>
      <c r="Y43">
        <v>2100000</v>
      </c>
      <c r="Z43">
        <v>26.0639</v>
      </c>
      <c r="AA43">
        <v>110.831</v>
      </c>
      <c r="AB43">
        <v>84.767099999999999</v>
      </c>
      <c r="AD43">
        <f t="shared" si="11"/>
        <v>318757.47244664782</v>
      </c>
      <c r="AE43">
        <f t="shared" si="12"/>
        <v>3.6867015516820645E-2</v>
      </c>
      <c r="AF43">
        <f t="shared" si="13"/>
        <v>202.05868411302245</v>
      </c>
      <c r="AG43">
        <f t="shared" si="14"/>
        <v>2.9803222892570988E-3</v>
      </c>
      <c r="AI43">
        <v>4.727203495884523</v>
      </c>
      <c r="AJ43">
        <v>31.855915784202686</v>
      </c>
      <c r="AN43">
        <v>0.14489564155181991</v>
      </c>
      <c r="AO43">
        <f t="shared" si="15"/>
        <v>144.89564155181992</v>
      </c>
      <c r="AP43">
        <v>107.26725819107365</v>
      </c>
      <c r="AQ43">
        <v>500</v>
      </c>
    </row>
    <row r="44" spans="2:43" x14ac:dyDescent="0.2">
      <c r="B44">
        <v>1000</v>
      </c>
      <c r="C44">
        <v>2200000</v>
      </c>
      <c r="D44">
        <v>464.711116</v>
      </c>
      <c r="E44">
        <v>-507461.26604999998</v>
      </c>
      <c r="F44">
        <v>2515520.182703</v>
      </c>
      <c r="G44">
        <v>-660.39044000000001</v>
      </c>
      <c r="I44">
        <f t="shared" si="6"/>
        <v>1671.390311737021</v>
      </c>
      <c r="J44">
        <f t="shared" si="7"/>
        <v>6.1120958376627343E-2</v>
      </c>
      <c r="K44">
        <f t="shared" si="8"/>
        <v>0.99889634408727468</v>
      </c>
      <c r="L44">
        <f t="shared" si="9"/>
        <v>-46.21232599997893</v>
      </c>
      <c r="M44">
        <f t="shared" si="10"/>
        <v>-5.3161063399992416</v>
      </c>
      <c r="O44">
        <v>1000</v>
      </c>
      <c r="P44">
        <v>2200000</v>
      </c>
      <c r="Q44">
        <v>464.711116</v>
      </c>
      <c r="R44">
        <v>-507461.26604999998</v>
      </c>
      <c r="S44">
        <v>2515520.182703</v>
      </c>
      <c r="T44">
        <v>-660.39044000000001</v>
      </c>
      <c r="U44">
        <v>402.194683</v>
      </c>
      <c r="V44">
        <f t="shared" si="16"/>
        <v>4.0219468299999998E-2</v>
      </c>
      <c r="Y44">
        <v>2200000</v>
      </c>
      <c r="Z44">
        <v>26.2392</v>
      </c>
      <c r="AA44">
        <v>110.946</v>
      </c>
      <c r="AB44">
        <v>84.706800000000001</v>
      </c>
      <c r="AD44">
        <f t="shared" si="11"/>
        <v>318077.70143728686</v>
      </c>
      <c r="AE44">
        <f t="shared" si="12"/>
        <v>4.1106489461511242E-2</v>
      </c>
      <c r="AF44">
        <f t="shared" si="13"/>
        <v>191.54639180553414</v>
      </c>
      <c r="AG44">
        <f t="shared" si="14"/>
        <v>3.1438858979467412E-3</v>
      </c>
      <c r="AI44">
        <v>4.5981921978491158</v>
      </c>
      <c r="AJ44">
        <v>31.884282575628131</v>
      </c>
      <c r="AN44">
        <v>0.11061379129530918</v>
      </c>
      <c r="AO44">
        <f t="shared" si="15"/>
        <v>110.61379129530918</v>
      </c>
      <c r="AP44">
        <v>121.79850234983839</v>
      </c>
      <c r="AQ44">
        <v>500</v>
      </c>
    </row>
    <row r="45" spans="2:43" x14ac:dyDescent="0.2">
      <c r="B45">
        <v>1050</v>
      </c>
      <c r="C45">
        <v>2300000</v>
      </c>
      <c r="D45">
        <v>464.68121600000001</v>
      </c>
      <c r="E45">
        <v>-507470.70316899999</v>
      </c>
      <c r="F45">
        <v>2515520.182703</v>
      </c>
      <c r="G45">
        <v>-489.15940799999998</v>
      </c>
      <c r="I45">
        <f t="shared" si="6"/>
        <v>1661.9531927370117</v>
      </c>
      <c r="J45">
        <f t="shared" si="7"/>
        <v>6.4177006295458708E-2</v>
      </c>
      <c r="K45">
        <f t="shared" si="8"/>
        <v>0.99889634408727468</v>
      </c>
      <c r="L45">
        <f t="shared" si="9"/>
        <v>-55.649444999988191</v>
      </c>
      <c r="M45">
        <f t="shared" si="10"/>
        <v>-5.3887423800001848</v>
      </c>
      <c r="O45">
        <v>1050</v>
      </c>
      <c r="P45">
        <v>2300000</v>
      </c>
      <c r="Q45">
        <v>464.68121600000001</v>
      </c>
      <c r="R45">
        <v>-507470.70316899999</v>
      </c>
      <c r="S45">
        <v>2515520.182703</v>
      </c>
      <c r="T45">
        <v>-489.15940799999998</v>
      </c>
      <c r="U45">
        <v>427.74317600000001</v>
      </c>
      <c r="V45">
        <f t="shared" si="16"/>
        <v>4.27743176E-2</v>
      </c>
      <c r="Y45">
        <v>2300000</v>
      </c>
      <c r="Z45">
        <v>26.022099999999998</v>
      </c>
      <c r="AA45">
        <v>111.29300000000001</v>
      </c>
      <c r="AB45">
        <v>85.270899999999997</v>
      </c>
      <c r="AD45">
        <f t="shared" si="11"/>
        <v>324474.77363224921</v>
      </c>
      <c r="AE45">
        <f t="shared" si="12"/>
        <v>4.285578357716565E-2</v>
      </c>
      <c r="AF45">
        <f t="shared" si="13"/>
        <v>186.09400826794331</v>
      </c>
      <c r="AG45">
        <f t="shared" si="14"/>
        <v>3.2359988674806541E-3</v>
      </c>
      <c r="AI45">
        <v>5.5384890562798965</v>
      </c>
      <c r="AJ45">
        <v>31.9111283789609</v>
      </c>
      <c r="AN45">
        <v>8.7458103490515388E-2</v>
      </c>
      <c r="AO45">
        <f t="shared" si="15"/>
        <v>87.458103490515384</v>
      </c>
      <c r="AP45">
        <v>143.14368660156913</v>
      </c>
      <c r="AQ45">
        <v>500</v>
      </c>
    </row>
    <row r="46" spans="2:43" x14ac:dyDescent="0.2">
      <c r="B46">
        <v>1100</v>
      </c>
      <c r="C46">
        <v>2400000</v>
      </c>
      <c r="D46">
        <v>464.70909899999998</v>
      </c>
      <c r="E46">
        <v>-507461.63411099999</v>
      </c>
      <c r="F46">
        <v>2515520.182703</v>
      </c>
      <c r="G46">
        <v>-650.76522799999998</v>
      </c>
      <c r="I46">
        <f t="shared" si="6"/>
        <v>1671.0222507370054</v>
      </c>
      <c r="J46">
        <f t="shared" si="7"/>
        <v>6.7233054214290086E-2</v>
      </c>
      <c r="K46">
        <f t="shared" si="8"/>
        <v>0.99889634408727468</v>
      </c>
      <c r="L46">
        <f t="shared" si="9"/>
        <v>-46.580386999994516</v>
      </c>
      <c r="M46">
        <f t="shared" si="10"/>
        <v>-5.0186188400001264</v>
      </c>
      <c r="O46">
        <v>1100</v>
      </c>
      <c r="P46">
        <v>2400000</v>
      </c>
      <c r="Q46">
        <v>464.70909899999998</v>
      </c>
      <c r="R46">
        <v>-507461.63411099999</v>
      </c>
      <c r="S46">
        <v>2515520.182703</v>
      </c>
      <c r="T46">
        <v>-650.76522799999998</v>
      </c>
      <c r="U46">
        <v>461.40022299999998</v>
      </c>
      <c r="V46">
        <f t="shared" si="16"/>
        <v>4.61400223E-2</v>
      </c>
      <c r="Y46">
        <v>2400000</v>
      </c>
      <c r="Z46">
        <v>25.896699999999999</v>
      </c>
      <c r="AA46">
        <v>110.90300000000001</v>
      </c>
      <c r="AB46">
        <v>85.006299999999996</v>
      </c>
      <c r="AD46">
        <f t="shared" si="11"/>
        <v>321463.55110509467</v>
      </c>
      <c r="AE46">
        <f t="shared" si="12"/>
        <v>4.6660925728175179E-2</v>
      </c>
      <c r="AF46">
        <f t="shared" si="13"/>
        <v>175.98668225044364</v>
      </c>
      <c r="AG46">
        <f t="shared" si="14"/>
        <v>3.4218498371542654E-3</v>
      </c>
      <c r="AI46">
        <v>4.9764390451609586</v>
      </c>
      <c r="AJ46">
        <v>31.911810814174199</v>
      </c>
      <c r="AN46">
        <v>6.0170466294922689E-2</v>
      </c>
      <c r="AO46">
        <f t="shared" si="15"/>
        <v>60.17046629492269</v>
      </c>
      <c r="AP46">
        <v>171.59792496276367</v>
      </c>
      <c r="AQ46">
        <v>500</v>
      </c>
    </row>
    <row r="47" spans="2:43" x14ac:dyDescent="0.2">
      <c r="B47">
        <v>1150</v>
      </c>
      <c r="C47">
        <v>2500000</v>
      </c>
      <c r="D47">
        <v>464.663027</v>
      </c>
      <c r="E47">
        <v>-507467.50737399998</v>
      </c>
      <c r="F47">
        <v>2515520.182703</v>
      </c>
      <c r="G47">
        <v>-687.089247</v>
      </c>
      <c r="I47">
        <f t="shared" si="6"/>
        <v>1665.1489877370186</v>
      </c>
      <c r="J47">
        <f t="shared" si="7"/>
        <v>7.028910213312145E-2</v>
      </c>
      <c r="K47">
        <f t="shared" si="8"/>
        <v>0.99889634408727468</v>
      </c>
      <c r="L47">
        <f>E47-$E$24</f>
        <v>-52.45364999998128</v>
      </c>
      <c r="M47">
        <f t="shared" si="10"/>
        <v>-5.317465259999735</v>
      </c>
      <c r="O47">
        <v>1150</v>
      </c>
      <c r="P47">
        <v>2500000</v>
      </c>
      <c r="Q47">
        <v>464.663027</v>
      </c>
      <c r="R47">
        <v>-507467.50737399998</v>
      </c>
      <c r="S47">
        <v>2515520.182703</v>
      </c>
      <c r="T47">
        <v>-687.089247</v>
      </c>
      <c r="U47">
        <v>487.98751199999998</v>
      </c>
      <c r="V47">
        <f t="shared" si="16"/>
        <v>4.8798751199999997E-2</v>
      </c>
      <c r="Y47">
        <v>2500000</v>
      </c>
      <c r="Z47">
        <v>26.02</v>
      </c>
      <c r="AA47">
        <v>111.045</v>
      </c>
      <c r="AB47">
        <v>85.025000000000006</v>
      </c>
      <c r="AD47">
        <f t="shared" si="11"/>
        <v>321675.74799776042</v>
      </c>
      <c r="AE47">
        <f t="shared" si="12"/>
        <v>4.9317116628470388E-2</v>
      </c>
      <c r="AF47">
        <f t="shared" si="13"/>
        <v>168.44620473413158</v>
      </c>
      <c r="AG47">
        <f t="shared" si="14"/>
        <v>3.5750286030515627E-3</v>
      </c>
      <c r="AI47">
        <v>4.3803933911880213</v>
      </c>
      <c r="AJ47">
        <v>31.956322283307156</v>
      </c>
      <c r="AN47">
        <v>4.6962459815797115E-2</v>
      </c>
      <c r="AO47">
        <f t="shared" si="15"/>
        <v>46.962459815797118</v>
      </c>
      <c r="AP47">
        <v>213.50701394651125</v>
      </c>
      <c r="AQ47">
        <v>500</v>
      </c>
    </row>
    <row r="48" spans="2:43" x14ac:dyDescent="0.2">
      <c r="B48">
        <v>1200</v>
      </c>
      <c r="C48">
        <v>2600000</v>
      </c>
      <c r="D48">
        <v>464.66987699999999</v>
      </c>
      <c r="E48">
        <v>-507464.94309399999</v>
      </c>
      <c r="F48">
        <v>2515520.182703</v>
      </c>
      <c r="G48">
        <v>-755.07922399999995</v>
      </c>
      <c r="I48">
        <f t="shared" si="6"/>
        <v>1667.71326773701</v>
      </c>
      <c r="J48">
        <f t="shared" si="7"/>
        <v>7.3345150051952815E-2</v>
      </c>
      <c r="K48">
        <f t="shared" si="8"/>
        <v>0.99889634408727468</v>
      </c>
      <c r="L48">
        <f t="shared" si="9"/>
        <v>-49.889369999989867</v>
      </c>
      <c r="M48">
        <f t="shared" si="10"/>
        <v>-5.1487144000001717</v>
      </c>
      <c r="O48">
        <v>1200</v>
      </c>
      <c r="P48">
        <v>2600000</v>
      </c>
      <c r="Q48">
        <v>464.66987699999999</v>
      </c>
      <c r="R48">
        <v>-507464.94309399999</v>
      </c>
      <c r="S48">
        <v>2515520.182703</v>
      </c>
      <c r="T48">
        <v>-755.07922399999995</v>
      </c>
      <c r="U48">
        <v>541.70932400000004</v>
      </c>
      <c r="V48">
        <f t="shared" si="16"/>
        <v>5.4170932400000003E-2</v>
      </c>
      <c r="Y48">
        <v>2600000</v>
      </c>
      <c r="Z48">
        <v>25.911200000000001</v>
      </c>
      <c r="AA48">
        <v>111.441</v>
      </c>
      <c r="AB48">
        <v>85.529799999999994</v>
      </c>
      <c r="AD48">
        <f t="shared" si="11"/>
        <v>327439.27282639861</v>
      </c>
      <c r="AE48">
        <f t="shared" si="12"/>
        <v>5.378272864328934E-2</v>
      </c>
      <c r="AF48">
        <f t="shared" si="13"/>
        <v>164.31994174671436</v>
      </c>
      <c r="AG48">
        <f t="shared" si="14"/>
        <v>3.6648016886972955E-3</v>
      </c>
      <c r="AI48">
        <v>5.3405680770733834</v>
      </c>
      <c r="AJ48">
        <v>31.973339401483695</v>
      </c>
      <c r="AN48">
        <v>2.9073871063798638E-2</v>
      </c>
      <c r="AO48">
        <f t="shared" si="15"/>
        <v>29.073871063798638</v>
      </c>
      <c r="AP48">
        <v>292.51746556576529</v>
      </c>
      <c r="AQ48">
        <v>500</v>
      </c>
    </row>
    <row r="49" spans="2:43" x14ac:dyDescent="0.2">
      <c r="B49">
        <v>1250</v>
      </c>
      <c r="C49">
        <v>2700000</v>
      </c>
      <c r="D49">
        <v>464.71015499999999</v>
      </c>
      <c r="E49">
        <v>-507467.97774599999</v>
      </c>
      <c r="F49">
        <v>2515520.182703</v>
      </c>
      <c r="G49">
        <v>-714.79022199999997</v>
      </c>
      <c r="I49">
        <f t="shared" si="6"/>
        <v>1664.6786157370079</v>
      </c>
      <c r="J49">
        <f t="shared" si="7"/>
        <v>7.6401197970784179E-2</v>
      </c>
      <c r="K49">
        <f t="shared" si="8"/>
        <v>0.99889634408727468</v>
      </c>
      <c r="L49">
        <f t="shared" si="9"/>
        <v>-52.924021999991965</v>
      </c>
      <c r="M49">
        <f t="shared" si="10"/>
        <v>-5.2606930400000422</v>
      </c>
      <c r="O49">
        <v>1250</v>
      </c>
      <c r="P49">
        <v>2700000</v>
      </c>
      <c r="Q49">
        <v>464.71015499999999</v>
      </c>
      <c r="R49">
        <v>-507467.97774599999</v>
      </c>
      <c r="S49">
        <v>2515520.182703</v>
      </c>
      <c r="T49">
        <v>-714.79022199999997</v>
      </c>
      <c r="U49">
        <v>570.14343399999996</v>
      </c>
      <c r="V49">
        <f t="shared" si="16"/>
        <v>5.70143434E-2</v>
      </c>
      <c r="Y49">
        <v>2700000</v>
      </c>
      <c r="Z49">
        <v>25.9895</v>
      </c>
      <c r="AA49">
        <v>111.31100000000001</v>
      </c>
      <c r="AB49">
        <v>85.3215</v>
      </c>
      <c r="AD49">
        <f t="shared" si="11"/>
        <v>325052.74929146661</v>
      </c>
      <c r="AE49">
        <f t="shared" si="12"/>
        <v>5.7021360097590519E-2</v>
      </c>
      <c r="AF49">
        <f t="shared" si="13"/>
        <v>156.59741249865692</v>
      </c>
      <c r="AG49">
        <f t="shared" si="14"/>
        <v>3.845529695486921E-3</v>
      </c>
      <c r="AI49">
        <v>3.784169987257477</v>
      </c>
      <c r="AJ49">
        <v>32.083673132087839</v>
      </c>
      <c r="AN49">
        <v>1.8242195820424602E-2</v>
      </c>
      <c r="AO49">
        <f t="shared" si="15"/>
        <v>18.242195820424602</v>
      </c>
      <c r="AP49">
        <v>450.57211760989264</v>
      </c>
      <c r="AQ49">
        <v>500</v>
      </c>
    </row>
    <row r="50" spans="2:43" x14ac:dyDescent="0.2">
      <c r="B50">
        <v>1300</v>
      </c>
      <c r="C50">
        <v>2800000</v>
      </c>
      <c r="D50">
        <v>464.65132899999998</v>
      </c>
      <c r="E50">
        <v>-507470.01993000001</v>
      </c>
      <c r="F50">
        <v>2515520.182703</v>
      </c>
      <c r="G50">
        <v>-612.04472099999998</v>
      </c>
      <c r="I50">
        <f t="shared" si="6"/>
        <v>1662.636431736988</v>
      </c>
      <c r="J50">
        <f t="shared" si="7"/>
        <v>7.9457245889615544E-2</v>
      </c>
      <c r="K50">
        <f t="shared" si="8"/>
        <v>0.99889634408727468</v>
      </c>
      <c r="L50">
        <f t="shared" si="9"/>
        <v>-54.96620600001188</v>
      </c>
      <c r="M50">
        <f t="shared" si="10"/>
        <v>-5.2408436800003981</v>
      </c>
      <c r="O50">
        <v>1300</v>
      </c>
      <c r="P50">
        <v>2800000</v>
      </c>
      <c r="Q50">
        <v>464.65132899999998</v>
      </c>
      <c r="R50">
        <v>-507470.01993000001</v>
      </c>
      <c r="S50">
        <v>2515520.182703</v>
      </c>
      <c r="T50">
        <v>-612.04472099999998</v>
      </c>
      <c r="U50">
        <v>614.51133000000004</v>
      </c>
      <c r="V50">
        <f t="shared" si="16"/>
        <v>6.1451133000000005E-2</v>
      </c>
      <c r="Y50">
        <v>2800000</v>
      </c>
      <c r="Z50">
        <v>26.217300000000002</v>
      </c>
      <c r="AA50">
        <v>111.322</v>
      </c>
      <c r="AB50">
        <v>85.104699999999994</v>
      </c>
      <c r="AD50">
        <f t="shared" si="11"/>
        <v>322581.18509988958</v>
      </c>
      <c r="AE50">
        <f t="shared" si="12"/>
        <v>6.1929582186661322E-2</v>
      </c>
      <c r="AF50">
        <f t="shared" si="13"/>
        <v>149.429530513195</v>
      </c>
      <c r="AG50">
        <f t="shared" si="14"/>
        <v>4.02999325455837E-3</v>
      </c>
      <c r="AI50">
        <v>4.8268592587149914</v>
      </c>
      <c r="AJ50">
        <v>32.150723912899906</v>
      </c>
      <c r="AN50">
        <v>8.2214590412797578E-3</v>
      </c>
      <c r="AO50">
        <f t="shared" si="15"/>
        <v>8.2214590412797577</v>
      </c>
      <c r="AP50">
        <v>1025.7810036253381</v>
      </c>
      <c r="AQ50">
        <v>500</v>
      </c>
    </row>
    <row r="51" spans="2:43" x14ac:dyDescent="0.2">
      <c r="B51">
        <v>1350</v>
      </c>
      <c r="C51">
        <v>2900000</v>
      </c>
      <c r="D51">
        <v>464.725663</v>
      </c>
      <c r="E51">
        <v>-507464.12556000001</v>
      </c>
      <c r="F51">
        <v>2515520.182703</v>
      </c>
      <c r="G51">
        <v>-468.69625100000002</v>
      </c>
      <c r="I51">
        <f t="shared" si="6"/>
        <v>1668.5308017369825</v>
      </c>
      <c r="J51">
        <f t="shared" si="7"/>
        <v>8.2513293808446922E-2</v>
      </c>
      <c r="K51">
        <f t="shared" si="8"/>
        <v>0.99889634408727468</v>
      </c>
      <c r="L51">
        <f t="shared" si="9"/>
        <v>-49.071836000017356</v>
      </c>
      <c r="M51">
        <f t="shared" si="10"/>
        <v>-5.0821126000001096</v>
      </c>
      <c r="O51">
        <v>1350</v>
      </c>
      <c r="P51">
        <v>2900000</v>
      </c>
      <c r="Q51">
        <v>464.725663</v>
      </c>
      <c r="R51">
        <v>-507464.12556000001</v>
      </c>
      <c r="S51">
        <v>2515520.182703</v>
      </c>
      <c r="T51">
        <v>-468.69625100000002</v>
      </c>
      <c r="U51">
        <v>650.17624799999999</v>
      </c>
      <c r="V51">
        <f t="shared" si="16"/>
        <v>6.5017624800000007E-2</v>
      </c>
      <c r="Y51">
        <v>2900000</v>
      </c>
      <c r="Z51">
        <v>25.908000000000001</v>
      </c>
      <c r="AA51">
        <v>110.887</v>
      </c>
      <c r="AB51">
        <v>84.978999999999999</v>
      </c>
      <c r="AD51">
        <f t="shared" si="11"/>
        <v>321153.93392993673</v>
      </c>
      <c r="AE51">
        <f t="shared" si="12"/>
        <v>6.5815038895550917E-2</v>
      </c>
      <c r="AF51">
        <f t="shared" si="13"/>
        <v>143.25844371304288</v>
      </c>
      <c r="AG51">
        <f t="shared" si="14"/>
        <v>4.2035916654675556E-3</v>
      </c>
      <c r="AI51">
        <v>3.6709612107618397</v>
      </c>
      <c r="AJ51">
        <v>32.221270164443425</v>
      </c>
    </row>
    <row r="52" spans="2:43" x14ac:dyDescent="0.2">
      <c r="B52">
        <v>1400</v>
      </c>
      <c r="C52">
        <v>3000000</v>
      </c>
      <c r="D52">
        <v>464.691551</v>
      </c>
      <c r="E52">
        <v>-507469.12332299998</v>
      </c>
      <c r="F52">
        <v>2515520.182703</v>
      </c>
      <c r="G52">
        <v>-577.27984300000003</v>
      </c>
      <c r="I52">
        <f t="shared" si="6"/>
        <v>1663.5330387370195</v>
      </c>
      <c r="J52">
        <f t="shared" si="7"/>
        <v>8.5569341727278286E-2</v>
      </c>
      <c r="K52">
        <f t="shared" si="8"/>
        <v>0.99889634408727468</v>
      </c>
      <c r="L52">
        <f t="shared" si="9"/>
        <v>-54.069598999980371</v>
      </c>
      <c r="M52">
        <f t="shared" si="10"/>
        <v>-5.2999552599992601</v>
      </c>
      <c r="O52">
        <v>1400</v>
      </c>
      <c r="P52">
        <v>3000000</v>
      </c>
      <c r="Q52">
        <v>464.691551</v>
      </c>
      <c r="R52">
        <v>-507469.12332299998</v>
      </c>
      <c r="S52">
        <v>2515520.182703</v>
      </c>
      <c r="T52">
        <v>-577.27984300000003</v>
      </c>
      <c r="U52">
        <v>707.53101400000003</v>
      </c>
      <c r="V52">
        <f t="shared" si="16"/>
        <v>7.0753101400000004E-2</v>
      </c>
      <c r="Y52">
        <v>3000000</v>
      </c>
      <c r="Z52">
        <v>25.618600000000001</v>
      </c>
      <c r="AA52">
        <v>111.041</v>
      </c>
      <c r="AB52">
        <v>85.422399999999996</v>
      </c>
      <c r="AD52">
        <f t="shared" si="11"/>
        <v>326207.3219584059</v>
      </c>
      <c r="AE52">
        <f t="shared" si="12"/>
        <v>7.0511355765415937E-2</v>
      </c>
      <c r="AF52">
        <f t="shared" si="13"/>
        <v>140.31574948810857</v>
      </c>
      <c r="AG52">
        <f t="shared" si="14"/>
        <v>4.2917491599974312E-3</v>
      </c>
      <c r="AI52">
        <v>4.0134714022831774</v>
      </c>
      <c r="AJ52">
        <v>32.262714705906809</v>
      </c>
      <c r="AK52">
        <f>AVERAGE(AI47:AI57)</f>
        <v>4.1533224827817401</v>
      </c>
      <c r="AL52">
        <f>AVERAGE(AJ47:AJ57)</f>
        <v>32.280444908356849</v>
      </c>
    </row>
    <row r="53" spans="2:43" x14ac:dyDescent="0.2">
      <c r="B53">
        <v>1450</v>
      </c>
      <c r="C53">
        <v>3100000</v>
      </c>
      <c r="D53">
        <v>464.71931599999999</v>
      </c>
      <c r="E53">
        <v>-507463.54423</v>
      </c>
      <c r="F53">
        <v>2515520.182703</v>
      </c>
      <c r="G53">
        <v>-546.18355899999995</v>
      </c>
      <c r="I53">
        <f t="shared" si="6"/>
        <v>1669.112131736998</v>
      </c>
      <c r="J53">
        <f t="shared" si="7"/>
        <v>8.8625389646109651E-2</v>
      </c>
      <c r="K53">
        <f t="shared" si="8"/>
        <v>0.99889634408727468</v>
      </c>
      <c r="L53">
        <f t="shared" si="9"/>
        <v>-48.490506000001915</v>
      </c>
      <c r="M53">
        <f t="shared" si="10"/>
        <v>-5.0884181400004307</v>
      </c>
      <c r="O53">
        <v>1450</v>
      </c>
      <c r="P53">
        <v>3100000</v>
      </c>
      <c r="Q53">
        <v>464.71931599999999</v>
      </c>
      <c r="R53">
        <v>-507463.54423</v>
      </c>
      <c r="S53">
        <v>2515520.182703</v>
      </c>
      <c r="T53">
        <v>-546.18355899999995</v>
      </c>
      <c r="U53">
        <v>748.60080200000004</v>
      </c>
      <c r="V53">
        <f t="shared" si="16"/>
        <v>7.4860080200000012E-2</v>
      </c>
      <c r="Y53">
        <v>3100000</v>
      </c>
      <c r="Z53">
        <v>25.9421</v>
      </c>
      <c r="AA53">
        <v>110.893</v>
      </c>
      <c r="AB53">
        <v>84.950900000000004</v>
      </c>
      <c r="AD53">
        <f t="shared" si="11"/>
        <v>320835.45141898055</v>
      </c>
      <c r="AE53">
        <f t="shared" si="12"/>
        <v>7.5853430379040923E-2</v>
      </c>
      <c r="AF53">
        <f t="shared" si="13"/>
        <v>133.24628196173109</v>
      </c>
      <c r="AG53">
        <f t="shared" si="14"/>
        <v>4.5194506828562346E-3</v>
      </c>
      <c r="AI53">
        <v>3.3737459342703033</v>
      </c>
      <c r="AJ53">
        <v>32.320246987289849</v>
      </c>
    </row>
    <row r="54" spans="2:43" x14ac:dyDescent="0.2">
      <c r="B54">
        <v>1500</v>
      </c>
      <c r="C54">
        <v>3200000</v>
      </c>
      <c r="D54">
        <v>464.696369</v>
      </c>
      <c r="E54">
        <v>-507454.26779299998</v>
      </c>
      <c r="F54">
        <v>2515520.182703</v>
      </c>
      <c r="G54">
        <v>-411.169329</v>
      </c>
      <c r="I54">
        <f t="shared" si="6"/>
        <v>1678.3885687370203</v>
      </c>
      <c r="J54">
        <f t="shared" si="7"/>
        <v>9.1681437564941015E-2</v>
      </c>
      <c r="K54">
        <f t="shared" si="8"/>
        <v>0.99889634408727468</v>
      </c>
      <c r="L54">
        <f t="shared" si="9"/>
        <v>-39.214068999979645</v>
      </c>
      <c r="M54">
        <f t="shared" si="10"/>
        <v>-5.0144712599995547</v>
      </c>
      <c r="O54">
        <v>1500</v>
      </c>
      <c r="P54">
        <v>3200000</v>
      </c>
      <c r="Q54">
        <v>464.696369</v>
      </c>
      <c r="R54">
        <v>-507454.26779299998</v>
      </c>
      <c r="S54">
        <v>2515520.182703</v>
      </c>
      <c r="T54">
        <v>-411.169329</v>
      </c>
      <c r="U54">
        <v>800.13179700000001</v>
      </c>
      <c r="V54">
        <f t="shared" si="16"/>
        <v>8.0013179700000006E-2</v>
      </c>
      <c r="Y54">
        <v>3200000</v>
      </c>
      <c r="Z54">
        <v>26.128499999999999</v>
      </c>
      <c r="AA54">
        <v>111.18</v>
      </c>
      <c r="AB54">
        <v>85.051500000000004</v>
      </c>
      <c r="AD54">
        <f t="shared" si="11"/>
        <v>321976.61472257838</v>
      </c>
      <c r="AE54">
        <f t="shared" si="12"/>
        <v>8.0787559381424179E-2</v>
      </c>
      <c r="AF54">
        <f t="shared" si="13"/>
        <v>129.26287825729113</v>
      </c>
      <c r="AG54">
        <f t="shared" si="14"/>
        <v>4.6587234333537878E-3</v>
      </c>
      <c r="AI54">
        <v>5.3305700199271016</v>
      </c>
      <c r="AJ54">
        <v>32.436893507656983</v>
      </c>
    </row>
    <row r="55" spans="2:43" x14ac:dyDescent="0.2">
      <c r="B55">
        <v>1550</v>
      </c>
      <c r="C55">
        <v>3300000</v>
      </c>
      <c r="D55">
        <v>464.71360499999997</v>
      </c>
      <c r="E55">
        <v>-507473.56049399998</v>
      </c>
      <c r="F55">
        <v>2515520.182703</v>
      </c>
      <c r="G55">
        <v>-324.61902400000002</v>
      </c>
      <c r="I55">
        <f t="shared" si="6"/>
        <v>1659.0958677370218</v>
      </c>
      <c r="J55">
        <f t="shared" si="7"/>
        <v>9.473748548377238E-2</v>
      </c>
      <c r="K55">
        <f t="shared" si="8"/>
        <v>0.99889634408727468</v>
      </c>
      <c r="L55">
        <f t="shared" si="9"/>
        <v>-58.506769999978133</v>
      </c>
      <c r="M55">
        <f t="shared" si="10"/>
        <v>-5.58585401999997</v>
      </c>
      <c r="O55">
        <v>1550</v>
      </c>
      <c r="P55">
        <v>3300000</v>
      </c>
      <c r="Q55">
        <v>464.71360499999997</v>
      </c>
      <c r="R55">
        <v>-507473.56049399998</v>
      </c>
      <c r="S55">
        <v>2515520.182703</v>
      </c>
      <c r="T55">
        <v>-324.61902400000002</v>
      </c>
      <c r="U55">
        <v>845.91370500000005</v>
      </c>
      <c r="V55">
        <f t="shared" si="16"/>
        <v>8.4591370500000013E-2</v>
      </c>
      <c r="Y55">
        <v>3300000</v>
      </c>
      <c r="Z55">
        <v>25.831700000000001</v>
      </c>
      <c r="AA55">
        <v>111.032</v>
      </c>
      <c r="AB55">
        <v>85.200299999999999</v>
      </c>
      <c r="AD55">
        <f t="shared" si="11"/>
        <v>323669.4945398788</v>
      </c>
      <c r="AE55">
        <f t="shared" si="12"/>
        <v>8.4963340682728858E-2</v>
      </c>
      <c r="AF55">
        <f t="shared" si="13"/>
        <v>125.75081910446129</v>
      </c>
      <c r="AG55">
        <f t="shared" si="14"/>
        <v>4.7888356059116559E-3</v>
      </c>
      <c r="AI55">
        <v>3.4343767343739451</v>
      </c>
      <c r="AJ55">
        <v>32.55476936251965</v>
      </c>
    </row>
    <row r="56" spans="2:43" x14ac:dyDescent="0.2">
      <c r="B56">
        <v>1600</v>
      </c>
      <c r="C56">
        <v>3400000</v>
      </c>
      <c r="D56">
        <v>464.68370399999998</v>
      </c>
      <c r="E56">
        <v>-507464.86927600001</v>
      </c>
      <c r="F56">
        <v>2515520.182703</v>
      </c>
      <c r="G56">
        <v>-530.53671699999995</v>
      </c>
      <c r="I56">
        <f t="shared" si="6"/>
        <v>1667.7870857369853</v>
      </c>
      <c r="J56">
        <f t="shared" si="7"/>
        <v>9.7793533402603758E-2</v>
      </c>
      <c r="K56">
        <f t="shared" si="8"/>
        <v>0.99889634408727468</v>
      </c>
      <c r="L56">
        <f t="shared" si="9"/>
        <v>-49.815552000014577</v>
      </c>
      <c r="M56">
        <f t="shared" si="10"/>
        <v>-5.0261756400007291</v>
      </c>
      <c r="O56">
        <v>1600</v>
      </c>
      <c r="P56">
        <v>3400000</v>
      </c>
      <c r="Q56">
        <v>464.68370399999998</v>
      </c>
      <c r="R56">
        <v>-507464.86927600001</v>
      </c>
      <c r="S56">
        <v>2515520.182703</v>
      </c>
      <c r="T56">
        <v>-530.53671699999995</v>
      </c>
      <c r="U56">
        <v>918.86182099999996</v>
      </c>
      <c r="V56">
        <f t="shared" si="16"/>
        <v>9.1886182100000005E-2</v>
      </c>
      <c r="Y56">
        <v>3400000</v>
      </c>
      <c r="Z56">
        <v>26.0474</v>
      </c>
      <c r="AA56">
        <v>111.119</v>
      </c>
      <c r="AB56">
        <v>85.071600000000004</v>
      </c>
      <c r="AD56">
        <f t="shared" si="11"/>
        <v>322204.944364861</v>
      </c>
      <c r="AE56">
        <f t="shared" si="12"/>
        <v>9.2709725417885927E-2</v>
      </c>
      <c r="AF56">
        <f t="shared" si="13"/>
        <v>121.26988593532455</v>
      </c>
      <c r="AG56">
        <f t="shared" si="14"/>
        <v>4.965783511342331E-3</v>
      </c>
      <c r="AI56">
        <v>3.8304494912784013</v>
      </c>
      <c r="AJ56">
        <v>32.557174733090562</v>
      </c>
    </row>
    <row r="57" spans="2:43" x14ac:dyDescent="0.2">
      <c r="B57">
        <v>1650</v>
      </c>
      <c r="C57">
        <v>3500000</v>
      </c>
      <c r="D57">
        <v>464.69791800000002</v>
      </c>
      <c r="E57">
        <v>-507466.23328500002</v>
      </c>
      <c r="F57">
        <v>2515520.182703</v>
      </c>
      <c r="G57">
        <v>-360.95820700000002</v>
      </c>
      <c r="I57">
        <f t="shared" si="6"/>
        <v>1666.4230767369736</v>
      </c>
      <c r="J57">
        <f t="shared" si="7"/>
        <v>0.10084958132143512</v>
      </c>
      <c r="K57">
        <f t="shared" si="8"/>
        <v>0.99889634408727468</v>
      </c>
      <c r="L57">
        <f t="shared" si="9"/>
        <v>-51.179561000026297</v>
      </c>
      <c r="M57">
        <f t="shared" si="10"/>
        <v>-5.2272801800002346</v>
      </c>
      <c r="O57">
        <v>1650</v>
      </c>
      <c r="P57">
        <v>3500000</v>
      </c>
      <c r="Q57">
        <v>464.69791800000002</v>
      </c>
      <c r="R57">
        <v>-507466.23328500002</v>
      </c>
      <c r="S57">
        <v>2515520.182703</v>
      </c>
      <c r="T57">
        <v>-360.95820700000002</v>
      </c>
      <c r="U57">
        <v>987.75154499999996</v>
      </c>
      <c r="V57">
        <f t="shared" si="16"/>
        <v>9.8775154500000004E-2</v>
      </c>
      <c r="Y57">
        <v>3500000</v>
      </c>
      <c r="Z57">
        <v>26.2286</v>
      </c>
      <c r="AA57">
        <v>111.285</v>
      </c>
      <c r="AB57">
        <v>85.056399999999996</v>
      </c>
      <c r="AD57">
        <f t="shared" si="11"/>
        <v>322032.26722633449</v>
      </c>
      <c r="AE57">
        <f t="shared" si="12"/>
        <v>9.9713880230671209E-2</v>
      </c>
      <c r="AF57">
        <f t="shared" si="13"/>
        <v>117.53201898405977</v>
      </c>
      <c r="AG57">
        <f t="shared" si="14"/>
        <v>5.1237101617532246E-3</v>
      </c>
      <c r="AI57">
        <v>3.7009818034705013</v>
      </c>
      <c r="AJ57">
        <v>32.56776580123941</v>
      </c>
    </row>
    <row r="58" spans="2:43" x14ac:dyDescent="0.2">
      <c r="B58">
        <v>1700</v>
      </c>
      <c r="C58">
        <v>3600000</v>
      </c>
      <c r="D58">
        <v>464.69250399999999</v>
      </c>
      <c r="E58">
        <v>-507461.53644200001</v>
      </c>
      <c r="F58">
        <v>2515520.182703</v>
      </c>
      <c r="G58">
        <v>-418.463325</v>
      </c>
      <c r="I58">
        <f t="shared" si="6"/>
        <v>1671.119919736986</v>
      </c>
      <c r="J58">
        <f t="shared" si="7"/>
        <v>0.10390562924026649</v>
      </c>
      <c r="K58">
        <f t="shared" si="8"/>
        <v>0.99889634408727468</v>
      </c>
      <c r="L58">
        <f t="shared" si="9"/>
        <v>-46.482718000013847</v>
      </c>
      <c r="M58">
        <f t="shared" si="10"/>
        <v>-5.1060631399997511</v>
      </c>
      <c r="O58">
        <v>1700</v>
      </c>
      <c r="P58">
        <v>3600000</v>
      </c>
      <c r="Q58">
        <v>464.69250399999999</v>
      </c>
      <c r="R58">
        <v>-507461.53644200001</v>
      </c>
      <c r="S58">
        <v>2515520.182703</v>
      </c>
      <c r="T58">
        <v>-418.463325</v>
      </c>
      <c r="U58">
        <v>1032.5869929999999</v>
      </c>
      <c r="V58">
        <f t="shared" si="16"/>
        <v>0.10325869929999999</v>
      </c>
      <c r="Y58">
        <v>3600000</v>
      </c>
      <c r="Z58">
        <v>26.070499999999999</v>
      </c>
      <c r="AA58">
        <v>111.026</v>
      </c>
      <c r="AB58">
        <v>84.955500000000001</v>
      </c>
      <c r="AD58">
        <f t="shared" si="11"/>
        <v>320887.5729265791</v>
      </c>
      <c r="AE58">
        <f t="shared" si="12"/>
        <v>0.10461188802548997</v>
      </c>
      <c r="AF58">
        <f t="shared" si="13"/>
        <v>113.66970377434467</v>
      </c>
      <c r="AG58">
        <f t="shared" si="14"/>
        <v>5.2978056597690979E-3</v>
      </c>
      <c r="AI58">
        <v>4.3114178034549857</v>
      </c>
      <c r="AJ58">
        <v>32.79488705111882</v>
      </c>
    </row>
    <row r="59" spans="2:43" x14ac:dyDescent="0.2">
      <c r="B59">
        <v>1750</v>
      </c>
      <c r="C59">
        <v>3700000</v>
      </c>
      <c r="D59">
        <v>464.68374999999997</v>
      </c>
      <c r="E59">
        <v>-507463.36191500002</v>
      </c>
      <c r="F59">
        <v>2515520.182703</v>
      </c>
      <c r="G59">
        <v>-291.74332900000002</v>
      </c>
      <c r="I59">
        <f t="shared" si="6"/>
        <v>1669.2944467369816</v>
      </c>
      <c r="J59">
        <f t="shared" si="7"/>
        <v>0.10696167715909785</v>
      </c>
      <c r="K59">
        <f t="shared" si="8"/>
        <v>0.99889634408727468</v>
      </c>
      <c r="L59">
        <f t="shared" si="9"/>
        <v>-48.308191000018269</v>
      </c>
      <c r="M59">
        <f t="shared" si="10"/>
        <v>-5.2365094600000885</v>
      </c>
      <c r="O59">
        <v>1750</v>
      </c>
      <c r="P59">
        <v>3700000</v>
      </c>
      <c r="Q59">
        <v>464.68374999999997</v>
      </c>
      <c r="R59">
        <v>-507463.36191500002</v>
      </c>
      <c r="S59">
        <v>2515520.182703</v>
      </c>
      <c r="T59">
        <v>-291.74332900000002</v>
      </c>
      <c r="U59">
        <v>1109.9868550000001</v>
      </c>
      <c r="V59">
        <f t="shared" si="16"/>
        <v>0.11099868550000001</v>
      </c>
      <c r="Y59">
        <v>3700000</v>
      </c>
      <c r="Z59">
        <v>25.7135</v>
      </c>
      <c r="AA59">
        <v>111.246</v>
      </c>
      <c r="AB59">
        <v>85.532499999999999</v>
      </c>
      <c r="AD59">
        <f t="shared" si="11"/>
        <v>327470.28355993377</v>
      </c>
      <c r="AE59">
        <f t="shared" si="12"/>
        <v>0.11019280247053673</v>
      </c>
      <c r="AF59">
        <f t="shared" si="13"/>
        <v>112.6872027198812</v>
      </c>
      <c r="AG59">
        <f t="shared" si="14"/>
        <v>5.3439963497625706E-3</v>
      </c>
      <c r="AI59">
        <v>3.3683202359395739</v>
      </c>
      <c r="AJ59">
        <v>32.833593401853541</v>
      </c>
    </row>
    <row r="60" spans="2:43" x14ac:dyDescent="0.2">
      <c r="B60">
        <v>1800</v>
      </c>
      <c r="C60">
        <v>3800000</v>
      </c>
      <c r="D60">
        <v>464.71055100000001</v>
      </c>
      <c r="E60">
        <v>-507462.59924399998</v>
      </c>
      <c r="F60">
        <v>2515520.182703</v>
      </c>
      <c r="G60">
        <v>-320.24068699999998</v>
      </c>
      <c r="I60">
        <f t="shared" si="6"/>
        <v>1670.0571177370148</v>
      </c>
      <c r="J60">
        <f t="shared" si="7"/>
        <v>0.11001772507792922</v>
      </c>
      <c r="K60">
        <f t="shared" si="8"/>
        <v>0.99889634408727468</v>
      </c>
      <c r="L60">
        <f t="shared" si="9"/>
        <v>-47.545519999985117</v>
      </c>
      <c r="M60">
        <f t="shared" si="10"/>
        <v>-5.1847465799993371</v>
      </c>
      <c r="O60">
        <v>1800</v>
      </c>
      <c r="P60">
        <v>3800000</v>
      </c>
      <c r="Q60">
        <v>464.71055100000001</v>
      </c>
      <c r="R60">
        <v>-507462.59924399998</v>
      </c>
      <c r="S60">
        <v>2515520.182703</v>
      </c>
      <c r="T60">
        <v>-320.24068699999998</v>
      </c>
      <c r="U60">
        <v>1183.702043</v>
      </c>
      <c r="V60">
        <f t="shared" si="16"/>
        <v>0.1183702043</v>
      </c>
      <c r="Y60">
        <v>3800000</v>
      </c>
      <c r="Z60">
        <v>26.314</v>
      </c>
      <c r="AA60">
        <v>111.229</v>
      </c>
      <c r="AB60">
        <v>84.915000000000006</v>
      </c>
      <c r="AD60">
        <f t="shared" si="11"/>
        <v>320428.87093819136</v>
      </c>
      <c r="AE60">
        <f t="shared" si="12"/>
        <v>0.12009309741850617</v>
      </c>
      <c r="AF60">
        <f t="shared" si="13"/>
        <v>107.20125893276601</v>
      </c>
      <c r="AG60">
        <f t="shared" si="14"/>
        <v>5.6174713431088059E-3</v>
      </c>
      <c r="AI60">
        <v>5.4249776196869064</v>
      </c>
      <c r="AJ60">
        <v>32.833818229999387</v>
      </c>
    </row>
    <row r="61" spans="2:43" x14ac:dyDescent="0.2">
      <c r="B61">
        <v>1850</v>
      </c>
      <c r="C61">
        <v>3900000</v>
      </c>
      <c r="D61">
        <v>464.683221</v>
      </c>
      <c r="E61">
        <v>-507461.727656</v>
      </c>
      <c r="F61">
        <v>2515520.182703</v>
      </c>
      <c r="G61">
        <v>-339.06258500000001</v>
      </c>
      <c r="I61">
        <f t="shared" si="6"/>
        <v>1670.9287057369947</v>
      </c>
      <c r="J61">
        <f t="shared" si="7"/>
        <v>0.11307377299676059</v>
      </c>
      <c r="K61">
        <f t="shared" si="8"/>
        <v>0.99889634408727468</v>
      </c>
      <c r="L61">
        <f t="shared" si="9"/>
        <v>-46.673932000005152</v>
      </c>
      <c r="M61">
        <f t="shared" si="10"/>
        <v>-5.1825682400004007</v>
      </c>
      <c r="O61">
        <v>1850</v>
      </c>
      <c r="P61">
        <v>3900000</v>
      </c>
      <c r="Q61">
        <v>464.683221</v>
      </c>
      <c r="R61">
        <v>-507461.727656</v>
      </c>
      <c r="S61">
        <v>2515520.182703</v>
      </c>
      <c r="T61">
        <v>-339.06258500000001</v>
      </c>
      <c r="U61">
        <v>1247.5753460000001</v>
      </c>
      <c r="V61">
        <f t="shared" si="16"/>
        <v>0.12475753460000001</v>
      </c>
      <c r="Y61">
        <v>3900000</v>
      </c>
      <c r="Z61">
        <v>26.279499999999999</v>
      </c>
      <c r="AA61">
        <v>111.214</v>
      </c>
      <c r="AB61">
        <v>84.9345</v>
      </c>
      <c r="AD61">
        <f t="shared" si="11"/>
        <v>320649.67284513317</v>
      </c>
      <c r="AE61">
        <f t="shared" si="12"/>
        <v>0.12648623666528758</v>
      </c>
      <c r="AF61">
        <f t="shared" si="13"/>
        <v>104.37580161477794</v>
      </c>
      <c r="AG61">
        <f t="shared" si="14"/>
        <v>5.769536527465942E-3</v>
      </c>
      <c r="AI61">
        <v>5.3912143064429561</v>
      </c>
      <c r="AJ61">
        <v>32.975332041834697</v>
      </c>
    </row>
    <row r="62" spans="2:43" x14ac:dyDescent="0.2">
      <c r="B62">
        <v>1900</v>
      </c>
      <c r="C62">
        <v>4000000</v>
      </c>
      <c r="D62">
        <v>464.67448899999999</v>
      </c>
      <c r="E62">
        <v>-507452.89347100002</v>
      </c>
      <c r="F62">
        <v>2515520.182703</v>
      </c>
      <c r="G62">
        <v>-305.84545500000002</v>
      </c>
      <c r="I62">
        <f t="shared" si="6"/>
        <v>1679.7628907369799</v>
      </c>
      <c r="J62">
        <f t="shared" si="7"/>
        <v>0.11612982091559196</v>
      </c>
      <c r="K62">
        <f t="shared" si="8"/>
        <v>0.99889634408727468</v>
      </c>
      <c r="L62">
        <f t="shared" si="9"/>
        <v>-37.839747000019997</v>
      </c>
      <c r="M62">
        <f t="shared" si="10"/>
        <v>-5.0233163000002969</v>
      </c>
      <c r="O62">
        <v>1900</v>
      </c>
      <c r="P62">
        <v>4000000</v>
      </c>
      <c r="Q62">
        <v>464.67448899999999</v>
      </c>
      <c r="R62">
        <v>-507452.89347100002</v>
      </c>
      <c r="S62">
        <v>2515520.182703</v>
      </c>
      <c r="T62">
        <v>-305.84545500000002</v>
      </c>
      <c r="U62">
        <v>1290.4463949999999</v>
      </c>
      <c r="V62">
        <f t="shared" si="16"/>
        <v>0.1290446395</v>
      </c>
      <c r="Y62">
        <v>4000000</v>
      </c>
      <c r="Z62">
        <v>26.190799999999999</v>
      </c>
      <c r="AA62">
        <v>111.53100000000001</v>
      </c>
      <c r="AB62">
        <v>85.340199999999996</v>
      </c>
      <c r="AD62">
        <f t="shared" si="11"/>
        <v>325266.52256328438</v>
      </c>
      <c r="AE62">
        <f t="shared" si="12"/>
        <v>0.12897569909978204</v>
      </c>
      <c r="AF62">
        <f t="shared" si="13"/>
        <v>103.09236836189991</v>
      </c>
      <c r="AG62">
        <f t="shared" si="14"/>
        <v>5.8413635225258477E-3</v>
      </c>
      <c r="AI62">
        <v>3.5552609786375795</v>
      </c>
      <c r="AJ62">
        <v>33.20861067942576</v>
      </c>
    </row>
    <row r="63" spans="2:43" x14ac:dyDescent="0.2">
      <c r="B63">
        <v>1950</v>
      </c>
      <c r="C63">
        <v>4100000</v>
      </c>
      <c r="D63">
        <v>464.68444399999998</v>
      </c>
      <c r="E63">
        <v>-507447.682875</v>
      </c>
      <c r="F63">
        <v>2515520.182703</v>
      </c>
      <c r="G63">
        <v>-342.36170499999997</v>
      </c>
      <c r="I63">
        <f t="shared" si="6"/>
        <v>1684.9734867369989</v>
      </c>
      <c r="J63">
        <f t="shared" si="7"/>
        <v>0.11918586883442332</v>
      </c>
      <c r="K63">
        <f t="shared" si="8"/>
        <v>0.99889634408727468</v>
      </c>
      <c r="L63">
        <f t="shared" si="9"/>
        <v>-32.629151000001002</v>
      </c>
      <c r="M63">
        <f t="shared" si="10"/>
        <v>-5.09578807999962</v>
      </c>
      <c r="O63">
        <v>1950</v>
      </c>
      <c r="P63">
        <v>4100000</v>
      </c>
      <c r="Q63">
        <v>464.68444399999998</v>
      </c>
      <c r="R63">
        <v>-507447.682875</v>
      </c>
      <c r="S63">
        <v>2515520.182703</v>
      </c>
      <c r="T63">
        <v>-342.36170499999997</v>
      </c>
      <c r="U63">
        <v>1397.3479850000001</v>
      </c>
      <c r="V63">
        <f t="shared" si="16"/>
        <v>0.13973479850000001</v>
      </c>
      <c r="Y63">
        <v>4100000</v>
      </c>
      <c r="Z63">
        <v>26.161000000000001</v>
      </c>
      <c r="AA63">
        <v>111.315</v>
      </c>
      <c r="AB63">
        <v>85.153999999999996</v>
      </c>
      <c r="AD63">
        <f t="shared" si="11"/>
        <v>323142.11064488476</v>
      </c>
      <c r="AE63">
        <f t="shared" si="12"/>
        <v>0.14057830553932799</v>
      </c>
      <c r="AF63">
        <f t="shared" si="13"/>
        <v>99.792912323256189</v>
      </c>
      <c r="AG63">
        <f t="shared" si="14"/>
        <v>6.034496699017176E-3</v>
      </c>
      <c r="AI63">
        <v>3.4357938297818493</v>
      </c>
      <c r="AJ63">
        <v>33.403605079726908</v>
      </c>
      <c r="AK63">
        <f>AVERAGE(AI58:AI68)</f>
        <v>4.1679253813954356</v>
      </c>
      <c r="AL63">
        <f>AVERAGE(AJ58:AJ68)</f>
        <v>33.269804201870109</v>
      </c>
    </row>
    <row r="64" spans="2:43" x14ac:dyDescent="0.2">
      <c r="B64">
        <v>2000</v>
      </c>
      <c r="C64">
        <v>4200000</v>
      </c>
      <c r="D64">
        <v>464.66906399999999</v>
      </c>
      <c r="E64">
        <v>-507452.38745400001</v>
      </c>
      <c r="F64">
        <v>2515520.182703</v>
      </c>
      <c r="G64">
        <v>-190.04685799999999</v>
      </c>
      <c r="I64">
        <f t="shared" si="6"/>
        <v>1680.2689077369869</v>
      </c>
      <c r="J64">
        <f t="shared" si="7"/>
        <v>0.12224191675325469</v>
      </c>
      <c r="K64">
        <f t="shared" si="8"/>
        <v>0.99889634408727468</v>
      </c>
      <c r="L64">
        <f t="shared" si="9"/>
        <v>-37.33373000001302</v>
      </c>
      <c r="M64">
        <f t="shared" si="10"/>
        <v>-5.2940915800002406</v>
      </c>
      <c r="O64">
        <v>2000</v>
      </c>
      <c r="P64">
        <v>4200000</v>
      </c>
      <c r="Q64">
        <v>464.66906399999999</v>
      </c>
      <c r="R64">
        <v>-507452.38745400001</v>
      </c>
      <c r="S64">
        <v>2515520.182703</v>
      </c>
      <c r="T64">
        <v>-190.04685799999999</v>
      </c>
      <c r="U64">
        <v>1443.6976569999999</v>
      </c>
      <c r="V64">
        <f t="shared" si="16"/>
        <v>0.14436976570000001</v>
      </c>
      <c r="Y64">
        <v>4200000</v>
      </c>
      <c r="Z64">
        <v>26.130700000000001</v>
      </c>
      <c r="AA64">
        <v>111.297</v>
      </c>
      <c r="AB64">
        <v>85.166300000000007</v>
      </c>
      <c r="AD64">
        <f t="shared" si="11"/>
        <v>323282.15886704781</v>
      </c>
      <c r="AE64">
        <f t="shared" si="12"/>
        <v>0.14517833206571384</v>
      </c>
      <c r="AF64">
        <f t="shared" si="13"/>
        <v>97.3402580348681</v>
      </c>
      <c r="AG64">
        <f t="shared" si="14"/>
        <v>6.1865461645302698E-3</v>
      </c>
      <c r="AI64">
        <v>3.2376267390270708</v>
      </c>
      <c r="AJ64">
        <v>33.425573851699852</v>
      </c>
    </row>
    <row r="65" spans="2:38" x14ac:dyDescent="0.2">
      <c r="B65">
        <v>2050</v>
      </c>
      <c r="C65">
        <v>4300000</v>
      </c>
      <c r="D65">
        <v>464.70808699999998</v>
      </c>
      <c r="E65">
        <v>-507441.49918699998</v>
      </c>
      <c r="F65">
        <v>2515520.182703</v>
      </c>
      <c r="G65">
        <v>-227.104162</v>
      </c>
      <c r="I65">
        <f t="shared" si="6"/>
        <v>1691.1571747370181</v>
      </c>
      <c r="J65">
        <f t="shared" si="7"/>
        <v>0.12529796467208607</v>
      </c>
      <c r="K65">
        <f t="shared" si="8"/>
        <v>0.99889634408727468</v>
      </c>
      <c r="L65">
        <f t="shared" si="9"/>
        <v>-26.445462999981828</v>
      </c>
      <c r="M65">
        <f t="shared" si="10"/>
        <v>-4.9822346599993761</v>
      </c>
      <c r="O65">
        <v>2050</v>
      </c>
      <c r="P65">
        <v>4300000</v>
      </c>
      <c r="Q65">
        <v>464.70808699999998</v>
      </c>
      <c r="R65">
        <v>-507441.49918699998</v>
      </c>
      <c r="S65">
        <v>2515520.182703</v>
      </c>
      <c r="T65">
        <v>-227.104162</v>
      </c>
      <c r="U65">
        <v>1584.4891419999999</v>
      </c>
      <c r="V65">
        <f t="shared" si="16"/>
        <v>0.15844891419999999</v>
      </c>
      <c r="Y65">
        <v>4300000</v>
      </c>
      <c r="Z65">
        <v>26.346599999999999</v>
      </c>
      <c r="AA65">
        <v>111.256</v>
      </c>
      <c r="AB65">
        <v>84.909400000000005</v>
      </c>
      <c r="AD65">
        <f t="shared" si="11"/>
        <v>320365.4798997842</v>
      </c>
      <c r="AE65">
        <f t="shared" si="12"/>
        <v>0.16078696673460705</v>
      </c>
      <c r="AF65">
        <f t="shared" si="13"/>
        <v>94.109313168609759</v>
      </c>
      <c r="AG65">
        <f t="shared" si="14"/>
        <v>6.3989416108167305E-3</v>
      </c>
      <c r="AI65">
        <v>3.0556379375025706</v>
      </c>
      <c r="AJ65">
        <v>33.460953261815405</v>
      </c>
    </row>
    <row r="66" spans="2:38" x14ac:dyDescent="0.2">
      <c r="B66">
        <v>2100</v>
      </c>
      <c r="C66">
        <v>4400000</v>
      </c>
      <c r="D66">
        <v>464.70451400000002</v>
      </c>
      <c r="E66">
        <v>-507449.60538600001</v>
      </c>
      <c r="F66">
        <v>2515520.182703</v>
      </c>
      <c r="G66">
        <v>-225.57868500000001</v>
      </c>
      <c r="I66">
        <f t="shared" si="6"/>
        <v>1683.0509757369873</v>
      </c>
      <c r="J66">
        <f t="shared" si="7"/>
        <v>0.12835401259091742</v>
      </c>
      <c r="K66">
        <f t="shared" si="8"/>
        <v>0.99889634408727468</v>
      </c>
      <c r="L66">
        <f t="shared" si="9"/>
        <v>-34.551662000012584</v>
      </c>
      <c r="M66">
        <f t="shared" si="10"/>
        <v>-5.3621239800006153</v>
      </c>
      <c r="O66">
        <v>2100</v>
      </c>
      <c r="P66">
        <v>4400000</v>
      </c>
      <c r="Q66">
        <v>464.70451400000002</v>
      </c>
      <c r="R66">
        <v>-507449.60538600001</v>
      </c>
      <c r="S66">
        <v>2515520.182703</v>
      </c>
      <c r="T66">
        <v>-225.57868500000001</v>
      </c>
      <c r="U66">
        <v>1663.388706</v>
      </c>
      <c r="V66">
        <f t="shared" si="16"/>
        <v>0.16633887059999999</v>
      </c>
      <c r="Y66">
        <v>4400000</v>
      </c>
      <c r="Z66">
        <v>25.869599999999998</v>
      </c>
      <c r="AA66">
        <v>111.232</v>
      </c>
      <c r="AB66">
        <v>85.362399999999994</v>
      </c>
      <c r="AD66">
        <f t="shared" si="11"/>
        <v>325520.42853184085</v>
      </c>
      <c r="AE66">
        <f t="shared" si="12"/>
        <v>0.16612033122527714</v>
      </c>
      <c r="AF66">
        <f t="shared" si="13"/>
        <v>93.346858124702166</v>
      </c>
      <c r="AG66">
        <f t="shared" si="14"/>
        <v>6.4512080224009291E-3</v>
      </c>
      <c r="AI66">
        <v>5.3805496352690048</v>
      </c>
      <c r="AJ66">
        <v>33.510974630049162</v>
      </c>
    </row>
    <row r="67" spans="2:38" x14ac:dyDescent="0.2">
      <c r="B67">
        <v>2150</v>
      </c>
      <c r="C67">
        <v>4500000</v>
      </c>
      <c r="D67">
        <v>464.66095799999999</v>
      </c>
      <c r="E67">
        <v>-507449.21918999997</v>
      </c>
      <c r="F67">
        <v>2515520.182703</v>
      </c>
      <c r="G67">
        <v>-235.95425599999999</v>
      </c>
      <c r="I67">
        <f t="shared" si="6"/>
        <v>1683.4371717370232</v>
      </c>
      <c r="J67">
        <f t="shared" si="7"/>
        <v>0.13141006050974879</v>
      </c>
      <c r="K67">
        <f t="shared" si="8"/>
        <v>0.99889634408727468</v>
      </c>
      <c r="L67">
        <f t="shared" si="9"/>
        <v>-34.165465999976732</v>
      </c>
      <c r="M67">
        <f>((L67-L66)-(B67-B66)*$H$14)/(B67-B66)</f>
        <v>-5.1922760799992833</v>
      </c>
      <c r="O67">
        <v>2150</v>
      </c>
      <c r="P67">
        <v>4500000</v>
      </c>
      <c r="Q67">
        <v>464.66095799999999</v>
      </c>
      <c r="R67">
        <v>-507449.21918999997</v>
      </c>
      <c r="S67">
        <v>2515520.182703</v>
      </c>
      <c r="T67">
        <v>-235.95425599999999</v>
      </c>
      <c r="U67">
        <v>1758.1314159999999</v>
      </c>
      <c r="V67">
        <f t="shared" si="16"/>
        <v>0.1758131416</v>
      </c>
      <c r="Y67">
        <v>4500000</v>
      </c>
      <c r="Z67">
        <v>26.080400000000001</v>
      </c>
      <c r="AA67">
        <v>111.17400000000001</v>
      </c>
      <c r="AB67">
        <v>85.093599999999995</v>
      </c>
      <c r="AD67">
        <f t="shared" si="11"/>
        <v>322454.98111259216</v>
      </c>
      <c r="AE67">
        <f t="shared" si="12"/>
        <v>0.17725134235821677</v>
      </c>
      <c r="AF67">
        <f t="shared" si="13"/>
        <v>90.31739052372231</v>
      </c>
      <c r="AG67">
        <f t="shared" si="14"/>
        <v>6.6675974195891888E-3</v>
      </c>
      <c r="AI67">
        <v>5.289387644805748</v>
      </c>
      <c r="AJ67">
        <v>33.709257832955934</v>
      </c>
    </row>
    <row r="68" spans="2:38" x14ac:dyDescent="0.2">
      <c r="B68">
        <v>2200</v>
      </c>
      <c r="C68">
        <v>4600000</v>
      </c>
      <c r="D68">
        <v>464.71070900000001</v>
      </c>
      <c r="E68">
        <v>-507442.05230699998</v>
      </c>
      <c r="F68">
        <v>2515520.182703</v>
      </c>
      <c r="G68">
        <v>-180.25545700000001</v>
      </c>
      <c r="I68">
        <f t="shared" si="6"/>
        <v>1690.6040547370212</v>
      </c>
      <c r="J68">
        <f t="shared" si="7"/>
        <v>0.13446610842858017</v>
      </c>
      <c r="K68">
        <f t="shared" si="8"/>
        <v>0.99889634408727468</v>
      </c>
      <c r="L68">
        <f t="shared" si="9"/>
        <v>-26.99858299997868</v>
      </c>
      <c r="M68">
        <f t="shared" ref="M68:M82" si="17">((L68-L67)-(B68-B67)*$H$14)/(B68-B67)</f>
        <v>-5.056662340000039</v>
      </c>
      <c r="O68">
        <v>2200</v>
      </c>
      <c r="P68">
        <v>4600000</v>
      </c>
      <c r="Q68">
        <v>464.71070900000001</v>
      </c>
      <c r="R68">
        <v>-507442.05230699998</v>
      </c>
      <c r="S68">
        <v>2515520.182703</v>
      </c>
      <c r="T68">
        <v>-180.25545700000001</v>
      </c>
      <c r="U68">
        <v>1838.73605</v>
      </c>
      <c r="V68">
        <f t="shared" si="16"/>
        <v>0.183873605</v>
      </c>
      <c r="Y68">
        <v>4600000</v>
      </c>
      <c r="Z68">
        <v>25.990100000000002</v>
      </c>
      <c r="AA68">
        <v>110.899</v>
      </c>
      <c r="AB68">
        <v>84.908900000000003</v>
      </c>
      <c r="AD68">
        <f t="shared" si="11"/>
        <v>320359.82039223745</v>
      </c>
      <c r="AE68">
        <f t="shared" si="12"/>
        <v>0.18659011738089989</v>
      </c>
      <c r="AF68">
        <f t="shared" si="13"/>
        <v>87.691219927366078</v>
      </c>
      <c r="AG68">
        <f t="shared" si="14"/>
        <v>6.8672781664891568E-3</v>
      </c>
      <c r="AI68">
        <v>3.3969924648015426</v>
      </c>
      <c r="AJ68">
        <v>33.811240160091728</v>
      </c>
    </row>
    <row r="69" spans="2:38" x14ac:dyDescent="0.2">
      <c r="B69">
        <v>2250</v>
      </c>
      <c r="C69">
        <v>4700000</v>
      </c>
      <c r="D69">
        <v>464.72563500000001</v>
      </c>
      <c r="E69">
        <v>-507442.73785999999</v>
      </c>
      <c r="F69">
        <v>2515520.182703</v>
      </c>
      <c r="G69">
        <v>-177.278155</v>
      </c>
      <c r="I69">
        <f t="shared" si="6"/>
        <v>1689.9185017370037</v>
      </c>
      <c r="J69">
        <f t="shared" si="7"/>
        <v>0.13752215634741152</v>
      </c>
      <c r="K69">
        <f t="shared" si="8"/>
        <v>0.99889634408727468</v>
      </c>
      <c r="L69">
        <f t="shared" si="9"/>
        <v>-27.684135999996215</v>
      </c>
      <c r="M69">
        <f t="shared" si="17"/>
        <v>-5.2137110600003505</v>
      </c>
      <c r="O69">
        <v>2250</v>
      </c>
      <c r="P69">
        <v>4700000</v>
      </c>
      <c r="Q69">
        <v>464.72563500000001</v>
      </c>
      <c r="R69">
        <v>-507442.73785999999</v>
      </c>
      <c r="S69">
        <v>2515520.182703</v>
      </c>
      <c r="T69">
        <v>-177.278155</v>
      </c>
      <c r="U69">
        <v>1942.387804</v>
      </c>
      <c r="V69">
        <f t="shared" si="16"/>
        <v>0.19423878040000001</v>
      </c>
      <c r="Y69">
        <v>4700000</v>
      </c>
      <c r="Z69">
        <v>25.842400000000001</v>
      </c>
      <c r="AA69">
        <v>111.505</v>
      </c>
      <c r="AB69">
        <v>85.662599999999998</v>
      </c>
      <c r="AD69">
        <f t="shared" si="11"/>
        <v>328966.86274722841</v>
      </c>
      <c r="AE69">
        <f t="shared" si="12"/>
        <v>0.19195130893127796</v>
      </c>
      <c r="AF69">
        <f t="shared" si="13"/>
        <v>88.046153220613746</v>
      </c>
      <c r="AG69">
        <f t="shared" si="14"/>
        <v>6.8395946668003919E-3</v>
      </c>
      <c r="AI69">
        <v>3.8962202101614838</v>
      </c>
      <c r="AJ69">
        <v>33.874244967069146</v>
      </c>
    </row>
    <row r="70" spans="2:38" x14ac:dyDescent="0.2">
      <c r="B70">
        <v>2300</v>
      </c>
      <c r="C70">
        <v>4800000</v>
      </c>
      <c r="D70">
        <v>464.69639999999998</v>
      </c>
      <c r="E70">
        <v>-507435.14530199999</v>
      </c>
      <c r="F70">
        <v>2515520.182703</v>
      </c>
      <c r="G70">
        <v>-68.811396000000002</v>
      </c>
      <c r="I70">
        <f t="shared" si="6"/>
        <v>1697.5110597370076</v>
      </c>
      <c r="J70">
        <f t="shared" si="7"/>
        <v>0.1405782042662429</v>
      </c>
      <c r="K70">
        <f t="shared" si="8"/>
        <v>0.99889634408727468</v>
      </c>
      <c r="L70">
        <f t="shared" si="9"/>
        <v>-20.091577999992296</v>
      </c>
      <c r="M70">
        <f t="shared" si="17"/>
        <v>-5.0481488399999215</v>
      </c>
      <c r="O70">
        <v>2300</v>
      </c>
      <c r="P70">
        <v>4800000</v>
      </c>
      <c r="Q70">
        <v>464.69639999999998</v>
      </c>
      <c r="R70">
        <v>-507435.14530199999</v>
      </c>
      <c r="S70">
        <v>2515520.182703</v>
      </c>
      <c r="T70">
        <v>-68.811396000000002</v>
      </c>
      <c r="U70">
        <v>2068.2709789999999</v>
      </c>
      <c r="V70">
        <f t="shared" si="16"/>
        <v>0.20682709790000001</v>
      </c>
      <c r="Y70">
        <v>4800000</v>
      </c>
      <c r="Z70">
        <v>26.1721</v>
      </c>
      <c r="AA70">
        <v>111.384</v>
      </c>
      <c r="AB70">
        <v>85.2119</v>
      </c>
      <c r="AD70">
        <f t="shared" si="11"/>
        <v>323801.71510752192</v>
      </c>
      <c r="AE70">
        <f t="shared" si="12"/>
        <v>0.20765174351009391</v>
      </c>
      <c r="AF70">
        <f t="shared" si="13"/>
        <v>84.779736016412912</v>
      </c>
      <c r="AG70">
        <f t="shared" si="14"/>
        <v>7.1031124688028897E-3</v>
      </c>
      <c r="AI70">
        <v>3.0611891016883659</v>
      </c>
      <c r="AJ70">
        <v>34.054301795806182</v>
      </c>
    </row>
    <row r="71" spans="2:38" x14ac:dyDescent="0.2">
      <c r="B71">
        <v>2350</v>
      </c>
      <c r="C71">
        <v>4900000</v>
      </c>
      <c r="D71">
        <v>464.64874800000001</v>
      </c>
      <c r="E71">
        <v>-507439.589362</v>
      </c>
      <c r="F71">
        <v>2515520.182703</v>
      </c>
      <c r="G71">
        <v>-80.820887999999997</v>
      </c>
      <c r="I71">
        <f t="shared" si="6"/>
        <v>1693.0669997369987</v>
      </c>
      <c r="J71">
        <f t="shared" si="7"/>
        <v>0.14363425218507425</v>
      </c>
      <c r="K71">
        <f t="shared" si="8"/>
        <v>0.99889634408727468</v>
      </c>
      <c r="L71">
        <f t="shared" si="9"/>
        <v>-24.5356380000012</v>
      </c>
      <c r="M71">
        <f t="shared" si="17"/>
        <v>-5.2888812000001781</v>
      </c>
      <c r="O71">
        <v>2350</v>
      </c>
      <c r="P71">
        <v>4900000</v>
      </c>
      <c r="Q71">
        <v>464.64874800000001</v>
      </c>
      <c r="R71">
        <v>-507439.589362</v>
      </c>
      <c r="S71">
        <v>2515520.182703</v>
      </c>
      <c r="T71">
        <v>-80.820887999999997</v>
      </c>
      <c r="U71">
        <v>2199.286634</v>
      </c>
      <c r="V71">
        <f t="shared" si="16"/>
        <v>0.2199286634</v>
      </c>
      <c r="Y71">
        <v>4900000</v>
      </c>
      <c r="Z71">
        <v>26.017700000000001</v>
      </c>
      <c r="AA71">
        <v>111.154</v>
      </c>
      <c r="AB71">
        <v>85.136300000000006</v>
      </c>
      <c r="AD71">
        <f t="shared" si="11"/>
        <v>322940.6488262167</v>
      </c>
      <c r="AE71">
        <f t="shared" si="12"/>
        <v>0.22139428700967323</v>
      </c>
      <c r="AF71">
        <f t="shared" si="13"/>
        <v>82.75525903112667</v>
      </c>
      <c r="AG71">
        <f t="shared" si="14"/>
        <v>7.2768789204501784E-3</v>
      </c>
      <c r="AI71">
        <v>5.5973780291434103</v>
      </c>
      <c r="AJ71">
        <v>34.058854636362646</v>
      </c>
    </row>
    <row r="72" spans="2:38" x14ac:dyDescent="0.2">
      <c r="B72">
        <v>2400</v>
      </c>
      <c r="C72">
        <v>5000000</v>
      </c>
      <c r="D72">
        <v>464.67012599999998</v>
      </c>
      <c r="E72">
        <v>-507432.02964600001</v>
      </c>
      <c r="F72">
        <v>2515520.182703</v>
      </c>
      <c r="G72">
        <v>109.938869</v>
      </c>
      <c r="I72">
        <f t="shared" si="6"/>
        <v>1700.6267157369875</v>
      </c>
      <c r="J72">
        <f t="shared" si="7"/>
        <v>0.14669030010390563</v>
      </c>
      <c r="K72">
        <f t="shared" si="8"/>
        <v>0.99889634408727468</v>
      </c>
      <c r="L72">
        <f t="shared" si="9"/>
        <v>-16.975922000012361</v>
      </c>
      <c r="M72">
        <f t="shared" si="17"/>
        <v>-5.048805680000223</v>
      </c>
      <c r="O72">
        <v>2400</v>
      </c>
      <c r="P72">
        <v>5000000</v>
      </c>
      <c r="Q72">
        <v>464.67012599999998</v>
      </c>
      <c r="R72">
        <v>-507432.02964600001</v>
      </c>
      <c r="S72">
        <v>2515520.182703</v>
      </c>
      <c r="T72">
        <v>109.938869</v>
      </c>
      <c r="U72">
        <v>2269.2963089999998</v>
      </c>
      <c r="V72">
        <f t="shared" si="16"/>
        <v>0.22692963089999998</v>
      </c>
      <c r="Y72">
        <v>5000000</v>
      </c>
      <c r="Z72">
        <v>26.1098</v>
      </c>
      <c r="AA72">
        <v>111.346</v>
      </c>
      <c r="AB72">
        <v>85.236199999999997</v>
      </c>
      <c r="AD72">
        <f t="shared" si="11"/>
        <v>324078.81111388194</v>
      </c>
      <c r="AE72">
        <f t="shared" si="12"/>
        <v>0.22763962333553686</v>
      </c>
      <c r="AF72">
        <f t="shared" si="13"/>
        <v>81.316775021991532</v>
      </c>
      <c r="AG72">
        <f t="shared" si="14"/>
        <v>7.4056060368495836E-3</v>
      </c>
      <c r="AI72">
        <v>3.0312547689735823</v>
      </c>
      <c r="AJ72">
        <v>34.449012758592204</v>
      </c>
    </row>
    <row r="73" spans="2:38" x14ac:dyDescent="0.2">
      <c r="B73">
        <v>2450</v>
      </c>
      <c r="C73">
        <v>5100000</v>
      </c>
      <c r="D73">
        <v>464.73862800000001</v>
      </c>
      <c r="E73">
        <v>-507438.88741800003</v>
      </c>
      <c r="F73">
        <v>2515520.182703</v>
      </c>
      <c r="G73">
        <v>172.43326500000001</v>
      </c>
      <c r="I73">
        <f t="shared" si="6"/>
        <v>1693.76894373697</v>
      </c>
      <c r="J73">
        <f t="shared" si="7"/>
        <v>0.14974634802273701</v>
      </c>
      <c r="K73">
        <f t="shared" si="8"/>
        <v>0.99889634408727468</v>
      </c>
      <c r="L73">
        <f t="shared" si="9"/>
        <v>-23.833694000029936</v>
      </c>
      <c r="M73">
        <f t="shared" si="17"/>
        <v>-5.3371554400003518</v>
      </c>
      <c r="O73">
        <v>2450</v>
      </c>
      <c r="P73">
        <v>5100000</v>
      </c>
      <c r="Q73">
        <v>464.73862800000001</v>
      </c>
      <c r="R73">
        <v>-507438.88741800003</v>
      </c>
      <c r="S73">
        <v>2515520.182703</v>
      </c>
      <c r="T73">
        <v>172.43326500000001</v>
      </c>
      <c r="U73">
        <v>2408.0866620000002</v>
      </c>
      <c r="V73">
        <f t="shared" si="16"/>
        <v>0.24080866620000002</v>
      </c>
      <c r="Y73">
        <v>5100000</v>
      </c>
      <c r="Z73">
        <v>26.056999999999999</v>
      </c>
      <c r="AA73">
        <v>111.399</v>
      </c>
      <c r="AB73">
        <v>85.341999999999999</v>
      </c>
      <c r="AD73">
        <f t="shared" si="11"/>
        <v>325287.10461335001</v>
      </c>
      <c r="AE73">
        <f t="shared" si="12"/>
        <v>0.24066478867505997</v>
      </c>
      <c r="AF73">
        <f t="shared" si="13"/>
        <v>79.954242611493612</v>
      </c>
      <c r="AG73">
        <f t="shared" si="14"/>
        <v>7.5318079482805615E-3</v>
      </c>
      <c r="AI73">
        <v>5.4146287978981853</v>
      </c>
      <c r="AJ73">
        <v>34.515394685549211</v>
      </c>
    </row>
    <row r="74" spans="2:38" x14ac:dyDescent="0.2">
      <c r="B74">
        <v>2500</v>
      </c>
      <c r="C74">
        <v>5200000</v>
      </c>
      <c r="D74">
        <v>464.66005200000001</v>
      </c>
      <c r="E74">
        <v>-507422.02519399999</v>
      </c>
      <c r="F74">
        <v>2515520.182703</v>
      </c>
      <c r="G74">
        <v>190.30472</v>
      </c>
      <c r="I74">
        <f t="shared" si="6"/>
        <v>1710.6311677370104</v>
      </c>
      <c r="J74">
        <f t="shared" si="7"/>
        <v>0.15280239594156836</v>
      </c>
      <c r="K74">
        <f t="shared" si="8"/>
        <v>0.99889634408727468</v>
      </c>
      <c r="L74">
        <f t="shared" si="9"/>
        <v>-6.9714699999894947</v>
      </c>
      <c r="M74">
        <f t="shared" si="17"/>
        <v>-4.8627555199991912</v>
      </c>
      <c r="O74">
        <v>2500</v>
      </c>
      <c r="P74">
        <v>5200000</v>
      </c>
      <c r="Q74">
        <v>464.66005200000001</v>
      </c>
      <c r="R74">
        <v>-507422.02519399999</v>
      </c>
      <c r="S74">
        <v>2515520.182703</v>
      </c>
      <c r="T74">
        <v>190.30472</v>
      </c>
      <c r="U74">
        <v>2489.5544249999998</v>
      </c>
      <c r="V74">
        <f t="shared" si="16"/>
        <v>0.24895544249999998</v>
      </c>
      <c r="Y74">
        <v>5200000</v>
      </c>
      <c r="Z74">
        <v>25.5533</v>
      </c>
      <c r="AA74">
        <v>111.227</v>
      </c>
      <c r="AB74">
        <v>85.673699999999997</v>
      </c>
      <c r="AD74">
        <f t="shared" si="11"/>
        <v>329094.76005675422</v>
      </c>
      <c r="AE74">
        <f t="shared" si="12"/>
        <v>0.24592798200021723</v>
      </c>
      <c r="AF74">
        <f t="shared" si="13"/>
        <v>79.272345802470952</v>
      </c>
      <c r="AG74">
        <f t="shared" si="14"/>
        <v>7.5965961887963854E-3</v>
      </c>
      <c r="AI74">
        <v>2.889045617651131</v>
      </c>
      <c r="AJ74">
        <v>34.560104279217654</v>
      </c>
      <c r="AK74">
        <f>AVERAGE(AI69:AI79)</f>
        <v>4.3847019899164827</v>
      </c>
      <c r="AL74">
        <f>AVERAGE(AJ69:AJ79)</f>
        <v>34.571021710024588</v>
      </c>
    </row>
    <row r="75" spans="2:38" x14ac:dyDescent="0.2">
      <c r="B75">
        <v>2550</v>
      </c>
      <c r="C75">
        <v>5300000</v>
      </c>
      <c r="D75">
        <v>464.68951800000002</v>
      </c>
      <c r="E75">
        <v>-507419.98371200002</v>
      </c>
      <c r="F75">
        <v>2515520.182703</v>
      </c>
      <c r="G75">
        <v>375.25724600000001</v>
      </c>
      <c r="I75">
        <f t="shared" si="6"/>
        <v>1712.6726497369818</v>
      </c>
      <c r="J75">
        <f t="shared" si="7"/>
        <v>0.15585844386039974</v>
      </c>
      <c r="K75">
        <f t="shared" si="8"/>
        <v>0.99889634408727468</v>
      </c>
      <c r="L75">
        <f t="shared" si="9"/>
        <v>-4.9299880000180565</v>
      </c>
      <c r="M75">
        <f t="shared" si="17"/>
        <v>-5.1591703600005712</v>
      </c>
      <c r="O75">
        <v>2550</v>
      </c>
      <c r="P75">
        <v>5300000</v>
      </c>
      <c r="Q75">
        <v>464.68951800000002</v>
      </c>
      <c r="R75">
        <v>-507419.98371200002</v>
      </c>
      <c r="S75">
        <v>2515520.182703</v>
      </c>
      <c r="T75">
        <v>375.25724600000001</v>
      </c>
      <c r="U75">
        <v>2607.2937080000002</v>
      </c>
      <c r="V75">
        <f t="shared" si="16"/>
        <v>0.26072937080000003</v>
      </c>
      <c r="Y75">
        <v>5300000</v>
      </c>
      <c r="Z75">
        <v>26.1629</v>
      </c>
      <c r="AA75">
        <v>110.968</v>
      </c>
      <c r="AB75">
        <v>84.805099999999996</v>
      </c>
      <c r="AD75">
        <f t="shared" si="11"/>
        <v>319186.34926688339</v>
      </c>
      <c r="AE75">
        <f t="shared" si="12"/>
        <v>0.26555405389161013</v>
      </c>
      <c r="AF75">
        <f t="shared" si="13"/>
        <v>75.378046873928298</v>
      </c>
      <c r="AG75">
        <f t="shared" si="14"/>
        <v>7.9890634604421994E-3</v>
      </c>
      <c r="AI75">
        <v>2.7629069209486747</v>
      </c>
      <c r="AJ75">
        <v>34.702990471897785</v>
      </c>
    </row>
    <row r="76" spans="2:38" x14ac:dyDescent="0.2">
      <c r="B76">
        <v>2600</v>
      </c>
      <c r="C76">
        <v>5400000</v>
      </c>
      <c r="D76">
        <v>464.658635</v>
      </c>
      <c r="E76">
        <v>-507412.93231</v>
      </c>
      <c r="F76">
        <v>2515520.182703</v>
      </c>
      <c r="G76">
        <v>248.588313</v>
      </c>
      <c r="I76">
        <f t="shared" si="6"/>
        <v>1719.7240517369937</v>
      </c>
      <c r="J76">
        <f t="shared" si="7"/>
        <v>0.15891449177923109</v>
      </c>
      <c r="K76">
        <f t="shared" si="8"/>
        <v>0.99889634408727468</v>
      </c>
      <c r="L76">
        <f t="shared" si="9"/>
        <v>2.1214139999938197</v>
      </c>
      <c r="M76">
        <f t="shared" si="17"/>
        <v>-5.0589719599997629</v>
      </c>
      <c r="O76">
        <v>2600</v>
      </c>
      <c r="P76">
        <v>5400000</v>
      </c>
      <c r="Q76">
        <v>464.658635</v>
      </c>
      <c r="R76">
        <v>-507412.93231</v>
      </c>
      <c r="S76">
        <v>2515520.182703</v>
      </c>
      <c r="T76">
        <v>248.588313</v>
      </c>
      <c r="U76">
        <v>2728.7533119999998</v>
      </c>
      <c r="V76">
        <f t="shared" si="16"/>
        <v>0.27287533120000002</v>
      </c>
      <c r="Y76">
        <v>5400000</v>
      </c>
      <c r="Z76">
        <v>25.744800000000001</v>
      </c>
      <c r="AA76">
        <v>111.178</v>
      </c>
      <c r="AB76">
        <v>85.433199999999999</v>
      </c>
      <c r="AD76">
        <f t="shared" si="11"/>
        <v>326331.06530379242</v>
      </c>
      <c r="AE76">
        <f t="shared" si="12"/>
        <v>0.27183986488951589</v>
      </c>
      <c r="AF76">
        <f t="shared" si="13"/>
        <v>75.583295202286067</v>
      </c>
      <c r="AG76">
        <f t="shared" si="14"/>
        <v>7.9673689588196997E-3</v>
      </c>
      <c r="AI76">
        <v>5.5047187021856496</v>
      </c>
      <c r="AJ76">
        <v>34.793977912226588</v>
      </c>
    </row>
    <row r="77" spans="2:38" x14ac:dyDescent="0.2">
      <c r="B77">
        <v>2650</v>
      </c>
      <c r="C77">
        <v>5500000</v>
      </c>
      <c r="D77">
        <v>464.735615</v>
      </c>
      <c r="E77">
        <v>-507408.88518099999</v>
      </c>
      <c r="F77">
        <v>2515520.182703</v>
      </c>
      <c r="G77">
        <v>280.85776700000002</v>
      </c>
      <c r="I77">
        <f t="shared" si="6"/>
        <v>1723.7711807370069</v>
      </c>
      <c r="J77">
        <f t="shared" si="7"/>
        <v>0.16197053969806247</v>
      </c>
      <c r="K77">
        <f t="shared" si="8"/>
        <v>0.99889634408727468</v>
      </c>
      <c r="L77">
        <f t="shared" si="9"/>
        <v>6.1685430000070482</v>
      </c>
      <c r="M77">
        <f t="shared" si="17"/>
        <v>-5.1190574199997352</v>
      </c>
      <c r="O77">
        <v>2650</v>
      </c>
      <c r="P77">
        <v>5500000</v>
      </c>
      <c r="Q77">
        <v>464.735615</v>
      </c>
      <c r="R77">
        <v>-507408.88518099999</v>
      </c>
      <c r="S77">
        <v>2515520.182703</v>
      </c>
      <c r="T77">
        <v>280.85776700000002</v>
      </c>
      <c r="U77">
        <v>2893.349209</v>
      </c>
      <c r="V77">
        <f t="shared" si="16"/>
        <v>0.28933492090000001</v>
      </c>
      <c r="Y77">
        <v>5500000</v>
      </c>
      <c r="Z77">
        <v>25.908899999999999</v>
      </c>
      <c r="AA77">
        <v>110.982</v>
      </c>
      <c r="AB77">
        <v>85.073099999999997</v>
      </c>
      <c r="AD77">
        <f t="shared" si="11"/>
        <v>322221.98821751116</v>
      </c>
      <c r="AE77">
        <f t="shared" si="12"/>
        <v>0.29191268589073477</v>
      </c>
      <c r="AF77">
        <f t="shared" si="13"/>
        <v>73.223426907390646</v>
      </c>
      <c r="AG77">
        <f t="shared" si="14"/>
        <v>8.224143903584745E-3</v>
      </c>
      <c r="AI77">
        <v>5.4185903666491049</v>
      </c>
      <c r="AJ77">
        <v>34.960551121955831</v>
      </c>
    </row>
    <row r="78" spans="2:38" x14ac:dyDescent="0.2">
      <c r="B78">
        <v>2700</v>
      </c>
      <c r="C78">
        <v>5600000</v>
      </c>
      <c r="D78">
        <v>464.662215</v>
      </c>
      <c r="E78">
        <v>-507399.14835099998</v>
      </c>
      <c r="F78">
        <v>2515520.182703</v>
      </c>
      <c r="G78">
        <v>346.56274300000001</v>
      </c>
      <c r="I78">
        <f t="shared" si="6"/>
        <v>1733.5080107370159</v>
      </c>
      <c r="J78">
        <f t="shared" si="7"/>
        <v>0.16502658761689384</v>
      </c>
      <c r="K78">
        <f t="shared" si="8"/>
        <v>0.99889634408727468</v>
      </c>
      <c r="L78">
        <f t="shared" si="9"/>
        <v>15.90537300001597</v>
      </c>
      <c r="M78">
        <f t="shared" si="17"/>
        <v>-5.0052633999998219</v>
      </c>
      <c r="O78">
        <v>2700</v>
      </c>
      <c r="P78">
        <v>5600000</v>
      </c>
      <c r="Q78">
        <v>464.662215</v>
      </c>
      <c r="R78">
        <v>-507399.14835099998</v>
      </c>
      <c r="S78">
        <v>2515520.182703</v>
      </c>
      <c r="T78">
        <v>346.56274300000001</v>
      </c>
      <c r="U78">
        <v>3038.4143370000002</v>
      </c>
      <c r="V78">
        <f t="shared" si="16"/>
        <v>0.30384143370000005</v>
      </c>
      <c r="Y78">
        <v>5600000</v>
      </c>
      <c r="Z78">
        <v>26.418700000000001</v>
      </c>
      <c r="AA78">
        <v>111.42400000000001</v>
      </c>
      <c r="AB78">
        <v>85.005300000000005</v>
      </c>
      <c r="AD78">
        <f t="shared" si="11"/>
        <v>321452.20630702178</v>
      </c>
      <c r="AE78">
        <f t="shared" si="12"/>
        <v>0.30728253308311171</v>
      </c>
      <c r="AF78">
        <f t="shared" si="13"/>
        <v>71.695747643736482</v>
      </c>
      <c r="AG78">
        <f t="shared" si="14"/>
        <v>8.399382387256682E-3</v>
      </c>
      <c r="AI78">
        <v>5.1857199645445187</v>
      </c>
      <c r="AJ78">
        <v>35.128493700519961</v>
      </c>
    </row>
    <row r="79" spans="2:38" x14ac:dyDescent="0.2">
      <c r="B79">
        <v>2750</v>
      </c>
      <c r="C79">
        <v>5700000</v>
      </c>
      <c r="D79">
        <v>464.67893500000002</v>
      </c>
      <c r="E79">
        <v>-507391.48744</v>
      </c>
      <c r="F79">
        <v>2515520.182703</v>
      </c>
      <c r="G79">
        <v>495.37763000000001</v>
      </c>
      <c r="I79">
        <f t="shared" si="6"/>
        <v>1741.1689217370003</v>
      </c>
      <c r="J79">
        <f t="shared" si="7"/>
        <v>0.16808263553572519</v>
      </c>
      <c r="K79">
        <f t="shared" si="8"/>
        <v>0.99889634408727468</v>
      </c>
      <c r="L79">
        <f t="shared" si="9"/>
        <v>23.566284000000451</v>
      </c>
      <c r="M79">
        <f t="shared" si="17"/>
        <v>-5.0467817800003107</v>
      </c>
      <c r="O79">
        <v>2750</v>
      </c>
      <c r="P79">
        <v>5700000</v>
      </c>
      <c r="Q79">
        <v>464.67893500000002</v>
      </c>
      <c r="R79">
        <v>-507391.48744</v>
      </c>
      <c r="S79">
        <v>2515520.182703</v>
      </c>
      <c r="T79">
        <v>495.37763000000001</v>
      </c>
      <c r="U79">
        <v>3142.4465839999998</v>
      </c>
      <c r="V79">
        <f t="shared" si="16"/>
        <v>0.31424465839999999</v>
      </c>
      <c r="Y79">
        <v>5700000</v>
      </c>
      <c r="Z79">
        <v>25.956800000000001</v>
      </c>
      <c r="AA79">
        <v>111.428</v>
      </c>
      <c r="AB79">
        <v>85.471199999999996</v>
      </c>
      <c r="AD79">
        <f t="shared" si="11"/>
        <v>326766.70731337706</v>
      </c>
      <c r="AE79">
        <f t="shared" si="12"/>
        <v>0.31263485199896307</v>
      </c>
      <c r="AF79">
        <f t="shared" si="13"/>
        <v>71.555967688769329</v>
      </c>
      <c r="AG79">
        <f t="shared" si="14"/>
        <v>8.4157900375165344E-3</v>
      </c>
      <c r="AI79">
        <v>5.470069409237202</v>
      </c>
      <c r="AJ79">
        <v>35.183312481073223</v>
      </c>
    </row>
    <row r="80" spans="2:38" x14ac:dyDescent="0.2">
      <c r="B80">
        <v>2800</v>
      </c>
      <c r="C80">
        <v>5800000</v>
      </c>
      <c r="D80">
        <v>464.70823899999999</v>
      </c>
      <c r="E80">
        <v>-507395.12414700002</v>
      </c>
      <c r="F80">
        <v>2515520.182703</v>
      </c>
      <c r="G80">
        <v>390.60572500000001</v>
      </c>
      <c r="I80">
        <f t="shared" si="6"/>
        <v>1737.5322147369734</v>
      </c>
      <c r="J80">
        <f t="shared" si="7"/>
        <v>0.17113868345455657</v>
      </c>
      <c r="K80">
        <f t="shared" si="8"/>
        <v>0.99889634408727468</v>
      </c>
      <c r="L80">
        <f t="shared" si="9"/>
        <v>19.929576999973506</v>
      </c>
      <c r="M80">
        <f t="shared" si="17"/>
        <v>-5.272734140000539</v>
      </c>
      <c r="O80">
        <v>2800</v>
      </c>
      <c r="P80">
        <v>5800000</v>
      </c>
      <c r="Q80">
        <v>464.70823899999999</v>
      </c>
      <c r="R80">
        <v>-507395.12414700002</v>
      </c>
      <c r="S80">
        <v>2515520.182703</v>
      </c>
      <c r="T80">
        <v>390.60572500000001</v>
      </c>
      <c r="U80">
        <v>3275.8818040000001</v>
      </c>
      <c r="V80">
        <f t="shared" si="16"/>
        <v>0.32758818040000004</v>
      </c>
      <c r="Y80">
        <v>5800000</v>
      </c>
      <c r="Z80">
        <v>25.945599999999999</v>
      </c>
      <c r="AA80">
        <v>111.154</v>
      </c>
      <c r="AB80">
        <v>85.208399999999997</v>
      </c>
      <c r="AD80">
        <f t="shared" si="11"/>
        <v>323761.81717821793</v>
      </c>
      <c r="AE80">
        <f t="shared" si="12"/>
        <v>0.32893484602883444</v>
      </c>
      <c r="AF80">
        <f t="shared" si="13"/>
        <v>69.631916537401011</v>
      </c>
      <c r="AG80">
        <f t="shared" si="14"/>
        <v>8.6483329763951504E-3</v>
      </c>
      <c r="AI80">
        <v>5.4634250374273563</v>
      </c>
      <c r="AJ80">
        <v>35.194670234154287</v>
      </c>
    </row>
    <row r="81" spans="2:38" x14ac:dyDescent="0.2">
      <c r="B81">
        <v>2850</v>
      </c>
      <c r="C81">
        <v>5900000</v>
      </c>
      <c r="D81">
        <v>464.69140199999998</v>
      </c>
      <c r="E81">
        <v>-507393.938425</v>
      </c>
      <c r="F81">
        <v>2515520.182703</v>
      </c>
      <c r="G81">
        <v>608.11754299999996</v>
      </c>
      <c r="I81">
        <f t="shared" si="6"/>
        <v>1738.7179367369972</v>
      </c>
      <c r="J81">
        <f t="shared" si="7"/>
        <v>0.17419473137338792</v>
      </c>
      <c r="K81">
        <f t="shared" si="8"/>
        <v>0.99889634408727468</v>
      </c>
      <c r="L81">
        <f t="shared" si="9"/>
        <v>21.115298999997322</v>
      </c>
      <c r="M81">
        <f t="shared" si="17"/>
        <v>-5.1762855599995241</v>
      </c>
      <c r="O81">
        <v>2850</v>
      </c>
      <c r="P81">
        <v>5900000</v>
      </c>
      <c r="Q81">
        <v>464.69140199999998</v>
      </c>
      <c r="R81">
        <v>-507393.938425</v>
      </c>
      <c r="S81">
        <v>2515520.182703</v>
      </c>
      <c r="T81">
        <v>608.11754299999996</v>
      </c>
      <c r="U81">
        <v>3436.163775</v>
      </c>
      <c r="V81">
        <f t="shared" si="16"/>
        <v>0.34361637750000001</v>
      </c>
      <c r="Y81">
        <v>5900000</v>
      </c>
      <c r="Z81">
        <v>25.792400000000001</v>
      </c>
      <c r="AA81">
        <v>111.35599999999999</v>
      </c>
      <c r="AB81">
        <v>85.563599999999994</v>
      </c>
      <c r="AD81">
        <f t="shared" si="11"/>
        <v>327827.62244283798</v>
      </c>
      <c r="AE81">
        <f t="shared" si="12"/>
        <v>0.34074979214772011</v>
      </c>
      <c r="AF81">
        <f t="shared" si="13"/>
        <v>69.269401485991935</v>
      </c>
      <c r="AG81">
        <f t="shared" si="14"/>
        <v>8.6935932328183942E-3</v>
      </c>
      <c r="AI81">
        <v>5.4541650927313139</v>
      </c>
      <c r="AJ81">
        <v>35.241900223973907</v>
      </c>
    </row>
    <row r="82" spans="2:38" x14ac:dyDescent="0.2">
      <c r="B82">
        <v>2900</v>
      </c>
      <c r="C82">
        <v>6000000</v>
      </c>
      <c r="D82">
        <v>464.67108500000001</v>
      </c>
      <c r="E82">
        <v>-507379.87046800001</v>
      </c>
      <c r="F82">
        <v>2515520.182703</v>
      </c>
      <c r="G82">
        <v>688.61719500000004</v>
      </c>
      <c r="I82">
        <f t="shared" si="6"/>
        <v>1752.7858937369892</v>
      </c>
      <c r="J82">
        <f t="shared" si="7"/>
        <v>0.1772507792922193</v>
      </c>
      <c r="K82">
        <f t="shared" si="8"/>
        <v>0.99889634408727468</v>
      </c>
      <c r="L82">
        <f t="shared" si="9"/>
        <v>35.183255999989342</v>
      </c>
      <c r="M82">
        <f t="shared" si="17"/>
        <v>-4.9186408600001599</v>
      </c>
      <c r="O82">
        <v>2900</v>
      </c>
      <c r="P82">
        <v>6000000</v>
      </c>
      <c r="Q82">
        <v>464.67108500000001</v>
      </c>
      <c r="R82">
        <v>-507379.87046800001</v>
      </c>
      <c r="S82">
        <v>2515520.182703</v>
      </c>
      <c r="T82">
        <v>688.61719500000004</v>
      </c>
      <c r="U82">
        <v>3559.9939690000001</v>
      </c>
      <c r="V82">
        <f t="shared" si="16"/>
        <v>0.35599939690000004</v>
      </c>
      <c r="Y82">
        <v>6000000</v>
      </c>
      <c r="Z82">
        <v>25.916</v>
      </c>
      <c r="AA82">
        <v>111.36799999999999</v>
      </c>
      <c r="AB82">
        <v>85.451999999999998</v>
      </c>
      <c r="AD82">
        <f t="shared" si="11"/>
        <v>326546.54502956348</v>
      </c>
      <c r="AE82">
        <f t="shared" si="12"/>
        <v>0.35441448038267559</v>
      </c>
      <c r="AF82">
        <f t="shared" si="13"/>
        <v>67.809079109242447</v>
      </c>
      <c r="AG82">
        <f t="shared" si="14"/>
        <v>8.880816668072394E-3</v>
      </c>
      <c r="AI82">
        <v>2.8110209281097416</v>
      </c>
      <c r="AJ82">
        <v>35.284768862724654</v>
      </c>
    </row>
    <row r="83" spans="2:38" x14ac:dyDescent="0.2">
      <c r="AI83">
        <v>5.4478639388538355</v>
      </c>
      <c r="AJ83">
        <v>35.291361956366615</v>
      </c>
    </row>
    <row r="84" spans="2:38" x14ac:dyDescent="0.2">
      <c r="AI84">
        <v>5.3992472726307135</v>
      </c>
      <c r="AJ84">
        <v>35.319061199001766</v>
      </c>
    </row>
    <row r="85" spans="2:38" x14ac:dyDescent="0.2">
      <c r="B85" t="s">
        <v>5</v>
      </c>
      <c r="AE85" t="s">
        <v>6</v>
      </c>
      <c r="AI85">
        <v>2.5529463996478303</v>
      </c>
      <c r="AJ85">
        <v>35.520316359990865</v>
      </c>
      <c r="AK85">
        <f>AVERAGE(AI80:AI90)</f>
        <v>4.4649124311415598</v>
      </c>
      <c r="AL85">
        <f>AVERAGE(AJ80:AJ90)</f>
        <v>35.455139680024701</v>
      </c>
    </row>
    <row r="86" spans="2:38" x14ac:dyDescent="0.2">
      <c r="D86" t="s">
        <v>7</v>
      </c>
      <c r="F86" t="s">
        <v>31</v>
      </c>
      <c r="Y86" t="s">
        <v>8</v>
      </c>
      <c r="Z86" t="s">
        <v>9</v>
      </c>
      <c r="AA86" t="s">
        <v>10</v>
      </c>
      <c r="AB86" t="s">
        <v>11</v>
      </c>
      <c r="AD86">
        <f>(4/3)*3.14*((3.413*10.5)^3)</f>
        <v>192683.77519540023</v>
      </c>
      <c r="AE86" t="s">
        <v>12</v>
      </c>
      <c r="AI86">
        <v>2.5854506569145586</v>
      </c>
      <c r="AJ86">
        <v>35.575074607235507</v>
      </c>
    </row>
    <row r="87" spans="2:38" x14ac:dyDescent="0.2">
      <c r="B87">
        <v>9721</v>
      </c>
      <c r="C87" t="s">
        <v>13</v>
      </c>
      <c r="D87" t="s">
        <v>14</v>
      </c>
      <c r="E87" t="s">
        <v>15</v>
      </c>
      <c r="F87" t="s">
        <v>16</v>
      </c>
      <c r="G87" t="s">
        <v>17</v>
      </c>
      <c r="I87" t="s">
        <v>18</v>
      </c>
      <c r="J87" t="s">
        <v>19</v>
      </c>
      <c r="K87" t="s">
        <v>20</v>
      </c>
      <c r="L87" t="s">
        <v>21</v>
      </c>
      <c r="M87" t="s">
        <v>22</v>
      </c>
      <c r="Y87">
        <v>0</v>
      </c>
      <c r="Z87">
        <v>32.585000000000001</v>
      </c>
      <c r="AA87">
        <v>104.61499999999999</v>
      </c>
      <c r="AB87">
        <v>72.03</v>
      </c>
      <c r="AD87">
        <f>(1/6)*3.14*(AB87)^3</f>
        <v>195577.38815012999</v>
      </c>
      <c r="AI87">
        <v>5.3844204104354656</v>
      </c>
      <c r="AJ87">
        <v>35.576807633518399</v>
      </c>
    </row>
    <row r="88" spans="2:38" x14ac:dyDescent="0.2">
      <c r="B88" t="s">
        <v>23</v>
      </c>
      <c r="C88">
        <v>100000</v>
      </c>
      <c r="D88">
        <v>464.86802399999999</v>
      </c>
      <c r="E88">
        <v>-583747.43605999998</v>
      </c>
      <c r="F88">
        <v>2518299.5188569999</v>
      </c>
      <c r="G88">
        <v>-2.6447999999999999E-2</v>
      </c>
      <c r="Y88">
        <v>100000</v>
      </c>
      <c r="Z88">
        <v>32.737200000000001</v>
      </c>
      <c r="AA88">
        <v>104.366</v>
      </c>
      <c r="AB88">
        <v>71.628799999999998</v>
      </c>
      <c r="AD88">
        <f t="shared" ref="AD88:AD89" si="18">(1/6)*3.14*(AB88)^3</f>
        <v>192327.51669513722</v>
      </c>
      <c r="AI88">
        <v>5.4670421665956264</v>
      </c>
      <c r="AJ88">
        <v>35.592919955808426</v>
      </c>
    </row>
    <row r="89" spans="2:38" x14ac:dyDescent="0.2">
      <c r="B89">
        <v>0</v>
      </c>
      <c r="C89">
        <v>200000</v>
      </c>
      <c r="D89">
        <v>464.87313</v>
      </c>
      <c r="E89">
        <v>-538225.70414499997</v>
      </c>
      <c r="F89">
        <v>2516181.2288620002</v>
      </c>
      <c r="G89">
        <v>-2.358E-2</v>
      </c>
      <c r="I89">
        <f>E89-(128000-$B$87)/128000*$E$88</f>
        <v>1188.8504623494809</v>
      </c>
      <c r="J89">
        <f>B89/$B$87</f>
        <v>0</v>
      </c>
      <c r="K89">
        <f>F89/$F$88</f>
        <v>0.99915884112309195</v>
      </c>
      <c r="L89">
        <f>E89-$E$89</f>
        <v>0</v>
      </c>
      <c r="O89" t="s">
        <v>24</v>
      </c>
      <c r="P89" t="s">
        <v>13</v>
      </c>
      <c r="Q89" t="s">
        <v>14</v>
      </c>
      <c r="R89" t="s">
        <v>15</v>
      </c>
      <c r="S89" t="s">
        <v>16</v>
      </c>
      <c r="T89" t="s">
        <v>17</v>
      </c>
      <c r="U89" t="s">
        <v>25</v>
      </c>
      <c r="V89" t="s">
        <v>26</v>
      </c>
      <c r="Y89">
        <v>200000</v>
      </c>
      <c r="Z89">
        <v>32.747</v>
      </c>
      <c r="AA89">
        <v>104.31699999999999</v>
      </c>
      <c r="AB89">
        <v>71.569999999999993</v>
      </c>
      <c r="AD89">
        <f t="shared" si="18"/>
        <v>191854.26108733661</v>
      </c>
      <c r="AE89" t="s">
        <v>27</v>
      </c>
      <c r="AF89" t="s">
        <v>28</v>
      </c>
      <c r="AG89" t="s">
        <v>29</v>
      </c>
      <c r="AI89">
        <v>3.3364806489278207</v>
      </c>
      <c r="AJ89">
        <v>35.665849246371231</v>
      </c>
    </row>
    <row r="90" spans="2:38" x14ac:dyDescent="0.2">
      <c r="B90">
        <v>50</v>
      </c>
      <c r="C90">
        <v>300000</v>
      </c>
      <c r="D90">
        <v>464.74824699999999</v>
      </c>
      <c r="E90">
        <v>-538241.39397500001</v>
      </c>
      <c r="F90">
        <v>2515845.333753</v>
      </c>
      <c r="G90">
        <v>-179.04373100000001</v>
      </c>
      <c r="I90">
        <f t="shared" ref="I90:I147" si="19">E90-(128000-$B$87)/128000*$E$88</f>
        <v>1173.1606323494343</v>
      </c>
      <c r="J90">
        <f t="shared" ref="J90:J147" si="20">B90/$B$87</f>
        <v>5.1435037547577413E-3</v>
      </c>
      <c r="K90">
        <f t="shared" ref="K90:K147" si="21">F90/$F$88</f>
        <v>0.99902545940797627</v>
      </c>
      <c r="L90">
        <f t="shared" ref="L90:L147" si="22">E90-$E$89</f>
        <v>-15.689830000046641</v>
      </c>
      <c r="M90">
        <f>((L90-L89)-(B90-B89)*$H$14)/(B90-B89)</f>
        <v>-5.5137966000009326</v>
      </c>
      <c r="O90">
        <v>50</v>
      </c>
      <c r="P90">
        <v>300000</v>
      </c>
      <c r="Q90">
        <v>464.74824699999999</v>
      </c>
      <c r="R90">
        <v>-538241.39397500001</v>
      </c>
      <c r="S90">
        <v>2515845.333753</v>
      </c>
      <c r="T90">
        <v>-179.04373100000001</v>
      </c>
      <c r="U90">
        <v>32.629387999999999</v>
      </c>
      <c r="V90">
        <f>U90*10^-4</f>
        <v>3.2629388000000002E-3</v>
      </c>
      <c r="Y90">
        <v>300000</v>
      </c>
      <c r="Z90">
        <v>32.9679</v>
      </c>
      <c r="AA90">
        <v>103.741</v>
      </c>
      <c r="AB90">
        <v>70.773099999999999</v>
      </c>
      <c r="AD90">
        <f>(1/6)*3.14*(AB90)^3</f>
        <v>185516.7188782864</v>
      </c>
      <c r="AE90">
        <f>V90*$AD$86/AD90</f>
        <v>3.3889957197228994E-3</v>
      </c>
      <c r="AF90">
        <f>AD90/O90*0.6022</f>
        <v>2234.3633621700815</v>
      </c>
      <c r="AG90">
        <f>O90/AD90</f>
        <v>2.6951748770850107E-4</v>
      </c>
      <c r="AI90">
        <v>5.211974190282902</v>
      </c>
      <c r="AJ90">
        <v>35.743806201125999</v>
      </c>
    </row>
    <row r="91" spans="2:38" x14ac:dyDescent="0.2">
      <c r="B91">
        <v>100</v>
      </c>
      <c r="C91">
        <v>400000</v>
      </c>
      <c r="D91">
        <v>464.744461</v>
      </c>
      <c r="E91">
        <v>-538231.48525899998</v>
      </c>
      <c r="F91">
        <v>2515845.333753</v>
      </c>
      <c r="G91">
        <v>-293.35655200000002</v>
      </c>
      <c r="I91">
        <f t="shared" si="19"/>
        <v>1183.0693483494688</v>
      </c>
      <c r="J91">
        <f t="shared" si="20"/>
        <v>1.0287007509515483E-2</v>
      </c>
      <c r="K91">
        <f t="shared" si="21"/>
        <v>0.99902545940797627</v>
      </c>
      <c r="L91">
        <f t="shared" si="22"/>
        <v>-5.7811140000121668</v>
      </c>
      <c r="M91">
        <f t="shared" ref="M91:M127" si="23">((L91-L90)-(B91-B90)*$H$14)/(B91-B90)</f>
        <v>-5.0018256799993104</v>
      </c>
      <c r="O91">
        <v>100</v>
      </c>
      <c r="P91">
        <v>400000</v>
      </c>
      <c r="Q91">
        <v>464.744461</v>
      </c>
      <c r="R91">
        <v>-538231.48525899998</v>
      </c>
      <c r="S91">
        <v>2515845.333753</v>
      </c>
      <c r="T91">
        <v>-293.35655200000002</v>
      </c>
      <c r="U91">
        <v>67.314222999999998</v>
      </c>
      <c r="V91">
        <f>U91*10^-4</f>
        <v>6.7314223000000005E-3</v>
      </c>
      <c r="Y91">
        <v>400000</v>
      </c>
      <c r="Z91">
        <v>33.003900000000002</v>
      </c>
      <c r="AA91">
        <v>104.48399999999999</v>
      </c>
      <c r="AB91">
        <v>71.480099999999993</v>
      </c>
      <c r="AD91">
        <f t="shared" ref="AD91:AD147" si="24">(1/6)*3.14*(AB91)^3</f>
        <v>191132.19700656165</v>
      </c>
      <c r="AE91">
        <f>V91*$AD$86/AD91</f>
        <v>6.7860668244920366E-3</v>
      </c>
      <c r="AF91">
        <f t="shared" ref="AF91:AF147" si="25">AD91/O91*0.6022</f>
        <v>1150.9980903735141</v>
      </c>
      <c r="AG91">
        <f t="shared" ref="AG91:AG147" si="26">O91/AD91</f>
        <v>5.2319808784789389E-4</v>
      </c>
      <c r="AI91">
        <v>2.5038288275422009</v>
      </c>
      <c r="AJ91">
        <v>35.784327816085131</v>
      </c>
    </row>
    <row r="92" spans="2:38" x14ac:dyDescent="0.2">
      <c r="B92">
        <v>150</v>
      </c>
      <c r="C92">
        <v>500000</v>
      </c>
      <c r="D92">
        <v>464.73958800000003</v>
      </c>
      <c r="E92">
        <v>-538246.93509200006</v>
      </c>
      <c r="F92">
        <v>2515845.333753</v>
      </c>
      <c r="G92">
        <v>-382.15566999999999</v>
      </c>
      <c r="I92">
        <f t="shared" si="19"/>
        <v>1167.61951534939</v>
      </c>
      <c r="J92">
        <f t="shared" si="20"/>
        <v>1.5430511264273222E-2</v>
      </c>
      <c r="K92">
        <f t="shared" si="21"/>
        <v>0.99902545940797627</v>
      </c>
      <c r="L92">
        <f t="shared" si="22"/>
        <v>-21.230947000090964</v>
      </c>
      <c r="M92">
        <f t="shared" si="23"/>
        <v>-5.5089966600015758</v>
      </c>
      <c r="O92">
        <v>150</v>
      </c>
      <c r="P92">
        <v>500000</v>
      </c>
      <c r="Q92">
        <v>464.73958800000003</v>
      </c>
      <c r="R92">
        <v>-538246.93509200006</v>
      </c>
      <c r="S92">
        <v>2515845.333753</v>
      </c>
      <c r="T92">
        <v>-382.15566999999999</v>
      </c>
      <c r="U92">
        <v>108.505364</v>
      </c>
      <c r="V92">
        <f t="shared" ref="V92:V149" si="27">U92*10^-4</f>
        <v>1.0850536400000001E-2</v>
      </c>
      <c r="Y92">
        <v>500000</v>
      </c>
      <c r="Z92">
        <v>32.878700000000002</v>
      </c>
      <c r="AA92">
        <v>104.521</v>
      </c>
      <c r="AB92">
        <v>71.642300000000006</v>
      </c>
      <c r="AD92">
        <f t="shared" si="24"/>
        <v>192436.28206010369</v>
      </c>
      <c r="AE92">
        <f t="shared" ref="AE92:AE147" si="28">V92*$AD$86/AD92</f>
        <v>1.086449132182938E-2</v>
      </c>
      <c r="AF92">
        <f t="shared" si="25"/>
        <v>772.56752704396285</v>
      </c>
      <c r="AG92">
        <f t="shared" si="26"/>
        <v>7.7947878848101237E-4</v>
      </c>
      <c r="AI92">
        <v>5.2332057901581948</v>
      </c>
      <c r="AJ92">
        <v>35.860667598716063</v>
      </c>
    </row>
    <row r="93" spans="2:38" x14ac:dyDescent="0.2">
      <c r="B93">
        <v>200</v>
      </c>
      <c r="C93">
        <v>600000</v>
      </c>
      <c r="D93">
        <v>464.76191599999999</v>
      </c>
      <c r="E93">
        <v>-538243.22821800003</v>
      </c>
      <c r="F93">
        <v>2515845.333753</v>
      </c>
      <c r="G93">
        <v>-328.76929799999999</v>
      </c>
      <c r="I93">
        <f t="shared" si="19"/>
        <v>1171.326389349415</v>
      </c>
      <c r="J93">
        <f t="shared" si="20"/>
        <v>2.0574015019030965E-2</v>
      </c>
      <c r="K93">
        <f t="shared" si="21"/>
        <v>0.99902545940797627</v>
      </c>
      <c r="L93">
        <f t="shared" si="22"/>
        <v>-17.524073000065982</v>
      </c>
      <c r="M93">
        <f t="shared" si="23"/>
        <v>-5.1258625199995</v>
      </c>
      <c r="O93">
        <v>200</v>
      </c>
      <c r="P93">
        <v>600000</v>
      </c>
      <c r="Q93">
        <v>464.76191599999999</v>
      </c>
      <c r="R93">
        <v>-538243.22821800003</v>
      </c>
      <c r="S93">
        <v>2515845.333753</v>
      </c>
      <c r="T93">
        <v>-328.76929799999999</v>
      </c>
      <c r="U93">
        <v>154.22428400000001</v>
      </c>
      <c r="V93">
        <f t="shared" si="27"/>
        <v>1.5422428400000002E-2</v>
      </c>
      <c r="Y93">
        <v>600000</v>
      </c>
      <c r="Z93">
        <v>32.645800000000001</v>
      </c>
      <c r="AA93">
        <v>104.111</v>
      </c>
      <c r="AB93">
        <v>71.465199999999996</v>
      </c>
      <c r="AD93">
        <f t="shared" si="24"/>
        <v>191012.69761557307</v>
      </c>
      <c r="AE93">
        <f t="shared" si="28"/>
        <v>1.5557351756653485E-2</v>
      </c>
      <c r="AF93">
        <f t="shared" si="25"/>
        <v>575.13923252049051</v>
      </c>
      <c r="AG93">
        <f t="shared" si="26"/>
        <v>1.0470508112634194E-3</v>
      </c>
      <c r="AI93">
        <v>5.2728691714501954</v>
      </c>
      <c r="AJ93">
        <v>36.008160785898681</v>
      </c>
    </row>
    <row r="94" spans="2:38" x14ac:dyDescent="0.2">
      <c r="B94">
        <v>250</v>
      </c>
      <c r="C94">
        <v>700000</v>
      </c>
      <c r="D94">
        <v>464.70142299999998</v>
      </c>
      <c r="E94">
        <v>-538241.84515499999</v>
      </c>
      <c r="F94">
        <v>2515845.333753</v>
      </c>
      <c r="G94">
        <v>-361.19884000000002</v>
      </c>
      <c r="I94">
        <f t="shared" si="19"/>
        <v>1172.7094523494598</v>
      </c>
      <c r="J94">
        <f t="shared" si="20"/>
        <v>2.5717518773788705E-2</v>
      </c>
      <c r="K94">
        <f t="shared" si="21"/>
        <v>0.99902545940797627</v>
      </c>
      <c r="L94">
        <f t="shared" si="22"/>
        <v>-16.141010000021197</v>
      </c>
      <c r="M94">
        <f t="shared" si="23"/>
        <v>-5.1723387399991045</v>
      </c>
      <c r="O94">
        <v>250</v>
      </c>
      <c r="P94">
        <v>700000</v>
      </c>
      <c r="Q94">
        <v>464.70142299999998</v>
      </c>
      <c r="R94">
        <v>-538241.84515499999</v>
      </c>
      <c r="S94">
        <v>2515845.333753</v>
      </c>
      <c r="T94">
        <v>-361.19884000000002</v>
      </c>
      <c r="U94">
        <v>172.47519199999999</v>
      </c>
      <c r="V94">
        <f t="shared" si="27"/>
        <v>1.7247519199999999E-2</v>
      </c>
      <c r="Y94">
        <v>700000</v>
      </c>
      <c r="Z94">
        <v>32.970700000000001</v>
      </c>
      <c r="AA94">
        <v>105.149</v>
      </c>
      <c r="AB94">
        <v>72.178299999999993</v>
      </c>
      <c r="AD94">
        <f t="shared" si="24"/>
        <v>196787.87891262409</v>
      </c>
      <c r="AE94">
        <f t="shared" si="28"/>
        <v>1.6887814079680877E-2</v>
      </c>
      <c r="AF94">
        <f t="shared" si="25"/>
        <v>474.02264272472883</v>
      </c>
      <c r="AG94">
        <f t="shared" si="26"/>
        <v>1.2704034485325321E-3</v>
      </c>
      <c r="AI94">
        <v>2.6239409817633748</v>
      </c>
      <c r="AJ94">
        <v>36.230017060306025</v>
      </c>
    </row>
    <row r="95" spans="2:38" x14ac:dyDescent="0.2">
      <c r="B95">
        <v>300</v>
      </c>
      <c r="C95">
        <v>800000</v>
      </c>
      <c r="D95">
        <v>464.74157000000002</v>
      </c>
      <c r="E95">
        <v>-538239.78811600001</v>
      </c>
      <c r="F95">
        <v>2515845.333753</v>
      </c>
      <c r="G95">
        <v>-340.28000500000002</v>
      </c>
      <c r="I95">
        <f t="shared" si="19"/>
        <v>1174.7664913494373</v>
      </c>
      <c r="J95">
        <f t="shared" si="20"/>
        <v>3.0861022528546445E-2</v>
      </c>
      <c r="K95">
        <f t="shared" si="21"/>
        <v>0.99902545940797627</v>
      </c>
      <c r="L95">
        <f t="shared" si="22"/>
        <v>-14.083971000043675</v>
      </c>
      <c r="M95">
        <f t="shared" si="23"/>
        <v>-5.1588592200004495</v>
      </c>
      <c r="O95">
        <v>300</v>
      </c>
      <c r="P95">
        <v>800000</v>
      </c>
      <c r="Q95">
        <v>464.74157000000002</v>
      </c>
      <c r="R95">
        <v>-538239.78811600001</v>
      </c>
      <c r="S95">
        <v>2515845.333753</v>
      </c>
      <c r="T95">
        <v>-340.28000500000002</v>
      </c>
      <c r="U95">
        <v>216.187501</v>
      </c>
      <c r="V95">
        <f t="shared" si="27"/>
        <v>2.16187501E-2</v>
      </c>
      <c r="Y95">
        <v>800000</v>
      </c>
      <c r="Z95">
        <v>32.892699999999998</v>
      </c>
      <c r="AA95">
        <v>105.133</v>
      </c>
      <c r="AB95">
        <v>72.240300000000005</v>
      </c>
      <c r="AD95">
        <f t="shared" si="24"/>
        <v>197295.42751765717</v>
      </c>
      <c r="AE95">
        <f t="shared" si="28"/>
        <v>2.1113425874510615E-2</v>
      </c>
      <c r="AF95">
        <f t="shared" si="25"/>
        <v>396.03768817044374</v>
      </c>
      <c r="AG95">
        <f t="shared" si="26"/>
        <v>1.5205623555221582E-3</v>
      </c>
      <c r="AI95">
        <v>2.2757203803339592</v>
      </c>
      <c r="AJ95">
        <v>36.24825404295531</v>
      </c>
    </row>
    <row r="96" spans="2:38" x14ac:dyDescent="0.2">
      <c r="B96">
        <v>350</v>
      </c>
      <c r="C96">
        <v>900000</v>
      </c>
      <c r="D96">
        <v>464.77979800000003</v>
      </c>
      <c r="E96">
        <v>-538251.95609200001</v>
      </c>
      <c r="F96">
        <v>2515845.333753</v>
      </c>
      <c r="G96">
        <v>-209.63823400000001</v>
      </c>
      <c r="I96">
        <f t="shared" si="19"/>
        <v>1162.5985153494403</v>
      </c>
      <c r="J96">
        <f t="shared" si="20"/>
        <v>3.6004526283304188E-2</v>
      </c>
      <c r="K96">
        <f t="shared" si="21"/>
        <v>0.99902545940797627</v>
      </c>
      <c r="L96">
        <f t="shared" si="22"/>
        <v>-26.251947000040673</v>
      </c>
      <c r="M96">
        <f t="shared" si="23"/>
        <v>-5.4433595199999401</v>
      </c>
      <c r="O96">
        <v>350</v>
      </c>
      <c r="P96">
        <v>900000</v>
      </c>
      <c r="Q96">
        <v>464.77979800000003</v>
      </c>
      <c r="R96">
        <v>-538251.95609200001</v>
      </c>
      <c r="S96">
        <v>2515845.333753</v>
      </c>
      <c r="T96">
        <v>-209.63823400000001</v>
      </c>
      <c r="U96">
        <v>271.893687</v>
      </c>
      <c r="V96">
        <f t="shared" si="27"/>
        <v>2.7189368700000001E-2</v>
      </c>
      <c r="Y96">
        <v>900000</v>
      </c>
      <c r="Z96">
        <v>32.750300000000003</v>
      </c>
      <c r="AA96">
        <v>105.51</v>
      </c>
      <c r="AB96">
        <v>72.759699999999995</v>
      </c>
      <c r="AD96">
        <f t="shared" si="24"/>
        <v>201581.69696276466</v>
      </c>
      <c r="AE96">
        <f t="shared" si="28"/>
        <v>2.5989215713683414E-2</v>
      </c>
      <c r="AF96">
        <f t="shared" si="25"/>
        <v>346.83570831707675</v>
      </c>
      <c r="AG96">
        <f t="shared" si="26"/>
        <v>1.7362687449974715E-3</v>
      </c>
      <c r="AI96">
        <v>3.4033505163386977</v>
      </c>
      <c r="AJ96">
        <v>36.326247445805016</v>
      </c>
      <c r="AK96">
        <f>AVERAGE(AI91:AI101)</f>
        <v>3.7726805167611701</v>
      </c>
      <c r="AL96">
        <f>AVERAGE(AJ91:AJ101)</f>
        <v>36.320891136095113</v>
      </c>
    </row>
    <row r="97" spans="2:38" x14ac:dyDescent="0.2">
      <c r="B97">
        <v>400</v>
      </c>
      <c r="C97">
        <v>1000000</v>
      </c>
      <c r="D97">
        <v>464.738654</v>
      </c>
      <c r="E97">
        <v>-538250.57054600003</v>
      </c>
      <c r="F97">
        <v>2515845.333753</v>
      </c>
      <c r="G97">
        <v>-225.87907300000001</v>
      </c>
      <c r="I97">
        <f t="shared" si="19"/>
        <v>1163.9840613494162</v>
      </c>
      <c r="J97">
        <f t="shared" si="20"/>
        <v>4.1148030038061931E-2</v>
      </c>
      <c r="K97">
        <f t="shared" si="21"/>
        <v>0.99902545940797627</v>
      </c>
      <c r="L97">
        <f t="shared" si="22"/>
        <v>-24.866401000064798</v>
      </c>
      <c r="M97">
        <f t="shared" si="23"/>
        <v>-5.1722890800004828</v>
      </c>
      <c r="O97">
        <v>400</v>
      </c>
      <c r="P97">
        <v>1000000</v>
      </c>
      <c r="Q97">
        <v>464.738654</v>
      </c>
      <c r="R97">
        <v>-538250.57054600003</v>
      </c>
      <c r="S97">
        <v>2515845.333753</v>
      </c>
      <c r="T97">
        <v>-225.87907300000001</v>
      </c>
      <c r="U97">
        <v>309.65733</v>
      </c>
      <c r="V97">
        <f t="shared" si="27"/>
        <v>3.0965733000000002E-2</v>
      </c>
      <c r="Y97">
        <v>1000000</v>
      </c>
      <c r="Z97">
        <v>33.165799999999997</v>
      </c>
      <c r="AA97">
        <v>105.247</v>
      </c>
      <c r="AB97">
        <v>72.081199999999995</v>
      </c>
      <c r="AD97">
        <f t="shared" si="24"/>
        <v>195994.7426586436</v>
      </c>
      <c r="AE97">
        <f t="shared" si="28"/>
        <v>3.0442624405107498E-2</v>
      </c>
      <c r="AF97">
        <f t="shared" si="25"/>
        <v>295.07008507258791</v>
      </c>
      <c r="AG97">
        <f t="shared" si="26"/>
        <v>2.0408710691626275E-3</v>
      </c>
      <c r="AI97">
        <v>2.3945020831125507</v>
      </c>
      <c r="AJ97">
        <v>36.467521566123537</v>
      </c>
    </row>
    <row r="98" spans="2:38" x14ac:dyDescent="0.2">
      <c r="B98">
        <v>450</v>
      </c>
      <c r="C98">
        <v>1100000</v>
      </c>
      <c r="D98">
        <v>464.77635600000002</v>
      </c>
      <c r="E98">
        <v>-538245.78130000003</v>
      </c>
      <c r="F98">
        <v>2515845.333753</v>
      </c>
      <c r="G98">
        <v>-348.94554900000003</v>
      </c>
      <c r="I98">
        <f t="shared" si="19"/>
        <v>1168.7733073494164</v>
      </c>
      <c r="J98">
        <f t="shared" si="20"/>
        <v>4.6291533792819667E-2</v>
      </c>
      <c r="K98">
        <f t="shared" si="21"/>
        <v>0.99902545940797627</v>
      </c>
      <c r="L98">
        <f t="shared" si="22"/>
        <v>-20.077155000064522</v>
      </c>
      <c r="M98">
        <f t="shared" si="23"/>
        <v>-5.1042150799999941</v>
      </c>
      <c r="O98">
        <v>450</v>
      </c>
      <c r="P98">
        <v>1100000</v>
      </c>
      <c r="Q98">
        <v>464.77635600000002</v>
      </c>
      <c r="R98">
        <v>-538245.78130000003</v>
      </c>
      <c r="S98">
        <v>2515845.333753</v>
      </c>
      <c r="T98">
        <v>-348.94554900000003</v>
      </c>
      <c r="U98">
        <v>351.46177799999998</v>
      </c>
      <c r="V98">
        <f t="shared" si="27"/>
        <v>3.5146177799999997E-2</v>
      </c>
      <c r="Y98">
        <v>1100000</v>
      </c>
      <c r="Z98">
        <v>32.627200000000002</v>
      </c>
      <c r="AA98">
        <v>105.45</v>
      </c>
      <c r="AB98">
        <v>72.822800000000001</v>
      </c>
      <c r="AD98">
        <f t="shared" si="24"/>
        <v>202106.61004114203</v>
      </c>
      <c r="AE98">
        <f t="shared" si="28"/>
        <v>3.3507554358633777E-2</v>
      </c>
      <c r="AF98">
        <f t="shared" si="25"/>
        <v>270.46355681505719</v>
      </c>
      <c r="AG98">
        <f t="shared" si="26"/>
        <v>2.2265476616939706E-3</v>
      </c>
      <c r="AI98">
        <v>2.3431785311362447</v>
      </c>
      <c r="AJ98">
        <v>36.496911897175238</v>
      </c>
    </row>
    <row r="99" spans="2:38" x14ac:dyDescent="0.2">
      <c r="B99">
        <v>500</v>
      </c>
      <c r="C99">
        <v>1200000</v>
      </c>
      <c r="D99">
        <v>464.73716400000001</v>
      </c>
      <c r="E99">
        <v>-538253.95534900005</v>
      </c>
      <c r="F99">
        <v>2515845.333753</v>
      </c>
      <c r="G99">
        <v>-237.71535800000001</v>
      </c>
      <c r="I99">
        <f t="shared" si="19"/>
        <v>1160.5992583493935</v>
      </c>
      <c r="J99">
        <f t="shared" si="20"/>
        <v>5.143503754757741E-2</v>
      </c>
      <c r="K99">
        <f t="shared" si="21"/>
        <v>0.99902545940797627</v>
      </c>
      <c r="L99">
        <f t="shared" si="22"/>
        <v>-28.251204000087455</v>
      </c>
      <c r="M99">
        <f t="shared" si="23"/>
        <v>-5.3634809800004586</v>
      </c>
      <c r="O99">
        <v>500</v>
      </c>
      <c r="P99">
        <v>1200000</v>
      </c>
      <c r="Q99">
        <v>464.73716400000001</v>
      </c>
      <c r="R99">
        <v>-538253.95534900005</v>
      </c>
      <c r="S99">
        <v>2515845.333753</v>
      </c>
      <c r="T99">
        <v>-237.71535800000001</v>
      </c>
      <c r="U99">
        <v>406.38365599999997</v>
      </c>
      <c r="V99">
        <f t="shared" si="27"/>
        <v>4.0638365599999997E-2</v>
      </c>
      <c r="Y99">
        <v>1200000</v>
      </c>
      <c r="Z99">
        <v>32.7515</v>
      </c>
      <c r="AA99">
        <v>105.59</v>
      </c>
      <c r="AB99">
        <v>72.838499999999996</v>
      </c>
      <c r="AD99">
        <f t="shared" si="24"/>
        <v>202237.3558205775</v>
      </c>
      <c r="AE99">
        <f t="shared" si="28"/>
        <v>3.8718631727591803E-2</v>
      </c>
      <c r="AF99">
        <f t="shared" si="25"/>
        <v>243.57467135030353</v>
      </c>
      <c r="AG99">
        <f t="shared" si="26"/>
        <v>2.4723424511324892E-3</v>
      </c>
      <c r="AI99">
        <v>5.2436345913636737</v>
      </c>
      <c r="AJ99">
        <v>36.501836041987879</v>
      </c>
    </row>
    <row r="100" spans="2:38" x14ac:dyDescent="0.2">
      <c r="B100">
        <v>550</v>
      </c>
      <c r="C100">
        <v>1300000</v>
      </c>
      <c r="D100">
        <v>464.76831600000003</v>
      </c>
      <c r="E100">
        <v>-538253.91702099994</v>
      </c>
      <c r="F100">
        <v>2515845.333753</v>
      </c>
      <c r="G100">
        <v>-342.14425599999998</v>
      </c>
      <c r="I100">
        <f t="shared" si="19"/>
        <v>1160.637586349505</v>
      </c>
      <c r="J100">
        <f t="shared" si="20"/>
        <v>5.6578541302335153E-2</v>
      </c>
      <c r="K100">
        <f t="shared" si="21"/>
        <v>0.99902545940797627</v>
      </c>
      <c r="L100">
        <f t="shared" si="22"/>
        <v>-28.21287599997595</v>
      </c>
      <c r="M100">
        <f t="shared" si="23"/>
        <v>-5.1992334399977702</v>
      </c>
      <c r="O100">
        <v>550</v>
      </c>
      <c r="P100">
        <v>1300000</v>
      </c>
      <c r="Q100">
        <v>464.76831600000003</v>
      </c>
      <c r="R100">
        <v>-538253.91702099994</v>
      </c>
      <c r="S100">
        <v>2515845.333753</v>
      </c>
      <c r="T100">
        <v>-342.14425599999998</v>
      </c>
      <c r="U100">
        <v>480.47795100000002</v>
      </c>
      <c r="V100">
        <f t="shared" si="27"/>
        <v>4.8047795100000006E-2</v>
      </c>
      <c r="Y100">
        <v>1300000</v>
      </c>
      <c r="Z100">
        <v>33.287300000000002</v>
      </c>
      <c r="AA100">
        <v>105.492</v>
      </c>
      <c r="AB100">
        <v>72.204700000000003</v>
      </c>
      <c r="AD100">
        <f t="shared" si="24"/>
        <v>197003.88983707086</v>
      </c>
      <c r="AE100">
        <f t="shared" si="28"/>
        <v>4.6994151015697053E-2</v>
      </c>
      <c r="AF100">
        <f t="shared" si="25"/>
        <v>215.70134992706195</v>
      </c>
      <c r="AG100">
        <f t="shared" si="26"/>
        <v>2.791823047021403E-3</v>
      </c>
      <c r="AI100">
        <v>5.2007493168200121</v>
      </c>
      <c r="AJ100">
        <v>36.650936465261559</v>
      </c>
    </row>
    <row r="101" spans="2:38" x14ac:dyDescent="0.2">
      <c r="B101">
        <v>600</v>
      </c>
      <c r="C101">
        <v>1400000</v>
      </c>
      <c r="D101">
        <v>464.76070199999998</v>
      </c>
      <c r="E101">
        <v>-538257.07134300005</v>
      </c>
      <c r="F101">
        <v>2515845.333753</v>
      </c>
      <c r="G101">
        <v>-371.28566799999999</v>
      </c>
      <c r="I101">
        <f t="shared" si="19"/>
        <v>1157.483264349401</v>
      </c>
      <c r="J101">
        <f t="shared" si="20"/>
        <v>6.1722045057092889E-2</v>
      </c>
      <c r="K101">
        <f t="shared" si="21"/>
        <v>0.99902545940797627</v>
      </c>
      <c r="L101">
        <f t="shared" si="22"/>
        <v>-31.367198000079952</v>
      </c>
      <c r="M101">
        <f t="shared" si="23"/>
        <v>-5.2630864400020805</v>
      </c>
      <c r="O101">
        <v>600</v>
      </c>
      <c r="P101">
        <v>1400000</v>
      </c>
      <c r="Q101">
        <v>464.76070199999998</v>
      </c>
      <c r="R101">
        <v>-538257.07134300005</v>
      </c>
      <c r="S101">
        <v>2515845.333753</v>
      </c>
      <c r="T101">
        <v>-371.28566799999999</v>
      </c>
      <c r="U101">
        <v>549.677548</v>
      </c>
      <c r="V101">
        <f t="shared" si="27"/>
        <v>5.4967754800000004E-2</v>
      </c>
      <c r="Y101">
        <v>1400000</v>
      </c>
      <c r="Z101">
        <v>32.979199999999999</v>
      </c>
      <c r="AA101">
        <v>105.67700000000001</v>
      </c>
      <c r="AB101">
        <v>72.697800000000001</v>
      </c>
      <c r="AD101">
        <f t="shared" si="24"/>
        <v>201067.65026410052</v>
      </c>
      <c r="AE101">
        <f t="shared" si="28"/>
        <v>5.2675776013532669E-2</v>
      </c>
      <c r="AF101">
        <f t="shared" si="25"/>
        <v>201.80489831506887</v>
      </c>
      <c r="AG101">
        <f t="shared" si="26"/>
        <v>2.9840702828719859E-3</v>
      </c>
      <c r="AI101">
        <v>5.0045054943537659</v>
      </c>
      <c r="AJ101">
        <v>36.954921776731794</v>
      </c>
    </row>
    <row r="102" spans="2:38" x14ac:dyDescent="0.2">
      <c r="B102">
        <v>650</v>
      </c>
      <c r="C102">
        <v>1500000</v>
      </c>
      <c r="D102">
        <v>464.747276</v>
      </c>
      <c r="E102">
        <v>-538250.04209500004</v>
      </c>
      <c r="F102">
        <v>2515845.333753</v>
      </c>
      <c r="G102">
        <v>-278.63837899999999</v>
      </c>
      <c r="I102">
        <f t="shared" si="19"/>
        <v>1164.5125123494072</v>
      </c>
      <c r="J102">
        <f t="shared" si="20"/>
        <v>6.6865548811850639E-2</v>
      </c>
      <c r="K102">
        <f t="shared" si="21"/>
        <v>0.99902545940797627</v>
      </c>
      <c r="L102">
        <f t="shared" si="22"/>
        <v>-24.337950000073761</v>
      </c>
      <c r="M102">
        <f t="shared" si="23"/>
        <v>-5.0594150399998759</v>
      </c>
      <c r="O102">
        <v>650</v>
      </c>
      <c r="P102">
        <v>1500000</v>
      </c>
      <c r="Q102">
        <v>464.747276</v>
      </c>
      <c r="R102">
        <v>-538250.04209500004</v>
      </c>
      <c r="S102">
        <v>2515845.333753</v>
      </c>
      <c r="T102">
        <v>-278.63837899999999</v>
      </c>
      <c r="U102">
        <v>589.93538599999999</v>
      </c>
      <c r="V102">
        <f t="shared" si="27"/>
        <v>5.8993538599999999E-2</v>
      </c>
      <c r="Y102">
        <v>1500000</v>
      </c>
      <c r="Z102">
        <v>33.097499999999997</v>
      </c>
      <c r="AA102">
        <v>105.277</v>
      </c>
      <c r="AB102">
        <v>72.179500000000004</v>
      </c>
      <c r="AD102">
        <f t="shared" si="24"/>
        <v>196797.69416377661</v>
      </c>
      <c r="AE102">
        <f t="shared" si="28"/>
        <v>5.7760319692179804E-2</v>
      </c>
      <c r="AF102">
        <f t="shared" si="25"/>
        <v>182.32549450065582</v>
      </c>
      <c r="AG102">
        <f t="shared" si="26"/>
        <v>3.3028842271854305E-3</v>
      </c>
      <c r="AI102">
        <v>5.0278521390899034</v>
      </c>
      <c r="AJ102">
        <v>37.142833604728281</v>
      </c>
    </row>
    <row r="103" spans="2:38" x14ac:dyDescent="0.2">
      <c r="B103">
        <v>700</v>
      </c>
      <c r="C103">
        <v>1600000</v>
      </c>
      <c r="D103">
        <v>464.751756</v>
      </c>
      <c r="E103">
        <v>-538250.91217699996</v>
      </c>
      <c r="F103">
        <v>2515845.333753</v>
      </c>
      <c r="G103">
        <v>-354.95699500000001</v>
      </c>
      <c r="I103">
        <f t="shared" si="19"/>
        <v>1163.6424303494859</v>
      </c>
      <c r="J103">
        <f t="shared" si="20"/>
        <v>7.2009052566608375E-2</v>
      </c>
      <c r="K103">
        <f t="shared" si="21"/>
        <v>0.99902545940797627</v>
      </c>
      <c r="L103">
        <f t="shared" si="22"/>
        <v>-25.208031999995001</v>
      </c>
      <c r="M103">
        <f t="shared" si="23"/>
        <v>-5.2174016399984247</v>
      </c>
      <c r="O103">
        <v>700</v>
      </c>
      <c r="P103">
        <v>1600000</v>
      </c>
      <c r="Q103">
        <v>464.751756</v>
      </c>
      <c r="R103">
        <v>-538250.91217699996</v>
      </c>
      <c r="S103">
        <v>2515845.333753</v>
      </c>
      <c r="T103">
        <v>-354.95699500000001</v>
      </c>
      <c r="U103">
        <v>655.03216099999997</v>
      </c>
      <c r="V103">
        <f t="shared" si="27"/>
        <v>6.5503216099999997E-2</v>
      </c>
      <c r="Y103">
        <v>1600000</v>
      </c>
      <c r="Z103">
        <v>32.575299999999999</v>
      </c>
      <c r="AA103">
        <v>105.429</v>
      </c>
      <c r="AB103">
        <v>72.853700000000003</v>
      </c>
      <c r="AD103">
        <f t="shared" si="24"/>
        <v>202363.99143249926</v>
      </c>
      <c r="AE103">
        <f t="shared" si="28"/>
        <v>6.2369826154561353E-2</v>
      </c>
      <c r="AF103">
        <f t="shared" si="25"/>
        <v>174.09085091521578</v>
      </c>
      <c r="AG103">
        <f t="shared" si="26"/>
        <v>3.4591134274671231E-3</v>
      </c>
      <c r="AI103">
        <v>4.9408117213678233</v>
      </c>
      <c r="AJ103">
        <v>37.180221331329527</v>
      </c>
    </row>
    <row r="104" spans="2:38" x14ac:dyDescent="0.2">
      <c r="B104">
        <v>750</v>
      </c>
      <c r="C104">
        <v>1700000</v>
      </c>
      <c r="D104">
        <v>464.70664099999999</v>
      </c>
      <c r="E104">
        <v>-538239.95148000005</v>
      </c>
      <c r="F104">
        <v>2515845.333753</v>
      </c>
      <c r="G104">
        <v>-407.50788999999997</v>
      </c>
      <c r="I104">
        <f t="shared" si="19"/>
        <v>1174.6031273494009</v>
      </c>
      <c r="J104">
        <f t="shared" si="20"/>
        <v>7.7152556321366111E-2</v>
      </c>
      <c r="K104">
        <f t="shared" si="21"/>
        <v>0.99902545940797627</v>
      </c>
      <c r="L104">
        <f t="shared" si="22"/>
        <v>-14.247335000080056</v>
      </c>
      <c r="M104">
        <f t="shared" si="23"/>
        <v>-4.9807860600017015</v>
      </c>
      <c r="O104">
        <v>750</v>
      </c>
      <c r="P104">
        <v>1700000</v>
      </c>
      <c r="Q104">
        <v>464.70664099999999</v>
      </c>
      <c r="R104">
        <v>-538239.95148000005</v>
      </c>
      <c r="S104">
        <v>2515845.333753</v>
      </c>
      <c r="T104">
        <v>-407.50788999999997</v>
      </c>
      <c r="U104">
        <v>736.477529</v>
      </c>
      <c r="V104">
        <f t="shared" si="27"/>
        <v>7.3647752900000002E-2</v>
      </c>
      <c r="Y104">
        <v>1700000</v>
      </c>
      <c r="Z104">
        <v>33.264899999999997</v>
      </c>
      <c r="AA104">
        <v>105.06699999999999</v>
      </c>
      <c r="AB104">
        <v>71.802099999999996</v>
      </c>
      <c r="AD104">
        <f t="shared" si="24"/>
        <v>193726.85873673978</v>
      </c>
      <c r="AE104">
        <f t="shared" si="28"/>
        <v>7.3251211298037494E-2</v>
      </c>
      <c r="AF104">
        <f t="shared" si="25"/>
        <v>155.54975244168625</v>
      </c>
      <c r="AG104">
        <f t="shared" si="26"/>
        <v>3.87143014082107E-3</v>
      </c>
      <c r="AI104">
        <v>5.0972008779989553</v>
      </c>
      <c r="AJ104">
        <v>37.341067673454248</v>
      </c>
    </row>
    <row r="105" spans="2:38" x14ac:dyDescent="0.2">
      <c r="B105">
        <v>800</v>
      </c>
      <c r="C105">
        <v>1800000</v>
      </c>
      <c r="D105">
        <v>464.713235</v>
      </c>
      <c r="E105">
        <v>-538254.71721300005</v>
      </c>
      <c r="F105">
        <v>2515845.333753</v>
      </c>
      <c r="G105">
        <v>-244.37033700000001</v>
      </c>
      <c r="I105">
        <f t="shared" si="19"/>
        <v>1159.8373943493934</v>
      </c>
      <c r="J105">
        <f t="shared" si="20"/>
        <v>8.2296060076123861E-2</v>
      </c>
      <c r="K105">
        <f t="shared" si="21"/>
        <v>0.99902545940797627</v>
      </c>
      <c r="L105">
        <f t="shared" si="22"/>
        <v>-29.013068000087515</v>
      </c>
      <c r="M105">
        <f t="shared" si="23"/>
        <v>-5.4953146600001492</v>
      </c>
      <c r="O105">
        <v>800</v>
      </c>
      <c r="P105">
        <v>1800000</v>
      </c>
      <c r="Q105">
        <v>464.713235</v>
      </c>
      <c r="R105">
        <v>-538254.71721300005</v>
      </c>
      <c r="S105">
        <v>2515845.333753</v>
      </c>
      <c r="T105">
        <v>-244.37033700000001</v>
      </c>
      <c r="U105">
        <v>815.65598199999999</v>
      </c>
      <c r="V105">
        <f t="shared" si="27"/>
        <v>8.1565598200000006E-2</v>
      </c>
      <c r="Y105">
        <v>1800000</v>
      </c>
      <c r="Z105">
        <v>32.7346</v>
      </c>
      <c r="AA105">
        <v>105.018</v>
      </c>
      <c r="AB105">
        <v>72.2834</v>
      </c>
      <c r="AD105">
        <f t="shared" si="24"/>
        <v>197648.76937471726</v>
      </c>
      <c r="AE105">
        <f t="shared" si="28"/>
        <v>7.9516646812259589E-2</v>
      </c>
      <c r="AF105">
        <f t="shared" si="25"/>
        <v>148.7801111468184</v>
      </c>
      <c r="AG105">
        <f t="shared" si="26"/>
        <v>4.047584017501776E-3</v>
      </c>
      <c r="AI105">
        <v>2.1841030552561591</v>
      </c>
      <c r="AJ105">
        <v>37.377909534387207</v>
      </c>
    </row>
    <row r="106" spans="2:38" x14ac:dyDescent="0.2">
      <c r="B106">
        <v>850</v>
      </c>
      <c r="C106">
        <v>1900000</v>
      </c>
      <c r="D106">
        <v>464.72638000000001</v>
      </c>
      <c r="E106">
        <v>-538254.061598</v>
      </c>
      <c r="F106">
        <v>2515845.333753</v>
      </c>
      <c r="G106">
        <v>-278.86816299999998</v>
      </c>
      <c r="I106">
        <f t="shared" si="19"/>
        <v>1160.4930093494477</v>
      </c>
      <c r="J106">
        <f t="shared" si="20"/>
        <v>8.7439563830881598E-2</v>
      </c>
      <c r="K106">
        <f t="shared" si="21"/>
        <v>0.99902545940797627</v>
      </c>
      <c r="L106">
        <f t="shared" si="22"/>
        <v>-28.357453000033274</v>
      </c>
      <c r="M106">
        <f t="shared" si="23"/>
        <v>-5.1868876999989153</v>
      </c>
      <c r="O106">
        <v>850</v>
      </c>
      <c r="P106">
        <v>1900000</v>
      </c>
      <c r="Q106">
        <v>464.72638000000001</v>
      </c>
      <c r="R106">
        <v>-538254.061598</v>
      </c>
      <c r="S106">
        <v>2515845.333753</v>
      </c>
      <c r="T106">
        <v>-278.86816299999998</v>
      </c>
      <c r="U106">
        <v>882.20660799999996</v>
      </c>
      <c r="V106">
        <f t="shared" si="27"/>
        <v>8.8220660800000003E-2</v>
      </c>
      <c r="Y106">
        <v>1900000</v>
      </c>
      <c r="Z106">
        <v>32.649799999999999</v>
      </c>
      <c r="AA106">
        <v>105.408</v>
      </c>
      <c r="AB106">
        <v>72.758200000000002</v>
      </c>
      <c r="AD106">
        <f t="shared" si="24"/>
        <v>201569.22991114826</v>
      </c>
      <c r="AE106">
        <f t="shared" si="28"/>
        <v>8.4331770184714605E-2</v>
      </c>
      <c r="AF106">
        <f t="shared" si="25"/>
        <v>142.80587088528642</v>
      </c>
      <c r="AG106">
        <f t="shared" si="26"/>
        <v>4.2169134662799479E-3</v>
      </c>
      <c r="AI106">
        <v>4.9684610994654337</v>
      </c>
      <c r="AJ106">
        <v>37.587714039560019</v>
      </c>
    </row>
    <row r="107" spans="2:38" x14ac:dyDescent="0.2">
      <c r="B107">
        <v>900</v>
      </c>
      <c r="C107">
        <v>2000000</v>
      </c>
      <c r="D107">
        <v>464.80459200000001</v>
      </c>
      <c r="E107">
        <v>-538248.58992199996</v>
      </c>
      <c r="F107">
        <v>2515845.333753</v>
      </c>
      <c r="G107">
        <v>-184.36339599999999</v>
      </c>
      <c r="I107">
        <f t="shared" si="19"/>
        <v>1165.9646853494924</v>
      </c>
      <c r="J107">
        <f t="shared" si="20"/>
        <v>9.2583067585639334E-2</v>
      </c>
      <c r="K107">
        <f t="shared" si="21"/>
        <v>0.99902545940797627</v>
      </c>
      <c r="L107">
        <f t="shared" si="22"/>
        <v>-22.885776999988593</v>
      </c>
      <c r="M107">
        <f t="shared" si="23"/>
        <v>-5.0905664799991062</v>
      </c>
      <c r="O107">
        <v>900</v>
      </c>
      <c r="P107">
        <v>2000000</v>
      </c>
      <c r="Q107">
        <v>464.80459200000001</v>
      </c>
      <c r="R107">
        <v>-538248.58992199996</v>
      </c>
      <c r="S107">
        <v>2515845.333753</v>
      </c>
      <c r="T107">
        <v>-184.36339599999999</v>
      </c>
      <c r="U107">
        <v>991.134816</v>
      </c>
      <c r="V107">
        <f t="shared" si="27"/>
        <v>9.9113481600000011E-2</v>
      </c>
      <c r="Y107">
        <v>2000000</v>
      </c>
      <c r="Z107">
        <v>32.867600000000003</v>
      </c>
      <c r="AA107">
        <v>105.282</v>
      </c>
      <c r="AB107">
        <v>72.414400000000001</v>
      </c>
      <c r="AD107">
        <f t="shared" si="24"/>
        <v>198725.32117517246</v>
      </c>
      <c r="AE107">
        <f t="shared" si="28"/>
        <v>9.6100284022757804E-2</v>
      </c>
      <c r="AF107">
        <f t="shared" si="25"/>
        <v>132.96932045743205</v>
      </c>
      <c r="AG107">
        <f t="shared" si="26"/>
        <v>4.5288642367152989E-3</v>
      </c>
      <c r="AI107">
        <v>2.0843628494990525</v>
      </c>
      <c r="AJ107">
        <v>37.659537200710894</v>
      </c>
      <c r="AK107">
        <f>AVERAGE(AI102:AI112)</f>
        <v>3.4479554744895462</v>
      </c>
      <c r="AL107">
        <f>AVERAGE(AJ102:AJ112)</f>
        <v>37.866899663520719</v>
      </c>
    </row>
    <row r="108" spans="2:38" x14ac:dyDescent="0.2">
      <c r="B108">
        <v>950</v>
      </c>
      <c r="C108">
        <v>2100000</v>
      </c>
      <c r="D108">
        <v>464.726809</v>
      </c>
      <c r="E108">
        <v>-538262.47460099997</v>
      </c>
      <c r="F108">
        <v>2515845.333753</v>
      </c>
      <c r="G108">
        <v>-213.40701799999999</v>
      </c>
      <c r="I108">
        <f t="shared" si="19"/>
        <v>1152.0800063494826</v>
      </c>
      <c r="J108">
        <f t="shared" si="20"/>
        <v>9.7726571340397084E-2</v>
      </c>
      <c r="K108">
        <f t="shared" si="21"/>
        <v>0.99902545940797627</v>
      </c>
      <c r="L108">
        <f t="shared" si="22"/>
        <v>-36.770455999998376</v>
      </c>
      <c r="M108">
        <f t="shared" si="23"/>
        <v>-5.4776935800001958</v>
      </c>
      <c r="O108">
        <v>950</v>
      </c>
      <c r="P108">
        <v>2100000</v>
      </c>
      <c r="Q108">
        <v>464.726809</v>
      </c>
      <c r="R108">
        <v>-538262.47460099997</v>
      </c>
      <c r="S108">
        <v>2515845.333753</v>
      </c>
      <c r="T108">
        <v>-213.40701799999999</v>
      </c>
      <c r="U108">
        <v>1069.790493</v>
      </c>
      <c r="V108">
        <f t="shared" si="27"/>
        <v>0.1069790493</v>
      </c>
      <c r="Y108">
        <v>2100000</v>
      </c>
      <c r="Z108">
        <v>32.777099999999997</v>
      </c>
      <c r="AA108">
        <v>105.517</v>
      </c>
      <c r="AB108">
        <v>72.739900000000006</v>
      </c>
      <c r="AD108">
        <f t="shared" si="24"/>
        <v>201417.17326847551</v>
      </c>
      <c r="AE108">
        <f t="shared" si="28"/>
        <v>0.10234046457628979</v>
      </c>
      <c r="AF108">
        <f t="shared" si="25"/>
        <v>127.67728604450099</v>
      </c>
      <c r="AG108">
        <f t="shared" si="26"/>
        <v>4.7165789519531881E-3</v>
      </c>
      <c r="AI108">
        <v>4.9590618690901849</v>
      </c>
      <c r="AJ108">
        <v>37.830471340629224</v>
      </c>
    </row>
    <row r="109" spans="2:38" x14ac:dyDescent="0.2">
      <c r="B109">
        <v>1000</v>
      </c>
      <c r="C109">
        <v>2200000</v>
      </c>
      <c r="D109">
        <v>464.71940899999998</v>
      </c>
      <c r="E109">
        <v>-538254.53384499997</v>
      </c>
      <c r="F109">
        <v>2515845.333753</v>
      </c>
      <c r="G109">
        <v>-83.780484000000001</v>
      </c>
      <c r="I109">
        <f t="shared" si="19"/>
        <v>1160.0207623494789</v>
      </c>
      <c r="J109">
        <f t="shared" si="20"/>
        <v>0.10287007509515482</v>
      </c>
      <c r="K109">
        <f t="shared" si="21"/>
        <v>0.99902545940797627</v>
      </c>
      <c r="L109">
        <f t="shared" si="22"/>
        <v>-28.829700000002049</v>
      </c>
      <c r="M109">
        <f t="shared" si="23"/>
        <v>-5.0411848800000731</v>
      </c>
      <c r="O109">
        <v>1000</v>
      </c>
      <c r="P109">
        <v>2200000</v>
      </c>
      <c r="Q109">
        <v>464.71940899999998</v>
      </c>
      <c r="R109">
        <v>-538254.53384499997</v>
      </c>
      <c r="S109">
        <v>2515845.333753</v>
      </c>
      <c r="T109">
        <v>-83.780484000000001</v>
      </c>
      <c r="U109">
        <v>1192.161212</v>
      </c>
      <c r="V109">
        <f t="shared" si="27"/>
        <v>0.1192161212</v>
      </c>
      <c r="Y109">
        <v>2200000</v>
      </c>
      <c r="Z109">
        <v>32.767099999999999</v>
      </c>
      <c r="AA109">
        <v>104.98</v>
      </c>
      <c r="AB109">
        <v>72.212900000000005</v>
      </c>
      <c r="AD109">
        <f t="shared" si="24"/>
        <v>197071.01629954929</v>
      </c>
      <c r="AE109">
        <f t="shared" si="28"/>
        <v>0.11656210399834896</v>
      </c>
      <c r="AF109">
        <f t="shared" si="25"/>
        <v>118.67616601558858</v>
      </c>
      <c r="AG109">
        <f t="shared" si="26"/>
        <v>5.0743128988587202E-3</v>
      </c>
      <c r="AI109">
        <v>2.7904640769111233</v>
      </c>
      <c r="AJ109">
        <v>38.146535422659838</v>
      </c>
    </row>
    <row r="110" spans="2:38" x14ac:dyDescent="0.2">
      <c r="B110">
        <v>1050</v>
      </c>
      <c r="C110">
        <v>2300000</v>
      </c>
      <c r="D110">
        <v>464.73351100000002</v>
      </c>
      <c r="E110">
        <v>-538248.18118900002</v>
      </c>
      <c r="F110">
        <v>2515845.333753</v>
      </c>
      <c r="G110">
        <v>-180.52438699999999</v>
      </c>
      <c r="I110">
        <f t="shared" si="19"/>
        <v>1166.3734183494234</v>
      </c>
      <c r="J110">
        <f t="shared" si="20"/>
        <v>0.10801357884991256</v>
      </c>
      <c r="K110">
        <f t="shared" si="21"/>
        <v>0.99902545940797627</v>
      </c>
      <c r="L110">
        <f t="shared" si="22"/>
        <v>-22.477044000057504</v>
      </c>
      <c r="M110">
        <f t="shared" si="23"/>
        <v>-5.0729468800011093</v>
      </c>
      <c r="O110">
        <v>1050</v>
      </c>
      <c r="P110">
        <v>2300000</v>
      </c>
      <c r="Q110">
        <v>464.73351100000002</v>
      </c>
      <c r="R110">
        <v>-538248.18118900002</v>
      </c>
      <c r="S110">
        <v>2515845.333753</v>
      </c>
      <c r="T110">
        <v>-180.52438699999999</v>
      </c>
      <c r="U110">
        <v>1319.9347700000001</v>
      </c>
      <c r="V110">
        <f t="shared" si="27"/>
        <v>0.13199347700000003</v>
      </c>
      <c r="Y110">
        <v>2300000</v>
      </c>
      <c r="Z110">
        <v>32.976100000000002</v>
      </c>
      <c r="AA110">
        <v>105.47499999999999</v>
      </c>
      <c r="AB110">
        <v>72.498900000000006</v>
      </c>
      <c r="AD110">
        <f t="shared" si="24"/>
        <v>199421.80801064425</v>
      </c>
      <c r="AE110">
        <f t="shared" si="28"/>
        <v>0.12753370207219131</v>
      </c>
      <c r="AF110">
        <f t="shared" si="25"/>
        <v>114.37315503239044</v>
      </c>
      <c r="AG110">
        <f t="shared" si="26"/>
        <v>5.2652215445963442E-3</v>
      </c>
      <c r="AI110">
        <v>1.944909368748849</v>
      </c>
      <c r="AJ110">
        <v>38.27238951751518</v>
      </c>
    </row>
    <row r="111" spans="2:38" x14ac:dyDescent="0.2">
      <c r="B111">
        <v>1100</v>
      </c>
      <c r="C111">
        <v>2400000</v>
      </c>
      <c r="D111">
        <v>464.78027800000001</v>
      </c>
      <c r="E111">
        <v>-538241.85233400005</v>
      </c>
      <c r="F111">
        <v>2515845.333753</v>
      </c>
      <c r="G111">
        <v>-63.879975000000002</v>
      </c>
      <c r="I111">
        <f t="shared" si="19"/>
        <v>1172.7022733493941</v>
      </c>
      <c r="J111">
        <f t="shared" si="20"/>
        <v>0.11315708260467031</v>
      </c>
      <c r="K111">
        <f t="shared" si="21"/>
        <v>0.99902545940797627</v>
      </c>
      <c r="L111">
        <f t="shared" si="22"/>
        <v>-16.148189000086859</v>
      </c>
      <c r="M111">
        <f t="shared" si="23"/>
        <v>-5.0734229000005868</v>
      </c>
      <c r="O111">
        <v>1100</v>
      </c>
      <c r="P111">
        <v>2400000</v>
      </c>
      <c r="Q111">
        <v>464.78027800000001</v>
      </c>
      <c r="R111">
        <v>-538241.85233400005</v>
      </c>
      <c r="S111">
        <v>2515845.333753</v>
      </c>
      <c r="T111">
        <v>-63.879975000000002</v>
      </c>
      <c r="U111">
        <v>1452.704747</v>
      </c>
      <c r="V111">
        <f t="shared" si="27"/>
        <v>0.14527047470000001</v>
      </c>
      <c r="Y111">
        <v>2400000</v>
      </c>
      <c r="Z111">
        <v>32.986899999999999</v>
      </c>
      <c r="AA111">
        <v>105.745</v>
      </c>
      <c r="AB111">
        <v>72.758099999999999</v>
      </c>
      <c r="AD111">
        <f t="shared" si="24"/>
        <v>201568.39879265078</v>
      </c>
      <c r="AE111">
        <f t="shared" si="28"/>
        <v>0.13886732075704936</v>
      </c>
      <c r="AF111">
        <f t="shared" si="25"/>
        <v>110.34953613903117</v>
      </c>
      <c r="AG111">
        <f t="shared" si="26"/>
        <v>5.4572046342023436E-3</v>
      </c>
      <c r="AI111">
        <v>1.9499572152413314</v>
      </c>
      <c r="AJ111">
        <v>38.971814158071659</v>
      </c>
    </row>
    <row r="112" spans="2:38" x14ac:dyDescent="0.2">
      <c r="B112">
        <v>1150</v>
      </c>
      <c r="C112">
        <v>2500000</v>
      </c>
      <c r="D112">
        <v>464.811915</v>
      </c>
      <c r="E112">
        <v>-538248.70515000005</v>
      </c>
      <c r="F112">
        <v>2515845.333753</v>
      </c>
      <c r="G112">
        <v>-81.773084999999995</v>
      </c>
      <c r="I112">
        <f t="shared" si="19"/>
        <v>1165.8494573493954</v>
      </c>
      <c r="J112">
        <f t="shared" si="20"/>
        <v>0.11830058635942804</v>
      </c>
      <c r="K112">
        <f t="shared" si="21"/>
        <v>0.99902545940797627</v>
      </c>
      <c r="L112">
        <f t="shared" si="22"/>
        <v>-23.00100500008557</v>
      </c>
      <c r="M112">
        <f t="shared" si="23"/>
        <v>-5.3370563199999745</v>
      </c>
      <c r="O112">
        <v>1150</v>
      </c>
      <c r="P112">
        <v>2500000</v>
      </c>
      <c r="Q112">
        <v>464.811915</v>
      </c>
      <c r="R112">
        <v>-538248.70515000005</v>
      </c>
      <c r="S112">
        <v>2515845.333753</v>
      </c>
      <c r="T112">
        <v>-81.773084999999995</v>
      </c>
      <c r="U112">
        <v>1570.901507</v>
      </c>
      <c r="V112">
        <f t="shared" si="27"/>
        <v>0.15709015070000001</v>
      </c>
      <c r="Y112">
        <v>2500000</v>
      </c>
      <c r="Z112">
        <v>32.748800000000003</v>
      </c>
      <c r="AA112">
        <v>105.268</v>
      </c>
      <c r="AB112">
        <v>72.519199999999998</v>
      </c>
      <c r="AD112">
        <f t="shared" si="24"/>
        <v>199589.37178081874</v>
      </c>
      <c r="AE112">
        <f t="shared" si="28"/>
        <v>0.15165498549757589</v>
      </c>
      <c r="AF112">
        <f t="shared" si="25"/>
        <v>104.51540842296438</v>
      </c>
      <c r="AG112">
        <f t="shared" si="26"/>
        <v>5.7618298496519404E-3</v>
      </c>
      <c r="AI112">
        <v>1.9803259467161916</v>
      </c>
      <c r="AJ112">
        <v>39.025402475681886</v>
      </c>
    </row>
    <row r="113" spans="2:38" x14ac:dyDescent="0.2">
      <c r="B113">
        <v>1200</v>
      </c>
      <c r="C113">
        <v>2600000</v>
      </c>
      <c r="D113">
        <v>464.74916899999999</v>
      </c>
      <c r="E113">
        <v>-538241.53819300001</v>
      </c>
      <c r="F113">
        <v>2515845.333753</v>
      </c>
      <c r="G113">
        <v>49.081626</v>
      </c>
      <c r="I113">
        <f t="shared" si="19"/>
        <v>1173.016414349433</v>
      </c>
      <c r="J113">
        <f t="shared" si="20"/>
        <v>0.12344409011418578</v>
      </c>
      <c r="K113">
        <f t="shared" si="21"/>
        <v>0.99902545940797627</v>
      </c>
      <c r="L113">
        <f t="shared" si="22"/>
        <v>-15.834048000047915</v>
      </c>
      <c r="M113">
        <f t="shared" si="23"/>
        <v>-5.0566608599992469</v>
      </c>
      <c r="O113">
        <v>1200</v>
      </c>
      <c r="P113">
        <v>2600000</v>
      </c>
      <c r="Q113">
        <v>464.74916899999999</v>
      </c>
      <c r="R113">
        <v>-538241.53819300001</v>
      </c>
      <c r="S113">
        <v>2515845.333753</v>
      </c>
      <c r="T113">
        <v>49.081626</v>
      </c>
      <c r="U113">
        <v>1724.4252300000001</v>
      </c>
      <c r="V113">
        <f t="shared" si="27"/>
        <v>0.17244252300000001</v>
      </c>
      <c r="Y113">
        <v>2600000</v>
      </c>
      <c r="Z113">
        <v>32.887</v>
      </c>
      <c r="AA113">
        <v>105.399</v>
      </c>
      <c r="AB113">
        <v>72.512</v>
      </c>
      <c r="AD113">
        <f t="shared" si="24"/>
        <v>199529.92955837102</v>
      </c>
      <c r="AE113">
        <f t="shared" si="28"/>
        <v>0.16652577590440815</v>
      </c>
      <c r="AF113">
        <f t="shared" si="25"/>
        <v>100.13076965004252</v>
      </c>
      <c r="AG113">
        <f t="shared" si="26"/>
        <v>6.0141353362676789E-3</v>
      </c>
      <c r="AI113">
        <v>1.7630238763325441</v>
      </c>
      <c r="AJ113">
        <v>39.254488514073664</v>
      </c>
    </row>
    <row r="114" spans="2:38" x14ac:dyDescent="0.2">
      <c r="B114">
        <v>1250</v>
      </c>
      <c r="C114">
        <v>2700000</v>
      </c>
      <c r="D114">
        <v>464.75998800000002</v>
      </c>
      <c r="E114">
        <v>-538247.59619399998</v>
      </c>
      <c r="F114">
        <v>2515845.333753</v>
      </c>
      <c r="G114">
        <v>133.21917999999999</v>
      </c>
      <c r="I114">
        <f t="shared" si="19"/>
        <v>1166.9584133494645</v>
      </c>
      <c r="J114">
        <f t="shared" si="20"/>
        <v>0.12858759386894353</v>
      </c>
      <c r="K114">
        <f t="shared" si="21"/>
        <v>0.99902545940797627</v>
      </c>
      <c r="L114">
        <f t="shared" si="22"/>
        <v>-21.892049000016414</v>
      </c>
      <c r="M114">
        <f t="shared" si="23"/>
        <v>-5.32116001999937</v>
      </c>
      <c r="O114">
        <v>1250</v>
      </c>
      <c r="P114">
        <v>2700000</v>
      </c>
      <c r="Q114">
        <v>464.75998800000002</v>
      </c>
      <c r="R114">
        <v>-538247.59619399998</v>
      </c>
      <c r="S114">
        <v>2515845.333753</v>
      </c>
      <c r="T114">
        <v>133.21917999999999</v>
      </c>
      <c r="U114">
        <v>1889.4063470000001</v>
      </c>
      <c r="V114">
        <f t="shared" si="27"/>
        <v>0.18894063470000003</v>
      </c>
      <c r="Y114">
        <v>2700000</v>
      </c>
      <c r="Z114">
        <v>32.706099999999999</v>
      </c>
      <c r="AA114">
        <v>105.455</v>
      </c>
      <c r="AB114">
        <v>72.748900000000006</v>
      </c>
      <c r="AD114">
        <f t="shared" si="24"/>
        <v>201491.94566401499</v>
      </c>
      <c r="AE114">
        <f t="shared" si="28"/>
        <v>0.18068114167956467</v>
      </c>
      <c r="AF114">
        <f t="shared" si="25"/>
        <v>97.070759743095849</v>
      </c>
      <c r="AG114">
        <f t="shared" si="26"/>
        <v>6.2037219199042211E-3</v>
      </c>
      <c r="AI114">
        <v>1.6714907697062904</v>
      </c>
      <c r="AJ114">
        <v>39.505058725291136</v>
      </c>
    </row>
    <row r="115" spans="2:38" x14ac:dyDescent="0.2">
      <c r="B115">
        <v>1300</v>
      </c>
      <c r="C115">
        <v>2800000</v>
      </c>
      <c r="D115">
        <v>464.78216700000002</v>
      </c>
      <c r="E115">
        <v>-538237.50530299998</v>
      </c>
      <c r="F115">
        <v>2515845.333753</v>
      </c>
      <c r="G115">
        <v>124.22447699999999</v>
      </c>
      <c r="I115">
        <f t="shared" si="19"/>
        <v>1177.0493043494644</v>
      </c>
      <c r="J115">
        <f t="shared" si="20"/>
        <v>0.13373109762370128</v>
      </c>
      <c r="K115">
        <f t="shared" si="21"/>
        <v>0.99902545940797627</v>
      </c>
      <c r="L115">
        <f t="shared" si="22"/>
        <v>-11.801158000016585</v>
      </c>
      <c r="M115">
        <f t="shared" si="23"/>
        <v>-4.9981821800000032</v>
      </c>
      <c r="O115">
        <v>1300</v>
      </c>
      <c r="P115">
        <v>2800000</v>
      </c>
      <c r="Q115">
        <v>464.78216700000002</v>
      </c>
      <c r="R115">
        <v>-538237.50530299998</v>
      </c>
      <c r="S115">
        <v>2515845.333753</v>
      </c>
      <c r="T115">
        <v>124.22447699999999</v>
      </c>
      <c r="U115">
        <v>2048.9789420000002</v>
      </c>
      <c r="V115">
        <f t="shared" si="27"/>
        <v>0.20489789420000004</v>
      </c>
      <c r="Y115">
        <v>2800000</v>
      </c>
      <c r="Z115">
        <v>33.243000000000002</v>
      </c>
      <c r="AA115">
        <v>105.423</v>
      </c>
      <c r="AB115">
        <v>72.180000000000007</v>
      </c>
      <c r="AD115">
        <f t="shared" si="24"/>
        <v>196801.78394808006</v>
      </c>
      <c r="AE115">
        <f t="shared" si="28"/>
        <v>0.20061047716142344</v>
      </c>
      <c r="AF115">
        <f t="shared" si="25"/>
        <v>91.164641764256771</v>
      </c>
      <c r="AG115">
        <f t="shared" si="26"/>
        <v>6.6056311783381193E-3</v>
      </c>
      <c r="AI115">
        <v>1.544488674372819</v>
      </c>
      <c r="AJ115">
        <v>39.772706486346749</v>
      </c>
    </row>
    <row r="116" spans="2:38" x14ac:dyDescent="0.2">
      <c r="B116">
        <v>1350</v>
      </c>
      <c r="C116">
        <v>2900000</v>
      </c>
      <c r="D116">
        <v>464.74947700000001</v>
      </c>
      <c r="E116">
        <v>-538240.90607899998</v>
      </c>
      <c r="F116">
        <v>2515845.333753</v>
      </c>
      <c r="G116">
        <v>159.15369000000001</v>
      </c>
      <c r="I116">
        <f t="shared" si="19"/>
        <v>1173.6485283494694</v>
      </c>
      <c r="J116">
        <f t="shared" si="20"/>
        <v>0.138874601378459</v>
      </c>
      <c r="K116">
        <f t="shared" si="21"/>
        <v>0.99902545940797627</v>
      </c>
      <c r="L116">
        <f t="shared" si="22"/>
        <v>-15.201934000011533</v>
      </c>
      <c r="M116">
        <f t="shared" si="23"/>
        <v>-5.2680155199998993</v>
      </c>
      <c r="O116">
        <v>1350</v>
      </c>
      <c r="P116">
        <v>2900000</v>
      </c>
      <c r="Q116">
        <v>464.74947700000001</v>
      </c>
      <c r="R116">
        <v>-538240.90607899998</v>
      </c>
      <c r="S116">
        <v>2515845.333753</v>
      </c>
      <c r="T116">
        <v>159.15369000000001</v>
      </c>
      <c r="U116">
        <v>2208.1454880000001</v>
      </c>
      <c r="V116">
        <f t="shared" si="27"/>
        <v>0.22081454880000001</v>
      </c>
      <c r="Y116">
        <v>2900000</v>
      </c>
      <c r="Z116">
        <v>32.730200000000004</v>
      </c>
      <c r="AA116">
        <v>105.52800000000001</v>
      </c>
      <c r="AB116">
        <v>72.797799999999995</v>
      </c>
      <c r="AD116">
        <f t="shared" si="24"/>
        <v>201898.5324524937</v>
      </c>
      <c r="AE116">
        <f t="shared" si="28"/>
        <v>0.21073645441610253</v>
      </c>
      <c r="AF116">
        <f t="shared" si="25"/>
        <v>90.061700920660513</v>
      </c>
      <c r="AG116">
        <f t="shared" si="26"/>
        <v>6.6865270569396148E-3</v>
      </c>
      <c r="AI116">
        <v>1.7700665238729936</v>
      </c>
      <c r="AJ116">
        <v>40.355905147831237</v>
      </c>
    </row>
    <row r="117" spans="2:38" x14ac:dyDescent="0.2">
      <c r="B117">
        <v>1400</v>
      </c>
      <c r="C117">
        <v>3000000</v>
      </c>
      <c r="D117">
        <v>464.68646699999999</v>
      </c>
      <c r="E117">
        <v>-538239.82510699995</v>
      </c>
      <c r="F117">
        <v>2515845.333753</v>
      </c>
      <c r="G117">
        <v>228.592263</v>
      </c>
      <c r="I117">
        <f t="shared" si="19"/>
        <v>1174.7295003494946</v>
      </c>
      <c r="J117">
        <f t="shared" si="20"/>
        <v>0.14401810513321675</v>
      </c>
      <c r="K117">
        <f t="shared" si="21"/>
        <v>0.99902545940797627</v>
      </c>
      <c r="L117">
        <f t="shared" si="22"/>
        <v>-14.120961999986321</v>
      </c>
      <c r="M117">
        <f t="shared" si="23"/>
        <v>-5.1783805599994954</v>
      </c>
      <c r="O117">
        <v>1400</v>
      </c>
      <c r="P117">
        <v>3000000</v>
      </c>
      <c r="Q117">
        <v>464.68646699999999</v>
      </c>
      <c r="R117">
        <v>-538239.82510699995</v>
      </c>
      <c r="S117">
        <v>2515845.333753</v>
      </c>
      <c r="T117">
        <v>228.592263</v>
      </c>
      <c r="U117">
        <v>2430.9824910000002</v>
      </c>
      <c r="V117">
        <f t="shared" si="27"/>
        <v>0.24309824910000002</v>
      </c>
      <c r="Y117">
        <v>3000000</v>
      </c>
      <c r="Z117">
        <v>32.6691</v>
      </c>
      <c r="AA117">
        <v>105.718</v>
      </c>
      <c r="AB117">
        <v>73.048900000000003</v>
      </c>
      <c r="AD117">
        <f t="shared" si="24"/>
        <v>203994.96076810491</v>
      </c>
      <c r="AE117">
        <f t="shared" si="28"/>
        <v>0.22961885040497296</v>
      </c>
      <c r="AF117">
        <f t="shared" si="25"/>
        <v>87.746975267537692</v>
      </c>
      <c r="AG117">
        <f t="shared" si="26"/>
        <v>6.862914626560193E-3</v>
      </c>
      <c r="AI117">
        <v>2.4004082613349698</v>
      </c>
      <c r="AJ117">
        <v>40.431971715995985</v>
      </c>
    </row>
    <row r="118" spans="2:38" x14ac:dyDescent="0.2">
      <c r="B118">
        <v>1450</v>
      </c>
      <c r="C118">
        <v>3100000</v>
      </c>
      <c r="D118">
        <v>464.77402000000001</v>
      </c>
      <c r="E118">
        <v>-538232.53007700003</v>
      </c>
      <c r="F118">
        <v>2515845.333753</v>
      </c>
      <c r="G118">
        <v>339.81504699999999</v>
      </c>
      <c r="I118">
        <f t="shared" si="19"/>
        <v>1182.0245303494157</v>
      </c>
      <c r="J118">
        <f t="shared" si="20"/>
        <v>0.1491616088879745</v>
      </c>
      <c r="K118">
        <f t="shared" si="21"/>
        <v>0.99902545940797627</v>
      </c>
      <c r="L118">
        <f t="shared" si="22"/>
        <v>-6.8259320000652224</v>
      </c>
      <c r="M118">
        <f t="shared" si="23"/>
        <v>-5.0540994000015784</v>
      </c>
      <c r="O118">
        <v>1450</v>
      </c>
      <c r="P118">
        <v>3100000</v>
      </c>
      <c r="Q118">
        <v>464.77402000000001</v>
      </c>
      <c r="R118">
        <v>-538232.53007700003</v>
      </c>
      <c r="S118">
        <v>2515845.333753</v>
      </c>
      <c r="T118">
        <v>339.81504699999999</v>
      </c>
      <c r="U118">
        <v>2573.4484520000001</v>
      </c>
      <c r="V118">
        <f t="shared" si="27"/>
        <v>0.25734484520000001</v>
      </c>
      <c r="Y118">
        <v>3100000</v>
      </c>
      <c r="Z118">
        <v>32.851700000000001</v>
      </c>
      <c r="AA118">
        <v>105.41200000000001</v>
      </c>
      <c r="AB118">
        <v>72.560299999999998</v>
      </c>
      <c r="AD118">
        <f t="shared" si="24"/>
        <v>199928.91385310498</v>
      </c>
      <c r="AE118">
        <f t="shared" si="28"/>
        <v>0.2480190350888648</v>
      </c>
      <c r="AF118">
        <f t="shared" si="25"/>
        <v>83.032546153337805</v>
      </c>
      <c r="AG118">
        <f t="shared" si="26"/>
        <v>7.2525777890504002E-3</v>
      </c>
      <c r="AI118">
        <v>1.6230129409092802</v>
      </c>
      <c r="AJ118">
        <v>40.703786357440904</v>
      </c>
      <c r="AK118">
        <f>AVERAGE(AI113:AI123)</f>
        <v>1.6761625272255214</v>
      </c>
      <c r="AL118">
        <f>AVERAGE(AJ113:AJ123)</f>
        <v>41.029618003466304</v>
      </c>
    </row>
    <row r="119" spans="2:38" x14ac:dyDescent="0.2">
      <c r="B119">
        <v>1500</v>
      </c>
      <c r="C119">
        <v>3200000</v>
      </c>
      <c r="D119">
        <v>464.814842</v>
      </c>
      <c r="E119">
        <v>-538214.75135100004</v>
      </c>
      <c r="F119">
        <v>2515845.333753</v>
      </c>
      <c r="G119">
        <v>338.534874</v>
      </c>
      <c r="I119">
        <f t="shared" si="19"/>
        <v>1199.8032563494053</v>
      </c>
      <c r="J119">
        <f t="shared" si="20"/>
        <v>0.15430511264273222</v>
      </c>
      <c r="K119">
        <f t="shared" si="21"/>
        <v>0.99902545940797627</v>
      </c>
      <c r="L119">
        <f t="shared" si="22"/>
        <v>10.952793999924324</v>
      </c>
      <c r="M119">
        <f t="shared" si="23"/>
        <v>-4.8444254800002087</v>
      </c>
      <c r="O119">
        <v>1500</v>
      </c>
      <c r="P119">
        <v>3200000</v>
      </c>
      <c r="Q119">
        <v>464.814842</v>
      </c>
      <c r="R119">
        <v>-538214.75135100004</v>
      </c>
      <c r="S119">
        <v>2515845.333753</v>
      </c>
      <c r="T119">
        <v>338.534874</v>
      </c>
      <c r="U119">
        <v>2837.3267089999999</v>
      </c>
      <c r="V119">
        <f t="shared" si="27"/>
        <v>0.28373267089999998</v>
      </c>
      <c r="Y119">
        <v>3200000</v>
      </c>
      <c r="Z119">
        <v>32.997700000000002</v>
      </c>
      <c r="AA119">
        <v>105.47499999999999</v>
      </c>
      <c r="AB119">
        <v>72.4773</v>
      </c>
      <c r="AD119">
        <f t="shared" si="24"/>
        <v>199243.61656967943</v>
      </c>
      <c r="AE119">
        <f t="shared" si="28"/>
        <v>0.27439113541771437</v>
      </c>
      <c r="AF119">
        <f t="shared" si="25"/>
        <v>79.989670598840632</v>
      </c>
      <c r="AG119">
        <f t="shared" si="26"/>
        <v>7.5284720575999999E-3</v>
      </c>
      <c r="AI119">
        <v>1.3725840506653373</v>
      </c>
      <c r="AJ119">
        <v>41.780597687250747</v>
      </c>
    </row>
    <row r="120" spans="2:38" x14ac:dyDescent="0.2">
      <c r="B120">
        <v>1550</v>
      </c>
      <c r="C120">
        <v>3300000</v>
      </c>
      <c r="D120">
        <v>464.78081300000002</v>
      </c>
      <c r="E120">
        <v>-538226.24125700002</v>
      </c>
      <c r="F120">
        <v>2515845.333753</v>
      </c>
      <c r="G120">
        <v>432.584587</v>
      </c>
      <c r="I120">
        <f t="shared" si="19"/>
        <v>1188.3133503494319</v>
      </c>
      <c r="J120">
        <f t="shared" si="20"/>
        <v>0.15944861639748997</v>
      </c>
      <c r="K120">
        <f t="shared" si="21"/>
        <v>0.99902545940797627</v>
      </c>
      <c r="L120">
        <f t="shared" si="22"/>
        <v>-0.53711200004909188</v>
      </c>
      <c r="M120">
        <f t="shared" si="23"/>
        <v>-5.429798119999468</v>
      </c>
      <c r="O120">
        <v>1550</v>
      </c>
      <c r="P120">
        <v>3300000</v>
      </c>
      <c r="Q120">
        <v>464.78081300000002</v>
      </c>
      <c r="R120">
        <v>-538226.24125700002</v>
      </c>
      <c r="S120">
        <v>2515845.333753</v>
      </c>
      <c r="T120">
        <v>432.584587</v>
      </c>
      <c r="U120">
        <v>3007.91489</v>
      </c>
      <c r="V120">
        <f t="shared" si="27"/>
        <v>0.30079148900000002</v>
      </c>
      <c r="Y120">
        <v>3300000</v>
      </c>
      <c r="Z120">
        <v>32.882899999999999</v>
      </c>
      <c r="AA120">
        <v>105.852</v>
      </c>
      <c r="AB120">
        <v>72.969099999999997</v>
      </c>
      <c r="AD120">
        <f t="shared" si="24"/>
        <v>203327.14697166716</v>
      </c>
      <c r="AE120">
        <f t="shared" si="28"/>
        <v>0.28504624449012644</v>
      </c>
      <c r="AF120">
        <f t="shared" si="25"/>
        <v>78.995876068605128</v>
      </c>
      <c r="AG120">
        <f t="shared" si="26"/>
        <v>7.6231827529453624E-3</v>
      </c>
      <c r="AI120">
        <v>1.4189257459442297</v>
      </c>
      <c r="AJ120">
        <v>41.930197215539977</v>
      </c>
    </row>
    <row r="121" spans="2:38" x14ac:dyDescent="0.2">
      <c r="B121">
        <v>1600</v>
      </c>
      <c r="C121">
        <v>3400000</v>
      </c>
      <c r="D121">
        <v>464.76881100000003</v>
      </c>
      <c r="E121">
        <v>-538215.49748000002</v>
      </c>
      <c r="F121">
        <v>2515845.333753</v>
      </c>
      <c r="G121">
        <v>435.899697</v>
      </c>
      <c r="I121">
        <f t="shared" si="19"/>
        <v>1199.0571273494279</v>
      </c>
      <c r="J121">
        <f t="shared" si="20"/>
        <v>0.16459212015224772</v>
      </c>
      <c r="K121">
        <f t="shared" si="21"/>
        <v>0.99902545940797627</v>
      </c>
      <c r="L121">
        <f t="shared" si="22"/>
        <v>10.206664999946952</v>
      </c>
      <c r="M121">
        <f t="shared" si="23"/>
        <v>-4.9851244600000788</v>
      </c>
      <c r="O121">
        <v>1600</v>
      </c>
      <c r="P121">
        <v>3400000</v>
      </c>
      <c r="Q121">
        <v>464.76881100000003</v>
      </c>
      <c r="R121">
        <v>-538215.49748000002</v>
      </c>
      <c r="S121">
        <v>2515845.333753</v>
      </c>
      <c r="T121">
        <v>435.899697</v>
      </c>
      <c r="U121">
        <v>3265.261391</v>
      </c>
      <c r="V121">
        <f t="shared" si="27"/>
        <v>0.3265261391</v>
      </c>
      <c r="Y121">
        <v>3400000</v>
      </c>
      <c r="Z121">
        <v>32.645200000000003</v>
      </c>
      <c r="AA121">
        <v>105.73</v>
      </c>
      <c r="AB121">
        <v>73.084800000000001</v>
      </c>
      <c r="AD121">
        <f t="shared" si="24"/>
        <v>204295.86956155649</v>
      </c>
      <c r="AE121">
        <f t="shared" si="28"/>
        <v>0.30796652578827122</v>
      </c>
      <c r="AF121">
        <f t="shared" si="25"/>
        <v>76.891857906230825</v>
      </c>
      <c r="AG121">
        <f t="shared" si="26"/>
        <v>7.8317785055262868E-3</v>
      </c>
      <c r="AI121">
        <v>1.4193308017545532</v>
      </c>
      <c r="AJ121">
        <v>42.408218416649163</v>
      </c>
    </row>
    <row r="122" spans="2:38" x14ac:dyDescent="0.2">
      <c r="B122">
        <v>1650</v>
      </c>
      <c r="C122">
        <v>3500000</v>
      </c>
      <c r="D122">
        <v>464.816733</v>
      </c>
      <c r="E122">
        <v>-538212.35558700003</v>
      </c>
      <c r="F122">
        <v>2515845.333753</v>
      </c>
      <c r="G122">
        <v>555.04830200000004</v>
      </c>
      <c r="I122">
        <f t="shared" si="19"/>
        <v>1202.1990203494206</v>
      </c>
      <c r="J122">
        <f t="shared" si="20"/>
        <v>0.16973562390700545</v>
      </c>
      <c r="K122">
        <f t="shared" si="21"/>
        <v>0.99902545940797627</v>
      </c>
      <c r="L122">
        <f t="shared" si="22"/>
        <v>13.348557999939658</v>
      </c>
      <c r="M122">
        <f t="shared" si="23"/>
        <v>-5.1371621400001457</v>
      </c>
      <c r="O122">
        <v>1650</v>
      </c>
      <c r="P122">
        <v>3500000</v>
      </c>
      <c r="Q122">
        <v>464.816733</v>
      </c>
      <c r="R122">
        <v>-538212.35558700003</v>
      </c>
      <c r="S122">
        <v>2515845.333753</v>
      </c>
      <c r="T122">
        <v>555.04830200000004</v>
      </c>
      <c r="U122">
        <v>3456.7414039999999</v>
      </c>
      <c r="V122">
        <f t="shared" si="27"/>
        <v>0.3456741404</v>
      </c>
      <c r="Y122">
        <v>3500000</v>
      </c>
      <c r="Z122">
        <v>32.9726</v>
      </c>
      <c r="AA122">
        <v>105.622</v>
      </c>
      <c r="AB122">
        <v>72.6494</v>
      </c>
      <c r="AD122">
        <f t="shared" si="24"/>
        <v>200666.32326428333</v>
      </c>
      <c r="AE122">
        <f t="shared" si="28"/>
        <v>0.33192315121045524</v>
      </c>
      <c r="AF122">
        <f t="shared" si="25"/>
        <v>73.237127193788737</v>
      </c>
      <c r="AG122">
        <f t="shared" si="26"/>
        <v>8.2226054335330714E-3</v>
      </c>
      <c r="AI122">
        <v>1.3637659206015742</v>
      </c>
      <c r="AJ122">
        <v>42.462867692535447</v>
      </c>
    </row>
    <row r="123" spans="2:38" x14ac:dyDescent="0.2">
      <c r="B123">
        <v>1700</v>
      </c>
      <c r="C123">
        <v>3600000</v>
      </c>
      <c r="D123">
        <v>464.79061799999999</v>
      </c>
      <c r="E123">
        <v>-538205.11712199997</v>
      </c>
      <c r="F123">
        <v>2515845.333753</v>
      </c>
      <c r="G123">
        <v>628.48529299999996</v>
      </c>
      <c r="I123">
        <f t="shared" si="19"/>
        <v>1209.437485349481</v>
      </c>
      <c r="J123">
        <f t="shared" si="20"/>
        <v>0.1748791276617632</v>
      </c>
      <c r="K123">
        <f t="shared" si="21"/>
        <v>0.99902545940797627</v>
      </c>
      <c r="L123">
        <f t="shared" si="22"/>
        <v>20.587023000000045</v>
      </c>
      <c r="M123">
        <f t="shared" si="23"/>
        <v>-5.0552306999987922</v>
      </c>
      <c r="O123">
        <v>1700</v>
      </c>
      <c r="P123">
        <v>3600000</v>
      </c>
      <c r="Q123">
        <v>464.79061799999999</v>
      </c>
      <c r="R123">
        <v>-538205.11712199997</v>
      </c>
      <c r="S123">
        <v>2515845.333753</v>
      </c>
      <c r="T123">
        <v>628.48529299999996</v>
      </c>
      <c r="U123">
        <v>3681.8399199999999</v>
      </c>
      <c r="V123">
        <f t="shared" si="27"/>
        <v>0.36818399200000002</v>
      </c>
      <c r="Y123">
        <v>3600000</v>
      </c>
      <c r="Z123">
        <v>32.736400000000003</v>
      </c>
      <c r="AA123">
        <v>105.497</v>
      </c>
      <c r="AB123">
        <v>72.760599999999997</v>
      </c>
      <c r="AD123">
        <f t="shared" si="24"/>
        <v>201589.17744047655</v>
      </c>
      <c r="AE123">
        <f t="shared" si="28"/>
        <v>0.35191909826617795</v>
      </c>
      <c r="AF123">
        <f t="shared" si="25"/>
        <v>71.410001561561742</v>
      </c>
      <c r="AG123">
        <f t="shared" si="26"/>
        <v>8.4329923936614145E-3</v>
      </c>
      <c r="AI123">
        <v>2.0906902339861455</v>
      </c>
      <c r="AJ123">
        <v>42.720000079174348</v>
      </c>
    </row>
    <row r="124" spans="2:38" x14ac:dyDescent="0.2">
      <c r="B124">
        <v>1750</v>
      </c>
      <c r="C124">
        <v>3700000</v>
      </c>
      <c r="D124">
        <v>464.73622599999999</v>
      </c>
      <c r="E124">
        <v>-538195.75215700001</v>
      </c>
      <c r="F124">
        <v>2515845.333753</v>
      </c>
      <c r="G124">
        <v>746.39854400000002</v>
      </c>
      <c r="I124">
        <f t="shared" si="19"/>
        <v>1218.802450349438</v>
      </c>
      <c r="J124">
        <f t="shared" si="20"/>
        <v>0.18002263141652095</v>
      </c>
      <c r="K124">
        <f t="shared" si="21"/>
        <v>0.99902545940797627</v>
      </c>
      <c r="L124">
        <f t="shared" si="22"/>
        <v>29.951987999957055</v>
      </c>
      <c r="M124">
        <f t="shared" si="23"/>
        <v>-5.0127007000008597</v>
      </c>
      <c r="O124">
        <v>1750</v>
      </c>
      <c r="P124">
        <v>3700000</v>
      </c>
      <c r="Q124">
        <v>464.73622599999999</v>
      </c>
      <c r="R124">
        <v>-538195.75215700001</v>
      </c>
      <c r="S124">
        <v>2515845.333753</v>
      </c>
      <c r="T124">
        <v>746.39854400000002</v>
      </c>
      <c r="U124">
        <v>3950.1228110000002</v>
      </c>
      <c r="V124">
        <f t="shared" si="27"/>
        <v>0.39501228110000003</v>
      </c>
      <c r="Y124">
        <v>3700000</v>
      </c>
      <c r="Z124">
        <v>32.791200000000003</v>
      </c>
      <c r="AA124">
        <v>106.068</v>
      </c>
      <c r="AB124">
        <v>73.276799999999994</v>
      </c>
      <c r="AD124">
        <f t="shared" si="24"/>
        <v>205910.21115263578</v>
      </c>
      <c r="AE124">
        <f t="shared" si="28"/>
        <v>0.36963906328314389</v>
      </c>
      <c r="AF124">
        <f t="shared" si="25"/>
        <v>70.856645232067009</v>
      </c>
      <c r="AG124">
        <f t="shared" si="26"/>
        <v>8.4988500094479117E-3</v>
      </c>
      <c r="AI124">
        <v>1.3343748862279667</v>
      </c>
      <c r="AJ124">
        <v>43.112432028732002</v>
      </c>
    </row>
    <row r="125" spans="2:38" x14ac:dyDescent="0.2">
      <c r="B125">
        <v>1800</v>
      </c>
      <c r="C125">
        <v>3800000</v>
      </c>
      <c r="D125">
        <v>464.76487900000001</v>
      </c>
      <c r="E125">
        <v>-538193.58029700001</v>
      </c>
      <c r="F125">
        <v>2515845.333753</v>
      </c>
      <c r="G125">
        <v>832.953394</v>
      </c>
      <c r="I125">
        <f t="shared" si="19"/>
        <v>1220.9743103494402</v>
      </c>
      <c r="J125">
        <f t="shared" si="20"/>
        <v>0.18516613517127867</v>
      </c>
      <c r="K125">
        <f t="shared" si="21"/>
        <v>0.99902545940797627</v>
      </c>
      <c r="L125">
        <f t="shared" si="22"/>
        <v>32.123847999959253</v>
      </c>
      <c r="M125">
        <f t="shared" si="23"/>
        <v>-5.1565627999999561</v>
      </c>
      <c r="O125">
        <v>1800</v>
      </c>
      <c r="P125">
        <v>3800000</v>
      </c>
      <c r="Q125">
        <v>464.76487900000001</v>
      </c>
      <c r="R125">
        <v>-538193.58029700001</v>
      </c>
      <c r="S125">
        <v>2515845.333753</v>
      </c>
      <c r="T125">
        <v>832.953394</v>
      </c>
      <c r="U125">
        <v>4232.9300359999997</v>
      </c>
      <c r="V125">
        <f t="shared" si="27"/>
        <v>0.4232930036</v>
      </c>
      <c r="Y125">
        <v>3800000</v>
      </c>
      <c r="Z125">
        <v>33.253300000000003</v>
      </c>
      <c r="AA125">
        <v>105.563</v>
      </c>
      <c r="AB125">
        <v>72.309700000000007</v>
      </c>
      <c r="AD125">
        <f t="shared" si="24"/>
        <v>197864.58881013765</v>
      </c>
      <c r="AE125">
        <f t="shared" si="28"/>
        <v>0.4122096552896144</v>
      </c>
      <c r="AF125">
        <f t="shared" si="25"/>
        <v>66.196697434147154</v>
      </c>
      <c r="AG125">
        <f t="shared" si="26"/>
        <v>9.0971305720964693E-3</v>
      </c>
      <c r="AI125">
        <v>1.2868695717689733</v>
      </c>
      <c r="AJ125">
        <v>43.225836345486172</v>
      </c>
    </row>
    <row r="126" spans="2:38" x14ac:dyDescent="0.2">
      <c r="B126">
        <v>1850</v>
      </c>
      <c r="C126">
        <v>3900000</v>
      </c>
      <c r="D126">
        <v>464.74061</v>
      </c>
      <c r="E126">
        <v>-538181.00865600002</v>
      </c>
      <c r="F126">
        <v>2515845.333753</v>
      </c>
      <c r="G126">
        <v>772.00994900000001</v>
      </c>
      <c r="I126">
        <f t="shared" si="19"/>
        <v>1233.5459513494279</v>
      </c>
      <c r="J126">
        <f t="shared" si="20"/>
        <v>0.19030963892603642</v>
      </c>
      <c r="K126">
        <f t="shared" si="21"/>
        <v>0.99902545940797627</v>
      </c>
      <c r="L126">
        <f t="shared" si="22"/>
        <v>44.695488999946974</v>
      </c>
      <c r="M126">
        <f t="shared" si="23"/>
        <v>-4.9485671800002455</v>
      </c>
      <c r="O126">
        <v>1850</v>
      </c>
      <c r="P126">
        <v>3900000</v>
      </c>
      <c r="Q126">
        <v>464.74061</v>
      </c>
      <c r="R126">
        <v>-538181.00865600002</v>
      </c>
      <c r="S126">
        <v>2515845.333753</v>
      </c>
      <c r="T126">
        <v>772.00994900000001</v>
      </c>
      <c r="U126">
        <v>4473.4226550000003</v>
      </c>
      <c r="V126">
        <f t="shared" si="27"/>
        <v>0.44734226550000006</v>
      </c>
      <c r="Y126">
        <v>3900000</v>
      </c>
      <c r="Z126">
        <v>32.621600000000001</v>
      </c>
      <c r="AA126">
        <v>105.82299999999999</v>
      </c>
      <c r="AB126">
        <v>73.201400000000007</v>
      </c>
      <c r="AD126">
        <f t="shared" si="24"/>
        <v>205275.23555677253</v>
      </c>
      <c r="AE126">
        <f t="shared" si="28"/>
        <v>0.41990255808116767</v>
      </c>
      <c r="AF126">
        <f t="shared" si="25"/>
        <v>66.819863163399134</v>
      </c>
      <c r="AG126">
        <f t="shared" si="26"/>
        <v>9.0122902306369514E-3</v>
      </c>
      <c r="AI126">
        <v>1.4625037735131343</v>
      </c>
      <c r="AJ126">
        <v>43.240292454538647</v>
      </c>
    </row>
    <row r="127" spans="2:38" x14ac:dyDescent="0.2">
      <c r="B127">
        <v>1900</v>
      </c>
      <c r="C127">
        <v>4000000</v>
      </c>
      <c r="D127">
        <v>464.71930300000002</v>
      </c>
      <c r="E127">
        <v>-538175.30978200003</v>
      </c>
      <c r="F127">
        <v>2515845.333753</v>
      </c>
      <c r="G127">
        <v>912.22055399999999</v>
      </c>
      <c r="I127">
        <f t="shared" si="19"/>
        <v>1239.2448253494222</v>
      </c>
      <c r="J127">
        <f t="shared" si="20"/>
        <v>0.19545314268079417</v>
      </c>
      <c r="K127">
        <f t="shared" si="21"/>
        <v>0.99902545940797627</v>
      </c>
      <c r="L127">
        <f t="shared" si="22"/>
        <v>50.394362999941222</v>
      </c>
      <c r="M127">
        <f t="shared" si="23"/>
        <v>-5.0860225200001148</v>
      </c>
      <c r="O127">
        <v>1900</v>
      </c>
      <c r="P127">
        <v>4000000</v>
      </c>
      <c r="Q127">
        <v>464.71930300000002</v>
      </c>
      <c r="R127">
        <v>-538175.30978200003</v>
      </c>
      <c r="S127">
        <v>2515845.333753</v>
      </c>
      <c r="T127">
        <v>912.22055399999999</v>
      </c>
      <c r="U127">
        <v>4738.3412779999999</v>
      </c>
      <c r="V127">
        <f t="shared" si="27"/>
        <v>0.4738341278</v>
      </c>
      <c r="Y127">
        <v>4000000</v>
      </c>
      <c r="Z127">
        <v>32.696599999999997</v>
      </c>
      <c r="AA127">
        <v>105.949</v>
      </c>
      <c r="AB127">
        <v>73.252399999999994</v>
      </c>
      <c r="AD127">
        <f t="shared" si="24"/>
        <v>205704.58523733824</v>
      </c>
      <c r="AE127">
        <f t="shared" si="28"/>
        <v>0.44384109598521237</v>
      </c>
      <c r="AF127">
        <f t="shared" si="25"/>
        <v>65.197526963118463</v>
      </c>
      <c r="AG127">
        <f t="shared" si="26"/>
        <v>9.2365466613581523E-3</v>
      </c>
      <c r="AI127">
        <v>1.2277789022633201</v>
      </c>
      <c r="AJ127">
        <v>43.287252977903492</v>
      </c>
    </row>
    <row r="128" spans="2:38" x14ac:dyDescent="0.2">
      <c r="B128">
        <v>1950</v>
      </c>
      <c r="C128">
        <v>4100000</v>
      </c>
      <c r="D128">
        <v>464.72979400000003</v>
      </c>
      <c r="E128">
        <v>-538167.170499</v>
      </c>
      <c r="F128">
        <v>2515845.333753</v>
      </c>
      <c r="G128">
        <v>915.88888899999995</v>
      </c>
      <c r="I128">
        <f t="shared" si="19"/>
        <v>1247.3841083494481</v>
      </c>
      <c r="J128">
        <f t="shared" si="20"/>
        <v>0.20059664643555189</v>
      </c>
      <c r="K128">
        <f t="shared" si="21"/>
        <v>0.99902545940797627</v>
      </c>
      <c r="L128">
        <f t="shared" si="22"/>
        <v>58.533645999967121</v>
      </c>
      <c r="M128">
        <f>((L128-L127)-(B128-B127)*$H$14)/(B128-B127)</f>
        <v>-5.0372143399994824</v>
      </c>
      <c r="O128">
        <v>1950</v>
      </c>
      <c r="P128">
        <v>4100000</v>
      </c>
      <c r="Q128">
        <v>464.72979400000003</v>
      </c>
      <c r="R128">
        <v>-538167.170499</v>
      </c>
      <c r="S128">
        <v>2515845.333753</v>
      </c>
      <c r="T128">
        <v>915.88888899999995</v>
      </c>
      <c r="U128">
        <v>5059.2833199999995</v>
      </c>
      <c r="V128">
        <f t="shared" si="27"/>
        <v>0.50592833199999998</v>
      </c>
      <c r="Y128">
        <v>4100000</v>
      </c>
      <c r="Z128">
        <v>32.578600000000002</v>
      </c>
      <c r="AA128">
        <v>105.849</v>
      </c>
      <c r="AB128">
        <v>73.270399999999995</v>
      </c>
      <c r="AD128">
        <f t="shared" si="24"/>
        <v>205856.26323504996</v>
      </c>
      <c r="AE128">
        <f t="shared" si="28"/>
        <v>0.47355460288698048</v>
      </c>
      <c r="AF128">
        <f t="shared" si="25"/>
        <v>63.572636779562608</v>
      </c>
      <c r="AG128">
        <f t="shared" si="26"/>
        <v>9.4726289565135006E-3</v>
      </c>
      <c r="AI128">
        <v>1.1768758654057849</v>
      </c>
      <c r="AJ128">
        <v>43.838541742592525</v>
      </c>
    </row>
    <row r="129" spans="2:38" x14ac:dyDescent="0.2">
      <c r="B129">
        <v>2000</v>
      </c>
      <c r="C129">
        <v>4200000</v>
      </c>
      <c r="D129">
        <v>464.73231700000002</v>
      </c>
      <c r="E129">
        <v>-538153.64631400001</v>
      </c>
      <c r="F129">
        <v>2515845.333753</v>
      </c>
      <c r="G129">
        <v>1020.537203</v>
      </c>
      <c r="I129">
        <f t="shared" si="19"/>
        <v>1260.9082933494356</v>
      </c>
      <c r="J129">
        <f t="shared" si="20"/>
        <v>0.20574015019030964</v>
      </c>
      <c r="K129">
        <f t="shared" si="21"/>
        <v>0.99902545940797627</v>
      </c>
      <c r="L129">
        <f t="shared" si="22"/>
        <v>72.057830999954604</v>
      </c>
      <c r="M129">
        <f t="shared" ref="M129:M147" si="29">((L129-L128)-(B129-B128)*$H$14)/(B129-B128)</f>
        <v>-4.92951630000025</v>
      </c>
      <c r="O129">
        <v>2000</v>
      </c>
      <c r="P129">
        <v>4200000</v>
      </c>
      <c r="Q129">
        <v>464.73231700000002</v>
      </c>
      <c r="R129">
        <v>-538153.64631400001</v>
      </c>
      <c r="S129">
        <v>2515845.333753</v>
      </c>
      <c r="T129">
        <v>1020.537203</v>
      </c>
      <c r="U129">
        <v>5406.90589</v>
      </c>
      <c r="V129">
        <f t="shared" si="27"/>
        <v>0.540690589</v>
      </c>
      <c r="Y129">
        <v>4200000</v>
      </c>
      <c r="Z129">
        <v>32.488799999999998</v>
      </c>
      <c r="AA129">
        <v>105.91500000000001</v>
      </c>
      <c r="AB129">
        <v>73.426199999999994</v>
      </c>
      <c r="AD129">
        <f t="shared" si="24"/>
        <v>207172.23743309133</v>
      </c>
      <c r="AE129">
        <f t="shared" si="28"/>
        <v>0.5028777272089433</v>
      </c>
      <c r="AF129">
        <f t="shared" si="25"/>
        <v>62.379560691103798</v>
      </c>
      <c r="AG129">
        <f t="shared" si="26"/>
        <v>9.6538031580892837E-3</v>
      </c>
      <c r="AI129">
        <v>1.2447437482623178</v>
      </c>
      <c r="AJ129">
        <v>44.012031231572728</v>
      </c>
      <c r="AK129">
        <f>AVERAGE(AI124:AI134)</f>
        <v>1.278910928795739</v>
      </c>
      <c r="AL129">
        <f>AVERAGE(AJ124:AJ134)</f>
        <v>44.167962043802682</v>
      </c>
    </row>
    <row r="130" spans="2:38" x14ac:dyDescent="0.2">
      <c r="B130">
        <v>2050</v>
      </c>
      <c r="C130">
        <v>4300000</v>
      </c>
      <c r="D130">
        <v>464.74728499999998</v>
      </c>
      <c r="E130">
        <v>-538149.929534</v>
      </c>
      <c r="F130">
        <v>2515845.333753</v>
      </c>
      <c r="G130">
        <v>1123.547055</v>
      </c>
      <c r="I130">
        <f t="shared" si="19"/>
        <v>1264.6250733494526</v>
      </c>
      <c r="J130">
        <f t="shared" si="20"/>
        <v>0.21088365394506739</v>
      </c>
      <c r="K130">
        <f t="shared" si="21"/>
        <v>0.99902545940797627</v>
      </c>
      <c r="L130">
        <f t="shared" si="22"/>
        <v>75.774610999971628</v>
      </c>
      <c r="M130">
        <f t="shared" si="29"/>
        <v>-5.1256643999996596</v>
      </c>
      <c r="O130">
        <v>2050</v>
      </c>
      <c r="P130">
        <v>4300000</v>
      </c>
      <c r="Q130">
        <v>464.74728499999998</v>
      </c>
      <c r="R130">
        <v>-538149.929534</v>
      </c>
      <c r="S130">
        <v>2515845.333753</v>
      </c>
      <c r="T130">
        <v>1123.547055</v>
      </c>
      <c r="U130">
        <v>5697.0875770000002</v>
      </c>
      <c r="V130">
        <f t="shared" si="27"/>
        <v>0.56970875770000007</v>
      </c>
      <c r="Y130">
        <v>4300000</v>
      </c>
      <c r="Z130">
        <v>32.434199999999997</v>
      </c>
      <c r="AA130">
        <v>105.896</v>
      </c>
      <c r="AB130">
        <v>73.461799999999997</v>
      </c>
      <c r="AD130">
        <f t="shared" si="24"/>
        <v>207473.72006832762</v>
      </c>
      <c r="AE130">
        <f t="shared" si="28"/>
        <v>0.52909657261346477</v>
      </c>
      <c r="AF130">
        <f t="shared" si="25"/>
        <v>60.946670353730191</v>
      </c>
      <c r="AG130">
        <f t="shared" si="26"/>
        <v>9.88076947444173E-3</v>
      </c>
      <c r="AI130">
        <v>1.8011299478667611</v>
      </c>
      <c r="AJ130">
        <v>44.396634767819009</v>
      </c>
    </row>
    <row r="131" spans="2:38" x14ac:dyDescent="0.2">
      <c r="B131">
        <v>2100</v>
      </c>
      <c r="C131">
        <v>4400000</v>
      </c>
      <c r="D131">
        <v>464.760108</v>
      </c>
      <c r="E131">
        <v>-538132.08469499997</v>
      </c>
      <c r="F131">
        <v>2515845.333753</v>
      </c>
      <c r="G131">
        <v>1266.757687</v>
      </c>
      <c r="I131">
        <f t="shared" si="19"/>
        <v>1282.4699123494793</v>
      </c>
      <c r="J131">
        <f t="shared" si="20"/>
        <v>0.21602715769982511</v>
      </c>
      <c r="K131">
        <f t="shared" si="21"/>
        <v>0.99902545940797627</v>
      </c>
      <c r="L131">
        <f t="shared" si="22"/>
        <v>93.619449999998324</v>
      </c>
      <c r="M131">
        <f t="shared" si="29"/>
        <v>-4.8431032199994659</v>
      </c>
      <c r="O131">
        <v>2100</v>
      </c>
      <c r="P131">
        <v>4400000</v>
      </c>
      <c r="Q131">
        <v>464.760108</v>
      </c>
      <c r="R131">
        <v>-538132.08469499997</v>
      </c>
      <c r="S131">
        <v>2515845.333753</v>
      </c>
      <c r="T131">
        <v>1266.757687</v>
      </c>
      <c r="U131">
        <v>5996.3987619999998</v>
      </c>
      <c r="V131">
        <f t="shared" si="27"/>
        <v>0.59963987620000003</v>
      </c>
      <c r="Y131">
        <v>4400000</v>
      </c>
      <c r="Z131">
        <v>32.871200000000002</v>
      </c>
      <c r="AA131">
        <v>105.613</v>
      </c>
      <c r="AB131">
        <v>72.741799999999998</v>
      </c>
      <c r="AD131">
        <f t="shared" si="24"/>
        <v>201432.95701132112</v>
      </c>
      <c r="AE131">
        <f t="shared" si="28"/>
        <v>0.57359469283581377</v>
      </c>
      <c r="AF131">
        <f t="shared" si="25"/>
        <v>57.76329843438932</v>
      </c>
      <c r="AG131">
        <f t="shared" si="26"/>
        <v>1.0425304931019673E-2</v>
      </c>
      <c r="AI131">
        <v>1.1354472683840198</v>
      </c>
      <c r="AJ131">
        <v>44.6777921983293</v>
      </c>
    </row>
    <row r="132" spans="2:38" x14ac:dyDescent="0.2">
      <c r="B132">
        <v>2150</v>
      </c>
      <c r="C132">
        <v>4500000</v>
      </c>
      <c r="D132">
        <v>464.759028</v>
      </c>
      <c r="E132">
        <v>-538130.25552000001</v>
      </c>
      <c r="F132">
        <v>2515845.333753</v>
      </c>
      <c r="G132">
        <v>1367.180034</v>
      </c>
      <c r="I132">
        <f t="shared" si="19"/>
        <v>1284.2990873494418</v>
      </c>
      <c r="J132">
        <f t="shared" si="20"/>
        <v>0.22117066145458286</v>
      </c>
      <c r="K132">
        <f t="shared" si="21"/>
        <v>0.99902545940797627</v>
      </c>
      <c r="L132">
        <f t="shared" si="22"/>
        <v>95.448624999960884</v>
      </c>
      <c r="M132">
        <f t="shared" si="29"/>
        <v>-5.163416500000749</v>
      </c>
      <c r="O132">
        <v>2150</v>
      </c>
      <c r="P132">
        <v>4500000</v>
      </c>
      <c r="Q132">
        <v>464.759028</v>
      </c>
      <c r="R132">
        <v>-538130.25552000001</v>
      </c>
      <c r="S132">
        <v>2515845.333753</v>
      </c>
      <c r="T132">
        <v>1367.180034</v>
      </c>
      <c r="U132">
        <v>6392.222667</v>
      </c>
      <c r="V132">
        <f t="shared" si="27"/>
        <v>0.63922226670000004</v>
      </c>
      <c r="Y132">
        <v>4500000</v>
      </c>
      <c r="Z132">
        <v>33.227600000000002</v>
      </c>
      <c r="AA132">
        <v>105.557</v>
      </c>
      <c r="AB132">
        <v>72.329400000000007</v>
      </c>
      <c r="AD132">
        <f t="shared" si="24"/>
        <v>198026.35110948703</v>
      </c>
      <c r="AE132">
        <f t="shared" si="28"/>
        <v>0.62197661496382672</v>
      </c>
      <c r="AF132">
        <f t="shared" si="25"/>
        <v>55.465799366573528</v>
      </c>
      <c r="AG132">
        <f t="shared" si="26"/>
        <v>1.0857140920661028E-2</v>
      </c>
      <c r="AI132">
        <v>1.144777822914137</v>
      </c>
      <c r="AJ132">
        <v>44.839973728599922</v>
      </c>
    </row>
    <row r="133" spans="2:38" x14ac:dyDescent="0.2">
      <c r="B133">
        <v>2200</v>
      </c>
      <c r="C133">
        <v>4600000</v>
      </c>
      <c r="D133">
        <v>464.85452400000003</v>
      </c>
      <c r="E133">
        <v>-538110.02083499997</v>
      </c>
      <c r="F133">
        <v>2515845.333753</v>
      </c>
      <c r="G133">
        <v>1463.5076630000001</v>
      </c>
      <c r="I133">
        <f t="shared" si="19"/>
        <v>1304.533772349474</v>
      </c>
      <c r="J133">
        <f t="shared" si="20"/>
        <v>0.22631416520934061</v>
      </c>
      <c r="K133">
        <f t="shared" si="21"/>
        <v>0.99902545940797627</v>
      </c>
      <c r="L133">
        <f t="shared" si="22"/>
        <v>115.68330999999307</v>
      </c>
      <c r="M133">
        <f t="shared" si="29"/>
        <v>-4.7953062999993561</v>
      </c>
      <c r="O133">
        <v>2200</v>
      </c>
      <c r="P133">
        <v>4600000</v>
      </c>
      <c r="Q133">
        <v>464.85452400000003</v>
      </c>
      <c r="R133">
        <v>-538110.02083499997</v>
      </c>
      <c r="S133">
        <v>2515845.333753</v>
      </c>
      <c r="T133">
        <v>1463.5076630000001</v>
      </c>
      <c r="U133">
        <v>6754.6000020000001</v>
      </c>
      <c r="V133">
        <f t="shared" si="27"/>
        <v>0.67546000020000008</v>
      </c>
      <c r="Y133">
        <v>4600000</v>
      </c>
      <c r="Z133">
        <v>32.451700000000002</v>
      </c>
      <c r="AA133">
        <v>105.616</v>
      </c>
      <c r="AB133">
        <v>73.164299999999997</v>
      </c>
      <c r="AD133">
        <f t="shared" si="24"/>
        <v>204963.28037191744</v>
      </c>
      <c r="AE133">
        <f t="shared" si="28"/>
        <v>0.63499268061994785</v>
      </c>
      <c r="AF133">
        <f t="shared" si="25"/>
        <v>56.104039745440303</v>
      </c>
      <c r="AG133">
        <f t="shared" si="26"/>
        <v>1.0733629926335956E-2</v>
      </c>
      <c r="AI133">
        <v>1.0734054846978325</v>
      </c>
      <c r="AJ133">
        <v>45.535284303058319</v>
      </c>
    </row>
    <row r="134" spans="2:38" x14ac:dyDescent="0.2">
      <c r="B134">
        <v>2250</v>
      </c>
      <c r="C134">
        <v>4700000</v>
      </c>
      <c r="D134">
        <v>464.80638099999999</v>
      </c>
      <c r="E134">
        <v>-538098.19859199994</v>
      </c>
      <c r="F134">
        <v>2515845.333753</v>
      </c>
      <c r="G134">
        <v>1537.2003030000001</v>
      </c>
      <c r="I134">
        <f t="shared" si="19"/>
        <v>1316.3560153495055</v>
      </c>
      <c r="J134">
        <f t="shared" si="20"/>
        <v>0.23145766896409833</v>
      </c>
      <c r="K134">
        <f t="shared" si="21"/>
        <v>0.99902545940797627</v>
      </c>
      <c r="L134">
        <f t="shared" si="22"/>
        <v>127.50555300002452</v>
      </c>
      <c r="M134">
        <f t="shared" si="29"/>
        <v>-4.9635551399993707</v>
      </c>
      <c r="O134">
        <v>2250</v>
      </c>
      <c r="P134">
        <v>4700000</v>
      </c>
      <c r="Q134">
        <v>464.80638099999999</v>
      </c>
      <c r="R134">
        <v>-538098.19859199994</v>
      </c>
      <c r="S134">
        <v>2515845.333753</v>
      </c>
      <c r="T134">
        <v>1537.2003030000001</v>
      </c>
      <c r="U134">
        <v>7097.998979</v>
      </c>
      <c r="V134">
        <f t="shared" si="27"/>
        <v>0.70979989789999998</v>
      </c>
      <c r="Y134">
        <v>4700000</v>
      </c>
      <c r="Z134">
        <v>32.267200000000003</v>
      </c>
      <c r="AA134">
        <v>105.681</v>
      </c>
      <c r="AB134">
        <v>73.413799999999995</v>
      </c>
      <c r="AD134">
        <f t="shared" si="24"/>
        <v>207067.29524892668</v>
      </c>
      <c r="AE134">
        <f t="shared" si="28"/>
        <v>0.66049505208568449</v>
      </c>
      <c r="AF134">
        <f t="shared" si="25"/>
        <v>55.420411199512728</v>
      </c>
      <c r="AG134">
        <f t="shared" si="26"/>
        <v>1.0866032693840689E-2</v>
      </c>
      <c r="AI134">
        <v>1.180112945448883</v>
      </c>
      <c r="AJ134">
        <v>45.681510703197297</v>
      </c>
    </row>
    <row r="135" spans="2:38" x14ac:dyDescent="0.2">
      <c r="B135">
        <v>2300</v>
      </c>
      <c r="C135">
        <v>4800000</v>
      </c>
      <c r="D135">
        <v>464.80579999999998</v>
      </c>
      <c r="E135">
        <v>-538091.66995999997</v>
      </c>
      <c r="F135">
        <v>2515845.333753</v>
      </c>
      <c r="G135">
        <v>1770.275578</v>
      </c>
      <c r="I135">
        <f t="shared" si="19"/>
        <v>1322.8846473494777</v>
      </c>
      <c r="J135">
        <f t="shared" si="20"/>
        <v>0.23660117271885608</v>
      </c>
      <c r="K135">
        <f t="shared" si="21"/>
        <v>0.99902545940797627</v>
      </c>
      <c r="L135">
        <f t="shared" si="22"/>
        <v>134.0341849999968</v>
      </c>
      <c r="M135">
        <f t="shared" si="29"/>
        <v>-5.0694273600005548</v>
      </c>
      <c r="O135">
        <v>2300</v>
      </c>
      <c r="P135">
        <v>4800000</v>
      </c>
      <c r="Q135">
        <v>464.80579999999998</v>
      </c>
      <c r="R135">
        <v>-538091.66995999997</v>
      </c>
      <c r="S135">
        <v>2515845.333753</v>
      </c>
      <c r="T135">
        <v>1770.275578</v>
      </c>
      <c r="U135">
        <v>7480.0054700000001</v>
      </c>
      <c r="V135">
        <f t="shared" si="27"/>
        <v>0.74800054700000007</v>
      </c>
      <c r="Y135">
        <v>4800000</v>
      </c>
      <c r="Z135">
        <v>32.630400000000002</v>
      </c>
      <c r="AA135">
        <v>105.67400000000001</v>
      </c>
      <c r="AB135">
        <v>73.043599999999998</v>
      </c>
      <c r="AD135">
        <f t="shared" si="24"/>
        <v>203950.56195373373</v>
      </c>
      <c r="AE135">
        <f t="shared" si="28"/>
        <v>0.70667895132782133</v>
      </c>
      <c r="AF135">
        <f t="shared" si="25"/>
        <v>53.399577568929764</v>
      </c>
      <c r="AG135">
        <f t="shared" si="26"/>
        <v>1.127724276887139E-2</v>
      </c>
      <c r="AI135">
        <v>1.0629290924796819</v>
      </c>
      <c r="AJ135">
        <v>45.774411562934617</v>
      </c>
    </row>
    <row r="136" spans="2:38" x14ac:dyDescent="0.2">
      <c r="B136">
        <v>2350</v>
      </c>
      <c r="C136">
        <v>4900000</v>
      </c>
      <c r="D136">
        <v>464.78335499999997</v>
      </c>
      <c r="E136">
        <v>-538078.16977299994</v>
      </c>
      <c r="F136">
        <v>2515845.333753</v>
      </c>
      <c r="G136">
        <v>1776.995042</v>
      </c>
      <c r="I136">
        <f t="shared" si="19"/>
        <v>1336.3848343495047</v>
      </c>
      <c r="J136">
        <f t="shared" si="20"/>
        <v>0.24174467647361383</v>
      </c>
      <c r="K136">
        <f t="shared" si="21"/>
        <v>0.99902545940797627</v>
      </c>
      <c r="L136">
        <f t="shared" si="22"/>
        <v>147.53437200002372</v>
      </c>
      <c r="M136">
        <f t="shared" si="29"/>
        <v>-4.9299962599994611</v>
      </c>
      <c r="O136">
        <v>2350</v>
      </c>
      <c r="P136">
        <v>4900000</v>
      </c>
      <c r="Q136">
        <v>464.78335499999997</v>
      </c>
      <c r="R136">
        <v>-538078.16977299994</v>
      </c>
      <c r="S136">
        <v>2515845.333753</v>
      </c>
      <c r="T136">
        <v>1776.995042</v>
      </c>
      <c r="U136">
        <v>7923.7710120000002</v>
      </c>
      <c r="V136">
        <f t="shared" si="27"/>
        <v>0.79237710120000004</v>
      </c>
      <c r="Y136">
        <v>4900000</v>
      </c>
      <c r="Z136">
        <v>32.658900000000003</v>
      </c>
      <c r="AA136">
        <v>105.83799999999999</v>
      </c>
      <c r="AB136">
        <v>73.179100000000005</v>
      </c>
      <c r="AD136">
        <f t="shared" si="24"/>
        <v>205087.68818605479</v>
      </c>
      <c r="AE136">
        <f t="shared" si="28"/>
        <v>0.74445332427314992</v>
      </c>
      <c r="AF136">
        <f t="shared" si="25"/>
        <v>52.554810989634973</v>
      </c>
      <c r="AG136">
        <f t="shared" si="26"/>
        <v>1.1458513286609818E-2</v>
      </c>
      <c r="AI136">
        <v>1.1005147113221221</v>
      </c>
      <c r="AJ136">
        <v>46.229360602535749</v>
      </c>
    </row>
    <row r="137" spans="2:38" x14ac:dyDescent="0.2">
      <c r="B137">
        <v>2400</v>
      </c>
      <c r="C137">
        <v>5000000</v>
      </c>
      <c r="D137">
        <v>464.782625</v>
      </c>
      <c r="E137">
        <v>-538064.73340899998</v>
      </c>
      <c r="F137">
        <v>2515845.333753</v>
      </c>
      <c r="G137">
        <v>1892.7278659999999</v>
      </c>
      <c r="I137">
        <f t="shared" si="19"/>
        <v>1349.8211983494693</v>
      </c>
      <c r="J137">
        <f t="shared" si="20"/>
        <v>0.24688818022837156</v>
      </c>
      <c r="K137">
        <f t="shared" si="21"/>
        <v>0.99902545940797627</v>
      </c>
      <c r="L137">
        <f t="shared" si="22"/>
        <v>160.97073599998839</v>
      </c>
      <c r="M137">
        <f t="shared" si="29"/>
        <v>-4.9312727200007069</v>
      </c>
      <c r="O137">
        <v>2400</v>
      </c>
      <c r="P137">
        <v>5000000</v>
      </c>
      <c r="Q137">
        <v>464.782625</v>
      </c>
      <c r="R137">
        <v>-538064.73340899998</v>
      </c>
      <c r="S137">
        <v>2515845.333753</v>
      </c>
      <c r="T137">
        <v>1892.7278659999999</v>
      </c>
      <c r="U137">
        <v>8371.8994760000005</v>
      </c>
      <c r="V137">
        <f t="shared" si="27"/>
        <v>0.8371899476000001</v>
      </c>
      <c r="Y137">
        <v>5000000</v>
      </c>
      <c r="Z137">
        <v>32.925800000000002</v>
      </c>
      <c r="AA137">
        <v>105.83199999999999</v>
      </c>
      <c r="AB137">
        <v>72.906199999999998</v>
      </c>
      <c r="AD137">
        <f t="shared" si="24"/>
        <v>202801.79077663802</v>
      </c>
      <c r="AE137">
        <f t="shared" si="28"/>
        <v>0.79542157414612891</v>
      </c>
      <c r="AF137">
        <f t="shared" si="25"/>
        <v>50.88634933570475</v>
      </c>
      <c r="AG137">
        <f t="shared" si="26"/>
        <v>1.1834215027436881E-2</v>
      </c>
      <c r="AI137">
        <v>0.98726664428619593</v>
      </c>
      <c r="AJ137">
        <v>46.513306820569781</v>
      </c>
    </row>
    <row r="138" spans="2:38" x14ac:dyDescent="0.2">
      <c r="B138">
        <v>2450</v>
      </c>
      <c r="C138">
        <v>5100000</v>
      </c>
      <c r="D138">
        <v>464.72575499999999</v>
      </c>
      <c r="E138">
        <v>-538044.79408699996</v>
      </c>
      <c r="F138">
        <v>2515845.333753</v>
      </c>
      <c r="G138">
        <v>1948.430349</v>
      </c>
      <c r="I138">
        <f t="shared" si="19"/>
        <v>1369.7605203494895</v>
      </c>
      <c r="J138">
        <f t="shared" si="20"/>
        <v>0.25203168398312931</v>
      </c>
      <c r="K138">
        <f t="shared" si="21"/>
        <v>0.99902545940797627</v>
      </c>
      <c r="L138">
        <f t="shared" si="22"/>
        <v>180.91005800000858</v>
      </c>
      <c r="M138">
        <f t="shared" si="29"/>
        <v>-4.8012135599995966</v>
      </c>
      <c r="O138">
        <v>2450</v>
      </c>
      <c r="P138">
        <v>5100000</v>
      </c>
      <c r="Q138">
        <v>464.72575499999999</v>
      </c>
      <c r="R138">
        <v>-538044.79408699996</v>
      </c>
      <c r="S138">
        <v>2515845.333753</v>
      </c>
      <c r="T138">
        <v>1948.430349</v>
      </c>
      <c r="U138">
        <v>8803.5800070000005</v>
      </c>
      <c r="V138">
        <f t="shared" si="27"/>
        <v>0.88035800070000014</v>
      </c>
      <c r="Y138">
        <v>5100000</v>
      </c>
      <c r="Z138">
        <v>33.067300000000003</v>
      </c>
      <c r="AA138">
        <v>105.386</v>
      </c>
      <c r="AB138">
        <v>72.318700000000007</v>
      </c>
      <c r="AD138">
        <f t="shared" si="24"/>
        <v>197938.47943419381</v>
      </c>
      <c r="AE138">
        <f t="shared" si="28"/>
        <v>0.85698699708737469</v>
      </c>
      <c r="AF138">
        <f t="shared" si="25"/>
        <v>48.652470332763876</v>
      </c>
      <c r="AG138">
        <f t="shared" si="26"/>
        <v>1.2377583211729793E-2</v>
      </c>
      <c r="AI138">
        <v>1.0004163551525795</v>
      </c>
      <c r="AJ138">
        <v>47.03545556304821</v>
      </c>
    </row>
    <row r="139" spans="2:38" x14ac:dyDescent="0.2">
      <c r="B139">
        <v>2500</v>
      </c>
      <c r="C139">
        <v>5200000</v>
      </c>
      <c r="D139">
        <v>464.73065000000003</v>
      </c>
      <c r="E139">
        <v>-538039.36670400004</v>
      </c>
      <c r="F139">
        <v>2515845.333753</v>
      </c>
      <c r="G139">
        <v>2177.1811170000001</v>
      </c>
      <c r="I139">
        <f t="shared" si="19"/>
        <v>1375.1879033494042</v>
      </c>
      <c r="J139">
        <f t="shared" si="20"/>
        <v>0.25717518773788706</v>
      </c>
      <c r="K139">
        <f t="shared" si="21"/>
        <v>0.99902545940797627</v>
      </c>
      <c r="L139">
        <f t="shared" si="22"/>
        <v>186.33744099992327</v>
      </c>
      <c r="M139">
        <f t="shared" si="29"/>
        <v>-5.0914523400017062</v>
      </c>
      <c r="O139">
        <v>2500</v>
      </c>
      <c r="P139">
        <v>5200000</v>
      </c>
      <c r="Q139">
        <v>464.73065000000003</v>
      </c>
      <c r="R139">
        <v>-538039.36670400004</v>
      </c>
      <c r="S139">
        <v>2515845.333753</v>
      </c>
      <c r="T139">
        <v>2177.1811170000001</v>
      </c>
      <c r="U139">
        <v>9224.3701259999998</v>
      </c>
      <c r="V139">
        <f t="shared" si="27"/>
        <v>0.92243701259999999</v>
      </c>
      <c r="Y139">
        <v>5200000</v>
      </c>
      <c r="Z139">
        <v>32.905700000000003</v>
      </c>
      <c r="AA139">
        <v>105.989</v>
      </c>
      <c r="AB139">
        <v>73.083299999999994</v>
      </c>
      <c r="AD139">
        <f t="shared" si="24"/>
        <v>204283.29085100783</v>
      </c>
      <c r="AE139">
        <f t="shared" si="28"/>
        <v>0.87005963741482439</v>
      </c>
      <c r="AF139">
        <f t="shared" si="25"/>
        <v>49.207759100190756</v>
      </c>
      <c r="AG139">
        <f t="shared" si="26"/>
        <v>1.2237907415655216E-2</v>
      </c>
      <c r="AI139">
        <v>1.0141178782881699</v>
      </c>
      <c r="AJ139">
        <v>47.38680755255762</v>
      </c>
    </row>
    <row r="140" spans="2:38" x14ac:dyDescent="0.2">
      <c r="B140">
        <v>2550</v>
      </c>
      <c r="C140">
        <v>5300000</v>
      </c>
      <c r="D140">
        <v>464.777715</v>
      </c>
      <c r="E140">
        <v>-538008.00696300005</v>
      </c>
      <c r="F140">
        <v>2515845.333753</v>
      </c>
      <c r="G140">
        <v>2431.657553</v>
      </c>
      <c r="I140">
        <f t="shared" si="19"/>
        <v>1406.5476443493972</v>
      </c>
      <c r="J140">
        <f t="shared" si="20"/>
        <v>0.26231869149264481</v>
      </c>
      <c r="K140">
        <f t="shared" si="21"/>
        <v>0.99902545940797627</v>
      </c>
      <c r="L140">
        <f t="shared" si="22"/>
        <v>217.69718199991621</v>
      </c>
      <c r="M140">
        <f t="shared" si="29"/>
        <v>-4.5728051800001417</v>
      </c>
      <c r="O140">
        <v>2550</v>
      </c>
      <c r="P140">
        <v>5300000</v>
      </c>
      <c r="Q140">
        <v>464.777715</v>
      </c>
      <c r="R140">
        <v>-538008.00696300005</v>
      </c>
      <c r="S140">
        <v>2515845.333753</v>
      </c>
      <c r="T140">
        <v>2431.657553</v>
      </c>
      <c r="U140">
        <v>9700.2654870000006</v>
      </c>
      <c r="V140">
        <f t="shared" si="27"/>
        <v>0.97002654870000016</v>
      </c>
      <c r="Y140">
        <v>5300000</v>
      </c>
      <c r="Z140">
        <v>32.343600000000002</v>
      </c>
      <c r="AA140">
        <v>105.68600000000001</v>
      </c>
      <c r="AB140">
        <v>73.342399999999998</v>
      </c>
      <c r="AD140">
        <f t="shared" si="24"/>
        <v>206463.72083276295</v>
      </c>
      <c r="AE140">
        <f t="shared" si="28"/>
        <v>0.9052843603195444</v>
      </c>
      <c r="AF140">
        <f t="shared" si="25"/>
        <v>48.757824582545034</v>
      </c>
      <c r="AG140">
        <f t="shared" si="26"/>
        <v>1.2350838150715679E-2</v>
      </c>
      <c r="AI140">
        <v>0.97593202184605143</v>
      </c>
      <c r="AJ140">
        <v>47.487749687830423</v>
      </c>
      <c r="AK140">
        <f>AVERAGE(AI135:AI145)</f>
        <v>0.9653221187404083</v>
      </c>
      <c r="AL140">
        <f>AVERAGE(AJ135:AJ145)</f>
        <v>47.760404744817976</v>
      </c>
    </row>
    <row r="141" spans="2:38" x14ac:dyDescent="0.2">
      <c r="B141">
        <v>2600</v>
      </c>
      <c r="C141">
        <v>5400000</v>
      </c>
      <c r="D141">
        <v>464.775578</v>
      </c>
      <c r="E141">
        <v>-538001.60131900001</v>
      </c>
      <c r="F141">
        <v>2515845.333753</v>
      </c>
      <c r="G141">
        <v>2464.2972690000001</v>
      </c>
      <c r="I141">
        <f t="shared" si="19"/>
        <v>1412.9532883494394</v>
      </c>
      <c r="J141">
        <f t="shared" si="20"/>
        <v>0.26746219524740256</v>
      </c>
      <c r="K141">
        <f t="shared" si="21"/>
        <v>0.99902545940797627</v>
      </c>
      <c r="L141">
        <f t="shared" si="22"/>
        <v>224.10282599995844</v>
      </c>
      <c r="M141">
        <f t="shared" si="29"/>
        <v>-5.0718871199991558</v>
      </c>
      <c r="O141">
        <v>2600</v>
      </c>
      <c r="P141">
        <v>5400000</v>
      </c>
      <c r="Q141">
        <v>464.775578</v>
      </c>
      <c r="R141">
        <v>-538001.60131900001</v>
      </c>
      <c r="S141">
        <v>2515845.333753</v>
      </c>
      <c r="T141">
        <v>2464.2972690000001</v>
      </c>
      <c r="U141">
        <v>10289.615126000001</v>
      </c>
      <c r="V141">
        <f t="shared" si="27"/>
        <v>1.0289615126</v>
      </c>
      <c r="Y141">
        <v>5400000</v>
      </c>
      <c r="Z141">
        <v>32.923900000000003</v>
      </c>
      <c r="AA141">
        <v>105.592</v>
      </c>
      <c r="AB141">
        <v>72.668099999999995</v>
      </c>
      <c r="AD141">
        <f t="shared" si="24"/>
        <v>200821.31805626277</v>
      </c>
      <c r="AE141">
        <f t="shared" si="28"/>
        <v>0.98726664428619593</v>
      </c>
      <c r="AF141">
        <f t="shared" si="25"/>
        <v>46.513306820569781</v>
      </c>
      <c r="AG141">
        <f t="shared" si="26"/>
        <v>1.2946832662813094E-2</v>
      </c>
      <c r="AI141">
        <v>0.85698699708737469</v>
      </c>
      <c r="AJ141">
        <v>48.652470332763876</v>
      </c>
    </row>
    <row r="142" spans="2:38" x14ac:dyDescent="0.2">
      <c r="B142">
        <v>2650</v>
      </c>
      <c r="C142">
        <v>5500000</v>
      </c>
      <c r="D142">
        <v>464.78872999999999</v>
      </c>
      <c r="E142">
        <v>-537989.73539699998</v>
      </c>
      <c r="F142">
        <v>2515845.333753</v>
      </c>
      <c r="G142">
        <v>2737.950734</v>
      </c>
      <c r="I142">
        <f t="shared" si="19"/>
        <v>1424.8192103494657</v>
      </c>
      <c r="J142">
        <f t="shared" si="20"/>
        <v>0.27260569900216025</v>
      </c>
      <c r="K142">
        <f t="shared" si="21"/>
        <v>0.99902545940797627</v>
      </c>
      <c r="L142">
        <f t="shared" si="22"/>
        <v>235.96874799998477</v>
      </c>
      <c r="M142">
        <f t="shared" si="29"/>
        <v>-4.9626815599994734</v>
      </c>
      <c r="O142">
        <v>2650</v>
      </c>
      <c r="P142">
        <v>5500000</v>
      </c>
      <c r="Q142">
        <v>464.78872999999999</v>
      </c>
      <c r="R142">
        <v>-537989.73539699998</v>
      </c>
      <c r="S142">
        <v>2515845.333753</v>
      </c>
      <c r="T142">
        <v>2737.950734</v>
      </c>
      <c r="U142">
        <v>10746.477009</v>
      </c>
      <c r="V142">
        <f t="shared" si="27"/>
        <v>1.0746477009000002</v>
      </c>
      <c r="Y142">
        <v>5500000</v>
      </c>
      <c r="Z142">
        <v>32.416400000000003</v>
      </c>
      <c r="AA142">
        <v>105.82</v>
      </c>
      <c r="AB142">
        <v>73.403599999999997</v>
      </c>
      <c r="AD142">
        <f t="shared" si="24"/>
        <v>206980.99840929554</v>
      </c>
      <c r="AE142">
        <f t="shared" si="28"/>
        <v>1.0004163551525795</v>
      </c>
      <c r="AF142">
        <f t="shared" si="25"/>
        <v>47.03545556304821</v>
      </c>
      <c r="AG142">
        <f t="shared" si="26"/>
        <v>1.2803107630004496E-2</v>
      </c>
      <c r="AI142">
        <v>0.89372081677042969</v>
      </c>
      <c r="AJ142">
        <v>48.718332494155739</v>
      </c>
    </row>
    <row r="143" spans="2:38" x14ac:dyDescent="0.2">
      <c r="B143">
        <v>2700</v>
      </c>
      <c r="C143">
        <v>5600000</v>
      </c>
      <c r="D143">
        <v>464.78409499999998</v>
      </c>
      <c r="E143">
        <v>-537961.25942100002</v>
      </c>
      <c r="F143">
        <v>2515845.333753</v>
      </c>
      <c r="G143">
        <v>2864.3910030000002</v>
      </c>
      <c r="I143">
        <f t="shared" si="19"/>
        <v>1453.2951863494236</v>
      </c>
      <c r="J143">
        <f t="shared" si="20"/>
        <v>0.277749202756918</v>
      </c>
      <c r="K143">
        <f t="shared" si="21"/>
        <v>0.99902545940797627</v>
      </c>
      <c r="L143">
        <f t="shared" si="22"/>
        <v>264.44472399994265</v>
      </c>
      <c r="M143">
        <f t="shared" si="29"/>
        <v>-4.6304804800008421</v>
      </c>
      <c r="O143">
        <v>2700</v>
      </c>
      <c r="P143">
        <v>5600000</v>
      </c>
      <c r="Q143">
        <v>464.78409499999998</v>
      </c>
      <c r="R143">
        <v>-537961.25942100002</v>
      </c>
      <c r="S143">
        <v>2515845.333753</v>
      </c>
      <c r="T143">
        <v>2864.3910030000002</v>
      </c>
      <c r="U143">
        <v>11321.525009000001</v>
      </c>
      <c r="V143">
        <f t="shared" si="27"/>
        <v>1.1321525009000002</v>
      </c>
      <c r="Y143">
        <v>5600000</v>
      </c>
      <c r="Z143">
        <v>32.683700000000002</v>
      </c>
      <c r="AA143">
        <v>105.88</v>
      </c>
      <c r="AB143">
        <v>73.196299999999994</v>
      </c>
      <c r="AD143">
        <f t="shared" si="24"/>
        <v>205232.333477123</v>
      </c>
      <c r="AE143">
        <f t="shared" si="28"/>
        <v>1.0629290924796819</v>
      </c>
      <c r="AF143">
        <f t="shared" si="25"/>
        <v>45.774411562934617</v>
      </c>
      <c r="AG143">
        <f t="shared" si="26"/>
        <v>1.3155821766753754E-2</v>
      </c>
      <c r="AI143">
        <v>0.9052843603195444</v>
      </c>
      <c r="AJ143">
        <v>48.757824582545034</v>
      </c>
    </row>
    <row r="144" spans="2:38" x14ac:dyDescent="0.2">
      <c r="B144">
        <v>2750</v>
      </c>
      <c r="C144">
        <v>5700000</v>
      </c>
      <c r="D144">
        <v>464.87410299999999</v>
      </c>
      <c r="E144">
        <v>-537948.09673400002</v>
      </c>
      <c r="F144">
        <v>2515845.333753</v>
      </c>
      <c r="G144">
        <v>3077.8296289999998</v>
      </c>
      <c r="I144">
        <f t="shared" si="19"/>
        <v>1466.4578733494272</v>
      </c>
      <c r="J144">
        <f t="shared" si="20"/>
        <v>0.28289270651167575</v>
      </c>
      <c r="K144">
        <f t="shared" si="21"/>
        <v>0.99902545940797627</v>
      </c>
      <c r="L144">
        <f t="shared" si="22"/>
        <v>277.6074109999463</v>
      </c>
      <c r="M144">
        <f t="shared" si="29"/>
        <v>-4.9367462599999268</v>
      </c>
      <c r="O144">
        <v>2750</v>
      </c>
      <c r="P144">
        <v>5700000</v>
      </c>
      <c r="Q144">
        <v>464.87410299999999</v>
      </c>
      <c r="R144">
        <v>-537948.09673400002</v>
      </c>
      <c r="S144">
        <v>2515845.333753</v>
      </c>
      <c r="T144">
        <v>3077.8296289999998</v>
      </c>
      <c r="U144">
        <v>12022.795763</v>
      </c>
      <c r="V144">
        <f t="shared" si="27"/>
        <v>1.2022795763</v>
      </c>
      <c r="Y144">
        <v>5700000</v>
      </c>
      <c r="Z144">
        <v>32.957500000000003</v>
      </c>
      <c r="AA144">
        <v>106.01</v>
      </c>
      <c r="AB144">
        <v>73.052499999999995</v>
      </c>
      <c r="AD144">
        <f t="shared" si="24"/>
        <v>204025.12212787374</v>
      </c>
      <c r="AE144">
        <f t="shared" si="28"/>
        <v>1.1354472683840198</v>
      </c>
      <c r="AF144">
        <f t="shared" si="25"/>
        <v>44.6777921983293</v>
      </c>
      <c r="AG144">
        <f t="shared" si="26"/>
        <v>1.3478732282176624E-2</v>
      </c>
      <c r="AI144">
        <v>0.87005963741482439</v>
      </c>
      <c r="AJ144">
        <v>49.207759100190756</v>
      </c>
    </row>
    <row r="145" spans="2:38" x14ac:dyDescent="0.2">
      <c r="B145">
        <v>2800</v>
      </c>
      <c r="C145">
        <v>5800000</v>
      </c>
      <c r="D145">
        <v>464.775194</v>
      </c>
      <c r="E145">
        <v>-537939.69142100005</v>
      </c>
      <c r="F145">
        <v>2515845.333753</v>
      </c>
      <c r="G145">
        <v>3307.820937</v>
      </c>
      <c r="I145">
        <f t="shared" si="19"/>
        <v>1474.8631863493938</v>
      </c>
      <c r="J145">
        <f t="shared" si="20"/>
        <v>0.2880362102664335</v>
      </c>
      <c r="K145">
        <f t="shared" si="21"/>
        <v>0.99902545940797627</v>
      </c>
      <c r="L145">
        <f t="shared" si="22"/>
        <v>286.01272399991285</v>
      </c>
      <c r="M145">
        <f t="shared" si="29"/>
        <v>-5.0318937400006689</v>
      </c>
      <c r="O145">
        <v>2800</v>
      </c>
      <c r="P145">
        <v>5800000</v>
      </c>
      <c r="Q145">
        <v>464.775194</v>
      </c>
      <c r="R145">
        <v>-537939.69142100005</v>
      </c>
      <c r="S145">
        <v>2515845.333753</v>
      </c>
      <c r="T145">
        <v>3307.820937</v>
      </c>
      <c r="U145">
        <v>12449.700086000001</v>
      </c>
      <c r="V145">
        <f t="shared" si="27"/>
        <v>1.2449700086000002</v>
      </c>
      <c r="Y145">
        <v>5800000</v>
      </c>
      <c r="Z145">
        <v>32.778500000000001</v>
      </c>
      <c r="AA145">
        <v>105.80800000000001</v>
      </c>
      <c r="AB145">
        <v>73.029499999999999</v>
      </c>
      <c r="AD145">
        <f t="shared" si="24"/>
        <v>203832.47572112101</v>
      </c>
      <c r="AE145">
        <f t="shared" si="28"/>
        <v>1.1768758654057849</v>
      </c>
      <c r="AF145">
        <f t="shared" si="25"/>
        <v>43.838541742592525</v>
      </c>
      <c r="AG145">
        <f t="shared" si="26"/>
        <v>1.3736770797166281E-2</v>
      </c>
      <c r="AI145">
        <v>0.95131479117751749</v>
      </c>
      <c r="AJ145">
        <v>49.600973893866033</v>
      </c>
    </row>
    <row r="146" spans="2:38" x14ac:dyDescent="0.2">
      <c r="B146">
        <v>2850</v>
      </c>
      <c r="C146">
        <v>5900000</v>
      </c>
      <c r="D146">
        <v>464.75762700000001</v>
      </c>
      <c r="E146">
        <v>-537917.40931000002</v>
      </c>
      <c r="F146">
        <v>2515845.333753</v>
      </c>
      <c r="G146">
        <v>3579.8191780000002</v>
      </c>
      <c r="I146">
        <f t="shared" si="19"/>
        <v>1497.1452973494306</v>
      </c>
      <c r="J146">
        <f t="shared" si="20"/>
        <v>0.29317971402119125</v>
      </c>
      <c r="K146">
        <f t="shared" si="21"/>
        <v>0.99902545940797627</v>
      </c>
      <c r="L146">
        <f t="shared" si="22"/>
        <v>308.29483499994967</v>
      </c>
      <c r="M146">
        <f t="shared" si="29"/>
        <v>-4.754357779999264</v>
      </c>
      <c r="O146">
        <v>2850</v>
      </c>
      <c r="P146">
        <v>5900000</v>
      </c>
      <c r="Q146">
        <v>464.75762700000001</v>
      </c>
      <c r="R146">
        <v>-537917.40931000002</v>
      </c>
      <c r="S146">
        <v>2515845.333753</v>
      </c>
      <c r="T146">
        <v>3579.8191780000002</v>
      </c>
      <c r="U146">
        <v>13053.866131999999</v>
      </c>
      <c r="V146">
        <f t="shared" si="27"/>
        <v>1.3053866132</v>
      </c>
      <c r="Y146">
        <v>5900000</v>
      </c>
      <c r="Z146">
        <v>32.470599999999997</v>
      </c>
      <c r="AA146">
        <v>105.623</v>
      </c>
      <c r="AB146">
        <v>73.1524</v>
      </c>
      <c r="AD146">
        <f t="shared" si="24"/>
        <v>204863.28626208066</v>
      </c>
      <c r="AE146">
        <f t="shared" si="28"/>
        <v>1.2277789022633201</v>
      </c>
      <c r="AF146">
        <f t="shared" si="25"/>
        <v>43.287252977903492</v>
      </c>
      <c r="AG146">
        <f t="shared" si="26"/>
        <v>1.3911716696538822E-2</v>
      </c>
      <c r="AI146">
        <v>0.88828969793200485</v>
      </c>
      <c r="AJ146">
        <v>49.75047792966982</v>
      </c>
    </row>
    <row r="147" spans="2:38" x14ac:dyDescent="0.2">
      <c r="B147">
        <v>2900</v>
      </c>
      <c r="C147">
        <v>6000000</v>
      </c>
      <c r="D147">
        <v>464.73523699999998</v>
      </c>
      <c r="E147">
        <v>-537894.90688000002</v>
      </c>
      <c r="F147">
        <v>2515845.333753</v>
      </c>
      <c r="G147">
        <v>3834.0024490000001</v>
      </c>
      <c r="I147">
        <f t="shared" si="19"/>
        <v>1519.6477273494238</v>
      </c>
      <c r="J147">
        <f t="shared" si="20"/>
        <v>0.298323217775949</v>
      </c>
      <c r="K147">
        <f t="shared" si="21"/>
        <v>0.99902545940797627</v>
      </c>
      <c r="L147">
        <f t="shared" si="22"/>
        <v>330.79726499994285</v>
      </c>
      <c r="M147">
        <f t="shared" si="29"/>
        <v>-4.7499514000001364</v>
      </c>
      <c r="O147">
        <v>2900</v>
      </c>
      <c r="P147">
        <v>6000000</v>
      </c>
      <c r="Q147">
        <v>464.73523699999998</v>
      </c>
      <c r="R147">
        <v>-537894.90688000002</v>
      </c>
      <c r="S147">
        <v>2515845.333753</v>
      </c>
      <c r="T147">
        <v>3834.0024490000001</v>
      </c>
      <c r="U147">
        <v>13902.408228</v>
      </c>
      <c r="V147">
        <f t="shared" si="27"/>
        <v>1.3902408228000001</v>
      </c>
      <c r="Y147">
        <v>6000000</v>
      </c>
      <c r="Z147">
        <v>32.558100000000003</v>
      </c>
      <c r="AA147">
        <v>106.101</v>
      </c>
      <c r="AB147">
        <v>73.542900000000003</v>
      </c>
      <c r="AD147">
        <f t="shared" si="24"/>
        <v>208161.61640968101</v>
      </c>
      <c r="AE147">
        <f t="shared" si="28"/>
        <v>1.2868695717689733</v>
      </c>
      <c r="AF147">
        <f t="shared" si="25"/>
        <v>43.225836345486172</v>
      </c>
      <c r="AG147">
        <f t="shared" si="26"/>
        <v>1.39314829026526E-2</v>
      </c>
      <c r="AI147">
        <v>1.378401415572351</v>
      </c>
      <c r="AJ147">
        <v>50.485603767863374</v>
      </c>
    </row>
    <row r="148" spans="2:38" x14ac:dyDescent="0.2">
      <c r="B148">
        <v>2950</v>
      </c>
      <c r="C148">
        <v>6100000</v>
      </c>
      <c r="D148">
        <v>464.80624499999999</v>
      </c>
      <c r="E148">
        <v>-537866.76187499997</v>
      </c>
      <c r="F148">
        <v>2515845.333753</v>
      </c>
      <c r="G148">
        <v>3946.5909510000001</v>
      </c>
      <c r="I148">
        <f t="shared" ref="I148:I149" si="30">E148-(128000-$B$87)/128000*$E$88</f>
        <v>1547.7927323494805</v>
      </c>
      <c r="J148">
        <f t="shared" ref="J148:J149" si="31">B148/$B$87</f>
        <v>0.3034667215307067</v>
      </c>
      <c r="K148">
        <f t="shared" ref="K148:K149" si="32">F148/$F$88</f>
        <v>0.99902545940797627</v>
      </c>
      <c r="L148">
        <f t="shared" ref="L148:L149" si="33">E148-$E$89</f>
        <v>358.94226999999955</v>
      </c>
      <c r="M148">
        <f t="shared" ref="M148:M149" si="34">((L148-L147)-(B148-B147)*$H$14)/(B148-B147)</f>
        <v>-4.6370998999988657</v>
      </c>
      <c r="O148">
        <v>2950</v>
      </c>
      <c r="P148">
        <v>6100000</v>
      </c>
      <c r="Q148">
        <v>464.80624499999999</v>
      </c>
      <c r="R148">
        <v>-537866.76187499997</v>
      </c>
      <c r="S148">
        <v>2515845.333753</v>
      </c>
      <c r="T148">
        <v>3946.5909510000001</v>
      </c>
      <c r="U148">
        <v>14722.625741</v>
      </c>
      <c r="V148">
        <f t="shared" si="27"/>
        <v>1.4722625740999999</v>
      </c>
      <c r="Y148">
        <v>6100000</v>
      </c>
      <c r="Z148">
        <v>32.615600000000001</v>
      </c>
      <c r="AA148">
        <v>106.14100000000001</v>
      </c>
      <c r="AB148">
        <v>73.525400000000005</v>
      </c>
      <c r="AD148">
        <f t="shared" ref="AD148:AD149" si="35">(1/6)*3.14*(AB148)^3</f>
        <v>208013.05163231413</v>
      </c>
      <c r="AE148">
        <f t="shared" ref="AE148:AE149" si="36">V148*$AD$86/AD148</f>
        <v>1.3637659206015742</v>
      </c>
      <c r="AF148">
        <f t="shared" ref="AF148:AF149" si="37">AD148/O148*0.6022</f>
        <v>42.462867692535447</v>
      </c>
      <c r="AG148">
        <f t="shared" ref="AG148:AG149" si="38">O148/AD148</f>
        <v>1.4181802424659624E-2</v>
      </c>
      <c r="AI148">
        <v>0.80730399275420195</v>
      </c>
      <c r="AJ148">
        <v>50.659569595399411</v>
      </c>
    </row>
    <row r="149" spans="2:38" x14ac:dyDescent="0.2">
      <c r="B149">
        <v>3000</v>
      </c>
      <c r="C149">
        <v>6200000</v>
      </c>
      <c r="D149">
        <v>464.74609600000002</v>
      </c>
      <c r="E149">
        <v>-537860.86999599996</v>
      </c>
      <c r="F149">
        <v>2515845.333753</v>
      </c>
      <c r="G149">
        <v>4252.7372539999997</v>
      </c>
      <c r="I149">
        <f t="shared" si="30"/>
        <v>1553.684611349483</v>
      </c>
      <c r="J149">
        <f t="shared" si="31"/>
        <v>0.30861022528546445</v>
      </c>
      <c r="K149">
        <f t="shared" si="32"/>
        <v>0.99902545940797627</v>
      </c>
      <c r="L149">
        <f t="shared" si="33"/>
        <v>364.83414900000207</v>
      </c>
      <c r="M149">
        <f t="shared" si="34"/>
        <v>-5.0821624199999498</v>
      </c>
      <c r="O149">
        <v>3000</v>
      </c>
      <c r="P149">
        <v>6200000</v>
      </c>
      <c r="Q149">
        <v>464.74609600000002</v>
      </c>
      <c r="R149">
        <v>-537860.86999599996</v>
      </c>
      <c r="S149">
        <v>2515845.333753</v>
      </c>
      <c r="T149">
        <v>4252.7372539999997</v>
      </c>
      <c r="U149">
        <v>15382.323152999999</v>
      </c>
      <c r="V149">
        <f t="shared" si="27"/>
        <v>1.5382323152999999</v>
      </c>
      <c r="Y149">
        <v>6200000</v>
      </c>
      <c r="Z149">
        <v>32.453000000000003</v>
      </c>
      <c r="AA149">
        <v>106.081</v>
      </c>
      <c r="AB149">
        <v>73.628</v>
      </c>
      <c r="AD149">
        <f t="shared" si="35"/>
        <v>208885.07413918953</v>
      </c>
      <c r="AE149">
        <f t="shared" si="36"/>
        <v>1.4189257459442297</v>
      </c>
      <c r="AF149">
        <f t="shared" si="37"/>
        <v>41.930197215539977</v>
      </c>
      <c r="AG149">
        <f t="shared" si="38"/>
        <v>1.4361964407284385E-2</v>
      </c>
      <c r="AI149">
        <v>1.1364222025294242</v>
      </c>
      <c r="AJ149">
        <v>50.676435008063009</v>
      </c>
    </row>
    <row r="150" spans="2:38" x14ac:dyDescent="0.2">
      <c r="AI150">
        <v>0.79542157414612891</v>
      </c>
      <c r="AJ150">
        <v>50.88634933570475</v>
      </c>
    </row>
    <row r="151" spans="2:38" x14ac:dyDescent="0.2">
      <c r="AI151">
        <v>0.72870686763530101</v>
      </c>
      <c r="AJ151">
        <v>52.403484353428453</v>
      </c>
      <c r="AK151">
        <f>AVERAGE(AI146:AI156)</f>
        <v>0.8396364704919268</v>
      </c>
      <c r="AL151">
        <f>AVERAGE(AJ146:AJ156)</f>
        <v>52.37510599808607</v>
      </c>
    </row>
    <row r="152" spans="2:38" x14ac:dyDescent="0.2">
      <c r="B152" t="s">
        <v>5</v>
      </c>
      <c r="AE152" t="s">
        <v>6</v>
      </c>
      <c r="AI152">
        <v>0.74445332427314992</v>
      </c>
      <c r="AJ152">
        <v>52.554810989634973</v>
      </c>
    </row>
    <row r="153" spans="2:38" x14ac:dyDescent="0.2">
      <c r="D153" t="s">
        <v>7</v>
      </c>
      <c r="F153" t="s">
        <v>37</v>
      </c>
      <c r="Y153" t="s">
        <v>8</v>
      </c>
      <c r="Z153" t="s">
        <v>9</v>
      </c>
      <c r="AA153" t="s">
        <v>10</v>
      </c>
      <c r="AB153" t="s">
        <v>11</v>
      </c>
      <c r="AD153">
        <f>(4/3)*3.14*((3.413*8.5)^3)</f>
        <v>102219.56457563989</v>
      </c>
      <c r="AE153" t="s">
        <v>12</v>
      </c>
      <c r="AI153">
        <v>0.70667895132782133</v>
      </c>
      <c r="AJ153">
        <v>53.399577568929764</v>
      </c>
    </row>
    <row r="154" spans="2:38" x14ac:dyDescent="0.2">
      <c r="B154">
        <v>5065</v>
      </c>
      <c r="C154" t="s">
        <v>13</v>
      </c>
      <c r="D154" t="s">
        <v>14</v>
      </c>
      <c r="E154" t="s">
        <v>15</v>
      </c>
      <c r="F154" t="s">
        <v>16</v>
      </c>
      <c r="G154" t="s">
        <v>17</v>
      </c>
      <c r="I154" t="s">
        <v>18</v>
      </c>
      <c r="J154" t="s">
        <v>19</v>
      </c>
      <c r="K154" t="s">
        <v>20</v>
      </c>
      <c r="L154" t="s">
        <v>21</v>
      </c>
      <c r="M154" t="s">
        <v>22</v>
      </c>
      <c r="Y154">
        <v>0</v>
      </c>
      <c r="Z154">
        <v>39.445</v>
      </c>
      <c r="AA154">
        <v>97.754999999999995</v>
      </c>
      <c r="AB154">
        <v>58.31</v>
      </c>
      <c r="AD154">
        <f>(1/6)*3.14*(AB154)^3</f>
        <v>103754.63858995668</v>
      </c>
      <c r="AI154">
        <v>0.66239619772902703</v>
      </c>
      <c r="AJ154">
        <v>54.816562482959021</v>
      </c>
    </row>
    <row r="155" spans="2:38" x14ac:dyDescent="0.2">
      <c r="B155" t="s">
        <v>23</v>
      </c>
      <c r="C155">
        <v>100000</v>
      </c>
      <c r="D155">
        <v>464.86802399999999</v>
      </c>
      <c r="E155">
        <v>-583747.43605999998</v>
      </c>
      <c r="F155">
        <v>2518299.5188569999</v>
      </c>
      <c r="G155">
        <v>-2.6447999999999999E-2</v>
      </c>
      <c r="Y155">
        <v>100000</v>
      </c>
      <c r="Z155">
        <v>39.8001</v>
      </c>
      <c r="AA155">
        <v>97.491200000000006</v>
      </c>
      <c r="AB155">
        <v>57.691099999999999</v>
      </c>
      <c r="AD155">
        <f t="shared" ref="AD155:AD156" si="39">(1/6)*3.14*(AB155)^3</f>
        <v>100485.8376093491</v>
      </c>
      <c r="AI155">
        <v>0.72743189942610043</v>
      </c>
      <c r="AJ155">
        <v>55.072883747781539</v>
      </c>
    </row>
    <row r="156" spans="2:38" x14ac:dyDescent="0.2">
      <c r="B156">
        <v>0</v>
      </c>
      <c r="C156">
        <v>200000</v>
      </c>
      <c r="D156">
        <v>464.84935200000001</v>
      </c>
      <c r="E156">
        <v>-559866.29096999997</v>
      </c>
      <c r="F156">
        <v>2516748.4737649998</v>
      </c>
      <c r="G156">
        <v>-9.9419999999999994E-3</v>
      </c>
      <c r="I156">
        <f>E156-(128000-$B$154)/128000*$E$155</f>
        <v>782.07662403199356</v>
      </c>
      <c r="J156">
        <f>B156/$B$154</f>
        <v>0</v>
      </c>
      <c r="K156">
        <f>F156/$F$155</f>
        <v>0.99938409030364106</v>
      </c>
      <c r="L156">
        <f>E156-$E$156</f>
        <v>0</v>
      </c>
      <c r="O156" t="s">
        <v>24</v>
      </c>
      <c r="P156" t="s">
        <v>13</v>
      </c>
      <c r="Q156" t="s">
        <v>14</v>
      </c>
      <c r="R156" t="s">
        <v>15</v>
      </c>
      <c r="S156" t="s">
        <v>16</v>
      </c>
      <c r="T156" t="s">
        <v>17</v>
      </c>
      <c r="U156" t="s">
        <v>25</v>
      </c>
      <c r="V156" t="s">
        <v>26</v>
      </c>
      <c r="Y156">
        <v>200000</v>
      </c>
      <c r="Z156">
        <v>39.8842</v>
      </c>
      <c r="AA156">
        <v>97.440799999999996</v>
      </c>
      <c r="AB156">
        <v>57.556600000000003</v>
      </c>
      <c r="AD156">
        <f t="shared" si="39"/>
        <v>99784.662200437262</v>
      </c>
      <c r="AE156" t="s">
        <v>27</v>
      </c>
      <c r="AF156" t="s">
        <v>28</v>
      </c>
      <c r="AG156" t="s">
        <v>29</v>
      </c>
      <c r="AI156">
        <v>0.66049505208568449</v>
      </c>
      <c r="AJ156">
        <v>55.420411199512728</v>
      </c>
    </row>
    <row r="157" spans="2:38" x14ac:dyDescent="0.2">
      <c r="B157">
        <v>50</v>
      </c>
      <c r="C157">
        <v>300000</v>
      </c>
      <c r="D157">
        <v>464.75388400000003</v>
      </c>
      <c r="E157">
        <v>-559868.18962800002</v>
      </c>
      <c r="F157">
        <v>2516564.5491559999</v>
      </c>
      <c r="G157">
        <v>-200.60126</v>
      </c>
      <c r="I157">
        <f t="shared" ref="I157:I182" si="40">E157-(128000-$B$154)/128000*$E$155</f>
        <v>780.17796603194438</v>
      </c>
      <c r="J157">
        <f t="shared" ref="J157:J182" si="41">B157/$B$154</f>
        <v>9.8716683119447184E-3</v>
      </c>
      <c r="K157">
        <f t="shared" ref="K157:K182" si="42">F157/$F$155</f>
        <v>0.99931105506393958</v>
      </c>
      <c r="L157">
        <f t="shared" ref="L157:L182" si="43">E157-$E$156</f>
        <v>-1.8986580000491813</v>
      </c>
      <c r="M157">
        <f>((L157-L156)-(B157-B156)*$H$14)/(B157-B156)</f>
        <v>-5.2379731600009833</v>
      </c>
      <c r="O157">
        <v>50</v>
      </c>
      <c r="P157">
        <v>300000</v>
      </c>
      <c r="Q157">
        <v>464.75388400000003</v>
      </c>
      <c r="R157">
        <v>-559868.18962800002</v>
      </c>
      <c r="S157">
        <v>2516564.5491559999</v>
      </c>
      <c r="T157">
        <v>-200.60126</v>
      </c>
      <c r="U157">
        <v>73.240752000000001</v>
      </c>
      <c r="V157">
        <f>U157*10^-4</f>
        <v>7.3240752000000003E-3</v>
      </c>
      <c r="Y157">
        <v>300000</v>
      </c>
      <c r="Z157">
        <v>40.037300000000002</v>
      </c>
      <c r="AA157">
        <v>97.251499999999993</v>
      </c>
      <c r="AB157">
        <v>57.214199999999998</v>
      </c>
      <c r="AD157">
        <f>(1/6)*3.14*(AB157)^3</f>
        <v>98014.400297203669</v>
      </c>
      <c r="AE157">
        <f>V157*$AD$153/AD157</f>
        <v>7.6383039185375897E-3</v>
      </c>
      <c r="AF157">
        <f>AD157/O157*0.6022</f>
        <v>1180.4854371795209</v>
      </c>
      <c r="AG157">
        <f>O157/AD157</f>
        <v>5.10129122337001E-4</v>
      </c>
      <c r="AI157">
        <v>0.62197661496382672</v>
      </c>
      <c r="AJ157">
        <v>55.465799366573528</v>
      </c>
    </row>
    <row r="158" spans="2:38" x14ac:dyDescent="0.2">
      <c r="B158">
        <v>100</v>
      </c>
      <c r="C158">
        <v>400000</v>
      </c>
      <c r="D158">
        <v>464.70366999999999</v>
      </c>
      <c r="E158">
        <v>-559868.19238899997</v>
      </c>
      <c r="F158">
        <v>2516564.5491559999</v>
      </c>
      <c r="G158">
        <v>-224.61739299999999</v>
      </c>
      <c r="I158">
        <f t="shared" si="40"/>
        <v>780.17520503199194</v>
      </c>
      <c r="J158">
        <f t="shared" si="41"/>
        <v>1.9743336623889437E-2</v>
      </c>
      <c r="K158">
        <f t="shared" si="42"/>
        <v>0.99931105506393958</v>
      </c>
      <c r="L158">
        <f t="shared" si="43"/>
        <v>-1.9014190000016242</v>
      </c>
      <c r="M158">
        <f t="shared" ref="M158:M182" si="44">((L158-L157)-(B158-B157)*$H$14)/(B158-B157)</f>
        <v>-5.2000552199990491</v>
      </c>
      <c r="O158">
        <v>100</v>
      </c>
      <c r="P158">
        <v>400000</v>
      </c>
      <c r="Q158">
        <v>464.70366999999999</v>
      </c>
      <c r="R158">
        <v>-559868.19238899997</v>
      </c>
      <c r="S158">
        <v>2516564.5491559999</v>
      </c>
      <c r="T158">
        <v>-224.61739299999999</v>
      </c>
      <c r="U158">
        <v>141.83615900000001</v>
      </c>
      <c r="V158">
        <f>U158*10^-4</f>
        <v>1.4183615900000002E-2</v>
      </c>
      <c r="Y158">
        <v>400000</v>
      </c>
      <c r="Z158">
        <v>40.274999999999999</v>
      </c>
      <c r="AA158">
        <v>97.251300000000001</v>
      </c>
      <c r="AB158">
        <v>56.976300000000002</v>
      </c>
      <c r="AD158">
        <f t="shared" ref="AD158:AD182" si="45">(1/6)*3.14*(AB158)^3</f>
        <v>96796.828217671471</v>
      </c>
      <c r="AE158">
        <f t="shared" ref="AE158:AE182" si="46">V158*$AD$153/AD158</f>
        <v>1.497820815105423E-2</v>
      </c>
      <c r="AF158">
        <f t="shared" ref="AF158:AF182" si="47">AD158/O158*0.6022</f>
        <v>582.9104995268176</v>
      </c>
      <c r="AG158">
        <f t="shared" ref="AG158:AG182" si="48">O158/AD158</f>
        <v>1.0330917018802042E-3</v>
      </c>
      <c r="AI158">
        <v>0.77226993038136649</v>
      </c>
      <c r="AJ158">
        <v>55.619543159848376</v>
      </c>
    </row>
    <row r="159" spans="2:38" x14ac:dyDescent="0.2">
      <c r="B159">
        <v>150</v>
      </c>
      <c r="C159">
        <v>500000</v>
      </c>
      <c r="D159">
        <v>464.76120700000001</v>
      </c>
      <c r="E159">
        <v>-559865.15524899994</v>
      </c>
      <c r="F159">
        <v>2516564.5491559999</v>
      </c>
      <c r="G159">
        <v>-300.431307</v>
      </c>
      <c r="I159">
        <f t="shared" si="40"/>
        <v>783.2123450320214</v>
      </c>
      <c r="J159">
        <f t="shared" si="41"/>
        <v>2.9615004935834157E-2</v>
      </c>
      <c r="K159">
        <f t="shared" si="42"/>
        <v>0.99931105506393958</v>
      </c>
      <c r="L159">
        <f t="shared" si="43"/>
        <v>1.1357210000278428</v>
      </c>
      <c r="M159">
        <f t="shared" si="44"/>
        <v>-5.1392571999994106</v>
      </c>
      <c r="O159">
        <v>150</v>
      </c>
      <c r="P159">
        <v>500000</v>
      </c>
      <c r="Q159">
        <v>464.76120700000001</v>
      </c>
      <c r="R159">
        <v>-559865.15524899994</v>
      </c>
      <c r="S159">
        <v>2516564.5491559999</v>
      </c>
      <c r="T159">
        <v>-300.431307</v>
      </c>
      <c r="U159">
        <v>251.707044</v>
      </c>
      <c r="V159">
        <f t="shared" ref="V159:V213" si="49">U159*10^-4</f>
        <v>2.51707044E-2</v>
      </c>
      <c r="Y159">
        <v>500000</v>
      </c>
      <c r="Z159">
        <v>40.213999999999999</v>
      </c>
      <c r="AA159">
        <v>97.292699999999996</v>
      </c>
      <c r="AB159">
        <v>57.078699999999998</v>
      </c>
      <c r="AD159">
        <f t="shared" si="45"/>
        <v>97319.667719413468</v>
      </c>
      <c r="AE159">
        <f t="shared" si="46"/>
        <v>2.6438010980969366E-2</v>
      </c>
      <c r="AF159">
        <f t="shared" si="47"/>
        <v>390.70602600420523</v>
      </c>
      <c r="AG159">
        <f t="shared" si="48"/>
        <v>1.5413122908770247E-3</v>
      </c>
      <c r="AI159">
        <v>0.63499268061994785</v>
      </c>
      <c r="AJ159">
        <v>56.104039745440303</v>
      </c>
    </row>
    <row r="160" spans="2:38" x14ac:dyDescent="0.2">
      <c r="B160">
        <v>200</v>
      </c>
      <c r="C160">
        <v>600000</v>
      </c>
      <c r="D160">
        <v>464.72756299999998</v>
      </c>
      <c r="E160">
        <v>-559875.32162399997</v>
      </c>
      <c r="F160">
        <v>2516564.5491559999</v>
      </c>
      <c r="G160">
        <v>-273.803811</v>
      </c>
      <c r="I160">
        <f t="shared" si="40"/>
        <v>773.0459700319916</v>
      </c>
      <c r="J160">
        <f t="shared" si="41"/>
        <v>3.9486673247778874E-2</v>
      </c>
      <c r="K160">
        <f t="shared" si="42"/>
        <v>0.99931105506393958</v>
      </c>
      <c r="L160">
        <f t="shared" si="43"/>
        <v>-9.0306540000019595</v>
      </c>
      <c r="M160">
        <f t="shared" si="44"/>
        <v>-5.4033275000005965</v>
      </c>
      <c r="O160">
        <v>200</v>
      </c>
      <c r="P160">
        <v>600000</v>
      </c>
      <c r="Q160">
        <v>464.72756299999998</v>
      </c>
      <c r="R160">
        <v>-559875.32162399997</v>
      </c>
      <c r="S160">
        <v>2516564.5491559999</v>
      </c>
      <c r="T160">
        <v>-273.803811</v>
      </c>
      <c r="U160">
        <v>326.52358600000002</v>
      </c>
      <c r="V160">
        <f t="shared" si="49"/>
        <v>3.26523586E-2</v>
      </c>
      <c r="Y160">
        <v>600000</v>
      </c>
      <c r="Z160">
        <v>40.063600000000001</v>
      </c>
      <c r="AA160">
        <v>97.546499999999995</v>
      </c>
      <c r="AB160">
        <v>57.482900000000001</v>
      </c>
      <c r="AD160">
        <f t="shared" si="45"/>
        <v>99401.836417612634</v>
      </c>
      <c r="AE160">
        <f t="shared" si="46"/>
        <v>3.3577949852325407E-2</v>
      </c>
      <c r="AF160">
        <f t="shared" si="47"/>
        <v>299.29892945343164</v>
      </c>
      <c r="AG160">
        <f t="shared" si="48"/>
        <v>2.0120352622032922E-3</v>
      </c>
      <c r="AI160">
        <v>0.67908127788731543</v>
      </c>
      <c r="AJ160">
        <v>56.861394202633214</v>
      </c>
    </row>
    <row r="161" spans="2:38" x14ac:dyDescent="0.2">
      <c r="B161">
        <v>250</v>
      </c>
      <c r="C161">
        <v>700000</v>
      </c>
      <c r="D161">
        <v>464.76263999999998</v>
      </c>
      <c r="E161">
        <v>-559868.88670699997</v>
      </c>
      <c r="F161">
        <v>2516564.5491559999</v>
      </c>
      <c r="G161">
        <v>-352.34702600000003</v>
      </c>
      <c r="I161">
        <f t="shared" si="40"/>
        <v>779.48088703199755</v>
      </c>
      <c r="J161">
        <f t="shared" si="41"/>
        <v>4.9358341559723594E-2</v>
      </c>
      <c r="K161">
        <f t="shared" si="42"/>
        <v>0.99931105506393958</v>
      </c>
      <c r="L161">
        <f t="shared" si="43"/>
        <v>-2.5957369999960065</v>
      </c>
      <c r="M161">
        <f t="shared" si="44"/>
        <v>-5.0713016599998806</v>
      </c>
      <c r="O161">
        <v>250</v>
      </c>
      <c r="P161">
        <v>700000</v>
      </c>
      <c r="Q161">
        <v>464.76263999999998</v>
      </c>
      <c r="R161">
        <v>-559868.88670699997</v>
      </c>
      <c r="S161">
        <v>2516564.5491559999</v>
      </c>
      <c r="T161">
        <v>-352.34702600000003</v>
      </c>
      <c r="U161">
        <v>439.60937100000001</v>
      </c>
      <c r="V161">
        <f t="shared" si="49"/>
        <v>4.39609371E-2</v>
      </c>
      <c r="Y161">
        <v>700000</v>
      </c>
      <c r="Z161">
        <v>40.201700000000002</v>
      </c>
      <c r="AA161">
        <v>97.359099999999998</v>
      </c>
      <c r="AB161">
        <v>57.157400000000003</v>
      </c>
      <c r="AD161">
        <f t="shared" si="45"/>
        <v>97722.775516035457</v>
      </c>
      <c r="AE161">
        <f t="shared" si="46"/>
        <v>4.5983833604498078E-2</v>
      </c>
      <c r="AF161">
        <f t="shared" si="47"/>
        <v>235.39462166302619</v>
      </c>
      <c r="AG161">
        <f t="shared" si="48"/>
        <v>2.5582572607035416E-3</v>
      </c>
      <c r="AI161">
        <v>0.87497991901856487</v>
      </c>
      <c r="AJ161">
        <v>57.490834413625478</v>
      </c>
    </row>
    <row r="162" spans="2:38" x14ac:dyDescent="0.2">
      <c r="B162">
        <v>300</v>
      </c>
      <c r="C162">
        <v>800000</v>
      </c>
      <c r="D162">
        <v>464.73527100000001</v>
      </c>
      <c r="E162">
        <v>-559872.83730300004</v>
      </c>
      <c r="F162">
        <v>2516564.5491559999</v>
      </c>
      <c r="G162">
        <v>-290.46598399999999</v>
      </c>
      <c r="I162">
        <f t="shared" si="40"/>
        <v>775.53029103192966</v>
      </c>
      <c r="J162">
        <f t="shared" si="41"/>
        <v>5.9230009871668314E-2</v>
      </c>
      <c r="K162">
        <f t="shared" si="42"/>
        <v>0.99931105506393958</v>
      </c>
      <c r="L162">
        <f t="shared" si="43"/>
        <v>-6.5463330000638962</v>
      </c>
      <c r="M162">
        <f t="shared" si="44"/>
        <v>-5.2790119200013574</v>
      </c>
      <c r="O162">
        <v>300</v>
      </c>
      <c r="P162">
        <v>800000</v>
      </c>
      <c r="Q162">
        <v>464.73527100000001</v>
      </c>
      <c r="R162">
        <v>-559872.83730300004</v>
      </c>
      <c r="S162">
        <v>2516564.5491559999</v>
      </c>
      <c r="T162">
        <v>-290.46598399999999</v>
      </c>
      <c r="U162">
        <v>543.91919099999996</v>
      </c>
      <c r="V162">
        <f t="shared" si="49"/>
        <v>5.4391919099999998E-2</v>
      </c>
      <c r="Y162">
        <v>800000</v>
      </c>
      <c r="Z162">
        <v>40.358400000000003</v>
      </c>
      <c r="AA162">
        <v>97.204499999999996</v>
      </c>
      <c r="AB162">
        <v>56.8461</v>
      </c>
      <c r="AD162">
        <f t="shared" si="45"/>
        <v>96134.754554812404</v>
      </c>
      <c r="AE162">
        <f t="shared" si="46"/>
        <v>5.7834633401652624E-2</v>
      </c>
      <c r="AF162">
        <f t="shared" si="47"/>
        <v>192.97449730969342</v>
      </c>
      <c r="AG162">
        <f t="shared" si="48"/>
        <v>3.120619607230092E-3</v>
      </c>
      <c r="AI162">
        <v>0.57359469283581377</v>
      </c>
      <c r="AJ162">
        <v>57.76329843438932</v>
      </c>
      <c r="AK162">
        <f>AVERAGE(AI157:AI167)</f>
        <v>0.63475270131194272</v>
      </c>
      <c r="AL162">
        <f>AVERAGE(AJ157:AJ167)</f>
        <v>58.200278388156342</v>
      </c>
    </row>
    <row r="163" spans="2:38" x14ac:dyDescent="0.2">
      <c r="B163">
        <v>350</v>
      </c>
      <c r="C163">
        <v>900000</v>
      </c>
      <c r="D163">
        <v>464.762631</v>
      </c>
      <c r="E163">
        <v>-559879.67795100005</v>
      </c>
      <c r="F163">
        <v>2516564.5491559999</v>
      </c>
      <c r="G163">
        <v>-110.64479799999999</v>
      </c>
      <c r="I163">
        <f t="shared" si="40"/>
        <v>768.68964303191751</v>
      </c>
      <c r="J163">
        <f t="shared" si="41"/>
        <v>6.9101678183613027E-2</v>
      </c>
      <c r="K163">
        <f t="shared" si="42"/>
        <v>0.99931105506393958</v>
      </c>
      <c r="L163">
        <f t="shared" si="43"/>
        <v>-13.386981000076048</v>
      </c>
      <c r="M163">
        <f t="shared" si="44"/>
        <v>-5.336812960000243</v>
      </c>
      <c r="O163">
        <v>350</v>
      </c>
      <c r="P163">
        <v>900000</v>
      </c>
      <c r="Q163">
        <v>464.762631</v>
      </c>
      <c r="R163">
        <v>-559879.67795100005</v>
      </c>
      <c r="S163">
        <v>2516564.5491559999</v>
      </c>
      <c r="T163">
        <v>-110.64479799999999</v>
      </c>
      <c r="U163">
        <v>714.075197</v>
      </c>
      <c r="V163">
        <f t="shared" si="49"/>
        <v>7.1407519700000005E-2</v>
      </c>
      <c r="Y163">
        <v>900000</v>
      </c>
      <c r="Z163">
        <v>40.359499999999997</v>
      </c>
      <c r="AA163">
        <v>97.425299999999993</v>
      </c>
      <c r="AB163">
        <v>57.065800000000003</v>
      </c>
      <c r="AD163">
        <f t="shared" si="45"/>
        <v>97253.698802576211</v>
      </c>
      <c r="AE163">
        <f t="shared" si="46"/>
        <v>7.5053655141464642E-2</v>
      </c>
      <c r="AF163">
        <f t="shared" si="47"/>
        <v>167.33193548260397</v>
      </c>
      <c r="AG163">
        <f t="shared" si="48"/>
        <v>3.5988348444257693E-3</v>
      </c>
      <c r="AI163">
        <v>0.58368303750709694</v>
      </c>
      <c r="AJ163">
        <v>58.456978126747472</v>
      </c>
    </row>
    <row r="164" spans="2:38" x14ac:dyDescent="0.2">
      <c r="B164">
        <v>400</v>
      </c>
      <c r="C164">
        <v>1000000</v>
      </c>
      <c r="D164">
        <v>464.78569499999998</v>
      </c>
      <c r="E164">
        <v>-559865.24954400002</v>
      </c>
      <c r="F164">
        <v>2516564.5491559999</v>
      </c>
      <c r="G164">
        <v>-148.91365500000001</v>
      </c>
      <c r="I164">
        <f t="shared" si="40"/>
        <v>783.11805003194604</v>
      </c>
      <c r="J164">
        <f t="shared" si="41"/>
        <v>7.8973346495557747E-2</v>
      </c>
      <c r="K164">
        <f t="shared" si="42"/>
        <v>0.99931105506393958</v>
      </c>
      <c r="L164">
        <f t="shared" si="43"/>
        <v>1.0414259999524802</v>
      </c>
      <c r="M164">
        <f t="shared" si="44"/>
        <v>-4.9114318599994293</v>
      </c>
      <c r="O164">
        <v>400</v>
      </c>
      <c r="P164">
        <v>1000000</v>
      </c>
      <c r="Q164">
        <v>464.78569499999998</v>
      </c>
      <c r="R164">
        <v>-559865.24954400002</v>
      </c>
      <c r="S164">
        <v>2516564.5491559999</v>
      </c>
      <c r="T164">
        <v>-148.91365500000001</v>
      </c>
      <c r="U164">
        <v>883.52648399999998</v>
      </c>
      <c r="V164">
        <f t="shared" si="49"/>
        <v>8.8352648399999997E-2</v>
      </c>
      <c r="Y164">
        <v>1000000</v>
      </c>
      <c r="Z164">
        <v>39.886200000000002</v>
      </c>
      <c r="AA164">
        <v>97.470100000000002</v>
      </c>
      <c r="AB164">
        <v>57.5839</v>
      </c>
      <c r="AD164">
        <f t="shared" si="45"/>
        <v>99926.717859174692</v>
      </c>
      <c r="AE164">
        <f t="shared" si="46"/>
        <v>9.0379924829317296E-2</v>
      </c>
      <c r="AF164">
        <f t="shared" si="47"/>
        <v>150.43967373698749</v>
      </c>
      <c r="AG164">
        <f t="shared" si="48"/>
        <v>4.0029334353172122E-3</v>
      </c>
      <c r="AI164">
        <v>0.5376164817937259</v>
      </c>
      <c r="AJ164">
        <v>59.408873074243388</v>
      </c>
    </row>
    <row r="165" spans="2:38" x14ac:dyDescent="0.2">
      <c r="B165">
        <v>450</v>
      </c>
      <c r="C165">
        <v>1100000</v>
      </c>
      <c r="D165">
        <v>464.71517399999999</v>
      </c>
      <c r="E165">
        <v>-559871.53130000003</v>
      </c>
      <c r="F165">
        <v>2516564.5491559999</v>
      </c>
      <c r="G165">
        <v>-272.71173099999999</v>
      </c>
      <c r="I165">
        <f t="shared" si="40"/>
        <v>776.83629403193481</v>
      </c>
      <c r="J165">
        <f t="shared" si="41"/>
        <v>8.8845014807502468E-2</v>
      </c>
      <c r="K165">
        <f t="shared" si="42"/>
        <v>0.99931105506393958</v>
      </c>
      <c r="L165">
        <f t="shared" si="43"/>
        <v>-5.2403300000587478</v>
      </c>
      <c r="M165">
        <f t="shared" si="44"/>
        <v>-5.325635120000225</v>
      </c>
      <c r="O165">
        <v>450</v>
      </c>
      <c r="P165">
        <v>1100000</v>
      </c>
      <c r="Q165">
        <v>464.71517399999999</v>
      </c>
      <c r="R165">
        <v>-559871.53130000003</v>
      </c>
      <c r="S165">
        <v>2516564.5491559999</v>
      </c>
      <c r="T165">
        <v>-272.71173099999999</v>
      </c>
      <c r="U165">
        <v>1028.0468189999999</v>
      </c>
      <c r="V165">
        <f t="shared" si="49"/>
        <v>0.1028046819</v>
      </c>
      <c r="Y165">
        <v>1100000</v>
      </c>
      <c r="Z165">
        <v>40.200099999999999</v>
      </c>
      <c r="AA165">
        <v>97.418899999999994</v>
      </c>
      <c r="AB165">
        <v>57.218800000000002</v>
      </c>
      <c r="AD165">
        <f t="shared" si="45"/>
        <v>98038.043159909794</v>
      </c>
      <c r="AE165">
        <f t="shared" si="46"/>
        <v>0.10718951012735449</v>
      </c>
      <c r="AF165">
        <f t="shared" si="47"/>
        <v>131.19668797977261</v>
      </c>
      <c r="AG165">
        <f t="shared" si="48"/>
        <v>4.5900548959958865E-3</v>
      </c>
      <c r="AI165">
        <v>0.60373967313491861</v>
      </c>
      <c r="AJ165">
        <v>60.634072330437824</v>
      </c>
    </row>
    <row r="166" spans="2:38" x14ac:dyDescent="0.2">
      <c r="B166">
        <v>500</v>
      </c>
      <c r="C166">
        <v>1200000</v>
      </c>
      <c r="D166">
        <v>464.75387799999999</v>
      </c>
      <c r="E166">
        <v>-559863.63536900003</v>
      </c>
      <c r="F166">
        <v>2516564.5491559999</v>
      </c>
      <c r="G166">
        <v>-176.31347600000001</v>
      </c>
      <c r="I166">
        <f t="shared" si="40"/>
        <v>784.7322250319412</v>
      </c>
      <c r="J166">
        <f t="shared" si="41"/>
        <v>9.8716683119447188E-2</v>
      </c>
      <c r="K166">
        <f t="shared" si="42"/>
        <v>0.99931105506393958</v>
      </c>
      <c r="L166">
        <f t="shared" si="43"/>
        <v>2.6556009999476373</v>
      </c>
      <c r="M166">
        <f t="shared" si="44"/>
        <v>-5.042081379999872</v>
      </c>
      <c r="O166">
        <v>500</v>
      </c>
      <c r="P166">
        <v>1200000</v>
      </c>
      <c r="Q166">
        <v>464.75387799999999</v>
      </c>
      <c r="R166">
        <v>-559863.63536900003</v>
      </c>
      <c r="S166">
        <v>2516564.5491559999</v>
      </c>
      <c r="T166">
        <v>-176.31347600000001</v>
      </c>
      <c r="U166">
        <v>1220.735089</v>
      </c>
      <c r="V166">
        <f t="shared" si="49"/>
        <v>0.1220735089</v>
      </c>
      <c r="Y166">
        <v>1200000</v>
      </c>
      <c r="Z166">
        <v>39.893599999999999</v>
      </c>
      <c r="AA166">
        <v>97.0214</v>
      </c>
      <c r="AB166">
        <v>57.127800000000001</v>
      </c>
      <c r="AD166">
        <f t="shared" si="45"/>
        <v>97571.031572224616</v>
      </c>
      <c r="AE166">
        <f t="shared" si="46"/>
        <v>0.12788940246820837</v>
      </c>
      <c r="AF166">
        <f t="shared" si="47"/>
        <v>117.51455042558732</v>
      </c>
      <c r="AG166">
        <f t="shared" si="48"/>
        <v>5.1244718021648365E-3</v>
      </c>
      <c r="AI166">
        <v>0.52909657261346477</v>
      </c>
      <c r="AJ166">
        <v>60.946670353730191</v>
      </c>
    </row>
    <row r="167" spans="2:38" x14ac:dyDescent="0.2">
      <c r="B167">
        <v>550</v>
      </c>
      <c r="C167">
        <v>1300000</v>
      </c>
      <c r="D167">
        <v>464.74014799999998</v>
      </c>
      <c r="E167">
        <v>-559875.08248099999</v>
      </c>
      <c r="F167">
        <v>2516564.5491559999</v>
      </c>
      <c r="G167">
        <v>-47.155805000000001</v>
      </c>
      <c r="I167">
        <f t="shared" si="40"/>
        <v>773.28511303197592</v>
      </c>
      <c r="J167">
        <f t="shared" si="41"/>
        <v>0.10858835143139191</v>
      </c>
      <c r="K167">
        <f t="shared" si="42"/>
        <v>0.99931105506393958</v>
      </c>
      <c r="L167">
        <f t="shared" si="43"/>
        <v>-8.7915110000176355</v>
      </c>
      <c r="M167">
        <f t="shared" si="44"/>
        <v>-5.428942239999305</v>
      </c>
      <c r="O167">
        <v>550</v>
      </c>
      <c r="P167">
        <v>1300000</v>
      </c>
      <c r="Q167">
        <v>464.74014799999998</v>
      </c>
      <c r="R167">
        <v>-559875.08248099999</v>
      </c>
      <c r="S167">
        <v>2516564.5491559999</v>
      </c>
      <c r="T167">
        <v>-47.155805000000001</v>
      </c>
      <c r="U167">
        <v>1503.458251</v>
      </c>
      <c r="V167">
        <f t="shared" si="49"/>
        <v>0.1503458251</v>
      </c>
      <c r="Y167">
        <v>1300000</v>
      </c>
      <c r="Z167">
        <v>40.065199999999997</v>
      </c>
      <c r="AA167">
        <v>97.45</v>
      </c>
      <c r="AB167">
        <v>57.384799999999998</v>
      </c>
      <c r="AD167">
        <f t="shared" si="45"/>
        <v>98893.788559718203</v>
      </c>
      <c r="AE167">
        <f t="shared" si="46"/>
        <v>0.15540192161014224</v>
      </c>
      <c r="AF167">
        <f t="shared" si="47"/>
        <v>108.2797081284769</v>
      </c>
      <c r="AG167">
        <f t="shared" si="48"/>
        <v>5.5615221947723833E-3</v>
      </c>
      <c r="AI167">
        <v>0.57124883367532842</v>
      </c>
      <c r="AJ167">
        <v>61.451559062050855</v>
      </c>
    </row>
    <row r="168" spans="2:38" x14ac:dyDescent="0.2">
      <c r="B168">
        <v>600</v>
      </c>
      <c r="C168">
        <v>1400000</v>
      </c>
      <c r="D168">
        <v>464.72500200000002</v>
      </c>
      <c r="E168">
        <v>-559860.95650800003</v>
      </c>
      <c r="F168">
        <v>2516564.5491559999</v>
      </c>
      <c r="G168">
        <v>-76.659666000000001</v>
      </c>
      <c r="I168">
        <f t="shared" si="40"/>
        <v>787.41108603193425</v>
      </c>
      <c r="J168">
        <f t="shared" si="41"/>
        <v>0.11846001974333663</v>
      </c>
      <c r="K168">
        <f t="shared" si="42"/>
        <v>0.99931105506393958</v>
      </c>
      <c r="L168">
        <f t="shared" si="43"/>
        <v>5.3344619999406859</v>
      </c>
      <c r="M168">
        <f t="shared" si="44"/>
        <v>-4.9174805400008337</v>
      </c>
      <c r="O168">
        <v>600</v>
      </c>
      <c r="P168">
        <v>1400000</v>
      </c>
      <c r="Q168">
        <v>464.72500200000002</v>
      </c>
      <c r="R168">
        <v>-559860.95650800003</v>
      </c>
      <c r="S168">
        <v>2516564.5491559999</v>
      </c>
      <c r="T168">
        <v>-76.659666000000001</v>
      </c>
      <c r="U168">
        <v>1780.347575</v>
      </c>
      <c r="V168">
        <f t="shared" si="49"/>
        <v>0.1780347575</v>
      </c>
      <c r="Y168">
        <v>1400000</v>
      </c>
      <c r="Z168">
        <v>40.041200000000003</v>
      </c>
      <c r="AA168">
        <v>97.337500000000006</v>
      </c>
      <c r="AB168">
        <v>57.296300000000002</v>
      </c>
      <c r="AD168">
        <f t="shared" si="45"/>
        <v>98436.94582992958</v>
      </c>
      <c r="AE168">
        <f t="shared" si="46"/>
        <v>0.18487606698425599</v>
      </c>
      <c r="AF168">
        <f t="shared" si="47"/>
        <v>98.797881297972651</v>
      </c>
      <c r="AG168">
        <f t="shared" si="48"/>
        <v>6.0952724095750142E-3</v>
      </c>
      <c r="AI168">
        <v>0.5028777272089433</v>
      </c>
      <c r="AJ168">
        <v>62.379560691103798</v>
      </c>
    </row>
    <row r="169" spans="2:38" x14ac:dyDescent="0.2">
      <c r="B169">
        <v>650</v>
      </c>
      <c r="C169">
        <v>1500000</v>
      </c>
      <c r="D169">
        <v>464.72644600000001</v>
      </c>
      <c r="E169">
        <v>-559871.51012700005</v>
      </c>
      <c r="F169">
        <v>2516564.5491559999</v>
      </c>
      <c r="G169">
        <v>-10.761372</v>
      </c>
      <c r="I169">
        <f t="shared" si="40"/>
        <v>776.85746703192126</v>
      </c>
      <c r="J169">
        <f t="shared" si="41"/>
        <v>0.12833168805528133</v>
      </c>
      <c r="K169">
        <f t="shared" si="42"/>
        <v>0.99931105506393958</v>
      </c>
      <c r="L169">
        <f t="shared" si="43"/>
        <v>-5.2191570000723004</v>
      </c>
      <c r="M169">
        <f t="shared" si="44"/>
        <v>-5.4110723800002596</v>
      </c>
      <c r="O169">
        <v>650</v>
      </c>
      <c r="P169">
        <v>1500000</v>
      </c>
      <c r="Q169">
        <v>464.72644600000001</v>
      </c>
      <c r="R169">
        <v>-559871.51012700005</v>
      </c>
      <c r="S169">
        <v>2516564.5491559999</v>
      </c>
      <c r="T169">
        <v>-10.761372</v>
      </c>
      <c r="U169">
        <v>2082.157604</v>
      </c>
      <c r="V169">
        <f t="shared" si="49"/>
        <v>0.20821576040000001</v>
      </c>
      <c r="Y169">
        <v>1500000</v>
      </c>
      <c r="Z169">
        <v>40.012</v>
      </c>
      <c r="AA169">
        <v>97.195099999999996</v>
      </c>
      <c r="AB169">
        <v>57.183100000000003</v>
      </c>
      <c r="AD169">
        <f t="shared" si="45"/>
        <v>97854.653702341078</v>
      </c>
      <c r="AE169">
        <f t="shared" si="46"/>
        <v>0.21750344578006076</v>
      </c>
      <c r="AF169">
        <f t="shared" si="47"/>
        <v>90.658573014691996</v>
      </c>
      <c r="AG169">
        <f t="shared" si="48"/>
        <v>6.6425047292814586E-3</v>
      </c>
      <c r="AI169">
        <v>0.52480116512863184</v>
      </c>
      <c r="AJ169">
        <v>63.086449490157406</v>
      </c>
    </row>
    <row r="170" spans="2:38" x14ac:dyDescent="0.2">
      <c r="B170">
        <v>700</v>
      </c>
      <c r="C170">
        <v>1600000</v>
      </c>
      <c r="D170">
        <v>464.71267699999999</v>
      </c>
      <c r="E170">
        <v>-559870.79183200002</v>
      </c>
      <c r="F170">
        <v>2516564.5491559999</v>
      </c>
      <c r="G170">
        <v>181.27248</v>
      </c>
      <c r="I170">
        <f t="shared" si="40"/>
        <v>777.57576203194913</v>
      </c>
      <c r="J170">
        <f t="shared" si="41"/>
        <v>0.13820335636722605</v>
      </c>
      <c r="K170">
        <f t="shared" si="42"/>
        <v>0.99931105506393958</v>
      </c>
      <c r="L170">
        <f t="shared" si="43"/>
        <v>-4.5008620000444353</v>
      </c>
      <c r="M170">
        <f t="shared" si="44"/>
        <v>-5.1856340999994428</v>
      </c>
      <c r="O170">
        <v>700</v>
      </c>
      <c r="P170">
        <v>1600000</v>
      </c>
      <c r="Q170">
        <v>464.71267699999999</v>
      </c>
      <c r="R170">
        <v>-559870.79183200002</v>
      </c>
      <c r="S170">
        <v>2516564.5491559999</v>
      </c>
      <c r="T170">
        <v>181.27248</v>
      </c>
      <c r="U170">
        <v>2435.0741349999998</v>
      </c>
      <c r="V170">
        <f t="shared" si="49"/>
        <v>0.24350741349999999</v>
      </c>
      <c r="Y170">
        <v>1600000</v>
      </c>
      <c r="Z170">
        <v>40.274999999999999</v>
      </c>
      <c r="AA170">
        <v>97.630899999999997</v>
      </c>
      <c r="AB170">
        <v>57.355899999999998</v>
      </c>
      <c r="AD170">
        <f t="shared" si="45"/>
        <v>98744.449812716644</v>
      </c>
      <c r="AE170">
        <f t="shared" si="46"/>
        <v>0.25207717320943257</v>
      </c>
      <c r="AF170">
        <f t="shared" si="47"/>
        <v>84.948439538882809</v>
      </c>
      <c r="AG170">
        <f t="shared" si="48"/>
        <v>7.0890060284669451E-3</v>
      </c>
      <c r="AI170">
        <v>0.47355460288698048</v>
      </c>
      <c r="AJ170">
        <v>63.572636779562608</v>
      </c>
    </row>
    <row r="171" spans="2:38" x14ac:dyDescent="0.2">
      <c r="B171">
        <v>750</v>
      </c>
      <c r="C171">
        <v>1700000</v>
      </c>
      <c r="D171">
        <v>464.72946899999999</v>
      </c>
      <c r="E171">
        <v>-559857.40522299998</v>
      </c>
      <c r="F171">
        <v>2516564.5491559999</v>
      </c>
      <c r="G171">
        <v>67.713353999999995</v>
      </c>
      <c r="I171">
        <f t="shared" si="40"/>
        <v>790.96237103198655</v>
      </c>
      <c r="J171">
        <f t="shared" si="41"/>
        <v>0.14807502467917077</v>
      </c>
      <c r="K171">
        <f t="shared" si="42"/>
        <v>0.99931105506393958</v>
      </c>
      <c r="L171">
        <f t="shared" si="43"/>
        <v>8.885746999992989</v>
      </c>
      <c r="M171">
        <f t="shared" si="44"/>
        <v>-4.9322678199992511</v>
      </c>
      <c r="O171">
        <v>750</v>
      </c>
      <c r="P171">
        <v>1700000</v>
      </c>
      <c r="Q171">
        <v>464.72946899999999</v>
      </c>
      <c r="R171">
        <v>-559857.40522299998</v>
      </c>
      <c r="S171">
        <v>2516564.5491559999</v>
      </c>
      <c r="T171">
        <v>67.713353999999995</v>
      </c>
      <c r="U171">
        <v>2729.352997</v>
      </c>
      <c r="V171">
        <f t="shared" si="49"/>
        <v>0.27293529970000002</v>
      </c>
      <c r="Y171">
        <v>1700000</v>
      </c>
      <c r="Z171">
        <v>39.793300000000002</v>
      </c>
      <c r="AA171">
        <v>97.515000000000001</v>
      </c>
      <c r="AB171">
        <v>57.721699999999998</v>
      </c>
      <c r="AD171">
        <f t="shared" si="45"/>
        <v>100645.81884714513</v>
      </c>
      <c r="AE171">
        <f t="shared" si="46"/>
        <v>0.27720304541441126</v>
      </c>
      <c r="AF171">
        <f t="shared" si="47"/>
        <v>80.811882813001063</v>
      </c>
      <c r="AG171">
        <f t="shared" si="48"/>
        <v>7.4518743907191548E-3</v>
      </c>
      <c r="AI171">
        <v>0.47280878400823206</v>
      </c>
      <c r="AJ171">
        <v>63.929256546156871</v>
      </c>
    </row>
    <row r="172" spans="2:38" x14ac:dyDescent="0.2">
      <c r="B172">
        <v>800</v>
      </c>
      <c r="C172">
        <v>1800000</v>
      </c>
      <c r="D172">
        <v>464.764141</v>
      </c>
      <c r="E172">
        <v>-559845.93838299997</v>
      </c>
      <c r="F172">
        <v>2516564.5491559999</v>
      </c>
      <c r="G172">
        <v>191.88845499999999</v>
      </c>
      <c r="I172">
        <f t="shared" si="40"/>
        <v>802.42921103199478</v>
      </c>
      <c r="J172">
        <f t="shared" si="41"/>
        <v>0.15794669299111549</v>
      </c>
      <c r="K172">
        <f t="shared" si="42"/>
        <v>0.99931105506393958</v>
      </c>
      <c r="L172">
        <f t="shared" si="43"/>
        <v>20.352587000001222</v>
      </c>
      <c r="M172">
        <f t="shared" si="44"/>
        <v>-4.9706631999998354</v>
      </c>
      <c r="O172">
        <v>800</v>
      </c>
      <c r="P172">
        <v>1800000</v>
      </c>
      <c r="Q172">
        <v>464.764141</v>
      </c>
      <c r="R172">
        <v>-559845.93838299997</v>
      </c>
      <c r="S172">
        <v>2516564.5491559999</v>
      </c>
      <c r="T172">
        <v>191.88845499999999</v>
      </c>
      <c r="U172">
        <v>3219.413556</v>
      </c>
      <c r="V172">
        <f t="shared" si="49"/>
        <v>0.32194135560000003</v>
      </c>
      <c r="Y172">
        <v>1800000</v>
      </c>
      <c r="Z172">
        <v>40.352200000000003</v>
      </c>
      <c r="AA172">
        <v>97.151200000000003</v>
      </c>
      <c r="AB172">
        <v>56.798999999999999</v>
      </c>
      <c r="AD172">
        <f t="shared" si="45"/>
        <v>95895.994305708809</v>
      </c>
      <c r="AE172">
        <f t="shared" si="46"/>
        <v>0.34317080110158626</v>
      </c>
      <c r="AF172">
        <f t="shared" si="47"/>
        <v>72.185709713622302</v>
      </c>
      <c r="AG172">
        <f t="shared" si="48"/>
        <v>8.3423713971791519E-3</v>
      </c>
      <c r="AI172">
        <v>0.44384109598521237</v>
      </c>
      <c r="AJ172">
        <v>65.197526963118463</v>
      </c>
    </row>
    <row r="173" spans="2:38" x14ac:dyDescent="0.2">
      <c r="B173">
        <v>850</v>
      </c>
      <c r="C173">
        <v>1900000</v>
      </c>
      <c r="D173">
        <v>464.78614599999997</v>
      </c>
      <c r="E173">
        <v>-559850.72862800001</v>
      </c>
      <c r="F173">
        <v>2516564.5491559999</v>
      </c>
      <c r="G173">
        <v>289.677503</v>
      </c>
      <c r="I173">
        <f t="shared" si="40"/>
        <v>797.63896603195462</v>
      </c>
      <c r="J173">
        <f t="shared" si="41"/>
        <v>0.16781836130306022</v>
      </c>
      <c r="K173">
        <f t="shared" si="42"/>
        <v>0.99931105506393958</v>
      </c>
      <c r="L173">
        <f t="shared" si="43"/>
        <v>15.562341999961063</v>
      </c>
      <c r="M173">
        <f t="shared" si="44"/>
        <v>-5.2958049000008032</v>
      </c>
      <c r="O173">
        <v>850</v>
      </c>
      <c r="P173">
        <v>1900000</v>
      </c>
      <c r="Q173">
        <v>464.78614599999997</v>
      </c>
      <c r="R173">
        <v>-559850.72862800001</v>
      </c>
      <c r="S173">
        <v>2516564.5491559999</v>
      </c>
      <c r="T173">
        <v>289.677503</v>
      </c>
      <c r="U173">
        <v>3629.3736050000002</v>
      </c>
      <c r="V173">
        <f t="shared" si="49"/>
        <v>0.36293736050000003</v>
      </c>
      <c r="Y173">
        <v>1900000</v>
      </c>
      <c r="Z173">
        <v>39.9435</v>
      </c>
      <c r="AA173">
        <v>97.649600000000007</v>
      </c>
      <c r="AB173">
        <v>57.706099999999999</v>
      </c>
      <c r="AD173">
        <f t="shared" si="45"/>
        <v>100564.2385845988</v>
      </c>
      <c r="AE173">
        <f t="shared" si="46"/>
        <v>0.36891144884801746</v>
      </c>
      <c r="AF173">
        <f t="shared" si="47"/>
        <v>71.24680526546517</v>
      </c>
      <c r="AG173">
        <f t="shared" si="48"/>
        <v>8.4523088123910455E-3</v>
      </c>
      <c r="AI173">
        <v>0.46706424788585843</v>
      </c>
      <c r="AJ173">
        <v>65.295426906542886</v>
      </c>
      <c r="AK173">
        <f>AVERAGE(AI168:AI178)</f>
        <v>0.43941784561551495</v>
      </c>
      <c r="AL173">
        <f>AVERAGE(AJ168:AJ178)</f>
        <v>65.549276169539965</v>
      </c>
    </row>
    <row r="174" spans="2:38" x14ac:dyDescent="0.2">
      <c r="B174">
        <v>900</v>
      </c>
      <c r="C174">
        <v>2000000</v>
      </c>
      <c r="D174">
        <v>464.73399999999998</v>
      </c>
      <c r="E174">
        <v>-559836.79104599997</v>
      </c>
      <c r="F174">
        <v>2516564.5491559999</v>
      </c>
      <c r="G174">
        <v>458.38717100000002</v>
      </c>
      <c r="I174">
        <f t="shared" si="40"/>
        <v>811.57654803199694</v>
      </c>
      <c r="J174">
        <f t="shared" si="41"/>
        <v>0.17769002961500494</v>
      </c>
      <c r="K174">
        <f t="shared" si="42"/>
        <v>0.99931105506393958</v>
      </c>
      <c r="L174">
        <f t="shared" si="43"/>
        <v>29.499924000003375</v>
      </c>
      <c r="M174">
        <f t="shared" si="44"/>
        <v>-4.9212483599991534</v>
      </c>
      <c r="O174">
        <v>900</v>
      </c>
      <c r="P174">
        <v>2000000</v>
      </c>
      <c r="Q174">
        <v>464.73399999999998</v>
      </c>
      <c r="R174">
        <v>-559836.79104599997</v>
      </c>
      <c r="S174">
        <v>2516564.5491559999</v>
      </c>
      <c r="T174">
        <v>458.38717100000002</v>
      </c>
      <c r="U174">
        <v>4157.6525000000001</v>
      </c>
      <c r="V174">
        <f t="shared" si="49"/>
        <v>0.41576525000000003</v>
      </c>
      <c r="Y174">
        <v>2000000</v>
      </c>
      <c r="Z174">
        <v>39.8902</v>
      </c>
      <c r="AA174">
        <v>97.652699999999996</v>
      </c>
      <c r="AB174">
        <v>57.762500000000003</v>
      </c>
      <c r="AD174">
        <f t="shared" si="45"/>
        <v>100859.39117563152</v>
      </c>
      <c r="AE174">
        <f t="shared" si="46"/>
        <v>0.42137219276562782</v>
      </c>
      <c r="AF174">
        <f t="shared" si="47"/>
        <v>67.486139295516992</v>
      </c>
      <c r="AG174">
        <f t="shared" si="48"/>
        <v>8.9233138283849531E-3</v>
      </c>
      <c r="AI174">
        <v>0.4122096552896144</v>
      </c>
      <c r="AJ174">
        <v>66.196697434147154</v>
      </c>
    </row>
    <row r="175" spans="2:38" x14ac:dyDescent="0.2">
      <c r="B175">
        <v>950</v>
      </c>
      <c r="C175">
        <v>2100000</v>
      </c>
      <c r="D175">
        <v>464.74717399999997</v>
      </c>
      <c r="E175">
        <v>-559825.18310000002</v>
      </c>
      <c r="F175">
        <v>2516564.5491559999</v>
      </c>
      <c r="G175">
        <v>481.884974</v>
      </c>
      <c r="I175">
        <f t="shared" si="40"/>
        <v>823.18449403194245</v>
      </c>
      <c r="J175">
        <f t="shared" si="41"/>
        <v>0.18756169792694966</v>
      </c>
      <c r="K175">
        <f t="shared" si="42"/>
        <v>0.99931105506393958</v>
      </c>
      <c r="L175">
        <f t="shared" si="43"/>
        <v>41.107869999948889</v>
      </c>
      <c r="M175">
        <f t="shared" si="44"/>
        <v>-4.9678410800010901</v>
      </c>
      <c r="O175">
        <v>950</v>
      </c>
      <c r="P175">
        <v>2100000</v>
      </c>
      <c r="Q175">
        <v>464.74717399999997</v>
      </c>
      <c r="R175">
        <v>-559825.18310000002</v>
      </c>
      <c r="S175">
        <v>2516564.5491559999</v>
      </c>
      <c r="T175">
        <v>481.884974</v>
      </c>
      <c r="U175">
        <v>4664.8106269999998</v>
      </c>
      <c r="V175">
        <f t="shared" si="49"/>
        <v>0.4664810627</v>
      </c>
      <c r="Y175">
        <v>2100000</v>
      </c>
      <c r="Z175">
        <v>40.0381</v>
      </c>
      <c r="AA175">
        <v>97.799099999999996</v>
      </c>
      <c r="AB175">
        <v>57.761000000000003</v>
      </c>
      <c r="AD175">
        <f t="shared" si="45"/>
        <v>100851.53390708906</v>
      </c>
      <c r="AE175">
        <f t="shared" si="46"/>
        <v>0.47280878400823206</v>
      </c>
      <c r="AF175">
        <f t="shared" si="47"/>
        <v>63.929256546156871</v>
      </c>
      <c r="AG175">
        <f t="shared" si="48"/>
        <v>9.4197873170199006E-3</v>
      </c>
      <c r="AI175">
        <v>0.41990255808116767</v>
      </c>
      <c r="AJ175">
        <v>66.819863163399134</v>
      </c>
    </row>
    <row r="176" spans="2:38" x14ac:dyDescent="0.2">
      <c r="B176">
        <v>1000</v>
      </c>
      <c r="C176">
        <v>2200000</v>
      </c>
      <c r="D176">
        <v>464.72051900000002</v>
      </c>
      <c r="E176">
        <v>-559823.30214699998</v>
      </c>
      <c r="F176">
        <v>2516564.5491559999</v>
      </c>
      <c r="G176">
        <v>577.721003</v>
      </c>
      <c r="I176">
        <f t="shared" si="40"/>
        <v>825.06544703198597</v>
      </c>
      <c r="J176">
        <f t="shared" si="41"/>
        <v>0.19743336623889438</v>
      </c>
      <c r="K176">
        <f t="shared" si="42"/>
        <v>0.99931105506393958</v>
      </c>
      <c r="L176">
        <f t="shared" si="43"/>
        <v>42.988822999992408</v>
      </c>
      <c r="M176">
        <f t="shared" si="44"/>
        <v>-5.1623809399991298</v>
      </c>
      <c r="O176">
        <v>1000</v>
      </c>
      <c r="P176">
        <v>2200000</v>
      </c>
      <c r="Q176">
        <v>464.72051900000002</v>
      </c>
      <c r="R176">
        <v>-559823.30214699998</v>
      </c>
      <c r="S176">
        <v>2516564.5491559999</v>
      </c>
      <c r="T176">
        <v>577.721003</v>
      </c>
      <c r="U176">
        <v>5188.5870930000001</v>
      </c>
      <c r="V176">
        <f t="shared" si="49"/>
        <v>0.5188587093</v>
      </c>
      <c r="Y176">
        <v>2200000</v>
      </c>
      <c r="Z176">
        <v>39.920999999999999</v>
      </c>
      <c r="AA176">
        <v>97.259200000000007</v>
      </c>
      <c r="AB176">
        <v>57.338200000000001</v>
      </c>
      <c r="AD176">
        <f t="shared" si="45"/>
        <v>98653.060568321802</v>
      </c>
      <c r="AE176">
        <f t="shared" si="46"/>
        <v>0.5376164817937259</v>
      </c>
      <c r="AF176">
        <f t="shared" si="47"/>
        <v>59.408873074243388</v>
      </c>
      <c r="AG176">
        <f t="shared" si="48"/>
        <v>1.0136532959435696E-2</v>
      </c>
      <c r="AI176">
        <v>0.42137219276562782</v>
      </c>
      <c r="AJ176">
        <v>67.486139295516992</v>
      </c>
    </row>
    <row r="177" spans="2:38" x14ac:dyDescent="0.2">
      <c r="B177">
        <v>1050</v>
      </c>
      <c r="C177">
        <v>2300000</v>
      </c>
      <c r="D177">
        <v>464.720505</v>
      </c>
      <c r="E177">
        <v>-559813.00232299999</v>
      </c>
      <c r="F177">
        <v>2516564.5491559999</v>
      </c>
      <c r="G177">
        <v>587.26225999999997</v>
      </c>
      <c r="I177">
        <f t="shared" si="40"/>
        <v>835.36527103197295</v>
      </c>
      <c r="J177">
        <f t="shared" si="41"/>
        <v>0.2073050345508391</v>
      </c>
      <c r="K177">
        <f t="shared" si="42"/>
        <v>0.99931105506393958</v>
      </c>
      <c r="L177">
        <f t="shared" si="43"/>
        <v>53.288646999979392</v>
      </c>
      <c r="M177">
        <f t="shared" si="44"/>
        <v>-4.9940035200002599</v>
      </c>
      <c r="O177">
        <v>1050</v>
      </c>
      <c r="P177">
        <v>2300000</v>
      </c>
      <c r="Q177">
        <v>464.720505</v>
      </c>
      <c r="R177">
        <v>-559813.00232299999</v>
      </c>
      <c r="S177">
        <v>2516564.5491559999</v>
      </c>
      <c r="T177">
        <v>587.26225999999997</v>
      </c>
      <c r="U177">
        <v>5820.0666060000003</v>
      </c>
      <c r="V177">
        <f t="shared" si="49"/>
        <v>0.58200666060000006</v>
      </c>
      <c r="Y177">
        <v>2300000</v>
      </c>
      <c r="Z177">
        <v>39.7881</v>
      </c>
      <c r="AA177">
        <v>97.753500000000003</v>
      </c>
      <c r="AB177">
        <v>57.965400000000002</v>
      </c>
      <c r="AD177">
        <f t="shared" si="45"/>
        <v>101925.98311704557</v>
      </c>
      <c r="AE177">
        <f t="shared" si="46"/>
        <v>0.58368303750709694</v>
      </c>
      <c r="AF177">
        <f t="shared" si="47"/>
        <v>58.456978126747472</v>
      </c>
      <c r="AG177">
        <f t="shared" si="48"/>
        <v>1.0301593056936661E-2</v>
      </c>
      <c r="AI177">
        <v>0.35441448038267559</v>
      </c>
      <c r="AJ177">
        <v>67.809079109242447</v>
      </c>
    </row>
    <row r="178" spans="2:38" x14ac:dyDescent="0.2">
      <c r="B178">
        <v>1100</v>
      </c>
      <c r="C178">
        <v>2400000</v>
      </c>
      <c r="D178">
        <v>464.77668399999999</v>
      </c>
      <c r="E178">
        <v>-559798.03586800001</v>
      </c>
      <c r="F178">
        <v>2516564.5491559999</v>
      </c>
      <c r="G178">
        <v>848.65573700000004</v>
      </c>
      <c r="I178">
        <f t="shared" si="40"/>
        <v>850.33172603195999</v>
      </c>
      <c r="J178">
        <f t="shared" si="41"/>
        <v>0.21717670286278382</v>
      </c>
      <c r="K178">
        <f t="shared" si="42"/>
        <v>0.99931105506393958</v>
      </c>
      <c r="L178">
        <f t="shared" si="43"/>
        <v>68.255101999966428</v>
      </c>
      <c r="M178">
        <f t="shared" si="44"/>
        <v>-4.9006709000002591</v>
      </c>
      <c r="O178">
        <v>1100</v>
      </c>
      <c r="P178">
        <v>2400000</v>
      </c>
      <c r="Q178">
        <v>464.77668399999999</v>
      </c>
      <c r="R178">
        <v>-559798.03586800001</v>
      </c>
      <c r="S178">
        <v>2516564.5491559999</v>
      </c>
      <c r="T178">
        <v>848.65573700000004</v>
      </c>
      <c r="U178">
        <v>6488.5482110000003</v>
      </c>
      <c r="V178">
        <f t="shared" si="49"/>
        <v>0.64885482110000003</v>
      </c>
      <c r="Y178">
        <v>2400000</v>
      </c>
      <c r="Z178">
        <v>39.959400000000002</v>
      </c>
      <c r="AA178">
        <v>97.582300000000004</v>
      </c>
      <c r="AB178">
        <v>57.622900000000001</v>
      </c>
      <c r="AD178">
        <f t="shared" si="45"/>
        <v>100129.88829500983</v>
      </c>
      <c r="AE178">
        <f t="shared" si="46"/>
        <v>0.66239619772902703</v>
      </c>
      <c r="AF178">
        <f t="shared" si="47"/>
        <v>54.816562482959021</v>
      </c>
      <c r="AG178">
        <f t="shared" si="48"/>
        <v>1.098573082154153E-2</v>
      </c>
      <c r="AI178">
        <v>0.34074979214772011</v>
      </c>
      <c r="AJ178">
        <v>69.269401485991935</v>
      </c>
    </row>
    <row r="179" spans="2:38" x14ac:dyDescent="0.2">
      <c r="B179">
        <v>1150</v>
      </c>
      <c r="C179">
        <v>2500000</v>
      </c>
      <c r="D179">
        <v>464.76299</v>
      </c>
      <c r="E179">
        <v>-559805.708721</v>
      </c>
      <c r="F179">
        <v>2516564.5491559999</v>
      </c>
      <c r="G179">
        <v>954.79791499999999</v>
      </c>
      <c r="I179">
        <f t="shared" si="40"/>
        <v>842.65887303196359</v>
      </c>
      <c r="J179">
        <f t="shared" si="41"/>
        <v>0.22704837117472854</v>
      </c>
      <c r="K179">
        <f t="shared" si="42"/>
        <v>0.99931105506393958</v>
      </c>
      <c r="L179">
        <f t="shared" si="43"/>
        <v>60.582248999970034</v>
      </c>
      <c r="M179">
        <f t="shared" si="44"/>
        <v>-5.3534570599999283</v>
      </c>
      <c r="O179">
        <v>1150</v>
      </c>
      <c r="P179">
        <v>2500000</v>
      </c>
      <c r="Q179">
        <v>464.76299</v>
      </c>
      <c r="R179">
        <v>-559805.708721</v>
      </c>
      <c r="S179">
        <v>2516564.5491559999</v>
      </c>
      <c r="T179">
        <v>954.79791499999999</v>
      </c>
      <c r="U179">
        <v>7134.049027</v>
      </c>
      <c r="V179">
        <f t="shared" si="49"/>
        <v>0.71340490270000001</v>
      </c>
      <c r="Y179">
        <v>2500000</v>
      </c>
      <c r="Z179">
        <v>39.624000000000002</v>
      </c>
      <c r="AA179">
        <v>97.236000000000004</v>
      </c>
      <c r="AB179">
        <v>57.612000000000002</v>
      </c>
      <c r="AD179">
        <f t="shared" si="45"/>
        <v>100073.07706151233</v>
      </c>
      <c r="AE179">
        <f t="shared" si="46"/>
        <v>0.72870686763530101</v>
      </c>
      <c r="AF179">
        <f t="shared" si="47"/>
        <v>52.403484353428453</v>
      </c>
      <c r="AG179">
        <f t="shared" si="48"/>
        <v>1.1491602274736938E-2</v>
      </c>
      <c r="AI179">
        <v>0.60314629506436934</v>
      </c>
      <c r="AJ179">
        <v>69.484667301469329</v>
      </c>
    </row>
    <row r="180" spans="2:38" x14ac:dyDescent="0.2">
      <c r="B180">
        <v>1200</v>
      </c>
      <c r="C180">
        <v>2600000</v>
      </c>
      <c r="D180">
        <v>464.76268700000003</v>
      </c>
      <c r="E180">
        <v>-559773.31965299998</v>
      </c>
      <c r="F180">
        <v>2516564.5491559999</v>
      </c>
      <c r="G180">
        <v>1086.595082</v>
      </c>
      <c r="I180">
        <f t="shared" si="40"/>
        <v>875.04794103198219</v>
      </c>
      <c r="J180">
        <f t="shared" si="41"/>
        <v>0.23692003948667326</v>
      </c>
      <c r="K180">
        <f t="shared" si="42"/>
        <v>0.99931105506393958</v>
      </c>
      <c r="L180">
        <f t="shared" si="43"/>
        <v>92.97131699998863</v>
      </c>
      <c r="M180">
        <f t="shared" si="44"/>
        <v>-4.5522186399996283</v>
      </c>
      <c r="O180">
        <v>1200</v>
      </c>
      <c r="P180">
        <v>2600000</v>
      </c>
      <c r="Q180">
        <v>464.76268700000003</v>
      </c>
      <c r="R180">
        <v>-559773.31965299998</v>
      </c>
      <c r="S180">
        <v>2516564.5491559999</v>
      </c>
      <c r="T180">
        <v>1086.595082</v>
      </c>
      <c r="U180">
        <v>7972.6934229999997</v>
      </c>
      <c r="V180">
        <f t="shared" si="49"/>
        <v>0.79726934230000002</v>
      </c>
      <c r="Y180">
        <v>2600000</v>
      </c>
      <c r="Z180">
        <v>39.888399999999997</v>
      </c>
      <c r="AA180">
        <v>97.668000000000006</v>
      </c>
      <c r="AB180">
        <v>57.779600000000002</v>
      </c>
      <c r="AD180">
        <f t="shared" si="45"/>
        <v>100948.99288355911</v>
      </c>
      <c r="AE180">
        <f t="shared" si="46"/>
        <v>0.80730399275420195</v>
      </c>
      <c r="AF180">
        <f t="shared" si="47"/>
        <v>50.659569595399411</v>
      </c>
      <c r="AG180">
        <f t="shared" si="48"/>
        <v>1.1887191399563094E-2</v>
      </c>
      <c r="AI180">
        <v>0.32893484602883444</v>
      </c>
      <c r="AJ180">
        <v>69.631916537401011</v>
      </c>
    </row>
    <row r="181" spans="2:38" x14ac:dyDescent="0.2">
      <c r="B181">
        <v>1250</v>
      </c>
      <c r="C181">
        <v>2700000</v>
      </c>
      <c r="D181">
        <v>464.82278500000001</v>
      </c>
      <c r="E181">
        <v>-559767.32852800004</v>
      </c>
      <c r="F181">
        <v>2516564.5491559999</v>
      </c>
      <c r="G181">
        <v>1234.7316410000001</v>
      </c>
      <c r="I181">
        <f t="shared" si="40"/>
        <v>881.03906603192445</v>
      </c>
      <c r="J181">
        <f t="shared" si="41"/>
        <v>0.24679170779861798</v>
      </c>
      <c r="K181">
        <f t="shared" si="42"/>
        <v>0.99931105506393958</v>
      </c>
      <c r="L181">
        <f t="shared" si="43"/>
        <v>98.962441999930888</v>
      </c>
      <c r="M181">
        <f t="shared" si="44"/>
        <v>-5.0801775000011551</v>
      </c>
      <c r="O181">
        <v>1250</v>
      </c>
      <c r="P181">
        <v>2700000</v>
      </c>
      <c r="Q181">
        <v>464.82278500000001</v>
      </c>
      <c r="R181">
        <v>-559767.32852800004</v>
      </c>
      <c r="S181">
        <v>2516564.5491559999</v>
      </c>
      <c r="T181">
        <v>1234.7316410000001</v>
      </c>
      <c r="U181">
        <v>8841.5727349999997</v>
      </c>
      <c r="V181">
        <f t="shared" si="49"/>
        <v>0.88415727350000006</v>
      </c>
      <c r="Y181">
        <v>2700000</v>
      </c>
      <c r="Z181">
        <v>39.944499999999998</v>
      </c>
      <c r="AA181">
        <v>97.757800000000003</v>
      </c>
      <c r="AB181">
        <v>57.813299999999998</v>
      </c>
      <c r="AD181">
        <f t="shared" si="45"/>
        <v>101125.73167999781</v>
      </c>
      <c r="AE181">
        <f t="shared" si="46"/>
        <v>0.89372081677042969</v>
      </c>
      <c r="AF181">
        <f t="shared" si="47"/>
        <v>48.718332494155739</v>
      </c>
      <c r="AG181">
        <f t="shared" si="48"/>
        <v>1.2360849995681603E-2</v>
      </c>
      <c r="AI181">
        <v>0.36963906328314389</v>
      </c>
      <c r="AJ181">
        <v>70.856645232067009</v>
      </c>
    </row>
    <row r="182" spans="2:38" x14ac:dyDescent="0.2">
      <c r="B182">
        <v>1300</v>
      </c>
      <c r="C182">
        <v>2800000</v>
      </c>
      <c r="D182">
        <v>464.806285</v>
      </c>
      <c r="E182">
        <v>-559750.60488500004</v>
      </c>
      <c r="F182">
        <v>2516564.5491559999</v>
      </c>
      <c r="G182">
        <v>1398.7618319999999</v>
      </c>
      <c r="I182">
        <f t="shared" si="40"/>
        <v>897.76270903192926</v>
      </c>
      <c r="J182">
        <f t="shared" si="41"/>
        <v>0.25666337611056267</v>
      </c>
      <c r="K182">
        <f t="shared" si="42"/>
        <v>0.99931105506393958</v>
      </c>
      <c r="L182">
        <f t="shared" si="43"/>
        <v>115.6860849999357</v>
      </c>
      <c r="M182">
        <f t="shared" si="44"/>
        <v>-4.8655271399999034</v>
      </c>
      <c r="O182">
        <v>1300</v>
      </c>
      <c r="P182">
        <v>2800000</v>
      </c>
      <c r="Q182">
        <v>464.806285</v>
      </c>
      <c r="R182">
        <v>-559750.60488500004</v>
      </c>
      <c r="S182">
        <v>2516564.5491559999</v>
      </c>
      <c r="T182">
        <v>1398.7618319999999</v>
      </c>
      <c r="U182">
        <v>9787.4539710000008</v>
      </c>
      <c r="V182">
        <f t="shared" si="49"/>
        <v>0.97874539710000008</v>
      </c>
      <c r="Y182">
        <v>2800000</v>
      </c>
      <c r="Z182">
        <v>39.715299999999999</v>
      </c>
      <c r="AA182">
        <v>97.792000000000002</v>
      </c>
      <c r="AB182">
        <v>58.076700000000002</v>
      </c>
      <c r="AD182">
        <f t="shared" si="45"/>
        <v>102514.23878143399</v>
      </c>
      <c r="AE182">
        <f t="shared" si="46"/>
        <v>0.97593202184605143</v>
      </c>
      <c r="AF182">
        <f t="shared" si="47"/>
        <v>47.487749687830423</v>
      </c>
      <c r="AG182">
        <f t="shared" si="48"/>
        <v>1.2681165225951408E-2</v>
      </c>
      <c r="AI182">
        <v>0.36891144884801746</v>
      </c>
      <c r="AJ182">
        <v>71.24680526546517</v>
      </c>
    </row>
    <row r="183" spans="2:38" x14ac:dyDescent="0.2">
      <c r="B183">
        <v>1350</v>
      </c>
      <c r="C183">
        <v>2900000</v>
      </c>
      <c r="D183">
        <v>464.79673100000002</v>
      </c>
      <c r="E183">
        <v>-559731.34770599997</v>
      </c>
      <c r="F183">
        <v>2516564.5491559999</v>
      </c>
      <c r="G183">
        <v>1576.46649</v>
      </c>
      <c r="I183">
        <f t="shared" ref="I183:I213" si="50">E183-(128000-$B$154)/128000*$E$155</f>
        <v>917.01988803199492</v>
      </c>
      <c r="J183">
        <f t="shared" ref="J183:J213" si="51">B183/$B$154</f>
        <v>0.26653504442250742</v>
      </c>
      <c r="K183">
        <f t="shared" ref="K183:K213" si="52">F183/$F$155</f>
        <v>0.99931105506393958</v>
      </c>
      <c r="L183">
        <f t="shared" ref="L183:L213" si="53">E183-$E$156</f>
        <v>134.94326400000136</v>
      </c>
      <c r="M183">
        <f t="shared" ref="M183:M213" si="54">((L183-L182)-(B183-B182)*$H$14)/(B183-B182)</f>
        <v>-4.8148564199986872</v>
      </c>
      <c r="O183">
        <v>1350</v>
      </c>
      <c r="P183">
        <v>2900000</v>
      </c>
      <c r="Q183">
        <v>464.79673100000002</v>
      </c>
      <c r="R183">
        <v>-559731.34770599997</v>
      </c>
      <c r="S183">
        <v>2516564.5491559999</v>
      </c>
      <c r="T183">
        <v>1576.46649</v>
      </c>
      <c r="U183">
        <v>10719.409281</v>
      </c>
      <c r="V183">
        <f t="shared" si="49"/>
        <v>1.0719409281000001</v>
      </c>
      <c r="Y183">
        <v>2900000</v>
      </c>
      <c r="Z183">
        <v>39.781599999999997</v>
      </c>
      <c r="AA183">
        <v>97.776200000000003</v>
      </c>
      <c r="AB183">
        <v>57.994599999999998</v>
      </c>
      <c r="AD183">
        <f t="shared" ref="AD183:AD203" si="55">(1/6)*3.14*(AB183)^3</f>
        <v>102080.09599656051</v>
      </c>
      <c r="AE183">
        <f t="shared" ref="AE183:AE203" si="56">V183*$AD$153/AD183</f>
        <v>1.0734054846978325</v>
      </c>
      <c r="AF183">
        <f t="shared" ref="AF183:AF203" si="57">AD183/O183*0.6022</f>
        <v>45.535284303058319</v>
      </c>
      <c r="AG183">
        <f t="shared" ref="AG183:AG203" si="58">O183/AD183</f>
        <v>1.3224909193320967E-2</v>
      </c>
      <c r="AI183">
        <v>0.35191909826617795</v>
      </c>
      <c r="AJ183">
        <v>71.410001561561742</v>
      </c>
    </row>
    <row r="184" spans="2:38" x14ac:dyDescent="0.2">
      <c r="B184">
        <v>1400</v>
      </c>
      <c r="C184">
        <v>3000000</v>
      </c>
      <c r="D184">
        <v>464.70321000000001</v>
      </c>
      <c r="E184">
        <v>-559712.19243099994</v>
      </c>
      <c r="F184">
        <v>2516564.5491559999</v>
      </c>
      <c r="G184">
        <v>1817.4304440000001</v>
      </c>
      <c r="I184">
        <f t="shared" si="50"/>
        <v>936.17516303202137</v>
      </c>
      <c r="J184">
        <f t="shared" si="51"/>
        <v>0.27640671273445211</v>
      </c>
      <c r="K184">
        <f t="shared" si="52"/>
        <v>0.99931105506393958</v>
      </c>
      <c r="L184">
        <f t="shared" si="53"/>
        <v>154.09853900002781</v>
      </c>
      <c r="M184">
        <f t="shared" si="54"/>
        <v>-4.8168944999994707</v>
      </c>
      <c r="O184">
        <v>1400</v>
      </c>
      <c r="P184">
        <v>3000000</v>
      </c>
      <c r="Q184">
        <v>464.70321000000001</v>
      </c>
      <c r="R184">
        <v>-559712.19243099994</v>
      </c>
      <c r="S184">
        <v>2516564.5491559999</v>
      </c>
      <c r="T184">
        <v>1817.4304440000001</v>
      </c>
      <c r="U184">
        <v>11674.541003</v>
      </c>
      <c r="V184">
        <f t="shared" si="49"/>
        <v>1.1674541003000001</v>
      </c>
      <c r="Y184">
        <v>3000000</v>
      </c>
      <c r="Z184">
        <v>39.338500000000003</v>
      </c>
      <c r="AA184">
        <v>97.740099999999998</v>
      </c>
      <c r="AB184">
        <v>58.401600000000002</v>
      </c>
      <c r="AD184">
        <f t="shared" si="55"/>
        <v>104244.3759881101</v>
      </c>
      <c r="AE184">
        <f t="shared" si="56"/>
        <v>1.144777822914137</v>
      </c>
      <c r="AF184">
        <f t="shared" si="57"/>
        <v>44.839973728599922</v>
      </c>
      <c r="AG184">
        <f t="shared" si="58"/>
        <v>1.3429981106699523E-2</v>
      </c>
      <c r="AI184">
        <v>0.31263485199896307</v>
      </c>
      <c r="AJ184">
        <v>71.555967688769329</v>
      </c>
      <c r="AK184">
        <f>AVERAGE(AI179:AI189)</f>
        <v>0.36246085075749862</v>
      </c>
      <c r="AL184">
        <f>AVERAGE(AJ179:AJ189)</f>
        <v>71.668581834471937</v>
      </c>
    </row>
    <row r="185" spans="2:38" x14ac:dyDescent="0.2">
      <c r="B185">
        <v>1450</v>
      </c>
      <c r="C185">
        <v>3100000</v>
      </c>
      <c r="D185">
        <v>464.77829100000002</v>
      </c>
      <c r="E185">
        <v>-559703.98088799999</v>
      </c>
      <c r="F185">
        <v>2516564.5491559999</v>
      </c>
      <c r="G185">
        <v>2066.5449789999998</v>
      </c>
      <c r="I185">
        <f t="shared" si="50"/>
        <v>944.38670603197534</v>
      </c>
      <c r="J185">
        <f t="shared" si="51"/>
        <v>0.28627838104639686</v>
      </c>
      <c r="K185">
        <f t="shared" si="52"/>
        <v>0.99931105506393958</v>
      </c>
      <c r="L185">
        <f t="shared" si="53"/>
        <v>162.31008199998178</v>
      </c>
      <c r="M185">
        <f t="shared" si="54"/>
        <v>-5.0357691400009204</v>
      </c>
      <c r="O185">
        <v>1450</v>
      </c>
      <c r="P185">
        <v>3100000</v>
      </c>
      <c r="Q185">
        <v>464.77829100000002</v>
      </c>
      <c r="R185">
        <v>-559703.98088799999</v>
      </c>
      <c r="S185">
        <v>2516564.5491559999</v>
      </c>
      <c r="T185">
        <v>2066.5449789999998</v>
      </c>
      <c r="U185">
        <v>12904.601283</v>
      </c>
      <c r="V185">
        <f t="shared" si="49"/>
        <v>1.2904601283000001</v>
      </c>
      <c r="Y185">
        <v>3100000</v>
      </c>
      <c r="Z185">
        <v>39.313499999999998</v>
      </c>
      <c r="AA185">
        <v>98.036299999999997</v>
      </c>
      <c r="AB185">
        <v>58.722799999999999</v>
      </c>
      <c r="AD185">
        <f t="shared" si="55"/>
        <v>105973.83807004394</v>
      </c>
      <c r="AE185">
        <f t="shared" si="56"/>
        <v>1.2447437482623178</v>
      </c>
      <c r="AF185">
        <f t="shared" si="57"/>
        <v>44.012031231572728</v>
      </c>
      <c r="AG185">
        <f t="shared" si="58"/>
        <v>1.3682622300058766E-2</v>
      </c>
      <c r="AI185">
        <v>0.30728253308311171</v>
      </c>
      <c r="AJ185">
        <v>71.695747643736482</v>
      </c>
    </row>
    <row r="186" spans="2:38" x14ac:dyDescent="0.2">
      <c r="B186">
        <v>1500</v>
      </c>
      <c r="C186">
        <v>3200000</v>
      </c>
      <c r="D186">
        <v>464.74565899999999</v>
      </c>
      <c r="E186">
        <v>-559686.41359500005</v>
      </c>
      <c r="F186">
        <v>2516564.5491559999</v>
      </c>
      <c r="G186">
        <v>2258.8142389999998</v>
      </c>
      <c r="I186">
        <f t="shared" si="50"/>
        <v>961.95399903191719</v>
      </c>
      <c r="J186">
        <f t="shared" si="51"/>
        <v>0.29615004935834155</v>
      </c>
      <c r="K186">
        <f t="shared" si="52"/>
        <v>0.99931105506393958</v>
      </c>
      <c r="L186">
        <f t="shared" si="53"/>
        <v>179.87737499992363</v>
      </c>
      <c r="M186">
        <f t="shared" si="54"/>
        <v>-4.8486541400011625</v>
      </c>
      <c r="O186">
        <v>1500</v>
      </c>
      <c r="P186">
        <v>3200000</v>
      </c>
      <c r="Q186">
        <v>464.74565899999999</v>
      </c>
      <c r="R186">
        <v>-559686.41359500005</v>
      </c>
      <c r="S186">
        <v>2516564.5491559999</v>
      </c>
      <c r="T186">
        <v>2258.8142389999998</v>
      </c>
      <c r="U186">
        <v>13974.300493000001</v>
      </c>
      <c r="V186">
        <f t="shared" si="49"/>
        <v>1.3974300493</v>
      </c>
      <c r="Y186">
        <v>3200000</v>
      </c>
      <c r="Z186">
        <v>39.415799999999997</v>
      </c>
      <c r="AA186">
        <v>97.784800000000004</v>
      </c>
      <c r="AB186">
        <v>58.369</v>
      </c>
      <c r="AD186">
        <f t="shared" si="55"/>
        <v>104069.90456804405</v>
      </c>
      <c r="AE186">
        <f t="shared" si="56"/>
        <v>1.3725840506653373</v>
      </c>
      <c r="AF186">
        <f t="shared" si="57"/>
        <v>41.780597687250747</v>
      </c>
      <c r="AG186">
        <f t="shared" si="58"/>
        <v>1.4413388829613606E-2</v>
      </c>
      <c r="AI186">
        <v>0.34317080110158626</v>
      </c>
      <c r="AJ186">
        <v>72.185709713622302</v>
      </c>
    </row>
    <row r="187" spans="2:38" x14ac:dyDescent="0.2">
      <c r="B187">
        <v>1550</v>
      </c>
      <c r="C187">
        <v>3300000</v>
      </c>
      <c r="D187">
        <v>464.75749000000002</v>
      </c>
      <c r="E187">
        <v>-559652.80301999999</v>
      </c>
      <c r="F187">
        <v>2516564.5491559999</v>
      </c>
      <c r="G187">
        <v>2598.5461310000001</v>
      </c>
      <c r="I187">
        <f t="shared" si="50"/>
        <v>995.56457403197419</v>
      </c>
      <c r="J187">
        <f t="shared" si="51"/>
        <v>0.3060217176702863</v>
      </c>
      <c r="K187">
        <f t="shared" si="52"/>
        <v>0.99931105506393958</v>
      </c>
      <c r="L187">
        <f t="shared" si="53"/>
        <v>213.48794999998063</v>
      </c>
      <c r="M187">
        <f t="shared" si="54"/>
        <v>-4.5277884999988602</v>
      </c>
      <c r="O187">
        <v>1550</v>
      </c>
      <c r="P187">
        <v>3300000</v>
      </c>
      <c r="Q187">
        <v>464.75749000000002</v>
      </c>
      <c r="R187">
        <v>-559652.80301999999</v>
      </c>
      <c r="S187">
        <v>2516564.5491559999</v>
      </c>
      <c r="T187">
        <v>2598.5461310000001</v>
      </c>
      <c r="U187">
        <v>15467.737515000001</v>
      </c>
      <c r="V187">
        <f t="shared" si="49"/>
        <v>1.5467737515000002</v>
      </c>
      <c r="Y187">
        <v>3300000</v>
      </c>
      <c r="Z187">
        <v>39.650399999999998</v>
      </c>
      <c r="AA187">
        <v>97.7</v>
      </c>
      <c r="AB187">
        <v>58.049599999999998</v>
      </c>
      <c r="AD187">
        <f t="shared" si="55"/>
        <v>102370.79882736212</v>
      </c>
      <c r="AE187">
        <f t="shared" si="56"/>
        <v>1.544488674372819</v>
      </c>
      <c r="AF187">
        <f t="shared" si="57"/>
        <v>39.772706486346749</v>
      </c>
      <c r="AG187">
        <f t="shared" si="58"/>
        <v>1.5141036484573267E-2</v>
      </c>
      <c r="AI187">
        <v>0.29191268589073477</v>
      </c>
      <c r="AJ187">
        <v>73.223426907390646</v>
      </c>
    </row>
    <row r="188" spans="2:38" x14ac:dyDescent="0.2">
      <c r="B188">
        <v>1600</v>
      </c>
      <c r="C188">
        <v>3400000</v>
      </c>
      <c r="D188">
        <v>464.73362800000001</v>
      </c>
      <c r="E188">
        <v>-559625.06896099995</v>
      </c>
      <c r="F188">
        <v>2516564.5491559999</v>
      </c>
      <c r="G188">
        <v>2849.5839700000001</v>
      </c>
      <c r="I188">
        <f t="shared" si="50"/>
        <v>1023.2986330320127</v>
      </c>
      <c r="J188">
        <f t="shared" si="51"/>
        <v>0.31589338598223099</v>
      </c>
      <c r="K188">
        <f t="shared" si="52"/>
        <v>0.99931105506393958</v>
      </c>
      <c r="L188">
        <f t="shared" si="53"/>
        <v>241.22200900001917</v>
      </c>
      <c r="M188">
        <f t="shared" si="54"/>
        <v>-4.645318819999229</v>
      </c>
      <c r="O188">
        <v>1600</v>
      </c>
      <c r="P188">
        <v>3400000</v>
      </c>
      <c r="Q188">
        <v>464.73362800000001</v>
      </c>
      <c r="R188">
        <v>-559625.06896099995</v>
      </c>
      <c r="S188">
        <v>2516564.5491559999</v>
      </c>
      <c r="T188">
        <v>2849.5839700000001</v>
      </c>
      <c r="U188">
        <v>17163.343691999999</v>
      </c>
      <c r="V188">
        <f t="shared" si="49"/>
        <v>1.7163343691999999</v>
      </c>
      <c r="Y188">
        <v>3400000</v>
      </c>
      <c r="Z188">
        <v>38.936100000000003</v>
      </c>
      <c r="AA188">
        <v>97.471400000000003</v>
      </c>
      <c r="AB188">
        <v>58.535299999999999</v>
      </c>
      <c r="AD188">
        <f t="shared" si="55"/>
        <v>104961.96273740589</v>
      </c>
      <c r="AE188">
        <f t="shared" si="56"/>
        <v>1.6714907697062904</v>
      </c>
      <c r="AF188">
        <f t="shared" si="57"/>
        <v>39.505058725291136</v>
      </c>
      <c r="AG188">
        <f t="shared" si="58"/>
        <v>1.5243617385498823E-2</v>
      </c>
      <c r="AI188">
        <v>0.33192315121045524</v>
      </c>
      <c r="AJ188">
        <v>73.237127193788737</v>
      </c>
    </row>
    <row r="189" spans="2:38" x14ac:dyDescent="0.2">
      <c r="B189">
        <v>1650</v>
      </c>
      <c r="C189">
        <v>3500000</v>
      </c>
      <c r="D189">
        <v>464.73191800000001</v>
      </c>
      <c r="E189">
        <v>-559602.94378099998</v>
      </c>
      <c r="F189">
        <v>2516564.5491559999</v>
      </c>
      <c r="G189">
        <v>3152.2631299999998</v>
      </c>
      <c r="I189">
        <f t="shared" si="50"/>
        <v>1045.4238130319864</v>
      </c>
      <c r="J189">
        <f t="shared" si="51"/>
        <v>0.32576505429417574</v>
      </c>
      <c r="K189">
        <f t="shared" si="52"/>
        <v>0.99931105506393958</v>
      </c>
      <c r="L189">
        <f t="shared" si="53"/>
        <v>263.3471889999928</v>
      </c>
      <c r="M189">
        <f t="shared" si="54"/>
        <v>-4.7574964000005275</v>
      </c>
      <c r="O189">
        <v>1650</v>
      </c>
      <c r="P189">
        <v>3500000</v>
      </c>
      <c r="Q189">
        <v>464.73191800000001</v>
      </c>
      <c r="R189">
        <v>-559602.94378099998</v>
      </c>
      <c r="S189">
        <v>2516564.5491559999</v>
      </c>
      <c r="T189">
        <v>3152.2631299999998</v>
      </c>
      <c r="U189">
        <v>18550.545418999998</v>
      </c>
      <c r="V189">
        <f t="shared" si="49"/>
        <v>1.8550545419</v>
      </c>
      <c r="Y189">
        <v>3500000</v>
      </c>
      <c r="Z189">
        <v>38.856200000000001</v>
      </c>
      <c r="AA189">
        <v>97.869699999999995</v>
      </c>
      <c r="AB189">
        <v>59.013500000000001</v>
      </c>
      <c r="AD189">
        <f t="shared" si="55"/>
        <v>107555.47334477176</v>
      </c>
      <c r="AE189">
        <f t="shared" si="56"/>
        <v>1.7630238763325441</v>
      </c>
      <c r="AF189">
        <f t="shared" si="57"/>
        <v>39.254488514073664</v>
      </c>
      <c r="AG189">
        <f t="shared" si="58"/>
        <v>1.5340920816841033E-2</v>
      </c>
      <c r="AI189">
        <v>0.37759458355709141</v>
      </c>
      <c r="AJ189">
        <v>73.826385133919615</v>
      </c>
    </row>
    <row r="190" spans="2:38" x14ac:dyDescent="0.2">
      <c r="B190">
        <v>1700</v>
      </c>
      <c r="C190">
        <v>3600000</v>
      </c>
      <c r="D190">
        <v>464.777916</v>
      </c>
      <c r="E190">
        <v>-559579.64790700004</v>
      </c>
      <c r="F190">
        <v>2516564.5491559999</v>
      </c>
      <c r="G190">
        <v>3574.808544</v>
      </c>
      <c r="I190">
        <f t="shared" si="50"/>
        <v>1068.7196870319312</v>
      </c>
      <c r="J190">
        <f t="shared" si="51"/>
        <v>0.33563672260612043</v>
      </c>
      <c r="K190">
        <f t="shared" si="52"/>
        <v>0.99931105506393958</v>
      </c>
      <c r="L190">
        <f t="shared" si="53"/>
        <v>286.64306299993768</v>
      </c>
      <c r="M190">
        <f t="shared" si="54"/>
        <v>-4.7340825200011025</v>
      </c>
      <c r="O190">
        <v>1700</v>
      </c>
      <c r="P190">
        <v>3600000</v>
      </c>
      <c r="Q190">
        <v>464.777916</v>
      </c>
      <c r="R190">
        <v>-559579.64790700004</v>
      </c>
      <c r="S190">
        <v>2516564.5491559999</v>
      </c>
      <c r="T190">
        <v>3574.808544</v>
      </c>
      <c r="U190">
        <v>20556.969423999999</v>
      </c>
      <c r="V190">
        <f t="shared" si="49"/>
        <v>2.0556969424</v>
      </c>
      <c r="Y190">
        <v>3600000</v>
      </c>
      <c r="Z190">
        <v>38.860900000000001</v>
      </c>
      <c r="AA190">
        <v>97.963300000000004</v>
      </c>
      <c r="AB190">
        <v>59.102400000000003</v>
      </c>
      <c r="AD190">
        <f t="shared" si="55"/>
        <v>108042.28193254037</v>
      </c>
      <c r="AE190">
        <f t="shared" si="56"/>
        <v>1.944909368748849</v>
      </c>
      <c r="AF190">
        <f t="shared" si="57"/>
        <v>38.27238951751518</v>
      </c>
      <c r="AG190">
        <f t="shared" si="58"/>
        <v>1.5734580662239706E-2</v>
      </c>
      <c r="AI190">
        <v>0.38275144418915896</v>
      </c>
      <c r="AJ190">
        <v>73.94748416445286</v>
      </c>
    </row>
    <row r="191" spans="2:38" x14ac:dyDescent="0.2">
      <c r="B191">
        <v>1750</v>
      </c>
      <c r="C191">
        <v>3700000</v>
      </c>
      <c r="D191">
        <v>464.75453800000003</v>
      </c>
      <c r="E191">
        <v>-559541.33573699999</v>
      </c>
      <c r="F191">
        <v>2516564.5491559999</v>
      </c>
      <c r="G191">
        <v>4033.8232119999998</v>
      </c>
      <c r="I191">
        <f t="shared" si="50"/>
        <v>1107.0318570319796</v>
      </c>
      <c r="J191">
        <f t="shared" si="51"/>
        <v>0.34550839091806518</v>
      </c>
      <c r="K191">
        <f t="shared" si="52"/>
        <v>0.99931105506393958</v>
      </c>
      <c r="L191">
        <f t="shared" si="53"/>
        <v>324.95523299998604</v>
      </c>
      <c r="M191">
        <f t="shared" si="54"/>
        <v>-4.4337565999990325</v>
      </c>
      <c r="O191">
        <v>1750</v>
      </c>
      <c r="P191">
        <v>3700000</v>
      </c>
      <c r="Q191">
        <v>464.75453800000003</v>
      </c>
      <c r="R191">
        <v>-559541.33573699999</v>
      </c>
      <c r="S191">
        <v>2516564.5491559999</v>
      </c>
      <c r="T191">
        <v>4033.8232119999998</v>
      </c>
      <c r="U191">
        <v>22315.754420000001</v>
      </c>
      <c r="V191">
        <f t="shared" si="49"/>
        <v>2.231575442</v>
      </c>
      <c r="Y191">
        <v>3700000</v>
      </c>
      <c r="Z191">
        <v>39.108800000000002</v>
      </c>
      <c r="AA191">
        <v>98.464799999999997</v>
      </c>
      <c r="AB191">
        <v>59.356000000000002</v>
      </c>
      <c r="AD191">
        <f t="shared" si="55"/>
        <v>109439.04035410838</v>
      </c>
      <c r="AE191">
        <f t="shared" si="56"/>
        <v>2.0843628494990525</v>
      </c>
      <c r="AF191">
        <f t="shared" si="57"/>
        <v>37.659537200710894</v>
      </c>
      <c r="AG191">
        <f t="shared" si="58"/>
        <v>1.5990637293031639E-2</v>
      </c>
      <c r="AI191">
        <v>0.48428739660665338</v>
      </c>
      <c r="AJ191">
        <v>75.063494278092108</v>
      </c>
    </row>
    <row r="192" spans="2:38" x14ac:dyDescent="0.2">
      <c r="B192">
        <v>1800</v>
      </c>
      <c r="C192">
        <v>3800000</v>
      </c>
      <c r="D192">
        <v>464.776949</v>
      </c>
      <c r="E192">
        <v>-559513.80405599996</v>
      </c>
      <c r="F192">
        <v>2516564.5491559999</v>
      </c>
      <c r="G192">
        <v>4321.3530639999999</v>
      </c>
      <c r="I192">
        <f t="shared" si="50"/>
        <v>1134.5635380320018</v>
      </c>
      <c r="J192">
        <f t="shared" si="51"/>
        <v>0.35538005923000987</v>
      </c>
      <c r="K192">
        <f t="shared" si="52"/>
        <v>0.99931105506393958</v>
      </c>
      <c r="L192">
        <f t="shared" si="53"/>
        <v>352.48691400000826</v>
      </c>
      <c r="M192">
        <f t="shared" si="54"/>
        <v>-4.6493663799995559</v>
      </c>
      <c r="O192">
        <v>1800</v>
      </c>
      <c r="P192">
        <v>3800000</v>
      </c>
      <c r="Q192">
        <v>464.776949</v>
      </c>
      <c r="R192">
        <v>-559513.80405599996</v>
      </c>
      <c r="S192">
        <v>2516564.5491559999</v>
      </c>
      <c r="T192">
        <v>4321.3530639999999</v>
      </c>
      <c r="U192">
        <v>24121.467121999998</v>
      </c>
      <c r="V192">
        <f t="shared" si="49"/>
        <v>2.4121467121999998</v>
      </c>
      <c r="Y192">
        <v>3800000</v>
      </c>
      <c r="Z192">
        <v>39.177799999999998</v>
      </c>
      <c r="AA192">
        <v>98.335800000000006</v>
      </c>
      <c r="AB192">
        <v>59.158000000000001</v>
      </c>
      <c r="AD192">
        <f t="shared" si="55"/>
        <v>108347.48800617662</v>
      </c>
      <c r="AE192">
        <f t="shared" si="56"/>
        <v>2.2757203803339592</v>
      </c>
      <c r="AF192">
        <f t="shared" si="57"/>
        <v>36.24825404295531</v>
      </c>
      <c r="AG192">
        <f t="shared" si="58"/>
        <v>1.6613213957460522E-2</v>
      </c>
      <c r="AI192">
        <v>0.26555405389161013</v>
      </c>
      <c r="AJ192">
        <v>75.378046873928298</v>
      </c>
    </row>
    <row r="193" spans="2:38" x14ac:dyDescent="0.2">
      <c r="B193">
        <v>1850</v>
      </c>
      <c r="C193">
        <v>3900000</v>
      </c>
      <c r="D193">
        <v>464.80159099999997</v>
      </c>
      <c r="E193">
        <v>-559482.48498800001</v>
      </c>
      <c r="F193">
        <v>2516564.5491559999</v>
      </c>
      <c r="G193">
        <v>4850.6745110000002</v>
      </c>
      <c r="I193">
        <f t="shared" si="50"/>
        <v>1165.8826060319552</v>
      </c>
      <c r="J193">
        <f t="shared" si="51"/>
        <v>0.36525172754195456</v>
      </c>
      <c r="K193">
        <f t="shared" si="52"/>
        <v>0.99931105506393958</v>
      </c>
      <c r="L193">
        <f t="shared" si="53"/>
        <v>383.80598199996166</v>
      </c>
      <c r="M193">
        <f t="shared" si="54"/>
        <v>-4.573618640000932</v>
      </c>
      <c r="O193">
        <v>1850</v>
      </c>
      <c r="P193">
        <v>3900000</v>
      </c>
      <c r="Q193">
        <v>464.80159099999997</v>
      </c>
      <c r="R193">
        <v>-559482.48498800001</v>
      </c>
      <c r="S193">
        <v>2516564.5491559999</v>
      </c>
      <c r="T193">
        <v>4850.6745110000002</v>
      </c>
      <c r="U193">
        <v>26243.298375999999</v>
      </c>
      <c r="V193">
        <f t="shared" si="49"/>
        <v>2.6243298375999999</v>
      </c>
      <c r="Y193">
        <v>3900000</v>
      </c>
      <c r="Z193">
        <v>38.523899999999998</v>
      </c>
      <c r="AA193">
        <v>98.344800000000006</v>
      </c>
      <c r="AB193">
        <v>59.820900000000002</v>
      </c>
      <c r="AD193">
        <f t="shared" si="55"/>
        <v>112030.74542897468</v>
      </c>
      <c r="AE193">
        <f t="shared" si="56"/>
        <v>2.3945020831125507</v>
      </c>
      <c r="AF193">
        <f t="shared" si="57"/>
        <v>36.467521566123537</v>
      </c>
      <c r="AG193">
        <f t="shared" si="58"/>
        <v>1.6513324024723768E-2</v>
      </c>
      <c r="AI193">
        <v>0.27183986488951589</v>
      </c>
      <c r="AJ193">
        <v>75.583295202286067</v>
      </c>
    </row>
    <row r="194" spans="2:38" x14ac:dyDescent="0.2">
      <c r="B194">
        <v>1900</v>
      </c>
      <c r="C194">
        <v>4000000</v>
      </c>
      <c r="D194">
        <v>464.76584700000001</v>
      </c>
      <c r="E194">
        <v>-559434.57147299999</v>
      </c>
      <c r="F194">
        <v>2516564.5491559999</v>
      </c>
      <c r="G194">
        <v>5390.9669590000003</v>
      </c>
      <c r="I194">
        <f t="shared" si="50"/>
        <v>1213.7961210319772</v>
      </c>
      <c r="J194">
        <f t="shared" si="51"/>
        <v>0.37512339585389931</v>
      </c>
      <c r="K194">
        <f t="shared" si="52"/>
        <v>0.99931105506393958</v>
      </c>
      <c r="L194">
        <f t="shared" si="53"/>
        <v>431.71949699998368</v>
      </c>
      <c r="M194">
        <f t="shared" si="54"/>
        <v>-4.24172969999956</v>
      </c>
      <c r="O194">
        <v>1900</v>
      </c>
      <c r="P194">
        <v>4000000</v>
      </c>
      <c r="Q194">
        <v>464.76584700000001</v>
      </c>
      <c r="R194">
        <v>-559434.57147299999</v>
      </c>
      <c r="S194">
        <v>2516564.5491559999</v>
      </c>
      <c r="T194">
        <v>5390.9669590000003</v>
      </c>
      <c r="U194">
        <v>27989.642081000002</v>
      </c>
      <c r="V194">
        <f t="shared" si="49"/>
        <v>2.7989642081000001</v>
      </c>
      <c r="Y194">
        <v>4000000</v>
      </c>
      <c r="Z194">
        <v>38.673400000000001</v>
      </c>
      <c r="AA194">
        <v>98.501300000000001</v>
      </c>
      <c r="AB194">
        <v>59.8279</v>
      </c>
      <c r="AD194">
        <f t="shared" si="55"/>
        <v>112070.07818662014</v>
      </c>
      <c r="AE194">
        <f t="shared" si="56"/>
        <v>2.5529463996478303</v>
      </c>
      <c r="AF194">
        <f t="shared" si="57"/>
        <v>35.520316359990865</v>
      </c>
      <c r="AG194">
        <f t="shared" si="58"/>
        <v>1.6953677830367015E-2</v>
      </c>
      <c r="AI194">
        <v>0.30796652578827122</v>
      </c>
      <c r="AJ194">
        <v>76.891857906230825</v>
      </c>
    </row>
    <row r="195" spans="2:38" x14ac:dyDescent="0.2">
      <c r="B195">
        <v>1950</v>
      </c>
      <c r="C195">
        <v>4100000</v>
      </c>
      <c r="D195">
        <v>464.729601</v>
      </c>
      <c r="E195">
        <v>-559409.85855600005</v>
      </c>
      <c r="F195">
        <v>2516564.5491559999</v>
      </c>
      <c r="G195">
        <v>5767.7915899999998</v>
      </c>
      <c r="I195">
        <f t="shared" si="50"/>
        <v>1238.5090380319161</v>
      </c>
      <c r="J195">
        <f t="shared" si="51"/>
        <v>0.384995064165844</v>
      </c>
      <c r="K195">
        <f t="shared" si="52"/>
        <v>0.99931105506393958</v>
      </c>
      <c r="L195">
        <f t="shared" si="53"/>
        <v>456.43241399992257</v>
      </c>
      <c r="M195">
        <f t="shared" si="54"/>
        <v>-4.7057416600012223</v>
      </c>
      <c r="O195">
        <v>1950</v>
      </c>
      <c r="P195">
        <v>4100000</v>
      </c>
      <c r="Q195">
        <v>464.729601</v>
      </c>
      <c r="R195">
        <v>-559409.85855600005</v>
      </c>
      <c r="S195">
        <v>2516564.5491559999</v>
      </c>
      <c r="T195">
        <v>5767.7915899999998</v>
      </c>
      <c r="U195">
        <v>30373.370573</v>
      </c>
      <c r="V195">
        <f t="shared" si="49"/>
        <v>3.0373370573000003</v>
      </c>
      <c r="Y195">
        <v>4100000</v>
      </c>
      <c r="Z195">
        <v>38.777500000000003</v>
      </c>
      <c r="AA195">
        <v>98.659199999999998</v>
      </c>
      <c r="AB195">
        <v>59.881700000000002</v>
      </c>
      <c r="AD195">
        <f t="shared" si="55"/>
        <v>112372.6858522097</v>
      </c>
      <c r="AE195">
        <f t="shared" si="56"/>
        <v>2.7629069209486747</v>
      </c>
      <c r="AF195">
        <f t="shared" si="57"/>
        <v>34.702990471897785</v>
      </c>
      <c r="AG195">
        <f t="shared" si="58"/>
        <v>1.7352971366766126E-2</v>
      </c>
      <c r="AI195">
        <v>0.28504624449012644</v>
      </c>
      <c r="AJ195">
        <v>78.995876068605128</v>
      </c>
      <c r="AK195">
        <f>AVERAGE(AI190:AI200)</f>
        <v>0.30522634991174713</v>
      </c>
      <c r="AL195">
        <f>AVERAGE(AJ190:AJ200)</f>
        <v>77.801435200785491</v>
      </c>
    </row>
    <row r="196" spans="2:38" x14ac:dyDescent="0.2">
      <c r="B196">
        <v>2000</v>
      </c>
      <c r="C196">
        <v>4200000</v>
      </c>
      <c r="D196">
        <v>464.78502700000001</v>
      </c>
      <c r="E196">
        <v>-559351.01890999998</v>
      </c>
      <c r="F196">
        <v>2516564.5491559999</v>
      </c>
      <c r="G196">
        <v>6280.3819199999998</v>
      </c>
      <c r="I196">
        <f t="shared" si="50"/>
        <v>1297.348684031982</v>
      </c>
      <c r="J196">
        <f t="shared" si="51"/>
        <v>0.39486673247778875</v>
      </c>
      <c r="K196">
        <f t="shared" si="52"/>
        <v>0.99931105506393958</v>
      </c>
      <c r="L196">
        <f t="shared" si="53"/>
        <v>515.27205999998841</v>
      </c>
      <c r="M196">
        <f t="shared" si="54"/>
        <v>-4.0232070799986834</v>
      </c>
      <c r="O196">
        <v>2000</v>
      </c>
      <c r="P196">
        <v>4200000</v>
      </c>
      <c r="Q196">
        <v>464.78502700000001</v>
      </c>
      <c r="R196">
        <v>-559351.01890999998</v>
      </c>
      <c r="S196">
        <v>2516564.5491559999</v>
      </c>
      <c r="T196">
        <v>6280.3819199999998</v>
      </c>
      <c r="U196">
        <v>32440.285029999999</v>
      </c>
      <c r="V196">
        <f t="shared" si="49"/>
        <v>3.244028503</v>
      </c>
      <c r="Y196">
        <v>4200000</v>
      </c>
      <c r="Z196">
        <v>38.754100000000001</v>
      </c>
      <c r="AA196">
        <v>99.060299999999998</v>
      </c>
      <c r="AB196">
        <v>60.306199999999997</v>
      </c>
      <c r="AD196">
        <f t="shared" si="55"/>
        <v>114779.48946933795</v>
      </c>
      <c r="AE196">
        <f t="shared" si="56"/>
        <v>2.889045617651131</v>
      </c>
      <c r="AF196">
        <f t="shared" si="57"/>
        <v>34.560104279217654</v>
      </c>
      <c r="AG196">
        <f t="shared" si="58"/>
        <v>1.742471594225271E-2</v>
      </c>
      <c r="AI196">
        <v>0.24592798200021723</v>
      </c>
      <c r="AJ196">
        <v>79.272345802470952</v>
      </c>
    </row>
    <row r="197" spans="2:38" x14ac:dyDescent="0.2">
      <c r="B197">
        <v>2050</v>
      </c>
      <c r="C197">
        <v>4300000</v>
      </c>
      <c r="D197">
        <v>464.77717899999999</v>
      </c>
      <c r="E197">
        <v>-559310.14491699997</v>
      </c>
      <c r="F197">
        <v>2516564.5491559999</v>
      </c>
      <c r="G197">
        <v>6801.7905929999997</v>
      </c>
      <c r="I197">
        <f t="shared" si="50"/>
        <v>1338.2226770319976</v>
      </c>
      <c r="J197">
        <f t="shared" si="51"/>
        <v>0.40473840078973344</v>
      </c>
      <c r="K197">
        <f t="shared" si="52"/>
        <v>0.99931105506393958</v>
      </c>
      <c r="L197">
        <f t="shared" si="53"/>
        <v>556.14605300000403</v>
      </c>
      <c r="M197">
        <f t="shared" si="54"/>
        <v>-4.3825201399996878</v>
      </c>
      <c r="O197">
        <v>2050</v>
      </c>
      <c r="P197">
        <v>4300000</v>
      </c>
      <c r="Q197">
        <v>464.77717899999999</v>
      </c>
      <c r="R197">
        <v>-559310.14491699997</v>
      </c>
      <c r="S197">
        <v>2516564.5491559999</v>
      </c>
      <c r="T197">
        <v>6801.7905929999997</v>
      </c>
      <c r="U197">
        <v>34775.893951999999</v>
      </c>
      <c r="V197">
        <f t="shared" si="49"/>
        <v>3.4775893951999999</v>
      </c>
      <c r="Y197">
        <v>4300000</v>
      </c>
      <c r="Z197">
        <v>38.3324</v>
      </c>
      <c r="AA197">
        <v>99.071799999999996</v>
      </c>
      <c r="AB197">
        <v>60.739400000000003</v>
      </c>
      <c r="AD197">
        <f t="shared" si="55"/>
        <v>117270.80065611762</v>
      </c>
      <c r="AE197">
        <f t="shared" si="56"/>
        <v>3.0312547689735823</v>
      </c>
      <c r="AF197">
        <f t="shared" si="57"/>
        <v>34.449012758592204</v>
      </c>
      <c r="AG197">
        <f t="shared" si="58"/>
        <v>1.7480907340364938E-2</v>
      </c>
      <c r="AI197">
        <v>0.32185736766647915</v>
      </c>
      <c r="AJ197">
        <v>79.927590889238985</v>
      </c>
    </row>
    <row r="198" spans="2:38" x14ac:dyDescent="0.2">
      <c r="B198">
        <v>2100</v>
      </c>
      <c r="C198">
        <v>4400000</v>
      </c>
      <c r="D198">
        <v>464.775329</v>
      </c>
      <c r="E198">
        <v>-559266.87354599999</v>
      </c>
      <c r="F198">
        <v>2516564.5491559999</v>
      </c>
      <c r="G198">
        <v>7228.0489020000005</v>
      </c>
      <c r="I198">
        <f t="shared" si="50"/>
        <v>1381.4940480319783</v>
      </c>
      <c r="J198">
        <f t="shared" si="51"/>
        <v>0.41461006910167819</v>
      </c>
      <c r="K198">
        <f t="shared" si="52"/>
        <v>0.99931105506393958</v>
      </c>
      <c r="L198">
        <f t="shared" si="53"/>
        <v>599.41742399998475</v>
      </c>
      <c r="M198">
        <f t="shared" si="54"/>
        <v>-4.334572580000386</v>
      </c>
      <c r="O198">
        <v>2100</v>
      </c>
      <c r="P198">
        <v>4400000</v>
      </c>
      <c r="Q198">
        <v>464.775329</v>
      </c>
      <c r="R198">
        <v>-559266.87354599999</v>
      </c>
      <c r="S198">
        <v>2516564.5491559999</v>
      </c>
      <c r="T198">
        <v>7228.0489020000005</v>
      </c>
      <c r="U198">
        <v>36919.020230000002</v>
      </c>
      <c r="V198">
        <f t="shared" si="49"/>
        <v>3.6919020230000004</v>
      </c>
      <c r="Y198">
        <v>4400000</v>
      </c>
      <c r="Z198">
        <v>38.228900000000003</v>
      </c>
      <c r="AA198">
        <v>98.845699999999994</v>
      </c>
      <c r="AB198">
        <v>60.616799999999998</v>
      </c>
      <c r="AD198">
        <f t="shared" si="55"/>
        <v>116562.11406271953</v>
      </c>
      <c r="AE198">
        <f t="shared" si="56"/>
        <v>3.2376267390270708</v>
      </c>
      <c r="AF198">
        <f t="shared" si="57"/>
        <v>33.425573851699852</v>
      </c>
      <c r="AG198">
        <f t="shared" si="58"/>
        <v>1.8016145442163446E-2</v>
      </c>
      <c r="AI198">
        <v>0.24066478867505997</v>
      </c>
      <c r="AJ198">
        <v>79.954242611493612</v>
      </c>
    </row>
    <row r="199" spans="2:38" x14ac:dyDescent="0.2">
      <c r="B199">
        <v>2150</v>
      </c>
      <c r="C199">
        <v>4500000</v>
      </c>
      <c r="D199">
        <v>464.81932399999999</v>
      </c>
      <c r="E199">
        <v>-559227.67399699998</v>
      </c>
      <c r="F199">
        <v>2516564.5491559999</v>
      </c>
      <c r="G199">
        <v>7911.6944899999999</v>
      </c>
      <c r="I199">
        <f t="shared" si="50"/>
        <v>1420.6935970319901</v>
      </c>
      <c r="J199">
        <f t="shared" si="51"/>
        <v>0.42448173741362288</v>
      </c>
      <c r="K199">
        <f t="shared" si="52"/>
        <v>0.99931105506393958</v>
      </c>
      <c r="L199">
        <f t="shared" si="53"/>
        <v>638.61697299999651</v>
      </c>
      <c r="M199">
        <f t="shared" si="54"/>
        <v>-4.4160090199997653</v>
      </c>
      <c r="O199">
        <v>2150</v>
      </c>
      <c r="P199">
        <v>4500000</v>
      </c>
      <c r="Q199">
        <v>464.81932399999999</v>
      </c>
      <c r="R199">
        <v>-559227.67399699998</v>
      </c>
      <c r="S199">
        <v>2516564.5491559999</v>
      </c>
      <c r="T199">
        <v>7911.6944899999999</v>
      </c>
      <c r="U199">
        <v>39050.467581999997</v>
      </c>
      <c r="V199">
        <f t="shared" si="49"/>
        <v>3.9050467582000001</v>
      </c>
      <c r="Y199">
        <v>4500000</v>
      </c>
      <c r="Z199">
        <v>38.306399999999996</v>
      </c>
      <c r="AA199">
        <v>98.865300000000005</v>
      </c>
      <c r="AB199">
        <v>60.558900000000001</v>
      </c>
      <c r="AD199">
        <f t="shared" si="55"/>
        <v>116228.41934476461</v>
      </c>
      <c r="AE199">
        <f t="shared" si="56"/>
        <v>3.4343767343739451</v>
      </c>
      <c r="AF199">
        <f t="shared" si="57"/>
        <v>32.55476936251965</v>
      </c>
      <c r="AG199">
        <f t="shared" si="58"/>
        <v>1.8498057636166628E-2</v>
      </c>
      <c r="AI199">
        <v>0.27439113541771437</v>
      </c>
      <c r="AJ199">
        <v>79.989670598840632</v>
      </c>
    </row>
    <row r="200" spans="2:38" x14ac:dyDescent="0.2">
      <c r="B200">
        <v>2200</v>
      </c>
      <c r="C200">
        <v>4600000</v>
      </c>
      <c r="D200">
        <v>464.80904700000002</v>
      </c>
      <c r="E200">
        <v>-559171.87830600003</v>
      </c>
      <c r="F200">
        <v>2516564.5491559999</v>
      </c>
      <c r="G200">
        <v>8608.4272679999995</v>
      </c>
      <c r="I200">
        <f t="shared" si="50"/>
        <v>1476.4892880319385</v>
      </c>
      <c r="J200">
        <f t="shared" si="51"/>
        <v>0.43435340572556763</v>
      </c>
      <c r="K200">
        <f t="shared" si="52"/>
        <v>0.99931105506393958</v>
      </c>
      <c r="L200">
        <f t="shared" si="53"/>
        <v>694.41266399994493</v>
      </c>
      <c r="M200">
        <f t="shared" si="54"/>
        <v>-4.084086180001032</v>
      </c>
      <c r="O200">
        <v>2200</v>
      </c>
      <c r="P200">
        <v>4600000</v>
      </c>
      <c r="Q200">
        <v>464.80904700000002</v>
      </c>
      <c r="R200">
        <v>-559171.87830600003</v>
      </c>
      <c r="S200">
        <v>2516564.5491559999</v>
      </c>
      <c r="T200">
        <v>8608.4272679999995</v>
      </c>
      <c r="U200">
        <v>41017.419924000002</v>
      </c>
      <c r="V200">
        <f t="shared" si="49"/>
        <v>4.1017419924</v>
      </c>
      <c r="Y200">
        <v>4600000</v>
      </c>
      <c r="Z200">
        <v>37.625</v>
      </c>
      <c r="AA200">
        <v>99.175600000000003</v>
      </c>
      <c r="AB200">
        <v>61.550600000000003</v>
      </c>
      <c r="AD200">
        <f t="shared" si="55"/>
        <v>122032.43303785985</v>
      </c>
      <c r="AE200">
        <f t="shared" si="56"/>
        <v>3.4357938297818493</v>
      </c>
      <c r="AF200">
        <f t="shared" si="57"/>
        <v>33.403605079726908</v>
      </c>
      <c r="AG200">
        <f t="shared" si="58"/>
        <v>1.8027994240821722E-2</v>
      </c>
      <c r="AI200">
        <v>0.27720304541441126</v>
      </c>
      <c r="AJ200">
        <v>80.811882813001063</v>
      </c>
    </row>
    <row r="201" spans="2:38" x14ac:dyDescent="0.2">
      <c r="B201">
        <v>2250</v>
      </c>
      <c r="C201">
        <v>4700000</v>
      </c>
      <c r="D201">
        <v>464.72286400000002</v>
      </c>
      <c r="E201">
        <v>-559130.45001200004</v>
      </c>
      <c r="F201">
        <v>2516564.5491559999</v>
      </c>
      <c r="G201">
        <v>9182.1799699999992</v>
      </c>
      <c r="I201">
        <f t="shared" si="50"/>
        <v>1517.9175820319215</v>
      </c>
      <c r="J201">
        <f t="shared" si="51"/>
        <v>0.44422507403751232</v>
      </c>
      <c r="K201">
        <f t="shared" si="52"/>
        <v>0.99931105506393958</v>
      </c>
      <c r="L201">
        <f t="shared" si="53"/>
        <v>735.84095799992792</v>
      </c>
      <c r="M201">
        <f t="shared" si="54"/>
        <v>-4.3714341200003402</v>
      </c>
      <c r="O201">
        <v>2250</v>
      </c>
      <c r="P201">
        <v>4700000</v>
      </c>
      <c r="Q201">
        <v>464.72286400000002</v>
      </c>
      <c r="R201">
        <v>-559130.45001200004</v>
      </c>
      <c r="S201">
        <v>2516564.5491559999</v>
      </c>
      <c r="T201">
        <v>9182.1799699999992</v>
      </c>
      <c r="U201">
        <v>43154.881979999998</v>
      </c>
      <c r="V201">
        <f t="shared" si="49"/>
        <v>4.3154881979999997</v>
      </c>
      <c r="Y201">
        <v>4700000</v>
      </c>
      <c r="Z201">
        <v>37.519100000000002</v>
      </c>
      <c r="AA201">
        <v>99.411600000000007</v>
      </c>
      <c r="AB201">
        <v>61.892499999999998</v>
      </c>
      <c r="AD201">
        <f t="shared" si="55"/>
        <v>124077.33980190627</v>
      </c>
      <c r="AE201">
        <f t="shared" si="56"/>
        <v>3.5552609786375795</v>
      </c>
      <c r="AF201">
        <f t="shared" si="57"/>
        <v>33.20861067942576</v>
      </c>
      <c r="AG201">
        <f t="shared" si="58"/>
        <v>1.8133851060896392E-2</v>
      </c>
      <c r="AI201">
        <v>0.22763962333553686</v>
      </c>
      <c r="AJ201">
        <v>81.316775021991532</v>
      </c>
    </row>
    <row r="202" spans="2:38" x14ac:dyDescent="0.2">
      <c r="B202">
        <v>2300</v>
      </c>
      <c r="C202">
        <v>4800000</v>
      </c>
      <c r="D202">
        <v>464.74042600000001</v>
      </c>
      <c r="E202">
        <v>-559077.114115</v>
      </c>
      <c r="F202">
        <v>2516564.5491559999</v>
      </c>
      <c r="G202">
        <v>9882.892597</v>
      </c>
      <c r="I202">
        <f t="shared" si="50"/>
        <v>1571.2534790319623</v>
      </c>
      <c r="J202">
        <f t="shared" si="51"/>
        <v>0.45409674234945707</v>
      </c>
      <c r="K202">
        <f t="shared" si="52"/>
        <v>0.99931105506393958</v>
      </c>
      <c r="L202">
        <f t="shared" si="53"/>
        <v>789.17685499996878</v>
      </c>
      <c r="M202">
        <f t="shared" si="54"/>
        <v>-4.1332820599991829</v>
      </c>
      <c r="O202">
        <v>2300</v>
      </c>
      <c r="P202">
        <v>4800000</v>
      </c>
      <c r="Q202">
        <v>464.74042600000001</v>
      </c>
      <c r="R202">
        <v>-559077.114115</v>
      </c>
      <c r="S202">
        <v>2516564.5491559999</v>
      </c>
      <c r="T202">
        <v>9882.892597</v>
      </c>
      <c r="U202">
        <v>45363.627774</v>
      </c>
      <c r="V202">
        <f t="shared" si="49"/>
        <v>4.5363627773999999</v>
      </c>
      <c r="Y202">
        <v>4800000</v>
      </c>
      <c r="Z202">
        <v>37.554000000000002</v>
      </c>
      <c r="AA202">
        <v>99.189499999999995</v>
      </c>
      <c r="AB202">
        <v>61.6355</v>
      </c>
      <c r="AD202">
        <f t="shared" si="55"/>
        <v>122538.10727964468</v>
      </c>
      <c r="AE202">
        <f t="shared" si="56"/>
        <v>3.784169987257477</v>
      </c>
      <c r="AF202">
        <f t="shared" si="57"/>
        <v>32.083673132087839</v>
      </c>
      <c r="AG202">
        <f t="shared" si="58"/>
        <v>1.8769671337840736E-2</v>
      </c>
      <c r="AI202">
        <v>0.29413855756114549</v>
      </c>
      <c r="AJ202">
        <v>82.441426534798751</v>
      </c>
    </row>
    <row r="203" spans="2:38" x14ac:dyDescent="0.2">
      <c r="B203">
        <v>2350</v>
      </c>
      <c r="C203">
        <v>4900000</v>
      </c>
      <c r="D203">
        <v>464.74844100000001</v>
      </c>
      <c r="E203">
        <v>-559025.13608700002</v>
      </c>
      <c r="F203">
        <v>2516564.5491559999</v>
      </c>
      <c r="G203">
        <v>10431.703364000001</v>
      </c>
      <c r="I203">
        <f t="shared" si="50"/>
        <v>1623.2315070319455</v>
      </c>
      <c r="J203">
        <f t="shared" si="51"/>
        <v>0.46396841066140176</v>
      </c>
      <c r="K203">
        <f t="shared" si="52"/>
        <v>0.99931105506393958</v>
      </c>
      <c r="L203">
        <f t="shared" si="53"/>
        <v>841.15488299995195</v>
      </c>
      <c r="M203">
        <f t="shared" si="54"/>
        <v>-4.1604394400003368</v>
      </c>
      <c r="O203">
        <v>2350</v>
      </c>
      <c r="P203">
        <v>4900000</v>
      </c>
      <c r="Q203">
        <v>464.74844100000001</v>
      </c>
      <c r="R203">
        <v>-559025.13608700002</v>
      </c>
      <c r="S203">
        <v>2516564.5491559999</v>
      </c>
      <c r="T203">
        <v>10431.703364000001</v>
      </c>
      <c r="U203">
        <v>47917.963206</v>
      </c>
      <c r="V203">
        <f t="shared" si="49"/>
        <v>4.7917963206000005</v>
      </c>
      <c r="Y203">
        <v>4900000</v>
      </c>
      <c r="Z203">
        <v>37.481699999999996</v>
      </c>
      <c r="AA203">
        <v>99.273300000000006</v>
      </c>
      <c r="AB203">
        <v>61.791600000000003</v>
      </c>
      <c r="AD203">
        <f t="shared" si="55"/>
        <v>123471.49878872439</v>
      </c>
      <c r="AE203">
        <f t="shared" si="56"/>
        <v>3.9670315678683252</v>
      </c>
      <c r="AF203">
        <f t="shared" si="57"/>
        <v>31.640228327902054</v>
      </c>
      <c r="AG203">
        <f t="shared" si="58"/>
        <v>1.9032732436666637E-2</v>
      </c>
      <c r="AI203">
        <v>0.22139428700967323</v>
      </c>
      <c r="AJ203">
        <v>82.75525903112667</v>
      </c>
    </row>
    <row r="204" spans="2:38" x14ac:dyDescent="0.2">
      <c r="B204">
        <v>2400</v>
      </c>
      <c r="C204">
        <v>5000000</v>
      </c>
      <c r="D204">
        <v>464.778436</v>
      </c>
      <c r="E204">
        <v>-558971.84620399994</v>
      </c>
      <c r="F204">
        <v>2516564.5491559999</v>
      </c>
      <c r="G204">
        <v>11068.494853</v>
      </c>
      <c r="I204">
        <f t="shared" si="50"/>
        <v>1676.5213900320232</v>
      </c>
      <c r="J204">
        <f t="shared" si="51"/>
        <v>0.47384007897334651</v>
      </c>
      <c r="K204">
        <f t="shared" si="52"/>
        <v>0.99931105506393958</v>
      </c>
      <c r="L204">
        <f t="shared" si="53"/>
        <v>894.44476600002963</v>
      </c>
      <c r="M204">
        <f t="shared" si="54"/>
        <v>-4.1342023399984464</v>
      </c>
      <c r="O204">
        <v>2400</v>
      </c>
      <c r="P204">
        <v>5000000</v>
      </c>
      <c r="Q204">
        <v>464.778436</v>
      </c>
      <c r="R204">
        <v>-558971.84620399994</v>
      </c>
      <c r="S204">
        <v>2516564.5491559999</v>
      </c>
      <c r="T204">
        <v>11068.494853</v>
      </c>
      <c r="U204">
        <v>50484.440141999999</v>
      </c>
      <c r="V204">
        <f t="shared" si="49"/>
        <v>5.0484440142000002</v>
      </c>
      <c r="Y204">
        <v>5000000</v>
      </c>
      <c r="Z204">
        <v>36.638800000000003</v>
      </c>
      <c r="AA204">
        <v>99.271000000000001</v>
      </c>
      <c r="AB204">
        <v>62.632199999999997</v>
      </c>
      <c r="AD204">
        <f t="shared" ref="AD204:AD213" si="59">(1/6)*3.14*(AB204)^3</f>
        <v>128579.40101988766</v>
      </c>
      <c r="AE204">
        <f t="shared" ref="AE204:AE213" si="60">V204*$AD$153/AD204</f>
        <v>4.0134714022831774</v>
      </c>
      <c r="AF204">
        <f t="shared" ref="AF204:AF213" si="61">AD204/O204*0.6022</f>
        <v>32.262714705906809</v>
      </c>
      <c r="AG204">
        <f t="shared" ref="AG204:AG213" si="62">O204/AD204</f>
        <v>1.8665509257029332E-2</v>
      </c>
      <c r="AI204">
        <v>0.2480190350888648</v>
      </c>
      <c r="AJ204">
        <v>83.032546153337805</v>
      </c>
    </row>
    <row r="205" spans="2:38" x14ac:dyDescent="0.2">
      <c r="B205">
        <v>2450</v>
      </c>
      <c r="C205">
        <v>5100000</v>
      </c>
      <c r="D205">
        <v>464.78812099999999</v>
      </c>
      <c r="E205">
        <v>-558917.10202999995</v>
      </c>
      <c r="F205">
        <v>2516564.5491559999</v>
      </c>
      <c r="G205">
        <v>11645.072199</v>
      </c>
      <c r="I205">
        <f t="shared" si="50"/>
        <v>1731.2655640320154</v>
      </c>
      <c r="J205">
        <f t="shared" si="51"/>
        <v>0.4837117472852912</v>
      </c>
      <c r="K205">
        <f t="shared" si="52"/>
        <v>0.99931105506393958</v>
      </c>
      <c r="L205">
        <f t="shared" si="53"/>
        <v>949.18894000002183</v>
      </c>
      <c r="M205">
        <f t="shared" si="54"/>
        <v>-4.1051165200001556</v>
      </c>
      <c r="O205">
        <v>2450</v>
      </c>
      <c r="P205">
        <v>5100000</v>
      </c>
      <c r="Q205">
        <v>464.78812099999999</v>
      </c>
      <c r="R205">
        <v>-558917.10202999995</v>
      </c>
      <c r="S205">
        <v>2516564.5491559999</v>
      </c>
      <c r="T205">
        <v>11645.072199</v>
      </c>
      <c r="U205">
        <v>53072.911622</v>
      </c>
      <c r="V205">
        <f t="shared" si="49"/>
        <v>5.3072911622000003</v>
      </c>
      <c r="Y205">
        <v>5100000</v>
      </c>
      <c r="Z205">
        <v>37.194400000000002</v>
      </c>
      <c r="AA205">
        <v>99.898899999999998</v>
      </c>
      <c r="AB205">
        <v>62.704500000000003</v>
      </c>
      <c r="AD205">
        <f t="shared" si="59"/>
        <v>129025.19532728747</v>
      </c>
      <c r="AE205">
        <f t="shared" si="60"/>
        <v>4.204674833470226</v>
      </c>
      <c r="AF205">
        <f t="shared" si="61"/>
        <v>31.71386637799694</v>
      </c>
      <c r="AG205">
        <f t="shared" si="62"/>
        <v>1.8988539360744922E-2</v>
      </c>
      <c r="AI205">
        <v>0.20765174351009391</v>
      </c>
      <c r="AJ205">
        <v>84.779736016412912</v>
      </c>
    </row>
    <row r="206" spans="2:38" x14ac:dyDescent="0.2">
      <c r="B206">
        <v>2500</v>
      </c>
      <c r="C206">
        <v>5200000</v>
      </c>
      <c r="D206">
        <v>464.82441599999999</v>
      </c>
      <c r="E206">
        <v>-558859.252186</v>
      </c>
      <c r="F206">
        <v>2516564.5491559999</v>
      </c>
      <c r="G206">
        <v>12283.796122</v>
      </c>
      <c r="I206">
        <f t="shared" si="50"/>
        <v>1789.1154080319684</v>
      </c>
      <c r="J206">
        <f t="shared" si="51"/>
        <v>0.49358341559723595</v>
      </c>
      <c r="K206">
        <f t="shared" si="52"/>
        <v>0.99931105506393958</v>
      </c>
      <c r="L206">
        <f t="shared" si="53"/>
        <v>1007.0387839999748</v>
      </c>
      <c r="M206">
        <f t="shared" si="54"/>
        <v>-4.0430031200009395</v>
      </c>
      <c r="O206">
        <v>2500</v>
      </c>
      <c r="P206">
        <v>5200000</v>
      </c>
      <c r="Q206">
        <v>464.82441599999999</v>
      </c>
      <c r="R206">
        <v>-558859.252186</v>
      </c>
      <c r="S206">
        <v>2516564.5491559999</v>
      </c>
      <c r="T206">
        <v>12283.796122</v>
      </c>
      <c r="U206">
        <v>55395.554320000003</v>
      </c>
      <c r="V206">
        <f t="shared" si="49"/>
        <v>5.5395554320000002</v>
      </c>
      <c r="Y206">
        <v>5200000</v>
      </c>
      <c r="Z206">
        <v>36.592799999999997</v>
      </c>
      <c r="AA206">
        <v>99.581900000000005</v>
      </c>
      <c r="AB206">
        <v>62.989100000000001</v>
      </c>
      <c r="AD206">
        <f t="shared" si="59"/>
        <v>130790.02025381937</v>
      </c>
      <c r="AE206">
        <f t="shared" si="60"/>
        <v>4.3294659875635642</v>
      </c>
      <c r="AF206">
        <f t="shared" si="61"/>
        <v>31.504700078740008</v>
      </c>
      <c r="AG206">
        <f t="shared" si="62"/>
        <v>1.9114608248766551E-2</v>
      </c>
      <c r="AI206">
        <v>0.25207717320943257</v>
      </c>
      <c r="AJ206">
        <v>84.948439538882809</v>
      </c>
      <c r="AK206">
        <f>AVERAGE(AI201:AI211)</f>
        <v>0.22246077210965609</v>
      </c>
      <c r="AL206">
        <f>AVERAGE(AJ201:AJ211)</f>
        <v>85.739783832404626</v>
      </c>
    </row>
    <row r="207" spans="2:38" x14ac:dyDescent="0.2">
      <c r="B207">
        <v>2550</v>
      </c>
      <c r="C207">
        <v>5300000</v>
      </c>
      <c r="D207">
        <v>464.79556500000001</v>
      </c>
      <c r="E207">
        <v>-558804.60200700001</v>
      </c>
      <c r="F207">
        <v>2516564.5491559999</v>
      </c>
      <c r="G207">
        <v>13019.490782000001</v>
      </c>
      <c r="I207">
        <f t="shared" si="50"/>
        <v>1843.7655870319577</v>
      </c>
      <c r="J207">
        <f t="shared" si="51"/>
        <v>0.5034550839091807</v>
      </c>
      <c r="K207">
        <f t="shared" si="52"/>
        <v>0.99931105506393958</v>
      </c>
      <c r="L207">
        <f t="shared" si="53"/>
        <v>1061.6889629999641</v>
      </c>
      <c r="M207">
        <f t="shared" si="54"/>
        <v>-4.1069964200002138</v>
      </c>
      <c r="O207">
        <v>2550</v>
      </c>
      <c r="P207">
        <v>5300000</v>
      </c>
      <c r="Q207">
        <v>464.79556500000001</v>
      </c>
      <c r="R207">
        <v>-558804.60200700001</v>
      </c>
      <c r="S207">
        <v>2516564.5491559999</v>
      </c>
      <c r="T207">
        <v>13019.490782000001</v>
      </c>
      <c r="U207">
        <v>57987.623446999998</v>
      </c>
      <c r="V207">
        <f t="shared" si="49"/>
        <v>5.7987623447000001</v>
      </c>
      <c r="Y207">
        <v>5300000</v>
      </c>
      <c r="Z207">
        <v>36.310200000000002</v>
      </c>
      <c r="AA207">
        <v>100.018</v>
      </c>
      <c r="AB207">
        <v>63.707799999999999</v>
      </c>
      <c r="AD207">
        <f t="shared" si="59"/>
        <v>135318.20295986923</v>
      </c>
      <c r="AE207">
        <f t="shared" si="60"/>
        <v>4.3803933911880213</v>
      </c>
      <c r="AF207">
        <f t="shared" si="61"/>
        <v>31.956322283307156</v>
      </c>
      <c r="AG207">
        <f t="shared" si="62"/>
        <v>1.8844471358788611E-2</v>
      </c>
      <c r="AI207">
        <v>0.18659011738089989</v>
      </c>
      <c r="AJ207">
        <v>87.691219927366078</v>
      </c>
    </row>
    <row r="208" spans="2:38" x14ac:dyDescent="0.2">
      <c r="B208">
        <v>2600</v>
      </c>
      <c r="C208">
        <v>5400000</v>
      </c>
      <c r="D208">
        <v>464.81018399999999</v>
      </c>
      <c r="E208">
        <v>-558752.36648800003</v>
      </c>
      <c r="F208">
        <v>2516564.5491559999</v>
      </c>
      <c r="G208">
        <v>13633.355901999999</v>
      </c>
      <c r="I208">
        <f t="shared" si="50"/>
        <v>1896.0011060319375</v>
      </c>
      <c r="J208">
        <f t="shared" si="51"/>
        <v>0.51332675222112534</v>
      </c>
      <c r="K208">
        <f t="shared" si="52"/>
        <v>0.99931105506393958</v>
      </c>
      <c r="L208">
        <f t="shared" si="53"/>
        <v>1113.924481999944</v>
      </c>
      <c r="M208">
        <f t="shared" si="54"/>
        <v>-4.1552896200004037</v>
      </c>
      <c r="O208">
        <v>2600</v>
      </c>
      <c r="P208">
        <v>5400000</v>
      </c>
      <c r="Q208">
        <v>464.81018399999999</v>
      </c>
      <c r="R208">
        <v>-558752.36648800003</v>
      </c>
      <c r="S208">
        <v>2516564.5491559999</v>
      </c>
      <c r="T208">
        <v>13633.355901999999</v>
      </c>
      <c r="U208">
        <v>61091.613688999998</v>
      </c>
      <c r="V208">
        <f t="shared" si="49"/>
        <v>6.1091613688999997</v>
      </c>
      <c r="Y208">
        <v>5400000</v>
      </c>
      <c r="Z208">
        <v>36.238</v>
      </c>
      <c r="AA208">
        <v>100.053</v>
      </c>
      <c r="AB208">
        <v>63.814999999999998</v>
      </c>
      <c r="AD208">
        <f t="shared" si="59"/>
        <v>136002.44574778288</v>
      </c>
      <c r="AE208">
        <f t="shared" si="60"/>
        <v>4.5916513605157601</v>
      </c>
      <c r="AF208">
        <f t="shared" si="61"/>
        <v>31.50025878050571</v>
      </c>
      <c r="AG208">
        <f t="shared" si="62"/>
        <v>1.9117303263955349E-2</v>
      </c>
      <c r="AI208">
        <v>0.22961885040497296</v>
      </c>
      <c r="AJ208">
        <v>87.746975267537692</v>
      </c>
    </row>
    <row r="209" spans="2:38" x14ac:dyDescent="0.2">
      <c r="B209">
        <v>2650</v>
      </c>
      <c r="C209">
        <v>5500000</v>
      </c>
      <c r="D209">
        <v>464.74051800000001</v>
      </c>
      <c r="E209">
        <v>-558695.57987300004</v>
      </c>
      <c r="F209">
        <v>2516564.5491559999</v>
      </c>
      <c r="G209">
        <v>14353.763545</v>
      </c>
      <c r="I209">
        <f t="shared" si="50"/>
        <v>1952.7877210319275</v>
      </c>
      <c r="J209">
        <f t="shared" si="51"/>
        <v>0.52319842053307009</v>
      </c>
      <c r="K209">
        <f t="shared" si="52"/>
        <v>0.99931105506393958</v>
      </c>
      <c r="L209">
        <f t="shared" si="53"/>
        <v>1170.7110969999339</v>
      </c>
      <c r="M209">
        <f t="shared" si="54"/>
        <v>-4.0642677000002001</v>
      </c>
      <c r="O209">
        <v>2650</v>
      </c>
      <c r="P209">
        <v>5500000</v>
      </c>
      <c r="Q209">
        <v>464.74051800000001</v>
      </c>
      <c r="R209">
        <v>-558695.57987300004</v>
      </c>
      <c r="S209">
        <v>2516564.5491559999</v>
      </c>
      <c r="T209">
        <v>14353.763545</v>
      </c>
      <c r="U209">
        <v>63115.331228000003</v>
      </c>
      <c r="V209">
        <f t="shared" si="49"/>
        <v>6.3115331228000002</v>
      </c>
      <c r="Y209">
        <v>5500000</v>
      </c>
      <c r="Z209">
        <v>35.947600000000001</v>
      </c>
      <c r="AA209">
        <v>100.429</v>
      </c>
      <c r="AB209">
        <v>64.481399999999994</v>
      </c>
      <c r="AD209">
        <f t="shared" si="59"/>
        <v>140307.78615977176</v>
      </c>
      <c r="AE209">
        <f t="shared" si="60"/>
        <v>4.5981921978491158</v>
      </c>
      <c r="AF209">
        <f t="shared" si="61"/>
        <v>31.884282575628131</v>
      </c>
      <c r="AG209">
        <f t="shared" si="62"/>
        <v>1.8887048769926303E-2</v>
      </c>
      <c r="AI209">
        <v>0.19195130893127796</v>
      </c>
      <c r="AJ209">
        <v>88.046153220613746</v>
      </c>
    </row>
    <row r="210" spans="2:38" x14ac:dyDescent="0.2">
      <c r="B210">
        <v>2700</v>
      </c>
      <c r="C210">
        <v>5600000</v>
      </c>
      <c r="D210">
        <v>464.74956500000002</v>
      </c>
      <c r="E210">
        <v>-558621.59337699995</v>
      </c>
      <c r="F210">
        <v>2516564.5491559999</v>
      </c>
      <c r="G210">
        <v>15008.234965</v>
      </c>
      <c r="I210">
        <f t="shared" si="50"/>
        <v>2026.7742170320125</v>
      </c>
      <c r="J210">
        <f t="shared" si="51"/>
        <v>0.53307008884501483</v>
      </c>
      <c r="K210">
        <f t="shared" si="52"/>
        <v>0.99931105506393958</v>
      </c>
      <c r="L210">
        <f t="shared" si="53"/>
        <v>1244.697593000019</v>
      </c>
      <c r="M210">
        <f t="shared" si="54"/>
        <v>-3.7202700799982993</v>
      </c>
      <c r="O210">
        <v>2700</v>
      </c>
      <c r="P210">
        <v>5600000</v>
      </c>
      <c r="Q210">
        <v>464.74956500000002</v>
      </c>
      <c r="R210">
        <v>-558621.59337699995</v>
      </c>
      <c r="S210">
        <v>2516564.5491559999</v>
      </c>
      <c r="T210">
        <v>15008.234965</v>
      </c>
      <c r="U210">
        <v>65747.313615999999</v>
      </c>
      <c r="V210">
        <f t="shared" si="49"/>
        <v>6.5747313616000005</v>
      </c>
      <c r="Y210">
        <v>5600000</v>
      </c>
      <c r="Z210">
        <v>36.019399999999997</v>
      </c>
      <c r="AA210">
        <v>99.9756</v>
      </c>
      <c r="AB210">
        <v>63.956200000000003</v>
      </c>
      <c r="AD210">
        <f t="shared" si="59"/>
        <v>136907.22051821006</v>
      </c>
      <c r="AE210">
        <f t="shared" si="60"/>
        <v>4.9089169617256552</v>
      </c>
      <c r="AF210">
        <f t="shared" si="61"/>
        <v>30.535380813357815</v>
      </c>
      <c r="AG210">
        <f t="shared" si="62"/>
        <v>1.9721384962605917E-2</v>
      </c>
      <c r="AI210">
        <v>0.21073645441610253</v>
      </c>
      <c r="AJ210">
        <v>90.061700920660513</v>
      </c>
    </row>
    <row r="211" spans="2:38" x14ac:dyDescent="0.2">
      <c r="B211">
        <v>2750</v>
      </c>
      <c r="C211">
        <v>5700000</v>
      </c>
      <c r="D211">
        <v>464.82685800000002</v>
      </c>
      <c r="E211">
        <v>-558556.80402499996</v>
      </c>
      <c r="F211">
        <v>2516564.5491559999</v>
      </c>
      <c r="G211">
        <v>15707.522168</v>
      </c>
      <c r="I211">
        <f t="shared" si="50"/>
        <v>2091.563569032005</v>
      </c>
      <c r="J211">
        <f t="shared" si="51"/>
        <v>0.54294175715695958</v>
      </c>
      <c r="K211">
        <f t="shared" si="52"/>
        <v>0.99931105506393958</v>
      </c>
      <c r="L211">
        <f t="shared" si="53"/>
        <v>1309.4869450000115</v>
      </c>
      <c r="M211">
        <f t="shared" si="54"/>
        <v>-3.9042129600001498</v>
      </c>
      <c r="O211">
        <v>2750</v>
      </c>
      <c r="P211">
        <v>5700000</v>
      </c>
      <c r="Q211">
        <v>464.82685800000002</v>
      </c>
      <c r="R211">
        <v>-558556.80402499996</v>
      </c>
      <c r="S211">
        <v>2516564.5491559999</v>
      </c>
      <c r="T211">
        <v>15707.522168</v>
      </c>
      <c r="U211">
        <v>68475.829461999994</v>
      </c>
      <c r="V211">
        <f t="shared" si="49"/>
        <v>6.8475829462000002</v>
      </c>
      <c r="Y211">
        <v>5700000</v>
      </c>
      <c r="Z211">
        <v>35.925800000000002</v>
      </c>
      <c r="AA211">
        <v>100.509</v>
      </c>
      <c r="AB211">
        <v>64.583200000000005</v>
      </c>
      <c r="AD211">
        <f t="shared" si="59"/>
        <v>140973.36852803716</v>
      </c>
      <c r="AE211">
        <f t="shared" si="60"/>
        <v>4.9651714679495091</v>
      </c>
      <c r="AF211">
        <f t="shared" si="61"/>
        <v>30.87060455548508</v>
      </c>
      <c r="AG211">
        <f t="shared" si="62"/>
        <v>1.9507230540873916E-2</v>
      </c>
      <c r="AI211">
        <v>0.17725134235821677</v>
      </c>
      <c r="AJ211">
        <v>90.31739052372231</v>
      </c>
    </row>
    <row r="212" spans="2:38" x14ac:dyDescent="0.2">
      <c r="B212">
        <v>2800</v>
      </c>
      <c r="C212">
        <v>5800000</v>
      </c>
      <c r="D212">
        <v>464.83904000000001</v>
      </c>
      <c r="E212">
        <v>-558512.352143</v>
      </c>
      <c r="F212">
        <v>2516564.5491559999</v>
      </c>
      <c r="G212">
        <v>16420.661649000001</v>
      </c>
      <c r="I212">
        <f t="shared" si="50"/>
        <v>2136.0154510319699</v>
      </c>
      <c r="J212">
        <f t="shared" si="51"/>
        <v>0.55281342546890422</v>
      </c>
      <c r="K212">
        <f t="shared" si="52"/>
        <v>0.99931105506393958</v>
      </c>
      <c r="L212">
        <f t="shared" si="53"/>
        <v>1353.9388269999763</v>
      </c>
      <c r="M212">
        <f t="shared" si="54"/>
        <v>-4.3109623600007039</v>
      </c>
      <c r="O212">
        <v>2800</v>
      </c>
      <c r="P212">
        <v>5800000</v>
      </c>
      <c r="Q212">
        <v>464.83904000000001</v>
      </c>
      <c r="R212">
        <v>-558512.352143</v>
      </c>
      <c r="S212">
        <v>2516564.5491559999</v>
      </c>
      <c r="T212">
        <v>16420.661649000001</v>
      </c>
      <c r="U212">
        <v>70864.861613999994</v>
      </c>
      <c r="V212">
        <f t="shared" si="49"/>
        <v>7.0864861613999999</v>
      </c>
      <c r="Y212">
        <v>5800000</v>
      </c>
      <c r="Z212">
        <v>35.6404</v>
      </c>
      <c r="AA212">
        <v>100.691</v>
      </c>
      <c r="AB212">
        <v>65.050600000000003</v>
      </c>
      <c r="AD212">
        <f t="shared" si="59"/>
        <v>144056.32046920471</v>
      </c>
      <c r="AE212">
        <f t="shared" si="60"/>
        <v>5.0284328200959276</v>
      </c>
      <c r="AF212">
        <f t="shared" si="61"/>
        <v>30.982398638055386</v>
      </c>
      <c r="AG212">
        <f t="shared" si="62"/>
        <v>1.9436842416078251E-2</v>
      </c>
      <c r="AI212">
        <v>0.21750344578006076</v>
      </c>
      <c r="AJ212">
        <v>90.658573014691996</v>
      </c>
    </row>
    <row r="213" spans="2:38" x14ac:dyDescent="0.2">
      <c r="B213">
        <v>2850</v>
      </c>
      <c r="C213">
        <v>5900000</v>
      </c>
      <c r="D213">
        <v>464.75093600000002</v>
      </c>
      <c r="E213">
        <v>-558435.09515399998</v>
      </c>
      <c r="F213">
        <v>2516564.5491559999</v>
      </c>
      <c r="G213">
        <v>17177.649922000001</v>
      </c>
      <c r="I213">
        <f t="shared" si="50"/>
        <v>2213.2724400319858</v>
      </c>
      <c r="J213">
        <f t="shared" si="51"/>
        <v>0.56268509378084897</v>
      </c>
      <c r="K213">
        <f t="shared" si="52"/>
        <v>0.99931105506393958</v>
      </c>
      <c r="L213">
        <f t="shared" si="53"/>
        <v>1431.1958159999922</v>
      </c>
      <c r="M213">
        <f t="shared" si="54"/>
        <v>-3.6548602199996822</v>
      </c>
      <c r="O213">
        <v>2850</v>
      </c>
      <c r="P213">
        <v>5900000</v>
      </c>
      <c r="Q213">
        <v>464.75093600000002</v>
      </c>
      <c r="R213">
        <v>-558435.09515399998</v>
      </c>
      <c r="S213">
        <v>2516564.5491559999</v>
      </c>
      <c r="T213">
        <v>17177.649922000001</v>
      </c>
      <c r="U213">
        <v>72967.286147999999</v>
      </c>
      <c r="V213">
        <f t="shared" si="49"/>
        <v>7.2967286148000001</v>
      </c>
      <c r="Y213">
        <v>5900000</v>
      </c>
      <c r="Z213">
        <v>35.564700000000002</v>
      </c>
      <c r="AA213">
        <v>100.33799999999999</v>
      </c>
      <c r="AB213">
        <v>64.773300000000006</v>
      </c>
      <c r="AD213">
        <f t="shared" si="59"/>
        <v>142221.89743885584</v>
      </c>
      <c r="AE213">
        <f t="shared" si="60"/>
        <v>5.2443993172860912</v>
      </c>
      <c r="AF213">
        <f t="shared" si="61"/>
        <v>30.051237416729467</v>
      </c>
      <c r="AG213">
        <f t="shared" si="62"/>
        <v>2.0039108261969817E-2</v>
      </c>
      <c r="AI213">
        <v>0.20061047716142344</v>
      </c>
      <c r="AJ213">
        <v>91.164641764256771</v>
      </c>
    </row>
    <row r="214" spans="2:38" x14ac:dyDescent="0.2">
      <c r="AI214">
        <v>0.2379476380072833</v>
      </c>
      <c r="AJ214">
        <v>92.158485620004143</v>
      </c>
    </row>
    <row r="215" spans="2:38" x14ac:dyDescent="0.2">
      <c r="AI215">
        <v>0.16612033122527714</v>
      </c>
      <c r="AJ215">
        <v>93.346858124702166</v>
      </c>
    </row>
    <row r="216" spans="2:38" x14ac:dyDescent="0.2">
      <c r="B216" t="s">
        <v>5</v>
      </c>
      <c r="AE216" t="s">
        <v>6</v>
      </c>
      <c r="AI216">
        <v>0.16078696673460705</v>
      </c>
      <c r="AJ216">
        <v>94.109313168609759</v>
      </c>
    </row>
    <row r="217" spans="2:38" x14ac:dyDescent="0.2">
      <c r="D217" t="s">
        <v>7</v>
      </c>
      <c r="F217" t="s">
        <v>34</v>
      </c>
      <c r="Y217" t="s">
        <v>8</v>
      </c>
      <c r="Z217" t="s">
        <v>9</v>
      </c>
      <c r="AA217" t="s">
        <v>10</v>
      </c>
      <c r="AB217" t="s">
        <v>11</v>
      </c>
      <c r="AD217">
        <f>(4/3)*3.14*((3.413*6.5)^3)</f>
        <v>45710.641842597375</v>
      </c>
      <c r="AE217" t="s">
        <v>12</v>
      </c>
      <c r="AI217">
        <v>0.30852482897151634</v>
      </c>
      <c r="AJ217">
        <v>94.93365246152544</v>
      </c>
      <c r="AK217">
        <f>AVERAGE(AI212:AI222)</f>
        <v>0.19554308755724167</v>
      </c>
      <c r="AL217">
        <f>AVERAGE(AJ212:AJ222)</f>
        <v>95.039562402135701</v>
      </c>
    </row>
    <row r="218" spans="2:38" x14ac:dyDescent="0.2">
      <c r="B218">
        <v>2277</v>
      </c>
      <c r="C218" t="s">
        <v>13</v>
      </c>
      <c r="D218" t="s">
        <v>14</v>
      </c>
      <c r="E218" t="s">
        <v>15</v>
      </c>
      <c r="F218" t="s">
        <v>16</v>
      </c>
      <c r="G218" t="s">
        <v>17</v>
      </c>
      <c r="I218" t="s">
        <v>18</v>
      </c>
      <c r="J218" t="s">
        <v>19</v>
      </c>
      <c r="K218" t="s">
        <v>20</v>
      </c>
      <c r="L218" t="s">
        <v>21</v>
      </c>
      <c r="M218" t="s">
        <v>22</v>
      </c>
      <c r="Y218">
        <v>0</v>
      </c>
      <c r="Z218">
        <v>46.305</v>
      </c>
      <c r="AA218">
        <v>90.894999999999996</v>
      </c>
      <c r="AB218">
        <v>44.59</v>
      </c>
      <c r="AD218">
        <f>(1/6)*3.14*(AB218)^3</f>
        <v>46397.097696343335</v>
      </c>
      <c r="AI218">
        <v>0.20816642898062784</v>
      </c>
      <c r="AJ218">
        <v>96.061850870509659</v>
      </c>
    </row>
    <row r="219" spans="2:38" x14ac:dyDescent="0.2">
      <c r="B219" t="s">
        <v>23</v>
      </c>
      <c r="C219">
        <v>100000</v>
      </c>
      <c r="D219">
        <v>464.86802399999999</v>
      </c>
      <c r="E219">
        <v>-583747.43605999998</v>
      </c>
      <c r="F219">
        <v>2518299.5188569999</v>
      </c>
      <c r="G219">
        <v>-2.6447999999999999E-2</v>
      </c>
      <c r="Y219">
        <v>100000</v>
      </c>
      <c r="Z219">
        <v>46.540599999999998</v>
      </c>
      <c r="AA219">
        <v>90.638099999999994</v>
      </c>
      <c r="AB219">
        <v>44.097499999999997</v>
      </c>
      <c r="AD219">
        <f t="shared" ref="AD219:AD220" si="63">(1/6)*3.14*(AB219)^3</f>
        <v>44876.637043473056</v>
      </c>
      <c r="AI219">
        <v>0.18068114167956467</v>
      </c>
      <c r="AJ219">
        <v>97.070759743095849</v>
      </c>
    </row>
    <row r="220" spans="2:38" x14ac:dyDescent="0.2">
      <c r="B220">
        <v>0</v>
      </c>
      <c r="C220">
        <v>200000</v>
      </c>
      <c r="D220">
        <v>464.85329100000001</v>
      </c>
      <c r="E220">
        <v>-572904.25171500002</v>
      </c>
      <c r="F220">
        <v>2517346.5908599999</v>
      </c>
      <c r="G220">
        <v>-4.3135E-2</v>
      </c>
      <c r="I220">
        <f>E220-(128000-$B$218)/128000*$E$219</f>
        <v>458.86472071381286</v>
      </c>
      <c r="J220">
        <f>B220/$B$218</f>
        <v>0</v>
      </c>
      <c r="K220">
        <f>F220/$F$219</f>
        <v>0.99962159862642841</v>
      </c>
      <c r="L220">
        <f>E220-$E$220</f>
        <v>0</v>
      </c>
      <c r="O220" t="s">
        <v>24</v>
      </c>
      <c r="P220" t="s">
        <v>13</v>
      </c>
      <c r="Q220" t="s">
        <v>14</v>
      </c>
      <c r="R220" t="s">
        <v>15</v>
      </c>
      <c r="S220" t="s">
        <v>16</v>
      </c>
      <c r="T220" t="s">
        <v>17</v>
      </c>
      <c r="U220" t="s">
        <v>25</v>
      </c>
      <c r="V220" t="s">
        <v>26</v>
      </c>
      <c r="Y220">
        <v>200000</v>
      </c>
      <c r="Z220">
        <v>46.488900000000001</v>
      </c>
      <c r="AA220">
        <v>90.438000000000002</v>
      </c>
      <c r="AB220">
        <v>43.949100000000001</v>
      </c>
      <c r="AD220">
        <f t="shared" si="63"/>
        <v>44425.094002808335</v>
      </c>
      <c r="AE220" t="s">
        <v>27</v>
      </c>
      <c r="AF220" t="s">
        <v>28</v>
      </c>
      <c r="AG220" t="s">
        <v>29</v>
      </c>
      <c r="AI220">
        <v>0.14517833206571384</v>
      </c>
      <c r="AJ220">
        <v>97.3402580348681</v>
      </c>
    </row>
    <row r="221" spans="2:38" x14ac:dyDescent="0.2">
      <c r="B221">
        <v>20</v>
      </c>
      <c r="C221">
        <v>300000</v>
      </c>
      <c r="D221">
        <v>464.75312700000001</v>
      </c>
      <c r="E221">
        <v>-572913.47129100002</v>
      </c>
      <c r="F221">
        <v>2517436.1911630002</v>
      </c>
      <c r="G221">
        <v>-56.932146000000003</v>
      </c>
      <c r="I221">
        <f t="shared" ref="I221:I227" si="64">E221-(128000-$B$218)/128000*$E$219</f>
        <v>449.64514471380971</v>
      </c>
      <c r="J221">
        <f t="shared" ref="J221:J227" si="65">B221/$B$218</f>
        <v>8.7834870443566099E-3</v>
      </c>
      <c r="K221">
        <f t="shared" ref="K221:K227" si="66">F221/$F$219</f>
        <v>0.99965717831118373</v>
      </c>
      <c r="L221">
        <f t="shared" ref="L221:L227" si="67">E221-$E$220</f>
        <v>-9.2195760000031441</v>
      </c>
      <c r="M221">
        <f>((L221-L220)-(B221-B220)*$H$14)/(B221-B220)</f>
        <v>-5.6609788000001569</v>
      </c>
      <c r="O221">
        <v>20</v>
      </c>
      <c r="P221">
        <v>300000</v>
      </c>
      <c r="Q221">
        <v>464.75312700000001</v>
      </c>
      <c r="R221">
        <v>-572913.47129100002</v>
      </c>
      <c r="S221">
        <v>2517436.1911630002</v>
      </c>
      <c r="T221">
        <v>-56.932146000000003</v>
      </c>
      <c r="U221">
        <v>83.788107999999994</v>
      </c>
      <c r="V221">
        <f>U221*10^-4</f>
        <v>8.378810799999999E-3</v>
      </c>
      <c r="Y221">
        <v>300000</v>
      </c>
      <c r="Z221">
        <v>46.5379</v>
      </c>
      <c r="AA221">
        <v>90.436099999999996</v>
      </c>
      <c r="AB221">
        <v>43.898200000000003</v>
      </c>
      <c r="AD221">
        <f>(1/6)*3.14*(AB221)^3</f>
        <v>44270.918871180809</v>
      </c>
      <c r="AE221">
        <f>V221*$AD$217/AD221</f>
        <v>8.6512959141448968E-3</v>
      </c>
      <c r="AF221">
        <f>AD221/O221*0.6022</f>
        <v>1332.9973672112542</v>
      </c>
      <c r="AG221">
        <f>O221/AD221</f>
        <v>4.5176383300730332E-4</v>
      </c>
      <c r="AI221">
        <v>0.18487606698425599</v>
      </c>
      <c r="AJ221">
        <v>98.797881297972651</v>
      </c>
    </row>
    <row r="222" spans="2:38" x14ac:dyDescent="0.2">
      <c r="B222">
        <v>40</v>
      </c>
      <c r="C222">
        <v>400000</v>
      </c>
      <c r="D222">
        <v>464.80404499999997</v>
      </c>
      <c r="E222">
        <v>-572907.12132699997</v>
      </c>
      <c r="F222">
        <v>2517436.1911630002</v>
      </c>
      <c r="G222">
        <v>-209.483352</v>
      </c>
      <c r="I222">
        <f t="shared" si="64"/>
        <v>455.99510871386155</v>
      </c>
      <c r="J222">
        <f t="shared" si="65"/>
        <v>1.756697408871322E-2</v>
      </c>
      <c r="K222">
        <f t="shared" si="66"/>
        <v>0.99965717831118373</v>
      </c>
      <c r="L222">
        <f t="shared" si="67"/>
        <v>-2.869611999951303</v>
      </c>
      <c r="M222">
        <f t="shared" ref="M222:M227" si="68">((L222-L221)-(B222-B221)*$H$14)/(B222-B221)</f>
        <v>-4.8825017999974083</v>
      </c>
      <c r="O222">
        <v>40</v>
      </c>
      <c r="P222">
        <v>400000</v>
      </c>
      <c r="Q222">
        <v>464.80404499999997</v>
      </c>
      <c r="R222">
        <v>-572907.12132699997</v>
      </c>
      <c r="S222">
        <v>2517436.1911630002</v>
      </c>
      <c r="T222">
        <v>-209.483352</v>
      </c>
      <c r="U222">
        <v>146.72235599999999</v>
      </c>
      <c r="V222">
        <f>U222*10^-4</f>
        <v>1.46722356E-2</v>
      </c>
      <c r="Y222">
        <v>400000</v>
      </c>
      <c r="Z222">
        <v>46.749699999999997</v>
      </c>
      <c r="AA222">
        <v>90.156599999999997</v>
      </c>
      <c r="AB222">
        <v>43.4069</v>
      </c>
      <c r="AD222">
        <f t="shared" ref="AD222:AD246" si="69">(1/6)*3.14*(AB222)^3</f>
        <v>42801.078276368768</v>
      </c>
      <c r="AE222">
        <f t="shared" ref="AE222:AE246" si="70">V222*$AD$217/AD222</f>
        <v>1.5669635755697763E-2</v>
      </c>
      <c r="AF222">
        <f t="shared" ref="AF222:AF246" si="71">AD222/O222*0.6022</f>
        <v>644.3702334507318</v>
      </c>
      <c r="AG222">
        <f t="shared" ref="AG222:AG246" si="72">O222/AD222</f>
        <v>9.3455589463699816E-4</v>
      </c>
      <c r="AI222">
        <v>0.14057830553932799</v>
      </c>
      <c r="AJ222">
        <v>99.792912323256189</v>
      </c>
    </row>
    <row r="223" spans="2:38" x14ac:dyDescent="0.2">
      <c r="B223">
        <v>60</v>
      </c>
      <c r="C223">
        <v>500000</v>
      </c>
      <c r="D223">
        <v>464.80432000000002</v>
      </c>
      <c r="E223">
        <v>-572906.62986600003</v>
      </c>
      <c r="F223">
        <v>2517436.1911630002</v>
      </c>
      <c r="G223">
        <v>-286.46275000000003</v>
      </c>
      <c r="I223">
        <f t="shared" si="64"/>
        <v>456.48656971380115</v>
      </c>
      <c r="J223">
        <f t="shared" si="65"/>
        <v>2.6350461133069828E-2</v>
      </c>
      <c r="K223">
        <f t="shared" si="66"/>
        <v>0.99965717831118373</v>
      </c>
      <c r="L223">
        <f t="shared" si="67"/>
        <v>-2.3781510000117123</v>
      </c>
      <c r="M223">
        <f t="shared" si="68"/>
        <v>-5.1754269500030201</v>
      </c>
      <c r="O223">
        <v>60</v>
      </c>
      <c r="P223">
        <v>500000</v>
      </c>
      <c r="Q223">
        <v>464.80432000000002</v>
      </c>
      <c r="R223">
        <v>-572906.62986600003</v>
      </c>
      <c r="S223">
        <v>2517436.1911630002</v>
      </c>
      <c r="T223">
        <v>-286.46275000000003</v>
      </c>
      <c r="U223">
        <v>233.42496700000001</v>
      </c>
      <c r="V223">
        <f t="shared" ref="V223:V277" si="73">U223*10^-4</f>
        <v>2.3342496700000003E-2</v>
      </c>
      <c r="Y223">
        <v>500000</v>
      </c>
      <c r="Z223">
        <v>46.924300000000002</v>
      </c>
      <c r="AA223">
        <v>90.609499999999997</v>
      </c>
      <c r="AB223">
        <v>43.685200000000002</v>
      </c>
      <c r="AD223">
        <f t="shared" si="69"/>
        <v>43629.615206245486</v>
      </c>
      <c r="AE223">
        <f t="shared" si="70"/>
        <v>2.4455877076196914E-2</v>
      </c>
      <c r="AF223">
        <f t="shared" si="71"/>
        <v>437.89590462001718</v>
      </c>
      <c r="AG223">
        <f t="shared" si="72"/>
        <v>1.3752126787359594E-3</v>
      </c>
      <c r="AI223">
        <v>0.16652577590440815</v>
      </c>
      <c r="AJ223">
        <v>100.13076965004252</v>
      </c>
    </row>
    <row r="224" spans="2:38" x14ac:dyDescent="0.2">
      <c r="B224">
        <v>80</v>
      </c>
      <c r="C224">
        <v>600000</v>
      </c>
      <c r="D224">
        <v>464.819818</v>
      </c>
      <c r="E224">
        <v>-572911.22474600002</v>
      </c>
      <c r="F224">
        <v>2517436.1911630002</v>
      </c>
      <c r="G224">
        <v>-254.52801400000001</v>
      </c>
      <c r="I224">
        <f t="shared" si="64"/>
        <v>451.8916897138115</v>
      </c>
      <c r="J224">
        <f t="shared" si="65"/>
        <v>3.513394817742644E-2</v>
      </c>
      <c r="K224">
        <f t="shared" si="66"/>
        <v>0.99965717831118373</v>
      </c>
      <c r="L224">
        <f t="shared" si="67"/>
        <v>-6.973031000001356</v>
      </c>
      <c r="M224">
        <f t="shared" si="68"/>
        <v>-5.4297439999994825</v>
      </c>
      <c r="O224">
        <v>80</v>
      </c>
      <c r="P224">
        <v>600000</v>
      </c>
      <c r="Q224">
        <v>464.819818</v>
      </c>
      <c r="R224">
        <v>-572911.22474600002</v>
      </c>
      <c r="S224">
        <v>2517436.1911630002</v>
      </c>
      <c r="T224">
        <v>-254.52801400000001</v>
      </c>
      <c r="U224">
        <v>301.18194199999999</v>
      </c>
      <c r="V224">
        <f t="shared" si="73"/>
        <v>3.01181942E-2</v>
      </c>
      <c r="Y224">
        <v>600000</v>
      </c>
      <c r="Z224">
        <v>46.4407</v>
      </c>
      <c r="AA224">
        <v>90.268900000000002</v>
      </c>
      <c r="AB224">
        <v>43.828200000000002</v>
      </c>
      <c r="AD224">
        <f t="shared" si="69"/>
        <v>44059.473389769999</v>
      </c>
      <c r="AE224">
        <f t="shared" si="70"/>
        <v>3.1246900657274979E-2</v>
      </c>
      <c r="AF224">
        <f t="shared" si="71"/>
        <v>331.65768594149364</v>
      </c>
      <c r="AG224">
        <f t="shared" si="72"/>
        <v>1.8157275574377358E-3</v>
      </c>
      <c r="AI224">
        <v>0.18797784792327796</v>
      </c>
      <c r="AJ224">
        <v>102.17779816007693</v>
      </c>
    </row>
    <row r="225" spans="2:38" x14ac:dyDescent="0.2">
      <c r="B225">
        <v>100</v>
      </c>
      <c r="C225">
        <v>700000</v>
      </c>
      <c r="D225">
        <v>464.79581400000001</v>
      </c>
      <c r="E225">
        <v>-572916.55590499996</v>
      </c>
      <c r="F225">
        <v>2517436.1911630002</v>
      </c>
      <c r="G225">
        <v>-272.193872</v>
      </c>
      <c r="I225">
        <f t="shared" si="64"/>
        <v>446.56053071387578</v>
      </c>
      <c r="J225">
        <f t="shared" si="65"/>
        <v>4.3917435221783048E-2</v>
      </c>
      <c r="K225">
        <f t="shared" si="66"/>
        <v>0.99965717831118373</v>
      </c>
      <c r="L225">
        <f t="shared" si="67"/>
        <v>-12.30418999993708</v>
      </c>
      <c r="M225">
        <f t="shared" si="68"/>
        <v>-5.466557949996786</v>
      </c>
      <c r="O225">
        <v>100</v>
      </c>
      <c r="P225">
        <v>700000</v>
      </c>
      <c r="Q225">
        <v>464.79581400000001</v>
      </c>
      <c r="R225">
        <v>-572916.55590499996</v>
      </c>
      <c r="S225">
        <v>2517436.1911630002</v>
      </c>
      <c r="T225">
        <v>-272.193872</v>
      </c>
      <c r="U225">
        <v>371.76979</v>
      </c>
      <c r="V225">
        <f t="shared" si="73"/>
        <v>3.7176978999999999E-2</v>
      </c>
      <c r="Y225">
        <v>700000</v>
      </c>
      <c r="Z225">
        <v>46.635399999999997</v>
      </c>
      <c r="AA225">
        <v>90.38</v>
      </c>
      <c r="AB225">
        <v>43.744599999999998</v>
      </c>
      <c r="AD225">
        <f t="shared" si="69"/>
        <v>43807.830570553422</v>
      </c>
      <c r="AE225">
        <f t="shared" si="70"/>
        <v>3.8791776486668775E-2</v>
      </c>
      <c r="AF225">
        <f t="shared" si="71"/>
        <v>263.81075569587267</v>
      </c>
      <c r="AG225">
        <f t="shared" si="72"/>
        <v>2.2826969219338065E-3</v>
      </c>
      <c r="AI225">
        <v>0.12897569909978204</v>
      </c>
      <c r="AJ225">
        <v>103.09236836189991</v>
      </c>
    </row>
    <row r="226" spans="2:38" x14ac:dyDescent="0.2">
      <c r="B226">
        <v>120</v>
      </c>
      <c r="C226">
        <v>800000</v>
      </c>
      <c r="D226">
        <v>464.76174400000002</v>
      </c>
      <c r="E226">
        <v>-572911.87507900002</v>
      </c>
      <c r="F226">
        <v>2517436.1911630002</v>
      </c>
      <c r="G226">
        <v>-239.39625000000001</v>
      </c>
      <c r="I226">
        <f t="shared" si="64"/>
        <v>451.24135671381373</v>
      </c>
      <c r="J226">
        <f t="shared" si="65"/>
        <v>5.2700922266139656E-2</v>
      </c>
      <c r="K226">
        <f t="shared" si="66"/>
        <v>0.99965717831118373</v>
      </c>
      <c r="L226">
        <f t="shared" si="67"/>
        <v>-7.6233639999991283</v>
      </c>
      <c r="M226">
        <f t="shared" si="68"/>
        <v>-4.9659587000031022</v>
      </c>
      <c r="O226">
        <v>120</v>
      </c>
      <c r="P226">
        <v>800000</v>
      </c>
      <c r="Q226">
        <v>464.76174400000002</v>
      </c>
      <c r="R226">
        <v>-572911.87507900002</v>
      </c>
      <c r="S226">
        <v>2517436.1911630002</v>
      </c>
      <c r="T226">
        <v>-239.39625000000001</v>
      </c>
      <c r="U226">
        <v>539.06163200000003</v>
      </c>
      <c r="V226">
        <f t="shared" si="73"/>
        <v>5.3906163200000003E-2</v>
      </c>
      <c r="Y226">
        <v>800000</v>
      </c>
      <c r="Z226">
        <v>46.720500000000001</v>
      </c>
      <c r="AA226">
        <v>89.893799999999999</v>
      </c>
      <c r="AB226">
        <v>43.173299999999998</v>
      </c>
      <c r="AD226">
        <f t="shared" si="69"/>
        <v>42113.771346530142</v>
      </c>
      <c r="AE226">
        <f t="shared" si="70"/>
        <v>5.8510203203324007E-2</v>
      </c>
      <c r="AF226">
        <f t="shared" si="71"/>
        <v>211.34094254067043</v>
      </c>
      <c r="AG226">
        <f t="shared" si="72"/>
        <v>2.8494242183296436E-3</v>
      </c>
      <c r="AI226">
        <v>0.12648623666528758</v>
      </c>
      <c r="AJ226">
        <v>104.37580161477794</v>
      </c>
    </row>
    <row r="227" spans="2:38" x14ac:dyDescent="0.2">
      <c r="B227">
        <v>140</v>
      </c>
      <c r="C227">
        <v>900000</v>
      </c>
      <c r="D227">
        <v>464.78488800000002</v>
      </c>
      <c r="E227">
        <v>-572907.59502699994</v>
      </c>
      <c r="F227">
        <v>2517436.1911630002</v>
      </c>
      <c r="G227">
        <v>-227.350211</v>
      </c>
      <c r="I227">
        <f t="shared" si="64"/>
        <v>455.52140871388838</v>
      </c>
      <c r="J227">
        <f t="shared" si="65"/>
        <v>6.1484409310496264E-2</v>
      </c>
      <c r="K227">
        <f t="shared" si="66"/>
        <v>0.99965717831118373</v>
      </c>
      <c r="L227">
        <f t="shared" si="67"/>
        <v>-3.3433119999244809</v>
      </c>
      <c r="M227">
        <f t="shared" si="68"/>
        <v>-4.9859973999962675</v>
      </c>
      <c r="O227">
        <v>140</v>
      </c>
      <c r="P227">
        <v>900000</v>
      </c>
      <c r="Q227">
        <v>464.78488800000002</v>
      </c>
      <c r="R227">
        <v>-572907.59502699994</v>
      </c>
      <c r="S227">
        <v>2517436.1911630002</v>
      </c>
      <c r="T227">
        <v>-227.350211</v>
      </c>
      <c r="U227">
        <v>657.415663</v>
      </c>
      <c r="V227">
        <f t="shared" si="73"/>
        <v>6.5741566299999998E-2</v>
      </c>
      <c r="Y227">
        <v>900000</v>
      </c>
      <c r="Z227">
        <v>46.606099999999998</v>
      </c>
      <c r="AA227">
        <v>90.468699999999998</v>
      </c>
      <c r="AB227">
        <v>43.8626</v>
      </c>
      <c r="AD227">
        <f t="shared" si="69"/>
        <v>44163.299405911348</v>
      </c>
      <c r="AE227">
        <f t="shared" si="70"/>
        <v>6.8044943012306555E-2</v>
      </c>
      <c r="AF227">
        <f t="shared" si="71"/>
        <v>189.96527787314153</v>
      </c>
      <c r="AG227">
        <f t="shared" si="72"/>
        <v>3.1700530051715454E-3</v>
      </c>
      <c r="AI227">
        <v>0.15165498549757589</v>
      </c>
      <c r="AJ227">
        <v>104.51540842296438</v>
      </c>
    </row>
    <row r="228" spans="2:38" x14ac:dyDescent="0.2">
      <c r="B228">
        <v>160</v>
      </c>
      <c r="C228">
        <v>1000000</v>
      </c>
      <c r="D228">
        <v>464.78431899999998</v>
      </c>
      <c r="E228">
        <v>-572911.03812799999</v>
      </c>
      <c r="F228">
        <v>2517436.1911630002</v>
      </c>
      <c r="G228">
        <v>-145.90283600000001</v>
      </c>
      <c r="I228">
        <f t="shared" ref="I228:I269" si="74">E228-(128000-$B$218)/128000*$E$219</f>
        <v>452.07830771384761</v>
      </c>
      <c r="J228">
        <f t="shared" ref="J228:J269" si="75">B228/$B$218</f>
        <v>7.026789635485288E-2</v>
      </c>
      <c r="K228">
        <f t="shared" ref="K228:K269" si="76">F228/$F$219</f>
        <v>0.99965717831118373</v>
      </c>
      <c r="L228">
        <f t="shared" ref="L228:L269" si="77">E228-$E$220</f>
        <v>-6.7864129999652505</v>
      </c>
      <c r="M228">
        <f t="shared" ref="M228:M269" si="78">((L228-L227)-(B228-B227)*$H$14)/(B228-B227)</f>
        <v>-5.3721550500020383</v>
      </c>
      <c r="O228">
        <v>160</v>
      </c>
      <c r="P228">
        <v>1000000</v>
      </c>
      <c r="Q228">
        <v>464.78431899999998</v>
      </c>
      <c r="R228">
        <v>-572911.03812799999</v>
      </c>
      <c r="S228">
        <v>2517436.1911630002</v>
      </c>
      <c r="T228">
        <v>-145.90283600000001</v>
      </c>
      <c r="U228">
        <v>734.79032199999995</v>
      </c>
      <c r="V228">
        <f t="shared" si="73"/>
        <v>7.3479032200000002E-2</v>
      </c>
      <c r="Y228">
        <v>1000000</v>
      </c>
      <c r="Z228">
        <v>46.510399999999997</v>
      </c>
      <c r="AA228">
        <v>90.430099999999996</v>
      </c>
      <c r="AB228">
        <v>43.919699999999999</v>
      </c>
      <c r="AD228">
        <f t="shared" si="69"/>
        <v>44335.998373751478</v>
      </c>
      <c r="AE228">
        <f t="shared" si="70"/>
        <v>7.5757259270908761E-2</v>
      </c>
      <c r="AF228">
        <f t="shared" si="71"/>
        <v>166.86961387920712</v>
      </c>
      <c r="AG228">
        <f t="shared" si="72"/>
        <v>3.608805617755657E-3</v>
      </c>
      <c r="AI228">
        <v>0.12009309741850617</v>
      </c>
      <c r="AJ228">
        <v>107.20125893276601</v>
      </c>
      <c r="AK228">
        <f>AVERAGE(AI223:AI233)</f>
        <v>0.14489564155181991</v>
      </c>
      <c r="AL228">
        <f>AVERAGE(AJ223:AJ233)</f>
        <v>107.26725819107365</v>
      </c>
    </row>
    <row r="229" spans="2:38" x14ac:dyDescent="0.2">
      <c r="B229">
        <v>180</v>
      </c>
      <c r="C229">
        <v>1100000</v>
      </c>
      <c r="D229">
        <v>464.77499499999999</v>
      </c>
      <c r="E229">
        <v>-572908.51248000003</v>
      </c>
      <c r="F229">
        <v>2517436.1911630002</v>
      </c>
      <c r="G229">
        <v>-213.56141400000001</v>
      </c>
      <c r="I229">
        <f t="shared" si="74"/>
        <v>454.60395571379922</v>
      </c>
      <c r="J229">
        <f t="shared" si="75"/>
        <v>7.9051383399209488E-2</v>
      </c>
      <c r="K229">
        <f t="shared" si="76"/>
        <v>0.99965717831118373</v>
      </c>
      <c r="L229">
        <f t="shared" si="77"/>
        <v>-4.2607650000136346</v>
      </c>
      <c r="M229">
        <f t="shared" si="78"/>
        <v>-5.0737176000024196</v>
      </c>
      <c r="O229">
        <v>180</v>
      </c>
      <c r="P229">
        <v>1100000</v>
      </c>
      <c r="Q229">
        <v>464.77499499999999</v>
      </c>
      <c r="R229">
        <v>-572908.51248000003</v>
      </c>
      <c r="S229">
        <v>2517436.1911630002</v>
      </c>
      <c r="T229">
        <v>-213.56141400000001</v>
      </c>
      <c r="U229">
        <v>946.755582</v>
      </c>
      <c r="V229">
        <f t="shared" si="73"/>
        <v>9.467555820000001E-2</v>
      </c>
      <c r="Y229">
        <v>1100000</v>
      </c>
      <c r="Z229">
        <v>46.624200000000002</v>
      </c>
      <c r="AA229">
        <v>90.683800000000005</v>
      </c>
      <c r="AB229">
        <v>44.059600000000003</v>
      </c>
      <c r="AD229">
        <f t="shared" si="69"/>
        <v>44761.02755267371</v>
      </c>
      <c r="AE229">
        <f t="shared" si="70"/>
        <v>9.6684119394611134E-2</v>
      </c>
      <c r="AF229">
        <f t="shared" si="71"/>
        <v>149.75050440122283</v>
      </c>
      <c r="AG229">
        <f t="shared" si="72"/>
        <v>4.0213554031613835E-3</v>
      </c>
      <c r="AI229">
        <v>0.15540192161014224</v>
      </c>
      <c r="AJ229">
        <v>108.2797081284769</v>
      </c>
    </row>
    <row r="230" spans="2:38" x14ac:dyDescent="0.2">
      <c r="B230">
        <v>200</v>
      </c>
      <c r="C230">
        <v>1200000</v>
      </c>
      <c r="D230">
        <v>464.79450800000001</v>
      </c>
      <c r="E230">
        <v>-572907.87285399996</v>
      </c>
      <c r="F230">
        <v>2517436.1911630002</v>
      </c>
      <c r="G230">
        <v>-173.754558</v>
      </c>
      <c r="I230">
        <f t="shared" si="74"/>
        <v>455.24358171387576</v>
      </c>
      <c r="J230">
        <f t="shared" si="75"/>
        <v>8.7834870443566096E-2</v>
      </c>
      <c r="K230">
        <f t="shared" si="76"/>
        <v>0.99965717831118373</v>
      </c>
      <c r="L230">
        <f t="shared" si="77"/>
        <v>-3.6211389999371022</v>
      </c>
      <c r="M230">
        <f t="shared" si="78"/>
        <v>-5.168018699996173</v>
      </c>
      <c r="O230">
        <v>200</v>
      </c>
      <c r="P230">
        <v>1200000</v>
      </c>
      <c r="Q230">
        <v>464.79450800000001</v>
      </c>
      <c r="R230">
        <v>-572907.87285399996</v>
      </c>
      <c r="S230">
        <v>2517436.1911630002</v>
      </c>
      <c r="T230">
        <v>-173.754558</v>
      </c>
      <c r="U230">
        <v>1079.496089</v>
      </c>
      <c r="V230">
        <f t="shared" si="73"/>
        <v>0.10794960890000001</v>
      </c>
      <c r="Y230">
        <v>1200000</v>
      </c>
      <c r="Z230">
        <v>46.740099999999998</v>
      </c>
      <c r="AA230">
        <v>90.690200000000004</v>
      </c>
      <c r="AB230">
        <v>43.950099999999999</v>
      </c>
      <c r="AD230">
        <f t="shared" si="69"/>
        <v>44428.126563532511</v>
      </c>
      <c r="AE230">
        <f t="shared" si="70"/>
        <v>0.11106581103346937</v>
      </c>
      <c r="AF230">
        <f t="shared" si="71"/>
        <v>133.77308908279639</v>
      </c>
      <c r="AG230">
        <f t="shared" si="72"/>
        <v>4.5016527922688504E-3</v>
      </c>
      <c r="AI230">
        <v>0.13886732075704936</v>
      </c>
      <c r="AJ230">
        <v>110.34953613903117</v>
      </c>
    </row>
    <row r="231" spans="2:38" x14ac:dyDescent="0.2">
      <c r="B231">
        <v>220</v>
      </c>
      <c r="C231">
        <v>1300000</v>
      </c>
      <c r="D231">
        <v>464.782129</v>
      </c>
      <c r="E231">
        <v>-572916.480813</v>
      </c>
      <c r="F231">
        <v>2517436.1911630002</v>
      </c>
      <c r="G231">
        <v>-164.262494</v>
      </c>
      <c r="I231">
        <f t="shared" si="74"/>
        <v>446.63562271383125</v>
      </c>
      <c r="J231">
        <f t="shared" si="75"/>
        <v>9.6618357487922704E-2</v>
      </c>
      <c r="K231">
        <f t="shared" si="76"/>
        <v>0.99965717831118373</v>
      </c>
      <c r="L231">
        <f t="shared" si="77"/>
        <v>-12.229097999981605</v>
      </c>
      <c r="M231">
        <f t="shared" si="78"/>
        <v>-5.6303979500022248</v>
      </c>
      <c r="O231">
        <v>220</v>
      </c>
      <c r="P231">
        <v>1300000</v>
      </c>
      <c r="Q231">
        <v>464.782129</v>
      </c>
      <c r="R231">
        <v>-572916.480813</v>
      </c>
      <c r="S231">
        <v>2517436.1911630002</v>
      </c>
      <c r="T231">
        <v>-164.262494</v>
      </c>
      <c r="U231">
        <v>1259.0728489999999</v>
      </c>
      <c r="V231">
        <f t="shared" si="73"/>
        <v>0.1259072849</v>
      </c>
      <c r="Y231">
        <v>1300000</v>
      </c>
      <c r="Z231">
        <v>46.723599999999998</v>
      </c>
      <c r="AA231">
        <v>90.691999999999993</v>
      </c>
      <c r="AB231">
        <v>43.968400000000003</v>
      </c>
      <c r="AD231">
        <f t="shared" si="69"/>
        <v>44483.646798677953</v>
      </c>
      <c r="AE231">
        <f t="shared" si="70"/>
        <v>0.12938019293887601</v>
      </c>
      <c r="AF231">
        <f t="shared" si="71"/>
        <v>121.76387319165391</v>
      </c>
      <c r="AG231">
        <f t="shared" si="72"/>
        <v>4.945637685589626E-3</v>
      </c>
      <c r="AI231">
        <v>0.11019280247053673</v>
      </c>
      <c r="AJ231">
        <v>112.6872027198812</v>
      </c>
    </row>
    <row r="232" spans="2:38" x14ac:dyDescent="0.2">
      <c r="B232">
        <v>240</v>
      </c>
      <c r="C232">
        <v>1400000</v>
      </c>
      <c r="D232">
        <v>464.79361599999999</v>
      </c>
      <c r="E232">
        <v>-572907.70529700001</v>
      </c>
      <c r="F232">
        <v>2517436.1911630002</v>
      </c>
      <c r="G232">
        <v>-134.342893</v>
      </c>
      <c r="I232">
        <f t="shared" si="74"/>
        <v>455.41113871382549</v>
      </c>
      <c r="J232">
        <f t="shared" si="75"/>
        <v>0.10540184453227931</v>
      </c>
      <c r="K232">
        <f t="shared" si="76"/>
        <v>0.99965717831118373</v>
      </c>
      <c r="L232">
        <f t="shared" si="77"/>
        <v>-3.4535819999873638</v>
      </c>
      <c r="M232">
        <f t="shared" si="78"/>
        <v>-4.7612242000002878</v>
      </c>
      <c r="O232">
        <v>240</v>
      </c>
      <c r="P232">
        <v>1400000</v>
      </c>
      <c r="Q232">
        <v>464.79361599999999</v>
      </c>
      <c r="R232">
        <v>-572907.70529700001</v>
      </c>
      <c r="S232">
        <v>2517436.1911630002</v>
      </c>
      <c r="T232">
        <v>-134.342893</v>
      </c>
      <c r="U232">
        <v>1477.7270880000001</v>
      </c>
      <c r="V232">
        <f t="shared" si="73"/>
        <v>0.14777270880000001</v>
      </c>
      <c r="Y232">
        <v>1400000</v>
      </c>
      <c r="Z232">
        <v>46.313699999999997</v>
      </c>
      <c r="AA232">
        <v>90.691800000000001</v>
      </c>
      <c r="AB232">
        <v>44.378100000000003</v>
      </c>
      <c r="AD232">
        <f t="shared" si="69"/>
        <v>45738.77311627708</v>
      </c>
      <c r="AE232">
        <f t="shared" si="70"/>
        <v>0.14768182235442187</v>
      </c>
      <c r="AF232">
        <f t="shared" si="71"/>
        <v>114.7662048775919</v>
      </c>
      <c r="AG232">
        <f t="shared" si="72"/>
        <v>5.2471892805229419E-3</v>
      </c>
      <c r="AI232">
        <v>0.20306448169796307</v>
      </c>
      <c r="AJ232">
        <v>113.46028419754855</v>
      </c>
    </row>
    <row r="233" spans="2:38" x14ac:dyDescent="0.2">
      <c r="B233">
        <v>260</v>
      </c>
      <c r="C233">
        <v>1500000</v>
      </c>
      <c r="D233">
        <v>464.818511</v>
      </c>
      <c r="E233">
        <v>-572912.68737900001</v>
      </c>
      <c r="F233">
        <v>2517436.1911630002</v>
      </c>
      <c r="G233">
        <v>-169.41839300000001</v>
      </c>
      <c r="I233">
        <f t="shared" si="74"/>
        <v>450.42905671382323</v>
      </c>
      <c r="J233">
        <f t="shared" si="75"/>
        <v>0.11418533157663592</v>
      </c>
      <c r="K233">
        <f t="shared" si="76"/>
        <v>0.99965717831118373</v>
      </c>
      <c r="L233">
        <f t="shared" si="77"/>
        <v>-8.4356639999896288</v>
      </c>
      <c r="M233">
        <f t="shared" si="78"/>
        <v>-5.4491041000001132</v>
      </c>
      <c r="O233">
        <v>260</v>
      </c>
      <c r="P233">
        <v>1500000</v>
      </c>
      <c r="Q233">
        <v>464.818511</v>
      </c>
      <c r="R233">
        <v>-572912.68737900001</v>
      </c>
      <c r="S233">
        <v>2517436.1911630002</v>
      </c>
      <c r="T233">
        <v>-169.41839300000001</v>
      </c>
      <c r="U233">
        <v>1814.1721279999999</v>
      </c>
      <c r="V233">
        <f t="shared" si="73"/>
        <v>0.18141721280000001</v>
      </c>
      <c r="Y233">
        <v>1500000</v>
      </c>
      <c r="Z233">
        <v>46.692999999999998</v>
      </c>
      <c r="AA233">
        <v>90.539699999999996</v>
      </c>
      <c r="AB233">
        <v>43.846699999999998</v>
      </c>
      <c r="AD233">
        <f t="shared" si="69"/>
        <v>44115.289806741952</v>
      </c>
      <c r="AE233">
        <f t="shared" si="70"/>
        <v>0.18797784792327796</v>
      </c>
      <c r="AF233">
        <f t="shared" si="71"/>
        <v>102.17779816007693</v>
      </c>
      <c r="AG233">
        <f t="shared" si="72"/>
        <v>5.8936482371303679E-3</v>
      </c>
      <c r="AI233">
        <v>0.10461188802548997</v>
      </c>
      <c r="AJ233">
        <v>113.66970377434467</v>
      </c>
    </row>
    <row r="234" spans="2:38" x14ac:dyDescent="0.2">
      <c r="B234">
        <v>280</v>
      </c>
      <c r="C234">
        <v>1600000</v>
      </c>
      <c r="D234">
        <v>464.77809999999999</v>
      </c>
      <c r="E234">
        <v>-572907.38904299994</v>
      </c>
      <c r="F234">
        <v>2517436.1911630002</v>
      </c>
      <c r="G234">
        <v>-169.768066</v>
      </c>
      <c r="I234">
        <f t="shared" si="74"/>
        <v>455.72739271388855</v>
      </c>
      <c r="J234">
        <f t="shared" si="75"/>
        <v>0.12296881862099253</v>
      </c>
      <c r="K234">
        <f t="shared" si="76"/>
        <v>0.99965717831118373</v>
      </c>
      <c r="L234">
        <f t="shared" si="77"/>
        <v>-3.1373279999243096</v>
      </c>
      <c r="M234">
        <f t="shared" si="78"/>
        <v>-4.9350831999967344</v>
      </c>
      <c r="O234">
        <v>280</v>
      </c>
      <c r="P234">
        <v>1600000</v>
      </c>
      <c r="Q234">
        <v>464.77809999999999</v>
      </c>
      <c r="R234">
        <v>-572907.38904299994</v>
      </c>
      <c r="S234">
        <v>2517436.1911630002</v>
      </c>
      <c r="T234">
        <v>-169.768066</v>
      </c>
      <c r="U234">
        <v>2034.0499</v>
      </c>
      <c r="V234">
        <f t="shared" si="73"/>
        <v>0.20340499000000001</v>
      </c>
      <c r="Y234">
        <v>1600000</v>
      </c>
      <c r="Z234">
        <v>46.700400000000002</v>
      </c>
      <c r="AA234">
        <v>90.728499999999997</v>
      </c>
      <c r="AB234">
        <v>44.028100000000002</v>
      </c>
      <c r="AD234">
        <f t="shared" si="69"/>
        <v>44665.091736537208</v>
      </c>
      <c r="AE234">
        <f t="shared" si="70"/>
        <v>0.20816642898062784</v>
      </c>
      <c r="AF234">
        <f t="shared" si="71"/>
        <v>96.061850870509659</v>
      </c>
      <c r="AG234">
        <f t="shared" si="72"/>
        <v>6.2688777547265781E-3</v>
      </c>
      <c r="AI234">
        <v>0.12753370207219131</v>
      </c>
      <c r="AJ234">
        <v>114.37315503239044</v>
      </c>
    </row>
    <row r="235" spans="2:38" x14ac:dyDescent="0.2">
      <c r="B235">
        <v>300</v>
      </c>
      <c r="C235">
        <v>1700000</v>
      </c>
      <c r="D235">
        <v>464.73790300000002</v>
      </c>
      <c r="E235">
        <v>-572909.19839899999</v>
      </c>
      <c r="F235">
        <v>2517436.1911630002</v>
      </c>
      <c r="G235">
        <v>-73.904256000000004</v>
      </c>
      <c r="I235">
        <f t="shared" si="74"/>
        <v>453.91803671384696</v>
      </c>
      <c r="J235">
        <f t="shared" si="75"/>
        <v>0.13175230566534915</v>
      </c>
      <c r="K235">
        <f t="shared" si="76"/>
        <v>0.99965717831118373</v>
      </c>
      <c r="L235">
        <f t="shared" si="77"/>
        <v>-4.9466839999658987</v>
      </c>
      <c r="M235">
        <f t="shared" si="78"/>
        <v>-5.2904678000020793</v>
      </c>
      <c r="O235">
        <v>300</v>
      </c>
      <c r="P235">
        <v>1700000</v>
      </c>
      <c r="Q235">
        <v>464.73790300000002</v>
      </c>
      <c r="R235">
        <v>-572909.19839899999</v>
      </c>
      <c r="S235">
        <v>2517436.1911630002</v>
      </c>
      <c r="T235">
        <v>-73.904256000000004</v>
      </c>
      <c r="U235">
        <v>2389.9010050000002</v>
      </c>
      <c r="V235">
        <f t="shared" si="73"/>
        <v>0.23899010050000002</v>
      </c>
      <c r="Y235">
        <v>1700000</v>
      </c>
      <c r="Z235">
        <v>46.061700000000002</v>
      </c>
      <c r="AA235">
        <v>90.495400000000004</v>
      </c>
      <c r="AB235">
        <v>44.433700000000002</v>
      </c>
      <c r="AD235">
        <f t="shared" si="69"/>
        <v>45910.902832947933</v>
      </c>
      <c r="AE235">
        <f t="shared" si="70"/>
        <v>0.2379476380072833</v>
      </c>
      <c r="AF235">
        <f t="shared" si="71"/>
        <v>92.158485620004143</v>
      </c>
      <c r="AG235">
        <f t="shared" si="72"/>
        <v>6.5343955681199366E-3</v>
      </c>
      <c r="AI235">
        <v>0.14768182235442187</v>
      </c>
      <c r="AJ235">
        <v>114.7662048775919</v>
      </c>
    </row>
    <row r="236" spans="2:38" x14ac:dyDescent="0.2">
      <c r="B236">
        <v>320</v>
      </c>
      <c r="C236">
        <v>1800000</v>
      </c>
      <c r="D236">
        <v>464.78459400000003</v>
      </c>
      <c r="E236">
        <v>-572908.24739899999</v>
      </c>
      <c r="F236">
        <v>2517436.1911630002</v>
      </c>
      <c r="G236">
        <v>-51.184567999999999</v>
      </c>
      <c r="I236">
        <f t="shared" si="74"/>
        <v>454.86903671384789</v>
      </c>
      <c r="J236">
        <f t="shared" si="75"/>
        <v>0.14053579270970576</v>
      </c>
      <c r="K236">
        <f t="shared" si="76"/>
        <v>0.99965717831118373</v>
      </c>
      <c r="L236">
        <f t="shared" si="77"/>
        <v>-3.9956839999649674</v>
      </c>
      <c r="M236">
        <f t="shared" si="78"/>
        <v>-5.1524499999999538</v>
      </c>
      <c r="O236">
        <v>320</v>
      </c>
      <c r="P236">
        <v>1800000</v>
      </c>
      <c r="Q236">
        <v>464.78459400000003</v>
      </c>
      <c r="R236">
        <v>-572908.24739899999</v>
      </c>
      <c r="S236">
        <v>2517436.1911630002</v>
      </c>
      <c r="T236">
        <v>-51.184567999999999</v>
      </c>
      <c r="U236">
        <v>2818.9629249999998</v>
      </c>
      <c r="V236">
        <f t="shared" si="73"/>
        <v>0.28189629249999998</v>
      </c>
      <c r="Y236">
        <v>1800000</v>
      </c>
      <c r="Z236">
        <v>46.612200000000001</v>
      </c>
      <c r="AA236">
        <v>90.356899999999996</v>
      </c>
      <c r="AB236">
        <v>43.744700000000002</v>
      </c>
      <c r="AD236">
        <f t="shared" si="69"/>
        <v>43808.131004874798</v>
      </c>
      <c r="AE236">
        <f t="shared" si="70"/>
        <v>0.29413855756114549</v>
      </c>
      <c r="AF236">
        <f t="shared" si="71"/>
        <v>82.441426534798751</v>
      </c>
      <c r="AG236">
        <f t="shared" si="72"/>
        <v>7.3045800553415904E-3</v>
      </c>
      <c r="AI236">
        <v>0.12788940246820837</v>
      </c>
      <c r="AJ236">
        <v>117.51455042558732</v>
      </c>
    </row>
    <row r="237" spans="2:38" x14ac:dyDescent="0.2">
      <c r="B237">
        <v>340</v>
      </c>
      <c r="C237">
        <v>1900000</v>
      </c>
      <c r="D237">
        <v>464.782421</v>
      </c>
      <c r="E237">
        <v>-572906.35198799998</v>
      </c>
      <c r="F237">
        <v>2517436.1911630002</v>
      </c>
      <c r="G237">
        <v>-51.194156999999997</v>
      </c>
      <c r="I237">
        <f t="shared" si="74"/>
        <v>456.76444771385286</v>
      </c>
      <c r="J237">
        <f t="shared" si="75"/>
        <v>0.14931927975406237</v>
      </c>
      <c r="K237">
        <f t="shared" si="76"/>
        <v>0.99965717831118373</v>
      </c>
      <c r="L237">
        <f t="shared" si="77"/>
        <v>-2.1002729999599978</v>
      </c>
      <c r="M237">
        <f t="shared" si="78"/>
        <v>-5.1052294499997517</v>
      </c>
      <c r="O237">
        <v>340</v>
      </c>
      <c r="P237">
        <v>1900000</v>
      </c>
      <c r="Q237">
        <v>464.782421</v>
      </c>
      <c r="R237">
        <v>-572906.35198799998</v>
      </c>
      <c r="S237">
        <v>2517436.1911630002</v>
      </c>
      <c r="T237">
        <v>-51.194156999999997</v>
      </c>
      <c r="U237">
        <v>3177.4668219999999</v>
      </c>
      <c r="V237">
        <f t="shared" si="73"/>
        <v>0.31774668220000002</v>
      </c>
      <c r="Y237">
        <v>1900000</v>
      </c>
      <c r="Z237">
        <v>46.3536</v>
      </c>
      <c r="AA237">
        <v>90.532899999999998</v>
      </c>
      <c r="AB237">
        <v>44.179299999999998</v>
      </c>
      <c r="AD237">
        <f t="shared" si="69"/>
        <v>45126.836436966551</v>
      </c>
      <c r="AE237">
        <f t="shared" si="70"/>
        <v>0.32185736766647915</v>
      </c>
      <c r="AF237">
        <f t="shared" si="71"/>
        <v>79.927590889238985</v>
      </c>
      <c r="AG237">
        <f t="shared" si="72"/>
        <v>7.5343194171147839E-3</v>
      </c>
      <c r="AI237">
        <v>9.9713880230671209E-2</v>
      </c>
      <c r="AJ237">
        <v>117.53201898405977</v>
      </c>
    </row>
    <row r="238" spans="2:38" x14ac:dyDescent="0.2">
      <c r="B238">
        <v>360</v>
      </c>
      <c r="C238">
        <v>2000000</v>
      </c>
      <c r="D238">
        <v>464.81007799999998</v>
      </c>
      <c r="E238">
        <v>-572896.80868400005</v>
      </c>
      <c r="F238">
        <v>2517436.1911630002</v>
      </c>
      <c r="G238">
        <v>32.735776000000001</v>
      </c>
      <c r="I238">
        <f t="shared" si="74"/>
        <v>466.30775171378627</v>
      </c>
      <c r="J238">
        <f t="shared" si="75"/>
        <v>0.15810276679841898</v>
      </c>
      <c r="K238">
        <f t="shared" si="76"/>
        <v>0.99965717831118373</v>
      </c>
      <c r="L238">
        <f t="shared" si="77"/>
        <v>7.4430309999734163</v>
      </c>
      <c r="M238">
        <f t="shared" si="78"/>
        <v>-4.7228348000033291</v>
      </c>
      <c r="O238">
        <v>360</v>
      </c>
      <c r="P238">
        <v>2000000</v>
      </c>
      <c r="Q238">
        <v>464.81007799999998</v>
      </c>
      <c r="R238">
        <v>-572896.80868400005</v>
      </c>
      <c r="S238">
        <v>2517436.1911630002</v>
      </c>
      <c r="T238">
        <v>32.735776000000001</v>
      </c>
      <c r="U238">
        <v>3645.707234</v>
      </c>
      <c r="V238">
        <f t="shared" si="73"/>
        <v>0.36457072340000002</v>
      </c>
      <c r="Y238">
        <v>2000000</v>
      </c>
      <c r="Z238">
        <v>46.509399999999999</v>
      </c>
      <c r="AA238">
        <v>90.362300000000005</v>
      </c>
      <c r="AB238">
        <v>43.852899999999998</v>
      </c>
      <c r="AD238">
        <f t="shared" si="69"/>
        <v>44134.006390254173</v>
      </c>
      <c r="AE238">
        <f t="shared" si="70"/>
        <v>0.37759458355709141</v>
      </c>
      <c r="AF238">
        <f t="shared" si="71"/>
        <v>73.826385133919615</v>
      </c>
      <c r="AG238">
        <f t="shared" si="72"/>
        <v>8.1569752996522981E-3</v>
      </c>
      <c r="AI238">
        <v>0.11656210399834896</v>
      </c>
      <c r="AJ238">
        <v>118.67616601558858</v>
      </c>
    </row>
    <row r="239" spans="2:38" x14ac:dyDescent="0.2">
      <c r="B239">
        <v>380</v>
      </c>
      <c r="C239">
        <v>2100000</v>
      </c>
      <c r="D239">
        <v>464.795749</v>
      </c>
      <c r="E239">
        <v>-572897.76309400005</v>
      </c>
      <c r="F239">
        <v>2517436.1911630002</v>
      </c>
      <c r="G239">
        <v>88.330500999999998</v>
      </c>
      <c r="I239">
        <f t="shared" si="74"/>
        <v>465.35334171378054</v>
      </c>
      <c r="J239">
        <f t="shared" si="75"/>
        <v>0.16688625384277558</v>
      </c>
      <c r="K239">
        <f t="shared" si="76"/>
        <v>0.99965717831118373</v>
      </c>
      <c r="L239">
        <f t="shared" si="77"/>
        <v>6.4886209999676794</v>
      </c>
      <c r="M239">
        <f t="shared" si="78"/>
        <v>-5.2477205000002867</v>
      </c>
      <c r="O239">
        <v>380</v>
      </c>
      <c r="P239">
        <v>2100000</v>
      </c>
      <c r="Q239">
        <v>464.795749</v>
      </c>
      <c r="R239">
        <v>-572897.76309400005</v>
      </c>
      <c r="S239">
        <v>2517436.1911630002</v>
      </c>
      <c r="T239">
        <v>88.330500999999998</v>
      </c>
      <c r="U239">
        <v>3907.2011229999998</v>
      </c>
      <c r="V239">
        <f t="shared" si="73"/>
        <v>0.39072011229999998</v>
      </c>
      <c r="Y239">
        <v>2100000</v>
      </c>
      <c r="Z239">
        <v>46.037399999999998</v>
      </c>
      <c r="AA239">
        <v>90.712199999999996</v>
      </c>
      <c r="AB239">
        <v>44.674799999999998</v>
      </c>
      <c r="AD239">
        <f t="shared" si="69"/>
        <v>46662.311495337242</v>
      </c>
      <c r="AE239">
        <f t="shared" si="70"/>
        <v>0.38275144418915896</v>
      </c>
      <c r="AF239">
        <f t="shared" si="71"/>
        <v>73.94748416445286</v>
      </c>
      <c r="AG239">
        <f t="shared" si="72"/>
        <v>8.1436171467410418E-3</v>
      </c>
      <c r="AI239">
        <v>9.2709725417885927E-2</v>
      </c>
      <c r="AJ239">
        <v>121.26988593532455</v>
      </c>
      <c r="AK239">
        <f>AVERAGE(AI234:AI244)</f>
        <v>0.11061379129530918</v>
      </c>
      <c r="AL239">
        <f>AVERAGE(AJ234:AJ244)</f>
        <v>121.79850234983839</v>
      </c>
    </row>
    <row r="240" spans="2:38" x14ac:dyDescent="0.2">
      <c r="B240">
        <v>400</v>
      </c>
      <c r="C240">
        <v>2200000</v>
      </c>
      <c r="D240">
        <v>464.81604099999998</v>
      </c>
      <c r="E240">
        <v>-572892.57983800001</v>
      </c>
      <c r="F240">
        <v>2517436.1911630002</v>
      </c>
      <c r="G240">
        <v>112.768441</v>
      </c>
      <c r="I240">
        <f t="shared" si="74"/>
        <v>470.53659771382809</v>
      </c>
      <c r="J240">
        <f t="shared" si="75"/>
        <v>0.17566974088713219</v>
      </c>
      <c r="K240">
        <f t="shared" si="76"/>
        <v>0.99965717831118373</v>
      </c>
      <c r="L240">
        <f t="shared" si="77"/>
        <v>11.671877000015229</v>
      </c>
      <c r="M240">
        <f t="shared" si="78"/>
        <v>-4.9408371999976222</v>
      </c>
      <c r="O240">
        <v>400</v>
      </c>
      <c r="P240">
        <v>2200000</v>
      </c>
      <c r="Q240">
        <v>464.81604099999998</v>
      </c>
      <c r="R240">
        <v>-572892.57983800001</v>
      </c>
      <c r="S240">
        <v>2517436.1911630002</v>
      </c>
      <c r="T240">
        <v>112.768441</v>
      </c>
      <c r="U240">
        <v>4431.6077299999997</v>
      </c>
      <c r="V240">
        <f t="shared" si="73"/>
        <v>0.44316077300000001</v>
      </c>
      <c r="Y240">
        <v>2200000</v>
      </c>
      <c r="Z240">
        <v>46.677199999999999</v>
      </c>
      <c r="AA240">
        <v>90.275999999999996</v>
      </c>
      <c r="AB240">
        <v>43.598799999999997</v>
      </c>
      <c r="AD240">
        <f t="shared" si="69"/>
        <v>43371.256663263295</v>
      </c>
      <c r="AE240">
        <f t="shared" si="70"/>
        <v>0.46706424788585843</v>
      </c>
      <c r="AF240">
        <f t="shared" si="71"/>
        <v>65.295426906542886</v>
      </c>
      <c r="AG240">
        <f t="shared" si="72"/>
        <v>9.2226979519090466E-3</v>
      </c>
      <c r="AI240">
        <v>0.12938019293887601</v>
      </c>
      <c r="AJ240">
        <v>121.76387319165391</v>
      </c>
    </row>
    <row r="241" spans="2:38" x14ac:dyDescent="0.2">
      <c r="B241">
        <v>420</v>
      </c>
      <c r="C241">
        <v>2300000</v>
      </c>
      <c r="D241">
        <v>464.75737099999998</v>
      </c>
      <c r="E241">
        <v>-572889.82421899994</v>
      </c>
      <c r="F241">
        <v>2517436.1911630002</v>
      </c>
      <c r="G241">
        <v>185.20832100000001</v>
      </c>
      <c r="I241">
        <f t="shared" si="74"/>
        <v>473.2922167138895</v>
      </c>
      <c r="J241">
        <f t="shared" si="75"/>
        <v>0.1844532279314888</v>
      </c>
      <c r="K241">
        <f t="shared" si="76"/>
        <v>0.99965717831118373</v>
      </c>
      <c r="L241">
        <f t="shared" si="77"/>
        <v>14.427496000076644</v>
      </c>
      <c r="M241">
        <f t="shared" si="78"/>
        <v>-5.0622190499969291</v>
      </c>
      <c r="O241">
        <v>420</v>
      </c>
      <c r="P241">
        <v>2300000</v>
      </c>
      <c r="Q241">
        <v>464.75737099999998</v>
      </c>
      <c r="R241">
        <v>-572889.82421899994</v>
      </c>
      <c r="S241">
        <v>2517436.1911630002</v>
      </c>
      <c r="T241">
        <v>185.20832100000001</v>
      </c>
      <c r="U241">
        <v>5051.520227</v>
      </c>
      <c r="V241">
        <f t="shared" si="73"/>
        <v>0.50515202270000004</v>
      </c>
      <c r="Y241">
        <v>2300000</v>
      </c>
      <c r="Z241">
        <v>46.650300000000001</v>
      </c>
      <c r="AA241">
        <v>90.458500000000001</v>
      </c>
      <c r="AB241">
        <v>43.808199999999999</v>
      </c>
      <c r="AD241">
        <f t="shared" si="69"/>
        <v>43999.18430067438</v>
      </c>
      <c r="AE241">
        <f t="shared" si="70"/>
        <v>0.52480116512863184</v>
      </c>
      <c r="AF241">
        <f t="shared" si="71"/>
        <v>63.086449490157406</v>
      </c>
      <c r="AG241">
        <f t="shared" si="72"/>
        <v>9.5456315082996356E-3</v>
      </c>
      <c r="AI241">
        <v>8.4963340682728858E-2</v>
      </c>
      <c r="AJ241">
        <v>125.75081910446129</v>
      </c>
    </row>
    <row r="242" spans="2:38" x14ac:dyDescent="0.2">
      <c r="B242">
        <v>440</v>
      </c>
      <c r="C242">
        <v>2400000</v>
      </c>
      <c r="D242">
        <v>464.89392400000003</v>
      </c>
      <c r="E242">
        <v>-572882.88588199997</v>
      </c>
      <c r="F242">
        <v>2517436.1911630002</v>
      </c>
      <c r="G242">
        <v>298.82092799999998</v>
      </c>
      <c r="I242">
        <f t="shared" si="74"/>
        <v>480.23055371385999</v>
      </c>
      <c r="J242">
        <f t="shared" si="75"/>
        <v>0.19323671497584541</v>
      </c>
      <c r="K242">
        <f t="shared" si="76"/>
        <v>0.99965717831118373</v>
      </c>
      <c r="L242">
        <f t="shared" si="77"/>
        <v>21.365833000047132</v>
      </c>
      <c r="M242">
        <f t="shared" si="78"/>
        <v>-4.8530831500014759</v>
      </c>
      <c r="O242">
        <v>440</v>
      </c>
      <c r="P242">
        <v>2400000</v>
      </c>
      <c r="Q242">
        <v>464.89392400000003</v>
      </c>
      <c r="R242">
        <v>-572882.88588199997</v>
      </c>
      <c r="S242">
        <v>2517436.1911630002</v>
      </c>
      <c r="T242">
        <v>298.82092799999998</v>
      </c>
      <c r="U242">
        <v>5611.1623939999999</v>
      </c>
      <c r="V242">
        <f t="shared" si="73"/>
        <v>0.56111623939999999</v>
      </c>
      <c r="Y242">
        <v>2400000</v>
      </c>
      <c r="Z242">
        <v>46.8536</v>
      </c>
      <c r="AA242">
        <v>90.958699999999993</v>
      </c>
      <c r="AB242">
        <v>44.1051</v>
      </c>
      <c r="AD242">
        <f t="shared" si="69"/>
        <v>44899.843884593785</v>
      </c>
      <c r="AE242">
        <f t="shared" si="70"/>
        <v>0.57124883367532842</v>
      </c>
      <c r="AF242">
        <f t="shared" si="71"/>
        <v>61.451559062050855</v>
      </c>
      <c r="AG242">
        <f t="shared" si="72"/>
        <v>9.7995886384579286E-3</v>
      </c>
      <c r="AI242">
        <v>0.10234046457628979</v>
      </c>
      <c r="AJ242">
        <v>127.67728604450099</v>
      </c>
    </row>
    <row r="243" spans="2:38" x14ac:dyDescent="0.2">
      <c r="B243">
        <v>460</v>
      </c>
      <c r="C243">
        <v>2500000</v>
      </c>
      <c r="D243">
        <v>464.76358599999998</v>
      </c>
      <c r="E243">
        <v>-572877.59862599999</v>
      </c>
      <c r="F243">
        <v>2517436.1911630002</v>
      </c>
      <c r="G243">
        <v>277.24281300000001</v>
      </c>
      <c r="I243">
        <f t="shared" si="74"/>
        <v>485.51780971384142</v>
      </c>
      <c r="J243">
        <f t="shared" si="75"/>
        <v>0.20202020202020202</v>
      </c>
      <c r="K243">
        <f t="shared" si="76"/>
        <v>0.99965717831118373</v>
      </c>
      <c r="L243">
        <f t="shared" si="77"/>
        <v>26.653089000028558</v>
      </c>
      <c r="M243">
        <f t="shared" si="78"/>
        <v>-4.9356372000009285</v>
      </c>
      <c r="O243">
        <v>460</v>
      </c>
      <c r="P243">
        <v>2500000</v>
      </c>
      <c r="Q243">
        <v>464.76358599999998</v>
      </c>
      <c r="R243">
        <v>-572877.59862599999</v>
      </c>
      <c r="S243">
        <v>2517436.1911630002</v>
      </c>
      <c r="T243">
        <v>277.24281300000001</v>
      </c>
      <c r="U243">
        <v>6117.3906340000003</v>
      </c>
      <c r="V243">
        <f t="shared" si="73"/>
        <v>0.61173906340000006</v>
      </c>
      <c r="Y243">
        <v>2500000</v>
      </c>
      <c r="Z243">
        <v>46.256</v>
      </c>
      <c r="AA243">
        <v>90.820099999999996</v>
      </c>
      <c r="AB243">
        <v>44.564100000000003</v>
      </c>
      <c r="AD243">
        <f t="shared" si="69"/>
        <v>46316.295702426767</v>
      </c>
      <c r="AE243">
        <f t="shared" si="70"/>
        <v>0.60373967313491861</v>
      </c>
      <c r="AF243">
        <f t="shared" si="71"/>
        <v>60.634072330437824</v>
      </c>
      <c r="AG243">
        <f t="shared" si="72"/>
        <v>9.9317096288401591E-3</v>
      </c>
      <c r="AI243">
        <v>8.0787559381424179E-2</v>
      </c>
      <c r="AJ243">
        <v>129.26287825729113</v>
      </c>
    </row>
    <row r="244" spans="2:38" x14ac:dyDescent="0.2">
      <c r="B244">
        <v>480</v>
      </c>
      <c r="C244">
        <v>2600000</v>
      </c>
      <c r="D244">
        <v>464.77036500000003</v>
      </c>
      <c r="E244">
        <v>-572879.21920799999</v>
      </c>
      <c r="F244">
        <v>2517436.1911630002</v>
      </c>
      <c r="G244">
        <v>394.98573699999997</v>
      </c>
      <c r="I244">
        <f t="shared" si="74"/>
        <v>483.89722771383822</v>
      </c>
      <c r="J244">
        <f t="shared" si="75"/>
        <v>0.21080368906455862</v>
      </c>
      <c r="K244">
        <f t="shared" si="76"/>
        <v>0.99965717831118373</v>
      </c>
      <c r="L244">
        <f t="shared" si="77"/>
        <v>25.032507000025362</v>
      </c>
      <c r="M244">
        <f t="shared" si="78"/>
        <v>-5.2810291000001595</v>
      </c>
      <c r="O244">
        <v>480</v>
      </c>
      <c r="P244">
        <v>2600000</v>
      </c>
      <c r="Q244">
        <v>464.77036500000003</v>
      </c>
      <c r="R244">
        <v>-572879.21920799999</v>
      </c>
      <c r="S244">
        <v>2517436.1911630002</v>
      </c>
      <c r="T244">
        <v>394.98573699999997</v>
      </c>
      <c r="U244">
        <v>6733.2141600000004</v>
      </c>
      <c r="V244">
        <f t="shared" si="73"/>
        <v>0.67332141600000006</v>
      </c>
      <c r="Y244">
        <v>2600000</v>
      </c>
      <c r="Z244">
        <v>46.319800000000001</v>
      </c>
      <c r="AA244">
        <v>90.563000000000002</v>
      </c>
      <c r="AB244">
        <v>44.243200000000002</v>
      </c>
      <c r="AD244">
        <f t="shared" si="69"/>
        <v>45322.931280743847</v>
      </c>
      <c r="AE244">
        <f t="shared" si="70"/>
        <v>0.67908127788731543</v>
      </c>
      <c r="AF244">
        <f t="shared" si="71"/>
        <v>56.861394202633214</v>
      </c>
      <c r="AG244">
        <f t="shared" si="72"/>
        <v>1.0590665396876822E-2</v>
      </c>
      <c r="AI244">
        <v>0.10718951012735449</v>
      </c>
      <c r="AJ244">
        <v>131.19668797977261</v>
      </c>
    </row>
    <row r="245" spans="2:38" x14ac:dyDescent="0.2">
      <c r="B245">
        <v>500</v>
      </c>
      <c r="C245">
        <v>2700000</v>
      </c>
      <c r="D245">
        <v>464.78796699999998</v>
      </c>
      <c r="E245">
        <v>-572877.48733799998</v>
      </c>
      <c r="F245">
        <v>2517436.1911630002</v>
      </c>
      <c r="G245">
        <v>500.38874099999998</v>
      </c>
      <c r="I245">
        <f t="shared" si="74"/>
        <v>485.62909771385603</v>
      </c>
      <c r="J245">
        <f t="shared" si="75"/>
        <v>0.21958717610891523</v>
      </c>
      <c r="K245">
        <f t="shared" si="76"/>
        <v>0.99965717831118373</v>
      </c>
      <c r="L245">
        <f t="shared" si="77"/>
        <v>26.764377000043169</v>
      </c>
      <c r="M245">
        <f t="shared" si="78"/>
        <v>-5.11340649999911</v>
      </c>
      <c r="O245">
        <v>500</v>
      </c>
      <c r="P245">
        <v>2700000</v>
      </c>
      <c r="Q245">
        <v>464.78796699999998</v>
      </c>
      <c r="R245">
        <v>-572877.48733799998</v>
      </c>
      <c r="S245">
        <v>2517436.1911630002</v>
      </c>
      <c r="T245">
        <v>500.38874099999998</v>
      </c>
      <c r="U245">
        <v>7276.8277250000001</v>
      </c>
      <c r="V245">
        <f t="shared" si="73"/>
        <v>0.72768277250000002</v>
      </c>
      <c r="Y245">
        <v>2700000</v>
      </c>
      <c r="Z245">
        <v>46.317900000000002</v>
      </c>
      <c r="AA245">
        <v>90.691999999999993</v>
      </c>
      <c r="AB245">
        <v>44.374099999999999</v>
      </c>
      <c r="AD245">
        <f t="shared" si="69"/>
        <v>45726.406300051094</v>
      </c>
      <c r="AE245">
        <f t="shared" si="70"/>
        <v>0.72743189942610043</v>
      </c>
      <c r="AF245">
        <f t="shared" si="71"/>
        <v>55.072883747781539</v>
      </c>
      <c r="AG245">
        <f t="shared" si="72"/>
        <v>1.0934600823844783E-2</v>
      </c>
      <c r="AI245">
        <v>9.6100284022757804E-2</v>
      </c>
      <c r="AJ245">
        <v>132.96932045743205</v>
      </c>
    </row>
    <row r="246" spans="2:38" x14ac:dyDescent="0.2">
      <c r="B246">
        <v>520</v>
      </c>
      <c r="C246">
        <v>2800000</v>
      </c>
      <c r="D246">
        <v>464.78975000000003</v>
      </c>
      <c r="E246">
        <v>-572867.50988000003</v>
      </c>
      <c r="F246">
        <v>2517436.1911630002</v>
      </c>
      <c r="G246">
        <v>531.88199599999996</v>
      </c>
      <c r="I246">
        <f t="shared" si="74"/>
        <v>495.6065557138063</v>
      </c>
      <c r="J246">
        <f t="shared" si="75"/>
        <v>0.22837066315327184</v>
      </c>
      <c r="K246">
        <f t="shared" si="76"/>
        <v>0.99965717831118373</v>
      </c>
      <c r="L246">
        <f t="shared" si="77"/>
        <v>36.741834999993443</v>
      </c>
      <c r="M246">
        <f t="shared" si="78"/>
        <v>-4.7011271000024859</v>
      </c>
      <c r="O246">
        <v>520</v>
      </c>
      <c r="P246">
        <v>2800000</v>
      </c>
      <c r="Q246">
        <v>464.78975000000003</v>
      </c>
      <c r="R246">
        <v>-572867.50988000003</v>
      </c>
      <c r="S246">
        <v>2517436.1911630002</v>
      </c>
      <c r="T246">
        <v>531.88199599999996</v>
      </c>
      <c r="U246">
        <v>8114.1272749999998</v>
      </c>
      <c r="V246">
        <f t="shared" si="73"/>
        <v>0.81141272750000004</v>
      </c>
      <c r="Y246">
        <v>2800000</v>
      </c>
      <c r="Z246">
        <v>45.998899999999999</v>
      </c>
      <c r="AA246">
        <v>91.105199999999996</v>
      </c>
      <c r="AB246">
        <v>45.106299999999997</v>
      </c>
      <c r="AD246">
        <f t="shared" si="69"/>
        <v>48027.503226704015</v>
      </c>
      <c r="AE246">
        <f t="shared" si="70"/>
        <v>0.77226993038136649</v>
      </c>
      <c r="AF246">
        <f t="shared" si="71"/>
        <v>55.619543159848376</v>
      </c>
      <c r="AG246">
        <f t="shared" si="72"/>
        <v>1.082712956252267E-2</v>
      </c>
      <c r="AI246">
        <v>7.5853430379040923E-2</v>
      </c>
      <c r="AJ246">
        <v>133.24628196173109</v>
      </c>
    </row>
    <row r="247" spans="2:38" x14ac:dyDescent="0.2">
      <c r="B247">
        <v>540</v>
      </c>
      <c r="C247">
        <v>2900000</v>
      </c>
      <c r="D247">
        <v>464.786475</v>
      </c>
      <c r="E247">
        <v>-572857.60559000005</v>
      </c>
      <c r="F247">
        <v>2517436.1911630002</v>
      </c>
      <c r="G247">
        <v>560.940293</v>
      </c>
      <c r="I247">
        <f t="shared" si="74"/>
        <v>505.51084571378306</v>
      </c>
      <c r="J247">
        <f t="shared" si="75"/>
        <v>0.23715415019762845</v>
      </c>
      <c r="K247">
        <f t="shared" si="76"/>
        <v>0.99965717831118373</v>
      </c>
      <c r="L247">
        <f t="shared" si="77"/>
        <v>46.646124999970198</v>
      </c>
      <c r="M247">
        <f t="shared" si="78"/>
        <v>-4.7047855000011625</v>
      </c>
      <c r="O247">
        <v>540</v>
      </c>
      <c r="P247">
        <v>2900000</v>
      </c>
      <c r="Q247">
        <v>464.786475</v>
      </c>
      <c r="R247">
        <v>-572857.60559000005</v>
      </c>
      <c r="S247">
        <v>2517436.1911630002</v>
      </c>
      <c r="T247">
        <v>560.940293</v>
      </c>
      <c r="U247">
        <v>8669.3706610000008</v>
      </c>
      <c r="V247">
        <f t="shared" si="73"/>
        <v>0.8669370661000001</v>
      </c>
      <c r="Y247">
        <v>2900000</v>
      </c>
      <c r="Z247">
        <v>46.564100000000003</v>
      </c>
      <c r="AA247">
        <v>90.574700000000007</v>
      </c>
      <c r="AB247">
        <v>44.010599999999997</v>
      </c>
      <c r="AD247">
        <f t="shared" ref="AD247:AD277" si="79">(1/6)*3.14*(AB247)^3</f>
        <v>44611.853341118745</v>
      </c>
      <c r="AE247">
        <f t="shared" ref="AE247:AE277" si="80">V247*$AD$217/AD247</f>
        <v>0.88828969793200485</v>
      </c>
      <c r="AF247">
        <f t="shared" ref="AF247:AF277" si="81">AD247/O247*0.6022</f>
        <v>49.75047792966982</v>
      </c>
      <c r="AG247">
        <f t="shared" ref="AG247:AG277" si="82">O247/AD247</f>
        <v>1.2104406330554351E-2</v>
      </c>
      <c r="AI247">
        <v>0.11106581103346937</v>
      </c>
      <c r="AJ247">
        <v>133.77308908279639</v>
      </c>
    </row>
    <row r="248" spans="2:38" x14ac:dyDescent="0.2">
      <c r="B248">
        <v>560</v>
      </c>
      <c r="C248">
        <v>3000000</v>
      </c>
      <c r="D248">
        <v>464.75507599999997</v>
      </c>
      <c r="E248">
        <v>-572838.87227099994</v>
      </c>
      <c r="F248">
        <v>2517436.1911630002</v>
      </c>
      <c r="G248">
        <v>618.365725</v>
      </c>
      <c r="I248">
        <f t="shared" si="74"/>
        <v>524.24416471389122</v>
      </c>
      <c r="J248">
        <f t="shared" si="75"/>
        <v>0.24593763724198506</v>
      </c>
      <c r="K248">
        <f t="shared" si="76"/>
        <v>0.99965717831118373</v>
      </c>
      <c r="L248">
        <f t="shared" si="77"/>
        <v>65.379444000078365</v>
      </c>
      <c r="M248">
        <f t="shared" si="78"/>
        <v>-4.263334049994592</v>
      </c>
      <c r="O248">
        <v>560</v>
      </c>
      <c r="P248">
        <v>3000000</v>
      </c>
      <c r="Q248">
        <v>464.75507599999997</v>
      </c>
      <c r="R248">
        <v>-572838.87227099994</v>
      </c>
      <c r="S248">
        <v>2517436.1911630002</v>
      </c>
      <c r="T248">
        <v>618.365725</v>
      </c>
      <c r="U248">
        <v>9599.4070869999996</v>
      </c>
      <c r="V248">
        <f t="shared" si="73"/>
        <v>0.95994070870000003</v>
      </c>
      <c r="Y248">
        <v>3000000</v>
      </c>
      <c r="Z248">
        <v>46.288400000000003</v>
      </c>
      <c r="AA248">
        <v>90.7911</v>
      </c>
      <c r="AB248">
        <v>44.502699999999997</v>
      </c>
      <c r="AD248">
        <f t="shared" si="79"/>
        <v>46125.116872409468</v>
      </c>
      <c r="AE248">
        <f t="shared" si="80"/>
        <v>0.95131479117751749</v>
      </c>
      <c r="AF248">
        <f t="shared" si="81"/>
        <v>49.600973893866033</v>
      </c>
      <c r="AG248">
        <f t="shared" si="82"/>
        <v>1.2140890646392566E-2</v>
      </c>
      <c r="AI248">
        <v>7.0511355765415937E-2</v>
      </c>
      <c r="AJ248">
        <v>140.31574948810857</v>
      </c>
    </row>
    <row r="249" spans="2:38" x14ac:dyDescent="0.2">
      <c r="B249">
        <v>580</v>
      </c>
      <c r="C249">
        <v>3100000</v>
      </c>
      <c r="D249">
        <v>464.81315699999999</v>
      </c>
      <c r="E249">
        <v>-572858.96791300003</v>
      </c>
      <c r="F249">
        <v>2517436.1911630002</v>
      </c>
      <c r="G249">
        <v>746.67848400000003</v>
      </c>
      <c r="I249">
        <f t="shared" si="74"/>
        <v>504.14852271380369</v>
      </c>
      <c r="J249">
        <f t="shared" si="75"/>
        <v>0.25472112428634169</v>
      </c>
      <c r="K249">
        <f t="shared" si="76"/>
        <v>0.99965717831118373</v>
      </c>
      <c r="L249">
        <f t="shared" si="77"/>
        <v>45.283801999990828</v>
      </c>
      <c r="M249">
        <f t="shared" si="78"/>
        <v>-6.204782100004377</v>
      </c>
      <c r="O249">
        <v>580</v>
      </c>
      <c r="P249">
        <v>3100000</v>
      </c>
      <c r="Q249">
        <v>464.81315699999999</v>
      </c>
      <c r="R249">
        <v>-572858.96791300003</v>
      </c>
      <c r="S249">
        <v>2517436.1911630002</v>
      </c>
      <c r="T249">
        <v>746.67848400000003</v>
      </c>
      <c r="U249">
        <v>10125.484504</v>
      </c>
      <c r="V249">
        <f t="shared" si="73"/>
        <v>1.0125484504</v>
      </c>
      <c r="Y249">
        <v>3100000</v>
      </c>
      <c r="Z249">
        <v>46.041499999999999</v>
      </c>
      <c r="AA249">
        <v>90.387600000000006</v>
      </c>
      <c r="AB249">
        <v>44.3461</v>
      </c>
      <c r="AD249">
        <f t="shared" si="79"/>
        <v>45639.900997149489</v>
      </c>
      <c r="AE249">
        <f t="shared" si="80"/>
        <v>1.0141178782881699</v>
      </c>
      <c r="AF249">
        <f t="shared" si="81"/>
        <v>47.38680755255762</v>
      </c>
      <c r="AG249">
        <f t="shared" si="82"/>
        <v>1.2708178311697583E-2</v>
      </c>
      <c r="AI249">
        <v>8.4331770184714605E-2</v>
      </c>
      <c r="AJ249">
        <v>142.80587088528642</v>
      </c>
    </row>
    <row r="250" spans="2:38" x14ac:dyDescent="0.2">
      <c r="B250">
        <v>600</v>
      </c>
      <c r="C250">
        <v>3200000</v>
      </c>
      <c r="D250">
        <v>464.80620599999997</v>
      </c>
      <c r="E250">
        <v>-572850.08886799996</v>
      </c>
      <c r="F250">
        <v>2517436.1911630002</v>
      </c>
      <c r="G250">
        <v>912.19654600000001</v>
      </c>
      <c r="I250">
        <f t="shared" si="74"/>
        <v>513.02756771387067</v>
      </c>
      <c r="J250">
        <f t="shared" si="75"/>
        <v>0.2635046113306983</v>
      </c>
      <c r="K250">
        <f t="shared" si="76"/>
        <v>0.99965717831118373</v>
      </c>
      <c r="L250">
        <f t="shared" si="77"/>
        <v>54.162847000057809</v>
      </c>
      <c r="M250">
        <f t="shared" si="78"/>
        <v>-4.7560477499966511</v>
      </c>
      <c r="O250">
        <v>600</v>
      </c>
      <c r="P250">
        <v>3200000</v>
      </c>
      <c r="Q250">
        <v>464.80620599999997</v>
      </c>
      <c r="R250">
        <v>-572850.08886799996</v>
      </c>
      <c r="S250">
        <v>2517436.1911630002</v>
      </c>
      <c r="T250">
        <v>912.19654600000001</v>
      </c>
      <c r="U250">
        <v>11089.371145999999</v>
      </c>
      <c r="V250">
        <f t="shared" si="73"/>
        <v>1.1089371146</v>
      </c>
      <c r="Y250">
        <v>3200000</v>
      </c>
      <c r="Z250">
        <v>46.131</v>
      </c>
      <c r="AA250">
        <v>90.612899999999996</v>
      </c>
      <c r="AB250">
        <v>44.481900000000003</v>
      </c>
      <c r="AD250">
        <f t="shared" si="79"/>
        <v>46060.472204452759</v>
      </c>
      <c r="AE250">
        <f t="shared" si="80"/>
        <v>1.1005147113221221</v>
      </c>
      <c r="AF250">
        <f t="shared" si="81"/>
        <v>46.229360602535749</v>
      </c>
      <c r="AG250">
        <f t="shared" si="82"/>
        <v>1.3026353645197688E-2</v>
      </c>
      <c r="AI250">
        <v>6.5815038895550917E-2</v>
      </c>
      <c r="AJ250">
        <v>143.25844371304288</v>
      </c>
      <c r="AK250">
        <f>AVERAGE(AI245:AI255)</f>
        <v>8.7458103490515388E-2</v>
      </c>
      <c r="AL250">
        <f>AVERAGE(AJ245:AJ255)</f>
        <v>143.14368660156913</v>
      </c>
    </row>
    <row r="251" spans="2:38" x14ac:dyDescent="0.2">
      <c r="B251">
        <v>620</v>
      </c>
      <c r="C251">
        <v>3300000</v>
      </c>
      <c r="D251">
        <v>464.804014</v>
      </c>
      <c r="E251">
        <v>-572834.86188999994</v>
      </c>
      <c r="F251">
        <v>2517436.1911630002</v>
      </c>
      <c r="G251">
        <v>1064.697799</v>
      </c>
      <c r="I251">
        <f t="shared" si="74"/>
        <v>528.25454571389128</v>
      </c>
      <c r="J251">
        <f t="shared" si="75"/>
        <v>0.27228809837505491</v>
      </c>
      <c r="K251">
        <f t="shared" si="76"/>
        <v>0.99965717831118373</v>
      </c>
      <c r="L251">
        <f t="shared" si="77"/>
        <v>69.389825000078417</v>
      </c>
      <c r="M251">
        <f t="shared" si="78"/>
        <v>-4.4386510999989692</v>
      </c>
      <c r="O251">
        <v>620</v>
      </c>
      <c r="P251">
        <v>3300000</v>
      </c>
      <c r="Q251">
        <v>464.804014</v>
      </c>
      <c r="R251">
        <v>-572834.86188999994</v>
      </c>
      <c r="S251">
        <v>2517436.1911630002</v>
      </c>
      <c r="T251">
        <v>1064.697799</v>
      </c>
      <c r="U251">
        <v>12142.207521</v>
      </c>
      <c r="V251">
        <f t="shared" si="73"/>
        <v>1.2142207521000001</v>
      </c>
      <c r="Y251">
        <v>3300000</v>
      </c>
      <c r="Z251">
        <v>46.246899999999997</v>
      </c>
      <c r="AA251">
        <v>91.039299999999997</v>
      </c>
      <c r="AB251">
        <v>44.792400000000001</v>
      </c>
      <c r="AD251">
        <f t="shared" si="79"/>
        <v>47031.777874430962</v>
      </c>
      <c r="AE251">
        <f t="shared" si="80"/>
        <v>1.180112945448883</v>
      </c>
      <c r="AF251">
        <f t="shared" si="81"/>
        <v>45.681510703197297</v>
      </c>
      <c r="AG251">
        <f t="shared" si="82"/>
        <v>1.3182576292465989E-2</v>
      </c>
      <c r="AI251">
        <v>7.9516646812259589E-2</v>
      </c>
      <c r="AJ251">
        <v>148.7801111468184</v>
      </c>
    </row>
    <row r="252" spans="2:38" x14ac:dyDescent="0.2">
      <c r="B252">
        <v>640</v>
      </c>
      <c r="C252">
        <v>3400000</v>
      </c>
      <c r="D252">
        <v>464.76277599999997</v>
      </c>
      <c r="E252">
        <v>-572825.21960099996</v>
      </c>
      <c r="F252">
        <v>2517436.1911630002</v>
      </c>
      <c r="G252">
        <v>1123.8733930000001</v>
      </c>
      <c r="I252">
        <f t="shared" si="74"/>
        <v>537.89683471387252</v>
      </c>
      <c r="J252">
        <f t="shared" si="75"/>
        <v>0.28107158541941152</v>
      </c>
      <c r="K252">
        <f t="shared" si="76"/>
        <v>0.99965717831118373</v>
      </c>
      <c r="L252">
        <f t="shared" si="77"/>
        <v>79.032114000059664</v>
      </c>
      <c r="M252">
        <f t="shared" si="78"/>
        <v>-4.717885550000938</v>
      </c>
      <c r="O252">
        <v>640</v>
      </c>
      <c r="P252">
        <v>3400000</v>
      </c>
      <c r="Q252">
        <v>464.76277599999997</v>
      </c>
      <c r="R252">
        <v>-572825.21960099996</v>
      </c>
      <c r="S252">
        <v>2517436.1911630002</v>
      </c>
      <c r="T252">
        <v>1123.8733930000001</v>
      </c>
      <c r="U252">
        <v>13375.261624000001</v>
      </c>
      <c r="V252">
        <f t="shared" si="73"/>
        <v>1.3375261624000001</v>
      </c>
      <c r="Y252">
        <v>3400000</v>
      </c>
      <c r="Z252">
        <v>46.419199999999996</v>
      </c>
      <c r="AA252">
        <v>90.823099999999997</v>
      </c>
      <c r="AB252">
        <v>44.4039</v>
      </c>
      <c r="AD252">
        <f t="shared" si="79"/>
        <v>45818.592657569716</v>
      </c>
      <c r="AE252">
        <f t="shared" si="80"/>
        <v>1.3343748862279667</v>
      </c>
      <c r="AF252">
        <f t="shared" si="81"/>
        <v>43.112432028732002</v>
      </c>
      <c r="AG252">
        <f t="shared" si="82"/>
        <v>1.3968128719777805E-2</v>
      </c>
      <c r="AI252">
        <v>6.1929582186661322E-2</v>
      </c>
      <c r="AJ252">
        <v>149.429530513195</v>
      </c>
    </row>
    <row r="253" spans="2:38" x14ac:dyDescent="0.2">
      <c r="B253">
        <v>660</v>
      </c>
      <c r="C253">
        <v>3500000</v>
      </c>
      <c r="D253">
        <v>464.79706599999997</v>
      </c>
      <c r="E253">
        <v>-572813.00435499998</v>
      </c>
      <c r="F253">
        <v>2517436.1911630002</v>
      </c>
      <c r="G253">
        <v>1220.216293</v>
      </c>
      <c r="I253">
        <f t="shared" si="74"/>
        <v>550.11208071385045</v>
      </c>
      <c r="J253">
        <f t="shared" si="75"/>
        <v>0.28985507246376813</v>
      </c>
      <c r="K253">
        <f t="shared" si="76"/>
        <v>0.99965717831118373</v>
      </c>
      <c r="L253">
        <f t="shared" si="77"/>
        <v>91.247360000037588</v>
      </c>
      <c r="M253">
        <f t="shared" si="78"/>
        <v>-4.589237700001104</v>
      </c>
      <c r="O253">
        <v>660</v>
      </c>
      <c r="P253">
        <v>3500000</v>
      </c>
      <c r="Q253">
        <v>464.79706599999997</v>
      </c>
      <c r="R253">
        <v>-572813.00435499998</v>
      </c>
      <c r="S253">
        <v>2517436.1911630002</v>
      </c>
      <c r="T253">
        <v>1220.216293</v>
      </c>
      <c r="U253">
        <v>14431.767400999999</v>
      </c>
      <c r="V253">
        <f t="shared" si="73"/>
        <v>1.4431767401</v>
      </c>
      <c r="Y253">
        <v>3500000</v>
      </c>
      <c r="Z253">
        <v>46.363900000000001</v>
      </c>
      <c r="AA253">
        <v>90.98</v>
      </c>
      <c r="AB253">
        <v>44.616100000000003</v>
      </c>
      <c r="AD253">
        <f t="shared" si="79"/>
        <v>46478.618656573315</v>
      </c>
      <c r="AE253">
        <f t="shared" si="80"/>
        <v>1.4193308017545532</v>
      </c>
      <c r="AF253">
        <f t="shared" si="81"/>
        <v>42.408218416649163</v>
      </c>
      <c r="AG253">
        <f t="shared" si="82"/>
        <v>1.4200077779348083E-2</v>
      </c>
      <c r="AI253">
        <v>9.6684119394611134E-2</v>
      </c>
      <c r="AJ253">
        <v>149.75050440122283</v>
      </c>
    </row>
    <row r="254" spans="2:38" x14ac:dyDescent="0.2">
      <c r="B254">
        <v>680</v>
      </c>
      <c r="C254">
        <v>3600000</v>
      </c>
      <c r="D254">
        <v>464.81622499999997</v>
      </c>
      <c r="E254">
        <v>-572813.97588000004</v>
      </c>
      <c r="F254">
        <v>2517436.1911630002</v>
      </c>
      <c r="G254">
        <v>1366.205033</v>
      </c>
      <c r="I254">
        <f t="shared" si="74"/>
        <v>549.1405557137914</v>
      </c>
      <c r="J254">
        <f t="shared" si="75"/>
        <v>0.29863855950812473</v>
      </c>
      <c r="K254">
        <f t="shared" si="76"/>
        <v>0.99965717831118373</v>
      </c>
      <c r="L254">
        <f t="shared" si="77"/>
        <v>90.275834999978542</v>
      </c>
      <c r="M254">
        <f t="shared" si="78"/>
        <v>-5.2485762500029525</v>
      </c>
      <c r="O254">
        <v>680</v>
      </c>
      <c r="P254">
        <v>3600000</v>
      </c>
      <c r="Q254">
        <v>464.81622499999997</v>
      </c>
      <c r="R254">
        <v>-572813.97588000004</v>
      </c>
      <c r="S254">
        <v>2517436.1911630002</v>
      </c>
      <c r="T254">
        <v>1366.205033</v>
      </c>
      <c r="U254">
        <v>15621.993761</v>
      </c>
      <c r="V254">
        <f t="shared" si="73"/>
        <v>1.5621993761000001</v>
      </c>
      <c r="Y254">
        <v>3600000</v>
      </c>
      <c r="Z254">
        <v>45.680999999999997</v>
      </c>
      <c r="AA254">
        <v>91.036100000000005</v>
      </c>
      <c r="AB254">
        <v>45.3551</v>
      </c>
      <c r="AD254">
        <f t="shared" si="79"/>
        <v>48826.633791242581</v>
      </c>
      <c r="AE254">
        <f t="shared" si="80"/>
        <v>1.4625037735131343</v>
      </c>
      <c r="AF254">
        <f t="shared" si="81"/>
        <v>43.240292454538647</v>
      </c>
      <c r="AG254">
        <f t="shared" si="82"/>
        <v>1.3926825324623608E-2</v>
      </c>
      <c r="AI254">
        <v>0.12985117489187031</v>
      </c>
      <c r="AJ254">
        <v>149.8119772306392</v>
      </c>
    </row>
    <row r="255" spans="2:38" x14ac:dyDescent="0.2">
      <c r="B255">
        <v>700</v>
      </c>
      <c r="C255">
        <v>3700000</v>
      </c>
      <c r="D255">
        <v>464.791607</v>
      </c>
      <c r="E255">
        <v>-572802.52028699999</v>
      </c>
      <c r="F255">
        <v>2517436.1911630002</v>
      </c>
      <c r="G255">
        <v>1460.004989</v>
      </c>
      <c r="I255">
        <f t="shared" si="74"/>
        <v>560.5961487138411</v>
      </c>
      <c r="J255">
        <f t="shared" si="75"/>
        <v>0.30742204655248134</v>
      </c>
      <c r="K255">
        <f t="shared" si="76"/>
        <v>0.99965717831118373</v>
      </c>
      <c r="L255">
        <f t="shared" si="77"/>
        <v>101.73142800002825</v>
      </c>
      <c r="M255">
        <f t="shared" si="78"/>
        <v>-4.6272203499975149</v>
      </c>
      <c r="O255">
        <v>700</v>
      </c>
      <c r="P255">
        <v>3700000</v>
      </c>
      <c r="Q255">
        <v>464.791607</v>
      </c>
      <c r="R255">
        <v>-572802.52028699999</v>
      </c>
      <c r="S255">
        <v>2517436.1911630002</v>
      </c>
      <c r="T255">
        <v>1460.004989</v>
      </c>
      <c r="U255">
        <v>16799.515707999999</v>
      </c>
      <c r="V255">
        <f t="shared" si="73"/>
        <v>1.6799515707999999</v>
      </c>
      <c r="Y255">
        <v>3700000</v>
      </c>
      <c r="Z255">
        <v>46.0685</v>
      </c>
      <c r="AA255">
        <v>90.950400000000002</v>
      </c>
      <c r="AB255">
        <v>44.881900000000002</v>
      </c>
      <c r="AD255">
        <f t="shared" si="79"/>
        <v>47314.265111605171</v>
      </c>
      <c r="AE255">
        <f t="shared" si="80"/>
        <v>1.6230129409092802</v>
      </c>
      <c r="AF255">
        <f t="shared" si="81"/>
        <v>40.703786357440904</v>
      </c>
      <c r="AG255">
        <f t="shared" si="82"/>
        <v>1.4794692432585306E-2</v>
      </c>
      <c r="AI255">
        <v>9.0379924829317296E-2</v>
      </c>
      <c r="AJ255">
        <v>150.43967373698749</v>
      </c>
    </row>
    <row r="256" spans="2:38" x14ac:dyDescent="0.2">
      <c r="B256">
        <v>720</v>
      </c>
      <c r="C256">
        <v>3800000</v>
      </c>
      <c r="D256">
        <v>464.76630799999998</v>
      </c>
      <c r="E256">
        <v>-572790.30580700003</v>
      </c>
      <c r="F256">
        <v>2517436.1911630002</v>
      </c>
      <c r="G256">
        <v>1584.343603</v>
      </c>
      <c r="I256">
        <f t="shared" si="74"/>
        <v>572.81062871380709</v>
      </c>
      <c r="J256">
        <f t="shared" si="75"/>
        <v>0.31620553359683795</v>
      </c>
      <c r="K256">
        <f t="shared" si="76"/>
        <v>0.99965717831118373</v>
      </c>
      <c r="L256">
        <f t="shared" si="77"/>
        <v>113.94590799999423</v>
      </c>
      <c r="M256">
        <f t="shared" si="78"/>
        <v>-4.5892760000017008</v>
      </c>
      <c r="O256">
        <v>720</v>
      </c>
      <c r="P256">
        <v>3800000</v>
      </c>
      <c r="Q256">
        <v>464.76630799999998</v>
      </c>
      <c r="R256">
        <v>-572790.30580700003</v>
      </c>
      <c r="S256">
        <v>2517436.1911630002</v>
      </c>
      <c r="T256">
        <v>1584.343603</v>
      </c>
      <c r="U256">
        <v>18684.053709</v>
      </c>
      <c r="V256">
        <f t="shared" si="73"/>
        <v>1.8684053709000001</v>
      </c>
      <c r="Y256">
        <v>3800000</v>
      </c>
      <c r="Z256">
        <v>46.003300000000003</v>
      </c>
      <c r="AA256">
        <v>91.179199999999994</v>
      </c>
      <c r="AB256">
        <v>45.175899999999999</v>
      </c>
      <c r="AD256">
        <f t="shared" si="79"/>
        <v>48250.168891462126</v>
      </c>
      <c r="AE256">
        <f t="shared" si="80"/>
        <v>1.7700665238729936</v>
      </c>
      <c r="AF256">
        <f t="shared" si="81"/>
        <v>40.355905147831237</v>
      </c>
      <c r="AG256">
        <f t="shared" si="82"/>
        <v>1.492222755985843E-2</v>
      </c>
      <c r="AI256">
        <v>7.3251211298037494E-2</v>
      </c>
      <c r="AJ256">
        <v>155.54975244168625</v>
      </c>
    </row>
    <row r="257" spans="2:38" x14ac:dyDescent="0.2">
      <c r="B257">
        <v>740</v>
      </c>
      <c r="C257">
        <v>3900000</v>
      </c>
      <c r="D257">
        <v>464.79555099999999</v>
      </c>
      <c r="E257">
        <v>-572783.98900499998</v>
      </c>
      <c r="F257">
        <v>2517436.1911630002</v>
      </c>
      <c r="G257">
        <v>1749.6664880000001</v>
      </c>
      <c r="I257">
        <f t="shared" si="74"/>
        <v>579.12743071385194</v>
      </c>
      <c r="J257">
        <f t="shared" si="75"/>
        <v>0.32498902064119456</v>
      </c>
      <c r="K257">
        <f t="shared" si="76"/>
        <v>0.99965717831118373</v>
      </c>
      <c r="L257">
        <f t="shared" si="77"/>
        <v>120.26271000003908</v>
      </c>
      <c r="M257">
        <f t="shared" si="78"/>
        <v>-4.8841598999977576</v>
      </c>
      <c r="O257">
        <v>740</v>
      </c>
      <c r="P257">
        <v>3900000</v>
      </c>
      <c r="Q257">
        <v>464.79555099999999</v>
      </c>
      <c r="R257">
        <v>-572783.98900499998</v>
      </c>
      <c r="S257">
        <v>2517436.1911630002</v>
      </c>
      <c r="T257">
        <v>1749.6664880000001</v>
      </c>
      <c r="U257">
        <v>20429.105651999998</v>
      </c>
      <c r="V257">
        <f t="shared" si="73"/>
        <v>2.0429105652000001</v>
      </c>
      <c r="Y257">
        <v>3900000</v>
      </c>
      <c r="Z257">
        <v>45.999499999999998</v>
      </c>
      <c r="AA257">
        <v>91.062600000000003</v>
      </c>
      <c r="AB257">
        <v>45.063099999999999</v>
      </c>
      <c r="AD257">
        <f t="shared" si="79"/>
        <v>47889.642107228545</v>
      </c>
      <c r="AE257">
        <f t="shared" si="80"/>
        <v>1.9499572152413314</v>
      </c>
      <c r="AF257">
        <f t="shared" si="81"/>
        <v>38.971814158071659</v>
      </c>
      <c r="AG257">
        <f t="shared" si="82"/>
        <v>1.5452193155736763E-2</v>
      </c>
      <c r="AI257">
        <v>5.7021360097590519E-2</v>
      </c>
      <c r="AJ257">
        <v>156.59741249865692</v>
      </c>
    </row>
    <row r="258" spans="2:38" x14ac:dyDescent="0.2">
      <c r="B258">
        <v>760</v>
      </c>
      <c r="C258">
        <v>4000000</v>
      </c>
      <c r="D258">
        <v>464.79611199999999</v>
      </c>
      <c r="E258">
        <v>-572760.48100000003</v>
      </c>
      <c r="F258">
        <v>2517436.1911630002</v>
      </c>
      <c r="G258">
        <v>1946.0487189999999</v>
      </c>
      <c r="I258">
        <f t="shared" si="74"/>
        <v>602.63543571380433</v>
      </c>
      <c r="J258">
        <f t="shared" si="75"/>
        <v>0.33377250768555117</v>
      </c>
      <c r="K258">
        <f t="shared" si="76"/>
        <v>0.99965717831118373</v>
      </c>
      <c r="L258">
        <f t="shared" si="77"/>
        <v>143.77071499999147</v>
      </c>
      <c r="M258">
        <f t="shared" si="78"/>
        <v>-4.0245997500023805</v>
      </c>
      <c r="O258">
        <v>760</v>
      </c>
      <c r="P258">
        <v>4000000</v>
      </c>
      <c r="Q258">
        <v>464.79611199999999</v>
      </c>
      <c r="R258">
        <v>-572760.48100000003</v>
      </c>
      <c r="S258">
        <v>2517436.1911630002</v>
      </c>
      <c r="T258">
        <v>1946.0487189999999</v>
      </c>
      <c r="U258">
        <v>21337.306226000001</v>
      </c>
      <c r="V258">
        <f t="shared" si="73"/>
        <v>2.1337306226000003</v>
      </c>
      <c r="Y258">
        <v>4000000</v>
      </c>
      <c r="Z258">
        <v>45.783000000000001</v>
      </c>
      <c r="AA258">
        <v>91.269300000000001</v>
      </c>
      <c r="AB258">
        <v>45.4863</v>
      </c>
      <c r="AD258">
        <f t="shared" si="79"/>
        <v>49251.587315706136</v>
      </c>
      <c r="AE258">
        <f t="shared" si="80"/>
        <v>1.9803259467161916</v>
      </c>
      <c r="AF258">
        <f t="shared" si="81"/>
        <v>39.025402475681886</v>
      </c>
      <c r="AG258">
        <f t="shared" si="82"/>
        <v>1.54309747445975E-2</v>
      </c>
      <c r="AI258">
        <v>5.378272864328934E-2</v>
      </c>
      <c r="AJ258">
        <v>164.31994174671436</v>
      </c>
    </row>
    <row r="259" spans="2:38" x14ac:dyDescent="0.2">
      <c r="B259">
        <v>780</v>
      </c>
      <c r="C259">
        <v>4100000</v>
      </c>
      <c r="D259">
        <v>464.79693800000001</v>
      </c>
      <c r="E259">
        <v>-572757.17388999998</v>
      </c>
      <c r="F259">
        <v>2517436.1911630002</v>
      </c>
      <c r="G259">
        <v>2139.5441609999998</v>
      </c>
      <c r="I259">
        <f t="shared" si="74"/>
        <v>605.94254571385682</v>
      </c>
      <c r="J259">
        <f t="shared" si="75"/>
        <v>0.34255599472990778</v>
      </c>
      <c r="K259">
        <f t="shared" si="76"/>
        <v>0.99965717831118373</v>
      </c>
      <c r="L259">
        <f t="shared" si="77"/>
        <v>147.07782500004396</v>
      </c>
      <c r="M259">
        <f t="shared" si="78"/>
        <v>-5.0346444999973752</v>
      </c>
      <c r="O259">
        <v>780</v>
      </c>
      <c r="P259">
        <v>4100000</v>
      </c>
      <c r="Q259">
        <v>464.79693800000001</v>
      </c>
      <c r="R259">
        <v>-572757.17388999998</v>
      </c>
      <c r="S259">
        <v>2517436.1911630002</v>
      </c>
      <c r="T259">
        <v>2139.5441609999998</v>
      </c>
      <c r="U259">
        <v>23132.611652</v>
      </c>
      <c r="V259">
        <f t="shared" si="73"/>
        <v>2.3132611652000001</v>
      </c>
      <c r="Y259">
        <v>4100000</v>
      </c>
      <c r="Z259">
        <v>46.064700000000002</v>
      </c>
      <c r="AA259">
        <v>91.291600000000003</v>
      </c>
      <c r="AB259">
        <v>45.226900000000001</v>
      </c>
      <c r="AD259">
        <f t="shared" si="79"/>
        <v>48413.765255433449</v>
      </c>
      <c r="AE259">
        <f t="shared" si="80"/>
        <v>2.1841030552561591</v>
      </c>
      <c r="AF259">
        <f t="shared" si="81"/>
        <v>37.377909534387207</v>
      </c>
      <c r="AG259">
        <f t="shared" si="82"/>
        <v>1.6111120378361009E-2</v>
      </c>
      <c r="AI259">
        <v>7.5757259270908761E-2</v>
      </c>
      <c r="AJ259">
        <v>166.86961387920712</v>
      </c>
    </row>
    <row r="260" spans="2:38" x14ac:dyDescent="0.2">
      <c r="B260">
        <v>800</v>
      </c>
      <c r="C260">
        <v>4200000</v>
      </c>
      <c r="D260">
        <v>464.80314900000002</v>
      </c>
      <c r="E260">
        <v>-572734.61536399997</v>
      </c>
      <c r="F260">
        <v>2517436.1911630002</v>
      </c>
      <c r="G260">
        <v>2302.4552570000001</v>
      </c>
      <c r="I260">
        <f t="shared" si="74"/>
        <v>628.5010717138648</v>
      </c>
      <c r="J260">
        <f t="shared" si="75"/>
        <v>0.35133948177426438</v>
      </c>
      <c r="K260">
        <f t="shared" si="76"/>
        <v>0.99965717831118373</v>
      </c>
      <c r="L260">
        <f t="shared" si="77"/>
        <v>169.63635100005195</v>
      </c>
      <c r="M260">
        <f t="shared" si="78"/>
        <v>-4.072073699999601</v>
      </c>
      <c r="O260">
        <v>800</v>
      </c>
      <c r="P260">
        <v>4200000</v>
      </c>
      <c r="Q260">
        <v>464.80314900000002</v>
      </c>
      <c r="R260">
        <v>-572734.61536399997</v>
      </c>
      <c r="S260">
        <v>2517436.1911630002</v>
      </c>
      <c r="T260">
        <v>2302.4552570000001</v>
      </c>
      <c r="U260">
        <v>24853.835245999999</v>
      </c>
      <c r="V260">
        <f t="shared" si="73"/>
        <v>2.4853835246</v>
      </c>
      <c r="Y260">
        <v>4200000</v>
      </c>
      <c r="Z260">
        <v>45.816699999999997</v>
      </c>
      <c r="AA260">
        <v>91.065700000000007</v>
      </c>
      <c r="AB260">
        <v>45.249000000000002</v>
      </c>
      <c r="AD260">
        <f t="shared" si="79"/>
        <v>48484.771700000318</v>
      </c>
      <c r="AE260">
        <f t="shared" si="80"/>
        <v>2.3431785311362447</v>
      </c>
      <c r="AF260">
        <f t="shared" si="81"/>
        <v>36.496911897175238</v>
      </c>
      <c r="AG260">
        <f t="shared" si="82"/>
        <v>1.6500026130885026E-2</v>
      </c>
      <c r="AI260">
        <v>7.5053655141464642E-2</v>
      </c>
      <c r="AJ260">
        <v>167.33193548260397</v>
      </c>
    </row>
    <row r="261" spans="2:38" x14ac:dyDescent="0.2">
      <c r="B261">
        <v>820</v>
      </c>
      <c r="C261">
        <v>4300000</v>
      </c>
      <c r="D261">
        <v>464.81337200000002</v>
      </c>
      <c r="E261">
        <v>-572727.45843</v>
      </c>
      <c r="F261">
        <v>2517436.1911630002</v>
      </c>
      <c r="G261">
        <v>2576.5255550000002</v>
      </c>
      <c r="I261">
        <f t="shared" si="74"/>
        <v>635.65800571383443</v>
      </c>
      <c r="J261">
        <f t="shared" si="75"/>
        <v>0.36012296881862099</v>
      </c>
      <c r="K261">
        <f t="shared" si="76"/>
        <v>0.99965717831118373</v>
      </c>
      <c r="L261">
        <f t="shared" si="77"/>
        <v>176.79328500002157</v>
      </c>
      <c r="M261">
        <f t="shared" si="78"/>
        <v>-4.8421533000015184</v>
      </c>
      <c r="O261">
        <v>820</v>
      </c>
      <c r="P261">
        <v>4300000</v>
      </c>
      <c r="Q261">
        <v>464.81337200000002</v>
      </c>
      <c r="R261">
        <v>-572727.45843</v>
      </c>
      <c r="S261">
        <v>2517436.1911630002</v>
      </c>
      <c r="T261">
        <v>2576.5255550000002</v>
      </c>
      <c r="U261">
        <v>26690.289274999999</v>
      </c>
      <c r="V261">
        <f t="shared" si="73"/>
        <v>2.6690289274999999</v>
      </c>
      <c r="Y261">
        <v>4300000</v>
      </c>
      <c r="Z261">
        <v>45.954300000000003</v>
      </c>
      <c r="AA261">
        <v>91.278400000000005</v>
      </c>
      <c r="AB261">
        <v>45.324100000000001</v>
      </c>
      <c r="AD261">
        <f t="shared" si="79"/>
        <v>48726.583874443386</v>
      </c>
      <c r="AE261">
        <f t="shared" si="80"/>
        <v>2.5038288275422009</v>
      </c>
      <c r="AF261">
        <f t="shared" si="81"/>
        <v>35.784327816085131</v>
      </c>
      <c r="AG261">
        <f t="shared" si="82"/>
        <v>1.6828596113221104E-2</v>
      </c>
      <c r="AI261">
        <v>4.9317116628470388E-2</v>
      </c>
      <c r="AJ261">
        <v>168.44620473413158</v>
      </c>
      <c r="AK261">
        <f>AVERAGE(AI256:AI266)</f>
        <v>6.0170466294922689E-2</v>
      </c>
      <c r="AL261">
        <f>AVERAGE(AJ256:AJ266)</f>
        <v>171.59792496276367</v>
      </c>
    </row>
    <row r="262" spans="2:38" x14ac:dyDescent="0.2">
      <c r="B262">
        <v>840</v>
      </c>
      <c r="C262">
        <v>4400000</v>
      </c>
      <c r="D262">
        <v>464.756935</v>
      </c>
      <c r="E262">
        <v>-572709.85615500004</v>
      </c>
      <c r="F262">
        <v>2517436.1911630002</v>
      </c>
      <c r="G262">
        <v>2735.854499</v>
      </c>
      <c r="I262">
        <f t="shared" si="74"/>
        <v>653.26028071378823</v>
      </c>
      <c r="J262">
        <f t="shared" si="75"/>
        <v>0.3689064558629776</v>
      </c>
      <c r="K262">
        <f t="shared" si="76"/>
        <v>0.99965717831118373</v>
      </c>
      <c r="L262">
        <f t="shared" si="77"/>
        <v>194.39555999997538</v>
      </c>
      <c r="M262">
        <f t="shared" si="78"/>
        <v>-4.3198862500023099</v>
      </c>
      <c r="O262">
        <v>840</v>
      </c>
      <c r="P262">
        <v>4400000</v>
      </c>
      <c r="Q262">
        <v>464.756935</v>
      </c>
      <c r="R262">
        <v>-572709.85615500004</v>
      </c>
      <c r="S262">
        <v>2517436.1911630002</v>
      </c>
      <c r="T262">
        <v>2735.854499</v>
      </c>
      <c r="U262">
        <v>28067.471395</v>
      </c>
      <c r="V262">
        <f t="shared" si="73"/>
        <v>2.8067471395000001</v>
      </c>
      <c r="Y262">
        <v>4400000</v>
      </c>
      <c r="Z262">
        <v>46.136699999999998</v>
      </c>
      <c r="AA262">
        <v>91.737099999999998</v>
      </c>
      <c r="AB262">
        <v>45.6004</v>
      </c>
      <c r="AD262">
        <f t="shared" si="79"/>
        <v>49623.152889534751</v>
      </c>
      <c r="AE262">
        <f t="shared" si="80"/>
        <v>2.5854506569145586</v>
      </c>
      <c r="AF262">
        <f t="shared" si="81"/>
        <v>35.575074607235507</v>
      </c>
      <c r="AG262">
        <f t="shared" si="82"/>
        <v>1.692758220885137E-2</v>
      </c>
      <c r="AI262">
        <v>6.2369826154561353E-2</v>
      </c>
      <c r="AJ262">
        <v>174.09085091521578</v>
      </c>
    </row>
    <row r="263" spans="2:38" x14ac:dyDescent="0.2">
      <c r="B263">
        <v>860</v>
      </c>
      <c r="C263">
        <v>4500000</v>
      </c>
      <c r="D263">
        <v>464.77418499999999</v>
      </c>
      <c r="E263">
        <v>-572691.117295</v>
      </c>
      <c r="F263">
        <v>2517436.1911630002</v>
      </c>
      <c r="G263">
        <v>2970.8179799999998</v>
      </c>
      <c r="I263">
        <f t="shared" si="74"/>
        <v>671.99914071382955</v>
      </c>
      <c r="J263">
        <f t="shared" si="75"/>
        <v>0.37768994290733421</v>
      </c>
      <c r="K263">
        <f t="shared" si="76"/>
        <v>0.99965717831118373</v>
      </c>
      <c r="L263">
        <f t="shared" si="77"/>
        <v>213.13442000001669</v>
      </c>
      <c r="M263">
        <f t="shared" si="78"/>
        <v>-4.263056999997934</v>
      </c>
      <c r="O263">
        <v>860</v>
      </c>
      <c r="P263">
        <v>4500000</v>
      </c>
      <c r="Q263">
        <v>464.77418499999999</v>
      </c>
      <c r="R263">
        <v>-572691.117295</v>
      </c>
      <c r="S263">
        <v>2517436.1911630002</v>
      </c>
      <c r="T263">
        <v>2970.8179799999998</v>
      </c>
      <c r="U263">
        <v>29700.446734000001</v>
      </c>
      <c r="V263">
        <f t="shared" si="73"/>
        <v>2.9700446734000003</v>
      </c>
      <c r="Y263">
        <v>4500000</v>
      </c>
      <c r="Z263">
        <v>45.7639</v>
      </c>
      <c r="AA263">
        <v>92.003699999999995</v>
      </c>
      <c r="AB263">
        <v>46.239800000000002</v>
      </c>
      <c r="AD263">
        <f t="shared" si="79"/>
        <v>51739.977867590809</v>
      </c>
      <c r="AE263">
        <f t="shared" si="80"/>
        <v>2.6239409817633748</v>
      </c>
      <c r="AF263">
        <f t="shared" si="81"/>
        <v>36.230017060306025</v>
      </c>
      <c r="AG263">
        <f t="shared" si="82"/>
        <v>1.6621576495468349E-2</v>
      </c>
      <c r="AI263">
        <v>4.6660925728175179E-2</v>
      </c>
      <c r="AJ263">
        <v>175.98668225044364</v>
      </c>
    </row>
    <row r="264" spans="2:38" x14ac:dyDescent="0.2">
      <c r="B264">
        <v>880</v>
      </c>
      <c r="C264">
        <v>4600000</v>
      </c>
      <c r="D264">
        <v>464.81353000000001</v>
      </c>
      <c r="E264">
        <v>-572674.39612000005</v>
      </c>
      <c r="F264">
        <v>2517436.1911630002</v>
      </c>
      <c r="G264">
        <v>3201.5780690000001</v>
      </c>
      <c r="I264">
        <f t="shared" si="74"/>
        <v>688.72031571378466</v>
      </c>
      <c r="J264">
        <f t="shared" si="75"/>
        <v>0.38647342995169082</v>
      </c>
      <c r="K264">
        <f t="shared" si="76"/>
        <v>0.99965717831118373</v>
      </c>
      <c r="L264">
        <f t="shared" si="77"/>
        <v>229.8555949999718</v>
      </c>
      <c r="M264">
        <f t="shared" si="78"/>
        <v>-4.3639412500022443</v>
      </c>
      <c r="O264">
        <v>880</v>
      </c>
      <c r="P264">
        <v>4600000</v>
      </c>
      <c r="Q264">
        <v>464.81353000000001</v>
      </c>
      <c r="R264">
        <v>-572674.39612000005</v>
      </c>
      <c r="S264">
        <v>2517436.1911630002</v>
      </c>
      <c r="T264">
        <v>3201.5780690000001</v>
      </c>
      <c r="U264">
        <v>31708.518950000001</v>
      </c>
      <c r="V264">
        <f t="shared" si="73"/>
        <v>3.1708518950000002</v>
      </c>
      <c r="Y264">
        <v>4600000</v>
      </c>
      <c r="Z264">
        <v>45.941600000000001</v>
      </c>
      <c r="AA264">
        <v>92.128299999999996</v>
      </c>
      <c r="AB264">
        <v>46.186700000000002</v>
      </c>
      <c r="AD264">
        <f t="shared" si="79"/>
        <v>51561.933907668048</v>
      </c>
      <c r="AE264">
        <f t="shared" si="80"/>
        <v>2.8110209281097416</v>
      </c>
      <c r="AF264">
        <f t="shared" si="81"/>
        <v>35.284768862724654</v>
      </c>
      <c r="AG264">
        <f t="shared" si="82"/>
        <v>1.706685403956756E-2</v>
      </c>
      <c r="AI264">
        <v>5.7760319692179804E-2</v>
      </c>
      <c r="AJ264">
        <v>182.32549450065582</v>
      </c>
    </row>
    <row r="265" spans="2:38" x14ac:dyDescent="0.2">
      <c r="B265">
        <v>900</v>
      </c>
      <c r="C265">
        <v>4700000</v>
      </c>
      <c r="D265">
        <v>464.78886999999997</v>
      </c>
      <c r="E265">
        <v>-572662.67273400002</v>
      </c>
      <c r="F265">
        <v>2517436.1911630002</v>
      </c>
      <c r="G265">
        <v>3460.9007499999998</v>
      </c>
      <c r="I265">
        <f t="shared" si="74"/>
        <v>700.44370171381161</v>
      </c>
      <c r="J265">
        <f t="shared" si="75"/>
        <v>0.39525691699604742</v>
      </c>
      <c r="K265">
        <f t="shared" si="76"/>
        <v>0.99965717831118373</v>
      </c>
      <c r="L265">
        <f t="shared" si="77"/>
        <v>241.57898099999875</v>
      </c>
      <c r="M265">
        <f t="shared" si="78"/>
        <v>-4.6138306999986529</v>
      </c>
      <c r="O265">
        <v>900</v>
      </c>
      <c r="P265">
        <v>4700000</v>
      </c>
      <c r="Q265">
        <v>464.78886999999997</v>
      </c>
      <c r="R265">
        <v>-572662.67273400002</v>
      </c>
      <c r="S265">
        <v>2517436.1911630002</v>
      </c>
      <c r="T265">
        <v>3460.9007499999998</v>
      </c>
      <c r="U265">
        <v>33429.096702000003</v>
      </c>
      <c r="V265">
        <f t="shared" si="73"/>
        <v>3.3429096702000005</v>
      </c>
      <c r="Y265">
        <v>4700000</v>
      </c>
      <c r="Z265">
        <v>46.124099999999999</v>
      </c>
      <c r="AA265">
        <v>91.842100000000002</v>
      </c>
      <c r="AB265">
        <v>45.718000000000004</v>
      </c>
      <c r="AD265">
        <f t="shared" si="79"/>
        <v>50008.066980461415</v>
      </c>
      <c r="AE265">
        <f t="shared" si="80"/>
        <v>3.0556379375025706</v>
      </c>
      <c r="AF265">
        <f t="shared" si="81"/>
        <v>33.460953261815405</v>
      </c>
      <c r="AG265">
        <f t="shared" si="82"/>
        <v>1.799709635550676E-2</v>
      </c>
      <c r="AI265">
        <v>4.285578357716565E-2</v>
      </c>
      <c r="AJ265">
        <v>186.09400826794331</v>
      </c>
    </row>
    <row r="266" spans="2:38" x14ac:dyDescent="0.2">
      <c r="B266">
        <v>920</v>
      </c>
      <c r="C266">
        <v>4800000</v>
      </c>
      <c r="D266">
        <v>464.79337299999997</v>
      </c>
      <c r="E266">
        <v>-572650.12526100001</v>
      </c>
      <c r="F266">
        <v>2517436.1911630002</v>
      </c>
      <c r="G266">
        <v>3742.704573</v>
      </c>
      <c r="I266">
        <f t="shared" si="74"/>
        <v>712.99117471382488</v>
      </c>
      <c r="J266">
        <f t="shared" si="75"/>
        <v>0.40404040404040403</v>
      </c>
      <c r="K266">
        <f t="shared" si="76"/>
        <v>0.99965717831118373</v>
      </c>
      <c r="L266">
        <f t="shared" si="77"/>
        <v>254.12645400001202</v>
      </c>
      <c r="M266">
        <f t="shared" si="78"/>
        <v>-4.5726263499993367</v>
      </c>
      <c r="O266">
        <v>920</v>
      </c>
      <c r="P266">
        <v>4800000</v>
      </c>
      <c r="Q266">
        <v>464.79337299999997</v>
      </c>
      <c r="R266">
        <v>-572650.12526100001</v>
      </c>
      <c r="S266">
        <v>2517436.1911630002</v>
      </c>
      <c r="T266">
        <v>3742.704573</v>
      </c>
      <c r="U266">
        <v>34841.103023000003</v>
      </c>
      <c r="V266">
        <f t="shared" si="73"/>
        <v>3.4841103023000004</v>
      </c>
      <c r="Y266">
        <v>4800000</v>
      </c>
      <c r="Z266">
        <v>45.5687</v>
      </c>
      <c r="AA266">
        <v>91.893500000000003</v>
      </c>
      <c r="AB266">
        <v>46.324800000000003</v>
      </c>
      <c r="AD266">
        <f t="shared" si="79"/>
        <v>52025.834693028381</v>
      </c>
      <c r="AE266">
        <f t="shared" si="80"/>
        <v>3.0611891016883659</v>
      </c>
      <c r="AF266">
        <f t="shared" si="81"/>
        <v>34.054301795806182</v>
      </c>
      <c r="AG266">
        <f t="shared" si="82"/>
        <v>1.7683522146801477E-2</v>
      </c>
      <c r="AI266">
        <v>6.8044943012306555E-2</v>
      </c>
      <c r="AJ266">
        <v>189.96527787314153</v>
      </c>
    </row>
    <row r="267" spans="2:38" x14ac:dyDescent="0.2">
      <c r="B267">
        <v>940</v>
      </c>
      <c r="C267">
        <v>4900000</v>
      </c>
      <c r="D267">
        <v>464.818197</v>
      </c>
      <c r="E267">
        <v>-572624.21349400003</v>
      </c>
      <c r="F267">
        <v>2517436.1911630002</v>
      </c>
      <c r="G267">
        <v>3836.683023</v>
      </c>
      <c r="I267">
        <f t="shared" si="74"/>
        <v>738.9029417138081</v>
      </c>
      <c r="J267">
        <f t="shared" si="75"/>
        <v>0.41282389108476064</v>
      </c>
      <c r="K267">
        <f t="shared" si="76"/>
        <v>0.99965717831118373</v>
      </c>
      <c r="L267">
        <f t="shared" si="77"/>
        <v>280.03822099999525</v>
      </c>
      <c r="M267">
        <f t="shared" si="78"/>
        <v>-3.9044116500008386</v>
      </c>
      <c r="O267">
        <v>940</v>
      </c>
      <c r="P267">
        <v>4900000</v>
      </c>
      <c r="Q267">
        <v>464.818197</v>
      </c>
      <c r="R267">
        <v>-572624.21349400003</v>
      </c>
      <c r="S267">
        <v>2517436.1911630002</v>
      </c>
      <c r="T267">
        <v>3836.683023</v>
      </c>
      <c r="U267">
        <v>37235.468976999997</v>
      </c>
      <c r="V267">
        <f t="shared" si="73"/>
        <v>3.7235468976999999</v>
      </c>
      <c r="Y267">
        <v>4900000</v>
      </c>
      <c r="Z267">
        <v>45.773899999999998</v>
      </c>
      <c r="AA267">
        <v>91.626199999999997</v>
      </c>
      <c r="AB267">
        <v>45.8523</v>
      </c>
      <c r="AD267">
        <f t="shared" si="79"/>
        <v>50450.070023335204</v>
      </c>
      <c r="AE267">
        <f t="shared" si="80"/>
        <v>3.3737459342703033</v>
      </c>
      <c r="AF267">
        <f t="shared" si="81"/>
        <v>32.320246987289849</v>
      </c>
      <c r="AG267">
        <f t="shared" si="82"/>
        <v>1.8632283355904399E-2</v>
      </c>
      <c r="AI267">
        <v>4.1106489461511242E-2</v>
      </c>
      <c r="AJ267">
        <v>191.54639180553414</v>
      </c>
    </row>
    <row r="268" spans="2:38" x14ac:dyDescent="0.2">
      <c r="B268">
        <v>960</v>
      </c>
      <c r="C268">
        <v>5000000</v>
      </c>
      <c r="D268">
        <v>464.76850400000001</v>
      </c>
      <c r="E268">
        <v>-572610.89869499998</v>
      </c>
      <c r="F268">
        <v>2517436.1911630002</v>
      </c>
      <c r="G268">
        <v>4119.159404</v>
      </c>
      <c r="I268">
        <f t="shared" si="74"/>
        <v>752.21774071385153</v>
      </c>
      <c r="J268">
        <f t="shared" si="75"/>
        <v>0.42160737812911725</v>
      </c>
      <c r="K268">
        <f t="shared" si="76"/>
        <v>0.99965717831118373</v>
      </c>
      <c r="L268">
        <f t="shared" si="77"/>
        <v>293.35302000003867</v>
      </c>
      <c r="M268">
        <f t="shared" si="78"/>
        <v>-4.5342600499978287</v>
      </c>
      <c r="O268">
        <v>960</v>
      </c>
      <c r="P268">
        <v>5000000</v>
      </c>
      <c r="Q268">
        <v>464.76850400000001</v>
      </c>
      <c r="R268">
        <v>-572610.89869499998</v>
      </c>
      <c r="S268">
        <v>2517436.1911630002</v>
      </c>
      <c r="T268">
        <v>4119.159404</v>
      </c>
      <c r="U268">
        <v>38569.583810999997</v>
      </c>
      <c r="V268">
        <f t="shared" si="73"/>
        <v>3.8569583810999997</v>
      </c>
      <c r="Y268">
        <v>5000000</v>
      </c>
      <c r="Z268">
        <v>45.526200000000003</v>
      </c>
      <c r="AA268">
        <v>91.944599999999994</v>
      </c>
      <c r="AB268">
        <v>46.418399999999998</v>
      </c>
      <c r="AD268">
        <f t="shared" si="79"/>
        <v>52341.829401825642</v>
      </c>
      <c r="AE268">
        <f t="shared" si="80"/>
        <v>3.3683202359395739</v>
      </c>
      <c r="AF268">
        <f t="shared" si="81"/>
        <v>32.833593401853541</v>
      </c>
      <c r="AG268">
        <f t="shared" si="82"/>
        <v>1.8340971474843329E-2</v>
      </c>
      <c r="AI268">
        <v>5.7834633401652624E-2</v>
      </c>
      <c r="AJ268">
        <v>192.97449730969342</v>
      </c>
    </row>
    <row r="269" spans="2:38" x14ac:dyDescent="0.2">
      <c r="B269">
        <v>980</v>
      </c>
      <c r="C269">
        <v>5100000</v>
      </c>
      <c r="D269">
        <v>464.80779000000001</v>
      </c>
      <c r="E269">
        <v>-572592.27664099995</v>
      </c>
      <c r="F269">
        <v>2517436.1911630002</v>
      </c>
      <c r="G269">
        <v>4439.0739100000001</v>
      </c>
      <c r="I269">
        <f t="shared" si="74"/>
        <v>770.83979471388739</v>
      </c>
      <c r="J269">
        <f t="shared" si="75"/>
        <v>0.43039086517347386</v>
      </c>
      <c r="K269">
        <f t="shared" si="76"/>
        <v>0.99965717831118373</v>
      </c>
      <c r="L269">
        <f t="shared" si="77"/>
        <v>311.97507400007453</v>
      </c>
      <c r="M269">
        <f t="shared" si="78"/>
        <v>-4.2688972999982067</v>
      </c>
      <c r="O269">
        <v>980</v>
      </c>
      <c r="P269">
        <v>5100000</v>
      </c>
      <c r="Q269">
        <v>464.80779000000001</v>
      </c>
      <c r="R269">
        <v>-572592.27664099995</v>
      </c>
      <c r="S269">
        <v>2517436.1911630002</v>
      </c>
      <c r="T269">
        <v>4439.0739100000001</v>
      </c>
      <c r="U269">
        <v>40890.619393000001</v>
      </c>
      <c r="V269">
        <f t="shared" si="73"/>
        <v>4.0890619393000005</v>
      </c>
      <c r="Y269">
        <v>5100000</v>
      </c>
      <c r="Z269">
        <v>45.220500000000001</v>
      </c>
      <c r="AA269">
        <v>92.418400000000005</v>
      </c>
      <c r="AB269">
        <v>47.197899999999997</v>
      </c>
      <c r="AD269">
        <f t="shared" si="79"/>
        <v>55023.273591647114</v>
      </c>
      <c r="AE269">
        <f t="shared" si="80"/>
        <v>3.3969924648015426</v>
      </c>
      <c r="AF269">
        <f t="shared" si="81"/>
        <v>33.811240160091728</v>
      </c>
      <c r="AG269">
        <f t="shared" si="82"/>
        <v>1.781064513305821E-2</v>
      </c>
      <c r="AI269">
        <v>5.2675776013532669E-2</v>
      </c>
      <c r="AJ269">
        <v>201.80489831506887</v>
      </c>
    </row>
    <row r="270" spans="2:38" x14ac:dyDescent="0.2">
      <c r="B270">
        <v>1000</v>
      </c>
      <c r="C270">
        <v>5200000</v>
      </c>
      <c r="D270">
        <v>464.78258</v>
      </c>
      <c r="E270">
        <v>-572566.63831399998</v>
      </c>
      <c r="F270">
        <v>2517436.1911630002</v>
      </c>
      <c r="G270">
        <v>4652.1986909999996</v>
      </c>
      <c r="I270">
        <f t="shared" ref="I270:I277" si="83">E270-(128000-$B$218)/128000*$E$219</f>
        <v>796.47812171385158</v>
      </c>
      <c r="J270">
        <f t="shared" ref="J270:J277" si="84">B270/$B$218</f>
        <v>0.43917435221783047</v>
      </c>
      <c r="K270">
        <f t="shared" ref="K270:K277" si="85">F270/$F$219</f>
        <v>0.99965717831118373</v>
      </c>
      <c r="L270">
        <f t="shared" ref="L270:L277" si="86">E270-$E$220</f>
        <v>337.61340100003872</v>
      </c>
      <c r="M270">
        <f t="shared" ref="M270:M277" si="87">((L270-L269)-(B270-B269)*$H$14)/(B270-B269)</f>
        <v>-3.9180836500017904</v>
      </c>
      <c r="O270">
        <v>1000</v>
      </c>
      <c r="P270">
        <v>5200000</v>
      </c>
      <c r="Q270">
        <v>464.78258</v>
      </c>
      <c r="R270">
        <v>-572566.63831399998</v>
      </c>
      <c r="S270">
        <v>2517436.1911630002</v>
      </c>
      <c r="T270">
        <v>4652.1986909999996</v>
      </c>
      <c r="U270">
        <v>42969.903787000003</v>
      </c>
      <c r="V270">
        <f t="shared" si="73"/>
        <v>4.2969903787000003</v>
      </c>
      <c r="Y270">
        <v>5200000</v>
      </c>
      <c r="Z270">
        <v>45.220300000000002</v>
      </c>
      <c r="AA270">
        <v>91.9803</v>
      </c>
      <c r="AB270">
        <v>46.76</v>
      </c>
      <c r="AD270">
        <f t="shared" si="79"/>
        <v>53505.928536106658</v>
      </c>
      <c r="AE270">
        <f t="shared" si="80"/>
        <v>3.6709612107618397</v>
      </c>
      <c r="AF270">
        <f t="shared" si="81"/>
        <v>32.221270164443425</v>
      </c>
      <c r="AG270">
        <f t="shared" si="82"/>
        <v>1.868951772933319E-2</v>
      </c>
      <c r="AI270">
        <v>3.6867015516820645E-2</v>
      </c>
      <c r="AJ270">
        <v>202.05868411302245</v>
      </c>
    </row>
    <row r="271" spans="2:38" x14ac:dyDescent="0.2">
      <c r="B271">
        <v>1020</v>
      </c>
      <c r="C271">
        <v>5300000</v>
      </c>
      <c r="D271">
        <v>464.79020700000001</v>
      </c>
      <c r="E271">
        <v>-572544.20130099996</v>
      </c>
      <c r="F271">
        <v>2517436.1911630002</v>
      </c>
      <c r="G271">
        <v>4856.4722819999997</v>
      </c>
      <c r="I271">
        <f t="shared" si="83"/>
        <v>818.91513471386861</v>
      </c>
      <c r="J271">
        <f t="shared" si="84"/>
        <v>0.44795783926218707</v>
      </c>
      <c r="K271">
        <f t="shared" si="85"/>
        <v>0.99965717831118373</v>
      </c>
      <c r="L271">
        <f t="shared" si="86"/>
        <v>360.05041400005575</v>
      </c>
      <c r="M271">
        <f t="shared" si="87"/>
        <v>-4.0781493499991486</v>
      </c>
      <c r="O271">
        <v>1020</v>
      </c>
      <c r="P271">
        <v>5300000</v>
      </c>
      <c r="Q271">
        <v>464.79020700000001</v>
      </c>
      <c r="R271">
        <v>-572544.20130099996</v>
      </c>
      <c r="S271">
        <v>2517436.1911630002</v>
      </c>
      <c r="T271">
        <v>4856.4722819999997</v>
      </c>
      <c r="U271">
        <v>44662.910130999997</v>
      </c>
      <c r="V271">
        <f t="shared" si="73"/>
        <v>4.4662910131000002</v>
      </c>
      <c r="Y271">
        <v>5300000</v>
      </c>
      <c r="Z271">
        <v>45.005499999999998</v>
      </c>
      <c r="AA271">
        <v>92.243300000000005</v>
      </c>
      <c r="AB271">
        <v>47.2378</v>
      </c>
      <c r="AD271">
        <f t="shared" si="79"/>
        <v>55162.937756998006</v>
      </c>
      <c r="AE271">
        <f t="shared" si="80"/>
        <v>3.7009818034705013</v>
      </c>
      <c r="AF271">
        <f t="shared" si="81"/>
        <v>32.56776580123941</v>
      </c>
      <c r="AG271">
        <f t="shared" si="82"/>
        <v>1.8490675831901324E-2</v>
      </c>
      <c r="AI271">
        <v>5.8510203203324007E-2</v>
      </c>
      <c r="AJ271">
        <v>211.34094254067043</v>
      </c>
    </row>
    <row r="272" spans="2:38" x14ac:dyDescent="0.2">
      <c r="B272">
        <v>1040</v>
      </c>
      <c r="C272">
        <v>5400000</v>
      </c>
      <c r="D272">
        <v>464.810497</v>
      </c>
      <c r="E272">
        <v>-572531.03402599995</v>
      </c>
      <c r="F272">
        <v>2517436.1911630002</v>
      </c>
      <c r="G272">
        <v>5181.3669499999996</v>
      </c>
      <c r="I272">
        <f t="shared" si="83"/>
        <v>832.08240971388295</v>
      </c>
      <c r="J272">
        <f t="shared" si="84"/>
        <v>0.45674132630654368</v>
      </c>
      <c r="K272">
        <f t="shared" si="85"/>
        <v>0.99965717831118373</v>
      </c>
      <c r="L272">
        <f t="shared" si="86"/>
        <v>373.2176890000701</v>
      </c>
      <c r="M272">
        <f t="shared" si="87"/>
        <v>-4.5416362499992831</v>
      </c>
      <c r="O272">
        <v>1040</v>
      </c>
      <c r="P272">
        <v>5400000</v>
      </c>
      <c r="Q272">
        <v>464.810497</v>
      </c>
      <c r="R272">
        <v>-572531.03402599995</v>
      </c>
      <c r="S272">
        <v>2517436.1911630002</v>
      </c>
      <c r="T272">
        <v>5181.3669499999996</v>
      </c>
      <c r="U272">
        <v>46709.723145000004</v>
      </c>
      <c r="V272">
        <f t="shared" si="73"/>
        <v>4.6709723145000002</v>
      </c>
      <c r="Y272">
        <v>5400000</v>
      </c>
      <c r="Z272">
        <v>44.898299999999999</v>
      </c>
      <c r="AA272">
        <v>92.070800000000006</v>
      </c>
      <c r="AB272">
        <v>47.172499999999999</v>
      </c>
      <c r="AD272">
        <f t="shared" si="79"/>
        <v>54934.487491599633</v>
      </c>
      <c r="AE272">
        <f t="shared" si="80"/>
        <v>3.8866867112840038</v>
      </c>
      <c r="AF272">
        <f t="shared" si="81"/>
        <v>31.809181122539709</v>
      </c>
      <c r="AG272">
        <f t="shared" si="82"/>
        <v>1.8931641078093843E-2</v>
      </c>
      <c r="AI272">
        <v>3.4903084373355202E-2</v>
      </c>
      <c r="AJ272">
        <v>211.57227036709904</v>
      </c>
      <c r="AK272">
        <f>AVERAGE(AI267:AI277)</f>
        <v>4.6962459815797115E-2</v>
      </c>
      <c r="AL272">
        <f>AVERAGE(AJ267:AJ277)</f>
        <v>213.50701394651125</v>
      </c>
    </row>
    <row r="273" spans="2:38" x14ac:dyDescent="0.2">
      <c r="B273">
        <v>1060</v>
      </c>
      <c r="C273">
        <v>5500000</v>
      </c>
      <c r="D273">
        <v>464.80773599999998</v>
      </c>
      <c r="E273">
        <v>-572508.05201300001</v>
      </c>
      <c r="F273">
        <v>2517436.1911630002</v>
      </c>
      <c r="G273">
        <v>5443.8646630000003</v>
      </c>
      <c r="I273">
        <f t="shared" si="83"/>
        <v>855.06442271382548</v>
      </c>
      <c r="J273">
        <f t="shared" si="84"/>
        <v>0.46552481335090029</v>
      </c>
      <c r="K273">
        <f t="shared" si="85"/>
        <v>0.99965717831118373</v>
      </c>
      <c r="L273">
        <f t="shared" si="86"/>
        <v>396.19970200001262</v>
      </c>
      <c r="M273">
        <f t="shared" si="87"/>
        <v>-4.050899350002874</v>
      </c>
      <c r="O273">
        <v>1060</v>
      </c>
      <c r="P273">
        <v>5500000</v>
      </c>
      <c r="Q273">
        <v>464.80773599999998</v>
      </c>
      <c r="R273">
        <v>-572508.05201300001</v>
      </c>
      <c r="S273">
        <v>2517436.1911630002</v>
      </c>
      <c r="T273">
        <v>5443.8646630000003</v>
      </c>
      <c r="U273">
        <v>48022.442485</v>
      </c>
      <c r="V273">
        <f t="shared" si="73"/>
        <v>4.8022442485000001</v>
      </c>
      <c r="Y273">
        <v>5500000</v>
      </c>
      <c r="Z273">
        <v>44.816600000000001</v>
      </c>
      <c r="AA273">
        <v>92.658799999999999</v>
      </c>
      <c r="AB273">
        <v>47.842199999999998</v>
      </c>
      <c r="AD273">
        <f t="shared" si="79"/>
        <v>57307.547686941216</v>
      </c>
      <c r="AE273">
        <f t="shared" si="80"/>
        <v>3.8304494912784013</v>
      </c>
      <c r="AF273">
        <f t="shared" si="81"/>
        <v>32.557174733090562</v>
      </c>
      <c r="AG273">
        <f t="shared" si="82"/>
        <v>1.8496690973247566E-2</v>
      </c>
      <c r="AI273">
        <v>4.6994151015697053E-2</v>
      </c>
      <c r="AJ273">
        <v>215.70134992706195</v>
      </c>
    </row>
    <row r="274" spans="2:38" x14ac:dyDescent="0.2">
      <c r="B274">
        <v>1080</v>
      </c>
      <c r="C274">
        <v>5600000</v>
      </c>
      <c r="D274">
        <v>464.80103300000002</v>
      </c>
      <c r="E274">
        <v>-572480.70242800005</v>
      </c>
      <c r="F274">
        <v>2517436.1911630002</v>
      </c>
      <c r="G274">
        <v>5622.9552169999997</v>
      </c>
      <c r="I274">
        <f t="shared" si="83"/>
        <v>882.4140077137854</v>
      </c>
      <c r="J274">
        <f t="shared" si="84"/>
        <v>0.4743083003952569</v>
      </c>
      <c r="K274">
        <f t="shared" si="85"/>
        <v>0.99965717831118373</v>
      </c>
      <c r="L274">
        <f t="shared" si="86"/>
        <v>423.54928699997254</v>
      </c>
      <c r="M274">
        <f t="shared" si="87"/>
        <v>-3.8325207500020042</v>
      </c>
      <c r="O274">
        <v>1080</v>
      </c>
      <c r="P274">
        <v>5600000</v>
      </c>
      <c r="Q274">
        <v>464.80103300000002</v>
      </c>
      <c r="R274">
        <v>-572480.70242800005</v>
      </c>
      <c r="S274">
        <v>2517436.1911630002</v>
      </c>
      <c r="T274">
        <v>5622.9552169999997</v>
      </c>
      <c r="U274">
        <v>49942.202282999999</v>
      </c>
      <c r="V274">
        <f t="shared" si="73"/>
        <v>4.9942202282999997</v>
      </c>
      <c r="Y274">
        <v>5600000</v>
      </c>
      <c r="Z274">
        <v>44.708500000000001</v>
      </c>
      <c r="AA274">
        <v>92.307000000000002</v>
      </c>
      <c r="AB274">
        <v>47.598500000000001</v>
      </c>
      <c r="AD274">
        <f t="shared" si="79"/>
        <v>56436.256410011905</v>
      </c>
      <c r="AE274">
        <f t="shared" si="80"/>
        <v>4.0450771660038258</v>
      </c>
      <c r="AF274">
        <f t="shared" si="81"/>
        <v>31.468438527878856</v>
      </c>
      <c r="AG274">
        <f t="shared" si="82"/>
        <v>1.9136634296820686E-2</v>
      </c>
      <c r="AI274">
        <v>8.1777649363177829E-2</v>
      </c>
      <c r="AJ274">
        <v>222.1287439169399</v>
      </c>
    </row>
    <row r="275" spans="2:38" x14ac:dyDescent="0.2">
      <c r="B275">
        <v>1100</v>
      </c>
      <c r="C275">
        <v>5700000</v>
      </c>
      <c r="D275">
        <v>464.81073800000001</v>
      </c>
      <c r="E275">
        <v>-572477.12425800005</v>
      </c>
      <c r="F275">
        <v>2517436.1911630002</v>
      </c>
      <c r="G275">
        <v>5907.1119650000001</v>
      </c>
      <c r="I275">
        <f t="shared" si="83"/>
        <v>885.9921777137788</v>
      </c>
      <c r="J275">
        <f t="shared" si="84"/>
        <v>0.48309178743961351</v>
      </c>
      <c r="K275">
        <f t="shared" si="85"/>
        <v>0.99965717831118373</v>
      </c>
      <c r="L275">
        <f t="shared" si="86"/>
        <v>427.12745699996594</v>
      </c>
      <c r="M275">
        <f t="shared" si="87"/>
        <v>-5.0210915000003293</v>
      </c>
      <c r="O275">
        <v>1100</v>
      </c>
      <c r="P275">
        <v>5700000</v>
      </c>
      <c r="Q275">
        <v>464.81073800000001</v>
      </c>
      <c r="R275">
        <v>-572477.12425800005</v>
      </c>
      <c r="S275">
        <v>2517436.1911630002</v>
      </c>
      <c r="T275">
        <v>5907.1119650000001</v>
      </c>
      <c r="U275">
        <v>51744.238996</v>
      </c>
      <c r="V275">
        <f t="shared" si="73"/>
        <v>5.1744238995999998</v>
      </c>
      <c r="Y275">
        <v>5700000</v>
      </c>
      <c r="Z275">
        <v>44.542999999999999</v>
      </c>
      <c r="AA275">
        <v>92.394499999999994</v>
      </c>
      <c r="AB275">
        <v>47.851500000000001</v>
      </c>
      <c r="AD275">
        <f t="shared" si="79"/>
        <v>57340.97406376939</v>
      </c>
      <c r="AE275">
        <f t="shared" si="80"/>
        <v>4.1249079123306966</v>
      </c>
      <c r="AF275">
        <f t="shared" si="81"/>
        <v>31.391576892001748</v>
      </c>
      <c r="AG275">
        <f t="shared" si="82"/>
        <v>1.9183489955658592E-2</v>
      </c>
      <c r="AI275">
        <v>3.0488374327984936E-2</v>
      </c>
      <c r="AJ275">
        <v>227.08261000715953</v>
      </c>
    </row>
    <row r="276" spans="2:38" x14ac:dyDescent="0.2">
      <c r="B276">
        <v>1120</v>
      </c>
      <c r="C276">
        <v>5800000</v>
      </c>
      <c r="D276">
        <v>464.81911700000001</v>
      </c>
      <c r="E276">
        <v>-572442.97835200001</v>
      </c>
      <c r="F276">
        <v>2517436.1911630002</v>
      </c>
      <c r="G276">
        <v>6281.5775139999996</v>
      </c>
      <c r="I276">
        <f t="shared" si="83"/>
        <v>920.13808371382765</v>
      </c>
      <c r="J276">
        <f t="shared" si="84"/>
        <v>0.49187527448397012</v>
      </c>
      <c r="K276">
        <f t="shared" si="85"/>
        <v>0.99965717831118373</v>
      </c>
      <c r="L276">
        <f t="shared" si="86"/>
        <v>461.2733630000148</v>
      </c>
      <c r="M276">
        <f t="shared" si="87"/>
        <v>-3.4927046999975575</v>
      </c>
      <c r="O276">
        <v>1120</v>
      </c>
      <c r="P276">
        <v>5800000</v>
      </c>
      <c r="Q276">
        <v>464.81911700000001</v>
      </c>
      <c r="R276">
        <v>-572442.97835200001</v>
      </c>
      <c r="S276">
        <v>2517436.1911630002</v>
      </c>
      <c r="T276">
        <v>6281.5775139999996</v>
      </c>
      <c r="U276">
        <v>53846.973815999998</v>
      </c>
      <c r="V276">
        <f t="shared" si="73"/>
        <v>5.3846973815999997</v>
      </c>
      <c r="Y276">
        <v>5800000</v>
      </c>
      <c r="Z276">
        <v>44.5869</v>
      </c>
      <c r="AA276">
        <v>92.429100000000005</v>
      </c>
      <c r="AB276">
        <v>47.842199999999998</v>
      </c>
      <c r="AD276">
        <f t="shared" si="79"/>
        <v>57307.547686941216</v>
      </c>
      <c r="AE276">
        <f t="shared" si="80"/>
        <v>4.2950358787936311</v>
      </c>
      <c r="AF276">
        <f t="shared" si="81"/>
        <v>30.813040372389281</v>
      </c>
      <c r="AG276">
        <f t="shared" si="82"/>
        <v>1.9543673481167239E-2</v>
      </c>
      <c r="AI276">
        <v>4.5983833604498078E-2</v>
      </c>
      <c r="AJ276">
        <v>235.39462166302619</v>
      </c>
    </row>
    <row r="277" spans="2:38" x14ac:dyDescent="0.2">
      <c r="B277">
        <v>1140</v>
      </c>
      <c r="C277">
        <v>5900000</v>
      </c>
      <c r="D277">
        <v>464.77805699999999</v>
      </c>
      <c r="E277">
        <v>-572420.44732499996</v>
      </c>
      <c r="F277">
        <v>2517436.1911630002</v>
      </c>
      <c r="G277">
        <v>6550.8819530000001</v>
      </c>
      <c r="I277">
        <f t="shared" si="83"/>
        <v>942.66911071387585</v>
      </c>
      <c r="J277">
        <f t="shared" si="84"/>
        <v>0.50065876152832678</v>
      </c>
      <c r="K277">
        <f t="shared" si="85"/>
        <v>0.99965717831118373</v>
      </c>
      <c r="L277">
        <f t="shared" si="86"/>
        <v>483.80439000006299</v>
      </c>
      <c r="M277">
        <f t="shared" si="87"/>
        <v>-4.0734486499975899</v>
      </c>
      <c r="O277">
        <v>1140</v>
      </c>
      <c r="P277">
        <v>5900000</v>
      </c>
      <c r="Q277">
        <v>464.77805699999999</v>
      </c>
      <c r="R277">
        <v>-572420.44732499996</v>
      </c>
      <c r="S277">
        <v>2517436.1911630002</v>
      </c>
      <c r="T277">
        <v>6550.8819530000001</v>
      </c>
      <c r="U277">
        <v>55321.528976000001</v>
      </c>
      <c r="V277">
        <f t="shared" si="73"/>
        <v>5.5321528976000005</v>
      </c>
      <c r="Y277">
        <v>5900000</v>
      </c>
      <c r="Z277">
        <v>44.216700000000003</v>
      </c>
      <c r="AA277">
        <v>92.4876</v>
      </c>
      <c r="AB277">
        <v>48.270899999999997</v>
      </c>
      <c r="AD277">
        <f t="shared" si="79"/>
        <v>58861.941986123034</v>
      </c>
      <c r="AE277">
        <f t="shared" si="80"/>
        <v>4.2961249865031306</v>
      </c>
      <c r="AF277">
        <f t="shared" si="81"/>
        <v>31.09356268775727</v>
      </c>
      <c r="AG277">
        <f t="shared" si="82"/>
        <v>1.9367352852013617E-2</v>
      </c>
      <c r="AI277">
        <v>2.9445847692213974E-2</v>
      </c>
      <c r="AJ277">
        <v>236.97214344634804</v>
      </c>
    </row>
    <row r="278" spans="2:38" x14ac:dyDescent="0.2">
      <c r="AI278">
        <v>3.8718631727591803E-2</v>
      </c>
      <c r="AJ278">
        <v>243.57467135030353</v>
      </c>
    </row>
    <row r="279" spans="2:38" x14ac:dyDescent="0.2">
      <c r="B279" t="s">
        <v>5</v>
      </c>
      <c r="AE279" t="s">
        <v>6</v>
      </c>
      <c r="AI279">
        <v>2.4544918786200853E-2</v>
      </c>
      <c r="AJ279">
        <v>262.235609956963</v>
      </c>
    </row>
    <row r="280" spans="2:38" x14ac:dyDescent="0.2">
      <c r="D280" t="s">
        <v>7</v>
      </c>
      <c r="F280" t="s">
        <v>41</v>
      </c>
      <c r="Y280" t="s">
        <v>8</v>
      </c>
      <c r="Z280" t="s">
        <v>9</v>
      </c>
      <c r="AA280" t="s">
        <v>10</v>
      </c>
      <c r="AB280" t="s">
        <v>11</v>
      </c>
      <c r="AD280">
        <f>(4/3)*3.14*((3.413*4.5)^3)</f>
        <v>15167.527493515468</v>
      </c>
      <c r="AE280" t="s">
        <v>12</v>
      </c>
      <c r="AI280">
        <v>3.8791776486668775E-2</v>
      </c>
      <c r="AJ280">
        <v>263.81075569587267</v>
      </c>
    </row>
    <row r="281" spans="2:38" x14ac:dyDescent="0.2">
      <c r="B281">
        <v>749</v>
      </c>
      <c r="C281" t="s">
        <v>13</v>
      </c>
      <c r="D281" t="s">
        <v>14</v>
      </c>
      <c r="E281" t="s">
        <v>15</v>
      </c>
      <c r="F281" t="s">
        <v>16</v>
      </c>
      <c r="G281" t="s">
        <v>17</v>
      </c>
      <c r="I281" t="s">
        <v>18</v>
      </c>
      <c r="J281" t="s">
        <v>19</v>
      </c>
      <c r="K281" t="s">
        <v>20</v>
      </c>
      <c r="L281" t="s">
        <v>21</v>
      </c>
      <c r="M281" t="s">
        <v>22</v>
      </c>
      <c r="Y281">
        <v>0</v>
      </c>
      <c r="Z281">
        <v>53.164999999999999</v>
      </c>
      <c r="AA281">
        <v>84.034999999999997</v>
      </c>
      <c r="AB281">
        <v>30.87</v>
      </c>
      <c r="AD281">
        <f>(1/6)*3.14*(AB281)^3</f>
        <v>15395.30460657</v>
      </c>
      <c r="AI281">
        <v>3.3507554358633777E-2</v>
      </c>
      <c r="AJ281">
        <v>270.46355681505719</v>
      </c>
    </row>
    <row r="282" spans="2:38" x14ac:dyDescent="0.2">
      <c r="B282" t="s">
        <v>23</v>
      </c>
      <c r="C282">
        <v>100000</v>
      </c>
      <c r="D282">
        <v>464.86802399999999</v>
      </c>
      <c r="E282">
        <v>-583747.43605999998</v>
      </c>
      <c r="F282">
        <v>2518299.5188569999</v>
      </c>
      <c r="G282">
        <v>-2.6447999999999999E-2</v>
      </c>
      <c r="Y282">
        <v>100000</v>
      </c>
      <c r="Z282">
        <v>53.354300000000002</v>
      </c>
      <c r="AA282">
        <v>83.757900000000006</v>
      </c>
      <c r="AB282">
        <v>30.403600000000001</v>
      </c>
      <c r="AD282">
        <f t="shared" ref="AD282:AD283" si="88">(1/6)*3.14*(AB282)^3</f>
        <v>14707.993464232632</v>
      </c>
      <c r="AI282">
        <v>2.3197401056498416E-2</v>
      </c>
      <c r="AJ282">
        <v>278.12775880587475</v>
      </c>
    </row>
    <row r="283" spans="2:38" x14ac:dyDescent="0.2">
      <c r="B283">
        <v>0</v>
      </c>
      <c r="C283">
        <v>200000</v>
      </c>
      <c r="D283">
        <v>464.835328</v>
      </c>
      <c r="E283">
        <v>-580130.433831</v>
      </c>
      <c r="F283">
        <v>2517780.478509</v>
      </c>
      <c r="G283">
        <v>-7.8486E-2</v>
      </c>
      <c r="I283">
        <f>E283-(128000-$B$281)/128000*$E$282</f>
        <v>201.16762268019374</v>
      </c>
      <c r="J283">
        <f>B283/$B$281</f>
        <v>0</v>
      </c>
      <c r="K283">
        <f>F283/$F$282</f>
        <v>0.99979389252782946</v>
      </c>
      <c r="L283">
        <f>E283-$E$283</f>
        <v>0</v>
      </c>
      <c r="O283" t="s">
        <v>24</v>
      </c>
      <c r="P283" t="s">
        <v>13</v>
      </c>
      <c r="Q283" t="s">
        <v>14</v>
      </c>
      <c r="R283" t="s">
        <v>15</v>
      </c>
      <c r="S283" t="s">
        <v>16</v>
      </c>
      <c r="T283" t="s">
        <v>17</v>
      </c>
      <c r="U283" t="s">
        <v>25</v>
      </c>
      <c r="V283" t="s">
        <v>26</v>
      </c>
      <c r="Y283">
        <v>200000</v>
      </c>
      <c r="Z283">
        <v>52.9041</v>
      </c>
      <c r="AA283">
        <v>83.804900000000004</v>
      </c>
      <c r="AB283">
        <v>30.9008</v>
      </c>
      <c r="AD283">
        <f t="shared" si="88"/>
        <v>15441.431782408587</v>
      </c>
      <c r="AE283" t="s">
        <v>27</v>
      </c>
      <c r="AF283" t="s">
        <v>28</v>
      </c>
      <c r="AG283" t="s">
        <v>29</v>
      </c>
      <c r="AI283">
        <v>3.0442624405107498E-2</v>
      </c>
      <c r="AJ283">
        <v>295.07008507258791</v>
      </c>
      <c r="AK283">
        <f>AVERAGE(AI278:AI288)</f>
        <v>2.9073871063798638E-2</v>
      </c>
      <c r="AL283">
        <f>AVERAGE(AJ278:AJ288)</f>
        <v>292.51746556576529</v>
      </c>
    </row>
    <row r="284" spans="2:38" x14ac:dyDescent="0.2">
      <c r="B284">
        <v>20</v>
      </c>
      <c r="C284">
        <v>300000</v>
      </c>
      <c r="D284">
        <v>464.79011000000003</v>
      </c>
      <c r="E284">
        <v>-580130.458354</v>
      </c>
      <c r="F284">
        <v>2517757.7384020002</v>
      </c>
      <c r="G284">
        <v>-41.304212999999997</v>
      </c>
      <c r="I284">
        <f t="shared" ref="I284:I296" si="89">E284-(128000-$B$281)/128000*$E$282</f>
        <v>201.1430996801937</v>
      </c>
      <c r="J284">
        <f>B284/$B$281</f>
        <v>2.67022696929239E-2</v>
      </c>
      <c r="K284">
        <f t="shared" ref="K284:K296" si="90">F284/$F$282</f>
        <v>0.99978486258249155</v>
      </c>
      <c r="L284">
        <f t="shared" ref="L284:L296" si="91">E284-$E$283</f>
        <v>-2.4523000000044703E-2</v>
      </c>
      <c r="M284">
        <f>((L284-L283)-(B284-B283)*$H$14)/(B284-B283)</f>
        <v>-5.2012261500000019</v>
      </c>
      <c r="O284">
        <v>20</v>
      </c>
      <c r="P284">
        <v>300000</v>
      </c>
      <c r="Q284">
        <v>464.79011000000003</v>
      </c>
      <c r="R284">
        <v>-580130.458354</v>
      </c>
      <c r="S284">
        <v>2517757.7384020002</v>
      </c>
      <c r="T284">
        <v>-41.304212999999997</v>
      </c>
      <c r="U284">
        <v>310.155507</v>
      </c>
      <c r="V284">
        <f>U284*10^-4</f>
        <v>3.1015550700000002E-2</v>
      </c>
      <c r="Y284">
        <v>300000</v>
      </c>
      <c r="Z284">
        <v>53.2318</v>
      </c>
      <c r="AA284">
        <v>83.865399999999994</v>
      </c>
      <c r="AB284">
        <v>30.633600000000001</v>
      </c>
      <c r="AD284">
        <f>(1/6)*3.14*(AB284)^3</f>
        <v>15044.318160067955</v>
      </c>
      <c r="AE284">
        <f t="shared" ref="AE284:AE296" si="92">V284*$AD$280/AD284</f>
        <v>3.126956057187294E-2</v>
      </c>
      <c r="AF284">
        <f>AD284/O284*0.6022</f>
        <v>452.9844197996461</v>
      </c>
      <c r="AG284">
        <f>O284/AD284</f>
        <v>1.3294055461473744E-3</v>
      </c>
      <c r="AI284">
        <v>2.0597422881301401E-2</v>
      </c>
      <c r="AJ284">
        <v>299.21739381288944</v>
      </c>
    </row>
    <row r="285" spans="2:38" x14ac:dyDescent="0.2">
      <c r="B285">
        <v>40</v>
      </c>
      <c r="C285">
        <v>400000</v>
      </c>
      <c r="D285">
        <v>464.84875</v>
      </c>
      <c r="E285">
        <v>-580129.98172699998</v>
      </c>
      <c r="F285">
        <v>2517757.7384020002</v>
      </c>
      <c r="G285">
        <v>-39.604109999999999</v>
      </c>
      <c r="I285">
        <f t="shared" si="89"/>
        <v>201.61972668021917</v>
      </c>
      <c r="J285">
        <f>B285/$B$281</f>
        <v>5.3404539385847799E-2</v>
      </c>
      <c r="K285">
        <f t="shared" si="90"/>
        <v>0.99978486258249155</v>
      </c>
      <c r="L285">
        <f t="shared" si="91"/>
        <v>0.45210400002542883</v>
      </c>
      <c r="M285">
        <f t="shared" ref="M285:M296" si="93">((L285-L284)-(B285-B284)*$H$14)/(B285-B284)</f>
        <v>-5.1761686499987265</v>
      </c>
      <c r="O285">
        <v>40</v>
      </c>
      <c r="P285">
        <v>400000</v>
      </c>
      <c r="Q285">
        <v>464.84875</v>
      </c>
      <c r="R285">
        <v>-580129.98172699998</v>
      </c>
      <c r="S285">
        <v>2517757.7384020002</v>
      </c>
      <c r="T285">
        <v>-39.604109999999999</v>
      </c>
      <c r="U285">
        <v>795.50668399999995</v>
      </c>
      <c r="V285">
        <f>U285*10^-4</f>
        <v>7.9550668399999996E-2</v>
      </c>
      <c r="Y285">
        <v>400000</v>
      </c>
      <c r="Z285">
        <v>53.0152</v>
      </c>
      <c r="AA285">
        <v>83.450800000000001</v>
      </c>
      <c r="AB285">
        <v>30.435600000000001</v>
      </c>
      <c r="AD285">
        <f t="shared" ref="AD285:AD296" si="94">(1/6)*3.14*(AB285)^3</f>
        <v>14754.483156223176</v>
      </c>
      <c r="AE285">
        <f t="shared" si="92"/>
        <v>8.1777649363177829E-2</v>
      </c>
      <c r="AF285">
        <f t="shared" ref="AF285:AF296" si="95">AD285/O285*0.6022</f>
        <v>222.1287439169399</v>
      </c>
      <c r="AG285">
        <f t="shared" ref="AG285:AG296" si="96">O285/AD285</f>
        <v>2.7110404055819956E-3</v>
      </c>
      <c r="AI285">
        <v>3.3577949852325407E-2</v>
      </c>
      <c r="AJ285">
        <v>299.29892945343164</v>
      </c>
    </row>
    <row r="286" spans="2:38" x14ac:dyDescent="0.2">
      <c r="B286">
        <v>60</v>
      </c>
      <c r="C286">
        <v>500000</v>
      </c>
      <c r="D286">
        <v>464.766863</v>
      </c>
      <c r="E286">
        <v>-580139.64570300002</v>
      </c>
      <c r="F286">
        <v>2517757.7384020002</v>
      </c>
      <c r="G286">
        <v>-122.23821</v>
      </c>
      <c r="I286">
        <f t="shared" si="89"/>
        <v>191.95575068017934</v>
      </c>
      <c r="J286">
        <f t="shared" ref="J286:J296" si="97">B286/$B$281</f>
        <v>8.0106809078771699E-2</v>
      </c>
      <c r="K286">
        <f t="shared" si="90"/>
        <v>0.99978486258249155</v>
      </c>
      <c r="L286">
        <f t="shared" si="91"/>
        <v>-9.2118720000144094</v>
      </c>
      <c r="M286">
        <f t="shared" si="93"/>
        <v>-5.6831988000019917</v>
      </c>
      <c r="O286">
        <v>60</v>
      </c>
      <c r="P286">
        <v>500000</v>
      </c>
      <c r="Q286">
        <v>464.766863</v>
      </c>
      <c r="R286">
        <v>-580139.64570300002</v>
      </c>
      <c r="S286">
        <v>2517757.7384020002</v>
      </c>
      <c r="T286">
        <v>-122.23821</v>
      </c>
      <c r="U286">
        <v>1277.874276</v>
      </c>
      <c r="V286">
        <f t="shared" ref="V286:V339" si="98">U286*10^-4</f>
        <v>0.1277874276</v>
      </c>
      <c r="Y286">
        <v>500000</v>
      </c>
      <c r="Z286">
        <v>53.078299999999999</v>
      </c>
      <c r="AA286">
        <v>83.631699999999995</v>
      </c>
      <c r="AB286">
        <v>30.5534</v>
      </c>
      <c r="AD286">
        <f t="shared" si="94"/>
        <v>14926.467342806962</v>
      </c>
      <c r="AE286">
        <f t="shared" si="92"/>
        <v>0.12985117489187031</v>
      </c>
      <c r="AF286">
        <f t="shared" si="95"/>
        <v>149.8119772306392</v>
      </c>
      <c r="AG286">
        <f t="shared" si="96"/>
        <v>4.0197053074928603E-3</v>
      </c>
      <c r="AI286">
        <v>1.9198185776498705E-2</v>
      </c>
      <c r="AJ286">
        <v>327.39996600186765</v>
      </c>
    </row>
    <row r="287" spans="2:38" x14ac:dyDescent="0.2">
      <c r="B287">
        <v>80</v>
      </c>
      <c r="C287">
        <v>600000</v>
      </c>
      <c r="D287">
        <v>464.81782900000002</v>
      </c>
      <c r="E287">
        <v>-580125.09560999996</v>
      </c>
      <c r="F287">
        <v>2517757.7384020002</v>
      </c>
      <c r="G287">
        <v>-115.22909199999999</v>
      </c>
      <c r="I287">
        <f t="shared" si="89"/>
        <v>206.50584368023556</v>
      </c>
      <c r="J287">
        <f t="shared" si="97"/>
        <v>0.1068090787716956</v>
      </c>
      <c r="K287">
        <f t="shared" si="90"/>
        <v>0.99978486258249155</v>
      </c>
      <c r="L287">
        <f t="shared" si="91"/>
        <v>5.3382210000418127</v>
      </c>
      <c r="M287">
        <f t="shared" si="93"/>
        <v>-4.4724953499971889</v>
      </c>
      <c r="O287">
        <v>80</v>
      </c>
      <c r="P287">
        <v>600000</v>
      </c>
      <c r="Q287">
        <v>464.81782900000002</v>
      </c>
      <c r="R287">
        <v>-580125.09560999996</v>
      </c>
      <c r="S287">
        <v>2517757.7384020002</v>
      </c>
      <c r="T287">
        <v>-115.22909199999999</v>
      </c>
      <c r="U287">
        <v>2017.958725</v>
      </c>
      <c r="V287">
        <f t="shared" si="98"/>
        <v>0.2017958725</v>
      </c>
      <c r="Y287">
        <v>600000</v>
      </c>
      <c r="Z287">
        <v>53.117699999999999</v>
      </c>
      <c r="AA287">
        <v>83.770600000000002</v>
      </c>
      <c r="AB287">
        <v>30.652899999999999</v>
      </c>
      <c r="AD287">
        <f t="shared" si="94"/>
        <v>15072.771065765335</v>
      </c>
      <c r="AE287">
        <f t="shared" si="92"/>
        <v>0.20306448169796307</v>
      </c>
      <c r="AF287">
        <f t="shared" si="95"/>
        <v>113.46028419754855</v>
      </c>
      <c r="AG287">
        <f t="shared" si="96"/>
        <v>5.3075840965768643E-3</v>
      </c>
      <c r="AI287">
        <v>3.1246900657274979E-2</v>
      </c>
      <c r="AJ287">
        <v>331.65768594149364</v>
      </c>
    </row>
    <row r="288" spans="2:38" x14ac:dyDescent="0.2">
      <c r="B288">
        <v>100</v>
      </c>
      <c r="C288">
        <v>700000</v>
      </c>
      <c r="D288">
        <v>464.78027100000003</v>
      </c>
      <c r="E288">
        <v>-580131.05220899999</v>
      </c>
      <c r="F288">
        <v>2517757.7384020002</v>
      </c>
      <c r="G288">
        <v>5.5411549999999998</v>
      </c>
      <c r="I288">
        <f t="shared" si="89"/>
        <v>200.54924468020909</v>
      </c>
      <c r="J288">
        <f t="shared" si="97"/>
        <v>0.13351134846461948</v>
      </c>
      <c r="K288">
        <f t="shared" si="90"/>
        <v>0.99978486258249155</v>
      </c>
      <c r="L288">
        <f t="shared" si="91"/>
        <v>-0.61837799998465925</v>
      </c>
      <c r="M288">
        <f t="shared" si="93"/>
        <v>-5.4978299500013232</v>
      </c>
      <c r="O288">
        <v>100</v>
      </c>
      <c r="P288">
        <v>700000</v>
      </c>
      <c r="Q288">
        <v>464.78027100000003</v>
      </c>
      <c r="R288">
        <v>-580131.05220899999</v>
      </c>
      <c r="S288">
        <v>2517757.7384020002</v>
      </c>
      <c r="T288">
        <v>5.5411549999999998</v>
      </c>
      <c r="U288">
        <v>3206.6736890000002</v>
      </c>
      <c r="V288">
        <f t="shared" si="98"/>
        <v>0.32066736890000003</v>
      </c>
      <c r="Y288">
        <v>700000</v>
      </c>
      <c r="Z288">
        <v>52.907899999999998</v>
      </c>
      <c r="AA288">
        <v>84.0227</v>
      </c>
      <c r="AB288">
        <v>31.114799999999999</v>
      </c>
      <c r="AD288">
        <f t="shared" si="94"/>
        <v>15764.472344989281</v>
      </c>
      <c r="AE288">
        <f t="shared" si="92"/>
        <v>0.30852482897151634</v>
      </c>
      <c r="AF288">
        <f t="shared" si="95"/>
        <v>94.93365246152544</v>
      </c>
      <c r="AG288">
        <f t="shared" si="96"/>
        <v>6.3433775524865494E-3</v>
      </c>
      <c r="AI288">
        <v>2.5989215713683414E-2</v>
      </c>
      <c r="AJ288">
        <v>346.83570831707675</v>
      </c>
    </row>
    <row r="289" spans="2:38" x14ac:dyDescent="0.2">
      <c r="B289">
        <v>120</v>
      </c>
      <c r="C289">
        <v>800000</v>
      </c>
      <c r="D289">
        <v>464.77157399999999</v>
      </c>
      <c r="E289">
        <v>-580132.79226100002</v>
      </c>
      <c r="F289">
        <v>2517757.7384020002</v>
      </c>
      <c r="G289">
        <v>79.654928999999996</v>
      </c>
      <c r="I289">
        <f t="shared" si="89"/>
        <v>198.80919268017169</v>
      </c>
      <c r="J289">
        <f t="shared" si="97"/>
        <v>0.1602136181575434</v>
      </c>
      <c r="K289">
        <f t="shared" si="90"/>
        <v>0.99978486258249155</v>
      </c>
      <c r="L289">
        <f t="shared" si="91"/>
        <v>-2.3584300000220537</v>
      </c>
      <c r="M289">
        <f t="shared" si="93"/>
        <v>-5.2870026000018697</v>
      </c>
      <c r="O289">
        <v>120</v>
      </c>
      <c r="P289">
        <v>800000</v>
      </c>
      <c r="Q289">
        <v>464.77157399999999</v>
      </c>
      <c r="R289">
        <v>-580132.79226100002</v>
      </c>
      <c r="S289">
        <v>2517757.7384020002</v>
      </c>
      <c r="T289">
        <v>79.654928999999996</v>
      </c>
      <c r="U289">
        <v>4775.9266509999998</v>
      </c>
      <c r="V289">
        <f t="shared" si="98"/>
        <v>0.47759266509999998</v>
      </c>
      <c r="Y289">
        <v>800000</v>
      </c>
      <c r="Z289">
        <v>53.308700000000002</v>
      </c>
      <c r="AA289">
        <v>83.883499999999998</v>
      </c>
      <c r="AB289">
        <v>30.5748</v>
      </c>
      <c r="AD289">
        <f t="shared" si="94"/>
        <v>14957.853393176772</v>
      </c>
      <c r="AE289">
        <f t="shared" si="92"/>
        <v>0.48428739660665338</v>
      </c>
      <c r="AF289">
        <f t="shared" si="95"/>
        <v>75.063494278092108</v>
      </c>
      <c r="AG289">
        <f t="shared" si="96"/>
        <v>8.0225415268971433E-3</v>
      </c>
      <c r="AI289">
        <v>1.6511140247789404E-2</v>
      </c>
      <c r="AJ289">
        <v>354.11297023549878</v>
      </c>
    </row>
    <row r="290" spans="2:38" x14ac:dyDescent="0.2">
      <c r="B290">
        <v>140</v>
      </c>
      <c r="C290">
        <v>900000</v>
      </c>
      <c r="D290">
        <v>464.79134399999998</v>
      </c>
      <c r="E290">
        <v>-580126.25681599998</v>
      </c>
      <c r="F290">
        <v>2517757.7384020002</v>
      </c>
      <c r="G290">
        <v>126.882576</v>
      </c>
      <c r="I290">
        <f t="shared" si="89"/>
        <v>205.34463768021669</v>
      </c>
      <c r="J290">
        <f t="shared" si="97"/>
        <v>0.18691588785046728</v>
      </c>
      <c r="K290">
        <f t="shared" si="90"/>
        <v>0.99978486258249155</v>
      </c>
      <c r="L290">
        <f t="shared" si="91"/>
        <v>4.1770150000229478</v>
      </c>
      <c r="M290">
        <f t="shared" si="93"/>
        <v>-4.8732277499977501</v>
      </c>
      <c r="O290">
        <v>140</v>
      </c>
      <c r="P290">
        <v>900000</v>
      </c>
      <c r="Q290">
        <v>464.79134399999998</v>
      </c>
      <c r="R290">
        <v>-580126.25681599998</v>
      </c>
      <c r="S290">
        <v>2517757.7384020002</v>
      </c>
      <c r="T290">
        <v>126.882576</v>
      </c>
      <c r="U290">
        <v>6423.6835849999998</v>
      </c>
      <c r="V290">
        <f t="shared" si="98"/>
        <v>0.64236835849999996</v>
      </c>
      <c r="Y290">
        <v>900000</v>
      </c>
      <c r="Z290">
        <v>52.992699999999999</v>
      </c>
      <c r="AA290">
        <v>84.361599999999996</v>
      </c>
      <c r="AB290">
        <v>31.3689</v>
      </c>
      <c r="AD290">
        <f t="shared" si="94"/>
        <v>16153.858223523259</v>
      </c>
      <c r="AE290">
        <f t="shared" si="92"/>
        <v>0.60314629506436934</v>
      </c>
      <c r="AF290">
        <f t="shared" si="95"/>
        <v>69.484667301469329</v>
      </c>
      <c r="AG290">
        <f t="shared" si="96"/>
        <v>8.6666601911939475E-3</v>
      </c>
      <c r="AI290">
        <v>1.4643939385833742E-2</v>
      </c>
      <c r="AJ290">
        <v>388.37436367134529</v>
      </c>
    </row>
    <row r="291" spans="2:38" x14ac:dyDescent="0.2">
      <c r="B291">
        <v>160</v>
      </c>
      <c r="C291">
        <v>1000000</v>
      </c>
      <c r="D291">
        <v>464.80437000000001</v>
      </c>
      <c r="E291">
        <v>-580110.41988499998</v>
      </c>
      <c r="F291">
        <v>2517757.7384020002</v>
      </c>
      <c r="G291">
        <v>212.99221199999999</v>
      </c>
      <c r="I291">
        <f t="shared" si="89"/>
        <v>221.1815686802147</v>
      </c>
      <c r="J291">
        <f t="shared" si="97"/>
        <v>0.2136181575433912</v>
      </c>
      <c r="K291">
        <f t="shared" si="90"/>
        <v>0.99978486258249155</v>
      </c>
      <c r="L291">
        <f t="shared" si="91"/>
        <v>20.013946000020951</v>
      </c>
      <c r="M291">
        <f t="shared" si="93"/>
        <v>-4.4081534500000998</v>
      </c>
      <c r="O291">
        <v>160</v>
      </c>
      <c r="P291">
        <v>1000000</v>
      </c>
      <c r="Q291">
        <v>464.80437000000001</v>
      </c>
      <c r="R291">
        <v>-580110.41988499998</v>
      </c>
      <c r="S291">
        <v>2517757.7384020002</v>
      </c>
      <c r="T291">
        <v>212.99221199999999</v>
      </c>
      <c r="U291">
        <v>8811.7291299999997</v>
      </c>
      <c r="V291">
        <f t="shared" si="98"/>
        <v>0.881172913</v>
      </c>
      <c r="Y291">
        <v>1000000</v>
      </c>
      <c r="Z291">
        <v>53.177199999999999</v>
      </c>
      <c r="AA291">
        <v>83.966499999999996</v>
      </c>
      <c r="AB291">
        <v>30.789300000000001</v>
      </c>
      <c r="AD291">
        <f t="shared" si="94"/>
        <v>15274.881278944002</v>
      </c>
      <c r="AE291">
        <f t="shared" si="92"/>
        <v>0.87497991901856487</v>
      </c>
      <c r="AF291">
        <f t="shared" si="95"/>
        <v>57.490834413625478</v>
      </c>
      <c r="AG291">
        <f t="shared" si="96"/>
        <v>1.0474713163273848E-2</v>
      </c>
      <c r="AI291">
        <v>2.6438010980969366E-2</v>
      </c>
      <c r="AJ291">
        <v>390.70602600420523</v>
      </c>
    </row>
    <row r="292" spans="2:38" x14ac:dyDescent="0.2">
      <c r="B292">
        <v>180</v>
      </c>
      <c r="C292">
        <v>1100000</v>
      </c>
      <c r="D292">
        <v>464.786475</v>
      </c>
      <c r="E292">
        <v>-580111.95958999998</v>
      </c>
      <c r="F292">
        <v>2517757.7384020002</v>
      </c>
      <c r="G292">
        <v>290.249213</v>
      </c>
      <c r="I292">
        <f t="shared" si="89"/>
        <v>219.64186368021183</v>
      </c>
      <c r="J292">
        <f t="shared" si="97"/>
        <v>0.24032042723631508</v>
      </c>
      <c r="K292">
        <f t="shared" si="90"/>
        <v>0.99978486258249155</v>
      </c>
      <c r="L292">
        <f t="shared" si="91"/>
        <v>18.474241000018083</v>
      </c>
      <c r="M292">
        <f t="shared" si="93"/>
        <v>-5.2769852500001431</v>
      </c>
      <c r="O292">
        <v>180</v>
      </c>
      <c r="P292">
        <v>1100000</v>
      </c>
      <c r="Q292">
        <v>464.786475</v>
      </c>
      <c r="R292">
        <v>-580111.95958999998</v>
      </c>
      <c r="S292">
        <v>2517757.7384020002</v>
      </c>
      <c r="T292">
        <v>290.249213</v>
      </c>
      <c r="U292">
        <v>11349.134126000001</v>
      </c>
      <c r="V292">
        <f t="shared" si="98"/>
        <v>1.1349134126000002</v>
      </c>
      <c r="Y292">
        <v>1100000</v>
      </c>
      <c r="Z292">
        <v>53.283999999999999</v>
      </c>
      <c r="AA292">
        <v>83.987399999999994</v>
      </c>
      <c r="AB292">
        <v>30.703399999999998</v>
      </c>
      <c r="AD292">
        <f t="shared" si="94"/>
        <v>15147.39007215434</v>
      </c>
      <c r="AE292">
        <f t="shared" si="92"/>
        <v>1.1364222025294242</v>
      </c>
      <c r="AF292">
        <f t="shared" si="95"/>
        <v>50.676435008063009</v>
      </c>
      <c r="AG292">
        <f t="shared" si="96"/>
        <v>1.1883235273045257E-2</v>
      </c>
      <c r="AI292">
        <v>2.1113425874510615E-2</v>
      </c>
      <c r="AJ292">
        <v>396.03768817044374</v>
      </c>
    </row>
    <row r="293" spans="2:38" x14ac:dyDescent="0.2">
      <c r="B293">
        <v>200</v>
      </c>
      <c r="C293">
        <v>1200000</v>
      </c>
      <c r="D293">
        <v>464.80498399999999</v>
      </c>
      <c r="E293">
        <v>-580097.90967700002</v>
      </c>
      <c r="F293">
        <v>2517757.7384020002</v>
      </c>
      <c r="G293">
        <v>376.17327699999998</v>
      </c>
      <c r="I293">
        <f t="shared" si="89"/>
        <v>233.69177668017801</v>
      </c>
      <c r="J293">
        <f t="shared" si="97"/>
        <v>0.26702269692923897</v>
      </c>
      <c r="K293">
        <f t="shared" si="90"/>
        <v>0.99978486258249155</v>
      </c>
      <c r="L293">
        <f t="shared" si="91"/>
        <v>32.524153999984264</v>
      </c>
      <c r="M293">
        <f t="shared" si="93"/>
        <v>-4.4975043500016909</v>
      </c>
      <c r="O293">
        <v>200</v>
      </c>
      <c r="P293">
        <v>1200000</v>
      </c>
      <c r="Q293">
        <v>464.80498399999999</v>
      </c>
      <c r="R293">
        <v>-580097.90967700002</v>
      </c>
      <c r="S293">
        <v>2517757.7384020002</v>
      </c>
      <c r="T293">
        <v>376.17327699999998</v>
      </c>
      <c r="U293">
        <v>15237.64034</v>
      </c>
      <c r="V293">
        <f t="shared" si="98"/>
        <v>1.523764034</v>
      </c>
      <c r="Y293">
        <v>1200000</v>
      </c>
      <c r="Z293">
        <v>52.792400000000001</v>
      </c>
      <c r="AA293">
        <v>84.553299999999993</v>
      </c>
      <c r="AB293">
        <v>31.760899999999999</v>
      </c>
      <c r="AD293">
        <f t="shared" si="94"/>
        <v>16767.05538620504</v>
      </c>
      <c r="AE293">
        <f t="shared" si="92"/>
        <v>1.378401415572351</v>
      </c>
      <c r="AF293">
        <f t="shared" si="95"/>
        <v>50.485603767863374</v>
      </c>
      <c r="AG293">
        <f t="shared" si="96"/>
        <v>1.1928152880353003E-2</v>
      </c>
      <c r="AI293">
        <v>1.2572984625957843E-2</v>
      </c>
      <c r="AJ293">
        <v>434.57692553964154</v>
      </c>
    </row>
    <row r="294" spans="2:38" x14ac:dyDescent="0.2">
      <c r="B294">
        <v>220</v>
      </c>
      <c r="C294">
        <v>1300000</v>
      </c>
      <c r="D294">
        <v>464.79646400000001</v>
      </c>
      <c r="E294">
        <v>-580078.47774400003</v>
      </c>
      <c r="F294">
        <v>2517757.7384020002</v>
      </c>
      <c r="G294">
        <v>565.45324200000005</v>
      </c>
      <c r="I294">
        <f t="shared" si="89"/>
        <v>253.1237096801633</v>
      </c>
      <c r="J294">
        <f t="shared" si="97"/>
        <v>0.29372496662216291</v>
      </c>
      <c r="K294">
        <f t="shared" si="90"/>
        <v>0.99978486258249155</v>
      </c>
      <c r="L294">
        <f t="shared" si="91"/>
        <v>51.956086999969557</v>
      </c>
      <c r="M294">
        <f t="shared" si="93"/>
        <v>-4.2284033500007352</v>
      </c>
      <c r="O294">
        <v>220</v>
      </c>
      <c r="P294">
        <v>1300000</v>
      </c>
      <c r="Q294">
        <v>464.79646400000001</v>
      </c>
      <c r="R294">
        <v>-580078.47774400003</v>
      </c>
      <c r="S294">
        <v>2517757.7384020002</v>
      </c>
      <c r="T294">
        <v>565.45324200000005</v>
      </c>
      <c r="U294">
        <v>19260.264118999999</v>
      </c>
      <c r="V294">
        <f t="shared" si="98"/>
        <v>1.9260264119000001</v>
      </c>
      <c r="Y294">
        <v>1300000</v>
      </c>
      <c r="Z294">
        <v>52.892000000000003</v>
      </c>
      <c r="AA294">
        <v>84.303200000000004</v>
      </c>
      <c r="AB294">
        <v>31.411200000000001</v>
      </c>
      <c r="AD294">
        <f t="shared" si="94"/>
        <v>16219.295331983032</v>
      </c>
      <c r="AE294">
        <f t="shared" si="92"/>
        <v>1.8011299478667611</v>
      </c>
      <c r="AF294">
        <f t="shared" si="95"/>
        <v>44.396634767819009</v>
      </c>
      <c r="AG294">
        <f t="shared" si="96"/>
        <v>1.3564091133242962E-2</v>
      </c>
      <c r="AI294">
        <v>2.4455877076196914E-2</v>
      </c>
      <c r="AJ294">
        <v>437.89590462001718</v>
      </c>
      <c r="AK294">
        <f>AVERAGE(AI289:AI299)</f>
        <v>1.8242195820424602E-2</v>
      </c>
      <c r="AL294">
        <f>AVERAGE(AJ289:AJ299)</f>
        <v>450.57211760989264</v>
      </c>
    </row>
    <row r="295" spans="2:38" x14ac:dyDescent="0.2">
      <c r="B295">
        <v>240</v>
      </c>
      <c r="C295">
        <v>1400000</v>
      </c>
      <c r="D295">
        <v>464.82702999999998</v>
      </c>
      <c r="E295">
        <v>-580074.57161700004</v>
      </c>
      <c r="F295">
        <v>2517757.7384020002</v>
      </c>
      <c r="G295">
        <v>721.11644899999999</v>
      </c>
      <c r="I295">
        <f t="shared" si="89"/>
        <v>257.02983668015804</v>
      </c>
      <c r="J295">
        <f t="shared" si="97"/>
        <v>0.32042723631508679</v>
      </c>
      <c r="K295">
        <f t="shared" si="90"/>
        <v>0.99978486258249155</v>
      </c>
      <c r="L295">
        <f t="shared" si="91"/>
        <v>55.862213999964297</v>
      </c>
      <c r="M295">
        <f t="shared" si="93"/>
        <v>-5.004693650000263</v>
      </c>
      <c r="O295">
        <v>240</v>
      </c>
      <c r="P295">
        <v>1400000</v>
      </c>
      <c r="Q295">
        <v>464.82702999999998</v>
      </c>
      <c r="R295">
        <v>-580074.57161700004</v>
      </c>
      <c r="S295">
        <v>2517757.7384020002</v>
      </c>
      <c r="T295">
        <v>721.11644899999999</v>
      </c>
      <c r="U295">
        <v>23468.030019999998</v>
      </c>
      <c r="V295">
        <f t="shared" si="98"/>
        <v>2.3468030020000001</v>
      </c>
      <c r="Y295">
        <v>1400000</v>
      </c>
      <c r="Z295">
        <v>52.685600000000001</v>
      </c>
      <c r="AA295">
        <v>84.608900000000006</v>
      </c>
      <c r="AB295">
        <v>31.923300000000001</v>
      </c>
      <c r="AD295">
        <f t="shared" si="94"/>
        <v>17025.572930923023</v>
      </c>
      <c r="AE295">
        <f t="shared" si="92"/>
        <v>2.0906902339861455</v>
      </c>
      <c r="AF295">
        <f t="shared" si="95"/>
        <v>42.720000079174348</v>
      </c>
      <c r="AG295">
        <f t="shared" si="96"/>
        <v>1.4096441921440153E-2</v>
      </c>
      <c r="AI295">
        <v>3.126956057187294E-2</v>
      </c>
      <c r="AJ295">
        <v>452.9844197996461</v>
      </c>
    </row>
    <row r="296" spans="2:38" x14ac:dyDescent="0.2">
      <c r="B296">
        <v>260</v>
      </c>
      <c r="C296">
        <v>1500000</v>
      </c>
      <c r="D296">
        <v>464.78971100000001</v>
      </c>
      <c r="E296">
        <v>-580053.28928799997</v>
      </c>
      <c r="F296">
        <v>2517757.7384020002</v>
      </c>
      <c r="G296">
        <v>924.13854200000003</v>
      </c>
      <c r="I296">
        <f t="shared" si="89"/>
        <v>278.31216568022501</v>
      </c>
      <c r="J296">
        <f t="shared" si="97"/>
        <v>0.34712950600801068</v>
      </c>
      <c r="K296">
        <f t="shared" si="90"/>
        <v>0.99978486258249155</v>
      </c>
      <c r="L296">
        <f t="shared" si="91"/>
        <v>77.144543000031263</v>
      </c>
      <c r="M296">
        <f t="shared" si="93"/>
        <v>-4.1358835499966515</v>
      </c>
      <c r="O296">
        <v>260</v>
      </c>
      <c r="P296">
        <v>1500000</v>
      </c>
      <c r="Q296">
        <v>464.78971100000001</v>
      </c>
      <c r="R296">
        <v>-580053.28928799997</v>
      </c>
      <c r="S296">
        <v>2517757.7384020002</v>
      </c>
      <c r="T296">
        <v>924.13854200000003</v>
      </c>
      <c r="U296">
        <v>27626.625434000001</v>
      </c>
      <c r="V296">
        <f t="shared" si="98"/>
        <v>2.7626625434000003</v>
      </c>
      <c r="Y296">
        <v>1500000</v>
      </c>
      <c r="Z296">
        <v>52.5242</v>
      </c>
      <c r="AA296">
        <v>84.714600000000004</v>
      </c>
      <c r="AB296">
        <v>32.190399999999997</v>
      </c>
      <c r="AD296">
        <f t="shared" si="94"/>
        <v>17456.513859446957</v>
      </c>
      <c r="AE296">
        <f t="shared" si="92"/>
        <v>2.4004082613349698</v>
      </c>
      <c r="AF296">
        <f t="shared" si="95"/>
        <v>40.431971715995985</v>
      </c>
      <c r="AG296">
        <f t="shared" si="96"/>
        <v>1.4894153671999954E-2</v>
      </c>
      <c r="AI296">
        <v>1.6887814079680877E-2</v>
      </c>
      <c r="AJ296">
        <v>474.02264272472883</v>
      </c>
    </row>
    <row r="297" spans="2:38" x14ac:dyDescent="0.2">
      <c r="B297">
        <v>280</v>
      </c>
      <c r="C297">
        <v>1600000</v>
      </c>
      <c r="D297">
        <v>464.78740099999999</v>
      </c>
      <c r="E297">
        <v>-580039.01587899996</v>
      </c>
      <c r="F297">
        <v>2517757.7384020002</v>
      </c>
      <c r="G297">
        <v>1168.353728</v>
      </c>
      <c r="I297">
        <f t="shared" ref="I297:I332" si="99">E297-(128000-$B$281)/128000*$E$282</f>
        <v>292.58557468024082</v>
      </c>
      <c r="J297">
        <f t="shared" ref="J297:J332" si="100">B297/$B$281</f>
        <v>0.37383177570093457</v>
      </c>
      <c r="K297">
        <f t="shared" ref="K297:K332" si="101">F297/$F$282</f>
        <v>0.99978486258249155</v>
      </c>
      <c r="L297">
        <f t="shared" ref="L297:L332" si="102">E297-$E$283</f>
        <v>91.41795200004708</v>
      </c>
      <c r="M297">
        <f t="shared" ref="M297:M332" si="103">((L297-L296)-(B297-B296)*$H$14)/(B297-B296)</f>
        <v>-4.4863295499992093</v>
      </c>
      <c r="O297">
        <v>280</v>
      </c>
      <c r="P297">
        <v>1600000</v>
      </c>
      <c r="Q297">
        <v>464.78740099999999</v>
      </c>
      <c r="R297">
        <v>-580039.01587899996</v>
      </c>
      <c r="S297">
        <v>2517757.7384020002</v>
      </c>
      <c r="T297">
        <v>1168.353728</v>
      </c>
      <c r="U297">
        <v>32631.273666000001</v>
      </c>
      <c r="V297">
        <f t="shared" si="98"/>
        <v>3.2631273666000005</v>
      </c>
      <c r="Y297">
        <v>1600000</v>
      </c>
      <c r="Z297">
        <v>52.527500000000003</v>
      </c>
      <c r="AA297">
        <v>84.889200000000002</v>
      </c>
      <c r="AB297">
        <v>32.361699999999999</v>
      </c>
      <c r="AD297">
        <f t="shared" ref="AD297:AD323" si="104">(1/6)*3.14*(AB297)^3</f>
        <v>17736.682029798663</v>
      </c>
      <c r="AE297">
        <f t="shared" ref="AE297:AE323" si="105">V297*$AD$280/AD297</f>
        <v>2.7904640769111233</v>
      </c>
      <c r="AF297">
        <f t="shared" ref="AF297:AF323" si="106">AD297/O297*0.6022</f>
        <v>38.146535422659838</v>
      </c>
      <c r="AG297">
        <f t="shared" ref="AG297:AG323" si="107">O297/AD297</f>
        <v>1.5786492621877285E-2</v>
      </c>
      <c r="AI297">
        <v>1.1764892553451273E-2</v>
      </c>
      <c r="AJ297">
        <v>483.26856133100523</v>
      </c>
    </row>
    <row r="298" spans="2:38" x14ac:dyDescent="0.2">
      <c r="B298">
        <v>300</v>
      </c>
      <c r="C298">
        <v>1700000</v>
      </c>
      <c r="D298">
        <v>464.852419</v>
      </c>
      <c r="E298">
        <v>-580024.52076099999</v>
      </c>
      <c r="F298">
        <v>2517757.7384020002</v>
      </c>
      <c r="G298">
        <v>1456.137477</v>
      </c>
      <c r="I298">
        <f t="shared" si="99"/>
        <v>307.08069268020336</v>
      </c>
      <c r="J298">
        <f t="shared" si="100"/>
        <v>0.40053404539385845</v>
      </c>
      <c r="K298">
        <f t="shared" si="101"/>
        <v>0.99978486258249155</v>
      </c>
      <c r="L298">
        <f t="shared" si="102"/>
        <v>105.91307000000961</v>
      </c>
      <c r="M298">
        <f t="shared" si="103"/>
        <v>-4.4752441000018734</v>
      </c>
      <c r="O298">
        <v>300</v>
      </c>
      <c r="P298">
        <v>1700000</v>
      </c>
      <c r="Q298">
        <v>464.852419</v>
      </c>
      <c r="R298">
        <v>-580024.52076099999</v>
      </c>
      <c r="S298">
        <v>2517757.7384020002</v>
      </c>
      <c r="T298">
        <v>1456.137477</v>
      </c>
      <c r="U298">
        <v>39084.709880000002</v>
      </c>
      <c r="V298">
        <f t="shared" si="98"/>
        <v>3.9084709880000004</v>
      </c>
      <c r="Y298">
        <v>1700000</v>
      </c>
      <c r="Z298">
        <v>52.3538</v>
      </c>
      <c r="AA298">
        <v>84.734399999999994</v>
      </c>
      <c r="AB298">
        <v>32.380600000000001</v>
      </c>
      <c r="AD298">
        <f t="shared" si="104"/>
        <v>17767.776110779425</v>
      </c>
      <c r="AE298">
        <f t="shared" si="105"/>
        <v>3.3364806489278207</v>
      </c>
      <c r="AF298">
        <f t="shared" si="106"/>
        <v>35.665849246371231</v>
      </c>
      <c r="AG298">
        <f t="shared" si="107"/>
        <v>1.6884499113988431E-2</v>
      </c>
      <c r="AI298">
        <v>9.4491568717541916E-3</v>
      </c>
      <c r="AJ298">
        <v>569.17455909179648</v>
      </c>
    </row>
    <row r="299" spans="2:38" x14ac:dyDescent="0.2">
      <c r="B299">
        <v>320</v>
      </c>
      <c r="C299">
        <v>1800000</v>
      </c>
      <c r="D299">
        <v>464.82650799999999</v>
      </c>
      <c r="E299">
        <v>-580003.78366299998</v>
      </c>
      <c r="F299">
        <v>2517757.7384020002</v>
      </c>
      <c r="G299">
        <v>1700.0227379999999</v>
      </c>
      <c r="I299">
        <f t="shared" si="99"/>
        <v>327.81779068021569</v>
      </c>
      <c r="J299">
        <f t="shared" si="100"/>
        <v>0.42723631508678239</v>
      </c>
      <c r="K299">
        <f t="shared" si="101"/>
        <v>0.99978486258249155</v>
      </c>
      <c r="L299">
        <f t="shared" si="102"/>
        <v>126.65016800002195</v>
      </c>
      <c r="M299">
        <f t="shared" si="103"/>
        <v>-4.1631450999993831</v>
      </c>
      <c r="O299">
        <v>320</v>
      </c>
      <c r="P299">
        <v>1800000</v>
      </c>
      <c r="Q299">
        <v>464.82650799999999</v>
      </c>
      <c r="R299">
        <v>-580003.78366299998</v>
      </c>
      <c r="S299">
        <v>2517757.7384020002</v>
      </c>
      <c r="T299">
        <v>1700.0227379999999</v>
      </c>
      <c r="U299">
        <v>43313.337878999999</v>
      </c>
      <c r="V299">
        <f t="shared" si="98"/>
        <v>4.3313337879000002</v>
      </c>
      <c r="Y299">
        <v>1800000</v>
      </c>
      <c r="Z299">
        <v>51.838000000000001</v>
      </c>
      <c r="AA299">
        <v>85.125699999999995</v>
      </c>
      <c r="AB299">
        <v>33.287700000000001</v>
      </c>
      <c r="AD299">
        <f t="shared" si="104"/>
        <v>19303.220163828639</v>
      </c>
      <c r="AE299">
        <f t="shared" si="105"/>
        <v>3.4033505163386977</v>
      </c>
      <c r="AF299">
        <f t="shared" si="106"/>
        <v>36.326247445805016</v>
      </c>
      <c r="AG299">
        <f t="shared" si="107"/>
        <v>1.6577544952817373E-2</v>
      </c>
      <c r="AI299">
        <v>1.5557351756653485E-2</v>
      </c>
      <c r="AJ299">
        <v>575.13923252049051</v>
      </c>
    </row>
    <row r="300" spans="2:38" x14ac:dyDescent="0.2">
      <c r="B300">
        <v>340</v>
      </c>
      <c r="C300">
        <v>1900000</v>
      </c>
      <c r="D300">
        <v>464.74614300000002</v>
      </c>
      <c r="E300">
        <v>-579977.21324199997</v>
      </c>
      <c r="F300">
        <v>2517757.7384020002</v>
      </c>
      <c r="G300">
        <v>1927.5508380000001</v>
      </c>
      <c r="I300">
        <f t="shared" si="99"/>
        <v>354.38821168022696</v>
      </c>
      <c r="J300">
        <f t="shared" si="100"/>
        <v>0.45393858477970628</v>
      </c>
      <c r="K300">
        <f t="shared" si="101"/>
        <v>0.99978486258249155</v>
      </c>
      <c r="L300">
        <f t="shared" si="102"/>
        <v>153.22058900003321</v>
      </c>
      <c r="M300">
        <f t="shared" si="103"/>
        <v>-3.8714789499994366</v>
      </c>
      <c r="O300">
        <v>340</v>
      </c>
      <c r="P300">
        <v>1900000</v>
      </c>
      <c r="Q300">
        <v>464.74614300000002</v>
      </c>
      <c r="R300">
        <v>-579977.21324199997</v>
      </c>
      <c r="S300">
        <v>2517757.7384020002</v>
      </c>
      <c r="T300">
        <v>1927.5508380000001</v>
      </c>
      <c r="U300">
        <v>49128.838154999998</v>
      </c>
      <c r="V300">
        <f t="shared" si="98"/>
        <v>4.9128838154999999</v>
      </c>
      <c r="Y300">
        <v>1900000</v>
      </c>
      <c r="Z300">
        <v>51.923200000000001</v>
      </c>
      <c r="AA300">
        <v>85.1083</v>
      </c>
      <c r="AB300">
        <v>33.185099999999998</v>
      </c>
      <c r="AD300">
        <f t="shared" si="104"/>
        <v>19125.279456664746</v>
      </c>
      <c r="AE300">
        <f t="shared" si="105"/>
        <v>3.8962202101614838</v>
      </c>
      <c r="AF300">
        <f t="shared" si="106"/>
        <v>33.874244967069146</v>
      </c>
      <c r="AG300">
        <f t="shared" si="107"/>
        <v>1.7777518010672379E-2</v>
      </c>
      <c r="AI300">
        <v>1.497820815105423E-2</v>
      </c>
      <c r="AJ300">
        <v>582.9104995268176</v>
      </c>
    </row>
    <row r="301" spans="2:38" x14ac:dyDescent="0.2">
      <c r="B301">
        <v>360</v>
      </c>
      <c r="C301">
        <v>2000000</v>
      </c>
      <c r="D301">
        <v>464.77110699999997</v>
      </c>
      <c r="E301">
        <v>-579949.98557699996</v>
      </c>
      <c r="F301">
        <v>2517757.7384020002</v>
      </c>
      <c r="G301">
        <v>2196.5561400000001</v>
      </c>
      <c r="I301">
        <f t="shared" si="99"/>
        <v>381.61587668024004</v>
      </c>
      <c r="J301">
        <f t="shared" si="100"/>
        <v>0.48064085447263016</v>
      </c>
      <c r="K301">
        <f t="shared" si="101"/>
        <v>0.99978486258249155</v>
      </c>
      <c r="L301">
        <f t="shared" si="102"/>
        <v>180.44825400004629</v>
      </c>
      <c r="M301">
        <f t="shared" si="103"/>
        <v>-3.8386167499993462</v>
      </c>
      <c r="O301">
        <v>360</v>
      </c>
      <c r="P301">
        <v>2000000</v>
      </c>
      <c r="Q301">
        <v>464.77110699999997</v>
      </c>
      <c r="R301">
        <v>-579949.98557699996</v>
      </c>
      <c r="S301">
        <v>2517757.7384020002</v>
      </c>
      <c r="T301">
        <v>2196.5561400000001</v>
      </c>
      <c r="U301">
        <v>55727.968160999997</v>
      </c>
      <c r="V301">
        <f t="shared" si="98"/>
        <v>5.5727968161000003</v>
      </c>
      <c r="Y301">
        <v>2000000</v>
      </c>
      <c r="Z301">
        <v>51.6783</v>
      </c>
      <c r="AA301">
        <v>85.138599999999997</v>
      </c>
      <c r="AB301">
        <v>33.460299999999997</v>
      </c>
      <c r="AD301">
        <f t="shared" si="104"/>
        <v>19605.047058124837</v>
      </c>
      <c r="AE301">
        <f t="shared" si="105"/>
        <v>4.3114178034549857</v>
      </c>
      <c r="AF301">
        <f t="shared" si="106"/>
        <v>32.79488705111882</v>
      </c>
      <c r="AG301">
        <f t="shared" si="107"/>
        <v>1.8362618510053854E-2</v>
      </c>
      <c r="AI301">
        <v>8.5432152044862802E-3</v>
      </c>
      <c r="AJ301">
        <v>639.58532497917543</v>
      </c>
    </row>
    <row r="302" spans="2:38" x14ac:dyDescent="0.2">
      <c r="B302">
        <v>380</v>
      </c>
      <c r="C302">
        <v>2100000</v>
      </c>
      <c r="D302">
        <v>464.814213</v>
      </c>
      <c r="E302">
        <v>-579929.59844800003</v>
      </c>
      <c r="F302">
        <v>2517757.7384020002</v>
      </c>
      <c r="G302">
        <v>2475.3512040000001</v>
      </c>
      <c r="I302">
        <f t="shared" si="99"/>
        <v>402.00300568016246</v>
      </c>
      <c r="J302">
        <f t="shared" si="100"/>
        <v>0.50734312416555405</v>
      </c>
      <c r="K302">
        <f t="shared" si="101"/>
        <v>0.99978486258249155</v>
      </c>
      <c r="L302">
        <f t="shared" si="102"/>
        <v>200.83538299996872</v>
      </c>
      <c r="M302">
        <f t="shared" si="103"/>
        <v>-4.1806435500038788</v>
      </c>
      <c r="O302">
        <v>380</v>
      </c>
      <c r="P302">
        <v>2100000</v>
      </c>
      <c r="Q302">
        <v>464.814213</v>
      </c>
      <c r="R302">
        <v>-579929.59844800003</v>
      </c>
      <c r="S302">
        <v>2517757.7384020002</v>
      </c>
      <c r="T302">
        <v>2475.3512040000001</v>
      </c>
      <c r="U302">
        <v>62650.197916999998</v>
      </c>
      <c r="V302">
        <f t="shared" si="98"/>
        <v>6.2650197917000003</v>
      </c>
      <c r="Y302">
        <v>2100000</v>
      </c>
      <c r="Z302">
        <v>51.614100000000001</v>
      </c>
      <c r="AA302">
        <v>85.354600000000005</v>
      </c>
      <c r="AB302">
        <v>33.740499999999997</v>
      </c>
      <c r="AD302">
        <f t="shared" si="104"/>
        <v>20101.707070735672</v>
      </c>
      <c r="AE302">
        <f t="shared" si="105"/>
        <v>4.727203495884523</v>
      </c>
      <c r="AF302">
        <f t="shared" si="106"/>
        <v>31.855915784202686</v>
      </c>
      <c r="AG302">
        <f t="shared" si="107"/>
        <v>1.8903867152318073E-2</v>
      </c>
      <c r="AI302">
        <v>1.5669635755697763E-2</v>
      </c>
      <c r="AJ302">
        <v>644.3702334507318</v>
      </c>
    </row>
    <row r="303" spans="2:38" x14ac:dyDescent="0.2">
      <c r="B303">
        <v>400</v>
      </c>
      <c r="C303">
        <v>2200000</v>
      </c>
      <c r="D303">
        <v>464.758872</v>
      </c>
      <c r="E303">
        <v>-579903.55395199999</v>
      </c>
      <c r="F303">
        <v>2517757.7384020002</v>
      </c>
      <c r="G303">
        <v>2792.3676340000002</v>
      </c>
      <c r="I303">
        <f t="shared" si="99"/>
        <v>428.04750168020837</v>
      </c>
      <c r="J303">
        <f t="shared" si="100"/>
        <v>0.53404539385847793</v>
      </c>
      <c r="K303">
        <f t="shared" si="101"/>
        <v>0.99978486258249155</v>
      </c>
      <c r="L303">
        <f t="shared" si="102"/>
        <v>226.87987900001463</v>
      </c>
      <c r="M303">
        <f t="shared" si="103"/>
        <v>-3.8977751999977044</v>
      </c>
      <c r="O303">
        <v>400</v>
      </c>
      <c r="P303">
        <v>2200000</v>
      </c>
      <c r="Q303">
        <v>464.758872</v>
      </c>
      <c r="R303">
        <v>-579903.55395199999</v>
      </c>
      <c r="S303">
        <v>2517757.7384020002</v>
      </c>
      <c r="T303">
        <v>2792.3676340000002</v>
      </c>
      <c r="U303">
        <v>67961.012617</v>
      </c>
      <c r="V303">
        <f t="shared" si="98"/>
        <v>6.7961012617000005</v>
      </c>
      <c r="Y303">
        <v>2200000</v>
      </c>
      <c r="Z303">
        <v>51.110199999999999</v>
      </c>
      <c r="AA303">
        <v>85.5381</v>
      </c>
      <c r="AB303">
        <v>34.427900000000001</v>
      </c>
      <c r="AD303">
        <f t="shared" si="104"/>
        <v>21355.512396479513</v>
      </c>
      <c r="AE303">
        <f t="shared" si="105"/>
        <v>4.8268592587149914</v>
      </c>
      <c r="AF303">
        <f t="shared" si="106"/>
        <v>32.150723912899906</v>
      </c>
      <c r="AG303">
        <f t="shared" si="107"/>
        <v>1.8730526927836232E-2</v>
      </c>
      <c r="AI303">
        <v>1.086449132182938E-2</v>
      </c>
      <c r="AJ303">
        <v>772.56752704396285</v>
      </c>
    </row>
    <row r="304" spans="2:38" x14ac:dyDescent="0.2">
      <c r="B304">
        <v>420</v>
      </c>
      <c r="C304">
        <v>2300000</v>
      </c>
      <c r="D304">
        <v>464.78197499999999</v>
      </c>
      <c r="E304">
        <v>-579866.88473100006</v>
      </c>
      <c r="F304">
        <v>2517757.7384020002</v>
      </c>
      <c r="G304">
        <v>3013.0954160000001</v>
      </c>
      <c r="I304">
        <f t="shared" si="99"/>
        <v>464.71672268013936</v>
      </c>
      <c r="J304">
        <f t="shared" si="100"/>
        <v>0.56074766355140182</v>
      </c>
      <c r="K304">
        <f t="shared" si="101"/>
        <v>0.99978486258249155</v>
      </c>
      <c r="L304">
        <f t="shared" si="102"/>
        <v>263.54909999994561</v>
      </c>
      <c r="M304">
        <f t="shared" si="103"/>
        <v>-3.3665389500034508</v>
      </c>
      <c r="O304">
        <v>420</v>
      </c>
      <c r="P304">
        <v>2300000</v>
      </c>
      <c r="Q304">
        <v>464.78197499999999</v>
      </c>
      <c r="R304">
        <v>-579866.88473100006</v>
      </c>
      <c r="S304">
        <v>2517757.7384020002</v>
      </c>
      <c r="T304">
        <v>3013.0954160000001</v>
      </c>
      <c r="U304">
        <v>73023.708694000001</v>
      </c>
      <c r="V304">
        <f t="shared" si="98"/>
        <v>7.3023708694000007</v>
      </c>
      <c r="Y304">
        <v>2300000</v>
      </c>
      <c r="Z304">
        <v>51.048000000000002</v>
      </c>
      <c r="AA304">
        <v>85.953500000000005</v>
      </c>
      <c r="AB304">
        <v>34.905500000000004</v>
      </c>
      <c r="AD304">
        <f t="shared" si="104"/>
        <v>22256.65981725866</v>
      </c>
      <c r="AE304">
        <f t="shared" si="105"/>
        <v>4.9764390451609586</v>
      </c>
      <c r="AF304">
        <f t="shared" si="106"/>
        <v>31.911810814174199</v>
      </c>
      <c r="AG304">
        <f t="shared" si="107"/>
        <v>1.8870756144384077E-2</v>
      </c>
      <c r="AI304">
        <v>6.3432802259823099E-3</v>
      </c>
      <c r="AJ304">
        <v>773.87692439467867</v>
      </c>
    </row>
    <row r="305" spans="2:38" x14ac:dyDescent="0.2">
      <c r="B305">
        <v>440</v>
      </c>
      <c r="C305">
        <v>2400000</v>
      </c>
      <c r="D305">
        <v>464.83559600000001</v>
      </c>
      <c r="E305">
        <v>-579838.14419999998</v>
      </c>
      <c r="F305">
        <v>2517757.7384020002</v>
      </c>
      <c r="G305">
        <v>3424.606213</v>
      </c>
      <c r="I305">
        <f t="shared" si="99"/>
        <v>493.45725368021522</v>
      </c>
      <c r="J305">
        <f t="shared" si="100"/>
        <v>0.58744993324432582</v>
      </c>
      <c r="K305">
        <f t="shared" si="101"/>
        <v>0.99978486258249155</v>
      </c>
      <c r="L305">
        <f t="shared" si="102"/>
        <v>292.28963100002147</v>
      </c>
      <c r="M305">
        <f t="shared" si="103"/>
        <v>-3.7629734499962071</v>
      </c>
      <c r="O305">
        <v>440</v>
      </c>
      <c r="P305">
        <v>2400000</v>
      </c>
      <c r="Q305">
        <v>464.83559600000001</v>
      </c>
      <c r="R305">
        <v>-579838.14419999998</v>
      </c>
      <c r="S305">
        <v>2517757.7384020002</v>
      </c>
      <c r="T305">
        <v>3424.606213</v>
      </c>
      <c r="U305">
        <v>77792.461653000006</v>
      </c>
      <c r="V305">
        <f t="shared" si="98"/>
        <v>7.7792461653000009</v>
      </c>
      <c r="Y305">
        <v>2400000</v>
      </c>
      <c r="Z305">
        <v>50.875</v>
      </c>
      <c r="AA305">
        <v>85.943700000000007</v>
      </c>
      <c r="AB305">
        <v>35.0687</v>
      </c>
      <c r="AD305">
        <f t="shared" si="104"/>
        <v>22570.30345831918</v>
      </c>
      <c r="AE305">
        <f t="shared" si="105"/>
        <v>5.2277511602318283</v>
      </c>
      <c r="AF305">
        <f t="shared" si="106"/>
        <v>30.890538051363205</v>
      </c>
      <c r="AG305">
        <f t="shared" si="107"/>
        <v>1.9494642631303238E-2</v>
      </c>
      <c r="AI305">
        <v>4.9503420922922961E-3</v>
      </c>
      <c r="AJ305">
        <v>961.17209548074754</v>
      </c>
      <c r="AK305">
        <f>AVERAGE(AI300:AI310)</f>
        <v>8.2214590412797578E-3</v>
      </c>
      <c r="AL305">
        <f>AVERAGE(AJ300:AJ310)</f>
        <v>1025.7810036253381</v>
      </c>
    </row>
    <row r="306" spans="2:38" x14ac:dyDescent="0.2">
      <c r="B306">
        <v>460</v>
      </c>
      <c r="C306">
        <v>2500000</v>
      </c>
      <c r="D306">
        <v>464.77640400000001</v>
      </c>
      <c r="E306">
        <v>-579803.97997600003</v>
      </c>
      <c r="F306">
        <v>2517757.7384020002</v>
      </c>
      <c r="G306">
        <v>3674.0189369999998</v>
      </c>
      <c r="I306">
        <f t="shared" si="99"/>
        <v>527.62147768016439</v>
      </c>
      <c r="J306">
        <f t="shared" si="100"/>
        <v>0.6141522029372497</v>
      </c>
      <c r="K306">
        <f t="shared" si="101"/>
        <v>0.99978486258249155</v>
      </c>
      <c r="L306">
        <f t="shared" si="102"/>
        <v>326.45385499997064</v>
      </c>
      <c r="M306">
        <f t="shared" si="103"/>
        <v>-3.4917888000025412</v>
      </c>
      <c r="O306">
        <v>460</v>
      </c>
      <c r="P306">
        <v>2500000</v>
      </c>
      <c r="Q306">
        <v>464.77640400000001</v>
      </c>
      <c r="R306">
        <v>-579803.97997600003</v>
      </c>
      <c r="S306">
        <v>2517757.7384020002</v>
      </c>
      <c r="T306">
        <v>3674.0189369999998</v>
      </c>
      <c r="U306">
        <v>84081.498745000004</v>
      </c>
      <c r="V306">
        <f t="shared" si="98"/>
        <v>8.4081498745000012</v>
      </c>
      <c r="Y306">
        <v>2500000</v>
      </c>
      <c r="Z306">
        <v>51.0184</v>
      </c>
      <c r="AA306">
        <v>86.627099999999999</v>
      </c>
      <c r="AB306">
        <v>35.608699999999999</v>
      </c>
      <c r="AD306">
        <f t="shared" si="104"/>
        <v>23629.07680771676</v>
      </c>
      <c r="AE306">
        <f t="shared" si="105"/>
        <v>5.3971996209952868</v>
      </c>
      <c r="AF306">
        <f t="shared" si="106"/>
        <v>30.933543594797897</v>
      </c>
      <c r="AG306">
        <f t="shared" si="107"/>
        <v>1.9467540088141475E-2</v>
      </c>
      <c r="AI306">
        <v>6.7860668244920366E-3</v>
      </c>
      <c r="AJ306">
        <v>1150.9980903735141</v>
      </c>
    </row>
    <row r="307" spans="2:38" x14ac:dyDescent="0.2">
      <c r="B307">
        <v>480</v>
      </c>
      <c r="C307">
        <v>2600000</v>
      </c>
      <c r="D307">
        <v>464.80313999999998</v>
      </c>
      <c r="E307">
        <v>-579780.39521999995</v>
      </c>
      <c r="F307">
        <v>2517757.7384020002</v>
      </c>
      <c r="G307">
        <v>4053.7740119999999</v>
      </c>
      <c r="I307">
        <f t="shared" si="99"/>
        <v>551.20623368024826</v>
      </c>
      <c r="J307">
        <f t="shared" si="100"/>
        <v>0.64085447263017359</v>
      </c>
      <c r="K307">
        <f t="shared" si="101"/>
        <v>0.99978486258249155</v>
      </c>
      <c r="L307">
        <f t="shared" si="102"/>
        <v>350.03861100005452</v>
      </c>
      <c r="M307">
        <f t="shared" si="103"/>
        <v>-4.0207621999958061</v>
      </c>
      <c r="O307">
        <v>480</v>
      </c>
      <c r="P307">
        <v>2600000</v>
      </c>
      <c r="Q307">
        <v>464.80313999999998</v>
      </c>
      <c r="R307">
        <v>-579780.39521999995</v>
      </c>
      <c r="S307">
        <v>2517757.7384020002</v>
      </c>
      <c r="T307">
        <v>4053.7740119999999</v>
      </c>
      <c r="U307">
        <v>89529.502808999998</v>
      </c>
      <c r="V307">
        <f t="shared" si="98"/>
        <v>8.9529502808999997</v>
      </c>
      <c r="Y307">
        <v>2600000</v>
      </c>
      <c r="Z307">
        <v>50.772300000000001</v>
      </c>
      <c r="AA307">
        <v>86.961799999999997</v>
      </c>
      <c r="AB307">
        <v>36.189500000000002</v>
      </c>
      <c r="AD307">
        <f t="shared" si="104"/>
        <v>24804.252648609348</v>
      </c>
      <c r="AE307">
        <f t="shared" si="105"/>
        <v>5.4746305586127422</v>
      </c>
      <c r="AF307">
        <f t="shared" si="106"/>
        <v>31.119001968734477</v>
      </c>
      <c r="AG307">
        <f t="shared" si="107"/>
        <v>1.9351520354188589E-2</v>
      </c>
      <c r="AI307">
        <v>7.6383039185375897E-3</v>
      </c>
      <c r="AJ307">
        <v>1180.4854371795209</v>
      </c>
    </row>
    <row r="308" spans="2:38" x14ac:dyDescent="0.2">
      <c r="B308">
        <v>500</v>
      </c>
      <c r="C308">
        <v>2700000</v>
      </c>
      <c r="D308">
        <v>464.82682999999997</v>
      </c>
      <c r="E308">
        <v>-579753.82126</v>
      </c>
      <c r="F308">
        <v>2517757.7384020002</v>
      </c>
      <c r="G308">
        <v>4484.7658689999998</v>
      </c>
      <c r="I308">
        <f t="shared" si="99"/>
        <v>577.78019368019886</v>
      </c>
      <c r="J308">
        <f t="shared" si="100"/>
        <v>0.66755674232309747</v>
      </c>
      <c r="K308">
        <f t="shared" si="101"/>
        <v>0.99978486258249155</v>
      </c>
      <c r="L308">
        <f t="shared" si="102"/>
        <v>376.61257100000512</v>
      </c>
      <c r="M308">
        <f t="shared" si="103"/>
        <v>-3.87130200000247</v>
      </c>
      <c r="O308">
        <v>500</v>
      </c>
      <c r="P308">
        <v>2700000</v>
      </c>
      <c r="Q308">
        <v>464.82682999999997</v>
      </c>
      <c r="R308">
        <v>-579753.82126</v>
      </c>
      <c r="S308">
        <v>2517757.7384020002</v>
      </c>
      <c r="T308">
        <v>4484.7658689999998</v>
      </c>
      <c r="U308">
        <v>93473.803681000005</v>
      </c>
      <c r="V308">
        <f t="shared" si="98"/>
        <v>9.3473803681000014</v>
      </c>
      <c r="Y308">
        <v>2700000</v>
      </c>
      <c r="Z308">
        <v>50.594299999999997</v>
      </c>
      <c r="AA308">
        <v>87.612300000000005</v>
      </c>
      <c r="AB308">
        <v>37.018000000000001</v>
      </c>
      <c r="AD308">
        <f t="shared" si="104"/>
        <v>26547.110097545414</v>
      </c>
      <c r="AE308">
        <f t="shared" si="105"/>
        <v>5.3405680770733834</v>
      </c>
      <c r="AF308">
        <f t="shared" si="106"/>
        <v>31.973339401483695</v>
      </c>
      <c r="AG308">
        <f t="shared" si="107"/>
        <v>1.8834441796594301E-2</v>
      </c>
      <c r="AI308">
        <v>3.8184885981446186E-3</v>
      </c>
      <c r="AJ308">
        <v>1302.5434859759434</v>
      </c>
    </row>
    <row r="309" spans="2:38" x14ac:dyDescent="0.2">
      <c r="B309">
        <v>520</v>
      </c>
      <c r="C309">
        <v>2800000</v>
      </c>
      <c r="D309">
        <v>464.80276300000003</v>
      </c>
      <c r="E309">
        <v>-579723.97736799996</v>
      </c>
      <c r="F309">
        <v>2517757.7384020002</v>
      </c>
      <c r="G309">
        <v>4827.627195</v>
      </c>
      <c r="I309">
        <f t="shared" si="99"/>
        <v>607.62408568023238</v>
      </c>
      <c r="J309">
        <f t="shared" si="100"/>
        <v>0.69425901201602136</v>
      </c>
      <c r="K309">
        <f t="shared" si="101"/>
        <v>0.99978486258249155</v>
      </c>
      <c r="L309">
        <f t="shared" si="102"/>
        <v>406.45646300003864</v>
      </c>
      <c r="M309">
        <f t="shared" si="103"/>
        <v>-3.7078053999983238</v>
      </c>
      <c r="O309">
        <v>520</v>
      </c>
      <c r="P309">
        <v>2800000</v>
      </c>
      <c r="Q309">
        <v>464.80276300000003</v>
      </c>
      <c r="R309">
        <v>-579723.97736799996</v>
      </c>
      <c r="S309">
        <v>2517757.7384020002</v>
      </c>
      <c r="T309">
        <v>4827.627195</v>
      </c>
      <c r="U309">
        <v>98907.740634999995</v>
      </c>
      <c r="V309">
        <f t="shared" si="98"/>
        <v>9.8907740635000003</v>
      </c>
      <c r="Y309">
        <v>2800000</v>
      </c>
      <c r="Z309">
        <v>50.677300000000002</v>
      </c>
      <c r="AA309">
        <v>87.887500000000003</v>
      </c>
      <c r="AB309">
        <v>37.2102</v>
      </c>
      <c r="AD309">
        <f t="shared" si="104"/>
        <v>26962.764010667524</v>
      </c>
      <c r="AE309">
        <f t="shared" si="105"/>
        <v>5.5639172408634634</v>
      </c>
      <c r="AF309">
        <f t="shared" si="106"/>
        <v>31.224954783123042</v>
      </c>
      <c r="AG309">
        <f t="shared" si="107"/>
        <v>1.9285856590751143E-2</v>
      </c>
      <c r="AI309">
        <v>8.6512959141448968E-3</v>
      </c>
      <c r="AJ309">
        <v>1332.9973672112542</v>
      </c>
    </row>
    <row r="310" spans="2:38" x14ac:dyDescent="0.2">
      <c r="B310">
        <v>540</v>
      </c>
      <c r="C310">
        <v>2900000</v>
      </c>
      <c r="D310">
        <v>464.83302500000002</v>
      </c>
      <c r="E310">
        <v>-579719.85406399996</v>
      </c>
      <c r="F310">
        <v>2517757.7384020002</v>
      </c>
      <c r="G310">
        <v>5198.1971409999996</v>
      </c>
      <c r="I310">
        <f t="shared" si="99"/>
        <v>611.7473896802403</v>
      </c>
      <c r="J310">
        <f t="shared" si="100"/>
        <v>0.72096128170894525</v>
      </c>
      <c r="K310">
        <f t="shared" si="101"/>
        <v>0.99978486258249155</v>
      </c>
      <c r="L310">
        <f t="shared" si="102"/>
        <v>410.57976700004656</v>
      </c>
      <c r="M310">
        <f t="shared" si="103"/>
        <v>-4.993834799999604</v>
      </c>
      <c r="O310">
        <v>540</v>
      </c>
      <c r="P310">
        <v>2900000</v>
      </c>
      <c r="Q310">
        <v>464.83302500000002</v>
      </c>
      <c r="R310">
        <v>-579719.85406399996</v>
      </c>
      <c r="S310">
        <v>2517757.7384020002</v>
      </c>
      <c r="T310">
        <v>5198.1971409999996</v>
      </c>
      <c r="U310">
        <v>102223.58912999999</v>
      </c>
      <c r="V310">
        <f t="shared" si="98"/>
        <v>10.222358912999999</v>
      </c>
      <c r="Y310">
        <v>2900000</v>
      </c>
      <c r="Z310">
        <v>50.371699999999997</v>
      </c>
      <c r="AA310">
        <v>88.534300000000002</v>
      </c>
      <c r="AB310">
        <v>38.162599999999998</v>
      </c>
      <c r="AD310">
        <f t="shared" si="104"/>
        <v>29086.553460868105</v>
      </c>
      <c r="AE310">
        <f t="shared" si="105"/>
        <v>5.3305700199271016</v>
      </c>
      <c r="AF310">
        <f t="shared" si="106"/>
        <v>32.436893507656983</v>
      </c>
      <c r="AG310">
        <f t="shared" si="107"/>
        <v>1.856527968246546E-2</v>
      </c>
      <c r="AI310">
        <v>2.1927214474159423E-3</v>
      </c>
      <c r="AJ310">
        <v>1942.0840542623744</v>
      </c>
    </row>
    <row r="311" spans="2:38" x14ac:dyDescent="0.2">
      <c r="B311">
        <v>560</v>
      </c>
      <c r="C311">
        <v>3000000</v>
      </c>
      <c r="D311">
        <v>464.86126999999999</v>
      </c>
      <c r="E311">
        <v>-579689.90117299999</v>
      </c>
      <c r="F311">
        <v>2517757.7384020002</v>
      </c>
      <c r="G311">
        <v>5547.6089460000003</v>
      </c>
      <c r="I311">
        <f t="shared" si="99"/>
        <v>641.70028068020474</v>
      </c>
      <c r="J311">
        <f t="shared" si="100"/>
        <v>0.74766355140186913</v>
      </c>
      <c r="K311">
        <f t="shared" si="101"/>
        <v>0.99978486258249155</v>
      </c>
      <c r="L311">
        <f t="shared" si="102"/>
        <v>440.532658000011</v>
      </c>
      <c r="M311">
        <f t="shared" si="103"/>
        <v>-3.7023554500017779</v>
      </c>
      <c r="O311">
        <v>560</v>
      </c>
      <c r="P311">
        <v>3000000</v>
      </c>
      <c r="Q311">
        <v>464.86126999999999</v>
      </c>
      <c r="R311">
        <v>-579689.90117299999</v>
      </c>
      <c r="S311">
        <v>2517757.7384020002</v>
      </c>
      <c r="T311">
        <v>5547.6089460000003</v>
      </c>
      <c r="U311">
        <v>108359.23942</v>
      </c>
      <c r="V311">
        <f t="shared" si="98"/>
        <v>10.835923942000001</v>
      </c>
      <c r="Y311">
        <v>3000000</v>
      </c>
      <c r="Z311">
        <v>49.902999999999999</v>
      </c>
      <c r="AA311">
        <v>88.321200000000005</v>
      </c>
      <c r="AB311">
        <v>38.418199999999999</v>
      </c>
      <c r="AD311">
        <f t="shared" si="104"/>
        <v>29674.91181039207</v>
      </c>
      <c r="AE311">
        <f t="shared" si="105"/>
        <v>5.5384890562798965</v>
      </c>
      <c r="AF311">
        <f t="shared" si="106"/>
        <v>31.9111283789609</v>
      </c>
      <c r="AG311">
        <f t="shared" si="107"/>
        <v>1.8871159704807936E-2</v>
      </c>
      <c r="AI311">
        <v>3.3889957197228994E-3</v>
      </c>
      <c r="AJ311">
        <v>2234.3633621700815</v>
      </c>
    </row>
    <row r="312" spans="2:38" x14ac:dyDescent="0.2">
      <c r="B312">
        <v>580</v>
      </c>
      <c r="C312">
        <v>3100000</v>
      </c>
      <c r="D312">
        <v>464.82499000000001</v>
      </c>
      <c r="E312">
        <v>-579660.024752</v>
      </c>
      <c r="F312">
        <v>2517757.7384020002</v>
      </c>
      <c r="G312">
        <v>5952.9648729999999</v>
      </c>
      <c r="I312">
        <f t="shared" si="99"/>
        <v>671.57670168019831</v>
      </c>
      <c r="J312">
        <f t="shared" si="100"/>
        <v>0.77436582109479302</v>
      </c>
      <c r="K312">
        <f t="shared" si="101"/>
        <v>0.99978486258249155</v>
      </c>
      <c r="L312">
        <f t="shared" si="102"/>
        <v>470.40907900000457</v>
      </c>
      <c r="M312">
        <f t="shared" si="103"/>
        <v>-3.7061789500003215</v>
      </c>
      <c r="O312">
        <v>580</v>
      </c>
      <c r="P312">
        <v>3100000</v>
      </c>
      <c r="Q312">
        <v>464.82499000000001</v>
      </c>
      <c r="R312">
        <v>-579660.024752</v>
      </c>
      <c r="S312">
        <v>2517757.7384020002</v>
      </c>
      <c r="T312">
        <v>5952.9648729999999</v>
      </c>
      <c r="U312">
        <v>111291.11664599999</v>
      </c>
      <c r="V312">
        <f t="shared" si="98"/>
        <v>11.1291116646</v>
      </c>
      <c r="Y312">
        <v>3100000</v>
      </c>
      <c r="Z312">
        <v>49.638399999999997</v>
      </c>
      <c r="AA312">
        <v>88.456999999999994</v>
      </c>
      <c r="AB312">
        <v>38.818600000000004</v>
      </c>
      <c r="AD312">
        <f t="shared" si="104"/>
        <v>30612.443950080276</v>
      </c>
      <c r="AE312">
        <f t="shared" si="105"/>
        <v>5.5141336453400527</v>
      </c>
      <c r="AF312">
        <f t="shared" si="106"/>
        <v>31.784161632307487</v>
      </c>
      <c r="AG312">
        <f t="shared" si="107"/>
        <v>1.8946543469244279E-2</v>
      </c>
      <c r="AI312">
        <v>1.1021987686488373E-3</v>
      </c>
      <c r="AJ312">
        <v>3961.3554056468265</v>
      </c>
    </row>
    <row r="313" spans="2:38" x14ac:dyDescent="0.2">
      <c r="B313">
        <v>600</v>
      </c>
      <c r="C313">
        <v>3200000</v>
      </c>
      <c r="D313">
        <v>464.77661000000001</v>
      </c>
      <c r="E313">
        <v>-579643.89922200004</v>
      </c>
      <c r="F313">
        <v>2517757.7384020002</v>
      </c>
      <c r="G313">
        <v>6369.6304229999996</v>
      </c>
      <c r="I313">
        <f t="shared" si="99"/>
        <v>687.70223168015946</v>
      </c>
      <c r="J313">
        <f t="shared" si="100"/>
        <v>0.8010680907877169</v>
      </c>
      <c r="K313">
        <f t="shared" si="101"/>
        <v>0.99978486258249155</v>
      </c>
      <c r="L313">
        <f t="shared" si="102"/>
        <v>486.53460899996571</v>
      </c>
      <c r="M313">
        <f t="shared" si="103"/>
        <v>-4.3937235000019426</v>
      </c>
      <c r="O313">
        <v>600</v>
      </c>
      <c r="P313">
        <v>3200000</v>
      </c>
      <c r="Q313">
        <v>464.77661000000001</v>
      </c>
      <c r="R313">
        <v>-579643.89922200004</v>
      </c>
      <c r="S313">
        <v>2517757.7384020002</v>
      </c>
      <c r="T313">
        <v>6369.6304229999996</v>
      </c>
      <c r="U313">
        <v>116780.809543</v>
      </c>
      <c r="V313">
        <f t="shared" si="98"/>
        <v>11.6780809543</v>
      </c>
      <c r="Y313">
        <v>3200000</v>
      </c>
      <c r="Z313">
        <v>89.576800000000006</v>
      </c>
      <c r="AA313">
        <v>49.832599999999999</v>
      </c>
      <c r="AB313">
        <v>39.744199999999999</v>
      </c>
      <c r="AD313">
        <f t="shared" si="104"/>
        <v>32854.864206411192</v>
      </c>
      <c r="AE313">
        <f t="shared" si="105"/>
        <v>5.3912143064429561</v>
      </c>
      <c r="AF313">
        <f t="shared" si="106"/>
        <v>32.975332041834697</v>
      </c>
      <c r="AG313">
        <f t="shared" si="107"/>
        <v>1.8262136048729064E-2</v>
      </c>
    </row>
    <row r="314" spans="2:38" x14ac:dyDescent="0.2">
      <c r="B314">
        <v>620</v>
      </c>
      <c r="C314">
        <v>3300000</v>
      </c>
      <c r="D314">
        <v>464.87574799999999</v>
      </c>
      <c r="E314">
        <v>-579610.74858400004</v>
      </c>
      <c r="F314">
        <v>2517757.7384020002</v>
      </c>
      <c r="G314">
        <v>6713.3714229999996</v>
      </c>
      <c r="I314">
        <f t="shared" si="99"/>
        <v>720.85286968015134</v>
      </c>
      <c r="J314">
        <f t="shared" si="100"/>
        <v>0.8277703604806409</v>
      </c>
      <c r="K314">
        <f t="shared" si="101"/>
        <v>0.99978486258249155</v>
      </c>
      <c r="L314">
        <f t="shared" si="102"/>
        <v>519.6852469999576</v>
      </c>
      <c r="M314">
        <f t="shared" si="103"/>
        <v>-3.5424681000004057</v>
      </c>
      <c r="O314">
        <v>620</v>
      </c>
      <c r="P314">
        <v>3300000</v>
      </c>
      <c r="Q314">
        <v>464.87574799999999</v>
      </c>
      <c r="R314">
        <v>-579610.74858400004</v>
      </c>
      <c r="S314">
        <v>2517757.7384020002</v>
      </c>
      <c r="T314">
        <v>6713.3714229999996</v>
      </c>
      <c r="U314">
        <v>121029.35945800001</v>
      </c>
      <c r="V314">
        <f t="shared" si="98"/>
        <v>12.102935945800001</v>
      </c>
      <c r="Y314">
        <v>3300000</v>
      </c>
      <c r="Z314">
        <v>49.242699999999999</v>
      </c>
      <c r="AA314">
        <v>89.7196</v>
      </c>
      <c r="AB314">
        <v>40.476900000000001</v>
      </c>
      <c r="AD314">
        <f t="shared" si="104"/>
        <v>34705.645726391034</v>
      </c>
      <c r="AE314">
        <f t="shared" si="105"/>
        <v>5.289387644805748</v>
      </c>
      <c r="AF314">
        <f t="shared" si="106"/>
        <v>33.709257832955934</v>
      </c>
      <c r="AG314">
        <f t="shared" si="107"/>
        <v>1.7864528580966196E-2</v>
      </c>
    </row>
    <row r="315" spans="2:38" x14ac:dyDescent="0.2">
      <c r="B315">
        <v>640</v>
      </c>
      <c r="C315">
        <v>3400000</v>
      </c>
      <c r="D315">
        <v>464.797212</v>
      </c>
      <c r="E315">
        <v>-579602.46686299995</v>
      </c>
      <c r="F315">
        <v>2517757.7384020002</v>
      </c>
      <c r="G315">
        <v>7168.932605</v>
      </c>
      <c r="I315">
        <f t="shared" si="99"/>
        <v>729.13459068024531</v>
      </c>
      <c r="J315">
        <f t="shared" si="100"/>
        <v>0.85447263017356478</v>
      </c>
      <c r="K315">
        <f t="shared" si="101"/>
        <v>0.99978486258249155</v>
      </c>
      <c r="L315">
        <f t="shared" si="102"/>
        <v>527.96696800005157</v>
      </c>
      <c r="M315">
        <f t="shared" si="103"/>
        <v>-4.7859139499953018</v>
      </c>
      <c r="O315">
        <v>640</v>
      </c>
      <c r="P315">
        <v>3400000</v>
      </c>
      <c r="Q315">
        <v>464.797212</v>
      </c>
      <c r="R315">
        <v>-579602.46686299995</v>
      </c>
      <c r="S315">
        <v>2517757.7384020002</v>
      </c>
      <c r="T315">
        <v>7168.932605</v>
      </c>
      <c r="U315">
        <v>124808.38755499999</v>
      </c>
      <c r="V315">
        <f t="shared" si="98"/>
        <v>12.480838755500001</v>
      </c>
      <c r="Y315">
        <v>3400000</v>
      </c>
      <c r="Z315">
        <v>89.789000000000001</v>
      </c>
      <c r="AA315">
        <v>49.238700000000001</v>
      </c>
      <c r="AB315">
        <v>40.5503</v>
      </c>
      <c r="AD315">
        <f t="shared" si="104"/>
        <v>34894.791875123898</v>
      </c>
      <c r="AE315">
        <f t="shared" si="105"/>
        <v>5.4249776196869064</v>
      </c>
      <c r="AF315">
        <f t="shared" si="106"/>
        <v>32.833818229999387</v>
      </c>
      <c r="AG315">
        <f t="shared" si="107"/>
        <v>1.8340845885836871E-2</v>
      </c>
    </row>
    <row r="316" spans="2:38" x14ac:dyDescent="0.2">
      <c r="B316">
        <v>660</v>
      </c>
      <c r="C316">
        <v>3500000</v>
      </c>
      <c r="D316">
        <v>464.796131</v>
      </c>
      <c r="E316">
        <v>-579567.74667200004</v>
      </c>
      <c r="F316">
        <v>2517757.7384020002</v>
      </c>
      <c r="G316">
        <v>7533.9340940000002</v>
      </c>
      <c r="I316">
        <f t="shared" si="99"/>
        <v>763.85478168015834</v>
      </c>
      <c r="J316">
        <f t="shared" si="100"/>
        <v>0.88117489986648867</v>
      </c>
      <c r="K316">
        <f t="shared" si="101"/>
        <v>0.99978486258249155</v>
      </c>
      <c r="L316">
        <f t="shared" si="102"/>
        <v>562.68715899996459</v>
      </c>
      <c r="M316">
        <f t="shared" si="103"/>
        <v>-3.4639904500043484</v>
      </c>
      <c r="O316">
        <v>660</v>
      </c>
      <c r="P316">
        <v>3500000</v>
      </c>
      <c r="Q316">
        <v>464.796131</v>
      </c>
      <c r="R316">
        <v>-579567.74667200004</v>
      </c>
      <c r="S316">
        <v>2517757.7384020002</v>
      </c>
      <c r="T316">
        <v>7533.9340940000002</v>
      </c>
      <c r="U316">
        <v>130287.303153</v>
      </c>
      <c r="V316">
        <f t="shared" si="98"/>
        <v>13.028730315300001</v>
      </c>
      <c r="Y316">
        <v>3500000</v>
      </c>
      <c r="Z316">
        <v>90.295699999999997</v>
      </c>
      <c r="AA316">
        <v>49.047600000000003</v>
      </c>
      <c r="AB316">
        <v>41.248100000000001</v>
      </c>
      <c r="AD316">
        <f t="shared" si="104"/>
        <v>36727.40494160154</v>
      </c>
      <c r="AE316">
        <f t="shared" si="105"/>
        <v>5.3805496352690048</v>
      </c>
      <c r="AF316">
        <f t="shared" si="106"/>
        <v>33.510974630049162</v>
      </c>
      <c r="AG316">
        <f t="shared" si="107"/>
        <v>1.7970232338751783E-2</v>
      </c>
    </row>
    <row r="317" spans="2:38" x14ac:dyDescent="0.2">
      <c r="B317">
        <v>680</v>
      </c>
      <c r="C317">
        <v>3600000</v>
      </c>
      <c r="D317">
        <v>464.82753600000001</v>
      </c>
      <c r="E317">
        <v>-579542.28291499999</v>
      </c>
      <c r="F317">
        <v>2517757.7384020002</v>
      </c>
      <c r="G317">
        <v>7945.3765409999996</v>
      </c>
      <c r="I317">
        <f t="shared" si="99"/>
        <v>789.31853868020698</v>
      </c>
      <c r="J317">
        <f t="shared" si="100"/>
        <v>0.90787716955941256</v>
      </c>
      <c r="K317">
        <f t="shared" si="101"/>
        <v>0.99978486258249155</v>
      </c>
      <c r="L317">
        <f t="shared" si="102"/>
        <v>588.15091600001324</v>
      </c>
      <c r="M317">
        <f t="shared" si="103"/>
        <v>-3.9268121499975677</v>
      </c>
      <c r="O317">
        <v>680</v>
      </c>
      <c r="P317">
        <v>3600000</v>
      </c>
      <c r="Q317">
        <v>464.82753600000001</v>
      </c>
      <c r="R317">
        <v>-579542.28291499999</v>
      </c>
      <c r="S317">
        <v>2517757.7384020002</v>
      </c>
      <c r="T317">
        <v>7945.3765409999996</v>
      </c>
      <c r="U317">
        <v>135619.44384600001</v>
      </c>
      <c r="V317">
        <f t="shared" si="98"/>
        <v>13.561944384600002</v>
      </c>
      <c r="Y317">
        <v>3600000</v>
      </c>
      <c r="Z317">
        <v>91.004099999999994</v>
      </c>
      <c r="AA317">
        <v>48.683700000000002</v>
      </c>
      <c r="AB317">
        <v>42.320399999999999</v>
      </c>
      <c r="AD317">
        <f t="shared" si="104"/>
        <v>39666.847752164686</v>
      </c>
      <c r="AE317">
        <f t="shared" si="105"/>
        <v>5.1857199645445187</v>
      </c>
      <c r="AF317">
        <f t="shared" si="106"/>
        <v>35.128493700519961</v>
      </c>
      <c r="AG317">
        <f t="shared" si="107"/>
        <v>1.7142778882975173E-2</v>
      </c>
    </row>
    <row r="318" spans="2:38" x14ac:dyDescent="0.2">
      <c r="B318">
        <v>700</v>
      </c>
      <c r="C318">
        <v>3700000</v>
      </c>
      <c r="D318">
        <v>464.79135100000002</v>
      </c>
      <c r="E318">
        <v>-579512.79381299997</v>
      </c>
      <c r="F318">
        <v>2517757.7384020002</v>
      </c>
      <c r="G318">
        <v>8223.1935360000007</v>
      </c>
      <c r="I318">
        <f t="shared" si="99"/>
        <v>818.80764068022836</v>
      </c>
      <c r="J318">
        <f t="shared" si="100"/>
        <v>0.93457943925233644</v>
      </c>
      <c r="K318">
        <f t="shared" si="101"/>
        <v>0.99978486258249155</v>
      </c>
      <c r="L318">
        <f t="shared" si="102"/>
        <v>617.64001800003462</v>
      </c>
      <c r="M318">
        <f t="shared" si="103"/>
        <v>-3.7255448999989311</v>
      </c>
      <c r="O318">
        <v>700</v>
      </c>
      <c r="P318">
        <v>3700000</v>
      </c>
      <c r="Q318">
        <v>464.79135100000002</v>
      </c>
      <c r="R318">
        <v>-579512.79381299997</v>
      </c>
      <c r="S318">
        <v>2517757.7384020002</v>
      </c>
      <c r="T318">
        <v>8223.1935360000007</v>
      </c>
      <c r="U318">
        <v>141734.62393100001</v>
      </c>
      <c r="V318">
        <f t="shared" si="98"/>
        <v>14.173462393100001</v>
      </c>
      <c r="Y318">
        <v>3700000</v>
      </c>
      <c r="Z318">
        <v>47.988300000000002</v>
      </c>
      <c r="AA318">
        <v>91.447699999999998</v>
      </c>
      <c r="AB318">
        <v>43.459400000000002</v>
      </c>
      <c r="AD318">
        <f t="shared" si="104"/>
        <v>42956.567990222946</v>
      </c>
      <c r="AE318">
        <f t="shared" si="105"/>
        <v>5.0045054943537659</v>
      </c>
      <c r="AF318">
        <f t="shared" si="106"/>
        <v>36.954921776731794</v>
      </c>
      <c r="AG318">
        <f t="shared" si="107"/>
        <v>1.6295529013382128E-2</v>
      </c>
    </row>
    <row r="319" spans="2:38" x14ac:dyDescent="0.2">
      <c r="B319">
        <v>720</v>
      </c>
      <c r="C319">
        <v>3800000</v>
      </c>
      <c r="D319">
        <v>464.85018700000001</v>
      </c>
      <c r="E319">
        <v>-579483.13431500003</v>
      </c>
      <c r="F319">
        <v>2517757.7384020002</v>
      </c>
      <c r="G319">
        <v>8591.1572109999997</v>
      </c>
      <c r="I319">
        <f t="shared" si="99"/>
        <v>848.46713868016377</v>
      </c>
      <c r="J319">
        <f t="shared" si="100"/>
        <v>0.96128170894526033</v>
      </c>
      <c r="K319">
        <f t="shared" si="101"/>
        <v>0.99978486258249155</v>
      </c>
      <c r="L319">
        <f t="shared" si="102"/>
        <v>647.29951599997003</v>
      </c>
      <c r="M319">
        <f t="shared" si="103"/>
        <v>-3.7170251000032293</v>
      </c>
      <c r="O319">
        <v>720</v>
      </c>
      <c r="P319">
        <v>3800000</v>
      </c>
      <c r="Q319">
        <v>464.85018700000001</v>
      </c>
      <c r="R319">
        <v>-579483.13431500003</v>
      </c>
      <c r="S319">
        <v>2517757.7384020002</v>
      </c>
      <c r="T319">
        <v>8591.1572109999997</v>
      </c>
      <c r="U319">
        <v>147212.525211</v>
      </c>
      <c r="V319">
        <f t="shared" si="98"/>
        <v>14.7212525211</v>
      </c>
      <c r="Y319">
        <v>3800000</v>
      </c>
      <c r="Z319">
        <v>47.656100000000002</v>
      </c>
      <c r="AA319">
        <v>91.774500000000003</v>
      </c>
      <c r="AB319">
        <v>44.118400000000001</v>
      </c>
      <c r="AD319">
        <f t="shared" si="104"/>
        <v>44940.475105418824</v>
      </c>
      <c r="AE319">
        <f t="shared" si="105"/>
        <v>4.9684610994654337</v>
      </c>
      <c r="AF319">
        <f t="shared" si="106"/>
        <v>37.587714039560019</v>
      </c>
      <c r="AG319">
        <f t="shared" si="107"/>
        <v>1.6021192439800977E-2</v>
      </c>
    </row>
    <row r="320" spans="2:38" x14ac:dyDescent="0.2">
      <c r="B320">
        <v>740</v>
      </c>
      <c r="C320">
        <v>3900000</v>
      </c>
      <c r="D320">
        <v>464.77470599999998</v>
      </c>
      <c r="E320">
        <v>-579461.04155800003</v>
      </c>
      <c r="F320">
        <v>2517757.7384020002</v>
      </c>
      <c r="G320">
        <v>9032.6036060000006</v>
      </c>
      <c r="I320">
        <f t="shared" si="99"/>
        <v>870.55989568016957</v>
      </c>
      <c r="J320">
        <f t="shared" si="100"/>
        <v>0.98798397863818421</v>
      </c>
      <c r="K320">
        <f t="shared" si="101"/>
        <v>0.99978486258249155</v>
      </c>
      <c r="L320">
        <f t="shared" si="102"/>
        <v>669.39227299997583</v>
      </c>
      <c r="M320">
        <f t="shared" si="103"/>
        <v>-4.0953621499997102</v>
      </c>
      <c r="O320">
        <v>740</v>
      </c>
      <c r="P320">
        <v>3900000</v>
      </c>
      <c r="Q320">
        <v>464.77470599999998</v>
      </c>
      <c r="R320">
        <v>-579461.04155800003</v>
      </c>
      <c r="S320">
        <v>2517757.7384020002</v>
      </c>
      <c r="T320">
        <v>9032.6036060000006</v>
      </c>
      <c r="U320">
        <v>148828.619412</v>
      </c>
      <c r="V320">
        <f t="shared" si="98"/>
        <v>14.8828619412</v>
      </c>
      <c r="Y320">
        <v>3900000</v>
      </c>
      <c r="Z320">
        <v>47.274299999999997</v>
      </c>
      <c r="AA320">
        <v>91.635999999999996</v>
      </c>
      <c r="AB320">
        <v>44.361699999999999</v>
      </c>
      <c r="AD320">
        <f t="shared" si="104"/>
        <v>45688.083336406264</v>
      </c>
      <c r="AE320">
        <f t="shared" si="105"/>
        <v>4.9408117213678233</v>
      </c>
      <c r="AF320">
        <f t="shared" si="106"/>
        <v>37.180221331329527</v>
      </c>
      <c r="AG320">
        <f t="shared" si="107"/>
        <v>1.6196783624108296E-2</v>
      </c>
    </row>
    <row r="321" spans="2:33" x14ac:dyDescent="0.2">
      <c r="B321">
        <v>760</v>
      </c>
      <c r="C321">
        <v>4000000</v>
      </c>
      <c r="D321">
        <v>464.82029899999998</v>
      </c>
      <c r="E321">
        <v>-579434.52777699998</v>
      </c>
      <c r="F321">
        <v>2517757.7384020002</v>
      </c>
      <c r="G321">
        <v>9337.5182970000005</v>
      </c>
      <c r="I321">
        <f t="shared" si="99"/>
        <v>897.0736766802147</v>
      </c>
      <c r="J321">
        <f t="shared" si="100"/>
        <v>1.0146862483311081</v>
      </c>
      <c r="K321">
        <f t="shared" si="101"/>
        <v>0.99978486258249155</v>
      </c>
      <c r="L321">
        <f t="shared" si="102"/>
        <v>695.90605400002096</v>
      </c>
      <c r="M321">
        <f t="shared" si="103"/>
        <v>-3.8743109499977435</v>
      </c>
      <c r="O321">
        <v>760</v>
      </c>
      <c r="P321">
        <v>4000000</v>
      </c>
      <c r="Q321">
        <v>464.82029899999998</v>
      </c>
      <c r="R321">
        <v>-579434.52777699998</v>
      </c>
      <c r="S321">
        <v>2517757.7384020002</v>
      </c>
      <c r="T321">
        <v>9337.5182970000005</v>
      </c>
      <c r="U321">
        <v>155387.321406</v>
      </c>
      <c r="V321">
        <f t="shared" si="98"/>
        <v>15.538732140600001</v>
      </c>
      <c r="Y321">
        <v>4000000</v>
      </c>
      <c r="Z321">
        <v>47.121699999999997</v>
      </c>
      <c r="AA321">
        <v>91.864500000000007</v>
      </c>
      <c r="AB321">
        <v>44.742800000000003</v>
      </c>
      <c r="AD321">
        <f t="shared" si="104"/>
        <v>46875.711623370138</v>
      </c>
      <c r="AE321">
        <f t="shared" si="105"/>
        <v>5.0278521390899034</v>
      </c>
      <c r="AF321">
        <f t="shared" si="106"/>
        <v>37.142833604728281</v>
      </c>
      <c r="AG321">
        <f t="shared" si="107"/>
        <v>1.6213087197615959E-2</v>
      </c>
    </row>
    <row r="322" spans="2:33" x14ac:dyDescent="0.2">
      <c r="B322">
        <v>780</v>
      </c>
      <c r="C322">
        <v>4100000</v>
      </c>
      <c r="D322">
        <v>464.81114500000001</v>
      </c>
      <c r="E322">
        <v>-579421.16634500003</v>
      </c>
      <c r="F322">
        <v>2517757.7384020002</v>
      </c>
      <c r="G322">
        <v>9841.0724609999997</v>
      </c>
      <c r="I322">
        <f t="shared" si="99"/>
        <v>910.43510868016165</v>
      </c>
      <c r="J322">
        <f t="shared" si="100"/>
        <v>1.0413885180240321</v>
      </c>
      <c r="K322">
        <f t="shared" si="101"/>
        <v>0.99978486258249155</v>
      </c>
      <c r="L322">
        <f t="shared" si="102"/>
        <v>709.2674859999679</v>
      </c>
      <c r="M322">
        <f t="shared" si="103"/>
        <v>-4.531928400002653</v>
      </c>
      <c r="O322">
        <v>780</v>
      </c>
      <c r="P322">
        <v>4100000</v>
      </c>
      <c r="Q322">
        <v>464.81114500000001</v>
      </c>
      <c r="R322">
        <v>-579421.16634500003</v>
      </c>
      <c r="S322">
        <v>2517757.7384020002</v>
      </c>
      <c r="T322">
        <v>9841.0724609999997</v>
      </c>
      <c r="U322">
        <v>160206.576355</v>
      </c>
      <c r="V322">
        <f t="shared" si="98"/>
        <v>16.020657635500001</v>
      </c>
      <c r="Y322">
        <v>4100000</v>
      </c>
      <c r="Z322">
        <v>47.078800000000001</v>
      </c>
      <c r="AA322">
        <v>92.487499999999997</v>
      </c>
      <c r="AB322">
        <v>45.408700000000003</v>
      </c>
      <c r="AD322">
        <f t="shared" si="104"/>
        <v>48999.946273149777</v>
      </c>
      <c r="AE322">
        <f t="shared" si="105"/>
        <v>4.9590618690901849</v>
      </c>
      <c r="AF322">
        <f t="shared" si="106"/>
        <v>37.830471340629224</v>
      </c>
      <c r="AG322">
        <f t="shared" si="107"/>
        <v>1.5918384800911754E-2</v>
      </c>
    </row>
    <row r="323" spans="2:33" x14ac:dyDescent="0.2">
      <c r="B323">
        <v>800</v>
      </c>
      <c r="C323">
        <v>4200000</v>
      </c>
      <c r="D323">
        <v>464.82295299999998</v>
      </c>
      <c r="E323">
        <v>-579399.27139699995</v>
      </c>
      <c r="F323">
        <v>2517757.7384020002</v>
      </c>
      <c r="G323">
        <v>10254.309726</v>
      </c>
      <c r="I323">
        <f t="shared" si="99"/>
        <v>932.33005668024998</v>
      </c>
      <c r="J323">
        <f t="shared" si="100"/>
        <v>1.0680907877169559</v>
      </c>
      <c r="K323">
        <f t="shared" si="101"/>
        <v>0.99978486258249155</v>
      </c>
      <c r="L323">
        <f t="shared" si="102"/>
        <v>731.16243400005624</v>
      </c>
      <c r="M323">
        <f t="shared" si="103"/>
        <v>-4.1052525999955831</v>
      </c>
      <c r="O323">
        <v>800</v>
      </c>
      <c r="P323">
        <v>4200000</v>
      </c>
      <c r="Q323">
        <v>464.82295299999998</v>
      </c>
      <c r="R323">
        <v>-579399.27139699995</v>
      </c>
      <c r="S323">
        <v>2517757.7384020002</v>
      </c>
      <c r="T323">
        <v>10254.309726</v>
      </c>
      <c r="U323">
        <v>163168.94222200001</v>
      </c>
      <c r="V323">
        <f t="shared" si="98"/>
        <v>16.316894222200002</v>
      </c>
      <c r="Y323">
        <v>4200000</v>
      </c>
      <c r="Z323">
        <v>47.012700000000002</v>
      </c>
      <c r="AA323">
        <v>91.948300000000003</v>
      </c>
      <c r="AB323">
        <v>44.935600000000001</v>
      </c>
      <c r="AD323">
        <f t="shared" si="104"/>
        <v>47484.299171206912</v>
      </c>
      <c r="AE323">
        <f t="shared" si="105"/>
        <v>5.211974190282902</v>
      </c>
      <c r="AF323">
        <f t="shared" si="106"/>
        <v>35.743806201125999</v>
      </c>
      <c r="AG323">
        <f t="shared" si="107"/>
        <v>1.6847674156789422E-2</v>
      </c>
    </row>
    <row r="324" spans="2:33" x14ac:dyDescent="0.2">
      <c r="B324">
        <v>820</v>
      </c>
      <c r="C324">
        <v>4300000</v>
      </c>
      <c r="D324">
        <v>464.82072399999998</v>
      </c>
      <c r="E324">
        <v>-579376.59044099995</v>
      </c>
      <c r="F324">
        <v>2517757.7384020002</v>
      </c>
      <c r="G324">
        <v>10603.872601999999</v>
      </c>
      <c r="I324">
        <f t="shared" si="99"/>
        <v>955.01101268024649</v>
      </c>
      <c r="J324">
        <f t="shared" si="100"/>
        <v>1.0947930574098799</v>
      </c>
      <c r="K324">
        <f t="shared" si="101"/>
        <v>0.99978486258249155</v>
      </c>
      <c r="L324">
        <f t="shared" si="102"/>
        <v>753.84339000005275</v>
      </c>
      <c r="M324">
        <f t="shared" si="103"/>
        <v>-4.065952200000174</v>
      </c>
      <c r="O324">
        <v>820</v>
      </c>
      <c r="P324">
        <v>4300000</v>
      </c>
      <c r="Q324">
        <v>464.82072399999998</v>
      </c>
      <c r="R324">
        <v>-579376.59044099995</v>
      </c>
      <c r="S324">
        <v>2517757.7384020002</v>
      </c>
      <c r="T324">
        <v>10603.872601999999</v>
      </c>
      <c r="U324">
        <v>167779.865938</v>
      </c>
      <c r="V324">
        <f t="shared" si="98"/>
        <v>16.777986593800001</v>
      </c>
      <c r="Y324">
        <v>4300000</v>
      </c>
      <c r="Z324">
        <v>46.775799999999997</v>
      </c>
      <c r="AA324">
        <v>91.557699999999997</v>
      </c>
      <c r="AB324">
        <v>44.7819</v>
      </c>
      <c r="AD324">
        <f t="shared" ref="AD324:AD339" si="108">(1/6)*3.14*(AB324)^3</f>
        <v>46998.710797327061</v>
      </c>
      <c r="AE324">
        <f t="shared" ref="AE324:AE339" si="109">V324*$AD$280/AD324</f>
        <v>5.4146287978981853</v>
      </c>
      <c r="AF324">
        <f t="shared" ref="AF324:AF338" si="110">AD324/O324*0.6022</f>
        <v>34.515394685549211</v>
      </c>
      <c r="AG324">
        <f t="shared" ref="AG324:AG339" si="111">O324/AD324</f>
        <v>1.744728708700315E-2</v>
      </c>
    </row>
    <row r="325" spans="2:33" x14ac:dyDescent="0.2">
      <c r="B325">
        <v>840</v>
      </c>
      <c r="C325">
        <v>4400000</v>
      </c>
      <c r="D325">
        <v>464.77844599999997</v>
      </c>
      <c r="E325">
        <v>-579342.66091600002</v>
      </c>
      <c r="F325">
        <v>2517757.7384020002</v>
      </c>
      <c r="G325">
        <v>10954.412711000001</v>
      </c>
      <c r="I325">
        <f t="shared" si="99"/>
        <v>988.94053768017329</v>
      </c>
      <c r="J325">
        <f t="shared" si="100"/>
        <v>1.1214953271028036</v>
      </c>
      <c r="K325">
        <f t="shared" si="101"/>
        <v>0.99978486258249155</v>
      </c>
      <c r="L325">
        <f t="shared" si="102"/>
        <v>787.77291499997955</v>
      </c>
      <c r="M325">
        <f t="shared" si="103"/>
        <v>-3.50352375000366</v>
      </c>
      <c r="O325">
        <v>840</v>
      </c>
      <c r="P325">
        <v>4400000</v>
      </c>
      <c r="Q325">
        <v>464.77844599999997</v>
      </c>
      <c r="R325">
        <v>-579342.66091600002</v>
      </c>
      <c r="S325">
        <v>2517757.7384020002</v>
      </c>
      <c r="T325">
        <v>10954.412711000001</v>
      </c>
      <c r="U325">
        <v>172587.734364</v>
      </c>
      <c r="V325">
        <f t="shared" si="98"/>
        <v>17.258773436400002</v>
      </c>
      <c r="Y325">
        <v>4400000</v>
      </c>
      <c r="Z325">
        <v>46.595799999999997</v>
      </c>
      <c r="AA325">
        <v>92.317899999999995</v>
      </c>
      <c r="AB325">
        <v>45.722099999999998</v>
      </c>
      <c r="AD325">
        <f t="shared" si="108"/>
        <v>50021.522389441205</v>
      </c>
      <c r="AE325">
        <f t="shared" si="109"/>
        <v>5.2332057901581948</v>
      </c>
      <c r="AF325">
        <f t="shared" si="110"/>
        <v>35.860667598716063</v>
      </c>
      <c r="AG325">
        <f t="shared" si="111"/>
        <v>1.6792771588601457E-2</v>
      </c>
    </row>
    <row r="326" spans="2:33" x14ac:dyDescent="0.2">
      <c r="B326">
        <v>860</v>
      </c>
      <c r="C326">
        <v>4500000</v>
      </c>
      <c r="D326">
        <v>464.79538500000001</v>
      </c>
      <c r="E326">
        <v>-579316.60679800005</v>
      </c>
      <c r="F326">
        <v>2517757.7384020002</v>
      </c>
      <c r="G326">
        <v>11366.352403000001</v>
      </c>
      <c r="I326">
        <f t="shared" si="99"/>
        <v>1014.9946556801442</v>
      </c>
      <c r="J326">
        <f t="shared" si="100"/>
        <v>1.1481975967957276</v>
      </c>
      <c r="K326">
        <f t="shared" si="101"/>
        <v>0.99978486258249155</v>
      </c>
      <c r="L326">
        <f t="shared" si="102"/>
        <v>813.82703299995046</v>
      </c>
      <c r="M326">
        <f t="shared" si="103"/>
        <v>-3.8972941000014543</v>
      </c>
      <c r="O326">
        <v>860</v>
      </c>
      <c r="P326">
        <v>4500000</v>
      </c>
      <c r="Q326">
        <v>464.79538500000001</v>
      </c>
      <c r="R326">
        <v>-579316.60679800005</v>
      </c>
      <c r="S326">
        <v>2517757.7384020002</v>
      </c>
      <c r="T326">
        <v>11366.352403000001</v>
      </c>
      <c r="U326">
        <v>178364.12188200001</v>
      </c>
      <c r="V326">
        <f t="shared" si="98"/>
        <v>17.836412188200001</v>
      </c>
      <c r="Y326">
        <v>4500000</v>
      </c>
      <c r="Z326">
        <v>46.619399999999999</v>
      </c>
      <c r="AA326">
        <v>92.312700000000007</v>
      </c>
      <c r="AB326">
        <v>45.693300000000001</v>
      </c>
      <c r="AD326">
        <f t="shared" si="108"/>
        <v>49927.057397678545</v>
      </c>
      <c r="AE326">
        <f t="shared" si="109"/>
        <v>5.4185903666491049</v>
      </c>
      <c r="AF326">
        <f t="shared" si="110"/>
        <v>34.960551121955831</v>
      </c>
      <c r="AG326">
        <f t="shared" si="111"/>
        <v>1.7225128914567022E-2</v>
      </c>
    </row>
    <row r="327" spans="2:33" x14ac:dyDescent="0.2">
      <c r="B327">
        <v>880</v>
      </c>
      <c r="C327">
        <v>4600000</v>
      </c>
      <c r="D327">
        <v>464.85865999999999</v>
      </c>
      <c r="E327">
        <v>-579284.64902799996</v>
      </c>
      <c r="F327">
        <v>2517757.7384020002</v>
      </c>
      <c r="G327">
        <v>11748.118481</v>
      </c>
      <c r="I327">
        <f t="shared" si="99"/>
        <v>1046.9524256802397</v>
      </c>
      <c r="J327">
        <f t="shared" si="100"/>
        <v>1.1748998664886516</v>
      </c>
      <c r="K327">
        <f t="shared" si="101"/>
        <v>0.99978486258249155</v>
      </c>
      <c r="L327">
        <f t="shared" si="102"/>
        <v>845.78480300004594</v>
      </c>
      <c r="M327">
        <f t="shared" si="103"/>
        <v>-3.602111499995226</v>
      </c>
      <c r="O327">
        <v>880</v>
      </c>
      <c r="P327">
        <v>4600000</v>
      </c>
      <c r="Q327">
        <v>464.85865999999999</v>
      </c>
      <c r="R327">
        <v>-579284.64902799996</v>
      </c>
      <c r="S327">
        <v>2517757.7384020002</v>
      </c>
      <c r="T327">
        <v>11748.118481</v>
      </c>
      <c r="U327">
        <v>182925.84303600001</v>
      </c>
      <c r="V327">
        <f t="shared" si="98"/>
        <v>18.292584303600002</v>
      </c>
      <c r="Y327">
        <v>4600000</v>
      </c>
      <c r="Z327">
        <v>46.073099999999997</v>
      </c>
      <c r="AA327">
        <v>92.573300000000003</v>
      </c>
      <c r="AB327">
        <v>46.5002</v>
      </c>
      <c r="AD327">
        <f t="shared" si="108"/>
        <v>52619.032699420197</v>
      </c>
      <c r="AE327">
        <f t="shared" si="109"/>
        <v>5.2728691714501954</v>
      </c>
      <c r="AF327">
        <f t="shared" si="110"/>
        <v>36.008160785898681</v>
      </c>
      <c r="AG327">
        <f t="shared" si="111"/>
        <v>1.6723986642378865E-2</v>
      </c>
    </row>
    <row r="328" spans="2:33" x14ac:dyDescent="0.2">
      <c r="B328">
        <v>900</v>
      </c>
      <c r="C328">
        <v>4700000</v>
      </c>
      <c r="D328">
        <v>464.830803</v>
      </c>
      <c r="E328">
        <v>-579259.52545800002</v>
      </c>
      <c r="F328">
        <v>2517757.7384020002</v>
      </c>
      <c r="G328">
        <v>12207.811336999999</v>
      </c>
      <c r="I328">
        <f t="shared" si="99"/>
        <v>1072.0759956801776</v>
      </c>
      <c r="J328">
        <f t="shared" si="100"/>
        <v>1.2016021361815754</v>
      </c>
      <c r="K328">
        <f t="shared" si="101"/>
        <v>0.99978486258249155</v>
      </c>
      <c r="L328">
        <f t="shared" si="102"/>
        <v>870.90837299998384</v>
      </c>
      <c r="M328">
        <f t="shared" si="103"/>
        <v>-3.9438215000031049</v>
      </c>
      <c r="O328">
        <v>900</v>
      </c>
      <c r="P328">
        <v>4700000</v>
      </c>
      <c r="Q328">
        <v>464.830803</v>
      </c>
      <c r="R328">
        <v>-579259.52545800002</v>
      </c>
      <c r="S328">
        <v>2517757.7384020002</v>
      </c>
      <c r="T328">
        <v>12207.811336999999</v>
      </c>
      <c r="U328">
        <v>187845.86746199999</v>
      </c>
      <c r="V328">
        <f t="shared" si="98"/>
        <v>18.784586746199999</v>
      </c>
      <c r="Y328">
        <v>4700000</v>
      </c>
      <c r="Z328">
        <v>46.625500000000002</v>
      </c>
      <c r="AA328">
        <v>92.614199999999997</v>
      </c>
      <c r="AB328">
        <v>45.988700000000001</v>
      </c>
      <c r="AD328">
        <f t="shared" si="108"/>
        <v>50901.642598350023</v>
      </c>
      <c r="AE328">
        <f t="shared" si="109"/>
        <v>5.5973780291434103</v>
      </c>
      <c r="AF328">
        <f t="shared" si="110"/>
        <v>34.058854636362646</v>
      </c>
      <c r="AG328">
        <f t="shared" si="111"/>
        <v>1.768115828995219E-2</v>
      </c>
    </row>
    <row r="329" spans="2:33" x14ac:dyDescent="0.2">
      <c r="B329">
        <v>920</v>
      </c>
      <c r="C329">
        <v>4800000</v>
      </c>
      <c r="D329">
        <v>464.84977700000002</v>
      </c>
      <c r="E329">
        <v>-579231.94000199996</v>
      </c>
      <c r="F329">
        <v>2517757.7384020002</v>
      </c>
      <c r="G329">
        <v>12641.904022999999</v>
      </c>
      <c r="I329">
        <f t="shared" si="99"/>
        <v>1099.6614516802365</v>
      </c>
      <c r="J329">
        <f t="shared" si="100"/>
        <v>1.2283044058744994</v>
      </c>
      <c r="K329">
        <f t="shared" si="101"/>
        <v>0.99978486258249155</v>
      </c>
      <c r="L329">
        <f t="shared" si="102"/>
        <v>898.49382900004275</v>
      </c>
      <c r="M329">
        <f t="shared" si="103"/>
        <v>-3.8207271999970542</v>
      </c>
      <c r="O329">
        <v>920</v>
      </c>
      <c r="P329">
        <v>4800000</v>
      </c>
      <c r="Q329">
        <v>464.84977700000002</v>
      </c>
      <c r="R329">
        <v>-579231.94000199996</v>
      </c>
      <c r="S329">
        <v>2517757.7384020002</v>
      </c>
      <c r="T329">
        <v>12641.904022999999</v>
      </c>
      <c r="U329">
        <v>191992.06588800001</v>
      </c>
      <c r="V329">
        <f t="shared" si="98"/>
        <v>19.199206588800003</v>
      </c>
      <c r="Y329">
        <v>4800000</v>
      </c>
      <c r="Z329">
        <v>45.549900000000001</v>
      </c>
      <c r="AA329">
        <v>93.023399999999995</v>
      </c>
      <c r="AB329">
        <v>47.473500000000001</v>
      </c>
      <c r="AD329">
        <f t="shared" si="108"/>
        <v>55992.795662638047</v>
      </c>
      <c r="AE329">
        <f t="shared" si="109"/>
        <v>5.2007493168200121</v>
      </c>
      <c r="AF329">
        <f t="shared" si="110"/>
        <v>36.650936465261559</v>
      </c>
      <c r="AG329">
        <f t="shared" si="111"/>
        <v>1.6430685217846384E-2</v>
      </c>
    </row>
    <row r="330" spans="2:33" x14ac:dyDescent="0.2">
      <c r="B330">
        <v>940</v>
      </c>
      <c r="C330">
        <v>4900000</v>
      </c>
      <c r="D330">
        <v>464.76774899999998</v>
      </c>
      <c r="E330">
        <v>-579204.21868100006</v>
      </c>
      <c r="F330">
        <v>2517757.7384020002</v>
      </c>
      <c r="G330">
        <v>13040.927648999999</v>
      </c>
      <c r="I330">
        <f t="shared" si="99"/>
        <v>1127.3827726801392</v>
      </c>
      <c r="J330">
        <f t="shared" si="100"/>
        <v>1.2550066755674232</v>
      </c>
      <c r="K330">
        <f t="shared" si="101"/>
        <v>0.99978486258249155</v>
      </c>
      <c r="L330">
        <f t="shared" si="102"/>
        <v>926.21514999994542</v>
      </c>
      <c r="M330">
        <f t="shared" si="103"/>
        <v>-3.8139339500048663</v>
      </c>
      <c r="O330">
        <v>940</v>
      </c>
      <c r="P330">
        <v>4900000</v>
      </c>
      <c r="Q330">
        <v>464.76774899999998</v>
      </c>
      <c r="R330">
        <v>-579204.21868100006</v>
      </c>
      <c r="S330">
        <v>2517757.7384020002</v>
      </c>
      <c r="T330">
        <v>13040.927648999999</v>
      </c>
      <c r="U330">
        <v>195880.31428699999</v>
      </c>
      <c r="V330">
        <f t="shared" si="98"/>
        <v>19.588031428699999</v>
      </c>
      <c r="Y330">
        <v>4900000</v>
      </c>
      <c r="Z330">
        <v>45.480600000000003</v>
      </c>
      <c r="AA330">
        <v>93.593900000000005</v>
      </c>
      <c r="AB330">
        <v>48.113300000000002</v>
      </c>
      <c r="AD330">
        <f t="shared" si="108"/>
        <v>58287.28597317668</v>
      </c>
      <c r="AE330">
        <f t="shared" si="109"/>
        <v>5.0972008779989553</v>
      </c>
      <c r="AF330">
        <f t="shared" si="110"/>
        <v>37.341067673454248</v>
      </c>
      <c r="AG330">
        <f t="shared" si="111"/>
        <v>1.6127016111756862E-2</v>
      </c>
    </row>
    <row r="331" spans="2:33" x14ac:dyDescent="0.2">
      <c r="B331">
        <v>960</v>
      </c>
      <c r="C331">
        <v>5000000</v>
      </c>
      <c r="D331">
        <v>464.784043</v>
      </c>
      <c r="E331">
        <v>-579180.14517499995</v>
      </c>
      <c r="F331">
        <v>2517757.7384020002</v>
      </c>
      <c r="G331">
        <v>13427.158531999999</v>
      </c>
      <c r="I331">
        <f t="shared" si="99"/>
        <v>1151.4562786802417</v>
      </c>
      <c r="J331">
        <f t="shared" si="100"/>
        <v>1.2817089452603472</v>
      </c>
      <c r="K331">
        <f t="shared" si="101"/>
        <v>0.99978486258249155</v>
      </c>
      <c r="L331">
        <f t="shared" si="102"/>
        <v>950.28865600004792</v>
      </c>
      <c r="M331">
        <f t="shared" si="103"/>
        <v>-3.9963246999948749</v>
      </c>
      <c r="O331">
        <v>960</v>
      </c>
      <c r="P331">
        <v>5000000</v>
      </c>
      <c r="Q331">
        <v>464.784043</v>
      </c>
      <c r="R331">
        <v>-579180.14517499995</v>
      </c>
      <c r="S331">
        <v>2517757.7384020002</v>
      </c>
      <c r="T331">
        <v>13427.158531999999</v>
      </c>
      <c r="U331">
        <v>201169.81697799999</v>
      </c>
      <c r="V331">
        <f t="shared" si="98"/>
        <v>20.1169816978</v>
      </c>
      <c r="Y331">
        <v>5000000</v>
      </c>
      <c r="Z331">
        <v>45.343200000000003</v>
      </c>
      <c r="AA331">
        <v>93.429599999999994</v>
      </c>
      <c r="AB331">
        <v>48.086399999999998</v>
      </c>
      <c r="AD331">
        <f t="shared" si="108"/>
        <v>58189.57588892123</v>
      </c>
      <c r="AE331">
        <f t="shared" si="109"/>
        <v>5.2436345913636737</v>
      </c>
      <c r="AF331">
        <f t="shared" si="110"/>
        <v>36.501836041987879</v>
      </c>
      <c r="AG331">
        <f t="shared" si="111"/>
        <v>1.6497800256055403E-2</v>
      </c>
    </row>
    <row r="332" spans="2:33" x14ac:dyDescent="0.2">
      <c r="B332">
        <v>980</v>
      </c>
      <c r="C332">
        <v>5100000</v>
      </c>
      <c r="D332">
        <v>464.83110499999998</v>
      </c>
      <c r="E332">
        <v>-579157.53558400006</v>
      </c>
      <c r="F332">
        <v>2517757.7384020002</v>
      </c>
      <c r="G332">
        <v>13833.761498</v>
      </c>
      <c r="I332">
        <f t="shared" si="99"/>
        <v>1174.0658696801402</v>
      </c>
      <c r="J332">
        <f t="shared" si="100"/>
        <v>1.308411214953271</v>
      </c>
      <c r="K332">
        <f t="shared" si="101"/>
        <v>0.99978486258249155</v>
      </c>
      <c r="L332">
        <f t="shared" si="102"/>
        <v>972.89824699994642</v>
      </c>
      <c r="M332">
        <f t="shared" si="103"/>
        <v>-4.0695204500050748</v>
      </c>
      <c r="O332">
        <v>980</v>
      </c>
      <c r="P332">
        <v>5100000</v>
      </c>
      <c r="Q332">
        <v>464.83110499999998</v>
      </c>
      <c r="R332">
        <v>-579157.53558400006</v>
      </c>
      <c r="S332">
        <v>2517757.7384020002</v>
      </c>
      <c r="T332">
        <v>13833.761498</v>
      </c>
      <c r="U332">
        <v>206283.83894099999</v>
      </c>
      <c r="V332">
        <f t="shared" si="98"/>
        <v>20.628383894100001</v>
      </c>
      <c r="Y332">
        <v>5100000</v>
      </c>
      <c r="Z332">
        <v>45.307099999999998</v>
      </c>
      <c r="AA332">
        <v>93.183899999999994</v>
      </c>
      <c r="AB332">
        <v>47.876800000000003</v>
      </c>
      <c r="AD332">
        <f t="shared" si="108"/>
        <v>57431.973957554444</v>
      </c>
      <c r="AE332">
        <f t="shared" si="109"/>
        <v>5.4478639388538355</v>
      </c>
      <c r="AF332">
        <f t="shared" si="110"/>
        <v>35.291361956366615</v>
      </c>
      <c r="AG332">
        <f t="shared" si="111"/>
        <v>1.706366562856218E-2</v>
      </c>
    </row>
    <row r="333" spans="2:33" x14ac:dyDescent="0.2">
      <c r="B333">
        <v>1000</v>
      </c>
      <c r="C333">
        <v>5200000</v>
      </c>
      <c r="D333">
        <v>464.85596700000002</v>
      </c>
      <c r="E333">
        <v>-579120.90193299996</v>
      </c>
      <c r="F333">
        <v>2517757.7384020002</v>
      </c>
      <c r="G333">
        <v>14141.256767999999</v>
      </c>
      <c r="I333">
        <f t="shared" ref="I333:I339" si="112">E333-(128000-$B$281)/128000*$E$282</f>
        <v>1210.6995206802385</v>
      </c>
      <c r="J333">
        <f t="shared" ref="J333:J339" si="113">B333/$B$281</f>
        <v>1.3351134846461949</v>
      </c>
      <c r="K333">
        <f t="shared" ref="K333:K339" si="114">F333/$F$282</f>
        <v>0.99978486258249155</v>
      </c>
      <c r="L333">
        <f t="shared" ref="L333:L339" si="115">E333-$E$283</f>
        <v>1009.5318980000447</v>
      </c>
      <c r="M333">
        <f t="shared" ref="M333:M339" si="116">((L333-L332)-(B333-B332)*$H$14)/(B333-B332)</f>
        <v>-3.3683174499950836</v>
      </c>
      <c r="O333">
        <v>1000</v>
      </c>
      <c r="P333">
        <v>5200000</v>
      </c>
      <c r="Q333">
        <v>464.85596700000002</v>
      </c>
      <c r="R333">
        <v>-579120.90193299996</v>
      </c>
      <c r="S333">
        <v>2517757.7384020002</v>
      </c>
      <c r="T333">
        <v>14141.256767999999</v>
      </c>
      <c r="U333">
        <v>213039.67920000001</v>
      </c>
      <c r="V333">
        <f t="shared" si="98"/>
        <v>21.303967920000002</v>
      </c>
      <c r="Y333">
        <v>5200000</v>
      </c>
      <c r="Z333">
        <v>45.261400000000002</v>
      </c>
      <c r="AA333">
        <v>93.598600000000005</v>
      </c>
      <c r="AB333">
        <v>48.337200000000003</v>
      </c>
      <c r="AD333">
        <f t="shared" si="108"/>
        <v>59104.815602471645</v>
      </c>
      <c r="AE333">
        <f t="shared" si="109"/>
        <v>5.4670421665956264</v>
      </c>
      <c r="AF333">
        <f t="shared" si="110"/>
        <v>35.592919955808426</v>
      </c>
      <c r="AG333">
        <f t="shared" si="111"/>
        <v>1.6919095166895031E-2</v>
      </c>
    </row>
    <row r="334" spans="2:33" x14ac:dyDescent="0.2">
      <c r="B334">
        <v>1020</v>
      </c>
      <c r="C334">
        <v>5300000</v>
      </c>
      <c r="D334">
        <v>464.81447600000001</v>
      </c>
      <c r="E334">
        <v>-579112.78024300002</v>
      </c>
      <c r="F334">
        <v>2517757.7384020002</v>
      </c>
      <c r="G334">
        <v>14668.703895000001</v>
      </c>
      <c r="I334">
        <f t="shared" si="112"/>
        <v>1218.8212106801802</v>
      </c>
      <c r="J334">
        <f t="shared" si="113"/>
        <v>1.3618157543391187</v>
      </c>
      <c r="K334">
        <f t="shared" si="114"/>
        <v>0.99978486258249155</v>
      </c>
      <c r="L334">
        <f t="shared" si="115"/>
        <v>1017.6535879999865</v>
      </c>
      <c r="M334">
        <f t="shared" si="116"/>
        <v>-4.793915500002913</v>
      </c>
      <c r="O334">
        <v>1020</v>
      </c>
      <c r="P334">
        <v>5300000</v>
      </c>
      <c r="Q334">
        <v>464.81447600000001</v>
      </c>
      <c r="R334">
        <v>-579112.78024300002</v>
      </c>
      <c r="S334">
        <v>2517757.7384020002</v>
      </c>
      <c r="T334">
        <v>14668.703895000001</v>
      </c>
      <c r="U334">
        <v>213886.73159899999</v>
      </c>
      <c r="V334">
        <f t="shared" si="98"/>
        <v>21.388673159900002</v>
      </c>
      <c r="Y334">
        <v>5300000</v>
      </c>
      <c r="Z334">
        <v>45.099699999999999</v>
      </c>
      <c r="AA334">
        <v>93.390199999999993</v>
      </c>
      <c r="AB334">
        <v>48.290500000000002</v>
      </c>
      <c r="AD334">
        <f t="shared" si="108"/>
        <v>58933.672318949059</v>
      </c>
      <c r="AE334">
        <f t="shared" si="109"/>
        <v>5.5047187021856496</v>
      </c>
      <c r="AF334">
        <f t="shared" si="110"/>
        <v>34.793977912226588</v>
      </c>
      <c r="AG334">
        <f t="shared" si="111"/>
        <v>1.7307592754100907E-2</v>
      </c>
    </row>
    <row r="335" spans="2:33" x14ac:dyDescent="0.2">
      <c r="B335">
        <v>1040</v>
      </c>
      <c r="C335">
        <v>5400000</v>
      </c>
      <c r="D335">
        <v>464.77599199999997</v>
      </c>
      <c r="E335">
        <v>-579086.61911500001</v>
      </c>
      <c r="F335">
        <v>2517757.7384020002</v>
      </c>
      <c r="G335">
        <v>15151.836223</v>
      </c>
      <c r="I335">
        <f t="shared" si="112"/>
        <v>1244.9823386801872</v>
      </c>
      <c r="J335">
        <f t="shared" si="113"/>
        <v>1.3885180240320427</v>
      </c>
      <c r="K335">
        <f t="shared" si="114"/>
        <v>0.99978486258249155</v>
      </c>
      <c r="L335">
        <f t="shared" si="115"/>
        <v>1043.8147159999935</v>
      </c>
      <c r="M335">
        <f t="shared" si="116"/>
        <v>-3.8919435999996495</v>
      </c>
      <c r="O335">
        <v>1040</v>
      </c>
      <c r="P335">
        <v>5400000</v>
      </c>
      <c r="Q335">
        <v>464.77599199999997</v>
      </c>
      <c r="R335">
        <v>-579086.61911500001</v>
      </c>
      <c r="S335">
        <v>2517757.7384020002</v>
      </c>
      <c r="T335">
        <v>15151.836223</v>
      </c>
      <c r="U335">
        <v>219132.78580899999</v>
      </c>
      <c r="V335">
        <f t="shared" si="98"/>
        <v>21.913278580900002</v>
      </c>
      <c r="Y335">
        <v>5400000</v>
      </c>
      <c r="Z335">
        <v>45.224800000000002</v>
      </c>
      <c r="AA335">
        <v>94.009500000000003</v>
      </c>
      <c r="AB335">
        <v>48.784700000000001</v>
      </c>
      <c r="AD335">
        <f t="shared" si="108"/>
        <v>60761.615709591752</v>
      </c>
      <c r="AE335">
        <f t="shared" si="109"/>
        <v>5.470069409237202</v>
      </c>
      <c r="AF335">
        <f t="shared" si="110"/>
        <v>35.183312481073223</v>
      </c>
      <c r="AG335">
        <f t="shared" si="111"/>
        <v>1.7116068884189116E-2</v>
      </c>
    </row>
    <row r="336" spans="2:33" x14ac:dyDescent="0.2">
      <c r="B336">
        <v>1060</v>
      </c>
      <c r="C336">
        <v>5500000</v>
      </c>
      <c r="D336">
        <v>464.83726200000001</v>
      </c>
      <c r="E336">
        <v>-579058.87431900005</v>
      </c>
      <c r="F336">
        <v>2517757.7384020002</v>
      </c>
      <c r="G336">
        <v>15545.472051999999</v>
      </c>
      <c r="I336">
        <f t="shared" si="112"/>
        <v>1272.7271346801426</v>
      </c>
      <c r="J336">
        <f t="shared" si="113"/>
        <v>1.4152202937249667</v>
      </c>
      <c r="K336">
        <f t="shared" si="114"/>
        <v>0.99978486258249155</v>
      </c>
      <c r="L336">
        <f t="shared" si="115"/>
        <v>1071.5595119999489</v>
      </c>
      <c r="M336">
        <f t="shared" si="116"/>
        <v>-3.8127602000022307</v>
      </c>
      <c r="O336">
        <v>1060</v>
      </c>
      <c r="P336">
        <v>5500000</v>
      </c>
      <c r="Q336">
        <v>464.83726200000001</v>
      </c>
      <c r="R336">
        <v>-579058.87431900005</v>
      </c>
      <c r="S336">
        <v>2517757.7384020002</v>
      </c>
      <c r="T336">
        <v>15545.472051999999</v>
      </c>
      <c r="U336">
        <v>221305.74699499999</v>
      </c>
      <c r="V336">
        <f t="shared" si="98"/>
        <v>22.130574699500002</v>
      </c>
      <c r="Y336">
        <v>5500000</v>
      </c>
      <c r="Z336">
        <v>45.258800000000001</v>
      </c>
      <c r="AA336">
        <v>94.417299999999997</v>
      </c>
      <c r="AB336">
        <v>49.158499999999997</v>
      </c>
      <c r="AD336">
        <f t="shared" si="108"/>
        <v>62169.054916874578</v>
      </c>
      <c r="AE336">
        <f t="shared" si="109"/>
        <v>5.3992472726307135</v>
      </c>
      <c r="AF336">
        <f t="shared" si="110"/>
        <v>35.319061199001766</v>
      </c>
      <c r="AG336">
        <f t="shared" si="111"/>
        <v>1.7050283318884484E-2</v>
      </c>
    </row>
    <row r="337" spans="2:33" x14ac:dyDescent="0.2">
      <c r="B337">
        <v>1080</v>
      </c>
      <c r="C337">
        <v>5600000</v>
      </c>
      <c r="D337">
        <v>464.82588099999998</v>
      </c>
      <c r="E337">
        <v>-579024.73695799999</v>
      </c>
      <c r="F337">
        <v>2517757.7384020002</v>
      </c>
      <c r="G337">
        <v>15848.580131000001</v>
      </c>
      <c r="I337">
        <f t="shared" si="112"/>
        <v>1306.8644956802018</v>
      </c>
      <c r="J337">
        <f t="shared" si="113"/>
        <v>1.4419225634178905</v>
      </c>
      <c r="K337">
        <f t="shared" si="114"/>
        <v>0.99978486258249155</v>
      </c>
      <c r="L337">
        <f t="shared" si="115"/>
        <v>1105.6968730000081</v>
      </c>
      <c r="M337">
        <f t="shared" si="116"/>
        <v>-3.4931319499970415</v>
      </c>
      <c r="O337">
        <v>1080</v>
      </c>
      <c r="P337">
        <v>5600000</v>
      </c>
      <c r="Q337">
        <v>464.82588099999998</v>
      </c>
      <c r="R337">
        <v>-579024.73695799999</v>
      </c>
      <c r="S337">
        <v>2517757.7384020002</v>
      </c>
      <c r="T337">
        <v>15848.580131000001</v>
      </c>
      <c r="U337">
        <v>227277.16856200001</v>
      </c>
      <c r="V337">
        <f t="shared" si="98"/>
        <v>22.727716856200001</v>
      </c>
      <c r="Y337">
        <v>5600000</v>
      </c>
      <c r="Z337">
        <v>45.6173</v>
      </c>
      <c r="AA337">
        <v>95.046999999999997</v>
      </c>
      <c r="AB337">
        <v>49.429699999999997</v>
      </c>
      <c r="AD337">
        <f t="shared" si="108"/>
        <v>63203.673599953203</v>
      </c>
      <c r="AE337">
        <f t="shared" si="109"/>
        <v>5.4541650927313139</v>
      </c>
      <c r="AF337">
        <f t="shared" si="110"/>
        <v>35.241900223973907</v>
      </c>
      <c r="AG337">
        <f t="shared" si="111"/>
        <v>1.7087614350327886E-2</v>
      </c>
    </row>
    <row r="338" spans="2:33" x14ac:dyDescent="0.2">
      <c r="B338">
        <v>1100</v>
      </c>
      <c r="C338">
        <v>5700000</v>
      </c>
      <c r="D338">
        <v>464.79540100000003</v>
      </c>
      <c r="E338">
        <v>-579007.34363799996</v>
      </c>
      <c r="F338">
        <v>2517757.7384020002</v>
      </c>
      <c r="G338">
        <v>16250.283434999999</v>
      </c>
      <c r="I338">
        <f t="shared" si="112"/>
        <v>1324.2578156802338</v>
      </c>
      <c r="J338">
        <f t="shared" si="113"/>
        <v>1.4686248331108145</v>
      </c>
      <c r="K338">
        <f t="shared" si="114"/>
        <v>0.99978486258249155</v>
      </c>
      <c r="L338">
        <f t="shared" si="115"/>
        <v>1123.09019300004</v>
      </c>
      <c r="M338">
        <f t="shared" si="116"/>
        <v>-4.3303339999984019</v>
      </c>
      <c r="O338">
        <v>1100</v>
      </c>
      <c r="P338">
        <v>5700000</v>
      </c>
      <c r="Q338">
        <v>464.79540100000003</v>
      </c>
      <c r="R338">
        <v>-579007.34363799996</v>
      </c>
      <c r="S338">
        <v>2517757.7384020002</v>
      </c>
      <c r="T338">
        <v>16250.283434999999</v>
      </c>
      <c r="U338">
        <v>230697.60213799999</v>
      </c>
      <c r="V338">
        <f t="shared" si="98"/>
        <v>23.069760213799999</v>
      </c>
      <c r="Y338">
        <v>5700000</v>
      </c>
      <c r="Z338">
        <v>45.242400000000004</v>
      </c>
      <c r="AA338">
        <v>95.132400000000004</v>
      </c>
      <c r="AB338">
        <v>49.89</v>
      </c>
      <c r="AD338">
        <f t="shared" si="108"/>
        <v>64985.865820109997</v>
      </c>
      <c r="AE338">
        <f t="shared" si="109"/>
        <v>5.3844204104354656</v>
      </c>
      <c r="AF338">
        <f t="shared" si="110"/>
        <v>35.576807633518399</v>
      </c>
      <c r="AG338">
        <f t="shared" si="111"/>
        <v>1.6926757628265728E-2</v>
      </c>
    </row>
    <row r="339" spans="2:33" x14ac:dyDescent="0.2">
      <c r="B339">
        <v>1120</v>
      </c>
      <c r="C339">
        <v>5800000</v>
      </c>
      <c r="D339">
        <v>464.867007</v>
      </c>
      <c r="E339">
        <v>-578980.92991599999</v>
      </c>
      <c r="F339">
        <v>2517757.7384020002</v>
      </c>
      <c r="G339">
        <v>16700.688913000002</v>
      </c>
      <c r="I339">
        <f t="shared" si="112"/>
        <v>1350.6715376802022</v>
      </c>
      <c r="J339">
        <f t="shared" si="113"/>
        <v>1.4953271028037383</v>
      </c>
      <c r="K339">
        <f t="shared" si="114"/>
        <v>0.99978486258249155</v>
      </c>
      <c r="L339">
        <f t="shared" si="115"/>
        <v>1149.5039150000084</v>
      </c>
      <c r="M339">
        <f t="shared" si="116"/>
        <v>-3.8793139000015797</v>
      </c>
      <c r="O339">
        <v>1120</v>
      </c>
      <c r="P339">
        <v>5800000</v>
      </c>
      <c r="Q339">
        <v>464.867007</v>
      </c>
      <c r="R339">
        <v>-578980.92991599999</v>
      </c>
      <c r="S339">
        <v>2517757.7384020002</v>
      </c>
      <c r="T339">
        <v>16700.688913000002</v>
      </c>
      <c r="U339">
        <v>235778.59181700001</v>
      </c>
      <c r="V339">
        <f t="shared" si="98"/>
        <v>23.577859181700003</v>
      </c>
      <c r="Y339">
        <v>5800000</v>
      </c>
      <c r="Z339">
        <v>45.307099999999998</v>
      </c>
      <c r="AA339">
        <v>95.317300000000003</v>
      </c>
      <c r="AB339">
        <v>50.010199999999998</v>
      </c>
      <c r="AD339">
        <f t="shared" si="108"/>
        <v>65456.709834362016</v>
      </c>
      <c r="AE339">
        <f t="shared" si="109"/>
        <v>5.4634250374273563</v>
      </c>
      <c r="AF339">
        <f>AD339/O339*0.6022</f>
        <v>35.194670234154287</v>
      </c>
      <c r="AG339">
        <f t="shared" si="111"/>
        <v>1.7110545318182905E-2</v>
      </c>
    </row>
    <row r="342" spans="2:33" x14ac:dyDescent="0.2">
      <c r="Z342" t="s">
        <v>104</v>
      </c>
    </row>
    <row r="344" spans="2:33" x14ac:dyDescent="0.2">
      <c r="AA344">
        <v>40</v>
      </c>
      <c r="AB344">
        <v>15</v>
      </c>
      <c r="AD344">
        <f>(1/6)*3.14*(AB344)^3</f>
        <v>1766.25</v>
      </c>
      <c r="AF344">
        <f>AD344/AA344*0.6022</f>
        <v>26.590893749999999</v>
      </c>
    </row>
  </sheetData>
  <sortState xmlns:xlrd2="http://schemas.microsoft.com/office/spreadsheetml/2017/richdata2" ref="AI25:AJ312">
    <sortCondition ref="AJ25:AJ312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F784A-081E-E544-B3DC-19A75DC85F57}">
  <dimension ref="B1:AQ340"/>
  <sheetViews>
    <sheetView workbookViewId="0">
      <selection activeCell="M26" sqref="M26"/>
    </sheetView>
  </sheetViews>
  <sheetFormatPr baseColWidth="10" defaultRowHeight="16" x14ac:dyDescent="0.2"/>
  <sheetData>
    <row r="1" spans="2:16" x14ac:dyDescent="0.2">
      <c r="B1" t="s">
        <v>30</v>
      </c>
    </row>
    <row r="2" spans="2:16" x14ac:dyDescent="0.2">
      <c r="M2" t="s">
        <v>85</v>
      </c>
      <c r="N2" t="s">
        <v>52</v>
      </c>
      <c r="O2" t="s">
        <v>86</v>
      </c>
      <c r="P2" t="s">
        <v>87</v>
      </c>
    </row>
    <row r="3" spans="2:16" x14ac:dyDescent="0.2">
      <c r="B3" t="s">
        <v>1</v>
      </c>
      <c r="K3">
        <v>1722.4050880358554</v>
      </c>
      <c r="L3">
        <v>84.911199999999994</v>
      </c>
      <c r="M3">
        <f>L3/2</f>
        <v>42.455599999999997</v>
      </c>
      <c r="N3">
        <f>4*3.14*M3^2</f>
        <v>22639.123320281597</v>
      </c>
      <c r="O3">
        <f>K3/N3</f>
        <v>7.6080909303268524E-2</v>
      </c>
      <c r="P3">
        <f>O3*16.02</f>
        <v>1.2188161670383617</v>
      </c>
    </row>
    <row r="4" spans="2:16" x14ac:dyDescent="0.2">
      <c r="B4">
        <v>100000</v>
      </c>
      <c r="C4">
        <v>393.60124500000001</v>
      </c>
      <c r="D4">
        <v>-9061.8158760000006</v>
      </c>
      <c r="E4">
        <v>39662.056059000002</v>
      </c>
      <c r="F4">
        <v>-9.8702999999999999E-2</v>
      </c>
      <c r="K4">
        <v>1186.8770990490448</v>
      </c>
      <c r="L4">
        <v>71.085700000000003</v>
      </c>
      <c r="M4">
        <f t="shared" ref="M4:M7" si="0">L4/2</f>
        <v>35.542850000000001</v>
      </c>
      <c r="N4">
        <f t="shared" ref="N4:N7" si="1">4*3.14*M4^2</f>
        <v>15866.974977698603</v>
      </c>
      <c r="O4">
        <f t="shared" ref="O4:O7" si="2">K4/N4</f>
        <v>7.4801725011681669E-2</v>
      </c>
      <c r="P4">
        <f t="shared" ref="P4:P5" si="3">O4*16.02</f>
        <v>1.1983236346871402</v>
      </c>
    </row>
    <row r="5" spans="2:16" x14ac:dyDescent="0.2">
      <c r="B5">
        <v>100000</v>
      </c>
      <c r="C5">
        <v>394.06033300000001</v>
      </c>
      <c r="D5">
        <v>-9065.1079109999991</v>
      </c>
      <c r="E5">
        <v>39676.887326999997</v>
      </c>
      <c r="F5">
        <v>0.46211600000000003</v>
      </c>
      <c r="K5">
        <v>799.09651571372524</v>
      </c>
      <c r="L5">
        <v>57.9193</v>
      </c>
      <c r="M5">
        <f t="shared" si="0"/>
        <v>28.95965</v>
      </c>
      <c r="N5">
        <f t="shared" si="1"/>
        <v>10533.586281218601</v>
      </c>
      <c r="O5">
        <f t="shared" si="2"/>
        <v>7.5861771516365278E-2</v>
      </c>
      <c r="P5">
        <f t="shared" si="3"/>
        <v>1.2153055796921717</v>
      </c>
    </row>
    <row r="6" spans="2:16" x14ac:dyDescent="0.2">
      <c r="B6">
        <v>100000</v>
      </c>
      <c r="C6">
        <v>394.33127200000001</v>
      </c>
      <c r="D6">
        <v>-9045.8081299999994</v>
      </c>
      <c r="E6">
        <v>39747.909675000003</v>
      </c>
      <c r="F6">
        <v>0.24099599999999999</v>
      </c>
      <c r="K6">
        <v>461.38057398365345</v>
      </c>
      <c r="L6">
        <v>43.183300000000003</v>
      </c>
      <c r="M6">
        <f t="shared" si="0"/>
        <v>21.591650000000001</v>
      </c>
      <c r="N6">
        <f t="shared" si="1"/>
        <v>5855.4638325146016</v>
      </c>
      <c r="O6">
        <f t="shared" si="2"/>
        <v>7.879488067566387E-2</v>
      </c>
      <c r="P6">
        <f>O6*16.02</f>
        <v>1.2622939884241351</v>
      </c>
    </row>
    <row r="7" spans="2:16" x14ac:dyDescent="0.2">
      <c r="B7">
        <v>100000</v>
      </c>
      <c r="C7">
        <v>393.93599699999999</v>
      </c>
      <c r="D7">
        <v>-9061.738867</v>
      </c>
      <c r="E7">
        <v>39715.653357000003</v>
      </c>
      <c r="F7">
        <v>0.175901</v>
      </c>
      <c r="K7">
        <v>199.14182827225886</v>
      </c>
      <c r="L7">
        <v>30.760200000000001</v>
      </c>
      <c r="M7">
        <f t="shared" si="0"/>
        <v>15.380100000000001</v>
      </c>
      <c r="N7">
        <f t="shared" si="1"/>
        <v>2971.0362986856003</v>
      </c>
      <c r="O7">
        <f t="shared" si="2"/>
        <v>6.7027733171876797E-2</v>
      </c>
      <c r="P7">
        <f>O7*16.02</f>
        <v>1.0737842854134663</v>
      </c>
    </row>
    <row r="8" spans="2:16" x14ac:dyDescent="0.2">
      <c r="B8">
        <v>100000</v>
      </c>
      <c r="C8">
        <v>393.93116400000002</v>
      </c>
      <c r="D8">
        <v>-9067.6552879999999</v>
      </c>
      <c r="E8">
        <v>39691.092033000001</v>
      </c>
      <c r="F8">
        <v>0.33549000000000001</v>
      </c>
    </row>
    <row r="9" spans="2:16" x14ac:dyDescent="0.2">
      <c r="D9">
        <f>AVERAGE(D4:D8)</f>
        <v>-9060.4252144000002</v>
      </c>
      <c r="E9">
        <f>AVERAGE(E4:E8)</f>
        <v>39698.7196902</v>
      </c>
    </row>
    <row r="10" spans="2:16" x14ac:dyDescent="0.2">
      <c r="D10">
        <f>D9/2000</f>
        <v>-4.5302126072000002</v>
      </c>
      <c r="E10">
        <f>E9/2000</f>
        <v>19.8493598451</v>
      </c>
    </row>
    <row r="11" spans="2:16" x14ac:dyDescent="0.2">
      <c r="E11">
        <f>(E10*2)^(1/3)</f>
        <v>3.4113438771119022</v>
      </c>
    </row>
    <row r="14" spans="2:16" x14ac:dyDescent="0.2">
      <c r="B14" t="s">
        <v>2</v>
      </c>
      <c r="C14">
        <v>-9022.7552840000008</v>
      </c>
      <c r="D14">
        <f>C14-1999*D16</f>
        <v>33.139717792799274</v>
      </c>
      <c r="F14" t="s">
        <v>3</v>
      </c>
      <c r="G14">
        <v>-9046.0796150000006</v>
      </c>
      <c r="H14">
        <f>G14-2000*H15</f>
        <v>6.8385319999997591</v>
      </c>
    </row>
    <row r="15" spans="2:16" x14ac:dyDescent="0.2">
      <c r="B15" t="s">
        <v>4</v>
      </c>
      <c r="C15">
        <v>-9020.8119260000003</v>
      </c>
      <c r="D15">
        <f>C15-1999*D16</f>
        <v>35.083075792799718</v>
      </c>
      <c r="F15" t="s">
        <v>1</v>
      </c>
      <c r="G15">
        <v>-9052.9181470000003</v>
      </c>
      <c r="H15">
        <f>G15/2000</f>
        <v>-4.5264590734999999</v>
      </c>
    </row>
    <row r="16" spans="2:16" x14ac:dyDescent="0.2">
      <c r="B16" t="s">
        <v>1</v>
      </c>
      <c r="C16">
        <f>D9</f>
        <v>-9060.4252144000002</v>
      </c>
      <c r="D16">
        <f>C16/2000</f>
        <v>-4.5302126072000002</v>
      </c>
    </row>
    <row r="20" spans="2:43" x14ac:dyDescent="0.2">
      <c r="B20" t="s">
        <v>5</v>
      </c>
      <c r="AE20" t="s">
        <v>6</v>
      </c>
    </row>
    <row r="21" spans="2:43" x14ac:dyDescent="0.2">
      <c r="D21" t="s">
        <v>7</v>
      </c>
      <c r="F21" t="s">
        <v>42</v>
      </c>
      <c r="Y21" t="s">
        <v>8</v>
      </c>
      <c r="Z21" t="s">
        <v>9</v>
      </c>
      <c r="AA21" t="s">
        <v>10</v>
      </c>
      <c r="AB21" t="s">
        <v>11</v>
      </c>
      <c r="AD21">
        <f>(4/3)*3.14*((3.413*12.5)^3)</f>
        <v>325092.75320463529</v>
      </c>
      <c r="AE21" t="s">
        <v>12</v>
      </c>
    </row>
    <row r="22" spans="2:43" x14ac:dyDescent="0.2">
      <c r="B22">
        <v>16361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  <c r="Y22">
        <v>0</v>
      </c>
      <c r="Z22">
        <v>25.725000000000001</v>
      </c>
      <c r="AA22">
        <v>111.47499999999999</v>
      </c>
      <c r="AB22">
        <v>85.75</v>
      </c>
      <c r="AD22">
        <f>(1/6)*3.14*(AB22)^3</f>
        <v>329974.80723958334</v>
      </c>
    </row>
    <row r="23" spans="2:43" x14ac:dyDescent="0.2">
      <c r="B23" t="s">
        <v>23</v>
      </c>
      <c r="C23">
        <v>100000</v>
      </c>
      <c r="D23">
        <v>557.82457199999999</v>
      </c>
      <c r="E23">
        <v>-581982.60408700001</v>
      </c>
      <c r="F23">
        <v>2522650.957283</v>
      </c>
      <c r="G23">
        <v>-5.9550000000000002E-3</v>
      </c>
      <c r="Y23">
        <v>100000</v>
      </c>
      <c r="Z23">
        <v>25.8598</v>
      </c>
      <c r="AA23">
        <v>111.166</v>
      </c>
      <c r="AB23">
        <v>85.306200000000004</v>
      </c>
      <c r="AD23">
        <f t="shared" ref="AD23:AD24" si="4">(1/6)*3.14*(AB23)^3</f>
        <v>324877.91357144131</v>
      </c>
      <c r="AI23" t="s">
        <v>27</v>
      </c>
      <c r="AJ23" t="s">
        <v>28</v>
      </c>
      <c r="AK23" t="s">
        <v>60</v>
      </c>
      <c r="AN23" t="s">
        <v>27</v>
      </c>
      <c r="AO23" t="s">
        <v>61</v>
      </c>
      <c r="AP23" t="s">
        <v>28</v>
      </c>
      <c r="AQ23" t="s">
        <v>14</v>
      </c>
    </row>
    <row r="24" spans="2:43" x14ac:dyDescent="0.2">
      <c r="B24">
        <v>0</v>
      </c>
      <c r="C24">
        <v>200000</v>
      </c>
      <c r="D24">
        <v>557.84012900000005</v>
      </c>
      <c r="E24">
        <v>-505871.00067500002</v>
      </c>
      <c r="F24">
        <v>2519541.8935469999</v>
      </c>
      <c r="G24">
        <v>-1.8159999999999999E-2</v>
      </c>
      <c r="I24">
        <f>E24-(128000-$B$22)/128000*$E$23</f>
        <v>1722.4050880358554</v>
      </c>
      <c r="J24">
        <f>B24/$B$22</f>
        <v>0</v>
      </c>
      <c r="K24">
        <f>F24/$F$23</f>
        <v>0.99876754105556143</v>
      </c>
      <c r="L24">
        <f>E24-$E$24</f>
        <v>0</v>
      </c>
      <c r="O24" t="s">
        <v>24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25</v>
      </c>
      <c r="V24" t="s">
        <v>26</v>
      </c>
      <c r="Y24">
        <v>200000</v>
      </c>
      <c r="Z24">
        <v>26.325800000000001</v>
      </c>
      <c r="AA24">
        <v>111.23699999999999</v>
      </c>
      <c r="AB24">
        <v>84.911199999999994</v>
      </c>
      <c r="AD24">
        <f t="shared" si="4"/>
        <v>320385.85467884905</v>
      </c>
      <c r="AE24" t="s">
        <v>27</v>
      </c>
      <c r="AF24" t="s">
        <v>28</v>
      </c>
      <c r="AG24" t="s">
        <v>29</v>
      </c>
    </row>
    <row r="25" spans="2:43" x14ac:dyDescent="0.2">
      <c r="B25">
        <v>50</v>
      </c>
      <c r="C25">
        <v>300000</v>
      </c>
      <c r="D25">
        <v>557.71301200000005</v>
      </c>
      <c r="E25">
        <v>-505883.78550900001</v>
      </c>
      <c r="F25">
        <v>2518871.613318</v>
      </c>
      <c r="G25">
        <v>-385.344178</v>
      </c>
      <c r="I25">
        <f t="shared" ref="I25:I82" si="5">E25-(128000-$B$22)/128000*$E$23</f>
        <v>1709.6202540358645</v>
      </c>
      <c r="J25">
        <f t="shared" ref="J25:J82" si="6">B25/$B$22</f>
        <v>3.0560479188313674E-3</v>
      </c>
      <c r="K25">
        <f t="shared" ref="K25:K82" si="7">F25/$F$23</f>
        <v>0.99850183635033263</v>
      </c>
      <c r="L25">
        <f t="shared" ref="L25:L82" si="8">E25-$E$24</f>
        <v>-12.784833999990951</v>
      </c>
      <c r="M25">
        <f>((L25-L24)-(B25-B24)*$H$14)/(B25-B24)</f>
        <v>-7.0942286799995777</v>
      </c>
      <c r="O25">
        <v>50</v>
      </c>
      <c r="P25">
        <v>300000</v>
      </c>
      <c r="Q25">
        <v>557.71301200000005</v>
      </c>
      <c r="R25">
        <v>-505883.78550900001</v>
      </c>
      <c r="S25">
        <v>2518871.613318</v>
      </c>
      <c r="T25">
        <v>-385.344178</v>
      </c>
      <c r="U25">
        <v>11.951082</v>
      </c>
      <c r="V25">
        <f>U25*10^-4</f>
        <v>1.1951081999999999E-3</v>
      </c>
      <c r="Y25">
        <v>300000</v>
      </c>
      <c r="Z25">
        <v>26.090900000000001</v>
      </c>
      <c r="AA25">
        <v>111.337</v>
      </c>
      <c r="AB25">
        <v>85.246099999999998</v>
      </c>
      <c r="AD25">
        <f>(1/6)*3.14*(AB25)^3</f>
        <v>324191.74738594255</v>
      </c>
      <c r="AE25">
        <f>V25*$AD$21/AD25</f>
        <v>1.1984296893680975E-3</v>
      </c>
      <c r="AF25">
        <f>AD25/O25*0.6022</f>
        <v>3904.5654055162918</v>
      </c>
      <c r="AG25">
        <f>O25/AD25</f>
        <v>1.5422971251787045E-4</v>
      </c>
      <c r="AI25">
        <v>4.9002530645164386</v>
      </c>
      <c r="AJ25">
        <v>29.15354571160632</v>
      </c>
      <c r="AN25">
        <v>4.6306248280844571</v>
      </c>
      <c r="AO25">
        <f>AN25*1000</f>
        <v>4630.6248280844575</v>
      </c>
      <c r="AP25">
        <v>30.271833134167824</v>
      </c>
      <c r="AQ25">
        <v>600</v>
      </c>
    </row>
    <row r="26" spans="2:43" x14ac:dyDescent="0.2">
      <c r="B26">
        <v>100</v>
      </c>
      <c r="C26">
        <v>400000</v>
      </c>
      <c r="D26">
        <v>557.62253799999996</v>
      </c>
      <c r="E26">
        <v>-505885.013454</v>
      </c>
      <c r="F26">
        <v>2518871.613318</v>
      </c>
      <c r="G26">
        <v>-504.45497499999999</v>
      </c>
      <c r="I26">
        <f t="shared" si="5"/>
        <v>1708.392309035873</v>
      </c>
      <c r="J26">
        <f t="shared" si="6"/>
        <v>6.1120958376627349E-3</v>
      </c>
      <c r="K26">
        <f t="shared" si="7"/>
        <v>0.99850183635033263</v>
      </c>
      <c r="L26">
        <f t="shared" si="8"/>
        <v>-14.012778999982402</v>
      </c>
      <c r="M26">
        <f t="shared" ref="M26:M66" si="9">((L26-L25)-(B26-B25)*$H$14)/(B26-B25)</f>
        <v>-6.8630908999995883</v>
      </c>
      <c r="O26">
        <v>100</v>
      </c>
      <c r="P26">
        <v>400000</v>
      </c>
      <c r="Q26">
        <v>557.62253799999996</v>
      </c>
      <c r="R26">
        <v>-505885.013454</v>
      </c>
      <c r="S26">
        <v>2518871.613318</v>
      </c>
      <c r="T26">
        <v>-504.45497499999999</v>
      </c>
      <c r="U26">
        <v>26.448402000000002</v>
      </c>
      <c r="V26">
        <f>U26*10^-4</f>
        <v>2.6448402000000004E-3</v>
      </c>
      <c r="Y26">
        <v>400000</v>
      </c>
      <c r="Z26">
        <v>25.604700000000001</v>
      </c>
      <c r="AA26">
        <v>111.105</v>
      </c>
      <c r="AB26">
        <v>85.500299999999996</v>
      </c>
      <c r="AD26">
        <f t="shared" ref="AD26:AD82" si="10">(1/6)*3.14*(AB26)^3</f>
        <v>327100.57938983111</v>
      </c>
      <c r="AE26">
        <f t="shared" ref="AE26:AE82" si="11">V26*$AD$21/AD26</f>
        <v>2.6286055011219842E-3</v>
      </c>
      <c r="AF26">
        <f t="shared" ref="AF26:AF82" si="12">AD26/O26*0.6022</f>
        <v>1969.7996890855627</v>
      </c>
      <c r="AG26">
        <f t="shared" ref="AG26:AG82" si="13">O26/AD26</f>
        <v>3.0571636463175522E-4</v>
      </c>
      <c r="AI26">
        <v>4.9906241976032364</v>
      </c>
      <c r="AJ26">
        <v>29.973241713549339</v>
      </c>
      <c r="AN26">
        <v>4.5447832109994826</v>
      </c>
      <c r="AO26">
        <f t="shared" ref="AO26:AO50" si="14">AN26*1000</f>
        <v>4544.7832109994824</v>
      </c>
      <c r="AP26">
        <v>32.101765180937164</v>
      </c>
      <c r="AQ26">
        <v>600</v>
      </c>
    </row>
    <row r="27" spans="2:43" x14ac:dyDescent="0.2">
      <c r="B27">
        <v>150</v>
      </c>
      <c r="C27">
        <v>500000</v>
      </c>
      <c r="D27">
        <v>557.60678800000005</v>
      </c>
      <c r="E27">
        <v>-505886.08990800002</v>
      </c>
      <c r="F27">
        <v>2518871.613318</v>
      </c>
      <c r="G27">
        <v>-637.86891500000002</v>
      </c>
      <c r="I27">
        <f t="shared" si="5"/>
        <v>1707.3158550358494</v>
      </c>
      <c r="J27">
        <f t="shared" si="6"/>
        <v>9.1681437564941019E-3</v>
      </c>
      <c r="K27">
        <f t="shared" si="7"/>
        <v>0.99850183635033263</v>
      </c>
      <c r="L27">
        <f t="shared" si="8"/>
        <v>-15.089233000006061</v>
      </c>
      <c r="M27">
        <f t="shared" si="9"/>
        <v>-6.8600610800002322</v>
      </c>
      <c r="O27">
        <v>150</v>
      </c>
      <c r="P27">
        <v>500000</v>
      </c>
      <c r="Q27">
        <v>557.60678800000005</v>
      </c>
      <c r="R27">
        <v>-505886.08990800002</v>
      </c>
      <c r="S27">
        <v>2518871.613318</v>
      </c>
      <c r="T27">
        <v>-637.86891500000002</v>
      </c>
      <c r="U27">
        <v>42.394741000000003</v>
      </c>
      <c r="V27">
        <f t="shared" ref="V27:V82" si="15">U27*10^-4</f>
        <v>4.2394741000000005E-3</v>
      </c>
      <c r="Y27">
        <v>500000</v>
      </c>
      <c r="Z27">
        <v>25.866700000000002</v>
      </c>
      <c r="AA27">
        <v>111.238</v>
      </c>
      <c r="AB27">
        <v>85.371300000000005</v>
      </c>
      <c r="AD27">
        <f t="shared" si="10"/>
        <v>325622.25675656297</v>
      </c>
      <c r="AE27">
        <f t="shared" si="11"/>
        <v>4.2325801713827878E-3</v>
      </c>
      <c r="AF27">
        <f t="shared" si="12"/>
        <v>1307.2648201253483</v>
      </c>
      <c r="AG27">
        <f t="shared" si="13"/>
        <v>4.6065647199337742E-4</v>
      </c>
      <c r="AI27">
        <v>4.4354834970428625</v>
      </c>
      <c r="AJ27">
        <v>30.053394288390855</v>
      </c>
      <c r="AN27">
        <v>4.2339182751123596</v>
      </c>
      <c r="AO27">
        <f t="shared" si="14"/>
        <v>4233.9182751123599</v>
      </c>
      <c r="AP27">
        <v>33.568459607833958</v>
      </c>
      <c r="AQ27">
        <v>600</v>
      </c>
    </row>
    <row r="28" spans="2:43" x14ac:dyDescent="0.2">
      <c r="B28">
        <v>200</v>
      </c>
      <c r="C28">
        <v>600000</v>
      </c>
      <c r="D28">
        <v>557.616761</v>
      </c>
      <c r="E28">
        <v>-505893.73520300002</v>
      </c>
      <c r="F28">
        <v>2518871.613318</v>
      </c>
      <c r="G28">
        <v>-541.73145699999998</v>
      </c>
      <c r="I28">
        <f t="shared" si="5"/>
        <v>1699.6705600358546</v>
      </c>
      <c r="J28">
        <f t="shared" si="6"/>
        <v>1.222419167532547E-2</v>
      </c>
      <c r="K28">
        <f t="shared" si="7"/>
        <v>0.99850183635033263</v>
      </c>
      <c r="L28">
        <f t="shared" si="8"/>
        <v>-22.734528000000864</v>
      </c>
      <c r="M28">
        <f t="shared" si="9"/>
        <v>-6.9914378999996556</v>
      </c>
      <c r="O28">
        <v>200</v>
      </c>
      <c r="P28">
        <v>600000</v>
      </c>
      <c r="Q28">
        <v>557.616761</v>
      </c>
      <c r="R28">
        <v>-505893.73520300002</v>
      </c>
      <c r="S28">
        <v>2518871.613318</v>
      </c>
      <c r="T28">
        <v>-541.73145699999998</v>
      </c>
      <c r="U28">
        <v>58.819392999999998</v>
      </c>
      <c r="V28">
        <f t="shared" si="15"/>
        <v>5.8819392999999998E-3</v>
      </c>
      <c r="Y28">
        <v>600000</v>
      </c>
      <c r="Z28">
        <v>25.7135</v>
      </c>
      <c r="AA28">
        <v>111.126</v>
      </c>
      <c r="AB28">
        <v>85.412499999999994</v>
      </c>
      <c r="AD28">
        <f t="shared" si="10"/>
        <v>326093.91804237623</v>
      </c>
      <c r="AE28">
        <f t="shared" si="11"/>
        <v>5.8638807270580745E-3</v>
      </c>
      <c r="AF28">
        <f t="shared" si="12"/>
        <v>981.8687872255947</v>
      </c>
      <c r="AG28">
        <f t="shared" si="13"/>
        <v>6.1332023976604739E-4</v>
      </c>
      <c r="AI28">
        <v>4.3352756379708728</v>
      </c>
      <c r="AJ28">
        <v>30.089874046263482</v>
      </c>
      <c r="AN28">
        <v>4.2874484751747621</v>
      </c>
      <c r="AO28">
        <f t="shared" si="14"/>
        <v>4287.4484751747623</v>
      </c>
      <c r="AP28">
        <v>34.360632944343322</v>
      </c>
      <c r="AQ28">
        <v>600</v>
      </c>
    </row>
    <row r="29" spans="2:43" x14ac:dyDescent="0.2">
      <c r="B29">
        <v>250</v>
      </c>
      <c r="C29">
        <v>700000</v>
      </c>
      <c r="D29">
        <v>557.633149</v>
      </c>
      <c r="E29">
        <v>-505884.93084599997</v>
      </c>
      <c r="F29">
        <v>2518871.613318</v>
      </c>
      <c r="G29">
        <v>-724.96554800000001</v>
      </c>
      <c r="I29">
        <f t="shared" si="5"/>
        <v>1708.4749170358991</v>
      </c>
      <c r="J29">
        <f t="shared" si="6"/>
        <v>1.5280239594156836E-2</v>
      </c>
      <c r="K29">
        <f t="shared" si="7"/>
        <v>0.99850183635033263</v>
      </c>
      <c r="L29">
        <f t="shared" si="8"/>
        <v>-13.930170999956317</v>
      </c>
      <c r="M29">
        <f t="shared" si="9"/>
        <v>-6.6624448599988684</v>
      </c>
      <c r="O29">
        <v>250</v>
      </c>
      <c r="P29">
        <v>700000</v>
      </c>
      <c r="Q29">
        <v>557.633149</v>
      </c>
      <c r="R29">
        <v>-505884.93084599997</v>
      </c>
      <c r="S29">
        <v>2518871.613318</v>
      </c>
      <c r="T29">
        <v>-724.96554800000001</v>
      </c>
      <c r="U29">
        <v>80.338126000000003</v>
      </c>
      <c r="V29">
        <f t="shared" si="15"/>
        <v>8.0338126000000006E-3</v>
      </c>
      <c r="Y29">
        <v>700000</v>
      </c>
      <c r="Z29">
        <v>26.140599999999999</v>
      </c>
      <c r="AA29">
        <v>110.824</v>
      </c>
      <c r="AB29">
        <v>84.683400000000006</v>
      </c>
      <c r="AD29">
        <f t="shared" si="10"/>
        <v>317814.17021105275</v>
      </c>
      <c r="AE29">
        <f t="shared" si="11"/>
        <v>8.2178030486485219E-3</v>
      </c>
      <c r="AF29">
        <f t="shared" si="12"/>
        <v>765.55077320438386</v>
      </c>
      <c r="AG29">
        <f t="shared" si="13"/>
        <v>7.8662320133171223E-4</v>
      </c>
      <c r="AI29">
        <v>5.2281951976737853</v>
      </c>
      <c r="AJ29">
        <v>30.252072755102063</v>
      </c>
      <c r="AN29">
        <v>4.6321054356863121</v>
      </c>
      <c r="AO29">
        <f t="shared" si="14"/>
        <v>4632.1054356863124</v>
      </c>
      <c r="AP29">
        <v>35.462243031391893</v>
      </c>
      <c r="AQ29">
        <v>600</v>
      </c>
    </row>
    <row r="30" spans="2:43" x14ac:dyDescent="0.2">
      <c r="B30">
        <v>300</v>
      </c>
      <c r="C30">
        <v>800000</v>
      </c>
      <c r="D30">
        <v>557.63473099999999</v>
      </c>
      <c r="E30">
        <v>-505887.197216</v>
      </c>
      <c r="F30">
        <v>2518871.613318</v>
      </c>
      <c r="G30">
        <v>-645.79868499999998</v>
      </c>
      <c r="I30">
        <f t="shared" si="5"/>
        <v>1706.2085470358725</v>
      </c>
      <c r="J30">
        <f t="shared" si="6"/>
        <v>1.8336287512988204E-2</v>
      </c>
      <c r="K30">
        <f t="shared" si="7"/>
        <v>0.99850183635033263</v>
      </c>
      <c r="L30">
        <f t="shared" si="8"/>
        <v>-16.196540999982972</v>
      </c>
      <c r="M30">
        <f t="shared" si="9"/>
        <v>-6.8838594000002926</v>
      </c>
      <c r="O30">
        <v>300</v>
      </c>
      <c r="P30">
        <v>800000</v>
      </c>
      <c r="Q30">
        <v>557.63473099999999</v>
      </c>
      <c r="R30">
        <v>-505887.197216</v>
      </c>
      <c r="S30">
        <v>2518871.613318</v>
      </c>
      <c r="T30">
        <v>-645.79868499999998</v>
      </c>
      <c r="U30">
        <v>98.228250000000003</v>
      </c>
      <c r="V30">
        <f t="shared" si="15"/>
        <v>9.8228250000000003E-3</v>
      </c>
      <c r="Y30">
        <v>800000</v>
      </c>
      <c r="Z30">
        <v>26.4163</v>
      </c>
      <c r="AA30">
        <v>110.947</v>
      </c>
      <c r="AB30">
        <v>84.530699999999996</v>
      </c>
      <c r="AD30">
        <f t="shared" si="10"/>
        <v>316098.03337699483</v>
      </c>
      <c r="AE30">
        <f t="shared" si="11"/>
        <v>1.0102338155608809E-2</v>
      </c>
      <c r="AF30">
        <f t="shared" si="12"/>
        <v>634.51411899875427</v>
      </c>
      <c r="AG30">
        <f t="shared" si="13"/>
        <v>9.4907265570426532E-4</v>
      </c>
      <c r="AI30">
        <v>4.8630985537208495</v>
      </c>
      <c r="AJ30">
        <v>30.266874165557322</v>
      </c>
      <c r="AK30">
        <f>AVERAGE(AI25:AI35)</f>
        <v>4.6306248280844571</v>
      </c>
      <c r="AL30">
        <f>AVERAGE(AJ25:AJ35)</f>
        <v>30.271833134167824</v>
      </c>
      <c r="AN30">
        <v>4.8135771412407813</v>
      </c>
      <c r="AO30">
        <f t="shared" si="14"/>
        <v>4813.5771412407812</v>
      </c>
      <c r="AP30">
        <v>35.879913498492172</v>
      </c>
      <c r="AQ30">
        <v>600</v>
      </c>
    </row>
    <row r="31" spans="2:43" x14ac:dyDescent="0.2">
      <c r="B31">
        <v>350</v>
      </c>
      <c r="C31">
        <v>900000</v>
      </c>
      <c r="D31">
        <v>557.63840100000004</v>
      </c>
      <c r="E31">
        <v>-505891.80445200001</v>
      </c>
      <c r="F31">
        <v>2518871.613318</v>
      </c>
      <c r="G31">
        <v>-694.74527499999999</v>
      </c>
      <c r="I31">
        <f t="shared" si="5"/>
        <v>1701.6013110358617</v>
      </c>
      <c r="J31">
        <f t="shared" si="6"/>
        <v>2.1392335431819572E-2</v>
      </c>
      <c r="K31">
        <f t="shared" si="7"/>
        <v>0.99850183635033263</v>
      </c>
      <c r="L31">
        <f t="shared" si="8"/>
        <v>-20.803776999993715</v>
      </c>
      <c r="M31">
        <f t="shared" si="9"/>
        <v>-6.9306767199999744</v>
      </c>
      <c r="O31">
        <v>350</v>
      </c>
      <c r="P31">
        <v>900000</v>
      </c>
      <c r="Q31">
        <v>557.63840100000004</v>
      </c>
      <c r="R31">
        <v>-505891.80445200001</v>
      </c>
      <c r="S31">
        <v>2518871.613318</v>
      </c>
      <c r="T31">
        <v>-694.74527499999999</v>
      </c>
      <c r="U31">
        <v>120.71731200000001</v>
      </c>
      <c r="V31">
        <f t="shared" si="15"/>
        <v>1.2071731200000001E-2</v>
      </c>
      <c r="Y31">
        <v>900000</v>
      </c>
      <c r="Z31">
        <v>25.757300000000001</v>
      </c>
      <c r="AA31">
        <v>111.35</v>
      </c>
      <c r="AB31">
        <v>85.592699999999994</v>
      </c>
      <c r="AD31">
        <f t="shared" si="10"/>
        <v>328162.21666191932</v>
      </c>
      <c r="AE31">
        <f t="shared" si="11"/>
        <v>1.1958818329769335E-2</v>
      </c>
      <c r="AF31">
        <f t="shared" si="12"/>
        <v>564.62653392516506</v>
      </c>
      <c r="AG31">
        <f t="shared" si="13"/>
        <v>1.0665456966990764E-3</v>
      </c>
      <c r="AI31">
        <v>4.6270360219273803</v>
      </c>
      <c r="AJ31">
        <v>30.339243982879406</v>
      </c>
      <c r="AN31">
        <v>3.7142178531780456</v>
      </c>
      <c r="AO31">
        <f t="shared" si="14"/>
        <v>3714.2178531780455</v>
      </c>
      <c r="AP31">
        <v>36.508764511041996</v>
      </c>
      <c r="AQ31">
        <v>600</v>
      </c>
    </row>
    <row r="32" spans="2:43" x14ac:dyDescent="0.2">
      <c r="B32">
        <v>400</v>
      </c>
      <c r="C32">
        <v>1000000</v>
      </c>
      <c r="D32">
        <v>557.63860799999998</v>
      </c>
      <c r="E32">
        <v>-505892.79466100002</v>
      </c>
      <c r="F32">
        <v>2518871.613318</v>
      </c>
      <c r="G32">
        <v>-611.12061100000005</v>
      </c>
      <c r="I32">
        <f t="shared" si="5"/>
        <v>1700.6111020358512</v>
      </c>
      <c r="J32">
        <f t="shared" si="6"/>
        <v>2.4448383350650939E-2</v>
      </c>
      <c r="K32">
        <f t="shared" si="7"/>
        <v>0.99850183635033263</v>
      </c>
      <c r="L32">
        <f t="shared" si="8"/>
        <v>-21.793986000004224</v>
      </c>
      <c r="M32">
        <f t="shared" si="9"/>
        <v>-6.8583361799999691</v>
      </c>
      <c r="O32">
        <v>400</v>
      </c>
      <c r="P32">
        <v>1000000</v>
      </c>
      <c r="Q32">
        <v>557.63860799999998</v>
      </c>
      <c r="R32">
        <v>-505892.79466100002</v>
      </c>
      <c r="S32">
        <v>2518871.613318</v>
      </c>
      <c r="T32">
        <v>-611.12061100000005</v>
      </c>
      <c r="U32">
        <v>139.80060900000001</v>
      </c>
      <c r="V32">
        <f t="shared" si="15"/>
        <v>1.3980060900000002E-2</v>
      </c>
      <c r="Y32">
        <v>1000000</v>
      </c>
      <c r="Z32">
        <v>25.62</v>
      </c>
      <c r="AA32">
        <v>111.241</v>
      </c>
      <c r="AB32">
        <v>85.620999999999995</v>
      </c>
      <c r="AD32">
        <f t="shared" si="10"/>
        <v>328487.83070425189</v>
      </c>
      <c r="AE32">
        <f t="shared" si="11"/>
        <v>1.3835570341238352E-2</v>
      </c>
      <c r="AF32">
        <f t="shared" si="12"/>
        <v>494.53842912525118</v>
      </c>
      <c r="AG32">
        <f t="shared" si="13"/>
        <v>1.2177011219637322E-3</v>
      </c>
      <c r="AI32">
        <v>5.0217973984679896</v>
      </c>
      <c r="AJ32">
        <v>30.44280302432017</v>
      </c>
      <c r="AN32">
        <v>3.5346268767015472</v>
      </c>
      <c r="AO32">
        <f t="shared" si="14"/>
        <v>3534.6268767015472</v>
      </c>
      <c r="AP32">
        <v>37.864760854256204</v>
      </c>
      <c r="AQ32">
        <v>600</v>
      </c>
    </row>
    <row r="33" spans="2:43" x14ac:dyDescent="0.2">
      <c r="B33">
        <v>450</v>
      </c>
      <c r="C33">
        <v>1100000</v>
      </c>
      <c r="D33">
        <v>557.59898099999998</v>
      </c>
      <c r="E33">
        <v>-505898.55509699997</v>
      </c>
      <c r="F33">
        <v>2518871.613318</v>
      </c>
      <c r="G33">
        <v>-636.60477000000003</v>
      </c>
      <c r="I33">
        <f t="shared" si="5"/>
        <v>1694.850666035898</v>
      </c>
      <c r="J33">
        <f t="shared" si="6"/>
        <v>2.7504431269482304E-2</v>
      </c>
      <c r="K33">
        <f t="shared" si="7"/>
        <v>0.99850183635033263</v>
      </c>
      <c r="L33">
        <f t="shared" si="8"/>
        <v>-27.554421999957412</v>
      </c>
      <c r="M33">
        <f t="shared" si="9"/>
        <v>-6.953740719998823</v>
      </c>
      <c r="O33">
        <v>450</v>
      </c>
      <c r="P33">
        <v>1100000</v>
      </c>
      <c r="Q33">
        <v>557.59898099999998</v>
      </c>
      <c r="R33">
        <v>-505898.55509699997</v>
      </c>
      <c r="S33">
        <v>2518871.613318</v>
      </c>
      <c r="T33">
        <v>-636.60477000000003</v>
      </c>
      <c r="U33">
        <v>156.19238000000001</v>
      </c>
      <c r="V33">
        <f t="shared" si="15"/>
        <v>1.5619238000000002E-2</v>
      </c>
      <c r="Y33">
        <v>1100000</v>
      </c>
      <c r="Z33">
        <v>25.8673</v>
      </c>
      <c r="AA33">
        <v>110.81699999999999</v>
      </c>
      <c r="AB33">
        <v>84.949700000000007</v>
      </c>
      <c r="AD33">
        <f t="shared" si="10"/>
        <v>320821.85543224262</v>
      </c>
      <c r="AE33">
        <f t="shared" si="11"/>
        <v>1.5827167003748189E-2</v>
      </c>
      <c r="AF33">
        <f t="shared" si="12"/>
        <v>429.3309363139922</v>
      </c>
      <c r="AG33">
        <f t="shared" si="13"/>
        <v>1.4026475827019825E-3</v>
      </c>
      <c r="AI33">
        <v>4.4967410968359767</v>
      </c>
      <c r="AJ33">
        <v>30.469920867154375</v>
      </c>
      <c r="AN33">
        <v>1.8420187668373353</v>
      </c>
      <c r="AO33">
        <f t="shared" si="14"/>
        <v>1842.0187668373353</v>
      </c>
      <c r="AP33">
        <v>40.894798021246388</v>
      </c>
      <c r="AQ33">
        <v>600</v>
      </c>
    </row>
    <row r="34" spans="2:43" x14ac:dyDescent="0.2">
      <c r="B34">
        <v>500</v>
      </c>
      <c r="C34">
        <v>1200000</v>
      </c>
      <c r="D34">
        <v>557.61192300000005</v>
      </c>
      <c r="E34">
        <v>-505904.51492599997</v>
      </c>
      <c r="F34">
        <v>2518871.613318</v>
      </c>
      <c r="G34">
        <v>-727.70955300000003</v>
      </c>
      <c r="I34">
        <f t="shared" si="5"/>
        <v>1688.8908370358986</v>
      </c>
      <c r="J34">
        <f t="shared" si="6"/>
        <v>3.0560479188313672E-2</v>
      </c>
      <c r="K34">
        <f t="shared" si="7"/>
        <v>0.99850183635033263</v>
      </c>
      <c r="L34">
        <f t="shared" si="8"/>
        <v>-33.514250999956857</v>
      </c>
      <c r="M34">
        <f t="shared" si="9"/>
        <v>-6.9577285799997481</v>
      </c>
      <c r="O34">
        <v>500</v>
      </c>
      <c r="P34">
        <v>1200000</v>
      </c>
      <c r="Q34">
        <v>557.61192300000005</v>
      </c>
      <c r="R34">
        <v>-505904.51492599997</v>
      </c>
      <c r="S34">
        <v>2518871.613318</v>
      </c>
      <c r="T34">
        <v>-727.70955300000003</v>
      </c>
      <c r="U34">
        <v>179.28853699999999</v>
      </c>
      <c r="V34">
        <f t="shared" si="15"/>
        <v>1.79288537E-2</v>
      </c>
      <c r="Y34">
        <v>1200000</v>
      </c>
      <c r="Z34">
        <v>25.9544</v>
      </c>
      <c r="AA34">
        <v>110.917</v>
      </c>
      <c r="AB34">
        <v>84.962599999999995</v>
      </c>
      <c r="AD34">
        <f t="shared" si="10"/>
        <v>320968.03242047783</v>
      </c>
      <c r="AE34">
        <f t="shared" si="11"/>
        <v>1.8159255198039622E-2</v>
      </c>
      <c r="AF34">
        <f t="shared" si="12"/>
        <v>386.57389824722344</v>
      </c>
      <c r="AG34">
        <f t="shared" si="13"/>
        <v>1.5577875348813082E-3</v>
      </c>
      <c r="AI34">
        <v>4.1174911787341957</v>
      </c>
      <c r="AJ34">
        <v>30.7462785554332</v>
      </c>
      <c r="AN34">
        <v>1.3249812396138698</v>
      </c>
      <c r="AO34">
        <f t="shared" si="14"/>
        <v>1324.9812396138698</v>
      </c>
      <c r="AP34">
        <v>44.259040466000208</v>
      </c>
      <c r="AQ34">
        <v>600</v>
      </c>
    </row>
    <row r="35" spans="2:43" x14ac:dyDescent="0.2">
      <c r="B35">
        <v>550</v>
      </c>
      <c r="C35">
        <v>1300000</v>
      </c>
      <c r="D35">
        <v>557.61379599999998</v>
      </c>
      <c r="E35">
        <v>-505901.85142199998</v>
      </c>
      <c r="F35">
        <v>2518871.613318</v>
      </c>
      <c r="G35">
        <v>-695.33894899999996</v>
      </c>
      <c r="I35">
        <f t="shared" si="5"/>
        <v>1691.554341035895</v>
      </c>
      <c r="J35">
        <f t="shared" si="6"/>
        <v>3.3616527107145043E-2</v>
      </c>
      <c r="K35">
        <f t="shared" si="7"/>
        <v>0.99850183635033263</v>
      </c>
      <c r="L35">
        <f t="shared" si="8"/>
        <v>-30.850746999960393</v>
      </c>
      <c r="M35">
        <f t="shared" si="9"/>
        <v>-6.7852619199998294</v>
      </c>
      <c r="O35">
        <v>550</v>
      </c>
      <c r="P35">
        <v>1300000</v>
      </c>
      <c r="Q35">
        <v>557.61379599999998</v>
      </c>
      <c r="R35">
        <v>-505901.85142199998</v>
      </c>
      <c r="S35">
        <v>2518871.613318</v>
      </c>
      <c r="T35">
        <v>-695.33894899999996</v>
      </c>
      <c r="U35">
        <v>192.88162500000001</v>
      </c>
      <c r="V35">
        <f t="shared" si="15"/>
        <v>1.9288162500000001E-2</v>
      </c>
      <c r="Y35">
        <v>1300000</v>
      </c>
      <c r="Z35">
        <v>26.108000000000001</v>
      </c>
      <c r="AA35">
        <v>111.435</v>
      </c>
      <c r="AB35">
        <v>85.326999999999998</v>
      </c>
      <c r="AD35">
        <f t="shared" si="10"/>
        <v>325115.6140571431</v>
      </c>
      <c r="AE35">
        <f t="shared" si="11"/>
        <v>1.9286806232201734E-2</v>
      </c>
      <c r="AF35">
        <f t="shared" si="12"/>
        <v>355.97204142765742</v>
      </c>
      <c r="AG35">
        <f t="shared" si="13"/>
        <v>1.6917058923639719E-3</v>
      </c>
      <c r="AI35">
        <v>3.9208772644354366</v>
      </c>
      <c r="AJ35">
        <v>31.202915365589519</v>
      </c>
      <c r="AN35">
        <v>1.1670875471511832</v>
      </c>
      <c r="AO35">
        <f t="shared" si="14"/>
        <v>1167.0875471511833</v>
      </c>
      <c r="AP35">
        <v>47.860574625719323</v>
      </c>
      <c r="AQ35">
        <v>600</v>
      </c>
    </row>
    <row r="36" spans="2:43" x14ac:dyDescent="0.2">
      <c r="B36">
        <v>600</v>
      </c>
      <c r="C36">
        <v>1400000</v>
      </c>
      <c r="D36">
        <v>557.625767</v>
      </c>
      <c r="E36">
        <v>-505895.37997100002</v>
      </c>
      <c r="F36">
        <v>2518871.613318</v>
      </c>
      <c r="G36">
        <v>-581.79446299999995</v>
      </c>
      <c r="I36">
        <f t="shared" si="5"/>
        <v>1698.0257920358563</v>
      </c>
      <c r="J36">
        <f t="shared" si="6"/>
        <v>3.6672575025976407E-2</v>
      </c>
      <c r="K36">
        <f t="shared" si="7"/>
        <v>0.99850183635033263</v>
      </c>
      <c r="L36">
        <f t="shared" si="8"/>
        <v>-24.379295999999158</v>
      </c>
      <c r="M36">
        <f t="shared" si="9"/>
        <v>-6.7091029800005346</v>
      </c>
      <c r="O36">
        <v>600</v>
      </c>
      <c r="P36">
        <v>1400000</v>
      </c>
      <c r="Q36">
        <v>557.625767</v>
      </c>
      <c r="R36">
        <v>-505895.37997100002</v>
      </c>
      <c r="S36">
        <v>2518871.613318</v>
      </c>
      <c r="T36">
        <v>-581.79446299999995</v>
      </c>
      <c r="U36">
        <v>227.16182499999999</v>
      </c>
      <c r="V36">
        <f t="shared" si="15"/>
        <v>2.2716182500000001E-2</v>
      </c>
      <c r="Y36">
        <v>1400000</v>
      </c>
      <c r="Z36">
        <v>26.1145</v>
      </c>
      <c r="AA36">
        <v>111.199</v>
      </c>
      <c r="AB36">
        <v>85.084500000000006</v>
      </c>
      <c r="AD36">
        <f t="shared" si="10"/>
        <v>322351.54114044964</v>
      </c>
      <c r="AE36">
        <f t="shared" si="11"/>
        <v>2.2909356304291237E-2</v>
      </c>
      <c r="AF36">
        <f t="shared" si="12"/>
        <v>323.53349679129798</v>
      </c>
      <c r="AG36">
        <f t="shared" si="13"/>
        <v>1.861321952664647E-3</v>
      </c>
      <c r="AI36">
        <v>4.9779195168848656</v>
      </c>
      <c r="AJ36">
        <v>31.245234666340377</v>
      </c>
      <c r="AN36">
        <v>0.88400706962462328</v>
      </c>
      <c r="AO36">
        <f t="shared" si="14"/>
        <v>884.00706962462323</v>
      </c>
      <c r="AP36">
        <v>52.591820788009294</v>
      </c>
      <c r="AQ36">
        <v>600</v>
      </c>
    </row>
    <row r="37" spans="2:43" x14ac:dyDescent="0.2">
      <c r="B37">
        <v>650</v>
      </c>
      <c r="C37">
        <v>1500000</v>
      </c>
      <c r="D37">
        <v>557.62245700000005</v>
      </c>
      <c r="E37">
        <v>-505893.75604299997</v>
      </c>
      <c r="F37">
        <v>2518871.613318</v>
      </c>
      <c r="G37">
        <v>-615.91136400000005</v>
      </c>
      <c r="I37">
        <f t="shared" si="5"/>
        <v>1699.6497200359008</v>
      </c>
      <c r="J37">
        <f t="shared" si="6"/>
        <v>3.9728622944807772E-2</v>
      </c>
      <c r="K37">
        <f t="shared" si="7"/>
        <v>0.99850183635033263</v>
      </c>
      <c r="L37">
        <f t="shared" si="8"/>
        <v>-22.755367999954615</v>
      </c>
      <c r="M37">
        <f t="shared" si="9"/>
        <v>-6.8060534399988679</v>
      </c>
      <c r="O37">
        <v>650</v>
      </c>
      <c r="P37">
        <v>1500000</v>
      </c>
      <c r="Q37">
        <v>557.62245700000005</v>
      </c>
      <c r="R37">
        <v>-505893.75604299997</v>
      </c>
      <c r="S37">
        <v>2518871.613318</v>
      </c>
      <c r="T37">
        <v>-615.91136400000005</v>
      </c>
      <c r="U37">
        <v>252.04029299999999</v>
      </c>
      <c r="V37">
        <f t="shared" si="15"/>
        <v>2.52040293E-2</v>
      </c>
      <c r="Y37">
        <v>1500000</v>
      </c>
      <c r="Z37">
        <v>25.969200000000001</v>
      </c>
      <c r="AA37">
        <v>111.39</v>
      </c>
      <c r="AB37">
        <v>85.4208</v>
      </c>
      <c r="AD37">
        <f t="shared" si="10"/>
        <v>326188.99227184203</v>
      </c>
      <c r="AE37">
        <f t="shared" si="11"/>
        <v>2.5119324904007822E-2</v>
      </c>
      <c r="AF37">
        <f t="shared" si="12"/>
        <v>302.20155560938963</v>
      </c>
      <c r="AG37">
        <f t="shared" si="13"/>
        <v>1.992709795241336E-3</v>
      </c>
      <c r="AI37">
        <v>5.8038262422723861</v>
      </c>
      <c r="AJ37">
        <v>31.424472082595837</v>
      </c>
      <c r="AN37">
        <v>0.63029727812688296</v>
      </c>
      <c r="AO37">
        <f t="shared" si="14"/>
        <v>630.29727812688293</v>
      </c>
      <c r="AP37">
        <v>58.051924325953451</v>
      </c>
      <c r="AQ37">
        <v>600</v>
      </c>
    </row>
    <row r="38" spans="2:43" x14ac:dyDescent="0.2">
      <c r="B38">
        <v>700</v>
      </c>
      <c r="C38">
        <v>1600000</v>
      </c>
      <c r="D38">
        <v>557.67754300000001</v>
      </c>
      <c r="E38">
        <v>-505893.669826</v>
      </c>
      <c r="F38">
        <v>2518871.613318</v>
      </c>
      <c r="G38">
        <v>-646.38996799999995</v>
      </c>
      <c r="I38">
        <f t="shared" si="5"/>
        <v>1699.7359370358754</v>
      </c>
      <c r="J38">
        <f t="shared" si="6"/>
        <v>4.2784670863639143E-2</v>
      </c>
      <c r="K38">
        <f t="shared" si="7"/>
        <v>0.99850183635033263</v>
      </c>
      <c r="L38">
        <f t="shared" si="8"/>
        <v>-22.669150999980047</v>
      </c>
      <c r="M38">
        <f t="shared" si="9"/>
        <v>-6.8368076600002681</v>
      </c>
      <c r="O38">
        <v>700</v>
      </c>
      <c r="P38">
        <v>1600000</v>
      </c>
      <c r="Q38">
        <v>557.67754300000001</v>
      </c>
      <c r="R38">
        <v>-505893.669826</v>
      </c>
      <c r="S38">
        <v>2518871.613318</v>
      </c>
      <c r="T38">
        <v>-646.38996799999995</v>
      </c>
      <c r="U38">
        <v>275.048562</v>
      </c>
      <c r="V38">
        <f t="shared" si="15"/>
        <v>2.75048562E-2</v>
      </c>
      <c r="Y38">
        <v>1600000</v>
      </c>
      <c r="Z38">
        <v>25.775700000000001</v>
      </c>
      <c r="AA38">
        <v>111.295</v>
      </c>
      <c r="AB38">
        <v>85.519300000000001</v>
      </c>
      <c r="AD38">
        <f t="shared" si="10"/>
        <v>327318.69414020743</v>
      </c>
      <c r="AE38">
        <f t="shared" si="11"/>
        <v>2.7317808571988934E-2</v>
      </c>
      <c r="AF38">
        <f t="shared" si="12"/>
        <v>281.58759658747556</v>
      </c>
      <c r="AG38">
        <f t="shared" si="13"/>
        <v>2.1385885148990421E-3</v>
      </c>
      <c r="AI38">
        <v>5.034643603533671</v>
      </c>
      <c r="AJ38">
        <v>31.601349670152143</v>
      </c>
      <c r="AN38">
        <v>0.52893312182256258</v>
      </c>
      <c r="AO38">
        <f t="shared" si="14"/>
        <v>528.93312182256261</v>
      </c>
      <c r="AP38">
        <v>65.721831890514878</v>
      </c>
      <c r="AQ38">
        <v>600</v>
      </c>
    </row>
    <row r="39" spans="2:43" x14ac:dyDescent="0.2">
      <c r="B39">
        <v>750</v>
      </c>
      <c r="C39">
        <v>1700000</v>
      </c>
      <c r="D39">
        <v>557.57141999999999</v>
      </c>
      <c r="E39">
        <v>-505896.59594199999</v>
      </c>
      <c r="F39">
        <v>2518871.613318</v>
      </c>
      <c r="G39">
        <v>-620.43036400000005</v>
      </c>
      <c r="I39">
        <f t="shared" si="5"/>
        <v>1696.8098210358876</v>
      </c>
      <c r="J39">
        <f t="shared" si="6"/>
        <v>4.5840718782470508E-2</v>
      </c>
      <c r="K39">
        <f t="shared" si="7"/>
        <v>0.99850183635033263</v>
      </c>
      <c r="L39">
        <f t="shared" si="8"/>
        <v>-25.595266999967862</v>
      </c>
      <c r="M39">
        <f t="shared" si="9"/>
        <v>-6.8970543199995156</v>
      </c>
      <c r="O39">
        <v>750</v>
      </c>
      <c r="P39">
        <v>1700000</v>
      </c>
      <c r="Q39">
        <v>557.57141999999999</v>
      </c>
      <c r="R39">
        <v>-505896.59594199999</v>
      </c>
      <c r="S39">
        <v>2518871.613318</v>
      </c>
      <c r="T39">
        <v>-620.43036400000005</v>
      </c>
      <c r="U39">
        <v>290.89181100000002</v>
      </c>
      <c r="V39">
        <f t="shared" si="15"/>
        <v>2.9089181100000003E-2</v>
      </c>
      <c r="Y39">
        <v>1700000</v>
      </c>
      <c r="Z39">
        <v>25.749199999999998</v>
      </c>
      <c r="AA39">
        <v>111.157</v>
      </c>
      <c r="AB39">
        <v>85.407799999999995</v>
      </c>
      <c r="AD39">
        <f t="shared" si="10"/>
        <v>326040.08902158053</v>
      </c>
      <c r="AE39">
        <f t="shared" si="11"/>
        <v>2.9004660134420792E-2</v>
      </c>
      <c r="AF39">
        <f t="shared" si="12"/>
        <v>261.78845547839438</v>
      </c>
      <c r="AG39">
        <f t="shared" si="13"/>
        <v>2.300330619620085E-3</v>
      </c>
      <c r="AI39">
        <v>3.6269851519556573</v>
      </c>
      <c r="AJ39">
        <v>31.78091266777313</v>
      </c>
      <c r="AN39">
        <v>0.37071864368435553</v>
      </c>
      <c r="AO39">
        <f t="shared" si="14"/>
        <v>370.71864368435553</v>
      </c>
      <c r="AP39">
        <v>70.972721877731246</v>
      </c>
      <c r="AQ39">
        <v>600</v>
      </c>
    </row>
    <row r="40" spans="2:43" x14ac:dyDescent="0.2">
      <c r="B40">
        <v>800</v>
      </c>
      <c r="C40">
        <v>1800000</v>
      </c>
      <c r="D40">
        <v>557.68825300000003</v>
      </c>
      <c r="E40">
        <v>-505902.351173</v>
      </c>
      <c r="F40">
        <v>2518871.613318</v>
      </c>
      <c r="G40">
        <v>-652.64910799999996</v>
      </c>
      <c r="I40">
        <f t="shared" si="5"/>
        <v>1691.0545900358702</v>
      </c>
      <c r="J40">
        <f t="shared" si="6"/>
        <v>4.8896766701301879E-2</v>
      </c>
      <c r="K40">
        <f t="shared" si="7"/>
        <v>0.99850183635033263</v>
      </c>
      <c r="L40">
        <f t="shared" si="8"/>
        <v>-31.350497999985237</v>
      </c>
      <c r="M40">
        <f t="shared" si="9"/>
        <v>-6.9536366200001067</v>
      </c>
      <c r="O40">
        <v>800</v>
      </c>
      <c r="P40">
        <v>1800000</v>
      </c>
      <c r="Q40">
        <v>557.68825300000003</v>
      </c>
      <c r="R40">
        <v>-505902.351173</v>
      </c>
      <c r="S40">
        <v>2518871.613318</v>
      </c>
      <c r="T40">
        <v>-652.64910799999996</v>
      </c>
      <c r="U40">
        <v>326.91893499999998</v>
      </c>
      <c r="V40">
        <f t="shared" si="15"/>
        <v>3.2691893499999999E-2</v>
      </c>
      <c r="Y40">
        <v>1800000</v>
      </c>
      <c r="Z40">
        <v>25.8962</v>
      </c>
      <c r="AA40">
        <v>111.646</v>
      </c>
      <c r="AB40">
        <v>85.749799999999993</v>
      </c>
      <c r="AD40">
        <f t="shared" si="10"/>
        <v>329972.49838334334</v>
      </c>
      <c r="AE40">
        <f t="shared" si="11"/>
        <v>3.2208434695187325E-2</v>
      </c>
      <c r="AF40">
        <f t="shared" si="12"/>
        <v>248.38679815806168</v>
      </c>
      <c r="AG40">
        <f t="shared" si="13"/>
        <v>2.4244444731591095E-3</v>
      </c>
      <c r="AI40">
        <v>3.7134971932540282</v>
      </c>
      <c r="AJ40">
        <v>31.93292345412182</v>
      </c>
      <c r="AN40">
        <v>0.32136395757248853</v>
      </c>
      <c r="AO40">
        <f t="shared" si="14"/>
        <v>321.36395757248852</v>
      </c>
      <c r="AP40">
        <v>78.389856355248199</v>
      </c>
      <c r="AQ40">
        <v>600</v>
      </c>
    </row>
    <row r="41" spans="2:43" x14ac:dyDescent="0.2">
      <c r="B41">
        <v>850</v>
      </c>
      <c r="C41">
        <v>1900000</v>
      </c>
      <c r="D41">
        <v>557.61213399999997</v>
      </c>
      <c r="E41">
        <v>-505894.12463600002</v>
      </c>
      <c r="F41">
        <v>2518871.613318</v>
      </c>
      <c r="G41">
        <v>-717.53972299999998</v>
      </c>
      <c r="I41">
        <f t="shared" si="5"/>
        <v>1699.2811270358507</v>
      </c>
      <c r="J41">
        <f t="shared" si="6"/>
        <v>5.1952814620133243E-2</v>
      </c>
      <c r="K41">
        <f t="shared" si="7"/>
        <v>0.99850183635033263</v>
      </c>
      <c r="L41">
        <f t="shared" si="8"/>
        <v>-23.123961000004783</v>
      </c>
      <c r="M41">
        <f t="shared" si="9"/>
        <v>-6.6740012600001499</v>
      </c>
      <c r="O41">
        <v>850</v>
      </c>
      <c r="P41">
        <v>1900000</v>
      </c>
      <c r="Q41">
        <v>557.61213399999997</v>
      </c>
      <c r="R41">
        <v>-505894.12463600002</v>
      </c>
      <c r="S41">
        <v>2518871.613318</v>
      </c>
      <c r="T41">
        <v>-717.53972299999998</v>
      </c>
      <c r="U41">
        <v>360.20680099999998</v>
      </c>
      <c r="V41">
        <f t="shared" si="15"/>
        <v>3.6020680100000001E-2</v>
      </c>
      <c r="Y41">
        <v>1900000</v>
      </c>
      <c r="Z41">
        <v>26.221299999999999</v>
      </c>
      <c r="AA41">
        <v>110.751</v>
      </c>
      <c r="AB41">
        <v>84.529700000000005</v>
      </c>
      <c r="AD41">
        <f t="shared" si="10"/>
        <v>316086.81517009693</v>
      </c>
      <c r="AE41">
        <f t="shared" si="11"/>
        <v>3.7046980462348104E-2</v>
      </c>
      <c r="AF41">
        <f t="shared" si="12"/>
        <v>223.93821187697924</v>
      </c>
      <c r="AG41">
        <f t="shared" si="13"/>
        <v>2.6891346275945945E-3</v>
      </c>
      <c r="AI41">
        <v>5.6426190411631625</v>
      </c>
      <c r="AJ41">
        <v>32.093819858700854</v>
      </c>
      <c r="AK41">
        <f>AVERAGE(AI36:AI46)</f>
        <v>4.5447832109994826</v>
      </c>
      <c r="AL41">
        <f>AVERAGE(AJ36:AJ46)</f>
        <v>32.101765180937164</v>
      </c>
      <c r="AN41">
        <v>0.24947063231532443</v>
      </c>
      <c r="AO41">
        <f t="shared" si="14"/>
        <v>249.47063231532442</v>
      </c>
      <c r="AP41">
        <v>86.07273925632829</v>
      </c>
      <c r="AQ41">
        <v>600</v>
      </c>
    </row>
    <row r="42" spans="2:43" x14ac:dyDescent="0.2">
      <c r="B42">
        <v>900</v>
      </c>
      <c r="C42">
        <v>2000000</v>
      </c>
      <c r="D42">
        <v>557.686374</v>
      </c>
      <c r="E42">
        <v>-505899.99074400001</v>
      </c>
      <c r="F42">
        <v>2518871.613318</v>
      </c>
      <c r="G42">
        <v>-756.10774600000002</v>
      </c>
      <c r="I42">
        <f t="shared" si="5"/>
        <v>1693.4150190358632</v>
      </c>
      <c r="J42">
        <f t="shared" si="6"/>
        <v>5.5008862538964608E-2</v>
      </c>
      <c r="K42">
        <f t="shared" si="7"/>
        <v>0.99850183635033263</v>
      </c>
      <c r="L42">
        <f t="shared" si="8"/>
        <v>-28.990068999992218</v>
      </c>
      <c r="M42">
        <f t="shared" si="9"/>
        <v>-6.9558541599995074</v>
      </c>
      <c r="O42">
        <v>900</v>
      </c>
      <c r="P42">
        <v>2000000</v>
      </c>
      <c r="Q42">
        <v>557.686374</v>
      </c>
      <c r="R42">
        <v>-505899.99074400001</v>
      </c>
      <c r="S42">
        <v>2518871.613318</v>
      </c>
      <c r="T42">
        <v>-756.10774600000002</v>
      </c>
      <c r="U42">
        <v>386.13310799999999</v>
      </c>
      <c r="V42">
        <f t="shared" si="15"/>
        <v>3.8613310800000002E-2</v>
      </c>
      <c r="Y42">
        <v>2000000</v>
      </c>
      <c r="Z42">
        <v>25.889500000000002</v>
      </c>
      <c r="AA42">
        <v>111.371</v>
      </c>
      <c r="AB42">
        <v>85.481499999999997</v>
      </c>
      <c r="AD42">
        <f t="shared" si="10"/>
        <v>326884.85597736517</v>
      </c>
      <c r="AE42">
        <f t="shared" si="11"/>
        <v>3.8401618456094806E-2</v>
      </c>
      <c r="AF42">
        <f t="shared" si="12"/>
        <v>218.72228918841031</v>
      </c>
      <c r="AG42">
        <f t="shared" si="13"/>
        <v>2.7532630635611938E-3</v>
      </c>
      <c r="AI42">
        <v>4.1883711701440047</v>
      </c>
      <c r="AJ42">
        <v>32.314042490286674</v>
      </c>
      <c r="AN42">
        <v>0.20261967741678893</v>
      </c>
      <c r="AO42">
        <f t="shared" si="14"/>
        <v>202.61967741678893</v>
      </c>
      <c r="AP42">
        <v>94.829710773680617</v>
      </c>
      <c r="AQ42">
        <v>600</v>
      </c>
    </row>
    <row r="43" spans="2:43" x14ac:dyDescent="0.2">
      <c r="B43">
        <v>950</v>
      </c>
      <c r="C43">
        <v>2100000</v>
      </c>
      <c r="D43">
        <v>557.61170300000003</v>
      </c>
      <c r="E43">
        <v>-505897.46215899999</v>
      </c>
      <c r="F43">
        <v>2518871.613318</v>
      </c>
      <c r="G43">
        <v>-490.19748499999997</v>
      </c>
      <c r="I43">
        <f t="shared" si="5"/>
        <v>1695.9436040358851</v>
      </c>
      <c r="J43">
        <f t="shared" si="6"/>
        <v>5.8064910457795979E-2</v>
      </c>
      <c r="K43">
        <f t="shared" si="7"/>
        <v>0.99850183635033263</v>
      </c>
      <c r="L43">
        <f t="shared" si="8"/>
        <v>-26.461483999970369</v>
      </c>
      <c r="M43">
        <f t="shared" si="9"/>
        <v>-6.7879602999993223</v>
      </c>
      <c r="O43">
        <v>950</v>
      </c>
      <c r="P43">
        <v>2100000</v>
      </c>
      <c r="Q43">
        <v>557.61170300000003</v>
      </c>
      <c r="R43">
        <v>-505897.46215899999</v>
      </c>
      <c r="S43">
        <v>2518871.613318</v>
      </c>
      <c r="T43">
        <v>-490.19748499999997</v>
      </c>
      <c r="U43">
        <v>417.82307200000002</v>
      </c>
      <c r="V43">
        <f t="shared" si="15"/>
        <v>4.1782307200000007E-2</v>
      </c>
      <c r="Y43">
        <v>2100000</v>
      </c>
      <c r="Z43">
        <v>26.170500000000001</v>
      </c>
      <c r="AA43">
        <v>111.048</v>
      </c>
      <c r="AB43">
        <v>84.877499999999998</v>
      </c>
      <c r="AD43">
        <f t="shared" si="10"/>
        <v>320004.53683037014</v>
      </c>
      <c r="AE43">
        <f t="shared" si="11"/>
        <v>4.2446664717413304E-2</v>
      </c>
      <c r="AF43">
        <f t="shared" si="12"/>
        <v>202.84919166236722</v>
      </c>
      <c r="AG43">
        <f t="shared" si="13"/>
        <v>2.9687079108618435E-3</v>
      </c>
      <c r="AI43">
        <v>4.2559929878045155</v>
      </c>
      <c r="AJ43">
        <v>32.340843602937724</v>
      </c>
      <c r="AN43">
        <v>0.15242214381719493</v>
      </c>
      <c r="AO43">
        <f t="shared" si="14"/>
        <v>152.42214381719492</v>
      </c>
      <c r="AP43">
        <v>107.53178565040531</v>
      </c>
      <c r="AQ43">
        <v>600</v>
      </c>
    </row>
    <row r="44" spans="2:43" x14ac:dyDescent="0.2">
      <c r="B44">
        <v>1000</v>
      </c>
      <c r="C44">
        <v>2200000</v>
      </c>
      <c r="D44">
        <v>557.60989800000004</v>
      </c>
      <c r="E44">
        <v>-505891.06936700002</v>
      </c>
      <c r="F44">
        <v>2518871.613318</v>
      </c>
      <c r="G44">
        <v>-539.61068799999998</v>
      </c>
      <c r="I44">
        <f t="shared" si="5"/>
        <v>1702.3363960358547</v>
      </c>
      <c r="J44">
        <f t="shared" si="6"/>
        <v>6.1120958376627343E-2</v>
      </c>
      <c r="K44">
        <f t="shared" si="7"/>
        <v>0.99850183635033263</v>
      </c>
      <c r="L44">
        <f t="shared" si="8"/>
        <v>-20.068692000000738</v>
      </c>
      <c r="M44">
        <f t="shared" si="9"/>
        <v>-6.7106761600003662</v>
      </c>
      <c r="O44">
        <v>1000</v>
      </c>
      <c r="P44">
        <v>2200000</v>
      </c>
      <c r="Q44">
        <v>557.60989800000004</v>
      </c>
      <c r="R44">
        <v>-505891.06936700002</v>
      </c>
      <c r="S44">
        <v>2518871.613318</v>
      </c>
      <c r="T44">
        <v>-539.61068799999998</v>
      </c>
      <c r="U44">
        <v>465.66679199999999</v>
      </c>
      <c r="V44">
        <f t="shared" si="15"/>
        <v>4.6566679200000002E-2</v>
      </c>
      <c r="Y44">
        <v>2200000</v>
      </c>
      <c r="Z44">
        <v>25.876100000000001</v>
      </c>
      <c r="AA44">
        <v>111.086</v>
      </c>
      <c r="AB44">
        <v>85.209900000000005</v>
      </c>
      <c r="AD44">
        <f t="shared" si="10"/>
        <v>323778.91588943749</v>
      </c>
      <c r="AE44">
        <f t="shared" si="11"/>
        <v>4.675563851073751E-2</v>
      </c>
      <c r="AF44">
        <f t="shared" si="12"/>
        <v>194.97966314861924</v>
      </c>
      <c r="AG44">
        <f t="shared" si="13"/>
        <v>3.0885272354839663E-3</v>
      </c>
      <c r="AI44">
        <v>5.3946360506503996</v>
      </c>
      <c r="AJ44">
        <v>32.639776818746817</v>
      </c>
      <c r="AN44">
        <v>0.12499099832253747</v>
      </c>
      <c r="AO44">
        <f t="shared" si="14"/>
        <v>124.99099832253748</v>
      </c>
      <c r="AP44">
        <v>122.70417644626383</v>
      </c>
      <c r="AQ44">
        <v>600</v>
      </c>
    </row>
    <row r="45" spans="2:43" x14ac:dyDescent="0.2">
      <c r="B45">
        <v>1050</v>
      </c>
      <c r="C45">
        <v>2300000</v>
      </c>
      <c r="D45">
        <v>557.62544200000002</v>
      </c>
      <c r="E45">
        <v>-505906.01322399999</v>
      </c>
      <c r="F45">
        <v>2518871.613318</v>
      </c>
      <c r="G45">
        <v>-420.22991400000001</v>
      </c>
      <c r="I45">
        <f t="shared" si="5"/>
        <v>1687.3925390358781</v>
      </c>
      <c r="J45">
        <f t="shared" si="6"/>
        <v>6.4177006295458708E-2</v>
      </c>
      <c r="K45">
        <f t="shared" si="7"/>
        <v>0.99850183635033263</v>
      </c>
      <c r="L45">
        <f t="shared" si="8"/>
        <v>-35.012548999977298</v>
      </c>
      <c r="M45">
        <f t="shared" si="9"/>
        <v>-7.1374091399992903</v>
      </c>
      <c r="O45">
        <v>1050</v>
      </c>
      <c r="P45">
        <v>2300000</v>
      </c>
      <c r="Q45">
        <v>557.62544200000002</v>
      </c>
      <c r="R45">
        <v>-505906.01322399999</v>
      </c>
      <c r="S45">
        <v>2518871.613318</v>
      </c>
      <c r="T45">
        <v>-420.22991400000001</v>
      </c>
      <c r="U45">
        <v>502.95063099999999</v>
      </c>
      <c r="V45">
        <f t="shared" si="15"/>
        <v>5.0295063100000002E-2</v>
      </c>
      <c r="Y45">
        <v>2300000</v>
      </c>
      <c r="Z45">
        <v>25.890999999999998</v>
      </c>
      <c r="AA45">
        <v>110.753</v>
      </c>
      <c r="AB45">
        <v>84.861999999999995</v>
      </c>
      <c r="AD45">
        <f t="shared" si="10"/>
        <v>319829.25487977557</v>
      </c>
      <c r="AE45">
        <f t="shared" si="11"/>
        <v>5.1122779690450974E-2</v>
      </c>
      <c r="AF45">
        <f t="shared" si="12"/>
        <v>183.42969265581033</v>
      </c>
      <c r="AG45">
        <f t="shared" si="13"/>
        <v>3.2830017391457735E-3</v>
      </c>
      <c r="AI45">
        <v>3.3944921156329277</v>
      </c>
      <c r="AJ45">
        <v>32.763650824225955</v>
      </c>
      <c r="AN45">
        <v>9.1287319690993268E-2</v>
      </c>
      <c r="AO45">
        <f t="shared" si="14"/>
        <v>91.287319690993272</v>
      </c>
      <c r="AP45">
        <v>144.73576374069319</v>
      </c>
      <c r="AQ45">
        <v>600</v>
      </c>
    </row>
    <row r="46" spans="2:43" x14ac:dyDescent="0.2">
      <c r="B46">
        <v>1100</v>
      </c>
      <c r="C46">
        <v>2400000</v>
      </c>
      <c r="D46">
        <v>557.62678000000005</v>
      </c>
      <c r="E46">
        <v>-505917.44709600002</v>
      </c>
      <c r="F46">
        <v>2518871.613318</v>
      </c>
      <c r="G46">
        <v>-591.249416</v>
      </c>
      <c r="I46">
        <f t="shared" si="5"/>
        <v>1675.9586670358549</v>
      </c>
      <c r="J46">
        <f t="shared" si="6"/>
        <v>6.7233054214290086E-2</v>
      </c>
      <c r="K46">
        <f t="shared" si="7"/>
        <v>0.99850183635033263</v>
      </c>
      <c r="L46">
        <f t="shared" si="8"/>
        <v>-46.446421000000555</v>
      </c>
      <c r="M46">
        <f t="shared" si="9"/>
        <v>-7.0672094400002239</v>
      </c>
      <c r="O46">
        <v>1100</v>
      </c>
      <c r="P46">
        <v>2400000</v>
      </c>
      <c r="Q46">
        <v>557.62678000000005</v>
      </c>
      <c r="R46">
        <v>-505917.44709600002</v>
      </c>
      <c r="S46">
        <v>2518871.613318</v>
      </c>
      <c r="T46">
        <v>-591.249416</v>
      </c>
      <c r="U46">
        <v>527.55141200000003</v>
      </c>
      <c r="V46">
        <f t="shared" si="15"/>
        <v>5.2755141200000008E-2</v>
      </c>
      <c r="Y46">
        <v>2400000</v>
      </c>
      <c r="Z46">
        <v>25.915199999999999</v>
      </c>
      <c r="AA46">
        <v>110.774</v>
      </c>
      <c r="AB46">
        <v>84.858800000000002</v>
      </c>
      <c r="AD46">
        <f t="shared" si="10"/>
        <v>319793.07561143086</v>
      </c>
      <c r="AE46">
        <f t="shared" si="11"/>
        <v>5.362941041051815E-2</v>
      </c>
      <c r="AF46">
        <f t="shared" si="12"/>
        <v>175.07217284836696</v>
      </c>
      <c r="AG46">
        <f t="shared" si="13"/>
        <v>3.43972425887223E-3</v>
      </c>
      <c r="AI46">
        <v>3.9596322476986878</v>
      </c>
      <c r="AJ46">
        <v>32.982390854427486</v>
      </c>
      <c r="AN46">
        <v>6.3748514910268964E-2</v>
      </c>
      <c r="AO46">
        <f t="shared" si="14"/>
        <v>63.748514910268966</v>
      </c>
      <c r="AP46">
        <v>172.69624212812101</v>
      </c>
      <c r="AQ46">
        <v>600</v>
      </c>
    </row>
    <row r="47" spans="2:43" x14ac:dyDescent="0.2">
      <c r="B47">
        <v>1150</v>
      </c>
      <c r="C47">
        <v>2500000</v>
      </c>
      <c r="D47">
        <v>557.65204700000004</v>
      </c>
      <c r="E47">
        <v>-505902.18922</v>
      </c>
      <c r="F47">
        <v>2518871.613318</v>
      </c>
      <c r="G47">
        <v>-551.17735600000003</v>
      </c>
      <c r="I47">
        <f t="shared" si="5"/>
        <v>1691.2165430358727</v>
      </c>
      <c r="J47">
        <f t="shared" si="6"/>
        <v>7.028910213312145E-2</v>
      </c>
      <c r="K47">
        <f t="shared" si="7"/>
        <v>0.99850183635033263</v>
      </c>
      <c r="L47">
        <f t="shared" si="8"/>
        <v>-31.188544999982696</v>
      </c>
      <c r="M47">
        <f t="shared" si="9"/>
        <v>-6.5333744799994022</v>
      </c>
      <c r="O47">
        <v>1150</v>
      </c>
      <c r="P47">
        <v>2500000</v>
      </c>
      <c r="Q47">
        <v>557.65204700000004</v>
      </c>
      <c r="R47">
        <v>-505902.18922</v>
      </c>
      <c r="S47">
        <v>2518871.613318</v>
      </c>
      <c r="T47">
        <v>-551.17735600000003</v>
      </c>
      <c r="U47">
        <v>561.457717</v>
      </c>
      <c r="V47">
        <f t="shared" si="15"/>
        <v>5.61457717E-2</v>
      </c>
      <c r="Y47">
        <v>2500000</v>
      </c>
      <c r="Z47">
        <v>26.129300000000001</v>
      </c>
      <c r="AA47">
        <v>110.923</v>
      </c>
      <c r="AB47">
        <v>84.793700000000001</v>
      </c>
      <c r="AD47">
        <f t="shared" si="10"/>
        <v>319057.64585406368</v>
      </c>
      <c r="AE47">
        <f t="shared" si="11"/>
        <v>5.720779219658817E-2</v>
      </c>
      <c r="AF47">
        <f t="shared" si="12"/>
        <v>167.07522985505838</v>
      </c>
      <c r="AG47">
        <f t="shared" si="13"/>
        <v>3.6043643364873559E-3</v>
      </c>
      <c r="AI47">
        <v>3.5833881539828343</v>
      </c>
      <c r="AJ47">
        <v>33.004305971070224</v>
      </c>
      <c r="AN47">
        <v>4.6943013591994036E-2</v>
      </c>
      <c r="AO47">
        <f t="shared" si="14"/>
        <v>46.943013591994038</v>
      </c>
      <c r="AP47">
        <v>219.30988446582424</v>
      </c>
      <c r="AQ47">
        <v>600</v>
      </c>
    </row>
    <row r="48" spans="2:43" x14ac:dyDescent="0.2">
      <c r="B48">
        <v>1200</v>
      </c>
      <c r="C48">
        <v>2600000</v>
      </c>
      <c r="D48">
        <v>557.62541499999998</v>
      </c>
      <c r="E48">
        <v>-505897.69962899998</v>
      </c>
      <c r="F48">
        <v>2518871.613318</v>
      </c>
      <c r="G48">
        <v>-670.04151000000002</v>
      </c>
      <c r="I48">
        <f t="shared" si="5"/>
        <v>1695.7061340358923</v>
      </c>
      <c r="J48">
        <f t="shared" si="6"/>
        <v>7.3345150051952815E-2</v>
      </c>
      <c r="K48">
        <f t="shared" si="7"/>
        <v>0.99850183635033263</v>
      </c>
      <c r="L48">
        <f t="shared" si="8"/>
        <v>-26.698953999963123</v>
      </c>
      <c r="M48">
        <f t="shared" si="9"/>
        <v>-6.748740179999368</v>
      </c>
      <c r="O48">
        <v>1200</v>
      </c>
      <c r="P48">
        <v>2600000</v>
      </c>
      <c r="Q48">
        <v>557.62541499999998</v>
      </c>
      <c r="R48">
        <v>-505897.69962899998</v>
      </c>
      <c r="S48">
        <v>2518871.613318</v>
      </c>
      <c r="T48">
        <v>-670.04151000000002</v>
      </c>
      <c r="U48">
        <v>630.88122899999996</v>
      </c>
      <c r="V48">
        <f t="shared" si="15"/>
        <v>6.3088122900000002E-2</v>
      </c>
      <c r="Y48">
        <v>2600000</v>
      </c>
      <c r="Z48">
        <v>25.833100000000002</v>
      </c>
      <c r="AA48">
        <v>111.19799999999999</v>
      </c>
      <c r="AB48">
        <v>85.364900000000006</v>
      </c>
      <c r="AD48">
        <f t="shared" si="10"/>
        <v>325549.02982135268</v>
      </c>
      <c r="AE48">
        <f t="shared" si="11"/>
        <v>6.2999701087507853E-2</v>
      </c>
      <c r="AF48">
        <f t="shared" si="12"/>
        <v>163.37135479868212</v>
      </c>
      <c r="AG48">
        <f t="shared" si="13"/>
        <v>3.6860807131217943E-3</v>
      </c>
      <c r="AI48">
        <v>5.5267377000809708</v>
      </c>
      <c r="AJ48">
        <v>33.11236523001471</v>
      </c>
      <c r="AN48">
        <v>2.9688328181526724E-2</v>
      </c>
      <c r="AO48">
        <f t="shared" si="14"/>
        <v>29.688328181526725</v>
      </c>
      <c r="AP48">
        <v>298.99735199752371</v>
      </c>
      <c r="AQ48">
        <v>600</v>
      </c>
    </row>
    <row r="49" spans="2:43" x14ac:dyDescent="0.2">
      <c r="B49">
        <v>1250</v>
      </c>
      <c r="C49">
        <v>2700000</v>
      </c>
      <c r="D49">
        <v>557.58401300000003</v>
      </c>
      <c r="E49">
        <v>-505901.45516100002</v>
      </c>
      <c r="F49">
        <v>2518871.613318</v>
      </c>
      <c r="G49">
        <v>-554.21567700000003</v>
      </c>
      <c r="I49">
        <f t="shared" si="5"/>
        <v>1691.9506020358531</v>
      </c>
      <c r="J49">
        <f t="shared" si="6"/>
        <v>7.6401197970784179E-2</v>
      </c>
      <c r="K49">
        <f t="shared" si="7"/>
        <v>0.99850183635033263</v>
      </c>
      <c r="L49">
        <f t="shared" si="8"/>
        <v>-30.454486000002362</v>
      </c>
      <c r="M49">
        <f t="shared" si="9"/>
        <v>-6.9136426400005435</v>
      </c>
      <c r="O49">
        <v>1250</v>
      </c>
      <c r="P49">
        <v>2700000</v>
      </c>
      <c r="Q49">
        <v>557.58401300000003</v>
      </c>
      <c r="R49">
        <v>-505901.45516100002</v>
      </c>
      <c r="S49">
        <v>2518871.613318</v>
      </c>
      <c r="T49">
        <v>-554.21567700000003</v>
      </c>
      <c r="U49">
        <v>662.70570799999996</v>
      </c>
      <c r="V49">
        <f t="shared" si="15"/>
        <v>6.6270570799999998E-2</v>
      </c>
      <c r="Y49">
        <v>2700000</v>
      </c>
      <c r="Z49">
        <v>25.881499999999999</v>
      </c>
      <c r="AA49">
        <v>111.018</v>
      </c>
      <c r="AB49">
        <v>85.136499999999998</v>
      </c>
      <c r="AD49">
        <f t="shared" si="10"/>
        <v>322942.92476309056</v>
      </c>
      <c r="AE49">
        <f t="shared" si="11"/>
        <v>6.6711733454508551E-2</v>
      </c>
      <c r="AF49">
        <f t="shared" si="12"/>
        <v>155.58098343386649</v>
      </c>
      <c r="AG49">
        <f t="shared" si="13"/>
        <v>3.8706529982565625E-3</v>
      </c>
      <c r="AI49">
        <v>5.369988040665886</v>
      </c>
      <c r="AJ49">
        <v>33.315476975365627</v>
      </c>
      <c r="AN49">
        <v>1.8647495762829661E-2</v>
      </c>
      <c r="AO49">
        <f t="shared" si="14"/>
        <v>18.64749576282966</v>
      </c>
      <c r="AP49">
        <v>472.46672124136057</v>
      </c>
      <c r="AQ49">
        <v>600</v>
      </c>
    </row>
    <row r="50" spans="2:43" x14ac:dyDescent="0.2">
      <c r="B50">
        <v>1300</v>
      </c>
      <c r="C50">
        <v>2800000</v>
      </c>
      <c r="D50">
        <v>557.58889399999998</v>
      </c>
      <c r="E50">
        <v>-505909.16193100001</v>
      </c>
      <c r="F50">
        <v>2518871.613318</v>
      </c>
      <c r="G50">
        <v>-468.02110099999999</v>
      </c>
      <c r="I50">
        <f t="shared" si="5"/>
        <v>1684.2438320358633</v>
      </c>
      <c r="J50">
        <f t="shared" si="6"/>
        <v>7.9457245889615544E-2</v>
      </c>
      <c r="K50">
        <f t="shared" si="7"/>
        <v>0.99850183635033263</v>
      </c>
      <c r="L50">
        <f t="shared" si="8"/>
        <v>-38.161255999992136</v>
      </c>
      <c r="M50">
        <f t="shared" si="9"/>
        <v>-6.9926673999995543</v>
      </c>
      <c r="O50">
        <v>1300</v>
      </c>
      <c r="P50">
        <v>2800000</v>
      </c>
      <c r="Q50">
        <v>557.58889399999998</v>
      </c>
      <c r="R50">
        <v>-505909.16193100001</v>
      </c>
      <c r="S50">
        <v>2518871.613318</v>
      </c>
      <c r="T50">
        <v>-468.02110099999999</v>
      </c>
      <c r="U50">
        <v>710.43930499999999</v>
      </c>
      <c r="V50">
        <f t="shared" si="15"/>
        <v>7.1043930500000005E-2</v>
      </c>
      <c r="Y50">
        <v>2800000</v>
      </c>
      <c r="Z50">
        <v>26.1404</v>
      </c>
      <c r="AA50">
        <v>110.83199999999999</v>
      </c>
      <c r="AB50">
        <v>84.691599999999994</v>
      </c>
      <c r="AD50">
        <f t="shared" si="10"/>
        <v>317906.50218710129</v>
      </c>
      <c r="AE50">
        <f t="shared" si="11"/>
        <v>7.2649872858312523E-2</v>
      </c>
      <c r="AF50">
        <f t="shared" si="12"/>
        <v>147.26407355159415</v>
      </c>
      <c r="AG50">
        <f t="shared" si="13"/>
        <v>4.0892526294881992E-3</v>
      </c>
      <c r="AI50">
        <v>3.6018421602551878</v>
      </c>
      <c r="AJ50">
        <v>33.452364280525323</v>
      </c>
      <c r="AN50">
        <v>7.5062007113931104E-3</v>
      </c>
      <c r="AO50">
        <f t="shared" si="14"/>
        <v>7.5062007113931104</v>
      </c>
      <c r="AP50">
        <v>1190.2562262900401</v>
      </c>
      <c r="AQ50">
        <v>600</v>
      </c>
    </row>
    <row r="51" spans="2:43" x14ac:dyDescent="0.2">
      <c r="B51">
        <v>1350</v>
      </c>
      <c r="C51">
        <v>2900000</v>
      </c>
      <c r="D51">
        <v>557.61088900000004</v>
      </c>
      <c r="E51">
        <v>-505896.36049799999</v>
      </c>
      <c r="F51">
        <v>2518871.613318</v>
      </c>
      <c r="G51">
        <v>-473.95729599999999</v>
      </c>
      <c r="I51">
        <f t="shared" si="5"/>
        <v>1697.0452650358784</v>
      </c>
      <c r="J51">
        <f t="shared" si="6"/>
        <v>8.2513293808446922E-2</v>
      </c>
      <c r="K51">
        <f t="shared" si="7"/>
        <v>0.99850183635033263</v>
      </c>
      <c r="L51">
        <f t="shared" si="8"/>
        <v>-25.359822999977041</v>
      </c>
      <c r="M51">
        <f t="shared" si="9"/>
        <v>-6.582503339999457</v>
      </c>
      <c r="O51">
        <v>1350</v>
      </c>
      <c r="P51">
        <v>2900000</v>
      </c>
      <c r="Q51">
        <v>557.61088900000004</v>
      </c>
      <c r="R51">
        <v>-505896.36049799999</v>
      </c>
      <c r="S51">
        <v>2518871.613318</v>
      </c>
      <c r="T51">
        <v>-473.95729599999999</v>
      </c>
      <c r="U51">
        <v>762.02373699999998</v>
      </c>
      <c r="V51">
        <f t="shared" si="15"/>
        <v>7.6202373700000006E-2</v>
      </c>
      <c r="Y51">
        <v>2900000</v>
      </c>
      <c r="Z51">
        <v>26.092600000000001</v>
      </c>
      <c r="AA51">
        <v>111.08</v>
      </c>
      <c r="AB51">
        <v>84.987399999999994</v>
      </c>
      <c r="AD51">
        <f t="shared" si="10"/>
        <v>321249.17956880841</v>
      </c>
      <c r="AE51">
        <f t="shared" si="11"/>
        <v>7.7114094112590237E-2</v>
      </c>
      <c r="AF51">
        <f t="shared" si="12"/>
        <v>143.30093032321216</v>
      </c>
      <c r="AG51">
        <f t="shared" si="13"/>
        <v>4.2023453625998856E-3</v>
      </c>
      <c r="AI51">
        <v>5.0194332460022748</v>
      </c>
      <c r="AJ51">
        <v>33.478746372979927</v>
      </c>
    </row>
    <row r="52" spans="2:43" x14ac:dyDescent="0.2">
      <c r="B52">
        <v>1400</v>
      </c>
      <c r="C52">
        <v>3000000</v>
      </c>
      <c r="D52">
        <v>557.62379399999998</v>
      </c>
      <c r="E52">
        <v>-505903.30180999998</v>
      </c>
      <c r="F52">
        <v>2518871.613318</v>
      </c>
      <c r="G52">
        <v>-441.83597300000002</v>
      </c>
      <c r="I52">
        <f t="shared" si="5"/>
        <v>1690.1039530358976</v>
      </c>
      <c r="J52">
        <f t="shared" si="6"/>
        <v>8.5569341727278286E-2</v>
      </c>
      <c r="K52">
        <f t="shared" si="7"/>
        <v>0.99850183635033263</v>
      </c>
      <c r="L52">
        <f t="shared" si="8"/>
        <v>-32.301134999957867</v>
      </c>
      <c r="M52">
        <f t="shared" si="9"/>
        <v>-6.9773582399993757</v>
      </c>
      <c r="O52">
        <v>1400</v>
      </c>
      <c r="P52">
        <v>3000000</v>
      </c>
      <c r="Q52">
        <v>557.62379399999998</v>
      </c>
      <c r="R52">
        <v>-505903.30180999998</v>
      </c>
      <c r="S52">
        <v>2518871.613318</v>
      </c>
      <c r="T52">
        <v>-441.83597300000002</v>
      </c>
      <c r="U52">
        <v>808.95946600000002</v>
      </c>
      <c r="V52">
        <f t="shared" si="15"/>
        <v>8.0895946600000004E-2</v>
      </c>
      <c r="Y52">
        <v>3000000</v>
      </c>
      <c r="Z52">
        <v>25.9041</v>
      </c>
      <c r="AA52">
        <v>111.55200000000001</v>
      </c>
      <c r="AB52">
        <v>85.647900000000007</v>
      </c>
      <c r="AD52">
        <f t="shared" si="10"/>
        <v>328797.53623527766</v>
      </c>
      <c r="AE52">
        <f t="shared" si="11"/>
        <v>7.9984437549041137E-2</v>
      </c>
      <c r="AF52">
        <f t="shared" si="12"/>
        <v>141.42991165777443</v>
      </c>
      <c r="AG52">
        <f t="shared" si="13"/>
        <v>4.2579394481782312E-3</v>
      </c>
      <c r="AI52">
        <v>5.1652138522420987</v>
      </c>
      <c r="AJ52">
        <v>33.519767000623553</v>
      </c>
      <c r="AK52">
        <f>AVERAGE(AI47:AI57)</f>
        <v>4.2339182751123596</v>
      </c>
      <c r="AL52">
        <f>AVERAGE(AJ47:AJ57)</f>
        <v>33.568459607833958</v>
      </c>
    </row>
    <row r="53" spans="2:43" x14ac:dyDescent="0.2">
      <c r="B53">
        <v>1450</v>
      </c>
      <c r="C53">
        <v>3100000</v>
      </c>
      <c r="D53">
        <v>557.65046600000005</v>
      </c>
      <c r="E53">
        <v>-505911.464163</v>
      </c>
      <c r="F53">
        <v>2518871.613318</v>
      </c>
      <c r="G53">
        <v>-339.09176000000002</v>
      </c>
      <c r="I53">
        <f t="shared" si="5"/>
        <v>1681.941600035876</v>
      </c>
      <c r="J53">
        <f t="shared" si="6"/>
        <v>8.8625389646109651E-2</v>
      </c>
      <c r="K53">
        <f t="shared" si="7"/>
        <v>0.99850183635033263</v>
      </c>
      <c r="L53">
        <f t="shared" si="8"/>
        <v>-40.463487999979407</v>
      </c>
      <c r="M53">
        <f t="shared" si="9"/>
        <v>-7.0017790600001897</v>
      </c>
      <c r="O53">
        <v>1450</v>
      </c>
      <c r="P53">
        <v>3100000</v>
      </c>
      <c r="Q53">
        <v>557.65046600000005</v>
      </c>
      <c r="R53">
        <v>-505911.464163</v>
      </c>
      <c r="S53">
        <v>2518871.613318</v>
      </c>
      <c r="T53">
        <v>-339.09176000000002</v>
      </c>
      <c r="U53">
        <v>847.75647700000002</v>
      </c>
      <c r="V53">
        <f t="shared" si="15"/>
        <v>8.4775647700000012E-2</v>
      </c>
      <c r="Y53">
        <v>3100000</v>
      </c>
      <c r="Z53">
        <v>25.599299999999999</v>
      </c>
      <c r="AA53">
        <v>111.145</v>
      </c>
      <c r="AB53">
        <v>85.545699999999997</v>
      </c>
      <c r="AD53">
        <f t="shared" si="10"/>
        <v>327621.9197756541</v>
      </c>
      <c r="AE53">
        <f t="shared" si="11"/>
        <v>8.412119901614476E-2</v>
      </c>
      <c r="AF53">
        <f t="shared" si="12"/>
        <v>136.06477247510267</v>
      </c>
      <c r="AG53">
        <f t="shared" si="13"/>
        <v>4.4258332928178842E-3</v>
      </c>
      <c r="AI53">
        <v>3.4655743717245291</v>
      </c>
      <c r="AJ53">
        <v>33.591178284877145</v>
      </c>
    </row>
    <row r="54" spans="2:43" x14ac:dyDescent="0.2">
      <c r="B54">
        <v>1500</v>
      </c>
      <c r="C54">
        <v>3200000</v>
      </c>
      <c r="D54">
        <v>557.68395699999996</v>
      </c>
      <c r="E54">
        <v>-505906.22774100001</v>
      </c>
      <c r="F54">
        <v>2518871.613318</v>
      </c>
      <c r="G54">
        <v>-302.173092</v>
      </c>
      <c r="I54">
        <f t="shared" si="5"/>
        <v>1687.1780220358633</v>
      </c>
      <c r="J54">
        <f t="shared" si="6"/>
        <v>9.1681437564941015E-2</v>
      </c>
      <c r="K54">
        <f t="shared" si="7"/>
        <v>0.99850183635033263</v>
      </c>
      <c r="L54">
        <f t="shared" si="8"/>
        <v>-35.227065999992192</v>
      </c>
      <c r="M54">
        <f t="shared" si="9"/>
        <v>-6.7338035600000152</v>
      </c>
      <c r="O54">
        <v>1500</v>
      </c>
      <c r="P54">
        <v>3200000</v>
      </c>
      <c r="Q54">
        <v>557.68395699999996</v>
      </c>
      <c r="R54">
        <v>-505906.22774100001</v>
      </c>
      <c r="S54">
        <v>2518871.613318</v>
      </c>
      <c r="T54">
        <v>-302.173092</v>
      </c>
      <c r="U54">
        <v>921.15993600000002</v>
      </c>
      <c r="V54">
        <f t="shared" si="15"/>
        <v>9.2115993600000001E-2</v>
      </c>
      <c r="Y54">
        <v>3200000</v>
      </c>
      <c r="Z54">
        <v>26.122599999999998</v>
      </c>
      <c r="AA54">
        <v>110.821</v>
      </c>
      <c r="AB54">
        <v>84.698400000000007</v>
      </c>
      <c r="AD54">
        <f t="shared" si="10"/>
        <v>317983.08372967748</v>
      </c>
      <c r="AE54">
        <f t="shared" si="11"/>
        <v>9.4175581991217949E-2</v>
      </c>
      <c r="AF54">
        <f t="shared" si="12"/>
        <v>127.65960868134117</v>
      </c>
      <c r="AG54">
        <f t="shared" si="13"/>
        <v>4.7172320690970276E-3</v>
      </c>
      <c r="AI54">
        <v>4.0493531785198353</v>
      </c>
      <c r="AJ54">
        <v>33.676255743902388</v>
      </c>
    </row>
    <row r="55" spans="2:43" x14ac:dyDescent="0.2">
      <c r="B55">
        <v>1550</v>
      </c>
      <c r="C55">
        <v>3300000</v>
      </c>
      <c r="D55">
        <v>557.64940999999999</v>
      </c>
      <c r="E55">
        <v>-505906.39656999998</v>
      </c>
      <c r="F55">
        <v>2518871.613318</v>
      </c>
      <c r="G55">
        <v>-104.788911</v>
      </c>
      <c r="I55">
        <f t="shared" si="5"/>
        <v>1687.0091930358903</v>
      </c>
      <c r="J55">
        <f t="shared" si="6"/>
        <v>9.473748548377238E-2</v>
      </c>
      <c r="K55">
        <f t="shared" si="7"/>
        <v>0.99850183635033263</v>
      </c>
      <c r="L55">
        <f t="shared" si="8"/>
        <v>-35.395894999965094</v>
      </c>
      <c r="M55">
        <f t="shared" si="9"/>
        <v>-6.8419085799992168</v>
      </c>
      <c r="O55">
        <v>1550</v>
      </c>
      <c r="P55">
        <v>3300000</v>
      </c>
      <c r="Q55">
        <v>557.64940999999999</v>
      </c>
      <c r="R55">
        <v>-505906.39656999998</v>
      </c>
      <c r="S55">
        <v>2518871.613318</v>
      </c>
      <c r="T55">
        <v>-104.788911</v>
      </c>
      <c r="U55">
        <v>997.598208</v>
      </c>
      <c r="V55">
        <f t="shared" si="15"/>
        <v>9.975982080000001E-2</v>
      </c>
      <c r="Y55">
        <v>3300000</v>
      </c>
      <c r="Z55">
        <v>25.648800000000001</v>
      </c>
      <c r="AA55">
        <v>110.729</v>
      </c>
      <c r="AB55">
        <v>85.080200000000005</v>
      </c>
      <c r="AD55">
        <f t="shared" si="10"/>
        <v>322302.67060903268</v>
      </c>
      <c r="AE55">
        <f t="shared" si="11"/>
        <v>0.10062341320905005</v>
      </c>
      <c r="AF55">
        <f t="shared" si="12"/>
        <v>125.21978596178029</v>
      </c>
      <c r="AG55">
        <f t="shared" si="13"/>
        <v>4.8091441410369768E-3</v>
      </c>
      <c r="AI55">
        <v>3.0400892780014406</v>
      </c>
      <c r="AJ55">
        <v>33.942490089140989</v>
      </c>
    </row>
    <row r="56" spans="2:43" x14ac:dyDescent="0.2">
      <c r="B56">
        <v>1600</v>
      </c>
      <c r="C56">
        <v>3400000</v>
      </c>
      <c r="D56">
        <v>557.63566700000001</v>
      </c>
      <c r="E56">
        <v>-505894.957536</v>
      </c>
      <c r="F56">
        <v>2518871.613318</v>
      </c>
      <c r="G56">
        <v>-348.136077</v>
      </c>
      <c r="I56">
        <f t="shared" si="5"/>
        <v>1698.4482270358712</v>
      </c>
      <c r="J56">
        <f t="shared" si="6"/>
        <v>9.7793533402603758E-2</v>
      </c>
      <c r="K56">
        <f t="shared" si="7"/>
        <v>0.99850183635033263</v>
      </c>
      <c r="L56">
        <f t="shared" si="8"/>
        <v>-23.956860999984201</v>
      </c>
      <c r="M56">
        <f t="shared" si="9"/>
        <v>-6.6097513200001412</v>
      </c>
      <c r="O56">
        <v>1600</v>
      </c>
      <c r="P56">
        <v>3400000</v>
      </c>
      <c r="Q56">
        <v>557.63566700000001</v>
      </c>
      <c r="R56">
        <v>-505894.957536</v>
      </c>
      <c r="S56">
        <v>2518871.613318</v>
      </c>
      <c r="T56">
        <v>-348.136077</v>
      </c>
      <c r="U56">
        <v>1041.167089</v>
      </c>
      <c r="V56">
        <f t="shared" si="15"/>
        <v>0.10411670890000001</v>
      </c>
      <c r="Y56">
        <v>3400000</v>
      </c>
      <c r="Z56">
        <v>26.1526</v>
      </c>
      <c r="AA56">
        <v>111.038</v>
      </c>
      <c r="AB56">
        <v>84.885400000000004</v>
      </c>
      <c r="AD56">
        <f t="shared" si="10"/>
        <v>320093.89871588722</v>
      </c>
      <c r="AE56">
        <f t="shared" si="11"/>
        <v>0.10574268265247194</v>
      </c>
      <c r="AF56">
        <f t="shared" si="12"/>
        <v>120.47534112919205</v>
      </c>
      <c r="AG56">
        <f t="shared" si="13"/>
        <v>4.9985332629540287E-3</v>
      </c>
      <c r="AI56">
        <v>4.9924363250889057</v>
      </c>
      <c r="AJ56">
        <v>34.048148006251729</v>
      </c>
    </row>
    <row r="57" spans="2:43" x14ac:dyDescent="0.2">
      <c r="B57">
        <v>1650</v>
      </c>
      <c r="C57">
        <v>3500000</v>
      </c>
      <c r="D57">
        <v>557.69272699999999</v>
      </c>
      <c r="E57">
        <v>-505909.08886299998</v>
      </c>
      <c r="F57">
        <v>2518871.613318</v>
      </c>
      <c r="G57">
        <v>-257.24359500000003</v>
      </c>
      <c r="I57">
        <f t="shared" si="5"/>
        <v>1684.3169000358903</v>
      </c>
      <c r="J57">
        <f t="shared" si="6"/>
        <v>0.10084958132143512</v>
      </c>
      <c r="K57">
        <f t="shared" si="7"/>
        <v>0.99850183635033263</v>
      </c>
      <c r="L57">
        <f t="shared" si="8"/>
        <v>-38.088187999965157</v>
      </c>
      <c r="M57">
        <f t="shared" si="9"/>
        <v>-7.121158539999378</v>
      </c>
      <c r="O57">
        <v>1650</v>
      </c>
      <c r="P57">
        <v>3500000</v>
      </c>
      <c r="Q57">
        <v>557.69272699999999</v>
      </c>
      <c r="R57">
        <v>-505909.08886299998</v>
      </c>
      <c r="S57">
        <v>2518871.613318</v>
      </c>
      <c r="T57">
        <v>-257.24359500000003</v>
      </c>
      <c r="U57">
        <v>1095.8090520000001</v>
      </c>
      <c r="V57">
        <f t="shared" si="15"/>
        <v>0.10958090520000001</v>
      </c>
      <c r="Y57">
        <v>3500000</v>
      </c>
      <c r="Z57">
        <v>25.890599999999999</v>
      </c>
      <c r="AA57">
        <v>111.264</v>
      </c>
      <c r="AB57">
        <v>85.373400000000004</v>
      </c>
      <c r="AD57">
        <f t="shared" si="10"/>
        <v>325646.28673712665</v>
      </c>
      <c r="AE57">
        <f t="shared" si="11"/>
        <v>0.10939463958599066</v>
      </c>
      <c r="AF57">
        <f t="shared" si="12"/>
        <v>118.85102658975616</v>
      </c>
      <c r="AG57">
        <f t="shared" si="13"/>
        <v>5.0668472732561488E-3</v>
      </c>
      <c r="AI57">
        <v>2.7590447196719898</v>
      </c>
      <c r="AJ57">
        <v>34.11195773142196</v>
      </c>
    </row>
    <row r="58" spans="2:43" x14ac:dyDescent="0.2">
      <c r="B58">
        <v>1700</v>
      </c>
      <c r="C58">
        <v>3600000</v>
      </c>
      <c r="D58">
        <v>557.63679500000001</v>
      </c>
      <c r="E58">
        <v>-505910.88399100001</v>
      </c>
      <c r="F58">
        <v>2518871.613318</v>
      </c>
      <c r="G58">
        <v>-207.49589900000001</v>
      </c>
      <c r="I58">
        <f t="shared" si="5"/>
        <v>1682.5217720358633</v>
      </c>
      <c r="J58">
        <f t="shared" si="6"/>
        <v>0.10390562924026649</v>
      </c>
      <c r="K58">
        <f t="shared" si="7"/>
        <v>0.99850183635033263</v>
      </c>
      <c r="L58">
        <f t="shared" si="8"/>
        <v>-39.883315999992192</v>
      </c>
      <c r="M58">
        <f t="shared" si="9"/>
        <v>-6.8744345600002994</v>
      </c>
      <c r="O58">
        <v>1700</v>
      </c>
      <c r="P58">
        <v>3600000</v>
      </c>
      <c r="Q58">
        <v>557.63679500000001</v>
      </c>
      <c r="R58">
        <v>-505910.88399100001</v>
      </c>
      <c r="S58">
        <v>2518871.613318</v>
      </c>
      <c r="T58">
        <v>-207.49589900000001</v>
      </c>
      <c r="U58">
        <v>1182.5390379999999</v>
      </c>
      <c r="V58">
        <f t="shared" si="15"/>
        <v>0.11825390379999999</v>
      </c>
      <c r="Y58">
        <v>3600000</v>
      </c>
      <c r="Z58">
        <v>26.247499999999999</v>
      </c>
      <c r="AA58">
        <v>110.98699999999999</v>
      </c>
      <c r="AB58">
        <v>84.739500000000007</v>
      </c>
      <c r="AD58">
        <f t="shared" si="10"/>
        <v>318446.21340742108</v>
      </c>
      <c r="AE58">
        <f t="shared" si="11"/>
        <v>0.12072207344589574</v>
      </c>
      <c r="AF58">
        <f t="shared" si="12"/>
        <v>112.80488806702881</v>
      </c>
      <c r="AG58">
        <f t="shared" si="13"/>
        <v>5.3384211475142104E-3</v>
      </c>
      <c r="AI58">
        <v>3.7511460229914291</v>
      </c>
      <c r="AJ58">
        <v>34.118562430577114</v>
      </c>
    </row>
    <row r="59" spans="2:43" x14ac:dyDescent="0.2">
      <c r="B59">
        <v>1750</v>
      </c>
      <c r="C59">
        <v>3700000</v>
      </c>
      <c r="D59">
        <v>557.61034700000005</v>
      </c>
      <c r="E59">
        <v>-505914.18223999999</v>
      </c>
      <c r="F59">
        <v>2518871.613318</v>
      </c>
      <c r="G59">
        <v>111.12524999999999</v>
      </c>
      <c r="I59">
        <f t="shared" si="5"/>
        <v>1679.2235230358783</v>
      </c>
      <c r="J59">
        <f t="shared" si="6"/>
        <v>0.10696167715909785</v>
      </c>
      <c r="K59">
        <f t="shared" si="7"/>
        <v>0.99850183635033263</v>
      </c>
      <c r="L59">
        <f t="shared" si="8"/>
        <v>-43.181564999977127</v>
      </c>
      <c r="M59">
        <f t="shared" si="9"/>
        <v>-6.9044969799994576</v>
      </c>
      <c r="O59">
        <v>1750</v>
      </c>
      <c r="P59">
        <v>3700000</v>
      </c>
      <c r="Q59">
        <v>557.61034700000005</v>
      </c>
      <c r="R59">
        <v>-505914.18223999999</v>
      </c>
      <c r="S59">
        <v>2518871.613318</v>
      </c>
      <c r="T59">
        <v>111.12524999999999</v>
      </c>
      <c r="U59">
        <v>1240.773561</v>
      </c>
      <c r="V59">
        <f t="shared" si="15"/>
        <v>0.12407735610000001</v>
      </c>
      <c r="Y59">
        <v>3700000</v>
      </c>
      <c r="Z59">
        <v>26.019200000000001</v>
      </c>
      <c r="AA59">
        <v>111.235</v>
      </c>
      <c r="AB59">
        <v>85.215800000000002</v>
      </c>
      <c r="AD59">
        <f t="shared" si="10"/>
        <v>323846.17666114919</v>
      </c>
      <c r="AE59">
        <f t="shared" si="11"/>
        <v>0.12455496532573396</v>
      </c>
      <c r="AF59">
        <f t="shared" si="12"/>
        <v>111.44009576305373</v>
      </c>
      <c r="AG59">
        <f t="shared" si="13"/>
        <v>5.4038000943611017E-3</v>
      </c>
      <c r="AI59">
        <v>3.7414350272533157</v>
      </c>
      <c r="AJ59">
        <v>34.120411201252125</v>
      </c>
    </row>
    <row r="60" spans="2:43" x14ac:dyDescent="0.2">
      <c r="B60">
        <v>1800</v>
      </c>
      <c r="C60">
        <v>3800000</v>
      </c>
      <c r="D60">
        <v>557.655393</v>
      </c>
      <c r="E60">
        <v>-505913.565045</v>
      </c>
      <c r="F60">
        <v>2518871.613318</v>
      </c>
      <c r="G60">
        <v>-48.975679</v>
      </c>
      <c r="I60">
        <f t="shared" si="5"/>
        <v>1679.8407180358772</v>
      </c>
      <c r="J60">
        <f t="shared" si="6"/>
        <v>0.11001772507792922</v>
      </c>
      <c r="K60">
        <f t="shared" si="7"/>
        <v>0.99850183635033263</v>
      </c>
      <c r="L60">
        <f t="shared" si="8"/>
        <v>-42.564369999978226</v>
      </c>
      <c r="M60">
        <f t="shared" si="9"/>
        <v>-6.826188099999781</v>
      </c>
      <c r="O60">
        <v>1800</v>
      </c>
      <c r="P60">
        <v>3800000</v>
      </c>
      <c r="Q60">
        <v>557.655393</v>
      </c>
      <c r="R60">
        <v>-505913.565045</v>
      </c>
      <c r="S60">
        <v>2518871.613318</v>
      </c>
      <c r="T60">
        <v>-48.975679</v>
      </c>
      <c r="U60">
        <v>1289.2225719999999</v>
      </c>
      <c r="V60">
        <f t="shared" si="15"/>
        <v>0.1289222572</v>
      </c>
      <c r="Y60">
        <v>3800000</v>
      </c>
      <c r="Z60">
        <v>26.0412</v>
      </c>
      <c r="AA60">
        <v>111.312</v>
      </c>
      <c r="AB60">
        <v>85.270799999999994</v>
      </c>
      <c r="AD60">
        <f t="shared" si="10"/>
        <v>324473.63206674519</v>
      </c>
      <c r="AE60">
        <f t="shared" si="11"/>
        <v>0.12916825097788764</v>
      </c>
      <c r="AF60">
        <f t="shared" si="12"/>
        <v>108.55445623921885</v>
      </c>
      <c r="AG60">
        <f t="shared" si="13"/>
        <v>5.5474461469637529E-3</v>
      </c>
      <c r="AI60">
        <v>5.3020411486244017</v>
      </c>
      <c r="AJ60">
        <v>34.244214408014706</v>
      </c>
    </row>
    <row r="61" spans="2:43" x14ac:dyDescent="0.2">
      <c r="B61">
        <v>1850</v>
      </c>
      <c r="C61">
        <v>3900000</v>
      </c>
      <c r="D61">
        <v>557.65856799999995</v>
      </c>
      <c r="E61">
        <v>-505888.59101400001</v>
      </c>
      <c r="F61">
        <v>2518871.613318</v>
      </c>
      <c r="G61">
        <v>-64.442526999999998</v>
      </c>
      <c r="I61">
        <f t="shared" si="5"/>
        <v>1704.8147490358679</v>
      </c>
      <c r="J61">
        <f t="shared" si="6"/>
        <v>0.11307377299676059</v>
      </c>
      <c r="K61">
        <f t="shared" si="7"/>
        <v>0.99850183635033263</v>
      </c>
      <c r="L61">
        <f t="shared" si="8"/>
        <v>-17.59033899998758</v>
      </c>
      <c r="M61">
        <f t="shared" si="9"/>
        <v>-6.3390513799999466</v>
      </c>
      <c r="O61">
        <v>1850</v>
      </c>
      <c r="P61">
        <v>3900000</v>
      </c>
      <c r="Q61">
        <v>557.65856799999995</v>
      </c>
      <c r="R61">
        <v>-505888.59101400001</v>
      </c>
      <c r="S61">
        <v>2518871.613318</v>
      </c>
      <c r="T61">
        <v>-64.442526999999998</v>
      </c>
      <c r="U61">
        <v>1402.3267559999999</v>
      </c>
      <c r="V61">
        <f t="shared" si="15"/>
        <v>0.1402326756</v>
      </c>
      <c r="Y61">
        <v>3900000</v>
      </c>
      <c r="Z61">
        <v>25.960799999999999</v>
      </c>
      <c r="AA61">
        <v>111.239</v>
      </c>
      <c r="AB61">
        <v>85.278199999999998</v>
      </c>
      <c r="AD61">
        <f t="shared" si="10"/>
        <v>324558.11514618748</v>
      </c>
      <c r="AE61">
        <f t="shared" si="11"/>
        <v>0.14046367806740082</v>
      </c>
      <c r="AF61">
        <f t="shared" si="12"/>
        <v>105.64805240055897</v>
      </c>
      <c r="AG61">
        <f t="shared" si="13"/>
        <v>5.7000577513420759E-3</v>
      </c>
      <c r="AI61">
        <v>3.2749290962081834</v>
      </c>
      <c r="AJ61">
        <v>34.289164044864066</v>
      </c>
    </row>
    <row r="62" spans="2:43" x14ac:dyDescent="0.2">
      <c r="B62">
        <v>1900</v>
      </c>
      <c r="C62">
        <v>4000000</v>
      </c>
      <c r="D62">
        <v>557.637068</v>
      </c>
      <c r="E62">
        <v>-505898.05134200002</v>
      </c>
      <c r="F62">
        <v>2518871.613318</v>
      </c>
      <c r="G62">
        <v>-90.698632000000003</v>
      </c>
      <c r="I62">
        <f t="shared" si="5"/>
        <v>1695.3544210358523</v>
      </c>
      <c r="J62">
        <f t="shared" si="6"/>
        <v>0.11612982091559196</v>
      </c>
      <c r="K62">
        <f t="shared" si="7"/>
        <v>0.99850183635033263</v>
      </c>
      <c r="L62">
        <f t="shared" si="8"/>
        <v>-27.050667000003159</v>
      </c>
      <c r="M62">
        <f t="shared" si="9"/>
        <v>-7.0277385600000706</v>
      </c>
      <c r="O62">
        <v>1900</v>
      </c>
      <c r="P62">
        <v>4000000</v>
      </c>
      <c r="Q62">
        <v>557.637068</v>
      </c>
      <c r="R62">
        <v>-505898.05134200002</v>
      </c>
      <c r="S62">
        <v>2518871.613318</v>
      </c>
      <c r="T62">
        <v>-90.698632000000003</v>
      </c>
      <c r="U62">
        <v>1497.590234</v>
      </c>
      <c r="V62">
        <f t="shared" si="15"/>
        <v>0.1497590234</v>
      </c>
      <c r="Y62">
        <v>4000000</v>
      </c>
      <c r="Z62">
        <v>26.1511</v>
      </c>
      <c r="AA62">
        <v>111.322</v>
      </c>
      <c r="AB62">
        <v>85.170900000000003</v>
      </c>
      <c r="AD62">
        <f t="shared" si="10"/>
        <v>323334.54501931678</v>
      </c>
      <c r="AE62">
        <f t="shared" si="11"/>
        <v>0.15057337356710465</v>
      </c>
      <c r="AF62">
        <f t="shared" si="12"/>
        <v>102.48003316349082</v>
      </c>
      <c r="AG62">
        <f t="shared" si="13"/>
        <v>5.8762666385878733E-3</v>
      </c>
      <c r="AI62">
        <v>5.7754399943839809</v>
      </c>
      <c r="AJ62">
        <v>34.313386186589156</v>
      </c>
    </row>
    <row r="63" spans="2:43" x14ac:dyDescent="0.2">
      <c r="B63">
        <v>1950</v>
      </c>
      <c r="C63">
        <v>4100000</v>
      </c>
      <c r="D63">
        <v>557.56005700000003</v>
      </c>
      <c r="E63">
        <v>-505893.67627900001</v>
      </c>
      <c r="F63">
        <v>2518871.613318</v>
      </c>
      <c r="G63">
        <v>34.381467999999998</v>
      </c>
      <c r="I63">
        <f t="shared" si="5"/>
        <v>1699.7294840358663</v>
      </c>
      <c r="J63">
        <f t="shared" si="6"/>
        <v>0.11918586883442332</v>
      </c>
      <c r="K63">
        <f t="shared" si="7"/>
        <v>0.99850183635033263</v>
      </c>
      <c r="L63">
        <f t="shared" si="8"/>
        <v>-22.675603999989107</v>
      </c>
      <c r="M63">
        <f t="shared" si="9"/>
        <v>-6.7510307399994778</v>
      </c>
      <c r="O63">
        <v>1950</v>
      </c>
      <c r="P63">
        <v>4100000</v>
      </c>
      <c r="Q63">
        <v>557.56005700000003</v>
      </c>
      <c r="R63">
        <v>-505893.67627900001</v>
      </c>
      <c r="S63">
        <v>2518871.613318</v>
      </c>
      <c r="T63">
        <v>34.381467999999998</v>
      </c>
      <c r="U63">
        <v>1547.5882549999999</v>
      </c>
      <c r="V63">
        <f t="shared" si="15"/>
        <v>0.1547588255</v>
      </c>
      <c r="Y63">
        <v>4100000</v>
      </c>
      <c r="Z63">
        <v>26.1675</v>
      </c>
      <c r="AA63">
        <v>111.15</v>
      </c>
      <c r="AB63">
        <v>84.982500000000002</v>
      </c>
      <c r="AD63">
        <f t="shared" si="10"/>
        <v>321193.61732459109</v>
      </c>
      <c r="AE63">
        <f t="shared" si="11"/>
        <v>0.15663752313504903</v>
      </c>
      <c r="AF63">
        <f t="shared" si="12"/>
        <v>99.191177616855768</v>
      </c>
      <c r="AG63">
        <f t="shared" si="13"/>
        <v>6.0711044517094918E-3</v>
      </c>
      <c r="AI63">
        <v>4.9939598345842873</v>
      </c>
      <c r="AJ63">
        <v>34.335915721114873</v>
      </c>
      <c r="AK63">
        <f>AVERAGE(AI58:AI68)</f>
        <v>4.2874484751747621</v>
      </c>
      <c r="AL63">
        <f>AVERAGE(AJ58:AJ68)</f>
        <v>34.360632944343322</v>
      </c>
    </row>
    <row r="64" spans="2:43" x14ac:dyDescent="0.2">
      <c r="B64">
        <v>2000</v>
      </c>
      <c r="C64">
        <v>4200000</v>
      </c>
      <c r="D64">
        <v>557.64555199999995</v>
      </c>
      <c r="E64">
        <v>-505907.759249</v>
      </c>
      <c r="F64">
        <v>2518871.613318</v>
      </c>
      <c r="G64">
        <v>141.57086899999999</v>
      </c>
      <c r="I64">
        <f t="shared" si="5"/>
        <v>1685.6465140358778</v>
      </c>
      <c r="J64">
        <f t="shared" si="6"/>
        <v>0.12224191675325469</v>
      </c>
      <c r="K64">
        <f t="shared" si="7"/>
        <v>0.99850183635033263</v>
      </c>
      <c r="L64">
        <f t="shared" si="8"/>
        <v>-36.758573999977671</v>
      </c>
      <c r="M64">
        <f t="shared" si="9"/>
        <v>-7.1201913999995305</v>
      </c>
      <c r="O64">
        <v>2000</v>
      </c>
      <c r="P64">
        <v>4200000</v>
      </c>
      <c r="Q64">
        <v>557.64555199999995</v>
      </c>
      <c r="R64">
        <v>-505907.759249</v>
      </c>
      <c r="S64">
        <v>2518871.613318</v>
      </c>
      <c r="T64">
        <v>141.57086899999999</v>
      </c>
      <c r="U64">
        <v>1676.1808599999999</v>
      </c>
      <c r="V64">
        <f t="shared" si="15"/>
        <v>0.167618086</v>
      </c>
      <c r="Y64">
        <v>4200000</v>
      </c>
      <c r="Z64">
        <v>25.922899999999998</v>
      </c>
      <c r="AA64">
        <v>111.18</v>
      </c>
      <c r="AB64">
        <v>85.257099999999994</v>
      </c>
      <c r="AD64">
        <f t="shared" si="10"/>
        <v>324317.26290179184</v>
      </c>
      <c r="AE64">
        <f t="shared" si="11"/>
        <v>0.16801888551067401</v>
      </c>
      <c r="AF64">
        <f t="shared" si="12"/>
        <v>97.651927859729511</v>
      </c>
      <c r="AG64">
        <f t="shared" si="13"/>
        <v>6.1668009346934772E-3</v>
      </c>
      <c r="AI64">
        <v>5.4852508248106338</v>
      </c>
      <c r="AJ64">
        <v>34.411226606090402</v>
      </c>
    </row>
    <row r="65" spans="2:38" x14ac:dyDescent="0.2">
      <c r="B65">
        <v>2050</v>
      </c>
      <c r="C65">
        <v>4300000</v>
      </c>
      <c r="D65">
        <v>557.58483799999999</v>
      </c>
      <c r="E65">
        <v>-505894.52273099998</v>
      </c>
      <c r="F65">
        <v>2518871.613318</v>
      </c>
      <c r="G65">
        <v>66.334582999999995</v>
      </c>
      <c r="I65">
        <f t="shared" si="5"/>
        <v>1698.8830320358975</v>
      </c>
      <c r="J65">
        <f t="shared" si="6"/>
        <v>0.12529796467208607</v>
      </c>
      <c r="K65">
        <f t="shared" si="7"/>
        <v>0.99850183635033263</v>
      </c>
      <c r="L65">
        <f t="shared" si="8"/>
        <v>-23.522055999957956</v>
      </c>
      <c r="M65">
        <f t="shared" si="9"/>
        <v>-6.5738016399993651</v>
      </c>
      <c r="O65">
        <v>2050</v>
      </c>
      <c r="P65">
        <v>4300000</v>
      </c>
      <c r="Q65">
        <v>557.58483799999999</v>
      </c>
      <c r="R65">
        <v>-505894.52273099998</v>
      </c>
      <c r="S65">
        <v>2518871.613318</v>
      </c>
      <c r="T65">
        <v>66.334582999999995</v>
      </c>
      <c r="U65">
        <v>1763.7565850000001</v>
      </c>
      <c r="V65">
        <f t="shared" si="15"/>
        <v>0.1763756585</v>
      </c>
      <c r="Y65">
        <v>4300000</v>
      </c>
      <c r="Z65">
        <v>26.2119</v>
      </c>
      <c r="AA65">
        <v>110.85599999999999</v>
      </c>
      <c r="AB65">
        <v>84.644099999999995</v>
      </c>
      <c r="AD65">
        <f t="shared" si="10"/>
        <v>317371.90048535803</v>
      </c>
      <c r="AE65">
        <f t="shared" si="11"/>
        <v>0.18066643055783335</v>
      </c>
      <c r="AF65">
        <f t="shared" si="12"/>
        <v>93.229930962089071</v>
      </c>
      <c r="AG65">
        <f t="shared" si="13"/>
        <v>6.4592990017860036E-3</v>
      </c>
      <c r="AI65">
        <v>3.1029306060407662</v>
      </c>
      <c r="AJ65">
        <v>34.440506045396504</v>
      </c>
    </row>
    <row r="66" spans="2:38" x14ac:dyDescent="0.2">
      <c r="B66">
        <v>2100</v>
      </c>
      <c r="C66">
        <v>4400000</v>
      </c>
      <c r="D66">
        <v>557.61796200000003</v>
      </c>
      <c r="E66">
        <v>-505890.93366799998</v>
      </c>
      <c r="F66">
        <v>2518871.613318</v>
      </c>
      <c r="G66">
        <v>-27.733467999999998</v>
      </c>
      <c r="I66">
        <f t="shared" si="5"/>
        <v>1702.4720950358897</v>
      </c>
      <c r="J66">
        <f t="shared" si="6"/>
        <v>0.12835401259091742</v>
      </c>
      <c r="K66">
        <f t="shared" si="7"/>
        <v>0.99850183635033263</v>
      </c>
      <c r="L66">
        <f t="shared" si="8"/>
        <v>-19.932992999965791</v>
      </c>
      <c r="M66">
        <f t="shared" si="9"/>
        <v>-6.7667507399999156</v>
      </c>
      <c r="O66">
        <v>2100</v>
      </c>
      <c r="P66">
        <v>4400000</v>
      </c>
      <c r="Q66">
        <v>557.61796200000003</v>
      </c>
      <c r="R66">
        <v>-505890.93366799998</v>
      </c>
      <c r="S66">
        <v>2518871.613318</v>
      </c>
      <c r="T66">
        <v>-27.733467999999998</v>
      </c>
      <c r="U66">
        <v>1890.5535159999999</v>
      </c>
      <c r="V66">
        <f t="shared" si="15"/>
        <v>0.1890553516</v>
      </c>
      <c r="Y66">
        <v>4400000</v>
      </c>
      <c r="Z66">
        <v>26.137699999999999</v>
      </c>
      <c r="AA66">
        <v>111.41200000000001</v>
      </c>
      <c r="AB66">
        <v>85.274299999999997</v>
      </c>
      <c r="AD66">
        <f t="shared" si="10"/>
        <v>324513.58845252119</v>
      </c>
      <c r="AE66">
        <f t="shared" si="11"/>
        <v>0.18939276180327499</v>
      </c>
      <c r="AF66">
        <f t="shared" si="12"/>
        <v>93.058134745765827</v>
      </c>
      <c r="AG66">
        <f t="shared" si="13"/>
        <v>6.4712236242990056E-3</v>
      </c>
      <c r="AI66">
        <v>3.5801650254099422</v>
      </c>
      <c r="AJ66">
        <v>34.481709374147272</v>
      </c>
    </row>
    <row r="67" spans="2:38" x14ac:dyDescent="0.2">
      <c r="B67">
        <v>2150</v>
      </c>
      <c r="C67">
        <v>4500000</v>
      </c>
      <c r="D67">
        <v>557.65676900000005</v>
      </c>
      <c r="E67">
        <v>-505894.70568900002</v>
      </c>
      <c r="F67">
        <v>2518871.613318</v>
      </c>
      <c r="G67">
        <v>210.75186600000001</v>
      </c>
      <c r="I67">
        <f t="shared" si="5"/>
        <v>1698.700074035849</v>
      </c>
      <c r="J67">
        <f t="shared" si="6"/>
        <v>0.13141006050974879</v>
      </c>
      <c r="K67">
        <f t="shared" si="7"/>
        <v>0.99850183635033263</v>
      </c>
      <c r="L67">
        <f t="shared" si="8"/>
        <v>-23.705014000006486</v>
      </c>
      <c r="M67">
        <f>((L67-L66)-(B67-B66)*$H$14)/(B67-B66)</f>
        <v>-6.9139724200005732</v>
      </c>
      <c r="O67">
        <v>2150</v>
      </c>
      <c r="P67">
        <v>4500000</v>
      </c>
      <c r="Q67">
        <v>557.65676900000005</v>
      </c>
      <c r="R67">
        <v>-505894.70568900002</v>
      </c>
      <c r="S67">
        <v>2518871.613318</v>
      </c>
      <c r="T67">
        <v>210.75186600000001</v>
      </c>
      <c r="U67">
        <v>1942.348011</v>
      </c>
      <c r="V67">
        <f t="shared" si="15"/>
        <v>0.19423480110000002</v>
      </c>
      <c r="Y67">
        <v>4500000</v>
      </c>
      <c r="Z67">
        <v>25.976700000000001</v>
      </c>
      <c r="AA67">
        <v>111.292</v>
      </c>
      <c r="AB67">
        <v>85.315299999999993</v>
      </c>
      <c r="AD67">
        <f t="shared" si="10"/>
        <v>324981.89327266451</v>
      </c>
      <c r="AE67">
        <f t="shared" si="11"/>
        <v>0.19430105973557957</v>
      </c>
      <c r="AF67">
        <f t="shared" si="12"/>
        <v>91.025160990138858</v>
      </c>
      <c r="AG67">
        <f t="shared" si="13"/>
        <v>6.6157531988901268E-3</v>
      </c>
      <c r="AI67">
        <v>2.8686429050707445</v>
      </c>
      <c r="AJ67">
        <v>34.578830554071196</v>
      </c>
    </row>
    <row r="68" spans="2:38" x14ac:dyDescent="0.2">
      <c r="B68">
        <v>2200</v>
      </c>
      <c r="C68">
        <v>4600000</v>
      </c>
      <c r="D68">
        <v>557.63753699999995</v>
      </c>
      <c r="E68">
        <v>-505880.08990700002</v>
      </c>
      <c r="F68">
        <v>2518871.613318</v>
      </c>
      <c r="G68">
        <v>258.18197600000002</v>
      </c>
      <c r="I68">
        <f t="shared" si="5"/>
        <v>1713.315856035857</v>
      </c>
      <c r="J68">
        <f t="shared" si="6"/>
        <v>0.13446610842858017</v>
      </c>
      <c r="K68">
        <f t="shared" si="7"/>
        <v>0.99850183635033263</v>
      </c>
      <c r="L68">
        <f t="shared" si="8"/>
        <v>-9.0892319999984466</v>
      </c>
      <c r="M68">
        <f t="shared" ref="M68:M82" si="16">((L68-L67)-(B68-B67)*$H$14)/(B68-B67)</f>
        <v>-6.5462163599995984</v>
      </c>
      <c r="O68">
        <v>2200</v>
      </c>
      <c r="P68">
        <v>4600000</v>
      </c>
      <c r="Q68">
        <v>557.63753699999995</v>
      </c>
      <c r="R68">
        <v>-505880.08990700002</v>
      </c>
      <c r="S68">
        <v>2518871.613318</v>
      </c>
      <c r="T68">
        <v>258.18197600000002</v>
      </c>
      <c r="U68">
        <v>2061.87275</v>
      </c>
      <c r="V68">
        <f t="shared" si="15"/>
        <v>0.206187275</v>
      </c>
      <c r="Y68">
        <v>4600000</v>
      </c>
      <c r="Z68">
        <v>26.091999999999999</v>
      </c>
      <c r="AA68">
        <v>111.425</v>
      </c>
      <c r="AB68">
        <v>85.332999999999998</v>
      </c>
      <c r="AD68">
        <f t="shared" si="10"/>
        <v>325184.20304500934</v>
      </c>
      <c r="AE68">
        <f t="shared" si="11"/>
        <v>0.20612929003883232</v>
      </c>
      <c r="AF68">
        <f t="shared" si="12"/>
        <v>89.011785033502107</v>
      </c>
      <c r="AG68">
        <f t="shared" si="13"/>
        <v>6.76539628739436E-3</v>
      </c>
      <c r="AI68">
        <v>5.2859927415447014</v>
      </c>
      <c r="AJ68">
        <v>34.633035815659134</v>
      </c>
    </row>
    <row r="69" spans="2:38" x14ac:dyDescent="0.2">
      <c r="B69">
        <v>2250</v>
      </c>
      <c r="C69">
        <v>4700000</v>
      </c>
      <c r="D69">
        <v>557.60561700000005</v>
      </c>
      <c r="E69">
        <v>-505880.595562</v>
      </c>
      <c r="F69">
        <v>2518871.613318</v>
      </c>
      <c r="G69">
        <v>218.64450600000001</v>
      </c>
      <c r="I69">
        <f t="shared" si="5"/>
        <v>1712.8102010358707</v>
      </c>
      <c r="J69">
        <f t="shared" si="6"/>
        <v>0.13752215634741152</v>
      </c>
      <c r="K69">
        <f t="shared" si="7"/>
        <v>0.99850183635033263</v>
      </c>
      <c r="L69">
        <f t="shared" si="8"/>
        <v>-9.5948869999847375</v>
      </c>
      <c r="M69">
        <f t="shared" si="16"/>
        <v>-6.8486450999994846</v>
      </c>
      <c r="O69">
        <v>2250</v>
      </c>
      <c r="P69">
        <v>4700000</v>
      </c>
      <c r="Q69">
        <v>557.60561700000005</v>
      </c>
      <c r="R69">
        <v>-505880.595562</v>
      </c>
      <c r="S69">
        <v>2518871.613318</v>
      </c>
      <c r="T69">
        <v>218.64450600000001</v>
      </c>
      <c r="U69">
        <v>2188.659799</v>
      </c>
      <c r="V69">
        <f t="shared" si="15"/>
        <v>0.21886597990000001</v>
      </c>
      <c r="Y69">
        <v>4700000</v>
      </c>
      <c r="Z69">
        <v>25.957599999999999</v>
      </c>
      <c r="AA69">
        <v>111.24299999999999</v>
      </c>
      <c r="AB69">
        <v>85.285399999999996</v>
      </c>
      <c r="AD69">
        <f t="shared" si="10"/>
        <v>324640.32897332491</v>
      </c>
      <c r="AE69">
        <f t="shared" si="11"/>
        <v>0.21917099521657943</v>
      </c>
      <c r="AF69">
        <f t="shared" si="12"/>
        <v>86.888180492327223</v>
      </c>
      <c r="AG69">
        <f t="shared" si="13"/>
        <v>6.9307470427830862E-3</v>
      </c>
      <c r="AI69">
        <v>5.2370479834667805</v>
      </c>
      <c r="AJ69">
        <v>34.806258474466816</v>
      </c>
    </row>
    <row r="70" spans="2:38" x14ac:dyDescent="0.2">
      <c r="B70">
        <v>2300</v>
      </c>
      <c r="C70">
        <v>4800000</v>
      </c>
      <c r="D70">
        <v>557.62643400000002</v>
      </c>
      <c r="E70">
        <v>-505881.193929</v>
      </c>
      <c r="F70">
        <v>2518871.613318</v>
      </c>
      <c r="G70">
        <v>193.38228799999999</v>
      </c>
      <c r="I70">
        <f t="shared" si="5"/>
        <v>1712.211834035872</v>
      </c>
      <c r="J70">
        <f t="shared" si="6"/>
        <v>0.1405782042662429</v>
      </c>
      <c r="K70">
        <f t="shared" si="7"/>
        <v>0.99850183635033263</v>
      </c>
      <c r="L70">
        <f t="shared" si="8"/>
        <v>-10.193253999983426</v>
      </c>
      <c r="M70">
        <f t="shared" si="16"/>
        <v>-6.8504993399997325</v>
      </c>
      <c r="O70">
        <v>2300</v>
      </c>
      <c r="P70">
        <v>4800000</v>
      </c>
      <c r="Q70">
        <v>557.62643400000002</v>
      </c>
      <c r="R70">
        <v>-505881.193929</v>
      </c>
      <c r="S70">
        <v>2518871.613318</v>
      </c>
      <c r="T70">
        <v>193.38228799999999</v>
      </c>
      <c r="U70">
        <v>2308.046147</v>
      </c>
      <c r="V70">
        <f t="shared" si="15"/>
        <v>0.23080461470000002</v>
      </c>
      <c r="Y70">
        <v>4800000</v>
      </c>
      <c r="Z70">
        <v>25.996200000000002</v>
      </c>
      <c r="AA70">
        <v>111.97199999999999</v>
      </c>
      <c r="AB70">
        <v>85.975800000000007</v>
      </c>
      <c r="AD70">
        <f t="shared" si="10"/>
        <v>332588.38210836262</v>
      </c>
      <c r="AE70">
        <f t="shared" si="11"/>
        <v>0.22560291243339681</v>
      </c>
      <c r="AF70">
        <f t="shared" si="12"/>
        <v>87.080314654633014</v>
      </c>
      <c r="AG70">
        <f t="shared" si="13"/>
        <v>6.9154550300876807E-3</v>
      </c>
      <c r="AI70">
        <v>5.4919728225340307</v>
      </c>
      <c r="AJ70">
        <v>35.311674701465769</v>
      </c>
    </row>
    <row r="71" spans="2:38" x14ac:dyDescent="0.2">
      <c r="B71">
        <v>2350</v>
      </c>
      <c r="C71">
        <v>4900000</v>
      </c>
      <c r="D71">
        <v>557.66678300000001</v>
      </c>
      <c r="E71">
        <v>-505869.62656900001</v>
      </c>
      <c r="F71">
        <v>2518871.613318</v>
      </c>
      <c r="G71">
        <v>134.11755500000001</v>
      </c>
      <c r="I71">
        <f t="shared" si="5"/>
        <v>1723.7791940358584</v>
      </c>
      <c r="J71">
        <f t="shared" si="6"/>
        <v>0.14363425218507425</v>
      </c>
      <c r="K71">
        <f t="shared" si="7"/>
        <v>0.99850183635033263</v>
      </c>
      <c r="L71">
        <f t="shared" si="8"/>
        <v>1.3741060000029393</v>
      </c>
      <c r="M71">
        <f t="shared" si="16"/>
        <v>-6.6071848000000317</v>
      </c>
      <c r="O71">
        <v>2350</v>
      </c>
      <c r="P71">
        <v>4900000</v>
      </c>
      <c r="Q71">
        <v>557.66678300000001</v>
      </c>
      <c r="R71">
        <v>-505869.62656900001</v>
      </c>
      <c r="S71">
        <v>2518871.613318</v>
      </c>
      <c r="T71">
        <v>134.11755500000001</v>
      </c>
      <c r="U71">
        <v>2432.7381890000001</v>
      </c>
      <c r="V71">
        <f t="shared" si="15"/>
        <v>0.24327381890000002</v>
      </c>
      <c r="Y71">
        <v>4900000</v>
      </c>
      <c r="Z71">
        <v>26.201699999999999</v>
      </c>
      <c r="AA71">
        <v>110.982</v>
      </c>
      <c r="AB71">
        <v>84.780299999999997</v>
      </c>
      <c r="AD71">
        <f t="shared" si="10"/>
        <v>318906.40713525581</v>
      </c>
      <c r="AE71">
        <f t="shared" si="11"/>
        <v>0.24799299668903907</v>
      </c>
      <c r="AF71">
        <f t="shared" si="12"/>
        <v>81.721463139085557</v>
      </c>
      <c r="AG71">
        <f t="shared" si="13"/>
        <v>7.3689331647805653E-3</v>
      </c>
      <c r="AI71">
        <v>5.4616463516118641</v>
      </c>
      <c r="AJ71">
        <v>35.418733025419435</v>
      </c>
    </row>
    <row r="72" spans="2:38" x14ac:dyDescent="0.2">
      <c r="B72">
        <v>2400</v>
      </c>
      <c r="C72">
        <v>5000000</v>
      </c>
      <c r="D72">
        <v>557.60375399999998</v>
      </c>
      <c r="E72">
        <v>-505874.166203</v>
      </c>
      <c r="F72">
        <v>2518871.613318</v>
      </c>
      <c r="G72">
        <v>319.16656999999998</v>
      </c>
      <c r="I72">
        <f t="shared" si="5"/>
        <v>1719.2395600358723</v>
      </c>
      <c r="J72">
        <f t="shared" si="6"/>
        <v>0.14669030010390563</v>
      </c>
      <c r="K72">
        <f t="shared" si="7"/>
        <v>0.99850183635033263</v>
      </c>
      <c r="L72">
        <f t="shared" si="8"/>
        <v>-3.1655279999831691</v>
      </c>
      <c r="M72">
        <f t="shared" si="16"/>
        <v>-6.929324679999481</v>
      </c>
      <c r="O72">
        <v>2400</v>
      </c>
      <c r="P72">
        <v>5000000</v>
      </c>
      <c r="Q72">
        <v>557.60375399999998</v>
      </c>
      <c r="R72">
        <v>-505874.166203</v>
      </c>
      <c r="S72">
        <v>2518871.613318</v>
      </c>
      <c r="T72">
        <v>319.16656999999998</v>
      </c>
      <c r="U72">
        <v>2544.9728110000001</v>
      </c>
      <c r="V72">
        <f t="shared" si="15"/>
        <v>0.25449728110000003</v>
      </c>
      <c r="Y72">
        <v>5000000</v>
      </c>
      <c r="Z72">
        <v>26.029599999999999</v>
      </c>
      <c r="AA72">
        <v>111.535</v>
      </c>
      <c r="AB72">
        <v>85.505399999999995</v>
      </c>
      <c r="AD72">
        <f t="shared" si="10"/>
        <v>327159.11646387493</v>
      </c>
      <c r="AE72">
        <f t="shared" si="11"/>
        <v>0.25288985582961332</v>
      </c>
      <c r="AF72">
        <f t="shared" si="12"/>
        <v>82.089674972727281</v>
      </c>
      <c r="AG72">
        <f t="shared" si="13"/>
        <v>7.3358799410531148E-3</v>
      </c>
      <c r="AI72">
        <v>2.9342956254297583</v>
      </c>
      <c r="AJ72">
        <v>35.499263491098652</v>
      </c>
    </row>
    <row r="73" spans="2:38" x14ac:dyDescent="0.2">
      <c r="B73">
        <v>2450</v>
      </c>
      <c r="C73">
        <v>5100000</v>
      </c>
      <c r="D73">
        <v>557.63514199999997</v>
      </c>
      <c r="E73">
        <v>-505878.915844</v>
      </c>
      <c r="F73">
        <v>2518871.613318</v>
      </c>
      <c r="G73">
        <v>506.98597100000001</v>
      </c>
      <c r="I73">
        <f t="shared" si="5"/>
        <v>1714.4899190358701</v>
      </c>
      <c r="J73">
        <f t="shared" si="6"/>
        <v>0.14974634802273701</v>
      </c>
      <c r="K73">
        <f t="shared" si="7"/>
        <v>0.99850183635033263</v>
      </c>
      <c r="L73">
        <f t="shared" si="8"/>
        <v>-7.9151689999853261</v>
      </c>
      <c r="M73">
        <f t="shared" si="16"/>
        <v>-6.9335248199998025</v>
      </c>
      <c r="O73">
        <v>2450</v>
      </c>
      <c r="P73">
        <v>5100000</v>
      </c>
      <c r="Q73">
        <v>557.63514199999997</v>
      </c>
      <c r="R73">
        <v>-505878.915844</v>
      </c>
      <c r="S73">
        <v>2518871.613318</v>
      </c>
      <c r="T73">
        <v>506.98597100000001</v>
      </c>
      <c r="U73">
        <v>2633.755776</v>
      </c>
      <c r="V73">
        <f t="shared" si="15"/>
        <v>0.26337557760000002</v>
      </c>
      <c r="Y73">
        <v>5100000</v>
      </c>
      <c r="Z73">
        <v>25.834199999999999</v>
      </c>
      <c r="AA73">
        <v>111.65600000000001</v>
      </c>
      <c r="AB73">
        <v>85.821799999999996</v>
      </c>
      <c r="AD73">
        <f t="shared" si="10"/>
        <v>330804.3827937413</v>
      </c>
      <c r="AE73">
        <f t="shared" si="11"/>
        <v>0.25882816583548907</v>
      </c>
      <c r="AF73">
        <f t="shared" si="12"/>
        <v>81.310367068731011</v>
      </c>
      <c r="AG73">
        <f t="shared" si="13"/>
        <v>7.4061896620263067E-3</v>
      </c>
      <c r="AI73">
        <v>5.3573625454471321</v>
      </c>
      <c r="AJ73">
        <v>35.513234756075306</v>
      </c>
    </row>
    <row r="74" spans="2:38" x14ac:dyDescent="0.2">
      <c r="B74">
        <v>2500</v>
      </c>
      <c r="C74">
        <v>5200000</v>
      </c>
      <c r="D74">
        <v>557.61855300000002</v>
      </c>
      <c r="E74">
        <v>-505859.72353199997</v>
      </c>
      <c r="F74">
        <v>2518871.613318</v>
      </c>
      <c r="G74">
        <v>458.38803200000001</v>
      </c>
      <c r="I74">
        <f t="shared" si="5"/>
        <v>1733.6822310358984</v>
      </c>
      <c r="J74">
        <f t="shared" si="6"/>
        <v>0.15280239594156836</v>
      </c>
      <c r="K74">
        <f t="shared" si="7"/>
        <v>0.99850183635033263</v>
      </c>
      <c r="L74">
        <f t="shared" si="8"/>
        <v>11.277143000042997</v>
      </c>
      <c r="M74">
        <f t="shared" si="16"/>
        <v>-6.4546857599991929</v>
      </c>
      <c r="O74">
        <v>2500</v>
      </c>
      <c r="P74">
        <v>5200000</v>
      </c>
      <c r="Q74">
        <v>557.61855300000002</v>
      </c>
      <c r="R74">
        <v>-505859.72353199997</v>
      </c>
      <c r="S74">
        <v>2518871.613318</v>
      </c>
      <c r="T74">
        <v>458.38803200000001</v>
      </c>
      <c r="U74">
        <v>2793.8093730000001</v>
      </c>
      <c r="V74">
        <f t="shared" si="15"/>
        <v>0.27938093730000002</v>
      </c>
      <c r="Y74">
        <v>5200000</v>
      </c>
      <c r="Z74">
        <v>25.863499999999998</v>
      </c>
      <c r="AA74">
        <v>111.443</v>
      </c>
      <c r="AB74">
        <v>85.579499999999996</v>
      </c>
      <c r="AD74">
        <f t="shared" si="10"/>
        <v>328010.41376546276</v>
      </c>
      <c r="AE74">
        <f t="shared" si="11"/>
        <v>0.27689583710805893</v>
      </c>
      <c r="AF74">
        <f t="shared" si="12"/>
        <v>79.011148467824654</v>
      </c>
      <c r="AG74">
        <f t="shared" si="13"/>
        <v>7.6217092356938845E-3</v>
      </c>
      <c r="AI74">
        <v>2.7430308411310147</v>
      </c>
      <c r="AJ74">
        <v>35.514491507079015</v>
      </c>
      <c r="AK74">
        <f>AVERAGE(AI69:AI79)</f>
        <v>4.6321054356863121</v>
      </c>
      <c r="AL74">
        <f>AVERAGE(AJ69:AJ79)</f>
        <v>35.462243031391893</v>
      </c>
    </row>
    <row r="75" spans="2:38" x14ac:dyDescent="0.2">
      <c r="B75">
        <v>2550</v>
      </c>
      <c r="C75">
        <v>5300000</v>
      </c>
      <c r="D75">
        <v>557.62311599999998</v>
      </c>
      <c r="E75">
        <v>-505858.999388</v>
      </c>
      <c r="F75">
        <v>2518871.613318</v>
      </c>
      <c r="G75">
        <v>565.08578199999999</v>
      </c>
      <c r="I75">
        <f t="shared" si="5"/>
        <v>1734.4063750358764</v>
      </c>
      <c r="J75">
        <f t="shared" si="6"/>
        <v>0.15585844386039974</v>
      </c>
      <c r="K75">
        <f t="shared" si="7"/>
        <v>0.99850183635033263</v>
      </c>
      <c r="L75">
        <f t="shared" si="8"/>
        <v>12.001287000020966</v>
      </c>
      <c r="M75">
        <f t="shared" si="16"/>
        <v>-6.8240491200001996</v>
      </c>
      <c r="O75">
        <v>2550</v>
      </c>
      <c r="P75">
        <v>5300000</v>
      </c>
      <c r="Q75">
        <v>557.62311599999998</v>
      </c>
      <c r="R75">
        <v>-505858.999388</v>
      </c>
      <c r="S75">
        <v>2518871.613318</v>
      </c>
      <c r="T75">
        <v>565.08578199999999</v>
      </c>
      <c r="U75">
        <v>2945.6916780000001</v>
      </c>
      <c r="V75">
        <f t="shared" si="15"/>
        <v>0.29456916780000003</v>
      </c>
      <c r="Y75">
        <v>5300000</v>
      </c>
      <c r="Z75">
        <v>26.2698</v>
      </c>
      <c r="AA75">
        <v>110.89100000000001</v>
      </c>
      <c r="AB75">
        <v>84.621200000000002</v>
      </c>
      <c r="AD75">
        <f t="shared" si="10"/>
        <v>317114.38045394607</v>
      </c>
      <c r="AE75">
        <f t="shared" si="11"/>
        <v>0.30198031900104128</v>
      </c>
      <c r="AF75">
        <f t="shared" si="12"/>
        <v>74.888737219359328</v>
      </c>
      <c r="AG75">
        <f t="shared" si="13"/>
        <v>8.0412625764549068E-3</v>
      </c>
      <c r="AI75">
        <v>5.3721144129119649</v>
      </c>
      <c r="AJ75">
        <v>35.548791428959348</v>
      </c>
    </row>
    <row r="76" spans="2:38" x14ac:dyDescent="0.2">
      <c r="B76">
        <v>2600</v>
      </c>
      <c r="C76">
        <v>5400000</v>
      </c>
      <c r="D76">
        <v>557.63483900000006</v>
      </c>
      <c r="E76">
        <v>-505851.41326</v>
      </c>
      <c r="F76">
        <v>2518871.613318</v>
      </c>
      <c r="G76">
        <v>494.52609699999999</v>
      </c>
      <c r="I76">
        <f t="shared" si="5"/>
        <v>1741.9925030358718</v>
      </c>
      <c r="J76">
        <f t="shared" si="6"/>
        <v>0.15891449177923109</v>
      </c>
      <c r="K76">
        <f t="shared" si="7"/>
        <v>0.99850183635033263</v>
      </c>
      <c r="L76">
        <f t="shared" si="8"/>
        <v>19.587415000016335</v>
      </c>
      <c r="M76">
        <f t="shared" si="16"/>
        <v>-6.6868094399998519</v>
      </c>
      <c r="O76">
        <v>2600</v>
      </c>
      <c r="P76">
        <v>5400000</v>
      </c>
      <c r="Q76">
        <v>557.63483900000006</v>
      </c>
      <c r="R76">
        <v>-505851.41326</v>
      </c>
      <c r="S76">
        <v>2518871.613318</v>
      </c>
      <c r="T76">
        <v>494.52609699999999</v>
      </c>
      <c r="U76">
        <v>3055.8445860000002</v>
      </c>
      <c r="V76">
        <f t="shared" si="15"/>
        <v>0.30558445860000005</v>
      </c>
      <c r="Y76">
        <v>5400000</v>
      </c>
      <c r="Z76">
        <v>25.741599999999998</v>
      </c>
      <c r="AA76">
        <v>110.759</v>
      </c>
      <c r="AB76">
        <v>85.017399999999995</v>
      </c>
      <c r="AD76">
        <f t="shared" si="10"/>
        <v>321589.4962894122</v>
      </c>
      <c r="AE76">
        <f t="shared" si="11"/>
        <v>0.30891336355531529</v>
      </c>
      <c r="AF76">
        <f t="shared" si="12"/>
        <v>74.485074871340004</v>
      </c>
      <c r="AG76">
        <f t="shared" si="13"/>
        <v>8.0848411717407229E-3</v>
      </c>
      <c r="AI76">
        <v>5.0346902762539099</v>
      </c>
      <c r="AJ76">
        <v>35.559676256839687</v>
      </c>
    </row>
    <row r="77" spans="2:38" x14ac:dyDescent="0.2">
      <c r="B77">
        <v>2650</v>
      </c>
      <c r="C77">
        <v>5500000</v>
      </c>
      <c r="D77">
        <v>557.66490399999998</v>
      </c>
      <c r="E77">
        <v>-505849.970952</v>
      </c>
      <c r="F77">
        <v>2518871.613318</v>
      </c>
      <c r="G77">
        <v>638.32977500000004</v>
      </c>
      <c r="I77">
        <f t="shared" si="5"/>
        <v>1743.4348110358696</v>
      </c>
      <c r="J77">
        <f t="shared" si="6"/>
        <v>0.16197053969806247</v>
      </c>
      <c r="K77">
        <f t="shared" si="7"/>
        <v>0.99850183635033263</v>
      </c>
      <c r="L77">
        <f t="shared" si="8"/>
        <v>21.029723000014201</v>
      </c>
      <c r="M77">
        <f t="shared" si="16"/>
        <v>-6.8096858399998021</v>
      </c>
      <c r="O77">
        <v>2650</v>
      </c>
      <c r="P77">
        <v>5500000</v>
      </c>
      <c r="Q77">
        <v>557.66490399999998</v>
      </c>
      <c r="R77">
        <v>-505849.970952</v>
      </c>
      <c r="S77">
        <v>2518871.613318</v>
      </c>
      <c r="T77">
        <v>638.32977500000004</v>
      </c>
      <c r="U77">
        <v>3201.0046170000001</v>
      </c>
      <c r="V77">
        <f t="shared" si="15"/>
        <v>0.32010046170000001</v>
      </c>
      <c r="Y77">
        <v>5500000</v>
      </c>
      <c r="Z77">
        <v>25.963699999999999</v>
      </c>
      <c r="AA77">
        <v>110.92400000000001</v>
      </c>
      <c r="AB77">
        <v>84.960300000000004</v>
      </c>
      <c r="AD77">
        <f t="shared" si="10"/>
        <v>320941.96660479851</v>
      </c>
      <c r="AE77">
        <f t="shared" si="11"/>
        <v>0.32424036500115355</v>
      </c>
      <c r="AF77">
        <f t="shared" si="12"/>
        <v>72.932548033739494</v>
      </c>
      <c r="AG77">
        <f t="shared" si="13"/>
        <v>8.256944481377709E-3</v>
      </c>
      <c r="AI77">
        <v>5.5423744671323663</v>
      </c>
      <c r="AJ77">
        <v>35.579467465627829</v>
      </c>
    </row>
    <row r="78" spans="2:38" x14ac:dyDescent="0.2">
      <c r="B78">
        <v>2700</v>
      </c>
      <c r="C78">
        <v>5600000</v>
      </c>
      <c r="D78">
        <v>557.65872100000001</v>
      </c>
      <c r="E78">
        <v>-505844.890151</v>
      </c>
      <c r="F78">
        <v>2518871.613318</v>
      </c>
      <c r="G78">
        <v>550.98897299999999</v>
      </c>
      <c r="I78">
        <f t="shared" si="5"/>
        <v>1748.5156120358733</v>
      </c>
      <c r="J78">
        <f t="shared" si="6"/>
        <v>0.16502658761689384</v>
      </c>
      <c r="K78">
        <f t="shared" si="7"/>
        <v>0.99850183635033263</v>
      </c>
      <c r="L78">
        <f t="shared" si="8"/>
        <v>26.110524000017904</v>
      </c>
      <c r="M78">
        <f t="shared" si="16"/>
        <v>-6.7369159799996847</v>
      </c>
      <c r="O78">
        <v>2700</v>
      </c>
      <c r="P78">
        <v>5600000</v>
      </c>
      <c r="Q78">
        <v>557.65872100000001</v>
      </c>
      <c r="R78">
        <v>-505844.890151</v>
      </c>
      <c r="S78">
        <v>2518871.613318</v>
      </c>
      <c r="T78">
        <v>550.98897299999999</v>
      </c>
      <c r="U78">
        <v>3348.3916909999998</v>
      </c>
      <c r="V78">
        <f t="shared" si="15"/>
        <v>0.3348391691</v>
      </c>
      <c r="Y78">
        <v>5600000</v>
      </c>
      <c r="Z78">
        <v>25.9329</v>
      </c>
      <c r="AA78">
        <v>110.86</v>
      </c>
      <c r="AB78">
        <v>84.927099999999996</v>
      </c>
      <c r="AD78">
        <f t="shared" si="10"/>
        <v>320565.86941359768</v>
      </c>
      <c r="AE78">
        <f t="shared" si="11"/>
        <v>0.33956761386542705</v>
      </c>
      <c r="AF78">
        <f t="shared" si="12"/>
        <v>71.498061689210559</v>
      </c>
      <c r="AG78">
        <f t="shared" si="13"/>
        <v>8.4226059528390712E-3</v>
      </c>
      <c r="AI78">
        <v>2.403563943046124</v>
      </c>
      <c r="AJ78">
        <v>35.666294648262948</v>
      </c>
    </row>
    <row r="79" spans="2:38" x14ac:dyDescent="0.2">
      <c r="B79">
        <v>2750</v>
      </c>
      <c r="C79">
        <v>5700000</v>
      </c>
      <c r="D79">
        <v>557.63843199999997</v>
      </c>
      <c r="E79">
        <v>-505834.89815899997</v>
      </c>
      <c r="F79">
        <v>2518871.613318</v>
      </c>
      <c r="G79">
        <v>857.32927299999994</v>
      </c>
      <c r="I79">
        <f t="shared" si="5"/>
        <v>1758.5076040358981</v>
      </c>
      <c r="J79">
        <f t="shared" si="6"/>
        <v>0.16808263553572519</v>
      </c>
      <c r="K79">
        <f t="shared" si="7"/>
        <v>0.99850183635033263</v>
      </c>
      <c r="L79">
        <f t="shared" si="8"/>
        <v>36.102516000042669</v>
      </c>
      <c r="M79">
        <f t="shared" si="16"/>
        <v>-6.6386921599992634</v>
      </c>
      <c r="O79">
        <v>2750</v>
      </c>
      <c r="P79">
        <v>5700000</v>
      </c>
      <c r="Q79">
        <v>557.63843199999997</v>
      </c>
      <c r="R79">
        <v>-505834.89815899997</v>
      </c>
      <c r="S79">
        <v>2518871.613318</v>
      </c>
      <c r="T79">
        <v>857.32927299999994</v>
      </c>
      <c r="U79">
        <v>3487.5800060000001</v>
      </c>
      <c r="V79">
        <f t="shared" si="15"/>
        <v>0.34875800060000001</v>
      </c>
      <c r="Y79">
        <v>5700000</v>
      </c>
      <c r="Z79">
        <v>25.877199999999998</v>
      </c>
      <c r="AA79">
        <v>111.16500000000001</v>
      </c>
      <c r="AB79">
        <v>85.287800000000004</v>
      </c>
      <c r="AD79">
        <f t="shared" si="10"/>
        <v>324667.73666732473</v>
      </c>
      <c r="AE79">
        <f t="shared" si="11"/>
        <v>0.34921455325686673</v>
      </c>
      <c r="AF79">
        <f t="shared" si="12"/>
        <v>71.096331280386522</v>
      </c>
      <c r="AG79">
        <f t="shared" si="13"/>
        <v>8.4701979575439786E-3</v>
      </c>
      <c r="AI79">
        <v>5.375060523584489</v>
      </c>
      <c r="AJ79">
        <v>35.666787590015993</v>
      </c>
    </row>
    <row r="80" spans="2:38" x14ac:dyDescent="0.2">
      <c r="B80">
        <v>2800</v>
      </c>
      <c r="C80">
        <v>5800000</v>
      </c>
      <c r="D80">
        <v>557.64444500000002</v>
      </c>
      <c r="E80">
        <v>-505838.13207400002</v>
      </c>
      <c r="F80">
        <v>2518871.613318</v>
      </c>
      <c r="G80">
        <v>885.447138</v>
      </c>
      <c r="I80">
        <f t="shared" si="5"/>
        <v>1755.2736890358501</v>
      </c>
      <c r="J80">
        <f t="shared" si="6"/>
        <v>0.17113868345455657</v>
      </c>
      <c r="K80">
        <f t="shared" si="7"/>
        <v>0.99850183635033263</v>
      </c>
      <c r="L80">
        <f t="shared" si="8"/>
        <v>32.868600999994669</v>
      </c>
      <c r="M80">
        <f t="shared" si="16"/>
        <v>-6.903210300000719</v>
      </c>
      <c r="O80">
        <v>2800</v>
      </c>
      <c r="P80">
        <v>5800000</v>
      </c>
      <c r="Q80">
        <v>557.64444500000002</v>
      </c>
      <c r="R80">
        <v>-505838.13207400002</v>
      </c>
      <c r="S80">
        <v>2518871.613318</v>
      </c>
      <c r="T80">
        <v>885.447138</v>
      </c>
      <c r="U80">
        <v>3610.7301029999999</v>
      </c>
      <c r="V80">
        <f t="shared" si="15"/>
        <v>0.3610730103</v>
      </c>
      <c r="Y80">
        <v>5800000</v>
      </c>
      <c r="Z80">
        <v>26.278300000000002</v>
      </c>
      <c r="AA80">
        <v>111.14400000000001</v>
      </c>
      <c r="AB80">
        <v>84.865700000000004</v>
      </c>
      <c r="AD80">
        <f t="shared" si="10"/>
        <v>319871.09056025319</v>
      </c>
      <c r="AE80">
        <f t="shared" si="11"/>
        <v>0.3669672642836152</v>
      </c>
      <c r="AF80">
        <f t="shared" si="12"/>
        <v>68.795132405494442</v>
      </c>
      <c r="AG80">
        <f t="shared" si="13"/>
        <v>8.7535262880299967E-3</v>
      </c>
      <c r="AI80">
        <v>5.2410742285731269</v>
      </c>
      <c r="AJ80">
        <v>35.709533398227514</v>
      </c>
    </row>
    <row r="81" spans="2:38" x14ac:dyDescent="0.2">
      <c r="B81">
        <v>2850</v>
      </c>
      <c r="C81">
        <v>5900000</v>
      </c>
      <c r="D81">
        <v>557.66603599999996</v>
      </c>
      <c r="E81">
        <v>-505827.78776400001</v>
      </c>
      <c r="F81">
        <v>2518871.613318</v>
      </c>
      <c r="G81">
        <v>927.71875199999999</v>
      </c>
      <c r="I81">
        <f t="shared" si="5"/>
        <v>1765.6179990358651</v>
      </c>
      <c r="J81">
        <f t="shared" si="6"/>
        <v>0.17419473137338792</v>
      </c>
      <c r="K81">
        <f t="shared" si="7"/>
        <v>0.99850183635033263</v>
      </c>
      <c r="L81">
        <f t="shared" si="8"/>
        <v>43.212911000009626</v>
      </c>
      <c r="M81">
        <f t="shared" si="16"/>
        <v>-6.6316457999994602</v>
      </c>
      <c r="O81">
        <v>2850</v>
      </c>
      <c r="P81">
        <v>5900000</v>
      </c>
      <c r="Q81">
        <v>557.66603599999996</v>
      </c>
      <c r="R81">
        <v>-505827.78776400001</v>
      </c>
      <c r="S81">
        <v>2518871.613318</v>
      </c>
      <c r="T81">
        <v>927.71875199999999</v>
      </c>
      <c r="U81">
        <v>3768.7002149999998</v>
      </c>
      <c r="V81">
        <f t="shared" si="15"/>
        <v>0.37687002149999999</v>
      </c>
      <c r="Y81">
        <v>5900000</v>
      </c>
      <c r="Z81">
        <v>25.974900000000002</v>
      </c>
      <c r="AA81">
        <v>111.39400000000001</v>
      </c>
      <c r="AB81">
        <v>85.4191</v>
      </c>
      <c r="AD81">
        <f t="shared" si="10"/>
        <v>326169.51773222839</v>
      </c>
      <c r="AE81">
        <f t="shared" si="11"/>
        <v>0.3756258823373772</v>
      </c>
      <c r="AF81">
        <f t="shared" si="12"/>
        <v>68.919046869595761</v>
      </c>
      <c r="AG81">
        <f t="shared" si="13"/>
        <v>8.7377876995229573E-3</v>
      </c>
      <c r="AI81">
        <v>5.2625032514754881</v>
      </c>
      <c r="AJ81">
        <v>35.727455679837291</v>
      </c>
    </row>
    <row r="82" spans="2:38" x14ac:dyDescent="0.2">
      <c r="B82">
        <v>2900</v>
      </c>
      <c r="C82">
        <v>6000000</v>
      </c>
      <c r="D82">
        <v>557.57525699999997</v>
      </c>
      <c r="E82">
        <v>-505823.66398200003</v>
      </c>
      <c r="F82">
        <v>2518871.613318</v>
      </c>
      <c r="G82">
        <v>934.70907499999998</v>
      </c>
      <c r="I82">
        <f t="shared" si="5"/>
        <v>1769.7417810358456</v>
      </c>
      <c r="J82">
        <f t="shared" si="6"/>
        <v>0.1772507792922193</v>
      </c>
      <c r="K82">
        <f t="shared" si="7"/>
        <v>0.99850183635033263</v>
      </c>
      <c r="L82">
        <f t="shared" si="8"/>
        <v>47.336692999990191</v>
      </c>
      <c r="M82">
        <f t="shared" si="16"/>
        <v>-6.756056360000148</v>
      </c>
      <c r="O82">
        <v>2900</v>
      </c>
      <c r="P82">
        <v>6000000</v>
      </c>
      <c r="Q82">
        <v>557.57525699999997</v>
      </c>
      <c r="R82">
        <v>-505823.66398200003</v>
      </c>
      <c r="S82">
        <v>2518871.613318</v>
      </c>
      <c r="T82">
        <v>934.70907499999998</v>
      </c>
      <c r="U82">
        <v>3935.0116659999999</v>
      </c>
      <c r="V82">
        <f t="shared" si="15"/>
        <v>0.39350116660000001</v>
      </c>
      <c r="Y82">
        <v>6000000</v>
      </c>
      <c r="Z82">
        <v>25.684000000000001</v>
      </c>
      <c r="AA82">
        <v>110.84099999999999</v>
      </c>
      <c r="AB82">
        <v>85.156999999999996</v>
      </c>
      <c r="AD82">
        <f t="shared" si="10"/>
        <v>323176.26501762733</v>
      </c>
      <c r="AE82">
        <f t="shared" si="11"/>
        <v>0.39583469297243212</v>
      </c>
      <c r="AF82">
        <f t="shared" si="12"/>
        <v>67.109223032281093</v>
      </c>
      <c r="AG82">
        <f t="shared" si="13"/>
        <v>8.9734312630966959E-3</v>
      </c>
      <c r="AI82">
        <v>5.1656533245973462</v>
      </c>
      <c r="AJ82">
        <v>35.759751098265937</v>
      </c>
    </row>
    <row r="83" spans="2:38" x14ac:dyDescent="0.2">
      <c r="AI83">
        <v>5.3174040793322259</v>
      </c>
      <c r="AJ83">
        <v>35.780051414267263</v>
      </c>
    </row>
    <row r="84" spans="2:38" x14ac:dyDescent="0.2">
      <c r="AI84">
        <v>5.0554213318969801</v>
      </c>
      <c r="AJ84">
        <v>35.789345352612308</v>
      </c>
    </row>
    <row r="85" spans="2:38" x14ac:dyDescent="0.2">
      <c r="B85" t="s">
        <v>5</v>
      </c>
      <c r="AE85" t="s">
        <v>6</v>
      </c>
      <c r="AI85">
        <v>5.3477875976367999</v>
      </c>
      <c r="AJ85">
        <v>35.907748106974154</v>
      </c>
      <c r="AK85">
        <f>AVERAGE(AI80:AI90)</f>
        <v>4.8135771412407813</v>
      </c>
      <c r="AL85">
        <f>AVERAGE(AJ80:AJ90)</f>
        <v>35.879913498492172</v>
      </c>
    </row>
    <row r="86" spans="2:38" x14ac:dyDescent="0.2">
      <c r="D86" t="s">
        <v>7</v>
      </c>
      <c r="F86" t="s">
        <v>31</v>
      </c>
      <c r="Y86" t="s">
        <v>8</v>
      </c>
      <c r="Z86" t="s">
        <v>9</v>
      </c>
      <c r="AA86" t="s">
        <v>10</v>
      </c>
      <c r="AB86" t="s">
        <v>11</v>
      </c>
      <c r="AD86">
        <f>(4/3)*3.14*((3.413*10.5)^3)</f>
        <v>192683.77519540023</v>
      </c>
      <c r="AE86" t="s">
        <v>12</v>
      </c>
      <c r="AI86">
        <v>2.7525464838674836</v>
      </c>
      <c r="AJ86">
        <v>35.919457673338115</v>
      </c>
    </row>
    <row r="87" spans="2:38" x14ac:dyDescent="0.2">
      <c r="B87">
        <v>9721</v>
      </c>
      <c r="C87" t="s">
        <v>13</v>
      </c>
      <c r="D87" t="s">
        <v>14</v>
      </c>
      <c r="E87" t="s">
        <v>15</v>
      </c>
      <c r="F87" t="s">
        <v>16</v>
      </c>
      <c r="G87" t="s">
        <v>17</v>
      </c>
      <c r="I87" t="s">
        <v>18</v>
      </c>
      <c r="J87" t="s">
        <v>19</v>
      </c>
      <c r="K87" t="s">
        <v>20</v>
      </c>
      <c r="L87" t="s">
        <v>21</v>
      </c>
      <c r="M87" t="s">
        <v>22</v>
      </c>
      <c r="Y87">
        <v>0</v>
      </c>
      <c r="Z87">
        <v>32.585000000000001</v>
      </c>
      <c r="AA87">
        <v>104.61499999999999</v>
      </c>
      <c r="AB87">
        <v>72.03</v>
      </c>
      <c r="AD87">
        <f>(1/6)*3.14*(AB87)^3</f>
        <v>195577.38815012999</v>
      </c>
      <c r="AI87">
        <v>5.1261420202693202</v>
      </c>
      <c r="AJ87">
        <v>35.950995952888434</v>
      </c>
    </row>
    <row r="88" spans="2:38" x14ac:dyDescent="0.2">
      <c r="B88" t="s">
        <v>23</v>
      </c>
      <c r="C88">
        <v>100000</v>
      </c>
      <c r="D88">
        <v>557.82457199999999</v>
      </c>
      <c r="E88">
        <v>-581982.60408700001</v>
      </c>
      <c r="F88">
        <v>2522650.957283</v>
      </c>
      <c r="G88">
        <v>-5.9550000000000002E-3</v>
      </c>
      <c r="Y88">
        <v>100000</v>
      </c>
      <c r="Z88">
        <v>32.879399999999997</v>
      </c>
      <c r="AA88">
        <v>104.13800000000001</v>
      </c>
      <c r="AB88">
        <v>71.258600000000001</v>
      </c>
      <c r="AD88">
        <f t="shared" ref="AD88:AD89" si="17">(1/6)*3.14*(AB88)^3</f>
        <v>189360.87623930839</v>
      </c>
      <c r="AI88">
        <v>5.3092419507406641</v>
      </c>
      <c r="AJ88">
        <v>35.989629038120931</v>
      </c>
    </row>
    <row r="89" spans="2:38" x14ac:dyDescent="0.2">
      <c r="B89">
        <v>0</v>
      </c>
      <c r="C89">
        <v>200000</v>
      </c>
      <c r="D89">
        <v>557.80249300000003</v>
      </c>
      <c r="E89">
        <v>-536596.87625099998</v>
      </c>
      <c r="F89">
        <v>2520375.4130330002</v>
      </c>
      <c r="G89">
        <v>-3.3391999999999998E-2</v>
      </c>
      <c r="I89">
        <f>E89-(128000-$B$87)/128000*$E$88</f>
        <v>1186.8770990490448</v>
      </c>
      <c r="J89">
        <f>B89/$B$87</f>
        <v>0</v>
      </c>
      <c r="K89">
        <f>F89/$F$88</f>
        <v>0.99909795517155076</v>
      </c>
      <c r="L89">
        <f>E89-$E$89</f>
        <v>0</v>
      </c>
      <c r="O89" t="s">
        <v>24</v>
      </c>
      <c r="P89" t="s">
        <v>13</v>
      </c>
      <c r="Q89" t="s">
        <v>14</v>
      </c>
      <c r="R89" t="s">
        <v>15</v>
      </c>
      <c r="S89" t="s">
        <v>16</v>
      </c>
      <c r="T89" t="s">
        <v>17</v>
      </c>
      <c r="U89" t="s">
        <v>25</v>
      </c>
      <c r="V89" t="s">
        <v>26</v>
      </c>
      <c r="Y89">
        <v>200000</v>
      </c>
      <c r="Z89">
        <v>32.731299999999997</v>
      </c>
      <c r="AA89">
        <v>103.81699999999999</v>
      </c>
      <c r="AB89">
        <v>71.085700000000003</v>
      </c>
      <c r="AD89">
        <f t="shared" si="17"/>
        <v>187985.83719536493</v>
      </c>
      <c r="AE89" t="s">
        <v>27</v>
      </c>
      <c r="AF89" t="s">
        <v>28</v>
      </c>
      <c r="AG89" t="s">
        <v>29</v>
      </c>
      <c r="AI89">
        <v>5.3544754719824326</v>
      </c>
      <c r="AJ89">
        <v>36.062788375394121</v>
      </c>
    </row>
    <row r="90" spans="2:38" x14ac:dyDescent="0.2">
      <c r="B90">
        <v>50</v>
      </c>
      <c r="C90">
        <v>300000</v>
      </c>
      <c r="D90">
        <v>557.615633</v>
      </c>
      <c r="E90">
        <v>-536604.42139000003</v>
      </c>
      <c r="F90">
        <v>2519753.131792</v>
      </c>
      <c r="G90">
        <v>-131.319346</v>
      </c>
      <c r="I90">
        <f t="shared" ref="I90:I146" si="18">E90-(128000-$B$87)/128000*$E$88</f>
        <v>1179.3319600489922</v>
      </c>
      <c r="J90">
        <f t="shared" ref="J90:J146" si="19">B90/$B$87</f>
        <v>5.1435037547577413E-3</v>
      </c>
      <c r="K90">
        <f t="shared" ref="K90:K146" si="20">F90/$F$88</f>
        <v>0.9988512776677908</v>
      </c>
      <c r="L90">
        <f t="shared" ref="L90:L146" si="21">E90-$E$89</f>
        <v>-7.5451390000525862</v>
      </c>
      <c r="M90">
        <f>((L90-L89)-(B90-B89)*$H$14)/(B90-B89)</f>
        <v>-6.9894347800008108</v>
      </c>
      <c r="O90">
        <v>50</v>
      </c>
      <c r="P90">
        <v>300000</v>
      </c>
      <c r="Q90">
        <v>557.615633</v>
      </c>
      <c r="R90">
        <v>-536604.42139000003</v>
      </c>
      <c r="S90">
        <v>2519753.131792</v>
      </c>
      <c r="T90">
        <v>-131.319346</v>
      </c>
      <c r="U90">
        <v>24.430923</v>
      </c>
      <c r="V90">
        <f>U90*10^-4</f>
        <v>2.4430923000000001E-3</v>
      </c>
      <c r="Y90">
        <v>300000</v>
      </c>
      <c r="Z90">
        <v>32.262</v>
      </c>
      <c r="AA90">
        <v>104.217</v>
      </c>
      <c r="AB90">
        <v>71.954999999999998</v>
      </c>
      <c r="AD90">
        <f>(1/6)*3.14*(AB90)^3</f>
        <v>194967.09925831121</v>
      </c>
      <c r="AE90">
        <f>V90*$AD$86/AD90</f>
        <v>2.4144804395490643E-3</v>
      </c>
      <c r="AF90">
        <f>AD90/O90*0.6022</f>
        <v>2348.1837434671002</v>
      </c>
      <c r="AG90">
        <f>O90/AD90</f>
        <v>2.5645352569848303E-4</v>
      </c>
      <c r="AI90">
        <v>3.0170988132767325</v>
      </c>
      <c r="AJ90">
        <v>36.082292393487847</v>
      </c>
    </row>
    <row r="91" spans="2:38" x14ac:dyDescent="0.2">
      <c r="B91">
        <v>100</v>
      </c>
      <c r="C91">
        <v>400000</v>
      </c>
      <c r="D91">
        <v>557.60072000000002</v>
      </c>
      <c r="E91">
        <v>-536596.95255599997</v>
      </c>
      <c r="F91">
        <v>2519753.131792</v>
      </c>
      <c r="G91">
        <v>-259.86140499999999</v>
      </c>
      <c r="I91">
        <f t="shared" si="18"/>
        <v>1186.8007940490497</v>
      </c>
      <c r="J91">
        <f t="shared" si="19"/>
        <v>1.0287007509515483E-2</v>
      </c>
      <c r="K91">
        <f t="shared" si="20"/>
        <v>0.9988512776677908</v>
      </c>
      <c r="L91">
        <f t="shared" si="21"/>
        <v>-7.6304999995045364E-2</v>
      </c>
      <c r="M91">
        <f t="shared" ref="M91:M127" si="22">((L91-L90)-(B91-B90)*$H$14)/(B91-B90)</f>
        <v>-6.6891553199986085</v>
      </c>
      <c r="O91">
        <v>100</v>
      </c>
      <c r="P91">
        <v>400000</v>
      </c>
      <c r="Q91">
        <v>557.60072000000002</v>
      </c>
      <c r="R91">
        <v>-536596.95255599997</v>
      </c>
      <c r="S91">
        <v>2519753.131792</v>
      </c>
      <c r="T91">
        <v>-259.86140499999999</v>
      </c>
      <c r="U91">
        <v>50.148732000000003</v>
      </c>
      <c r="V91">
        <f>U91*10^-4</f>
        <v>5.0148732000000005E-3</v>
      </c>
      <c r="Y91">
        <v>400000</v>
      </c>
      <c r="Z91">
        <v>32.916899999999998</v>
      </c>
      <c r="AA91">
        <v>103.997</v>
      </c>
      <c r="AB91">
        <v>71.080100000000002</v>
      </c>
      <c r="AD91">
        <f t="shared" ref="AD91:AD146" si="23">(1/6)*3.14*(AB91)^3</f>
        <v>187941.41316525411</v>
      </c>
      <c r="AE91">
        <f>V91*$AD$86/AD91</f>
        <v>5.1414144654355542E-3</v>
      </c>
      <c r="AF91">
        <f t="shared" ref="AF91:AF146" si="24">AD91/O91*0.6022</f>
        <v>1131.7831900811602</v>
      </c>
      <c r="AG91">
        <f t="shared" ref="AG91:AG146" si="25">O91/AD91</f>
        <v>5.3208070704497399E-4</v>
      </c>
      <c r="AI91">
        <v>2.922977955429193</v>
      </c>
      <c r="AJ91">
        <v>36.093451943024036</v>
      </c>
    </row>
    <row r="92" spans="2:38" x14ac:dyDescent="0.2">
      <c r="B92">
        <v>150</v>
      </c>
      <c r="C92">
        <v>500000</v>
      </c>
      <c r="D92">
        <v>557.61233300000004</v>
      </c>
      <c r="E92">
        <v>-536595.03379899997</v>
      </c>
      <c r="F92">
        <v>2519753.131792</v>
      </c>
      <c r="G92">
        <v>-465.53339299999999</v>
      </c>
      <c r="I92">
        <f t="shared" si="18"/>
        <v>1188.7195510490565</v>
      </c>
      <c r="J92">
        <f t="shared" si="19"/>
        <v>1.5430511264273222E-2</v>
      </c>
      <c r="K92">
        <f t="shared" si="20"/>
        <v>0.9988512776677908</v>
      </c>
      <c r="L92">
        <f t="shared" si="21"/>
        <v>1.84245200001169</v>
      </c>
      <c r="M92">
        <f t="shared" si="22"/>
        <v>-6.8001568599996247</v>
      </c>
      <c r="O92">
        <v>150</v>
      </c>
      <c r="P92">
        <v>500000</v>
      </c>
      <c r="Q92">
        <v>557.61233300000004</v>
      </c>
      <c r="R92">
        <v>-536595.03379899997</v>
      </c>
      <c r="S92">
        <v>2519753.131792</v>
      </c>
      <c r="T92">
        <v>-465.53339299999999</v>
      </c>
      <c r="U92">
        <v>88.407944000000001</v>
      </c>
      <c r="V92">
        <f t="shared" ref="V92:V146" si="26">U92*10^-4</f>
        <v>8.8407944000000009E-3</v>
      </c>
      <c r="Y92">
        <v>500000</v>
      </c>
      <c r="Z92">
        <v>33.071300000000001</v>
      </c>
      <c r="AA92">
        <v>104.096</v>
      </c>
      <c r="AB92">
        <v>71.024699999999996</v>
      </c>
      <c r="AD92">
        <f t="shared" si="23"/>
        <v>187502.30962028514</v>
      </c>
      <c r="AE92">
        <f t="shared" ref="AE92:AE146" si="27">V92*$AD$86/AD92</f>
        <v>9.0851021737710959E-3</v>
      </c>
      <c r="AF92">
        <f t="shared" si="24"/>
        <v>752.7592723555714</v>
      </c>
      <c r="AG92">
        <f t="shared" si="25"/>
        <v>7.9999014574150121E-4</v>
      </c>
      <c r="AI92">
        <v>3.7391270894018058</v>
      </c>
      <c r="AJ92">
        <v>36.114499643042556</v>
      </c>
    </row>
    <row r="93" spans="2:38" x14ac:dyDescent="0.2">
      <c r="B93">
        <v>200</v>
      </c>
      <c r="C93">
        <v>600000</v>
      </c>
      <c r="D93">
        <v>557.63755800000001</v>
      </c>
      <c r="E93">
        <v>-536598.62140199996</v>
      </c>
      <c r="F93">
        <v>2519753.131792</v>
      </c>
      <c r="G93">
        <v>-543.83721000000003</v>
      </c>
      <c r="I93">
        <f t="shared" si="18"/>
        <v>1185.1319480490638</v>
      </c>
      <c r="J93">
        <f t="shared" si="19"/>
        <v>2.0574015019030965E-2</v>
      </c>
      <c r="K93">
        <f t="shared" si="20"/>
        <v>0.9988512776677908</v>
      </c>
      <c r="L93">
        <f t="shared" si="21"/>
        <v>-1.7451509999809787</v>
      </c>
      <c r="M93">
        <f t="shared" si="22"/>
        <v>-6.9102840599996123</v>
      </c>
      <c r="O93">
        <v>200</v>
      </c>
      <c r="P93">
        <v>600000</v>
      </c>
      <c r="Q93">
        <v>557.63755800000001</v>
      </c>
      <c r="R93">
        <v>-536598.62140199996</v>
      </c>
      <c r="S93">
        <v>2519753.131792</v>
      </c>
      <c r="T93">
        <v>-543.83721000000003</v>
      </c>
      <c r="U93">
        <v>106.93639899999999</v>
      </c>
      <c r="V93">
        <f t="shared" si="26"/>
        <v>1.0693639899999999E-2</v>
      </c>
      <c r="Y93">
        <v>600000</v>
      </c>
      <c r="Z93">
        <v>32.781100000000002</v>
      </c>
      <c r="AA93">
        <v>104.749</v>
      </c>
      <c r="AB93">
        <v>71.9679</v>
      </c>
      <c r="AD93">
        <f t="shared" si="23"/>
        <v>195071.97841223652</v>
      </c>
      <c r="AE93">
        <f t="shared" si="27"/>
        <v>1.0562721121112652E-2</v>
      </c>
      <c r="AF93">
        <f t="shared" si="24"/>
        <v>587.36172699924407</v>
      </c>
      <c r="AG93">
        <f t="shared" si="25"/>
        <v>1.0252625806529184E-3</v>
      </c>
      <c r="AI93">
        <v>4.5108845629968259</v>
      </c>
      <c r="AJ93">
        <v>36.19355794380656</v>
      </c>
    </row>
    <row r="94" spans="2:38" x14ac:dyDescent="0.2">
      <c r="B94">
        <v>250</v>
      </c>
      <c r="C94">
        <v>700000</v>
      </c>
      <c r="D94">
        <v>557.66140199999995</v>
      </c>
      <c r="E94">
        <v>-536606.34087800002</v>
      </c>
      <c r="F94">
        <v>2519753.131792</v>
      </c>
      <c r="G94">
        <v>-438.432478</v>
      </c>
      <c r="I94">
        <f t="shared" si="18"/>
        <v>1177.4124720490072</v>
      </c>
      <c r="J94">
        <f t="shared" si="19"/>
        <v>2.5717518773788705E-2</v>
      </c>
      <c r="K94">
        <f t="shared" si="20"/>
        <v>0.9988512776677908</v>
      </c>
      <c r="L94">
        <f t="shared" si="21"/>
        <v>-9.4646270000375807</v>
      </c>
      <c r="M94">
        <f t="shared" si="22"/>
        <v>-6.9929215200008912</v>
      </c>
      <c r="O94">
        <v>250</v>
      </c>
      <c r="P94">
        <v>700000</v>
      </c>
      <c r="Q94">
        <v>557.66140199999995</v>
      </c>
      <c r="R94">
        <v>-536606.34087800002</v>
      </c>
      <c r="S94">
        <v>2519753.131792</v>
      </c>
      <c r="T94">
        <v>-438.432478</v>
      </c>
      <c r="U94">
        <v>150.60069799999999</v>
      </c>
      <c r="V94">
        <f t="shared" si="26"/>
        <v>1.5060069800000001E-2</v>
      </c>
      <c r="Y94">
        <v>700000</v>
      </c>
      <c r="Z94">
        <v>32.973500000000001</v>
      </c>
      <c r="AA94">
        <v>104.6</v>
      </c>
      <c r="AB94">
        <v>71.626499999999993</v>
      </c>
      <c r="AD94">
        <f t="shared" si="23"/>
        <v>192308.99038653262</v>
      </c>
      <c r="AE94">
        <f t="shared" si="27"/>
        <v>1.5089419885870564E-2</v>
      </c>
      <c r="AF94">
        <f t="shared" si="24"/>
        <v>463.23389604307977</v>
      </c>
      <c r="AG94">
        <f t="shared" si="25"/>
        <v>1.2999912250462706E-3</v>
      </c>
      <c r="AI94">
        <v>2.496651026099125</v>
      </c>
      <c r="AJ94">
        <v>36.431617940947483</v>
      </c>
    </row>
    <row r="95" spans="2:38" x14ac:dyDescent="0.2">
      <c r="B95">
        <v>300</v>
      </c>
      <c r="C95">
        <v>800000</v>
      </c>
      <c r="D95">
        <v>557.627927</v>
      </c>
      <c r="E95">
        <v>-536608.45670099999</v>
      </c>
      <c r="F95">
        <v>2519753.131792</v>
      </c>
      <c r="G95">
        <v>-496.24666300000001</v>
      </c>
      <c r="I95">
        <f t="shared" si="18"/>
        <v>1175.2966490490362</v>
      </c>
      <c r="J95">
        <f t="shared" si="19"/>
        <v>3.0861022528546445E-2</v>
      </c>
      <c r="K95">
        <f t="shared" si="20"/>
        <v>0.9988512776677908</v>
      </c>
      <c r="L95">
        <f t="shared" si="21"/>
        <v>-11.580450000008568</v>
      </c>
      <c r="M95">
        <f t="shared" si="22"/>
        <v>-6.8808484599991786</v>
      </c>
      <c r="O95">
        <v>300</v>
      </c>
      <c r="P95">
        <v>800000</v>
      </c>
      <c r="Q95">
        <v>557.627927</v>
      </c>
      <c r="R95">
        <v>-536608.45670099999</v>
      </c>
      <c r="S95">
        <v>2519753.131792</v>
      </c>
      <c r="T95">
        <v>-496.24666300000001</v>
      </c>
      <c r="U95">
        <v>181.706614</v>
      </c>
      <c r="V95">
        <f t="shared" si="26"/>
        <v>1.81706614E-2</v>
      </c>
      <c r="Y95">
        <v>800000</v>
      </c>
      <c r="Z95">
        <v>32.829799999999999</v>
      </c>
      <c r="AA95">
        <v>105.117</v>
      </c>
      <c r="AB95">
        <v>72.287199999999999</v>
      </c>
      <c r="AD95">
        <f t="shared" si="23"/>
        <v>197679.94270670469</v>
      </c>
      <c r="AE95">
        <f t="shared" si="27"/>
        <v>1.7711415677330561E-2</v>
      </c>
      <c r="AF95">
        <f t="shared" si="24"/>
        <v>396.80953832659185</v>
      </c>
      <c r="AG95">
        <f t="shared" si="25"/>
        <v>1.5176046486673983E-3</v>
      </c>
      <c r="AI95">
        <v>5.3762455673411749</v>
      </c>
      <c r="AJ95">
        <v>36.484679394240999</v>
      </c>
    </row>
    <row r="96" spans="2:38" x14ac:dyDescent="0.2">
      <c r="B96">
        <v>350</v>
      </c>
      <c r="C96">
        <v>900000</v>
      </c>
      <c r="D96">
        <v>557.66927999999996</v>
      </c>
      <c r="E96">
        <v>-536612.697545</v>
      </c>
      <c r="F96">
        <v>2519753.131792</v>
      </c>
      <c r="G96">
        <v>-379.011573</v>
      </c>
      <c r="I96">
        <f t="shared" si="18"/>
        <v>1171.0558050490217</v>
      </c>
      <c r="J96">
        <f t="shared" si="19"/>
        <v>3.6004526283304188E-2</v>
      </c>
      <c r="K96">
        <f t="shared" si="20"/>
        <v>0.9988512776677908</v>
      </c>
      <c r="L96">
        <f t="shared" si="21"/>
        <v>-15.821294000023045</v>
      </c>
      <c r="M96">
        <f t="shared" si="22"/>
        <v>-6.9233488800000487</v>
      </c>
      <c r="O96">
        <v>350</v>
      </c>
      <c r="P96">
        <v>900000</v>
      </c>
      <c r="Q96">
        <v>557.66927999999996</v>
      </c>
      <c r="R96">
        <v>-536612.697545</v>
      </c>
      <c r="S96">
        <v>2519753.131792</v>
      </c>
      <c r="T96">
        <v>-379.011573</v>
      </c>
      <c r="U96">
        <v>229.560372</v>
      </c>
      <c r="V96">
        <f t="shared" si="26"/>
        <v>2.2956037200000001E-2</v>
      </c>
      <c r="Y96">
        <v>900000</v>
      </c>
      <c r="Z96">
        <v>33.472000000000001</v>
      </c>
      <c r="AA96">
        <v>104.458</v>
      </c>
      <c r="AB96">
        <v>70.986000000000004</v>
      </c>
      <c r="AD96">
        <f t="shared" si="23"/>
        <v>187195.97733335066</v>
      </c>
      <c r="AE96">
        <f t="shared" si="27"/>
        <v>2.3629011553732794E-2</v>
      </c>
      <c r="AF96">
        <f t="shared" si="24"/>
        <v>322.08405014326792</v>
      </c>
      <c r="AG96">
        <f t="shared" si="25"/>
        <v>1.8696982968642261E-3</v>
      </c>
      <c r="AI96">
        <v>5.3109315316821792</v>
      </c>
      <c r="AJ96">
        <v>36.564494358781168</v>
      </c>
      <c r="AK96">
        <f>AVERAGE(AI91:AI101)</f>
        <v>3.7142178531780456</v>
      </c>
      <c r="AL96">
        <f>AVERAGE(AJ91:AJ101)</f>
        <v>36.508764511041996</v>
      </c>
    </row>
    <row r="97" spans="2:38" x14ac:dyDescent="0.2">
      <c r="B97">
        <v>400</v>
      </c>
      <c r="C97">
        <v>1000000</v>
      </c>
      <c r="D97">
        <v>557.64560800000004</v>
      </c>
      <c r="E97">
        <v>-536605.93062100001</v>
      </c>
      <c r="F97">
        <v>2519753.131792</v>
      </c>
      <c r="G97">
        <v>-454.35269299999999</v>
      </c>
      <c r="I97">
        <f t="shared" si="18"/>
        <v>1177.8227290490177</v>
      </c>
      <c r="J97">
        <f t="shared" si="19"/>
        <v>4.1148030038061931E-2</v>
      </c>
      <c r="K97">
        <f t="shared" si="20"/>
        <v>0.9988512776677908</v>
      </c>
      <c r="L97">
        <f t="shared" si="21"/>
        <v>-9.0543700000271201</v>
      </c>
      <c r="M97">
        <f t="shared" si="22"/>
        <v>-6.7031935199998403</v>
      </c>
      <c r="O97">
        <v>400</v>
      </c>
      <c r="P97">
        <v>1000000</v>
      </c>
      <c r="Q97">
        <v>557.64560800000004</v>
      </c>
      <c r="R97">
        <v>-536605.93062100001</v>
      </c>
      <c r="S97">
        <v>2519753.131792</v>
      </c>
      <c r="T97">
        <v>-454.35269299999999</v>
      </c>
      <c r="U97">
        <v>274.13071200000002</v>
      </c>
      <c r="V97">
        <f t="shared" si="26"/>
        <v>2.7413071200000003E-2</v>
      </c>
      <c r="Y97">
        <v>1000000</v>
      </c>
      <c r="Z97">
        <v>32.907800000000002</v>
      </c>
      <c r="AA97">
        <v>103.962</v>
      </c>
      <c r="AB97">
        <v>71.054199999999994</v>
      </c>
      <c r="AD97">
        <f t="shared" si="23"/>
        <v>187736.0430627226</v>
      </c>
      <c r="AE97">
        <f t="shared" si="27"/>
        <v>2.8135535203283085E-2</v>
      </c>
      <c r="AF97">
        <f t="shared" si="24"/>
        <v>282.63661283092887</v>
      </c>
      <c r="AG97">
        <f t="shared" si="25"/>
        <v>2.1306510645180692E-3</v>
      </c>
      <c r="AI97">
        <v>4.5550568791553196</v>
      </c>
      <c r="AJ97">
        <v>36.58715719015202</v>
      </c>
    </row>
    <row r="98" spans="2:38" x14ac:dyDescent="0.2">
      <c r="B98">
        <v>450</v>
      </c>
      <c r="C98">
        <v>1100000</v>
      </c>
      <c r="D98">
        <v>557.61133500000005</v>
      </c>
      <c r="E98">
        <v>-536602.03288900002</v>
      </c>
      <c r="F98">
        <v>2519753.131792</v>
      </c>
      <c r="G98">
        <v>-494.51750299999998</v>
      </c>
      <c r="I98">
        <f t="shared" si="18"/>
        <v>1181.7204610490007</v>
      </c>
      <c r="J98">
        <f t="shared" si="19"/>
        <v>4.6291533792819667E-2</v>
      </c>
      <c r="K98">
        <f t="shared" si="20"/>
        <v>0.9988512776677908</v>
      </c>
      <c r="L98">
        <f t="shared" si="21"/>
        <v>-5.1566380000440404</v>
      </c>
      <c r="M98">
        <f t="shared" si="22"/>
        <v>-6.7605773600000978</v>
      </c>
      <c r="O98">
        <v>450</v>
      </c>
      <c r="P98">
        <v>1100000</v>
      </c>
      <c r="Q98">
        <v>557.61133500000005</v>
      </c>
      <c r="R98">
        <v>-536602.03288900002</v>
      </c>
      <c r="S98">
        <v>2519753.131792</v>
      </c>
      <c r="T98">
        <v>-494.51750299999998</v>
      </c>
      <c r="U98">
        <v>334.201596</v>
      </c>
      <c r="V98">
        <f t="shared" si="26"/>
        <v>3.3420159599999999E-2</v>
      </c>
      <c r="Y98">
        <v>1100000</v>
      </c>
      <c r="Z98">
        <v>33.051900000000003</v>
      </c>
      <c r="AA98">
        <v>104.69</v>
      </c>
      <c r="AB98">
        <v>71.638099999999994</v>
      </c>
      <c r="AD98">
        <f t="shared" si="23"/>
        <v>192402.4395535136</v>
      </c>
      <c r="AE98">
        <f t="shared" si="27"/>
        <v>3.3469027390215331E-2</v>
      </c>
      <c r="AF98">
        <f t="shared" si="24"/>
        <v>257.47722022027972</v>
      </c>
      <c r="AG98">
        <f t="shared" si="25"/>
        <v>2.3388476832428098E-3</v>
      </c>
      <c r="AI98">
        <v>2.2349634813414925</v>
      </c>
      <c r="AJ98">
        <v>36.698334823803052</v>
      </c>
    </row>
    <row r="99" spans="2:38" x14ac:dyDescent="0.2">
      <c r="B99">
        <v>500</v>
      </c>
      <c r="C99">
        <v>1200000</v>
      </c>
      <c r="D99">
        <v>557.62178500000005</v>
      </c>
      <c r="E99">
        <v>-536599.04744200001</v>
      </c>
      <c r="F99">
        <v>2519753.131792</v>
      </c>
      <c r="G99">
        <v>-371.47294299999999</v>
      </c>
      <c r="I99">
        <f t="shared" si="18"/>
        <v>1184.7059080490144</v>
      </c>
      <c r="J99">
        <f t="shared" si="19"/>
        <v>5.143503754757741E-2</v>
      </c>
      <c r="K99">
        <f t="shared" si="20"/>
        <v>0.9988512776677908</v>
      </c>
      <c r="L99">
        <f t="shared" si="21"/>
        <v>-2.171191000030376</v>
      </c>
      <c r="M99">
        <f t="shared" si="22"/>
        <v>-6.7788230599994854</v>
      </c>
      <c r="O99">
        <v>500</v>
      </c>
      <c r="P99">
        <v>1200000</v>
      </c>
      <c r="Q99">
        <v>557.62178500000005</v>
      </c>
      <c r="R99">
        <v>-536599.04744200001</v>
      </c>
      <c r="S99">
        <v>2519753.131792</v>
      </c>
      <c r="T99">
        <v>-371.47294299999999</v>
      </c>
      <c r="U99">
        <v>368.94567499999999</v>
      </c>
      <c r="V99">
        <f t="shared" si="26"/>
        <v>3.6894567500000003E-2</v>
      </c>
      <c r="Y99">
        <v>1200000</v>
      </c>
      <c r="Z99">
        <v>33.038800000000002</v>
      </c>
      <c r="AA99">
        <v>104.033</v>
      </c>
      <c r="AB99">
        <v>70.994200000000006</v>
      </c>
      <c r="AD99">
        <f t="shared" si="23"/>
        <v>187260.8570704154</v>
      </c>
      <c r="AE99">
        <f t="shared" si="27"/>
        <v>3.796300338104476E-2</v>
      </c>
      <c r="AF99">
        <f t="shared" si="24"/>
        <v>225.53697625560829</v>
      </c>
      <c r="AG99">
        <f t="shared" si="25"/>
        <v>2.6700721540112667E-3</v>
      </c>
      <c r="AI99">
        <v>2.2280431881458993</v>
      </c>
      <c r="AJ99">
        <v>36.777246788606298</v>
      </c>
    </row>
    <row r="100" spans="2:38" x14ac:dyDescent="0.2">
      <c r="B100">
        <v>550</v>
      </c>
      <c r="C100">
        <v>1300000</v>
      </c>
      <c r="D100">
        <v>557.61252500000001</v>
      </c>
      <c r="E100">
        <v>-536612.76023500005</v>
      </c>
      <c r="F100">
        <v>2519753.131792</v>
      </c>
      <c r="G100">
        <v>-278.25547399999999</v>
      </c>
      <c r="I100">
        <f t="shared" si="18"/>
        <v>1170.993115048972</v>
      </c>
      <c r="J100">
        <f t="shared" si="19"/>
        <v>5.6578541302335153E-2</v>
      </c>
      <c r="K100">
        <f t="shared" si="20"/>
        <v>0.9988512776677908</v>
      </c>
      <c r="L100">
        <f t="shared" si="21"/>
        <v>-15.883984000072815</v>
      </c>
      <c r="M100">
        <f t="shared" si="22"/>
        <v>-7.1127878600006076</v>
      </c>
      <c r="O100">
        <v>550</v>
      </c>
      <c r="P100">
        <v>1300000</v>
      </c>
      <c r="Q100">
        <v>557.61252500000001</v>
      </c>
      <c r="R100">
        <v>-536612.76023500005</v>
      </c>
      <c r="S100">
        <v>2519753.131792</v>
      </c>
      <c r="T100">
        <v>-278.25547399999999</v>
      </c>
      <c r="U100">
        <v>416.59783900000002</v>
      </c>
      <c r="V100">
        <f t="shared" si="26"/>
        <v>4.1659783900000004E-2</v>
      </c>
      <c r="Y100">
        <v>1300000</v>
      </c>
      <c r="Z100">
        <v>32.950899999999997</v>
      </c>
      <c r="AA100">
        <v>104.197</v>
      </c>
      <c r="AB100">
        <v>71.246099999999998</v>
      </c>
      <c r="AD100">
        <f t="shared" si="23"/>
        <v>189261.24212796005</v>
      </c>
      <c r="AE100">
        <f t="shared" si="27"/>
        <v>4.2413144632377324E-2</v>
      </c>
      <c r="AF100">
        <f t="shared" si="24"/>
        <v>207.22385456265008</v>
      </c>
      <c r="AG100">
        <f t="shared" si="25"/>
        <v>2.9060360896719863E-3</v>
      </c>
      <c r="AI100">
        <v>5.1402735927118792</v>
      </c>
      <c r="AJ100">
        <v>36.800062731718079</v>
      </c>
    </row>
    <row r="101" spans="2:38" x14ac:dyDescent="0.2">
      <c r="B101">
        <v>600</v>
      </c>
      <c r="C101">
        <v>1400000</v>
      </c>
      <c r="D101">
        <v>557.62125200000003</v>
      </c>
      <c r="E101">
        <v>-536617.59707999998</v>
      </c>
      <c r="F101">
        <v>2519753.131792</v>
      </c>
      <c r="G101">
        <v>-273.56653899999998</v>
      </c>
      <c r="I101">
        <f t="shared" si="18"/>
        <v>1166.1562700490467</v>
      </c>
      <c r="J101">
        <f t="shared" si="19"/>
        <v>6.1722045057092889E-2</v>
      </c>
      <c r="K101">
        <f t="shared" si="20"/>
        <v>0.9988512776677908</v>
      </c>
      <c r="L101">
        <f t="shared" si="21"/>
        <v>-20.720828999998048</v>
      </c>
      <c r="M101">
        <f t="shared" si="22"/>
        <v>-6.9352688999982641</v>
      </c>
      <c r="O101">
        <v>600</v>
      </c>
      <c r="P101">
        <v>1400000</v>
      </c>
      <c r="Q101">
        <v>557.62125200000003</v>
      </c>
      <c r="R101">
        <v>-536617.59707999998</v>
      </c>
      <c r="S101">
        <v>2519753.131792</v>
      </c>
      <c r="T101">
        <v>-273.56653899999998</v>
      </c>
      <c r="U101">
        <v>495.057793</v>
      </c>
      <c r="V101">
        <f t="shared" si="26"/>
        <v>4.9505779300000004E-2</v>
      </c>
      <c r="Y101">
        <v>1400000</v>
      </c>
      <c r="Z101">
        <v>32.6584</v>
      </c>
      <c r="AA101">
        <v>104.54</v>
      </c>
      <c r="AB101">
        <v>71.881600000000006</v>
      </c>
      <c r="AD101">
        <f t="shared" si="23"/>
        <v>194371.06039739511</v>
      </c>
      <c r="AE101">
        <f t="shared" si="27"/>
        <v>4.9076032357963803E-2</v>
      </c>
      <c r="AF101">
        <f t="shared" si="24"/>
        <v>195.08375428551886</v>
      </c>
      <c r="AG101">
        <f t="shared" si="25"/>
        <v>3.0868792852870651E-3</v>
      </c>
      <c r="AI101">
        <v>2.3412415106536133</v>
      </c>
      <c r="AJ101">
        <v>36.851306863339751</v>
      </c>
    </row>
    <row r="102" spans="2:38" x14ac:dyDescent="0.2">
      <c r="B102">
        <v>650</v>
      </c>
      <c r="C102">
        <v>1500000</v>
      </c>
      <c r="D102">
        <v>557.60185000000001</v>
      </c>
      <c r="E102">
        <v>-536623.22317000001</v>
      </c>
      <c r="F102">
        <v>2519753.131792</v>
      </c>
      <c r="G102">
        <v>-261.50019099999997</v>
      </c>
      <c r="I102">
        <f t="shared" si="18"/>
        <v>1160.5301800490124</v>
      </c>
      <c r="J102">
        <f t="shared" si="19"/>
        <v>6.6865548811850639E-2</v>
      </c>
      <c r="K102">
        <f t="shared" si="20"/>
        <v>0.9988512776677908</v>
      </c>
      <c r="L102">
        <f t="shared" si="21"/>
        <v>-26.346919000032358</v>
      </c>
      <c r="M102">
        <f t="shared" si="22"/>
        <v>-6.9510538000004454</v>
      </c>
      <c r="O102">
        <v>650</v>
      </c>
      <c r="P102">
        <v>1500000</v>
      </c>
      <c r="Q102">
        <v>557.60185000000001</v>
      </c>
      <c r="R102">
        <v>-536623.22317000001</v>
      </c>
      <c r="S102">
        <v>2519753.131792</v>
      </c>
      <c r="T102">
        <v>-261.50019099999997</v>
      </c>
      <c r="U102">
        <v>555.00402599999995</v>
      </c>
      <c r="V102">
        <f t="shared" si="26"/>
        <v>5.5500402599999998E-2</v>
      </c>
      <c r="Y102">
        <v>1500000</v>
      </c>
      <c r="Z102">
        <v>33.2119</v>
      </c>
      <c r="AA102">
        <v>104.444</v>
      </c>
      <c r="AB102">
        <v>71.232100000000003</v>
      </c>
      <c r="AD102">
        <f t="shared" si="23"/>
        <v>189149.69342167466</v>
      </c>
      <c r="AE102">
        <f t="shared" si="27"/>
        <v>5.6537374734159512E-2</v>
      </c>
      <c r="AF102">
        <f t="shared" si="24"/>
        <v>175.23991596697303</v>
      </c>
      <c r="AG102">
        <f t="shared" si="25"/>
        <v>3.4364316866797337E-3</v>
      </c>
      <c r="AI102">
        <v>5.0216336640692028</v>
      </c>
      <c r="AJ102">
        <v>36.88251643680902</v>
      </c>
    </row>
    <row r="103" spans="2:38" x14ac:dyDescent="0.2">
      <c r="B103">
        <v>700</v>
      </c>
      <c r="C103">
        <v>1600000</v>
      </c>
      <c r="D103">
        <v>557.63203899999996</v>
      </c>
      <c r="E103">
        <v>-536611.98728999996</v>
      </c>
      <c r="F103">
        <v>2519753.131792</v>
      </c>
      <c r="G103">
        <v>-229.89272800000001</v>
      </c>
      <c r="I103">
        <f t="shared" si="18"/>
        <v>1171.7660600490635</v>
      </c>
      <c r="J103">
        <f t="shared" si="19"/>
        <v>7.2009052566608375E-2</v>
      </c>
      <c r="K103">
        <f t="shared" si="20"/>
        <v>0.9988512776677908</v>
      </c>
      <c r="L103">
        <f t="shared" si="21"/>
        <v>-15.111038999981247</v>
      </c>
      <c r="M103">
        <f t="shared" si="22"/>
        <v>-6.6138143999987369</v>
      </c>
      <c r="O103">
        <v>700</v>
      </c>
      <c r="P103">
        <v>1600000</v>
      </c>
      <c r="Q103">
        <v>557.63203899999996</v>
      </c>
      <c r="R103">
        <v>-536611.98728999996</v>
      </c>
      <c r="S103">
        <v>2519753.131792</v>
      </c>
      <c r="T103">
        <v>-229.89272800000001</v>
      </c>
      <c r="U103">
        <v>614.97887500000002</v>
      </c>
      <c r="V103">
        <f t="shared" si="26"/>
        <v>6.1497887500000008E-2</v>
      </c>
      <c r="Y103">
        <v>1600000</v>
      </c>
      <c r="Z103">
        <v>32.746899999999997</v>
      </c>
      <c r="AA103">
        <v>104.669</v>
      </c>
      <c r="AB103">
        <v>71.9221</v>
      </c>
      <c r="AD103">
        <f t="shared" si="23"/>
        <v>194699.78697367146</v>
      </c>
      <c r="AE103">
        <f t="shared" si="27"/>
        <v>6.0861109887317952E-2</v>
      </c>
      <c r="AF103">
        <f t="shared" si="24"/>
        <v>167.49744530792134</v>
      </c>
      <c r="AG103">
        <f t="shared" si="25"/>
        <v>3.5952787154033116E-3</v>
      </c>
      <c r="AI103">
        <v>2.4425654087314679</v>
      </c>
      <c r="AJ103">
        <v>36.891247333893389</v>
      </c>
    </row>
    <row r="104" spans="2:38" x14ac:dyDescent="0.2">
      <c r="B104">
        <v>750</v>
      </c>
      <c r="C104">
        <v>1700000</v>
      </c>
      <c r="D104">
        <v>557.670209</v>
      </c>
      <c r="E104">
        <v>-536611.31456299999</v>
      </c>
      <c r="F104">
        <v>2519753.131792</v>
      </c>
      <c r="G104">
        <v>-237.15853300000001</v>
      </c>
      <c r="I104">
        <f t="shared" si="18"/>
        <v>1172.4387870490318</v>
      </c>
      <c r="J104">
        <f t="shared" si="19"/>
        <v>7.7152556321366111E-2</v>
      </c>
      <c r="K104">
        <f t="shared" si="20"/>
        <v>0.9988512776677908</v>
      </c>
      <c r="L104">
        <f t="shared" si="21"/>
        <v>-14.438312000012957</v>
      </c>
      <c r="M104">
        <f t="shared" si="22"/>
        <v>-6.8250774600003936</v>
      </c>
      <c r="O104">
        <v>750</v>
      </c>
      <c r="P104">
        <v>1700000</v>
      </c>
      <c r="Q104">
        <v>557.670209</v>
      </c>
      <c r="R104">
        <v>-536611.31456299999</v>
      </c>
      <c r="S104">
        <v>2519753.131792</v>
      </c>
      <c r="T104">
        <v>-237.15853300000001</v>
      </c>
      <c r="U104">
        <v>711.50001599999996</v>
      </c>
      <c r="V104">
        <f t="shared" si="26"/>
        <v>7.1150001599999999E-2</v>
      </c>
      <c r="Y104">
        <v>1700000</v>
      </c>
      <c r="Z104">
        <v>32.772300000000001</v>
      </c>
      <c r="AA104">
        <v>104.45699999999999</v>
      </c>
      <c r="AB104">
        <v>71.684700000000007</v>
      </c>
      <c r="AD104">
        <f t="shared" si="23"/>
        <v>192778.15250071292</v>
      </c>
      <c r="AE104">
        <f t="shared" si="27"/>
        <v>7.1115169097784911E-2</v>
      </c>
      <c r="AF104">
        <f t="shared" si="24"/>
        <v>154.78800458123911</v>
      </c>
      <c r="AG104">
        <f t="shared" si="25"/>
        <v>3.8904823511949904E-3</v>
      </c>
      <c r="AI104">
        <v>4.1719213945335518</v>
      </c>
      <c r="AJ104">
        <v>37.142874560806462</v>
      </c>
    </row>
    <row r="105" spans="2:38" x14ac:dyDescent="0.2">
      <c r="B105">
        <v>800</v>
      </c>
      <c r="C105">
        <v>1800000</v>
      </c>
      <c r="D105">
        <v>557.58071199999995</v>
      </c>
      <c r="E105">
        <v>-536628.41802900005</v>
      </c>
      <c r="F105">
        <v>2519753.131792</v>
      </c>
      <c r="G105">
        <v>-233.28406799999999</v>
      </c>
      <c r="I105">
        <f t="shared" si="18"/>
        <v>1155.3353210489731</v>
      </c>
      <c r="J105">
        <f t="shared" si="19"/>
        <v>8.2296060076123861E-2</v>
      </c>
      <c r="K105">
        <f t="shared" si="20"/>
        <v>0.9988512776677908</v>
      </c>
      <c r="L105">
        <f t="shared" si="21"/>
        <v>-31.541778000071645</v>
      </c>
      <c r="M105">
        <f t="shared" si="22"/>
        <v>-7.1806013200009327</v>
      </c>
      <c r="O105">
        <v>800</v>
      </c>
      <c r="P105">
        <v>1800000</v>
      </c>
      <c r="Q105">
        <v>557.58071199999995</v>
      </c>
      <c r="R105">
        <v>-536628.41802900005</v>
      </c>
      <c r="S105">
        <v>2519753.131792</v>
      </c>
      <c r="T105">
        <v>-233.28406799999999</v>
      </c>
      <c r="U105">
        <v>787.93671600000005</v>
      </c>
      <c r="V105">
        <f t="shared" si="26"/>
        <v>7.8793671600000004E-2</v>
      </c>
      <c r="Y105">
        <v>1800000</v>
      </c>
      <c r="Z105">
        <v>32.329700000000003</v>
      </c>
      <c r="AA105">
        <v>104.785</v>
      </c>
      <c r="AB105">
        <v>72.455299999999994</v>
      </c>
      <c r="AD105">
        <f t="shared" si="23"/>
        <v>199062.23443376954</v>
      </c>
      <c r="AE105">
        <f t="shared" si="27"/>
        <v>7.626892237284677E-2</v>
      </c>
      <c r="AF105">
        <f t="shared" si="24"/>
        <v>149.84409697002002</v>
      </c>
      <c r="AG105">
        <f t="shared" si="25"/>
        <v>4.0188436660303336E-3</v>
      </c>
      <c r="AI105">
        <v>3.414284802455918</v>
      </c>
      <c r="AJ105">
        <v>37.182782637025774</v>
      </c>
    </row>
    <row r="106" spans="2:38" x14ac:dyDescent="0.2">
      <c r="B106">
        <v>850</v>
      </c>
      <c r="C106">
        <v>1900000</v>
      </c>
      <c r="D106">
        <v>557.63809000000003</v>
      </c>
      <c r="E106">
        <v>-536609.49611399998</v>
      </c>
      <c r="F106">
        <v>2519753.131792</v>
      </c>
      <c r="G106">
        <v>-252.27946399999999</v>
      </c>
      <c r="I106">
        <f t="shared" si="18"/>
        <v>1174.2572360490449</v>
      </c>
      <c r="J106">
        <f t="shared" si="19"/>
        <v>8.7439563830881598E-2</v>
      </c>
      <c r="K106">
        <f t="shared" si="20"/>
        <v>0.9988512776677908</v>
      </c>
      <c r="L106">
        <f t="shared" si="21"/>
        <v>-12.619862999999896</v>
      </c>
      <c r="M106">
        <f t="shared" si="22"/>
        <v>-6.4600936999983238</v>
      </c>
      <c r="O106">
        <v>850</v>
      </c>
      <c r="P106">
        <v>1900000</v>
      </c>
      <c r="Q106">
        <v>557.63809000000003</v>
      </c>
      <c r="R106">
        <v>-536609.49611399998</v>
      </c>
      <c r="S106">
        <v>2519753.131792</v>
      </c>
      <c r="T106">
        <v>-252.27946399999999</v>
      </c>
      <c r="U106">
        <v>865.89985300000001</v>
      </c>
      <c r="V106">
        <f t="shared" si="26"/>
        <v>8.6589985300000005E-2</v>
      </c>
      <c r="Y106">
        <v>1900000</v>
      </c>
      <c r="Z106">
        <v>33.052399999999999</v>
      </c>
      <c r="AA106">
        <v>104.548</v>
      </c>
      <c r="AB106">
        <v>71.495599999999996</v>
      </c>
      <c r="AD106">
        <f t="shared" si="23"/>
        <v>191256.56133354551</v>
      </c>
      <c r="AE106">
        <f t="shared" si="27"/>
        <v>8.7236145758267533E-2</v>
      </c>
      <c r="AF106">
        <f t="shared" si="24"/>
        <v>135.4996485118366</v>
      </c>
      <c r="AG106">
        <f t="shared" si="25"/>
        <v>4.44429197133596E-3</v>
      </c>
      <c r="AI106">
        <v>3.8971337893039864</v>
      </c>
      <c r="AJ106">
        <v>37.499235184865519</v>
      </c>
    </row>
    <row r="107" spans="2:38" x14ac:dyDescent="0.2">
      <c r="B107">
        <v>900</v>
      </c>
      <c r="C107">
        <v>2000000</v>
      </c>
      <c r="D107">
        <v>557.59902199999999</v>
      </c>
      <c r="E107">
        <v>-536626.884754</v>
      </c>
      <c r="F107">
        <v>2519753.131792</v>
      </c>
      <c r="G107">
        <v>-19.662756000000002</v>
      </c>
      <c r="I107">
        <f t="shared" si="18"/>
        <v>1156.8685960490257</v>
      </c>
      <c r="J107">
        <f t="shared" si="19"/>
        <v>9.2583067585639334E-2</v>
      </c>
      <c r="K107">
        <f t="shared" si="20"/>
        <v>0.9988512776677908</v>
      </c>
      <c r="L107">
        <f t="shared" si="21"/>
        <v>-30.008503000019118</v>
      </c>
      <c r="M107">
        <f t="shared" si="22"/>
        <v>-7.1863048000001433</v>
      </c>
      <c r="O107">
        <v>900</v>
      </c>
      <c r="P107">
        <v>2000000</v>
      </c>
      <c r="Q107">
        <v>557.59902199999999</v>
      </c>
      <c r="R107">
        <v>-536626.884754</v>
      </c>
      <c r="S107">
        <v>2519753.131792</v>
      </c>
      <c r="T107">
        <v>-19.662756000000002</v>
      </c>
      <c r="U107">
        <v>998.435292</v>
      </c>
      <c r="V107">
        <f t="shared" si="26"/>
        <v>9.9843529200000003E-2</v>
      </c>
      <c r="Y107">
        <v>2000000</v>
      </c>
      <c r="Z107">
        <v>33.3157</v>
      </c>
      <c r="AA107">
        <v>104.45</v>
      </c>
      <c r="AB107">
        <v>71.134299999999996</v>
      </c>
      <c r="AD107">
        <f t="shared" si="23"/>
        <v>188371.6683528776</v>
      </c>
      <c r="AE107">
        <f t="shared" si="27"/>
        <v>0.10212909565067453</v>
      </c>
      <c r="AF107">
        <f t="shared" si="24"/>
        <v>126.04157631344765</v>
      </c>
      <c r="AG107">
        <f t="shared" si="25"/>
        <v>4.7777885489341497E-3</v>
      </c>
      <c r="AI107">
        <v>4.7967984405697006</v>
      </c>
      <c r="AJ107">
        <v>37.809814177716831</v>
      </c>
      <c r="AK107">
        <f>AVERAGE(AI102:AI112)</f>
        <v>3.5346268767015472</v>
      </c>
      <c r="AL107">
        <f>AVERAGE(AJ102:AJ112)</f>
        <v>37.864760854256204</v>
      </c>
    </row>
    <row r="108" spans="2:38" x14ac:dyDescent="0.2">
      <c r="B108">
        <v>950</v>
      </c>
      <c r="C108">
        <v>2100000</v>
      </c>
      <c r="D108">
        <v>557.64223000000004</v>
      </c>
      <c r="E108">
        <v>-536615.31226999999</v>
      </c>
      <c r="F108">
        <v>2519753.131792</v>
      </c>
      <c r="G108">
        <v>-25.40202</v>
      </c>
      <c r="I108">
        <f t="shared" si="18"/>
        <v>1168.4410800490296</v>
      </c>
      <c r="J108">
        <f t="shared" si="19"/>
        <v>9.7726571340397084E-2</v>
      </c>
      <c r="K108">
        <f t="shared" si="20"/>
        <v>0.9988512776677908</v>
      </c>
      <c r="L108">
        <f t="shared" si="21"/>
        <v>-18.436019000015222</v>
      </c>
      <c r="M108">
        <f t="shared" si="22"/>
        <v>-6.6070823199996811</v>
      </c>
      <c r="O108">
        <v>950</v>
      </c>
      <c r="P108">
        <v>2100000</v>
      </c>
      <c r="Q108">
        <v>557.64223000000004</v>
      </c>
      <c r="R108">
        <v>-536615.31226999999</v>
      </c>
      <c r="S108">
        <v>2519753.131792</v>
      </c>
      <c r="T108">
        <v>-25.40202</v>
      </c>
      <c r="U108">
        <v>1093.5005169999999</v>
      </c>
      <c r="V108">
        <f t="shared" si="26"/>
        <v>0.10935005170000001</v>
      </c>
      <c r="Y108">
        <v>2100000</v>
      </c>
      <c r="Z108">
        <v>32.788899999999998</v>
      </c>
      <c r="AA108">
        <v>104.283</v>
      </c>
      <c r="AB108">
        <v>71.494100000000003</v>
      </c>
      <c r="AD108">
        <f t="shared" si="23"/>
        <v>191244.52371907243</v>
      </c>
      <c r="AE108">
        <f t="shared" si="27"/>
        <v>0.11017298885022624</v>
      </c>
      <c r="AF108">
        <f t="shared" si="24"/>
        <v>121.22889703539516</v>
      </c>
      <c r="AG108">
        <f t="shared" si="25"/>
        <v>4.9674625004975156E-3</v>
      </c>
      <c r="AI108">
        <v>2.4391801826927484</v>
      </c>
      <c r="AJ108">
        <v>37.83043694327408</v>
      </c>
    </row>
    <row r="109" spans="2:38" x14ac:dyDescent="0.2">
      <c r="B109">
        <v>1000</v>
      </c>
      <c r="C109">
        <v>2200000</v>
      </c>
      <c r="D109">
        <v>557.63863300000003</v>
      </c>
      <c r="E109">
        <v>-536608.47777899995</v>
      </c>
      <c r="F109">
        <v>2519753.131792</v>
      </c>
      <c r="G109">
        <v>53.513804999999998</v>
      </c>
      <c r="I109">
        <f t="shared" si="18"/>
        <v>1175.2755710490746</v>
      </c>
      <c r="J109">
        <f t="shared" si="19"/>
        <v>0.10287007509515482</v>
      </c>
      <c r="K109">
        <f t="shared" si="20"/>
        <v>0.9988512776677908</v>
      </c>
      <c r="L109">
        <f t="shared" si="21"/>
        <v>-11.601527999970131</v>
      </c>
      <c r="M109">
        <f t="shared" si="22"/>
        <v>-6.7018421799988577</v>
      </c>
      <c r="O109">
        <v>1000</v>
      </c>
      <c r="P109">
        <v>2200000</v>
      </c>
      <c r="Q109">
        <v>557.63863300000003</v>
      </c>
      <c r="R109">
        <v>-536608.47777899995</v>
      </c>
      <c r="S109">
        <v>2519753.131792</v>
      </c>
      <c r="T109">
        <v>53.513804999999998</v>
      </c>
      <c r="U109">
        <v>1199.9905940000001</v>
      </c>
      <c r="V109">
        <f t="shared" si="26"/>
        <v>0.11999905940000001</v>
      </c>
      <c r="Y109">
        <v>2200000</v>
      </c>
      <c r="Z109">
        <v>33.0916</v>
      </c>
      <c r="AA109">
        <v>104.45399999999999</v>
      </c>
      <c r="AB109">
        <v>71.362399999999994</v>
      </c>
      <c r="AD109">
        <f t="shared" si="23"/>
        <v>190189.58903712939</v>
      </c>
      <c r="AE109">
        <f t="shared" si="27"/>
        <v>0.12157275223185408</v>
      </c>
      <c r="AF109">
        <f t="shared" si="24"/>
        <v>114.53217051815932</v>
      </c>
      <c r="AG109">
        <f t="shared" si="25"/>
        <v>5.2579113560457663E-3</v>
      </c>
      <c r="AI109">
        <v>5.0158220144446171</v>
      </c>
      <c r="AJ109">
        <v>38.126557723157575</v>
      </c>
    </row>
    <row r="110" spans="2:38" x14ac:dyDescent="0.2">
      <c r="B110">
        <v>1050</v>
      </c>
      <c r="C110">
        <v>2300000</v>
      </c>
      <c r="D110">
        <v>557.644093</v>
      </c>
      <c r="E110">
        <v>-536602.54338399996</v>
      </c>
      <c r="F110">
        <v>2519753.131792</v>
      </c>
      <c r="G110">
        <v>-36.158127999999998</v>
      </c>
      <c r="I110">
        <f t="shared" si="18"/>
        <v>1181.209966049064</v>
      </c>
      <c r="J110">
        <f t="shared" si="19"/>
        <v>0.10801357884991256</v>
      </c>
      <c r="K110">
        <f t="shared" si="20"/>
        <v>0.9988512776677908</v>
      </c>
      <c r="L110">
        <f t="shared" si="21"/>
        <v>-5.6671329999808222</v>
      </c>
      <c r="M110">
        <f t="shared" si="22"/>
        <v>-6.7198440999999729</v>
      </c>
      <c r="O110">
        <v>1050</v>
      </c>
      <c r="P110">
        <v>2300000</v>
      </c>
      <c r="Q110">
        <v>557.644093</v>
      </c>
      <c r="R110">
        <v>-536602.54338399996</v>
      </c>
      <c r="S110">
        <v>2519753.131792</v>
      </c>
      <c r="T110">
        <v>-36.158127999999998</v>
      </c>
      <c r="U110">
        <v>1367.7408439999999</v>
      </c>
      <c r="V110">
        <f t="shared" si="26"/>
        <v>0.1367740844</v>
      </c>
      <c r="Y110">
        <v>2300000</v>
      </c>
      <c r="Z110">
        <v>32.867800000000003</v>
      </c>
      <c r="AA110">
        <v>104.761</v>
      </c>
      <c r="AB110">
        <v>71.893199999999993</v>
      </c>
      <c r="AD110">
        <f t="shared" si="23"/>
        <v>194465.17633985195</v>
      </c>
      <c r="AE110">
        <f t="shared" si="27"/>
        <v>0.13552116336258149</v>
      </c>
      <c r="AF110">
        <f t="shared" si="24"/>
        <v>111.53040875415127</v>
      </c>
      <c r="AG110">
        <f t="shared" si="25"/>
        <v>5.3994243070286021E-3</v>
      </c>
      <c r="AI110">
        <v>1.8516319543112678</v>
      </c>
      <c r="AJ110">
        <v>38.68316763834391</v>
      </c>
    </row>
    <row r="111" spans="2:38" x14ac:dyDescent="0.2">
      <c r="B111">
        <v>1100</v>
      </c>
      <c r="C111">
        <v>2400000</v>
      </c>
      <c r="D111">
        <v>557.657062</v>
      </c>
      <c r="E111">
        <v>-536600.18626300001</v>
      </c>
      <c r="F111">
        <v>2519753.131792</v>
      </c>
      <c r="G111">
        <v>23.154582000000001</v>
      </c>
      <c r="I111">
        <f t="shared" si="18"/>
        <v>1183.5670870490139</v>
      </c>
      <c r="J111">
        <f t="shared" si="19"/>
        <v>0.11315708260467031</v>
      </c>
      <c r="K111">
        <f t="shared" si="20"/>
        <v>0.9988512776677908</v>
      </c>
      <c r="L111">
        <f t="shared" si="21"/>
        <v>-3.310012000030838</v>
      </c>
      <c r="M111">
        <f t="shared" si="22"/>
        <v>-6.7913895800007591</v>
      </c>
      <c r="O111">
        <v>1100</v>
      </c>
      <c r="P111">
        <v>2400000</v>
      </c>
      <c r="Q111">
        <v>557.657062</v>
      </c>
      <c r="R111">
        <v>-536600.18626300001</v>
      </c>
      <c r="S111">
        <v>2519753.131792</v>
      </c>
      <c r="T111">
        <v>23.154582000000001</v>
      </c>
      <c r="U111">
        <v>1484.9563559999999</v>
      </c>
      <c r="V111">
        <f t="shared" si="26"/>
        <v>0.14849563560000001</v>
      </c>
      <c r="Y111">
        <v>2400000</v>
      </c>
      <c r="Z111">
        <v>33.593800000000002</v>
      </c>
      <c r="AA111">
        <v>104.348</v>
      </c>
      <c r="AB111">
        <v>70.754199999999997</v>
      </c>
      <c r="AD111">
        <f t="shared" si="23"/>
        <v>185368.13150315417</v>
      </c>
      <c r="AE111">
        <f t="shared" si="27"/>
        <v>0.15435608826300118</v>
      </c>
      <c r="AF111">
        <f t="shared" si="24"/>
        <v>101.48062617381768</v>
      </c>
      <c r="AG111">
        <f t="shared" si="25"/>
        <v>5.9341376054237388E-3</v>
      </c>
      <c r="AI111">
        <v>3.8658347916883131</v>
      </c>
      <c r="AJ111">
        <v>39.112700296135181</v>
      </c>
    </row>
    <row r="112" spans="2:38" x14ac:dyDescent="0.2">
      <c r="B112">
        <v>1150</v>
      </c>
      <c r="C112">
        <v>2500000</v>
      </c>
      <c r="D112">
        <v>557.64720499999999</v>
      </c>
      <c r="E112">
        <v>-536611.10745200003</v>
      </c>
      <c r="F112">
        <v>2519753.131792</v>
      </c>
      <c r="G112">
        <v>14.536441</v>
      </c>
      <c r="I112">
        <f t="shared" si="18"/>
        <v>1172.6458980489988</v>
      </c>
      <c r="J112">
        <f t="shared" si="19"/>
        <v>0.11830058635942804</v>
      </c>
      <c r="K112">
        <f t="shared" si="20"/>
        <v>0.9988512776677908</v>
      </c>
      <c r="L112">
        <f t="shared" si="21"/>
        <v>-14.231201000045985</v>
      </c>
      <c r="M112">
        <f t="shared" si="22"/>
        <v>-7.0569557800000622</v>
      </c>
      <c r="O112">
        <v>1150</v>
      </c>
      <c r="P112">
        <v>2500000</v>
      </c>
      <c r="Q112">
        <v>557.64720499999999</v>
      </c>
      <c r="R112">
        <v>-536611.10745200003</v>
      </c>
      <c r="S112">
        <v>2519753.131792</v>
      </c>
      <c r="T112">
        <v>14.536441</v>
      </c>
      <c r="U112">
        <v>1608.576507</v>
      </c>
      <c r="V112">
        <f t="shared" si="26"/>
        <v>0.16085765069999999</v>
      </c>
      <c r="Y112">
        <v>2500000</v>
      </c>
      <c r="Z112">
        <v>33.305399999999999</v>
      </c>
      <c r="AA112">
        <v>104.36</v>
      </c>
      <c r="AB112">
        <v>71.054599999999994</v>
      </c>
      <c r="AD112">
        <f t="shared" si="23"/>
        <v>187739.21366375545</v>
      </c>
      <c r="AE112">
        <f t="shared" si="27"/>
        <v>0.16509422193197765</v>
      </c>
      <c r="AF112">
        <f t="shared" si="24"/>
        <v>98.310047363750897</v>
      </c>
      <c r="AG112">
        <f t="shared" si="25"/>
        <v>6.1255183589917026E-3</v>
      </c>
      <c r="AI112">
        <v>1.9640892009162385</v>
      </c>
      <c r="AJ112">
        <v>39.351036464790518</v>
      </c>
    </row>
    <row r="113" spans="2:38" x14ac:dyDescent="0.2">
      <c r="B113">
        <v>1200</v>
      </c>
      <c r="C113">
        <v>2600000</v>
      </c>
      <c r="D113">
        <v>557.65069200000005</v>
      </c>
      <c r="E113">
        <v>-536604.65494200005</v>
      </c>
      <c r="F113">
        <v>2519753.131792</v>
      </c>
      <c r="G113">
        <v>171.89190500000001</v>
      </c>
      <c r="I113">
        <f t="shared" si="18"/>
        <v>1179.0984080489725</v>
      </c>
      <c r="J113">
        <f t="shared" si="19"/>
        <v>0.12344409011418578</v>
      </c>
      <c r="K113">
        <f t="shared" si="20"/>
        <v>0.9988512776677908</v>
      </c>
      <c r="L113">
        <f t="shared" si="21"/>
        <v>-7.7786910000722855</v>
      </c>
      <c r="M113">
        <f t="shared" si="22"/>
        <v>-6.7094818000002849</v>
      </c>
      <c r="O113">
        <v>1200</v>
      </c>
      <c r="P113">
        <v>2600000</v>
      </c>
      <c r="Q113">
        <v>557.65069200000005</v>
      </c>
      <c r="R113">
        <v>-536604.65494200005</v>
      </c>
      <c r="S113">
        <v>2519753.131792</v>
      </c>
      <c r="T113">
        <v>171.89190500000001</v>
      </c>
      <c r="U113">
        <v>1818.8253219999999</v>
      </c>
      <c r="V113">
        <f t="shared" si="26"/>
        <v>0.1818825322</v>
      </c>
      <c r="Y113">
        <v>2600000</v>
      </c>
      <c r="Z113">
        <v>32.849699999999999</v>
      </c>
      <c r="AA113">
        <v>104.402</v>
      </c>
      <c r="AB113">
        <v>71.552300000000002</v>
      </c>
      <c r="AD113">
        <f t="shared" si="23"/>
        <v>191711.95366792812</v>
      </c>
      <c r="AE113">
        <f t="shared" si="27"/>
        <v>0.1828045266655578</v>
      </c>
      <c r="AF113">
        <f t="shared" si="24"/>
        <v>96.207448749021921</v>
      </c>
      <c r="AG113">
        <f t="shared" si="25"/>
        <v>6.2593905963660859E-3</v>
      </c>
      <c r="AI113">
        <v>2.9056154352850831</v>
      </c>
      <c r="AJ113">
        <v>39.489157234807379</v>
      </c>
    </row>
    <row r="114" spans="2:38" x14ac:dyDescent="0.2">
      <c r="B114">
        <v>1250</v>
      </c>
      <c r="C114">
        <v>2700000</v>
      </c>
      <c r="D114">
        <v>557.65485200000001</v>
      </c>
      <c r="E114">
        <v>-536607.52604100003</v>
      </c>
      <c r="F114">
        <v>2519753.131792</v>
      </c>
      <c r="G114">
        <v>150.92592500000001</v>
      </c>
      <c r="I114">
        <f t="shared" si="18"/>
        <v>1176.2273090489907</v>
      </c>
      <c r="J114">
        <f t="shared" si="19"/>
        <v>0.12858759386894353</v>
      </c>
      <c r="K114">
        <f t="shared" si="20"/>
        <v>0.9988512776677908</v>
      </c>
      <c r="L114">
        <f t="shared" si="21"/>
        <v>-10.649790000054054</v>
      </c>
      <c r="M114">
        <f t="shared" si="22"/>
        <v>-6.8959539799993941</v>
      </c>
      <c r="O114">
        <v>1250</v>
      </c>
      <c r="P114">
        <v>2700000</v>
      </c>
      <c r="Q114">
        <v>557.65485200000001</v>
      </c>
      <c r="R114">
        <v>-536607.52604100003</v>
      </c>
      <c r="S114">
        <v>2519753.131792</v>
      </c>
      <c r="T114">
        <v>150.92592500000001</v>
      </c>
      <c r="U114">
        <v>1971.194796</v>
      </c>
      <c r="V114">
        <f t="shared" si="26"/>
        <v>0.19711947960000001</v>
      </c>
      <c r="Y114">
        <v>2700000</v>
      </c>
      <c r="Z114">
        <v>32.82</v>
      </c>
      <c r="AA114">
        <v>105.027</v>
      </c>
      <c r="AB114">
        <v>72.206999999999994</v>
      </c>
      <c r="AD114">
        <f t="shared" si="23"/>
        <v>197022.71645279211</v>
      </c>
      <c r="AE114">
        <f t="shared" si="27"/>
        <v>0.19277840737203186</v>
      </c>
      <c r="AF114">
        <f t="shared" si="24"/>
        <v>94.91766387829712</v>
      </c>
      <c r="AG114">
        <f t="shared" si="25"/>
        <v>6.3444460745698218E-3</v>
      </c>
      <c r="AI114">
        <v>1.9873952846663918</v>
      </c>
      <c r="AJ114">
        <v>39.615121220053254</v>
      </c>
    </row>
    <row r="115" spans="2:38" x14ac:dyDescent="0.2">
      <c r="B115">
        <v>1300</v>
      </c>
      <c r="C115">
        <v>2800000</v>
      </c>
      <c r="D115">
        <v>557.60150099999998</v>
      </c>
      <c r="E115">
        <v>-536602.58921699994</v>
      </c>
      <c r="F115">
        <v>2519753.131792</v>
      </c>
      <c r="G115">
        <v>235.352656</v>
      </c>
      <c r="I115">
        <f t="shared" si="18"/>
        <v>1181.164133049082</v>
      </c>
      <c r="J115">
        <f t="shared" si="19"/>
        <v>0.13373109762370128</v>
      </c>
      <c r="K115">
        <f t="shared" si="20"/>
        <v>0.9988512776677908</v>
      </c>
      <c r="L115">
        <f t="shared" si="21"/>
        <v>-5.712965999962762</v>
      </c>
      <c r="M115">
        <f t="shared" si="22"/>
        <v>-6.7397955199979336</v>
      </c>
      <c r="O115">
        <v>1300</v>
      </c>
      <c r="P115">
        <v>2800000</v>
      </c>
      <c r="Q115">
        <v>557.60150099999998</v>
      </c>
      <c r="R115">
        <v>-536602.58921699994</v>
      </c>
      <c r="S115">
        <v>2519753.131792</v>
      </c>
      <c r="T115">
        <v>235.352656</v>
      </c>
      <c r="U115">
        <v>2150.7670480000002</v>
      </c>
      <c r="V115">
        <f t="shared" si="26"/>
        <v>0.21507670480000002</v>
      </c>
      <c r="Y115">
        <v>2800000</v>
      </c>
      <c r="Z115">
        <v>32.835700000000003</v>
      </c>
      <c r="AA115">
        <v>104.39700000000001</v>
      </c>
      <c r="AB115">
        <v>71.561300000000003</v>
      </c>
      <c r="AD115">
        <f t="shared" si="23"/>
        <v>191784.30457562226</v>
      </c>
      <c r="AE115">
        <f t="shared" si="27"/>
        <v>0.21608541704782619</v>
      </c>
      <c r="AF115">
        <f t="shared" si="24"/>
        <v>88.840390934953618</v>
      </c>
      <c r="AG115">
        <f t="shared" si="25"/>
        <v>6.7784483348448284E-3</v>
      </c>
      <c r="AI115">
        <v>1.8490547054823621</v>
      </c>
      <c r="AJ115">
        <v>39.798655009857875</v>
      </c>
    </row>
    <row r="116" spans="2:38" x14ac:dyDescent="0.2">
      <c r="B116">
        <v>1350</v>
      </c>
      <c r="C116">
        <v>2900000</v>
      </c>
      <c r="D116">
        <v>557.62213599999995</v>
      </c>
      <c r="E116">
        <v>-536610.51495500002</v>
      </c>
      <c r="F116">
        <v>2519753.131792</v>
      </c>
      <c r="G116">
        <v>270.11983400000003</v>
      </c>
      <c r="I116">
        <f t="shared" si="18"/>
        <v>1173.2383950490039</v>
      </c>
      <c r="J116">
        <f t="shared" si="19"/>
        <v>0.138874601378459</v>
      </c>
      <c r="K116">
        <f t="shared" si="20"/>
        <v>0.9988512776677908</v>
      </c>
      <c r="L116">
        <f t="shared" si="21"/>
        <v>-13.638704000040889</v>
      </c>
      <c r="M116">
        <f t="shared" si="22"/>
        <v>-6.9970467600013215</v>
      </c>
      <c r="O116">
        <v>1350</v>
      </c>
      <c r="P116">
        <v>2900000</v>
      </c>
      <c r="Q116">
        <v>557.62213599999995</v>
      </c>
      <c r="R116">
        <v>-536610.51495500002</v>
      </c>
      <c r="S116">
        <v>2519753.131792</v>
      </c>
      <c r="T116">
        <v>270.11983400000003</v>
      </c>
      <c r="U116">
        <v>2373.3890879999999</v>
      </c>
      <c r="V116">
        <f t="shared" si="26"/>
        <v>0.2373389088</v>
      </c>
      <c r="Y116">
        <v>2900000</v>
      </c>
      <c r="Z116">
        <v>33.236699999999999</v>
      </c>
      <c r="AA116">
        <v>104.61799999999999</v>
      </c>
      <c r="AB116">
        <v>71.381299999999996</v>
      </c>
      <c r="AD116">
        <f t="shared" si="23"/>
        <v>190340.74154848742</v>
      </c>
      <c r="AE116">
        <f t="shared" si="27"/>
        <v>0.24026047485315269</v>
      </c>
      <c r="AF116">
        <f t="shared" si="24"/>
        <v>84.906070044814172</v>
      </c>
      <c r="AG116">
        <f t="shared" si="25"/>
        <v>7.0925435564518956E-3</v>
      </c>
      <c r="AI116">
        <v>1.7151613126754084</v>
      </c>
      <c r="AJ116">
        <v>40.023399980149854</v>
      </c>
    </row>
    <row r="117" spans="2:38" x14ac:dyDescent="0.2">
      <c r="B117">
        <v>1400</v>
      </c>
      <c r="C117">
        <v>3000000</v>
      </c>
      <c r="D117">
        <v>557.59158600000001</v>
      </c>
      <c r="E117">
        <v>-536597.34019400005</v>
      </c>
      <c r="F117">
        <v>2519753.131792</v>
      </c>
      <c r="G117">
        <v>330.77639099999999</v>
      </c>
      <c r="I117">
        <f t="shared" si="18"/>
        <v>1186.4131560489768</v>
      </c>
      <c r="J117">
        <f t="shared" si="19"/>
        <v>0.14401810513321675</v>
      </c>
      <c r="K117">
        <f t="shared" si="20"/>
        <v>0.9988512776677908</v>
      </c>
      <c r="L117">
        <f t="shared" si="21"/>
        <v>-0.46394300006795675</v>
      </c>
      <c r="M117">
        <f t="shared" si="22"/>
        <v>-6.5750367800003007</v>
      </c>
      <c r="O117">
        <v>1400</v>
      </c>
      <c r="P117">
        <v>3000000</v>
      </c>
      <c r="Q117">
        <v>557.59158600000001</v>
      </c>
      <c r="R117">
        <v>-536597.34019400005</v>
      </c>
      <c r="S117">
        <v>2519753.131792</v>
      </c>
      <c r="T117">
        <v>330.77639099999999</v>
      </c>
      <c r="U117">
        <v>2567.9634780000001</v>
      </c>
      <c r="V117">
        <f t="shared" si="26"/>
        <v>0.25679634780000005</v>
      </c>
      <c r="Y117">
        <v>3000000</v>
      </c>
      <c r="Z117">
        <v>33.220399999999998</v>
      </c>
      <c r="AA117">
        <v>105.08799999999999</v>
      </c>
      <c r="AB117">
        <v>71.867599999999996</v>
      </c>
      <c r="AD117">
        <f t="shared" si="23"/>
        <v>194257.51263744498</v>
      </c>
      <c r="AE117">
        <f t="shared" si="27"/>
        <v>0.2547159647969115</v>
      </c>
      <c r="AF117">
        <f t="shared" si="24"/>
        <v>83.558481507335244</v>
      </c>
      <c r="AG117">
        <f t="shared" si="25"/>
        <v>7.2069284785546911E-3</v>
      </c>
      <c r="AI117">
        <v>1.6123047876580006</v>
      </c>
      <c r="AJ117">
        <v>40.432005224273894</v>
      </c>
    </row>
    <row r="118" spans="2:38" x14ac:dyDescent="0.2">
      <c r="B118">
        <v>1450</v>
      </c>
      <c r="C118">
        <v>3100000</v>
      </c>
      <c r="D118">
        <v>557.62113199999999</v>
      </c>
      <c r="E118">
        <v>-536575.68241200002</v>
      </c>
      <c r="F118">
        <v>2519753.131792</v>
      </c>
      <c r="G118">
        <v>460.833664</v>
      </c>
      <c r="I118">
        <f t="shared" si="18"/>
        <v>1208.0709380490007</v>
      </c>
      <c r="J118">
        <f t="shared" si="19"/>
        <v>0.1491616088879745</v>
      </c>
      <c r="K118">
        <f t="shared" si="20"/>
        <v>0.9988512776677908</v>
      </c>
      <c r="L118">
        <f t="shared" si="21"/>
        <v>21.193838999955915</v>
      </c>
      <c r="M118">
        <f t="shared" si="22"/>
        <v>-6.4053763599992815</v>
      </c>
      <c r="O118">
        <v>1450</v>
      </c>
      <c r="P118">
        <v>3100000</v>
      </c>
      <c r="Q118">
        <v>557.62113199999999</v>
      </c>
      <c r="R118">
        <v>-536575.68241200002</v>
      </c>
      <c r="S118">
        <v>2519753.131792</v>
      </c>
      <c r="T118">
        <v>460.833664</v>
      </c>
      <c r="U118">
        <v>2793.8013460000002</v>
      </c>
      <c r="V118">
        <f t="shared" si="26"/>
        <v>0.27938013460000005</v>
      </c>
      <c r="Y118">
        <v>3100000</v>
      </c>
      <c r="Z118">
        <v>33.0822</v>
      </c>
      <c r="AA118">
        <v>104.587</v>
      </c>
      <c r="AB118">
        <v>71.504800000000003</v>
      </c>
      <c r="AD118">
        <f t="shared" si="23"/>
        <v>191330.40308574642</v>
      </c>
      <c r="AE118">
        <f t="shared" si="27"/>
        <v>0.28135632487640644</v>
      </c>
      <c r="AF118">
        <f t="shared" si="24"/>
        <v>79.461495681542402</v>
      </c>
      <c r="AG118">
        <f t="shared" si="25"/>
        <v>7.5785132765866263E-3</v>
      </c>
      <c r="AI118">
        <v>1.3565653642669555</v>
      </c>
      <c r="AJ118">
        <v>40.80743918076557</v>
      </c>
      <c r="AK118">
        <f>AVERAGE(AI113:AI123)</f>
        <v>1.8420187668373353</v>
      </c>
      <c r="AL118">
        <f>AVERAGE(AJ113:AJ123)</f>
        <v>40.894798021246388</v>
      </c>
    </row>
    <row r="119" spans="2:38" x14ac:dyDescent="0.2">
      <c r="B119">
        <v>1500</v>
      </c>
      <c r="C119">
        <v>3200000</v>
      </c>
      <c r="D119">
        <v>557.64465199999995</v>
      </c>
      <c r="E119">
        <v>-536584.27520200005</v>
      </c>
      <c r="F119">
        <v>2519753.131792</v>
      </c>
      <c r="G119">
        <v>549.03033900000003</v>
      </c>
      <c r="I119">
        <f t="shared" si="18"/>
        <v>1199.4781480489764</v>
      </c>
      <c r="J119">
        <f t="shared" si="19"/>
        <v>0.15430511264273222</v>
      </c>
      <c r="K119">
        <f t="shared" si="20"/>
        <v>0.9988512776677908</v>
      </c>
      <c r="L119">
        <f t="shared" si="21"/>
        <v>12.601048999931663</v>
      </c>
      <c r="M119">
        <f t="shared" si="22"/>
        <v>-7.0103878000002444</v>
      </c>
      <c r="O119">
        <v>1500</v>
      </c>
      <c r="P119">
        <v>3200000</v>
      </c>
      <c r="Q119">
        <v>557.64465199999995</v>
      </c>
      <c r="R119">
        <v>-536584.27520200005</v>
      </c>
      <c r="S119">
        <v>2519753.131792</v>
      </c>
      <c r="T119">
        <v>549.03033900000003</v>
      </c>
      <c r="U119">
        <v>3023.3957799999998</v>
      </c>
      <c r="V119">
        <f t="shared" si="26"/>
        <v>0.302339578</v>
      </c>
      <c r="Y119">
        <v>3200000</v>
      </c>
      <c r="Z119">
        <v>32.741799999999998</v>
      </c>
      <c r="AA119">
        <v>104.866</v>
      </c>
      <c r="AB119">
        <v>72.124200000000002</v>
      </c>
      <c r="AD119">
        <f t="shared" si="23"/>
        <v>196345.71361298134</v>
      </c>
      <c r="AE119">
        <f t="shared" si="27"/>
        <v>0.29670080496309137</v>
      </c>
      <c r="AF119">
        <f t="shared" si="24"/>
        <v>78.826259158491567</v>
      </c>
      <c r="AG119">
        <f t="shared" si="25"/>
        <v>7.6395861788796796E-3</v>
      </c>
      <c r="AI119">
        <v>1.6437043765030943</v>
      </c>
      <c r="AJ119">
        <v>41.123565600434219</v>
      </c>
    </row>
    <row r="120" spans="2:38" x14ac:dyDescent="0.2">
      <c r="B120">
        <v>1550</v>
      </c>
      <c r="C120">
        <v>3300000</v>
      </c>
      <c r="D120">
        <v>557.65256999999997</v>
      </c>
      <c r="E120">
        <v>-536588.58369700005</v>
      </c>
      <c r="F120">
        <v>2519753.131792</v>
      </c>
      <c r="G120">
        <v>625.77226399999995</v>
      </c>
      <c r="I120">
        <f t="shared" si="18"/>
        <v>1195.1696530489717</v>
      </c>
      <c r="J120">
        <f t="shared" si="19"/>
        <v>0.15944861639748997</v>
      </c>
      <c r="K120">
        <f t="shared" si="20"/>
        <v>0.9988512776677908</v>
      </c>
      <c r="L120">
        <f t="shared" si="21"/>
        <v>8.2925539999268949</v>
      </c>
      <c r="M120">
        <f t="shared" si="22"/>
        <v>-6.9247018999998549</v>
      </c>
      <c r="O120">
        <v>1550</v>
      </c>
      <c r="P120">
        <v>3300000</v>
      </c>
      <c r="Q120">
        <v>557.65256999999997</v>
      </c>
      <c r="R120">
        <v>-536588.58369700005</v>
      </c>
      <c r="S120">
        <v>2519753.131792</v>
      </c>
      <c r="T120">
        <v>625.77226399999995</v>
      </c>
      <c r="U120">
        <v>3212.5203769999998</v>
      </c>
      <c r="V120">
        <f t="shared" si="26"/>
        <v>0.32125203769999999</v>
      </c>
      <c r="Y120">
        <v>3300000</v>
      </c>
      <c r="Z120">
        <v>33.337899999999998</v>
      </c>
      <c r="AA120">
        <v>104.736</v>
      </c>
      <c r="AB120">
        <v>71.398099999999999</v>
      </c>
      <c r="AD120">
        <f t="shared" si="23"/>
        <v>190475.16654999022</v>
      </c>
      <c r="AE120">
        <f t="shared" si="27"/>
        <v>0.32497703787021165</v>
      </c>
      <c r="AF120">
        <f t="shared" si="24"/>
        <v>74.002674384776839</v>
      </c>
      <c r="AG120">
        <f t="shared" si="25"/>
        <v>8.1375437442822891E-3</v>
      </c>
      <c r="AI120">
        <v>1.7314818327232058</v>
      </c>
      <c r="AJ120">
        <v>41.793220109804096</v>
      </c>
    </row>
    <row r="121" spans="2:38" x14ac:dyDescent="0.2">
      <c r="B121">
        <v>1600</v>
      </c>
      <c r="C121">
        <v>3400000</v>
      </c>
      <c r="D121">
        <v>557.61492299999998</v>
      </c>
      <c r="E121">
        <v>-536572.16448499996</v>
      </c>
      <c r="F121">
        <v>2519753.131792</v>
      </c>
      <c r="G121">
        <v>637.56525499999998</v>
      </c>
      <c r="I121">
        <f t="shared" si="18"/>
        <v>1211.588865049067</v>
      </c>
      <c r="J121">
        <f t="shared" si="19"/>
        <v>0.16459212015224772</v>
      </c>
      <c r="K121">
        <f t="shared" si="20"/>
        <v>0.9988512776677908</v>
      </c>
      <c r="L121">
        <f t="shared" si="21"/>
        <v>24.71176600002218</v>
      </c>
      <c r="M121">
        <f t="shared" si="22"/>
        <v>-6.510147759997853</v>
      </c>
      <c r="O121">
        <v>1600</v>
      </c>
      <c r="P121">
        <v>3400000</v>
      </c>
      <c r="Q121">
        <v>557.61492299999998</v>
      </c>
      <c r="R121">
        <v>-536572.16448499996</v>
      </c>
      <c r="S121">
        <v>2519753.131792</v>
      </c>
      <c r="T121">
        <v>637.56525499999998</v>
      </c>
      <c r="U121">
        <v>3487.2860900000001</v>
      </c>
      <c r="V121">
        <f t="shared" si="26"/>
        <v>0.34872860900000002</v>
      </c>
      <c r="Y121">
        <v>3400000</v>
      </c>
      <c r="Z121">
        <v>33.018000000000001</v>
      </c>
      <c r="AA121">
        <v>104.502</v>
      </c>
      <c r="AB121">
        <v>71.483999999999995</v>
      </c>
      <c r="AD121">
        <f t="shared" si="23"/>
        <v>191163.4835984697</v>
      </c>
      <c r="AE121">
        <f t="shared" si="27"/>
        <v>0.35150199000296167</v>
      </c>
      <c r="AF121">
        <f t="shared" si="24"/>
        <v>71.949156139374026</v>
      </c>
      <c r="AG121">
        <f t="shared" si="25"/>
        <v>8.3697993459918747E-3</v>
      </c>
      <c r="AI121">
        <v>1.5257209538374286</v>
      </c>
      <c r="AJ121">
        <v>41.967480055172167</v>
      </c>
    </row>
    <row r="122" spans="2:38" x14ac:dyDescent="0.2">
      <c r="B122">
        <v>1650</v>
      </c>
      <c r="C122">
        <v>3500000</v>
      </c>
      <c r="D122">
        <v>557.62312499999996</v>
      </c>
      <c r="E122">
        <v>-536574.05493600003</v>
      </c>
      <c r="F122">
        <v>2519753.131792</v>
      </c>
      <c r="G122">
        <v>769.91562099999999</v>
      </c>
      <c r="I122">
        <f t="shared" si="18"/>
        <v>1209.6984140489949</v>
      </c>
      <c r="J122">
        <f t="shared" si="19"/>
        <v>0.16973562390700545</v>
      </c>
      <c r="K122">
        <f t="shared" si="20"/>
        <v>0.9988512776677908</v>
      </c>
      <c r="L122">
        <f t="shared" si="21"/>
        <v>22.821314999950118</v>
      </c>
      <c r="M122">
        <f t="shared" si="22"/>
        <v>-6.8763410200012007</v>
      </c>
      <c r="O122">
        <v>1650</v>
      </c>
      <c r="P122">
        <v>3500000</v>
      </c>
      <c r="Q122">
        <v>557.62312499999996</v>
      </c>
      <c r="R122">
        <v>-536574.05493600003</v>
      </c>
      <c r="S122">
        <v>2519753.131792</v>
      </c>
      <c r="T122">
        <v>769.91562099999999</v>
      </c>
      <c r="U122">
        <v>3702.141635</v>
      </c>
      <c r="V122">
        <f t="shared" si="26"/>
        <v>0.37021416350000003</v>
      </c>
      <c r="Y122">
        <v>3500000</v>
      </c>
      <c r="Z122">
        <v>32.7742</v>
      </c>
      <c r="AA122">
        <v>104.943</v>
      </c>
      <c r="AB122">
        <v>72.168800000000005</v>
      </c>
      <c r="AD122">
        <f t="shared" si="23"/>
        <v>196710.18635953014</v>
      </c>
      <c r="AE122">
        <f t="shared" si="27"/>
        <v>0.36263634321208188</v>
      </c>
      <c r="AF122">
        <f t="shared" si="24"/>
        <v>71.79325710649033</v>
      </c>
      <c r="AG122">
        <f t="shared" si="25"/>
        <v>8.3879743623661174E-3</v>
      </c>
      <c r="AI122">
        <v>2.6090586138191911</v>
      </c>
      <c r="AJ122">
        <v>42.383362377640516</v>
      </c>
    </row>
    <row r="123" spans="2:38" x14ac:dyDescent="0.2">
      <c r="B123">
        <v>1700</v>
      </c>
      <c r="C123">
        <v>3600000</v>
      </c>
      <c r="D123">
        <v>557.655349</v>
      </c>
      <c r="E123">
        <v>-536562.22567099996</v>
      </c>
      <c r="F123">
        <v>2519753.131792</v>
      </c>
      <c r="G123">
        <v>799.85951299999999</v>
      </c>
      <c r="I123">
        <f t="shared" si="18"/>
        <v>1221.5276790490607</v>
      </c>
      <c r="J123">
        <f t="shared" si="19"/>
        <v>0.1748791276617632</v>
      </c>
      <c r="K123">
        <f t="shared" si="20"/>
        <v>0.9988512776677908</v>
      </c>
      <c r="L123">
        <f t="shared" si="21"/>
        <v>34.650580000015907</v>
      </c>
      <c r="M123">
        <f t="shared" si="22"/>
        <v>-6.6019466999984431</v>
      </c>
      <c r="O123">
        <v>1700</v>
      </c>
      <c r="P123">
        <v>3600000</v>
      </c>
      <c r="Q123">
        <v>557.655349</v>
      </c>
      <c r="R123">
        <v>-536562.22567099996</v>
      </c>
      <c r="S123">
        <v>2519753.131792</v>
      </c>
      <c r="T123">
        <v>799.85951299999999</v>
      </c>
      <c r="U123">
        <v>3986.7929239999999</v>
      </c>
      <c r="V123">
        <f t="shared" si="26"/>
        <v>0.3986792924</v>
      </c>
      <c r="Y123">
        <v>3600000</v>
      </c>
      <c r="Z123">
        <v>32.8322</v>
      </c>
      <c r="AA123">
        <v>104.602</v>
      </c>
      <c r="AB123">
        <v>71.769800000000004</v>
      </c>
      <c r="AD123">
        <f t="shared" si="23"/>
        <v>193465.53366017991</v>
      </c>
      <c r="AE123">
        <f t="shared" si="27"/>
        <v>0.39706830306422752</v>
      </c>
      <c r="AF123">
        <f t="shared" si="24"/>
        <v>68.532320217741372</v>
      </c>
      <c r="AG123">
        <f t="shared" si="25"/>
        <v>8.7870948785432317E-3</v>
      </c>
      <c r="AI123">
        <v>1.3261437682935673</v>
      </c>
      <c r="AJ123">
        <v>42.409372240751338</v>
      </c>
    </row>
    <row r="124" spans="2:38" x14ac:dyDescent="0.2">
      <c r="B124">
        <v>1750</v>
      </c>
      <c r="C124">
        <v>3700000</v>
      </c>
      <c r="D124">
        <v>557.63148999999999</v>
      </c>
      <c r="E124">
        <v>-536550.91437500005</v>
      </c>
      <c r="F124">
        <v>2519753.131792</v>
      </c>
      <c r="G124">
        <v>969.25968499999999</v>
      </c>
      <c r="I124">
        <f t="shared" si="18"/>
        <v>1232.8389750489732</v>
      </c>
      <c r="J124">
        <f t="shared" si="19"/>
        <v>0.18002263141652095</v>
      </c>
      <c r="K124">
        <f t="shared" si="20"/>
        <v>0.9988512776677908</v>
      </c>
      <c r="L124">
        <f t="shared" si="21"/>
        <v>45.961875999928452</v>
      </c>
      <c r="M124">
        <f t="shared" si="22"/>
        <v>-6.6123060800015079</v>
      </c>
      <c r="O124">
        <v>1750</v>
      </c>
      <c r="P124">
        <v>3700000</v>
      </c>
      <c r="Q124">
        <v>557.63148999999999</v>
      </c>
      <c r="R124">
        <v>-536550.91437500005</v>
      </c>
      <c r="S124">
        <v>2519753.131792</v>
      </c>
      <c r="T124">
        <v>969.25968499999999</v>
      </c>
      <c r="U124">
        <v>4217.6078539999999</v>
      </c>
      <c r="V124">
        <f t="shared" si="26"/>
        <v>0.4217607854</v>
      </c>
      <c r="Y124">
        <v>3700000</v>
      </c>
      <c r="Z124">
        <v>32.735100000000003</v>
      </c>
      <c r="AA124">
        <v>105.28400000000001</v>
      </c>
      <c r="AB124">
        <v>72.548900000000003</v>
      </c>
      <c r="AD124">
        <f t="shared" si="23"/>
        <v>199834.6957385884</v>
      </c>
      <c r="AE124">
        <f t="shared" si="27"/>
        <v>0.40666842191686714</v>
      </c>
      <c r="AF124">
        <f t="shared" si="24"/>
        <v>68.765973585015956</v>
      </c>
      <c r="AG124">
        <f t="shared" si="25"/>
        <v>8.7572380438342076E-3</v>
      </c>
      <c r="AI124">
        <v>1.4316458652632666</v>
      </c>
      <c r="AJ124">
        <v>42.781007749817931</v>
      </c>
    </row>
    <row r="125" spans="2:38" x14ac:dyDescent="0.2">
      <c r="B125">
        <v>1800</v>
      </c>
      <c r="C125">
        <v>3800000</v>
      </c>
      <c r="D125">
        <v>557.62628400000006</v>
      </c>
      <c r="E125">
        <v>-536551.47805899999</v>
      </c>
      <c r="F125">
        <v>2519753.131792</v>
      </c>
      <c r="G125">
        <v>929.16413799999998</v>
      </c>
      <c r="I125">
        <f t="shared" si="18"/>
        <v>1232.2752910490381</v>
      </c>
      <c r="J125">
        <f t="shared" si="19"/>
        <v>0.18516613517127867</v>
      </c>
      <c r="K125">
        <f t="shared" si="20"/>
        <v>0.9988512776677908</v>
      </c>
      <c r="L125">
        <f t="shared" si="21"/>
        <v>45.398191999993287</v>
      </c>
      <c r="M125">
        <f t="shared" si="22"/>
        <v>-6.8498056799984628</v>
      </c>
      <c r="O125">
        <v>1800</v>
      </c>
      <c r="P125">
        <v>3800000</v>
      </c>
      <c r="Q125">
        <v>557.62628400000006</v>
      </c>
      <c r="R125">
        <v>-536551.47805899999</v>
      </c>
      <c r="S125">
        <v>2519753.131792</v>
      </c>
      <c r="T125">
        <v>929.16413799999998</v>
      </c>
      <c r="U125">
        <v>4587.8944380000003</v>
      </c>
      <c r="V125">
        <f t="shared" si="26"/>
        <v>0.45878944380000003</v>
      </c>
      <c r="Y125">
        <v>3800000</v>
      </c>
      <c r="Z125">
        <v>32.462200000000003</v>
      </c>
      <c r="AA125">
        <v>105.19</v>
      </c>
      <c r="AB125">
        <v>72.727800000000002</v>
      </c>
      <c r="AD125">
        <f t="shared" si="23"/>
        <v>201316.67509310189</v>
      </c>
      <c r="AE125">
        <f t="shared" si="27"/>
        <v>0.43911554773244404</v>
      </c>
      <c r="AF125">
        <f t="shared" si="24"/>
        <v>67.351612078369982</v>
      </c>
      <c r="AG125">
        <f t="shared" si="25"/>
        <v>8.9411371371376121E-3</v>
      </c>
      <c r="AI125">
        <v>1.3841566227545314</v>
      </c>
      <c r="AJ125">
        <v>42.82940762529423</v>
      </c>
    </row>
    <row r="126" spans="2:38" x14ac:dyDescent="0.2">
      <c r="B126">
        <v>1850</v>
      </c>
      <c r="C126">
        <v>3900000</v>
      </c>
      <c r="D126">
        <v>557.64257499999997</v>
      </c>
      <c r="E126">
        <v>-536543.26158399996</v>
      </c>
      <c r="F126">
        <v>2519753.131792</v>
      </c>
      <c r="G126">
        <v>1049.4524249999999</v>
      </c>
      <c r="I126">
        <f t="shared" si="18"/>
        <v>1240.491766049061</v>
      </c>
      <c r="J126">
        <f t="shared" si="19"/>
        <v>0.19030963892603642</v>
      </c>
      <c r="K126">
        <f t="shared" si="20"/>
        <v>0.9988512776677908</v>
      </c>
      <c r="L126">
        <f t="shared" si="21"/>
        <v>53.614667000016198</v>
      </c>
      <c r="M126">
        <f t="shared" si="22"/>
        <v>-6.6742024999993008</v>
      </c>
      <c r="O126">
        <v>1850</v>
      </c>
      <c r="P126">
        <v>3900000</v>
      </c>
      <c r="Q126">
        <v>557.64257499999997</v>
      </c>
      <c r="R126">
        <v>-536543.26158399996</v>
      </c>
      <c r="S126">
        <v>2519753.131792</v>
      </c>
      <c r="T126">
        <v>1049.4524249999999</v>
      </c>
      <c r="U126">
        <v>4832.0903900000003</v>
      </c>
      <c r="V126">
        <f t="shared" si="26"/>
        <v>0.48320903900000006</v>
      </c>
      <c r="Y126">
        <v>3900000</v>
      </c>
      <c r="Z126">
        <v>32.788400000000003</v>
      </c>
      <c r="AA126">
        <v>104.852</v>
      </c>
      <c r="AB126">
        <v>72.063599999999994</v>
      </c>
      <c r="AD126">
        <f t="shared" si="23"/>
        <v>195851.21014491079</v>
      </c>
      <c r="AE126">
        <f t="shared" si="27"/>
        <v>0.47539426370749321</v>
      </c>
      <c r="AF126">
        <f t="shared" si="24"/>
        <v>63.752215540143382</v>
      </c>
      <c r="AG126">
        <f t="shared" si="25"/>
        <v>9.4459462294421391E-3</v>
      </c>
      <c r="AI126">
        <v>1.2026993690472625</v>
      </c>
      <c r="AJ126">
        <v>43.081295564651526</v>
      </c>
    </row>
    <row r="127" spans="2:38" x14ac:dyDescent="0.2">
      <c r="B127">
        <v>1900</v>
      </c>
      <c r="C127">
        <v>4000000</v>
      </c>
      <c r="D127">
        <v>557.65936499999998</v>
      </c>
      <c r="E127">
        <v>-536527.57765800005</v>
      </c>
      <c r="F127">
        <v>2519753.131792</v>
      </c>
      <c r="G127">
        <v>1185.7589720000001</v>
      </c>
      <c r="I127">
        <f t="shared" si="18"/>
        <v>1256.1756920489715</v>
      </c>
      <c r="J127">
        <f t="shared" si="19"/>
        <v>0.19545314268079417</v>
      </c>
      <c r="K127">
        <f t="shared" si="20"/>
        <v>0.9988512776677908</v>
      </c>
      <c r="L127">
        <f t="shared" si="21"/>
        <v>69.298592999926768</v>
      </c>
      <c r="M127">
        <f t="shared" si="22"/>
        <v>-6.5248534800015481</v>
      </c>
      <c r="O127">
        <v>1900</v>
      </c>
      <c r="P127">
        <v>4000000</v>
      </c>
      <c r="Q127">
        <v>557.65936499999998</v>
      </c>
      <c r="R127">
        <v>-536527.57765800005</v>
      </c>
      <c r="S127">
        <v>2519753.131792</v>
      </c>
      <c r="T127">
        <v>1185.7589720000001</v>
      </c>
      <c r="U127">
        <v>5139.5950000000003</v>
      </c>
      <c r="V127">
        <f t="shared" si="26"/>
        <v>0.51395950000000001</v>
      </c>
      <c r="Y127">
        <v>4000000</v>
      </c>
      <c r="Z127">
        <v>32.5854</v>
      </c>
      <c r="AA127">
        <v>104.336</v>
      </c>
      <c r="AB127">
        <v>71.750600000000006</v>
      </c>
      <c r="AD127">
        <f t="shared" si="23"/>
        <v>193310.30633834493</v>
      </c>
      <c r="AE127">
        <f t="shared" si="27"/>
        <v>0.51229372418565366</v>
      </c>
      <c r="AF127">
        <f t="shared" si="24"/>
        <v>61.269192882605957</v>
      </c>
      <c r="AG127">
        <f t="shared" si="25"/>
        <v>9.8287568624224816E-3</v>
      </c>
      <c r="AI127">
        <v>2.2481899478615524</v>
      </c>
      <c r="AJ127">
        <v>44.211447533492269</v>
      </c>
    </row>
    <row r="128" spans="2:38" x14ac:dyDescent="0.2">
      <c r="B128">
        <v>1950</v>
      </c>
      <c r="C128">
        <v>4100000</v>
      </c>
      <c r="D128">
        <v>557.66632700000002</v>
      </c>
      <c r="E128">
        <v>-536514.41457000002</v>
      </c>
      <c r="F128">
        <v>2519753.131792</v>
      </c>
      <c r="G128">
        <v>1208.1185929999999</v>
      </c>
      <c r="I128">
        <f t="shared" si="18"/>
        <v>1269.3387800490018</v>
      </c>
      <c r="J128">
        <f t="shared" si="19"/>
        <v>0.20059664643555189</v>
      </c>
      <c r="K128">
        <f t="shared" si="20"/>
        <v>0.9988512776677908</v>
      </c>
      <c r="L128">
        <f t="shared" si="21"/>
        <v>82.461680999957025</v>
      </c>
      <c r="M128">
        <f>((L128-L127)-(B128-B127)*$H$14)/(B128-B127)</f>
        <v>-6.5752702399991536</v>
      </c>
      <c r="O128">
        <v>1950</v>
      </c>
      <c r="P128">
        <v>4100000</v>
      </c>
      <c r="Q128">
        <v>557.66632700000002</v>
      </c>
      <c r="R128">
        <v>-536514.41457000002</v>
      </c>
      <c r="S128">
        <v>2519753.131792</v>
      </c>
      <c r="T128">
        <v>1208.1185929999999</v>
      </c>
      <c r="U128">
        <v>5452.6502419999997</v>
      </c>
      <c r="V128">
        <f t="shared" si="26"/>
        <v>0.5452650242</v>
      </c>
      <c r="Y128">
        <v>4100000</v>
      </c>
      <c r="Z128">
        <v>33.177100000000003</v>
      </c>
      <c r="AA128">
        <v>104.679</v>
      </c>
      <c r="AB128">
        <v>71.501900000000006</v>
      </c>
      <c r="AD128">
        <f t="shared" si="23"/>
        <v>191307.12483032752</v>
      </c>
      <c r="AE128">
        <f t="shared" si="27"/>
        <v>0.54918876355519686</v>
      </c>
      <c r="AF128">
        <f t="shared" si="24"/>
        <v>59.079564396319604</v>
      </c>
      <c r="AG128">
        <f t="shared" si="25"/>
        <v>1.0193033854486482E-2</v>
      </c>
      <c r="AI128">
        <v>1.310008890249392</v>
      </c>
      <c r="AJ128">
        <v>44.348355109418094</v>
      </c>
    </row>
    <row r="129" spans="2:38" x14ac:dyDescent="0.2">
      <c r="B129">
        <v>2000</v>
      </c>
      <c r="C129">
        <v>4200000</v>
      </c>
      <c r="D129">
        <v>557.66792799999996</v>
      </c>
      <c r="E129">
        <v>-536518.28606499999</v>
      </c>
      <c r="F129">
        <v>2519753.131792</v>
      </c>
      <c r="G129">
        <v>1375.727026</v>
      </c>
      <c r="I129">
        <f t="shared" si="18"/>
        <v>1265.4672850490315</v>
      </c>
      <c r="J129">
        <f t="shared" si="19"/>
        <v>0.20574015019030964</v>
      </c>
      <c r="K129">
        <f t="shared" si="20"/>
        <v>0.9988512776677908</v>
      </c>
      <c r="L129">
        <f t="shared" si="21"/>
        <v>78.590185999986716</v>
      </c>
      <c r="M129">
        <f t="shared" ref="M129:M146" si="28">((L129-L128)-(B129-B128)*$H$14)/(B129-B128)</f>
        <v>-6.9159618999991652</v>
      </c>
      <c r="O129">
        <v>2000</v>
      </c>
      <c r="P129">
        <v>4200000</v>
      </c>
      <c r="Q129">
        <v>557.66792799999996</v>
      </c>
      <c r="R129">
        <v>-536518.28606499999</v>
      </c>
      <c r="S129">
        <v>2519753.131792</v>
      </c>
      <c r="T129">
        <v>1375.727026</v>
      </c>
      <c r="U129">
        <v>5747.8976240000002</v>
      </c>
      <c r="V129">
        <f t="shared" si="26"/>
        <v>0.57478976240000001</v>
      </c>
      <c r="Y129">
        <v>4200000</v>
      </c>
      <c r="Z129">
        <v>32.996699999999997</v>
      </c>
      <c r="AA129">
        <v>105.46599999999999</v>
      </c>
      <c r="AB129">
        <v>72.469300000000004</v>
      </c>
      <c r="AD129">
        <f t="shared" si="23"/>
        <v>199177.6466866986</v>
      </c>
      <c r="AE129">
        <f t="shared" si="27"/>
        <v>0.55604965318779098</v>
      </c>
      <c r="AF129">
        <f t="shared" si="24"/>
        <v>59.972389417364944</v>
      </c>
      <c r="AG129">
        <f t="shared" si="25"/>
        <v>1.004128742993911E-2</v>
      </c>
      <c r="AI129">
        <v>1.0978945894315015</v>
      </c>
      <c r="AJ129">
        <v>44.492301119228706</v>
      </c>
      <c r="AK129">
        <f>AVERAGE(AI124:AI134)</f>
        <v>1.3249812396138698</v>
      </c>
      <c r="AL129">
        <f>AVERAGE(AJ124:AJ134)</f>
        <v>44.259040466000208</v>
      </c>
    </row>
    <row r="130" spans="2:38" x14ac:dyDescent="0.2">
      <c r="B130">
        <v>2050</v>
      </c>
      <c r="C130">
        <v>4300000</v>
      </c>
      <c r="D130">
        <v>557.60597600000006</v>
      </c>
      <c r="E130">
        <v>-536502.43688000005</v>
      </c>
      <c r="F130">
        <v>2519753.131792</v>
      </c>
      <c r="G130">
        <v>1481.2244760000001</v>
      </c>
      <c r="I130">
        <f t="shared" si="18"/>
        <v>1281.3164700489724</v>
      </c>
      <c r="J130">
        <f t="shared" si="19"/>
        <v>0.21088365394506739</v>
      </c>
      <c r="K130">
        <f t="shared" si="20"/>
        <v>0.9988512776677908</v>
      </c>
      <c r="L130">
        <f t="shared" si="21"/>
        <v>94.439370999927633</v>
      </c>
      <c r="M130">
        <f t="shared" si="28"/>
        <v>-6.5215483000009407</v>
      </c>
      <c r="O130">
        <v>2050</v>
      </c>
      <c r="P130">
        <v>4300000</v>
      </c>
      <c r="Q130">
        <v>557.60597600000006</v>
      </c>
      <c r="R130">
        <v>-536502.43688000005</v>
      </c>
      <c r="S130">
        <v>2519753.131792</v>
      </c>
      <c r="T130">
        <v>1481.2244760000001</v>
      </c>
      <c r="U130">
        <v>6183.0390310000003</v>
      </c>
      <c r="V130">
        <f t="shared" si="26"/>
        <v>0.61830390310000005</v>
      </c>
      <c r="Y130">
        <v>4300000</v>
      </c>
      <c r="Z130">
        <v>32.572800000000001</v>
      </c>
      <c r="AA130">
        <v>104.694</v>
      </c>
      <c r="AB130">
        <v>72.121200000000002</v>
      </c>
      <c r="AD130">
        <f t="shared" si="23"/>
        <v>196321.21368201941</v>
      </c>
      <c r="AE130">
        <f t="shared" si="27"/>
        <v>0.60684797140835123</v>
      </c>
      <c r="AF130">
        <f t="shared" si="24"/>
        <v>57.67055359966443</v>
      </c>
      <c r="AG130">
        <f t="shared" si="25"/>
        <v>1.0442070734751955E-2</v>
      </c>
      <c r="AI130">
        <v>1.238592621967064</v>
      </c>
      <c r="AJ130">
        <v>44.564138051617867</v>
      </c>
    </row>
    <row r="131" spans="2:38" x14ac:dyDescent="0.2">
      <c r="B131">
        <v>2100</v>
      </c>
      <c r="C131">
        <v>4400000</v>
      </c>
      <c r="D131">
        <v>557.610364</v>
      </c>
      <c r="E131">
        <v>-536495.85843599995</v>
      </c>
      <c r="F131">
        <v>2519753.131792</v>
      </c>
      <c r="G131">
        <v>1553.6977260000001</v>
      </c>
      <c r="I131">
        <f t="shared" si="18"/>
        <v>1287.8949140490731</v>
      </c>
      <c r="J131">
        <f t="shared" si="19"/>
        <v>0.21602715769982511</v>
      </c>
      <c r="K131">
        <f t="shared" si="20"/>
        <v>0.9988512776677908</v>
      </c>
      <c r="L131">
        <f t="shared" si="21"/>
        <v>101.01781500002835</v>
      </c>
      <c r="M131">
        <f t="shared" si="28"/>
        <v>-6.7069631199977451</v>
      </c>
      <c r="O131">
        <v>2100</v>
      </c>
      <c r="P131">
        <v>4400000</v>
      </c>
      <c r="Q131">
        <v>557.610364</v>
      </c>
      <c r="R131">
        <v>-536495.85843599995</v>
      </c>
      <c r="S131">
        <v>2519753.131792</v>
      </c>
      <c r="T131">
        <v>1553.6977260000001</v>
      </c>
      <c r="U131">
        <v>6535.4137490000003</v>
      </c>
      <c r="V131">
        <f t="shared" si="26"/>
        <v>0.65354137490000008</v>
      </c>
      <c r="Y131">
        <v>4400000</v>
      </c>
      <c r="Z131">
        <v>32.863199999999999</v>
      </c>
      <c r="AA131">
        <v>105.497</v>
      </c>
      <c r="AB131">
        <v>72.633799999999994</v>
      </c>
      <c r="AD131">
        <f t="shared" si="23"/>
        <v>200537.08382796429</v>
      </c>
      <c r="AE131">
        <f t="shared" si="27"/>
        <v>0.62794779378637944</v>
      </c>
      <c r="AF131">
        <f t="shared" si="24"/>
        <v>57.506396133904808</v>
      </c>
      <c r="AG131">
        <f t="shared" si="25"/>
        <v>1.0471878616732738E-2</v>
      </c>
      <c r="AI131">
        <v>1.1916960922283797</v>
      </c>
      <c r="AJ131">
        <v>44.641107160894308</v>
      </c>
    </row>
    <row r="132" spans="2:38" x14ac:dyDescent="0.2">
      <c r="B132">
        <v>2150</v>
      </c>
      <c r="C132">
        <v>4500000</v>
      </c>
      <c r="D132">
        <v>557.65367600000002</v>
      </c>
      <c r="E132">
        <v>-536479.205694</v>
      </c>
      <c r="F132">
        <v>2519753.131792</v>
      </c>
      <c r="G132">
        <v>1833.504154</v>
      </c>
      <c r="I132">
        <f t="shared" si="18"/>
        <v>1304.5476560490206</v>
      </c>
      <c r="J132">
        <f t="shared" si="19"/>
        <v>0.22117066145458286</v>
      </c>
      <c r="K132">
        <f t="shared" si="20"/>
        <v>0.9988512776677908</v>
      </c>
      <c r="L132">
        <f t="shared" si="21"/>
        <v>117.67055699997582</v>
      </c>
      <c r="M132">
        <f t="shared" si="28"/>
        <v>-6.5054771600008099</v>
      </c>
      <c r="O132">
        <v>2150</v>
      </c>
      <c r="P132">
        <v>4500000</v>
      </c>
      <c r="Q132">
        <v>557.65367600000002</v>
      </c>
      <c r="R132">
        <v>-536479.205694</v>
      </c>
      <c r="S132">
        <v>2519753.131792</v>
      </c>
      <c r="T132">
        <v>1833.504154</v>
      </c>
      <c r="U132">
        <v>6794.7542869999997</v>
      </c>
      <c r="V132">
        <f t="shared" si="26"/>
        <v>0.67947542869999999</v>
      </c>
      <c r="Y132">
        <v>4500000</v>
      </c>
      <c r="Z132">
        <v>32.801000000000002</v>
      </c>
      <c r="AA132">
        <v>105.063</v>
      </c>
      <c r="AB132">
        <v>72.262</v>
      </c>
      <c r="AD132">
        <f t="shared" si="23"/>
        <v>197473.27548976766</v>
      </c>
      <c r="AE132">
        <f t="shared" si="27"/>
        <v>0.66299548852732226</v>
      </c>
      <c r="AF132">
        <f t="shared" si="24"/>
        <v>55.310886744157251</v>
      </c>
      <c r="AG132">
        <f t="shared" si="25"/>
        <v>1.0887549186934943E-2</v>
      </c>
      <c r="AI132">
        <v>1.0208432430335967</v>
      </c>
      <c r="AJ132">
        <v>44.861574778090336</v>
      </c>
    </row>
    <row r="133" spans="2:38" x14ac:dyDescent="0.2">
      <c r="B133">
        <v>2200</v>
      </c>
      <c r="C133">
        <v>4600000</v>
      </c>
      <c r="D133">
        <v>557.65733699999998</v>
      </c>
      <c r="E133">
        <v>-536472.45674099994</v>
      </c>
      <c r="F133">
        <v>2519753.131792</v>
      </c>
      <c r="G133">
        <v>1807.7625390000001</v>
      </c>
      <c r="I133">
        <f t="shared" si="18"/>
        <v>1311.2966090490809</v>
      </c>
      <c r="J133">
        <f t="shared" si="19"/>
        <v>0.22631416520934061</v>
      </c>
      <c r="K133">
        <f t="shared" si="20"/>
        <v>0.9988512776677908</v>
      </c>
      <c r="L133">
        <f t="shared" si="21"/>
        <v>124.4195100000361</v>
      </c>
      <c r="M133">
        <f t="shared" si="28"/>
        <v>-6.7035529399985538</v>
      </c>
      <c r="O133">
        <v>2200</v>
      </c>
      <c r="P133">
        <v>4600000</v>
      </c>
      <c r="Q133">
        <v>557.65733699999998</v>
      </c>
      <c r="R133">
        <v>-536472.45674099994</v>
      </c>
      <c r="S133">
        <v>2519753.131792</v>
      </c>
      <c r="T133">
        <v>1807.7625390000001</v>
      </c>
      <c r="U133">
        <v>7274.1541360000001</v>
      </c>
      <c r="V133">
        <f t="shared" si="26"/>
        <v>0.72741541360000006</v>
      </c>
      <c r="Y133">
        <v>4600000</v>
      </c>
      <c r="Z133">
        <v>32.552199999999999</v>
      </c>
      <c r="AA133">
        <v>104.932</v>
      </c>
      <c r="AB133">
        <v>72.379800000000003</v>
      </c>
      <c r="AD133">
        <f t="shared" si="23"/>
        <v>198440.60109347053</v>
      </c>
      <c r="AE133">
        <f t="shared" si="27"/>
        <v>0.70631285762812257</v>
      </c>
      <c r="AF133">
        <f t="shared" si="24"/>
        <v>54.318604535676336</v>
      </c>
      <c r="AG133">
        <f t="shared" si="25"/>
        <v>1.1086440919233784E-2</v>
      </c>
      <c r="AI133">
        <v>1.1133662628143981</v>
      </c>
      <c r="AJ133">
        <v>45.301727511676695</v>
      </c>
    </row>
    <row r="134" spans="2:38" x14ac:dyDescent="0.2">
      <c r="B134">
        <v>2250</v>
      </c>
      <c r="C134">
        <v>4700000</v>
      </c>
      <c r="D134">
        <v>557.66649900000004</v>
      </c>
      <c r="E134">
        <v>-536454.14436899999</v>
      </c>
      <c r="F134">
        <v>2519753.131792</v>
      </c>
      <c r="G134">
        <v>1876.986337</v>
      </c>
      <c r="I134">
        <f t="shared" si="18"/>
        <v>1329.6089810490375</v>
      </c>
      <c r="J134">
        <f t="shared" si="19"/>
        <v>0.23145766896409833</v>
      </c>
      <c r="K134">
        <f t="shared" si="20"/>
        <v>0.9988512776677908</v>
      </c>
      <c r="L134">
        <f t="shared" si="21"/>
        <v>142.73188199999277</v>
      </c>
      <c r="M134">
        <f t="shared" si="28"/>
        <v>-6.4722845600006256</v>
      </c>
      <c r="O134">
        <v>2250</v>
      </c>
      <c r="P134">
        <v>4700000</v>
      </c>
      <c r="Q134">
        <v>557.66649900000004</v>
      </c>
      <c r="R134">
        <v>-536454.14436899999</v>
      </c>
      <c r="S134">
        <v>2519753.131792</v>
      </c>
      <c r="T134">
        <v>1876.986337</v>
      </c>
      <c r="U134">
        <v>7602.2589889999999</v>
      </c>
      <c r="V134">
        <f t="shared" si="26"/>
        <v>0.76022589890000003</v>
      </c>
      <c r="Y134">
        <v>4700000</v>
      </c>
      <c r="Z134">
        <v>32.467799999999997</v>
      </c>
      <c r="AA134">
        <v>104.35299999999999</v>
      </c>
      <c r="AB134">
        <v>71.885199999999998</v>
      </c>
      <c r="AD134">
        <f t="shared" si="23"/>
        <v>194400.26554290243</v>
      </c>
      <c r="AE134">
        <f t="shared" si="27"/>
        <v>0.75351335448171552</v>
      </c>
      <c r="AF134">
        <f t="shared" si="24"/>
        <v>52.030151071082592</v>
      </c>
      <c r="AG134">
        <f t="shared" si="25"/>
        <v>1.157405826435687E-2</v>
      </c>
      <c r="AI134">
        <v>1.3357001311016232</v>
      </c>
      <c r="AJ134">
        <v>45.737082921820338</v>
      </c>
    </row>
    <row r="135" spans="2:38" x14ac:dyDescent="0.2">
      <c r="B135">
        <v>2300</v>
      </c>
      <c r="C135">
        <v>4800000</v>
      </c>
      <c r="D135">
        <v>557.65540299999998</v>
      </c>
      <c r="E135">
        <v>-536442.41420799994</v>
      </c>
      <c r="F135">
        <v>2519753.131792</v>
      </c>
      <c r="G135">
        <v>2124.765672</v>
      </c>
      <c r="I135">
        <f t="shared" si="18"/>
        <v>1341.3391420490807</v>
      </c>
      <c r="J135">
        <f t="shared" si="19"/>
        <v>0.23660117271885608</v>
      </c>
      <c r="K135">
        <f t="shared" si="20"/>
        <v>0.9988512776677908</v>
      </c>
      <c r="L135">
        <f t="shared" si="21"/>
        <v>154.46204300003592</v>
      </c>
      <c r="M135">
        <f t="shared" si="28"/>
        <v>-6.6039287799988964</v>
      </c>
      <c r="O135">
        <v>2300</v>
      </c>
      <c r="P135">
        <v>4800000</v>
      </c>
      <c r="Q135">
        <v>557.65540299999998</v>
      </c>
      <c r="R135">
        <v>-536442.41420799994</v>
      </c>
      <c r="S135">
        <v>2519753.131792</v>
      </c>
      <c r="T135">
        <v>2124.765672</v>
      </c>
      <c r="U135">
        <v>8062.9984260000001</v>
      </c>
      <c r="V135">
        <f t="shared" si="26"/>
        <v>0.80629984260000009</v>
      </c>
      <c r="Y135">
        <v>4800000</v>
      </c>
      <c r="Z135">
        <v>32.352600000000002</v>
      </c>
      <c r="AA135">
        <v>103.93600000000001</v>
      </c>
      <c r="AB135">
        <v>71.583399999999997</v>
      </c>
      <c r="AD135">
        <f t="shared" si="23"/>
        <v>191962.04347380347</v>
      </c>
      <c r="AE135">
        <f t="shared" si="27"/>
        <v>0.80933133863427886</v>
      </c>
      <c r="AF135">
        <f t="shared" si="24"/>
        <v>50.260670686923675</v>
      </c>
      <c r="AG135">
        <f t="shared" si="25"/>
        <v>1.1981535299262819E-2</v>
      </c>
      <c r="AI135">
        <v>1.2057786085648432</v>
      </c>
      <c r="AJ135">
        <v>46.246822784639811</v>
      </c>
    </row>
    <row r="136" spans="2:38" x14ac:dyDescent="0.2">
      <c r="B136">
        <v>2350</v>
      </c>
      <c r="C136">
        <v>4900000</v>
      </c>
      <c r="D136">
        <v>557.61636499999997</v>
      </c>
      <c r="E136">
        <v>-536439.19235999999</v>
      </c>
      <c r="F136">
        <v>2519753.131792</v>
      </c>
      <c r="G136">
        <v>2225.964747</v>
      </c>
      <c r="I136">
        <f t="shared" si="18"/>
        <v>1344.5609900490381</v>
      </c>
      <c r="J136">
        <f t="shared" si="19"/>
        <v>0.24174467647361383</v>
      </c>
      <c r="K136">
        <f t="shared" si="20"/>
        <v>0.9988512776677908</v>
      </c>
      <c r="L136">
        <f t="shared" si="21"/>
        <v>157.68389099999331</v>
      </c>
      <c r="M136">
        <f t="shared" si="28"/>
        <v>-6.7740950400006117</v>
      </c>
      <c r="O136">
        <v>2350</v>
      </c>
      <c r="P136">
        <v>4900000</v>
      </c>
      <c r="Q136">
        <v>557.61636499999997</v>
      </c>
      <c r="R136">
        <v>-536439.19235999999</v>
      </c>
      <c r="S136">
        <v>2519753.131792</v>
      </c>
      <c r="T136">
        <v>2225.964747</v>
      </c>
      <c r="U136">
        <v>8431.1344050000007</v>
      </c>
      <c r="V136">
        <f t="shared" si="26"/>
        <v>0.84311344050000014</v>
      </c>
      <c r="Y136">
        <v>4900000</v>
      </c>
      <c r="Z136">
        <v>32.306699999999999</v>
      </c>
      <c r="AA136">
        <v>104.55500000000001</v>
      </c>
      <c r="AB136">
        <v>72.2483</v>
      </c>
      <c r="AD136">
        <f t="shared" si="23"/>
        <v>197360.98115808817</v>
      </c>
      <c r="AE136">
        <f t="shared" si="27"/>
        <v>0.82313271691426659</v>
      </c>
      <c r="AF136">
        <f t="shared" si="24"/>
        <v>50.574801214213061</v>
      </c>
      <c r="AG136">
        <f t="shared" si="25"/>
        <v>1.1907115510930835E-2</v>
      </c>
      <c r="AI136">
        <v>1.1148637049454024</v>
      </c>
      <c r="AJ136">
        <v>46.588671947492962</v>
      </c>
    </row>
    <row r="137" spans="2:38" x14ac:dyDescent="0.2">
      <c r="B137">
        <v>2400</v>
      </c>
      <c r="C137">
        <v>5000000</v>
      </c>
      <c r="D137">
        <v>557.59628499999997</v>
      </c>
      <c r="E137">
        <v>-536426.48146100005</v>
      </c>
      <c r="F137">
        <v>2519753.131792</v>
      </c>
      <c r="G137">
        <v>2328.6840940000002</v>
      </c>
      <c r="I137">
        <f t="shared" si="18"/>
        <v>1357.2718890489778</v>
      </c>
      <c r="J137">
        <f t="shared" si="19"/>
        <v>0.24688818022837156</v>
      </c>
      <c r="K137">
        <f t="shared" si="20"/>
        <v>0.9988512776677908</v>
      </c>
      <c r="L137">
        <f t="shared" si="21"/>
        <v>170.39478999993298</v>
      </c>
      <c r="M137">
        <f t="shared" si="28"/>
        <v>-6.5843140200009653</v>
      </c>
      <c r="O137">
        <v>2400</v>
      </c>
      <c r="P137">
        <v>5000000</v>
      </c>
      <c r="Q137">
        <v>557.59628499999997</v>
      </c>
      <c r="R137">
        <v>-536426.48146100005</v>
      </c>
      <c r="S137">
        <v>2519753.131792</v>
      </c>
      <c r="T137">
        <v>2328.6840940000002</v>
      </c>
      <c r="U137">
        <v>8908.4124859999993</v>
      </c>
      <c r="V137">
        <f t="shared" si="26"/>
        <v>0.89084124860000002</v>
      </c>
      <c r="Y137">
        <v>5000000</v>
      </c>
      <c r="Z137">
        <v>32.321100000000001</v>
      </c>
      <c r="AA137">
        <v>104.596</v>
      </c>
      <c r="AB137">
        <v>72.274900000000002</v>
      </c>
      <c r="AD137">
        <f t="shared" si="23"/>
        <v>197579.0514177595</v>
      </c>
      <c r="AE137">
        <f t="shared" si="27"/>
        <v>0.86876950591839486</v>
      </c>
      <c r="AF137">
        <f t="shared" si="24"/>
        <v>49.575876984906152</v>
      </c>
      <c r="AG137">
        <f t="shared" si="25"/>
        <v>1.2147036757077349E-2</v>
      </c>
      <c r="AI137">
        <v>1.001928080493897</v>
      </c>
      <c r="AJ137">
        <v>47.165799795636929</v>
      </c>
    </row>
    <row r="138" spans="2:38" x14ac:dyDescent="0.2">
      <c r="B138">
        <v>2450</v>
      </c>
      <c r="C138">
        <v>5100000</v>
      </c>
      <c r="D138">
        <v>557.66217099999994</v>
      </c>
      <c r="E138">
        <v>-536406.65702100005</v>
      </c>
      <c r="F138">
        <v>2519753.131792</v>
      </c>
      <c r="G138">
        <v>2497.0655590000001</v>
      </c>
      <c r="I138">
        <f t="shared" si="18"/>
        <v>1377.0963290489744</v>
      </c>
      <c r="J138">
        <f t="shared" si="19"/>
        <v>0.25203168398312931</v>
      </c>
      <c r="K138">
        <f t="shared" si="20"/>
        <v>0.9988512776677908</v>
      </c>
      <c r="L138">
        <f t="shared" si="21"/>
        <v>190.21922999992967</v>
      </c>
      <c r="M138">
        <f t="shared" si="28"/>
        <v>-6.4420431999998256</v>
      </c>
      <c r="O138">
        <v>2450</v>
      </c>
      <c r="P138">
        <v>5100000</v>
      </c>
      <c r="Q138">
        <v>557.66217099999994</v>
      </c>
      <c r="R138">
        <v>-536406.65702100005</v>
      </c>
      <c r="S138">
        <v>2519753.131792</v>
      </c>
      <c r="T138">
        <v>2497.0655590000001</v>
      </c>
      <c r="U138">
        <v>9480.0294269999995</v>
      </c>
      <c r="V138">
        <f t="shared" si="26"/>
        <v>0.94800294269999996</v>
      </c>
      <c r="Y138">
        <v>5100000</v>
      </c>
      <c r="Z138">
        <v>32.215699999999998</v>
      </c>
      <c r="AA138">
        <v>103.941</v>
      </c>
      <c r="AB138">
        <v>71.725300000000004</v>
      </c>
      <c r="AD138">
        <f t="shared" si="23"/>
        <v>193105.88882445623</v>
      </c>
      <c r="AE138">
        <f t="shared" si="27"/>
        <v>0.94593068604881814</v>
      </c>
      <c r="AF138">
        <f t="shared" si="24"/>
        <v>47.46463928575001</v>
      </c>
      <c r="AG138">
        <f t="shared" si="25"/>
        <v>1.2687339650357237E-2</v>
      </c>
      <c r="AI138">
        <v>0.94593068604881814</v>
      </c>
      <c r="AJ138">
        <v>47.46463928575001</v>
      </c>
    </row>
    <row r="139" spans="2:38" x14ac:dyDescent="0.2">
      <c r="B139">
        <v>2500</v>
      </c>
      <c r="C139">
        <v>5200000</v>
      </c>
      <c r="D139">
        <v>557.66284499999995</v>
      </c>
      <c r="E139">
        <v>-536386.972679</v>
      </c>
      <c r="F139">
        <v>2519753.131792</v>
      </c>
      <c r="G139">
        <v>2672.4978860000001</v>
      </c>
      <c r="I139">
        <f t="shared" si="18"/>
        <v>1396.7806710490258</v>
      </c>
      <c r="J139">
        <f t="shared" si="19"/>
        <v>0.25717518773788706</v>
      </c>
      <c r="K139">
        <f t="shared" si="20"/>
        <v>0.9988512776677908</v>
      </c>
      <c r="L139">
        <f t="shared" si="21"/>
        <v>209.90357199998107</v>
      </c>
      <c r="M139">
        <f t="shared" si="28"/>
        <v>-6.4448451599987315</v>
      </c>
      <c r="O139">
        <v>2500</v>
      </c>
      <c r="P139">
        <v>5200000</v>
      </c>
      <c r="Q139">
        <v>557.66284499999995</v>
      </c>
      <c r="R139">
        <v>-536386.972679</v>
      </c>
      <c r="S139">
        <v>2519753.131792</v>
      </c>
      <c r="T139">
        <v>2672.4978860000001</v>
      </c>
      <c r="U139">
        <v>9867.0580640000007</v>
      </c>
      <c r="V139">
        <f t="shared" si="26"/>
        <v>0.98670580640000016</v>
      </c>
      <c r="Y139">
        <v>5200000</v>
      </c>
      <c r="Z139">
        <v>32.762</v>
      </c>
      <c r="AA139">
        <v>103.627</v>
      </c>
      <c r="AB139">
        <v>70.864999999999995</v>
      </c>
      <c r="AD139">
        <f t="shared" si="23"/>
        <v>186240.34696982038</v>
      </c>
      <c r="AE139">
        <f t="shared" si="27"/>
        <v>1.0208432430335967</v>
      </c>
      <c r="AF139">
        <f t="shared" si="24"/>
        <v>44.861574778090336</v>
      </c>
      <c r="AG139">
        <f t="shared" si="25"/>
        <v>1.3423514510554024E-2</v>
      </c>
      <c r="AI139">
        <v>1.6467018793047676</v>
      </c>
      <c r="AJ139">
        <v>47.661770498695752</v>
      </c>
    </row>
    <row r="140" spans="2:38" x14ac:dyDescent="0.2">
      <c r="B140">
        <v>2550</v>
      </c>
      <c r="C140">
        <v>5300000</v>
      </c>
      <c r="D140">
        <v>557.62701100000004</v>
      </c>
      <c r="E140">
        <v>-536365.05644499999</v>
      </c>
      <c r="F140">
        <v>2519753.131792</v>
      </c>
      <c r="G140">
        <v>2815.009063</v>
      </c>
      <c r="I140">
        <f t="shared" si="18"/>
        <v>1418.6969050490297</v>
      </c>
      <c r="J140">
        <f t="shared" si="19"/>
        <v>0.26231869149264481</v>
      </c>
      <c r="K140">
        <f t="shared" si="20"/>
        <v>0.9988512776677908</v>
      </c>
      <c r="L140">
        <f t="shared" si="21"/>
        <v>231.81980599998496</v>
      </c>
      <c r="M140">
        <f t="shared" si="28"/>
        <v>-6.400207319999681</v>
      </c>
      <c r="O140">
        <v>2550</v>
      </c>
      <c r="P140">
        <v>5300000</v>
      </c>
      <c r="Q140">
        <v>557.62701100000004</v>
      </c>
      <c r="R140">
        <v>-536365.05644499999</v>
      </c>
      <c r="S140">
        <v>2519753.131792</v>
      </c>
      <c r="T140">
        <v>2815.009063</v>
      </c>
      <c r="U140">
        <v>10385.275793999999</v>
      </c>
      <c r="V140">
        <f t="shared" si="26"/>
        <v>1.0385275794</v>
      </c>
      <c r="Y140">
        <v>5300000</v>
      </c>
      <c r="Z140">
        <v>32.401699999999998</v>
      </c>
      <c r="AA140">
        <v>104.937</v>
      </c>
      <c r="AB140">
        <v>72.535300000000007</v>
      </c>
      <c r="AD140">
        <f t="shared" si="23"/>
        <v>199722.33390713081</v>
      </c>
      <c r="AE140">
        <f t="shared" si="27"/>
        <v>1.001928080493897</v>
      </c>
      <c r="AF140">
        <f t="shared" si="24"/>
        <v>47.165799795636929</v>
      </c>
      <c r="AG140">
        <f t="shared" si="25"/>
        <v>1.2767725822720099E-2</v>
      </c>
      <c r="AI140">
        <v>1.9005407095692279</v>
      </c>
      <c r="AJ140">
        <v>47.874941045539238</v>
      </c>
      <c r="AK140">
        <f>AVERAGE(AI135:AI145)</f>
        <v>1.1670875471511832</v>
      </c>
      <c r="AL140">
        <f>AVERAGE(AJ135:AJ145)</f>
        <v>47.860574625719323</v>
      </c>
    </row>
    <row r="141" spans="2:38" x14ac:dyDescent="0.2">
      <c r="B141">
        <v>2600</v>
      </c>
      <c r="C141">
        <v>5400000</v>
      </c>
      <c r="D141">
        <v>557.64552100000003</v>
      </c>
      <c r="E141">
        <v>-536361.67557199998</v>
      </c>
      <c r="F141">
        <v>2519753.131792</v>
      </c>
      <c r="G141">
        <v>2882.559154</v>
      </c>
      <c r="I141">
        <f t="shared" si="18"/>
        <v>1422.0777780490462</v>
      </c>
      <c r="J141">
        <f t="shared" si="19"/>
        <v>0.26746219524740256</v>
      </c>
      <c r="K141">
        <f t="shared" si="20"/>
        <v>0.9988512776677908</v>
      </c>
      <c r="L141">
        <f t="shared" si="21"/>
        <v>235.2006790000014</v>
      </c>
      <c r="M141">
        <f t="shared" si="28"/>
        <v>-6.7709145399994304</v>
      </c>
      <c r="O141">
        <v>2600</v>
      </c>
      <c r="P141">
        <v>5400000</v>
      </c>
      <c r="Q141">
        <v>557.64552100000003</v>
      </c>
      <c r="R141">
        <v>-536361.67557199998</v>
      </c>
      <c r="S141">
        <v>2519753.131792</v>
      </c>
      <c r="T141">
        <v>2882.559154</v>
      </c>
      <c r="U141">
        <v>10945.433399</v>
      </c>
      <c r="V141">
        <f t="shared" si="26"/>
        <v>1.0945433399</v>
      </c>
      <c r="Y141">
        <v>5400000</v>
      </c>
      <c r="Z141">
        <v>32.6</v>
      </c>
      <c r="AA141">
        <v>104.2</v>
      </c>
      <c r="AB141">
        <v>71.599999999999994</v>
      </c>
      <c r="AD141">
        <f t="shared" si="23"/>
        <v>192095.62090666662</v>
      </c>
      <c r="AE141">
        <f t="shared" si="27"/>
        <v>1.0978945894315015</v>
      </c>
      <c r="AF141">
        <f t="shared" si="24"/>
        <v>44.492301119228706</v>
      </c>
      <c r="AG141">
        <f t="shared" si="25"/>
        <v>1.3534925927662143E-2</v>
      </c>
      <c r="AI141">
        <v>1.0793464720390877</v>
      </c>
      <c r="AJ141">
        <v>47.96190358889568</v>
      </c>
    </row>
    <row r="142" spans="2:38" x14ac:dyDescent="0.2">
      <c r="B142">
        <v>2650</v>
      </c>
      <c r="C142">
        <v>5500000</v>
      </c>
      <c r="D142">
        <v>557.67789600000003</v>
      </c>
      <c r="E142">
        <v>-536339.91811199998</v>
      </c>
      <c r="F142">
        <v>2519753.131792</v>
      </c>
      <c r="G142">
        <v>3156.4220289999998</v>
      </c>
      <c r="I142">
        <f t="shared" si="18"/>
        <v>1443.8352380490396</v>
      </c>
      <c r="J142">
        <f t="shared" si="19"/>
        <v>0.27260569900216025</v>
      </c>
      <c r="K142">
        <f t="shared" si="20"/>
        <v>0.9988512776677908</v>
      </c>
      <c r="L142">
        <f t="shared" si="21"/>
        <v>256.95813899999484</v>
      </c>
      <c r="M142">
        <f t="shared" si="28"/>
        <v>-6.40338279999989</v>
      </c>
      <c r="O142">
        <v>2650</v>
      </c>
      <c r="P142">
        <v>5500000</v>
      </c>
      <c r="Q142">
        <v>557.67789600000003</v>
      </c>
      <c r="R142">
        <v>-536339.91811199998</v>
      </c>
      <c r="S142">
        <v>2519753.131792</v>
      </c>
      <c r="T142">
        <v>3156.4220289999998</v>
      </c>
      <c r="U142">
        <v>11518.947442000001</v>
      </c>
      <c r="V142">
        <f t="shared" si="26"/>
        <v>1.1518947442</v>
      </c>
      <c r="Y142">
        <v>5500000</v>
      </c>
      <c r="Z142">
        <v>32.043599999999998</v>
      </c>
      <c r="AA142">
        <v>104.53400000000001</v>
      </c>
      <c r="AB142">
        <v>72.490399999999994</v>
      </c>
      <c r="AD142">
        <f t="shared" si="23"/>
        <v>199351.67370631557</v>
      </c>
      <c r="AE142">
        <f t="shared" si="27"/>
        <v>1.1133662628143981</v>
      </c>
      <c r="AF142">
        <f t="shared" si="24"/>
        <v>45.301727511676695</v>
      </c>
      <c r="AG142">
        <f t="shared" si="25"/>
        <v>1.3293091303080675E-2</v>
      </c>
      <c r="AI142">
        <v>1.0147699012456668</v>
      </c>
      <c r="AJ142">
        <v>48.371603288526593</v>
      </c>
    </row>
    <row r="143" spans="2:38" x14ac:dyDescent="0.2">
      <c r="B143">
        <v>2700</v>
      </c>
      <c r="C143">
        <v>5600000</v>
      </c>
      <c r="D143">
        <v>557.65475400000003</v>
      </c>
      <c r="E143">
        <v>-536314.81742099999</v>
      </c>
      <c r="F143">
        <v>2519753.131792</v>
      </c>
      <c r="G143">
        <v>3287.3341359999999</v>
      </c>
      <c r="I143">
        <f t="shared" si="18"/>
        <v>1468.9359290490393</v>
      </c>
      <c r="J143">
        <f t="shared" si="19"/>
        <v>0.277749202756918</v>
      </c>
      <c r="K143">
        <f t="shared" si="20"/>
        <v>0.9988512776677908</v>
      </c>
      <c r="L143">
        <f t="shared" si="21"/>
        <v>282.05882999999449</v>
      </c>
      <c r="M143">
        <f t="shared" si="28"/>
        <v>-6.3365181799997661</v>
      </c>
      <c r="O143">
        <v>2700</v>
      </c>
      <c r="P143">
        <v>5600000</v>
      </c>
      <c r="Q143">
        <v>557.65475400000003</v>
      </c>
      <c r="R143">
        <v>-536314.81742099999</v>
      </c>
      <c r="S143">
        <v>2519753.131792</v>
      </c>
      <c r="T143">
        <v>3287.3341359999999</v>
      </c>
      <c r="U143">
        <v>12056.568128000001</v>
      </c>
      <c r="V143">
        <f t="shared" si="26"/>
        <v>1.2056568128</v>
      </c>
      <c r="Y143">
        <v>5600000</v>
      </c>
      <c r="Z143">
        <v>32.343299999999999</v>
      </c>
      <c r="AA143">
        <v>104.075</v>
      </c>
      <c r="AB143">
        <v>71.731700000000004</v>
      </c>
      <c r="AD143">
        <f t="shared" si="23"/>
        <v>193157.58556054323</v>
      </c>
      <c r="AE143">
        <f t="shared" si="27"/>
        <v>1.2026993690472625</v>
      </c>
      <c r="AF143">
        <f t="shared" si="24"/>
        <v>43.081295564651526</v>
      </c>
      <c r="AG143">
        <f t="shared" si="25"/>
        <v>1.3978224008985209E-2</v>
      </c>
      <c r="AI143">
        <v>0.95228023446639831</v>
      </c>
      <c r="AJ143">
        <v>48.487129687800639</v>
      </c>
    </row>
    <row r="144" spans="2:38" x14ac:dyDescent="0.2">
      <c r="B144">
        <v>2750</v>
      </c>
      <c r="C144">
        <v>5700000</v>
      </c>
      <c r="D144">
        <v>557.58768099999998</v>
      </c>
      <c r="E144">
        <v>-536316.22335300001</v>
      </c>
      <c r="F144">
        <v>2519753.131792</v>
      </c>
      <c r="G144">
        <v>3608.3226570000002</v>
      </c>
      <c r="I144">
        <f t="shared" si="18"/>
        <v>1467.5299970490159</v>
      </c>
      <c r="J144">
        <f t="shared" si="19"/>
        <v>0.28289270651167575</v>
      </c>
      <c r="K144">
        <f t="shared" si="20"/>
        <v>0.9988512776677908</v>
      </c>
      <c r="L144">
        <f t="shared" si="21"/>
        <v>280.65289799997117</v>
      </c>
      <c r="M144">
        <f t="shared" si="28"/>
        <v>-6.8666506400002252</v>
      </c>
      <c r="O144">
        <v>2750</v>
      </c>
      <c r="P144">
        <v>5700000</v>
      </c>
      <c r="Q144">
        <v>557.58768099999998</v>
      </c>
      <c r="R144">
        <v>-536316.22335300001</v>
      </c>
      <c r="S144">
        <v>2519753.131792</v>
      </c>
      <c r="T144">
        <v>3608.3226570000002</v>
      </c>
      <c r="U144">
        <v>12608.031010000001</v>
      </c>
      <c r="V144">
        <f t="shared" si="26"/>
        <v>1.260803101</v>
      </c>
      <c r="Y144">
        <v>5700000</v>
      </c>
      <c r="Z144">
        <v>31.680499999999999</v>
      </c>
      <c r="AA144">
        <v>104.71299999999999</v>
      </c>
      <c r="AB144">
        <v>73.032499999999999</v>
      </c>
      <c r="AD144">
        <f t="shared" si="23"/>
        <v>203857.59663311086</v>
      </c>
      <c r="AE144">
        <f t="shared" si="27"/>
        <v>1.1916960922283797</v>
      </c>
      <c r="AF144">
        <f t="shared" si="24"/>
        <v>44.641107160894308</v>
      </c>
      <c r="AG144">
        <f t="shared" si="25"/>
        <v>1.3489808795054443E-2</v>
      </c>
      <c r="AI144">
        <v>1.1070532360665086</v>
      </c>
      <c r="AJ144">
        <v>49.067161975028739</v>
      </c>
    </row>
    <row r="145" spans="2:38" x14ac:dyDescent="0.2">
      <c r="B145">
        <v>2800</v>
      </c>
      <c r="C145">
        <v>5800000</v>
      </c>
      <c r="D145">
        <v>557.65295500000002</v>
      </c>
      <c r="E145">
        <v>-536294.95080300001</v>
      </c>
      <c r="F145">
        <v>2519753.131792</v>
      </c>
      <c r="G145">
        <v>3872.7562760000001</v>
      </c>
      <c r="I145">
        <f t="shared" si="18"/>
        <v>1488.8025470490102</v>
      </c>
      <c r="J145">
        <f t="shared" si="19"/>
        <v>0.2880362102664335</v>
      </c>
      <c r="K145">
        <f t="shared" si="20"/>
        <v>0.9988512776677908</v>
      </c>
      <c r="L145">
        <f t="shared" si="21"/>
        <v>301.9254479999654</v>
      </c>
      <c r="M145">
        <f t="shared" si="28"/>
        <v>-6.4130809999998748</v>
      </c>
      <c r="O145">
        <v>2800</v>
      </c>
      <c r="P145">
        <v>5800000</v>
      </c>
      <c r="Q145">
        <v>557.65295500000002</v>
      </c>
      <c r="R145">
        <v>-536294.95080300001</v>
      </c>
      <c r="S145">
        <v>2519753.131792</v>
      </c>
      <c r="T145">
        <v>3872.7562760000001</v>
      </c>
      <c r="U145">
        <v>13358.330985000001</v>
      </c>
      <c r="V145">
        <f t="shared" si="26"/>
        <v>1.3358330985000002</v>
      </c>
      <c r="Y145">
        <v>5800000</v>
      </c>
      <c r="Z145">
        <v>32.927999999999997</v>
      </c>
      <c r="AA145">
        <v>104.23399999999999</v>
      </c>
      <c r="AB145">
        <v>71.305999999999997</v>
      </c>
      <c r="AD145">
        <f t="shared" si="23"/>
        <v>189739.00648645568</v>
      </c>
      <c r="AE145">
        <f t="shared" si="27"/>
        <v>1.3565653642669555</v>
      </c>
      <c r="AF145">
        <f t="shared" si="24"/>
        <v>40.80743918076557</v>
      </c>
      <c r="AG145">
        <f t="shared" si="25"/>
        <v>1.4757113214882756E-2</v>
      </c>
      <c r="AI145">
        <v>0.86876950591839486</v>
      </c>
      <c r="AJ145">
        <v>49.575876984906152</v>
      </c>
    </row>
    <row r="146" spans="2:38" x14ac:dyDescent="0.2">
      <c r="B146">
        <v>2850</v>
      </c>
      <c r="C146">
        <v>5900000</v>
      </c>
      <c r="D146">
        <v>557.59199799999999</v>
      </c>
      <c r="E146">
        <v>-536274.70029399998</v>
      </c>
      <c r="F146">
        <v>2519753.131792</v>
      </c>
      <c r="G146">
        <v>4149.5638399999998</v>
      </c>
      <c r="I146">
        <f t="shared" si="18"/>
        <v>1509.0530560490442</v>
      </c>
      <c r="J146">
        <f t="shared" si="19"/>
        <v>0.29317971402119125</v>
      </c>
      <c r="K146">
        <f t="shared" si="20"/>
        <v>0.9988512776677908</v>
      </c>
      <c r="L146">
        <f t="shared" si="21"/>
        <v>322.17595699999947</v>
      </c>
      <c r="M146">
        <f t="shared" si="28"/>
        <v>-6.4335218199990774</v>
      </c>
      <c r="O146">
        <v>2850</v>
      </c>
      <c r="P146">
        <v>5900000</v>
      </c>
      <c r="Q146">
        <v>557.59199799999999</v>
      </c>
      <c r="R146">
        <v>-536274.70029399998</v>
      </c>
      <c r="S146">
        <v>2519753.131792</v>
      </c>
      <c r="T146">
        <v>4149.5638399999998</v>
      </c>
      <c r="U146">
        <v>13813.744368</v>
      </c>
      <c r="V146">
        <f t="shared" si="26"/>
        <v>1.3813744368</v>
      </c>
      <c r="Y146">
        <v>5900000</v>
      </c>
      <c r="Z146">
        <v>32.025500000000001</v>
      </c>
      <c r="AA146">
        <v>104.68</v>
      </c>
      <c r="AB146">
        <v>72.654499999999999</v>
      </c>
      <c r="AD146">
        <f t="shared" si="23"/>
        <v>200708.58665915197</v>
      </c>
      <c r="AE146">
        <f t="shared" si="27"/>
        <v>1.3261437682935673</v>
      </c>
      <c r="AF146">
        <f t="shared" si="24"/>
        <v>42.409372240751338</v>
      </c>
      <c r="AG146">
        <f t="shared" si="25"/>
        <v>1.4199691440406267E-2</v>
      </c>
      <c r="AI146">
        <v>0.80933133863427886</v>
      </c>
      <c r="AJ146">
        <v>50.260670686923675</v>
      </c>
    </row>
    <row r="147" spans="2:38" x14ac:dyDescent="0.2">
      <c r="AI147">
        <v>1.3966283263302179</v>
      </c>
      <c r="AJ147">
        <v>50.346486986250888</v>
      </c>
    </row>
    <row r="148" spans="2:38" x14ac:dyDescent="0.2">
      <c r="AI148">
        <v>0.82313271691426659</v>
      </c>
      <c r="AJ148">
        <v>50.574801214213061</v>
      </c>
    </row>
    <row r="149" spans="2:38" x14ac:dyDescent="0.2">
      <c r="B149" t="s">
        <v>5</v>
      </c>
      <c r="AE149" t="s">
        <v>6</v>
      </c>
      <c r="AI149">
        <v>0.84205793039121135</v>
      </c>
      <c r="AJ149">
        <v>51.799845263733637</v>
      </c>
    </row>
    <row r="150" spans="2:38" x14ac:dyDescent="0.2">
      <c r="D150" t="s">
        <v>7</v>
      </c>
      <c r="F150" t="s">
        <v>37</v>
      </c>
      <c r="Y150" t="s">
        <v>8</v>
      </c>
      <c r="Z150" t="s">
        <v>9</v>
      </c>
      <c r="AA150" t="s">
        <v>10</v>
      </c>
      <c r="AB150" t="s">
        <v>11</v>
      </c>
      <c r="AD150">
        <f>(4/3)*3.14*((3.413*8.5)^3)</f>
        <v>102219.56457563989</v>
      </c>
      <c r="AE150" t="s">
        <v>12</v>
      </c>
      <c r="AI150">
        <v>0.9545931974431322</v>
      </c>
      <c r="AJ150">
        <v>51.886655355061023</v>
      </c>
    </row>
    <row r="151" spans="2:38" x14ac:dyDescent="0.2">
      <c r="B151">
        <v>5065</v>
      </c>
      <c r="C151" t="s">
        <v>13</v>
      </c>
      <c r="D151" t="s">
        <v>14</v>
      </c>
      <c r="E151" t="s">
        <v>15</v>
      </c>
      <c r="F151" t="s">
        <v>16</v>
      </c>
      <c r="G151" t="s">
        <v>17</v>
      </c>
      <c r="I151" t="s">
        <v>18</v>
      </c>
      <c r="J151" t="s">
        <v>19</v>
      </c>
      <c r="K151" t="s">
        <v>20</v>
      </c>
      <c r="L151" t="s">
        <v>21</v>
      </c>
      <c r="M151" t="s">
        <v>22</v>
      </c>
      <c r="Y151">
        <v>0</v>
      </c>
      <c r="Z151">
        <v>39.445</v>
      </c>
      <c r="AA151">
        <v>97.754999999999995</v>
      </c>
      <c r="AB151">
        <v>58.31</v>
      </c>
      <c r="AD151">
        <f>(1/6)*3.14*(AB151)^3</f>
        <v>103754.63858995668</v>
      </c>
      <c r="AI151">
        <v>0.75351335448171552</v>
      </c>
      <c r="AJ151">
        <v>52.030151071082592</v>
      </c>
      <c r="AK151">
        <f>AVERAGE(AI146:AI156)</f>
        <v>0.88400706962462328</v>
      </c>
      <c r="AL151">
        <f>AVERAGE(AJ146:AJ156)</f>
        <v>52.591820788009294</v>
      </c>
    </row>
    <row r="152" spans="2:38" x14ac:dyDescent="0.2">
      <c r="B152" t="s">
        <v>23</v>
      </c>
      <c r="C152">
        <v>100000</v>
      </c>
      <c r="D152">
        <v>557.82457199999999</v>
      </c>
      <c r="E152">
        <v>-581982.60408700001</v>
      </c>
      <c r="F152">
        <v>2522650.957283</v>
      </c>
      <c r="G152">
        <v>-5.9550000000000002E-3</v>
      </c>
      <c r="Y152">
        <v>100000</v>
      </c>
      <c r="Z152">
        <v>39.6494</v>
      </c>
      <c r="AA152">
        <v>97.296300000000002</v>
      </c>
      <c r="AB152">
        <v>57.646900000000002</v>
      </c>
      <c r="AD152">
        <f t="shared" ref="AD152:AD153" si="29">(1/6)*3.14*(AB152)^3</f>
        <v>100255.05303119948</v>
      </c>
      <c r="AI152">
        <v>0.77425954100133931</v>
      </c>
      <c r="AJ152">
        <v>53.331315432090193</v>
      </c>
    </row>
    <row r="153" spans="2:38" x14ac:dyDescent="0.2">
      <c r="B153">
        <v>0</v>
      </c>
      <c r="C153">
        <v>200000</v>
      </c>
      <c r="D153">
        <v>557.78215999999998</v>
      </c>
      <c r="E153">
        <v>-558154.27405799995</v>
      </c>
      <c r="F153">
        <v>2520960.0024600001</v>
      </c>
      <c r="G153">
        <v>-4.4559000000000001E-2</v>
      </c>
      <c r="I153">
        <f>E153-(128000-$B$151)/128000*$E$152</f>
        <v>799.09651571372524</v>
      </c>
      <c r="J153">
        <f>B153/$B$151</f>
        <v>0</v>
      </c>
      <c r="K153">
        <f>F153/$F$152</f>
        <v>0.99932969132407401</v>
      </c>
      <c r="L153">
        <f>E153-$E$153</f>
        <v>0</v>
      </c>
      <c r="O153" t="s">
        <v>24</v>
      </c>
      <c r="P153" t="s">
        <v>13</v>
      </c>
      <c r="Q153" t="s">
        <v>14</v>
      </c>
      <c r="R153" t="s">
        <v>15</v>
      </c>
      <c r="S153" t="s">
        <v>16</v>
      </c>
      <c r="T153" t="s">
        <v>17</v>
      </c>
      <c r="U153" t="s">
        <v>25</v>
      </c>
      <c r="V153" t="s">
        <v>26</v>
      </c>
      <c r="Y153">
        <v>200000</v>
      </c>
      <c r="Z153">
        <v>39.614899999999999</v>
      </c>
      <c r="AA153">
        <v>97.534199999999998</v>
      </c>
      <c r="AB153">
        <v>57.9193</v>
      </c>
      <c r="AD153">
        <f t="shared" si="29"/>
        <v>101682.99064963074</v>
      </c>
      <c r="AE153" t="s">
        <v>27</v>
      </c>
      <c r="AF153" t="s">
        <v>28</v>
      </c>
      <c r="AG153" t="s">
        <v>29</v>
      </c>
      <c r="AI153">
        <v>0.8165422892113523</v>
      </c>
      <c r="AJ153">
        <v>53.94469373363691</v>
      </c>
    </row>
    <row r="154" spans="2:38" x14ac:dyDescent="0.2">
      <c r="B154">
        <v>50</v>
      </c>
      <c r="C154">
        <v>300000</v>
      </c>
      <c r="D154">
        <v>557.65043900000001</v>
      </c>
      <c r="E154">
        <v>-558178.93850599998</v>
      </c>
      <c r="F154">
        <v>2521300.0590209998</v>
      </c>
      <c r="G154">
        <v>-266.46028200000001</v>
      </c>
      <c r="I154">
        <f t="shared" ref="I154:I179" si="30">E154-(128000-$B$151)/128000*$E$152</f>
        <v>774.43206771370023</v>
      </c>
      <c r="J154">
        <f t="shared" ref="J154:J179" si="31">B154/$B$151</f>
        <v>9.8716683119447184E-3</v>
      </c>
      <c r="K154">
        <f t="shared" ref="K154:K179" si="32">F154/$F$152</f>
        <v>0.99946449259732106</v>
      </c>
      <c r="L154">
        <f t="shared" ref="L154:L179" si="33">E154-$E$153</f>
        <v>-24.664448000025004</v>
      </c>
      <c r="M154">
        <f>((L154-L153)-(B154-B153)*$H$14)/(B154-B153)</f>
        <v>-7.3318209600002593</v>
      </c>
      <c r="O154">
        <v>50</v>
      </c>
      <c r="P154">
        <v>300000</v>
      </c>
      <c r="Q154">
        <v>557.65043900000001</v>
      </c>
      <c r="R154">
        <v>-558178.93850599998</v>
      </c>
      <c r="S154">
        <v>2521300.0590209998</v>
      </c>
      <c r="T154">
        <v>-266.46028200000001</v>
      </c>
      <c r="U154">
        <v>80.152552999999997</v>
      </c>
      <c r="V154">
        <f>U154*10^-4</f>
        <v>8.0152552999999994E-3</v>
      </c>
      <c r="Y154">
        <v>300000</v>
      </c>
      <c r="Z154">
        <v>39.741799999999998</v>
      </c>
      <c r="AA154">
        <v>97.354900000000001</v>
      </c>
      <c r="AB154">
        <v>57.613100000000003</v>
      </c>
      <c r="AD154">
        <f>(1/6)*3.14*(AB154)^3</f>
        <v>100078.80933013203</v>
      </c>
      <c r="AE154">
        <f>V154*$AD$150/AD154</f>
        <v>8.1867071781988876E-3</v>
      </c>
      <c r="AF154">
        <f>AD154/O154*0.6022</f>
        <v>1205.3491795721102</v>
      </c>
      <c r="AG154">
        <f>O154/AD154</f>
        <v>4.9960626365031955E-4</v>
      </c>
      <c r="AI154">
        <v>0.70631285762812257</v>
      </c>
      <c r="AJ154">
        <v>54.318604535676336</v>
      </c>
    </row>
    <row r="155" spans="2:38" x14ac:dyDescent="0.2">
      <c r="B155">
        <v>100</v>
      </c>
      <c r="C155">
        <v>400000</v>
      </c>
      <c r="D155">
        <v>557.68888000000004</v>
      </c>
      <c r="E155">
        <v>-558172.719744</v>
      </c>
      <c r="F155">
        <v>2521300.0590209998</v>
      </c>
      <c r="G155">
        <v>-334.95660500000002</v>
      </c>
      <c r="I155">
        <f t="shared" si="30"/>
        <v>780.65082971367519</v>
      </c>
      <c r="J155">
        <f t="shared" si="31"/>
        <v>1.9743336623889437E-2</v>
      </c>
      <c r="K155">
        <f t="shared" si="32"/>
        <v>0.99946449259732106</v>
      </c>
      <c r="L155">
        <f t="shared" si="33"/>
        <v>-18.445686000050046</v>
      </c>
      <c r="M155">
        <f t="shared" ref="M155:M179" si="34">((L155-L154)-(B155-B154)*$H$14)/(B155-B154)</f>
        <v>-6.7141567600002601</v>
      </c>
      <c r="O155">
        <v>100</v>
      </c>
      <c r="P155">
        <v>400000</v>
      </c>
      <c r="Q155">
        <v>557.68888000000004</v>
      </c>
      <c r="R155">
        <v>-558172.719744</v>
      </c>
      <c r="S155">
        <v>2521300.0590209998</v>
      </c>
      <c r="T155">
        <v>-334.95660500000002</v>
      </c>
      <c r="U155">
        <v>147.95781700000001</v>
      </c>
      <c r="V155">
        <f>U155*10^-4</f>
        <v>1.4795781700000002E-2</v>
      </c>
      <c r="Y155">
        <v>400000</v>
      </c>
      <c r="Z155">
        <v>40.005499999999998</v>
      </c>
      <c r="AA155">
        <v>97.331000000000003</v>
      </c>
      <c r="AB155">
        <v>57.325499999999998</v>
      </c>
      <c r="AD155">
        <f t="shared" ref="AD155:AD179" si="35">(1/6)*3.14*(AB155)^3</f>
        <v>98587.522250967813</v>
      </c>
      <c r="AE155">
        <f t="shared" ref="AE155:AE179" si="36">V155*$AD$150/AD155</f>
        <v>1.5340870004625499E-2</v>
      </c>
      <c r="AF155">
        <f t="shared" ref="AF155:AF179" si="37">AD155/O155*0.6022</f>
        <v>593.69405899532808</v>
      </c>
      <c r="AG155">
        <f t="shared" ref="AG155:AG179" si="38">O155/AD155</f>
        <v>1.0143271452287496E-3</v>
      </c>
      <c r="AI155">
        <v>0.76858388567981806</v>
      </c>
      <c r="AJ155">
        <v>54.753121671915068</v>
      </c>
    </row>
    <row r="156" spans="2:38" x14ac:dyDescent="0.2">
      <c r="B156">
        <v>150</v>
      </c>
      <c r="C156">
        <v>500000</v>
      </c>
      <c r="D156">
        <v>557.68821800000001</v>
      </c>
      <c r="E156">
        <v>-558170.530914</v>
      </c>
      <c r="F156">
        <v>2521300.0590209998</v>
      </c>
      <c r="G156">
        <v>-320.91977300000002</v>
      </c>
      <c r="I156">
        <f t="shared" si="30"/>
        <v>782.83965971367434</v>
      </c>
      <c r="J156">
        <f t="shared" si="31"/>
        <v>2.9615004935834157E-2</v>
      </c>
      <c r="K156">
        <f t="shared" si="32"/>
        <v>0.99946449259732106</v>
      </c>
      <c r="L156">
        <f t="shared" si="33"/>
        <v>-16.256856000050902</v>
      </c>
      <c r="M156">
        <f t="shared" si="34"/>
        <v>-6.7947553999997758</v>
      </c>
      <c r="O156">
        <v>150</v>
      </c>
      <c r="P156">
        <v>500000</v>
      </c>
      <c r="Q156">
        <v>557.68821800000001</v>
      </c>
      <c r="R156">
        <v>-558170.530914</v>
      </c>
      <c r="S156">
        <v>2521300.0590209998</v>
      </c>
      <c r="T156">
        <v>-320.91977300000002</v>
      </c>
      <c r="U156">
        <v>270.216723</v>
      </c>
      <c r="V156">
        <f t="shared" ref="V156:V210" si="39">U156*10^-4</f>
        <v>2.7021672300000001E-2</v>
      </c>
      <c r="Y156">
        <v>500000</v>
      </c>
      <c r="Z156">
        <v>39.543500000000002</v>
      </c>
      <c r="AA156">
        <v>97.371399999999994</v>
      </c>
      <c r="AB156">
        <v>57.8279</v>
      </c>
      <c r="AD156">
        <f t="shared" si="35"/>
        <v>101202.36501014608</v>
      </c>
      <c r="AE156">
        <f t="shared" si="36"/>
        <v>2.7293271025185133E-2</v>
      </c>
      <c r="AF156">
        <f t="shared" si="37"/>
        <v>406.29376139406645</v>
      </c>
      <c r="AG156">
        <f t="shared" si="38"/>
        <v>1.4821788007124308E-3</v>
      </c>
      <c r="AI156">
        <v>1.0791223281553999</v>
      </c>
      <c r="AJ156">
        <v>55.263682717518968</v>
      </c>
    </row>
    <row r="157" spans="2:38" x14ac:dyDescent="0.2">
      <c r="B157">
        <v>200</v>
      </c>
      <c r="C157">
        <v>600000</v>
      </c>
      <c r="D157">
        <v>557.72703100000001</v>
      </c>
      <c r="E157">
        <v>-558167.28928699996</v>
      </c>
      <c r="F157">
        <v>2521300.0590209998</v>
      </c>
      <c r="G157">
        <v>-503.20314400000001</v>
      </c>
      <c r="I157">
        <f t="shared" si="30"/>
        <v>786.08128671371378</v>
      </c>
      <c r="J157">
        <f t="shared" si="31"/>
        <v>3.9486673247778874E-2</v>
      </c>
      <c r="K157">
        <f t="shared" si="32"/>
        <v>0.99946449259732106</v>
      </c>
      <c r="L157">
        <f t="shared" si="33"/>
        <v>-13.015229000011459</v>
      </c>
      <c r="M157">
        <f t="shared" si="34"/>
        <v>-6.7736994599989702</v>
      </c>
      <c r="O157">
        <v>200</v>
      </c>
      <c r="P157">
        <v>600000</v>
      </c>
      <c r="Q157">
        <v>557.72703100000001</v>
      </c>
      <c r="R157">
        <v>-558167.28928699996</v>
      </c>
      <c r="S157">
        <v>2521300.0590209998</v>
      </c>
      <c r="T157">
        <v>-503.20314400000001</v>
      </c>
      <c r="U157">
        <v>342.44391100000001</v>
      </c>
      <c r="V157">
        <f t="shared" si="39"/>
        <v>3.42443911E-2</v>
      </c>
      <c r="Y157">
        <v>600000</v>
      </c>
      <c r="Z157">
        <v>39.758000000000003</v>
      </c>
      <c r="AA157">
        <v>97.146100000000004</v>
      </c>
      <c r="AB157">
        <v>57.388100000000001</v>
      </c>
      <c r="AD157">
        <f t="shared" si="35"/>
        <v>98910.850652981419</v>
      </c>
      <c r="AE157">
        <f t="shared" si="36"/>
        <v>3.5389916518672723E-2</v>
      </c>
      <c r="AF157">
        <f t="shared" si="37"/>
        <v>297.82057131612703</v>
      </c>
      <c r="AG157">
        <f t="shared" si="38"/>
        <v>2.0220228486526669E-3</v>
      </c>
      <c r="AI157">
        <v>0.66299548852732226</v>
      </c>
      <c r="AJ157">
        <v>55.310886744157251</v>
      </c>
    </row>
    <row r="158" spans="2:38" x14ac:dyDescent="0.2">
      <c r="B158">
        <v>250</v>
      </c>
      <c r="C158">
        <v>700000</v>
      </c>
      <c r="D158">
        <v>557.71861799999999</v>
      </c>
      <c r="E158">
        <v>-558171.20784199995</v>
      </c>
      <c r="F158">
        <v>2521300.0590209998</v>
      </c>
      <c r="G158">
        <v>-371.13878899999997</v>
      </c>
      <c r="I158">
        <f t="shared" si="30"/>
        <v>782.16273171373177</v>
      </c>
      <c r="J158">
        <f t="shared" si="31"/>
        <v>4.9358341559723594E-2</v>
      </c>
      <c r="K158">
        <f t="shared" si="32"/>
        <v>0.99946449259732106</v>
      </c>
      <c r="L158">
        <f t="shared" si="33"/>
        <v>-16.933783999993466</v>
      </c>
      <c r="M158">
        <f t="shared" si="34"/>
        <v>-6.9169030999993995</v>
      </c>
      <c r="O158">
        <v>250</v>
      </c>
      <c r="P158">
        <v>700000</v>
      </c>
      <c r="Q158">
        <v>557.71861799999999</v>
      </c>
      <c r="R158">
        <v>-558171.20784199995</v>
      </c>
      <c r="S158">
        <v>2521300.0590209998</v>
      </c>
      <c r="T158">
        <v>-371.13878899999997</v>
      </c>
      <c r="U158">
        <v>459.073781</v>
      </c>
      <c r="V158">
        <f t="shared" si="39"/>
        <v>4.59073781E-2</v>
      </c>
      <c r="Y158">
        <v>700000</v>
      </c>
      <c r="Z158">
        <v>39.6158</v>
      </c>
      <c r="AA158">
        <v>97.2624</v>
      </c>
      <c r="AB158">
        <v>57.646599999999999</v>
      </c>
      <c r="AD158">
        <f t="shared" si="35"/>
        <v>100253.48782859246</v>
      </c>
      <c r="AE158">
        <f t="shared" si="36"/>
        <v>4.6807670254968625E-2</v>
      </c>
      <c r="AF158">
        <f t="shared" si="37"/>
        <v>241.49060148151352</v>
      </c>
      <c r="AG158">
        <f t="shared" si="38"/>
        <v>2.4936788276876246E-3</v>
      </c>
      <c r="AI158">
        <v>0.83281893609752589</v>
      </c>
      <c r="AJ158">
        <v>55.507531733360672</v>
      </c>
    </row>
    <row r="159" spans="2:38" x14ac:dyDescent="0.2">
      <c r="B159">
        <v>300</v>
      </c>
      <c r="C159">
        <v>800000</v>
      </c>
      <c r="D159">
        <v>557.63212099999998</v>
      </c>
      <c r="E159">
        <v>-558171.02486100001</v>
      </c>
      <c r="F159">
        <v>2521300.0590209998</v>
      </c>
      <c r="G159">
        <v>-438.35660999999999</v>
      </c>
      <c r="I159">
        <f t="shared" si="30"/>
        <v>782.3457127136644</v>
      </c>
      <c r="J159">
        <f t="shared" si="31"/>
        <v>5.9230009871668314E-2</v>
      </c>
      <c r="K159">
        <f t="shared" si="32"/>
        <v>0.99946449259732106</v>
      </c>
      <c r="L159">
        <f t="shared" si="33"/>
        <v>-16.750803000060841</v>
      </c>
      <c r="M159">
        <f t="shared" si="34"/>
        <v>-6.8348723800011069</v>
      </c>
      <c r="O159">
        <v>300</v>
      </c>
      <c r="P159">
        <v>800000</v>
      </c>
      <c r="Q159">
        <v>557.63212099999998</v>
      </c>
      <c r="R159">
        <v>-558171.02486100001</v>
      </c>
      <c r="S159">
        <v>2521300.0590209998</v>
      </c>
      <c r="T159">
        <v>-438.35660999999999</v>
      </c>
      <c r="U159">
        <v>585.37524800000006</v>
      </c>
      <c r="V159">
        <f t="shared" si="39"/>
        <v>5.8537524800000011E-2</v>
      </c>
      <c r="Y159">
        <v>800000</v>
      </c>
      <c r="Z159">
        <v>39.304400000000001</v>
      </c>
      <c r="AA159">
        <v>97.104500000000002</v>
      </c>
      <c r="AB159">
        <v>57.8001</v>
      </c>
      <c r="AD159">
        <f t="shared" si="35"/>
        <v>101056.48005945413</v>
      </c>
      <c r="AE159">
        <f t="shared" si="36"/>
        <v>5.9211247936514007E-2</v>
      </c>
      <c r="AF159">
        <f t="shared" si="37"/>
        <v>202.85404097267758</v>
      </c>
      <c r="AG159">
        <f t="shared" si="38"/>
        <v>2.9686369426631747E-3</v>
      </c>
      <c r="AI159">
        <v>0.69422289122324121</v>
      </c>
      <c r="AJ159">
        <v>56.32448105846256</v>
      </c>
    </row>
    <row r="160" spans="2:38" x14ac:dyDescent="0.2">
      <c r="B160">
        <v>350</v>
      </c>
      <c r="C160">
        <v>900000</v>
      </c>
      <c r="D160">
        <v>557.69463299999995</v>
      </c>
      <c r="E160">
        <v>-558180.06694699998</v>
      </c>
      <c r="F160">
        <v>2521300.0590209998</v>
      </c>
      <c r="G160">
        <v>-285.89741299999997</v>
      </c>
      <c r="I160">
        <f t="shared" si="30"/>
        <v>773.30362671369221</v>
      </c>
      <c r="J160">
        <f t="shared" si="31"/>
        <v>6.9101678183613027E-2</v>
      </c>
      <c r="K160">
        <f t="shared" si="32"/>
        <v>0.99946449259732106</v>
      </c>
      <c r="L160">
        <f t="shared" si="33"/>
        <v>-25.792889000033028</v>
      </c>
      <c r="M160">
        <f t="shared" si="34"/>
        <v>-7.0193737199992032</v>
      </c>
      <c r="O160">
        <v>350</v>
      </c>
      <c r="P160">
        <v>900000</v>
      </c>
      <c r="Q160">
        <v>557.69463299999995</v>
      </c>
      <c r="R160">
        <v>-558180.06694699998</v>
      </c>
      <c r="S160">
        <v>2521300.0590209998</v>
      </c>
      <c r="T160">
        <v>-285.89741299999997</v>
      </c>
      <c r="U160">
        <v>725.78268600000001</v>
      </c>
      <c r="V160">
        <f t="shared" si="39"/>
        <v>7.2578268600000009E-2</v>
      </c>
      <c r="Y160">
        <v>900000</v>
      </c>
      <c r="Z160">
        <v>39.901200000000003</v>
      </c>
      <c r="AA160">
        <v>97.043400000000005</v>
      </c>
      <c r="AB160">
        <v>57.142200000000003</v>
      </c>
      <c r="AD160">
        <f t="shared" si="35"/>
        <v>97644.833313766081</v>
      </c>
      <c r="AE160">
        <f t="shared" si="36"/>
        <v>7.5978613124427441E-2</v>
      </c>
      <c r="AF160">
        <f t="shared" si="37"/>
        <v>168.00491034728552</v>
      </c>
      <c r="AG160">
        <f t="shared" si="38"/>
        <v>3.5844190432004824E-3</v>
      </c>
      <c r="AI160">
        <v>0.68937152908429156</v>
      </c>
      <c r="AJ160">
        <v>57.491871290051229</v>
      </c>
    </row>
    <row r="161" spans="2:38" x14ac:dyDescent="0.2">
      <c r="B161">
        <v>400</v>
      </c>
      <c r="C161">
        <v>1000000</v>
      </c>
      <c r="D161">
        <v>557.74405100000001</v>
      </c>
      <c r="E161">
        <v>-558173.979101</v>
      </c>
      <c r="F161">
        <v>2521300.0590209998</v>
      </c>
      <c r="G161">
        <v>-355.165663</v>
      </c>
      <c r="I161">
        <f t="shared" si="30"/>
        <v>779.39147271367256</v>
      </c>
      <c r="J161">
        <f t="shared" si="31"/>
        <v>7.8973346495557747E-2</v>
      </c>
      <c r="K161">
        <f t="shared" si="32"/>
        <v>0.99946449259732106</v>
      </c>
      <c r="L161">
        <f t="shared" si="33"/>
        <v>-19.705043000052683</v>
      </c>
      <c r="M161">
        <f t="shared" si="34"/>
        <v>-6.7167750800001524</v>
      </c>
      <c r="O161">
        <v>400</v>
      </c>
      <c r="P161">
        <v>1000000</v>
      </c>
      <c r="Q161">
        <v>557.74405100000001</v>
      </c>
      <c r="R161">
        <v>-558173.979101</v>
      </c>
      <c r="S161">
        <v>2521300.0590209998</v>
      </c>
      <c r="T161">
        <v>-355.165663</v>
      </c>
      <c r="U161">
        <v>866.430431</v>
      </c>
      <c r="V161">
        <f t="shared" si="39"/>
        <v>8.6643043099999997E-2</v>
      </c>
      <c r="Y161">
        <v>1000000</v>
      </c>
      <c r="Z161">
        <v>39.776899999999998</v>
      </c>
      <c r="AA161">
        <v>97.147800000000004</v>
      </c>
      <c r="AB161">
        <v>57.370899999999999</v>
      </c>
      <c r="AD161">
        <f t="shared" si="35"/>
        <v>98821.942493140843</v>
      </c>
      <c r="AE161">
        <f t="shared" si="36"/>
        <v>8.9621939376521881E-2</v>
      </c>
      <c r="AF161">
        <f t="shared" si="37"/>
        <v>148.77643442342352</v>
      </c>
      <c r="AG161">
        <f t="shared" si="38"/>
        <v>4.0476840457549564E-3</v>
      </c>
      <c r="AI161">
        <v>0.62794779378637944</v>
      </c>
      <c r="AJ161">
        <v>57.506396133904808</v>
      </c>
    </row>
    <row r="162" spans="2:38" x14ac:dyDescent="0.2">
      <c r="B162">
        <v>450</v>
      </c>
      <c r="C162">
        <v>1100000</v>
      </c>
      <c r="D162">
        <v>557.62073499999997</v>
      </c>
      <c r="E162">
        <v>-558166.34444200003</v>
      </c>
      <c r="F162">
        <v>2521300.0590209998</v>
      </c>
      <c r="G162">
        <v>-325.58543600000002</v>
      </c>
      <c r="I162">
        <f t="shared" si="30"/>
        <v>787.02613171364646</v>
      </c>
      <c r="J162">
        <f t="shared" si="31"/>
        <v>8.8845014807502468E-2</v>
      </c>
      <c r="K162">
        <f t="shared" si="32"/>
        <v>0.99946449259732106</v>
      </c>
      <c r="L162">
        <f t="shared" si="33"/>
        <v>-12.070384000078775</v>
      </c>
      <c r="M162">
        <f t="shared" si="34"/>
        <v>-6.6858388200002814</v>
      </c>
      <c r="O162">
        <v>450</v>
      </c>
      <c r="P162">
        <v>1100000</v>
      </c>
      <c r="Q162">
        <v>557.62073499999997</v>
      </c>
      <c r="R162">
        <v>-558166.34444200003</v>
      </c>
      <c r="S162">
        <v>2521300.0590209998</v>
      </c>
      <c r="T162">
        <v>-325.58543600000002</v>
      </c>
      <c r="U162">
        <v>1126.1112889999999</v>
      </c>
      <c r="V162">
        <f t="shared" si="39"/>
        <v>0.1126111289</v>
      </c>
      <c r="Y162">
        <v>1100000</v>
      </c>
      <c r="Z162">
        <v>39.409300000000002</v>
      </c>
      <c r="AA162">
        <v>97.223100000000002</v>
      </c>
      <c r="AB162">
        <v>57.813800000000001</v>
      </c>
      <c r="AD162">
        <f t="shared" si="35"/>
        <v>101128.35546915026</v>
      </c>
      <c r="AE162">
        <f t="shared" si="36"/>
        <v>0.11382624100953334</v>
      </c>
      <c r="AF162">
        <f t="shared" si="37"/>
        <v>135.33221258560508</v>
      </c>
      <c r="AG162">
        <f t="shared" si="38"/>
        <v>4.4497905450195403E-3</v>
      </c>
      <c r="AI162">
        <v>0.60684797140835123</v>
      </c>
      <c r="AJ162">
        <v>57.67055359966443</v>
      </c>
      <c r="AK162">
        <f>AVERAGE(AI157:AI167)</f>
        <v>0.63029727812688296</v>
      </c>
      <c r="AL162">
        <f>AVERAGE(AJ157:AJ167)</f>
        <v>58.051924325953451</v>
      </c>
    </row>
    <row r="163" spans="2:38" x14ac:dyDescent="0.2">
      <c r="B163">
        <v>500</v>
      </c>
      <c r="C163">
        <v>1200000</v>
      </c>
      <c r="D163">
        <v>557.71305299999995</v>
      </c>
      <c r="E163">
        <v>-558164.52467800002</v>
      </c>
      <c r="F163">
        <v>2521300.0590209998</v>
      </c>
      <c r="G163">
        <v>-269.39027099999998</v>
      </c>
      <c r="I163">
        <f t="shared" si="30"/>
        <v>788.84589571366087</v>
      </c>
      <c r="J163">
        <f t="shared" si="31"/>
        <v>9.8716683119447188E-2</v>
      </c>
      <c r="K163">
        <f t="shared" si="32"/>
        <v>0.99946449259732106</v>
      </c>
      <c r="L163">
        <f t="shared" si="33"/>
        <v>-10.250620000064373</v>
      </c>
      <c r="M163">
        <f t="shared" si="34"/>
        <v>-6.8021367199994707</v>
      </c>
      <c r="O163">
        <v>500</v>
      </c>
      <c r="P163">
        <v>1200000</v>
      </c>
      <c r="Q163">
        <v>557.71305299999995</v>
      </c>
      <c r="R163">
        <v>-558164.52467800002</v>
      </c>
      <c r="S163">
        <v>2521300.0590209998</v>
      </c>
      <c r="T163">
        <v>-269.39027099999998</v>
      </c>
      <c r="U163">
        <v>1389.2924889999999</v>
      </c>
      <c r="V163">
        <f t="shared" si="39"/>
        <v>0.1389292489</v>
      </c>
      <c r="Y163">
        <v>1200000</v>
      </c>
      <c r="Z163">
        <v>39.690899999999999</v>
      </c>
      <c r="AA163">
        <v>97.715400000000002</v>
      </c>
      <c r="AB163">
        <v>58.024500000000003</v>
      </c>
      <c r="AD163">
        <f t="shared" si="35"/>
        <v>102238.06425979456</v>
      </c>
      <c r="AE163">
        <f t="shared" si="36"/>
        <v>0.13890411005134218</v>
      </c>
      <c r="AF163">
        <f t="shared" si="37"/>
        <v>123.13552459449656</v>
      </c>
      <c r="AG163">
        <f t="shared" si="38"/>
        <v>4.890546428280006E-3</v>
      </c>
      <c r="AI163">
        <v>0.6212889993520655</v>
      </c>
      <c r="AJ163">
        <v>58.985899869538095</v>
      </c>
    </row>
    <row r="164" spans="2:38" x14ac:dyDescent="0.2">
      <c r="B164">
        <v>550</v>
      </c>
      <c r="C164">
        <v>1300000</v>
      </c>
      <c r="D164">
        <v>557.71362599999998</v>
      </c>
      <c r="E164">
        <v>-558165.58402199997</v>
      </c>
      <c r="F164">
        <v>2521300.0590209998</v>
      </c>
      <c r="G164">
        <v>-330.45251500000001</v>
      </c>
      <c r="I164">
        <f t="shared" si="30"/>
        <v>787.78655171371065</v>
      </c>
      <c r="J164">
        <f t="shared" si="31"/>
        <v>0.10858835143139191</v>
      </c>
      <c r="K164">
        <f t="shared" si="32"/>
        <v>0.99946449259732106</v>
      </c>
      <c r="L164">
        <f t="shared" si="33"/>
        <v>-11.309964000014588</v>
      </c>
      <c r="M164">
        <f t="shared" si="34"/>
        <v>-6.8597188799987636</v>
      </c>
      <c r="O164">
        <v>550</v>
      </c>
      <c r="P164">
        <v>1300000</v>
      </c>
      <c r="Q164">
        <v>557.71362599999998</v>
      </c>
      <c r="R164">
        <v>-558165.58402199997</v>
      </c>
      <c r="S164">
        <v>2521300.0590209998</v>
      </c>
      <c r="T164">
        <v>-330.45251500000001</v>
      </c>
      <c r="U164">
        <v>1583.5109190000001</v>
      </c>
      <c r="V164">
        <f t="shared" si="39"/>
        <v>0.15835109190000002</v>
      </c>
      <c r="Y164">
        <v>1300000</v>
      </c>
      <c r="Z164">
        <v>39.415999999999997</v>
      </c>
      <c r="AA164">
        <v>97.331500000000005</v>
      </c>
      <c r="AB164">
        <v>57.915500000000002</v>
      </c>
      <c r="AD164">
        <f t="shared" si="35"/>
        <v>101662.97814874457</v>
      </c>
      <c r="AE164">
        <f t="shared" si="36"/>
        <v>0.15921803550169777</v>
      </c>
      <c r="AF164">
        <f t="shared" si="37"/>
        <v>111.31171898395269</v>
      </c>
      <c r="AG164">
        <f t="shared" si="38"/>
        <v>5.4100323442746977E-3</v>
      </c>
      <c r="AI164">
        <v>0.54918876355519686</v>
      </c>
      <c r="AJ164">
        <v>59.079564396319604</v>
      </c>
    </row>
    <row r="165" spans="2:38" x14ac:dyDescent="0.2">
      <c r="B165">
        <v>600</v>
      </c>
      <c r="C165">
        <v>1400000</v>
      </c>
      <c r="D165">
        <v>557.67325600000004</v>
      </c>
      <c r="E165">
        <v>-558157.76485599997</v>
      </c>
      <c r="F165">
        <v>2521300.0590209998</v>
      </c>
      <c r="G165">
        <v>-285.61365899999998</v>
      </c>
      <c r="I165">
        <f t="shared" si="30"/>
        <v>795.60571771371178</v>
      </c>
      <c r="J165">
        <f t="shared" si="31"/>
        <v>0.11846001974333663</v>
      </c>
      <c r="K165">
        <f t="shared" si="32"/>
        <v>0.99946449259732106</v>
      </c>
      <c r="L165">
        <f t="shared" si="33"/>
        <v>-3.4907980000134557</v>
      </c>
      <c r="M165">
        <f t="shared" si="34"/>
        <v>-6.6821486799997363</v>
      </c>
      <c r="O165">
        <v>600</v>
      </c>
      <c r="P165">
        <v>1400000</v>
      </c>
      <c r="Q165">
        <v>557.67325600000004</v>
      </c>
      <c r="R165">
        <v>-558157.76485599997</v>
      </c>
      <c r="S165">
        <v>2521300.0590209998</v>
      </c>
      <c r="T165">
        <v>-285.61365899999998</v>
      </c>
      <c r="U165">
        <v>1910.3606259999999</v>
      </c>
      <c r="V165">
        <f t="shared" si="39"/>
        <v>0.1910360626</v>
      </c>
      <c r="Y165">
        <v>1400000</v>
      </c>
      <c r="Z165">
        <v>38.8401</v>
      </c>
      <c r="AA165">
        <v>97.253299999999996</v>
      </c>
      <c r="AB165">
        <v>58.413200000000003</v>
      </c>
      <c r="AD165">
        <f t="shared" si="35"/>
        <v>104306.50484902745</v>
      </c>
      <c r="AE165">
        <f t="shared" si="36"/>
        <v>0.18721385752001601</v>
      </c>
      <c r="AF165">
        <f t="shared" si="37"/>
        <v>104.68896203347389</v>
      </c>
      <c r="AG165">
        <f t="shared" si="38"/>
        <v>5.7522778744090418E-3</v>
      </c>
      <c r="AI165">
        <v>0.58024430898789403</v>
      </c>
      <c r="AJ165">
        <v>59.452400460058392</v>
      </c>
    </row>
    <row r="166" spans="2:38" x14ac:dyDescent="0.2">
      <c r="B166">
        <v>650</v>
      </c>
      <c r="C166">
        <v>1500000</v>
      </c>
      <c r="D166">
        <v>557.65064800000005</v>
      </c>
      <c r="E166">
        <v>-558169.26672199997</v>
      </c>
      <c r="F166">
        <v>2521300.0590209998</v>
      </c>
      <c r="G166">
        <v>-259.670321</v>
      </c>
      <c r="I166">
        <f t="shared" si="30"/>
        <v>784.10385171370581</v>
      </c>
      <c r="J166">
        <f t="shared" si="31"/>
        <v>0.12833168805528133</v>
      </c>
      <c r="K166">
        <f t="shared" si="32"/>
        <v>0.99946449259732106</v>
      </c>
      <c r="L166">
        <f t="shared" si="33"/>
        <v>-14.992664000019431</v>
      </c>
      <c r="M166">
        <f t="shared" si="34"/>
        <v>-7.0685693199998783</v>
      </c>
      <c r="O166">
        <v>650</v>
      </c>
      <c r="P166">
        <v>1500000</v>
      </c>
      <c r="Q166">
        <v>557.65064800000005</v>
      </c>
      <c r="R166">
        <v>-558169.26672199997</v>
      </c>
      <c r="S166">
        <v>2521300.0590209998</v>
      </c>
      <c r="T166">
        <v>-259.670321</v>
      </c>
      <c r="U166">
        <v>2275.9263099999998</v>
      </c>
      <c r="V166">
        <f t="shared" si="39"/>
        <v>0.22759263099999999</v>
      </c>
      <c r="Y166">
        <v>1500000</v>
      </c>
      <c r="Z166">
        <v>39.974200000000003</v>
      </c>
      <c r="AA166">
        <v>97.471299999999999</v>
      </c>
      <c r="AB166">
        <v>57.497100000000003</v>
      </c>
      <c r="AD166">
        <f t="shared" si="35"/>
        <v>99475.520319616669</v>
      </c>
      <c r="AE166">
        <f t="shared" si="36"/>
        <v>0.23387080124532422</v>
      </c>
      <c r="AF166">
        <f t="shared" si="37"/>
        <v>92.160243594574084</v>
      </c>
      <c r="AG166">
        <f t="shared" si="38"/>
        <v>6.5342709232536619E-3</v>
      </c>
      <c r="AI166">
        <v>0.55604965318779098</v>
      </c>
      <c r="AJ166">
        <v>59.972389417364944</v>
      </c>
    </row>
    <row r="167" spans="2:38" x14ac:dyDescent="0.2">
      <c r="B167">
        <v>700</v>
      </c>
      <c r="C167">
        <v>1600000</v>
      </c>
      <c r="D167">
        <v>557.67604100000005</v>
      </c>
      <c r="E167">
        <v>-558174.33124500001</v>
      </c>
      <c r="F167">
        <v>2521300.0590209998</v>
      </c>
      <c r="G167">
        <v>-120.101775</v>
      </c>
      <c r="I167">
        <f t="shared" si="30"/>
        <v>779.03932871366851</v>
      </c>
      <c r="J167">
        <f t="shared" si="31"/>
        <v>0.13820335636722605</v>
      </c>
      <c r="K167">
        <f t="shared" si="32"/>
        <v>0.99946449259732106</v>
      </c>
      <c r="L167">
        <f t="shared" si="33"/>
        <v>-20.057187000056729</v>
      </c>
      <c r="M167">
        <f t="shared" si="34"/>
        <v>-6.9398224600005047</v>
      </c>
      <c r="O167">
        <v>700</v>
      </c>
      <c r="P167">
        <v>1600000</v>
      </c>
      <c r="Q167">
        <v>557.67604100000005</v>
      </c>
      <c r="R167">
        <v>-558174.33124500001</v>
      </c>
      <c r="S167">
        <v>2521300.0590209998</v>
      </c>
      <c r="T167">
        <v>-120.101775</v>
      </c>
      <c r="U167">
        <v>2623.0969530000002</v>
      </c>
      <c r="V167">
        <f t="shared" si="39"/>
        <v>0.26230969530000003</v>
      </c>
      <c r="Y167">
        <v>1600000</v>
      </c>
      <c r="Z167">
        <v>39.463999999999999</v>
      </c>
      <c r="AA167">
        <v>97.462000000000003</v>
      </c>
      <c r="AB167">
        <v>57.997999999999998</v>
      </c>
      <c r="AD167">
        <f t="shared" si="35"/>
        <v>102098.05073756912</v>
      </c>
      <c r="AE167">
        <f t="shared" si="36"/>
        <v>0.26262188791884838</v>
      </c>
      <c r="AF167">
        <f t="shared" si="37"/>
        <v>87.83349450594875</v>
      </c>
      <c r="AG167">
        <f t="shared" si="38"/>
        <v>6.8561544019999617E-3</v>
      </c>
      <c r="AI167">
        <v>0.51229372418565366</v>
      </c>
      <c r="AJ167">
        <v>61.269192882605957</v>
      </c>
    </row>
    <row r="168" spans="2:38" x14ac:dyDescent="0.2">
      <c r="B168">
        <v>750</v>
      </c>
      <c r="C168">
        <v>1700000</v>
      </c>
      <c r="D168">
        <v>557.67518099999995</v>
      </c>
      <c r="E168">
        <v>-558157.63645300001</v>
      </c>
      <c r="F168">
        <v>2521300.0590209998</v>
      </c>
      <c r="G168">
        <v>-64.671983999999995</v>
      </c>
      <c r="I168">
        <f t="shared" si="30"/>
        <v>795.73412071366329</v>
      </c>
      <c r="J168">
        <f t="shared" si="31"/>
        <v>0.14807502467917077</v>
      </c>
      <c r="K168">
        <f t="shared" si="32"/>
        <v>0.99946449259732106</v>
      </c>
      <c r="L168">
        <f t="shared" si="33"/>
        <v>-3.3623950000619516</v>
      </c>
      <c r="M168">
        <f t="shared" si="34"/>
        <v>-6.5046361599998637</v>
      </c>
      <c r="O168">
        <v>750</v>
      </c>
      <c r="P168">
        <v>1700000</v>
      </c>
      <c r="Q168">
        <v>557.67518099999995</v>
      </c>
      <c r="R168">
        <v>-558157.63645300001</v>
      </c>
      <c r="S168">
        <v>2521300.0590209998</v>
      </c>
      <c r="T168">
        <v>-64.671983999999995</v>
      </c>
      <c r="U168">
        <v>2991.9572990000001</v>
      </c>
      <c r="V168">
        <f t="shared" si="39"/>
        <v>0.29919572990000004</v>
      </c>
      <c r="Y168">
        <v>1700000</v>
      </c>
      <c r="Z168">
        <v>39.278599999999997</v>
      </c>
      <c r="AA168">
        <v>97.875500000000002</v>
      </c>
      <c r="AB168">
        <v>58.596899999999998</v>
      </c>
      <c r="AD168">
        <f t="shared" si="35"/>
        <v>105293.68377413695</v>
      </c>
      <c r="AE168">
        <f t="shared" si="36"/>
        <v>0.29046051137191725</v>
      </c>
      <c r="AF168">
        <f t="shared" si="37"/>
        <v>84.543808491713691</v>
      </c>
      <c r="AG168">
        <f t="shared" si="38"/>
        <v>7.1229343785597591E-3</v>
      </c>
      <c r="AI168">
        <v>0.6025594964529537</v>
      </c>
      <c r="AJ168">
        <v>62.153090226373912</v>
      </c>
    </row>
    <row r="169" spans="2:38" x14ac:dyDescent="0.2">
      <c r="B169">
        <v>800</v>
      </c>
      <c r="C169">
        <v>1800000</v>
      </c>
      <c r="D169">
        <v>557.73047399999996</v>
      </c>
      <c r="E169">
        <v>-558140.08823500003</v>
      </c>
      <c r="F169">
        <v>2521300.0590209998</v>
      </c>
      <c r="G169">
        <v>76.360077000000004</v>
      </c>
      <c r="I169">
        <f t="shared" si="30"/>
        <v>813.282338713645</v>
      </c>
      <c r="J169">
        <f t="shared" si="31"/>
        <v>0.15794669299111549</v>
      </c>
      <c r="K169">
        <f t="shared" si="32"/>
        <v>0.99946449259732106</v>
      </c>
      <c r="L169">
        <f t="shared" si="33"/>
        <v>14.185822999919765</v>
      </c>
      <c r="M169">
        <f t="shared" si="34"/>
        <v>-6.4875676400001252</v>
      </c>
      <c r="O169">
        <v>800</v>
      </c>
      <c r="P169">
        <v>1800000</v>
      </c>
      <c r="Q169">
        <v>557.73047399999996</v>
      </c>
      <c r="R169">
        <v>-558140.08823500003</v>
      </c>
      <c r="S169">
        <v>2521300.0590209998</v>
      </c>
      <c r="T169">
        <v>76.360077000000004</v>
      </c>
      <c r="U169">
        <v>3435.0135249999998</v>
      </c>
      <c r="V169">
        <f t="shared" si="39"/>
        <v>0.34350135250000002</v>
      </c>
      <c r="Y169">
        <v>1800000</v>
      </c>
      <c r="Z169">
        <v>39.152900000000002</v>
      </c>
      <c r="AA169">
        <v>97.683599999999998</v>
      </c>
      <c r="AB169">
        <v>58.530700000000003</v>
      </c>
      <c r="AD169">
        <f t="shared" si="35"/>
        <v>104937.21935588642</v>
      </c>
      <c r="AE169">
        <f t="shared" si="36"/>
        <v>0.33460538500274034</v>
      </c>
      <c r="AF169">
        <f t="shared" si="37"/>
        <v>78.991491870143491</v>
      </c>
      <c r="AG169">
        <f t="shared" si="38"/>
        <v>7.6236058560582038E-3</v>
      </c>
      <c r="AI169">
        <v>0.82045925359610505</v>
      </c>
      <c r="AJ169">
        <v>62.41570497359664</v>
      </c>
    </row>
    <row r="170" spans="2:38" x14ac:dyDescent="0.2">
      <c r="B170">
        <v>850</v>
      </c>
      <c r="C170">
        <v>1900000</v>
      </c>
      <c r="D170">
        <v>557.69871499999999</v>
      </c>
      <c r="E170">
        <v>-558136.70758599997</v>
      </c>
      <c r="F170">
        <v>2521300.0590209998</v>
      </c>
      <c r="G170">
        <v>242.44662400000001</v>
      </c>
      <c r="I170">
        <f t="shared" si="30"/>
        <v>816.66298771370202</v>
      </c>
      <c r="J170">
        <f t="shared" si="31"/>
        <v>0.16781836130306022</v>
      </c>
      <c r="K170">
        <f t="shared" si="32"/>
        <v>0.99946449259732106</v>
      </c>
      <c r="L170">
        <f t="shared" si="33"/>
        <v>17.566471999976784</v>
      </c>
      <c r="M170">
        <f t="shared" si="34"/>
        <v>-6.7709190199986189</v>
      </c>
      <c r="O170">
        <v>850</v>
      </c>
      <c r="P170">
        <v>1900000</v>
      </c>
      <c r="Q170">
        <v>557.69871499999999</v>
      </c>
      <c r="R170">
        <v>-558136.70758599997</v>
      </c>
      <c r="S170">
        <v>2521300.0590209998</v>
      </c>
      <c r="T170">
        <v>242.44662400000001</v>
      </c>
      <c r="U170">
        <v>3965.675268</v>
      </c>
      <c r="V170">
        <f t="shared" si="39"/>
        <v>0.39656752680000001</v>
      </c>
      <c r="Y170">
        <v>1900000</v>
      </c>
      <c r="Z170">
        <v>38.931699999999999</v>
      </c>
      <c r="AA170">
        <v>97.770600000000002</v>
      </c>
      <c r="AB170">
        <v>58.838900000000002</v>
      </c>
      <c r="AD170">
        <f t="shared" si="35"/>
        <v>106603.63963741978</v>
      </c>
      <c r="AE170">
        <f t="shared" si="36"/>
        <v>0.38025868584045236</v>
      </c>
      <c r="AF170">
        <f t="shared" si="37"/>
        <v>75.525543281946099</v>
      </c>
      <c r="AG170">
        <f t="shared" si="38"/>
        <v>7.9734613460761689E-3</v>
      </c>
      <c r="AI170">
        <v>0.47539426370749321</v>
      </c>
      <c r="AJ170">
        <v>63.752215540143382</v>
      </c>
    </row>
    <row r="171" spans="2:38" x14ac:dyDescent="0.2">
      <c r="B171">
        <v>900</v>
      </c>
      <c r="C171">
        <v>2000000</v>
      </c>
      <c r="D171">
        <v>557.68423900000005</v>
      </c>
      <c r="E171">
        <v>-558140.99242999998</v>
      </c>
      <c r="F171">
        <v>2521300.0590209998</v>
      </c>
      <c r="G171">
        <v>395.74327</v>
      </c>
      <c r="I171">
        <f t="shared" si="30"/>
        <v>812.37814371369313</v>
      </c>
      <c r="J171">
        <f t="shared" si="31"/>
        <v>0.17769002961500494</v>
      </c>
      <c r="K171">
        <f t="shared" si="32"/>
        <v>0.99946449259732106</v>
      </c>
      <c r="L171">
        <f t="shared" si="33"/>
        <v>13.281627999967895</v>
      </c>
      <c r="M171">
        <f t="shared" si="34"/>
        <v>-6.9242288799999372</v>
      </c>
      <c r="O171">
        <v>900</v>
      </c>
      <c r="P171">
        <v>2000000</v>
      </c>
      <c r="Q171">
        <v>557.68423900000005</v>
      </c>
      <c r="R171">
        <v>-558140.99242999998</v>
      </c>
      <c r="S171">
        <v>2521300.0590209998</v>
      </c>
      <c r="T171">
        <v>395.74327</v>
      </c>
      <c r="U171">
        <v>4468.7724260000005</v>
      </c>
      <c r="V171">
        <f t="shared" si="39"/>
        <v>0.44687724260000006</v>
      </c>
      <c r="Y171">
        <v>2000000</v>
      </c>
      <c r="Z171">
        <v>39.551200000000001</v>
      </c>
      <c r="AA171">
        <v>97.662800000000004</v>
      </c>
      <c r="AB171">
        <v>58.111600000000003</v>
      </c>
      <c r="AD171">
        <f t="shared" si="35"/>
        <v>102699.16134096307</v>
      </c>
      <c r="AE171">
        <f t="shared" si="36"/>
        <v>0.4447903620719697</v>
      </c>
      <c r="AF171">
        <f t="shared" si="37"/>
        <v>68.717149955031061</v>
      </c>
      <c r="AG171">
        <f t="shared" si="38"/>
        <v>8.7634600735636368E-3</v>
      </c>
      <c r="AI171">
        <v>0.4986359781497377</v>
      </c>
      <c r="AJ171">
        <v>64.355873181673971</v>
      </c>
    </row>
    <row r="172" spans="2:38" x14ac:dyDescent="0.2">
      <c r="B172">
        <v>950</v>
      </c>
      <c r="C172">
        <v>2100000</v>
      </c>
      <c r="D172">
        <v>557.69781599999999</v>
      </c>
      <c r="E172">
        <v>-558131.94406300003</v>
      </c>
      <c r="F172">
        <v>2521300.0590209998</v>
      </c>
      <c r="G172">
        <v>327.71156100000002</v>
      </c>
      <c r="I172">
        <f t="shared" si="30"/>
        <v>821.42651071364526</v>
      </c>
      <c r="J172">
        <f t="shared" si="31"/>
        <v>0.18756169792694966</v>
      </c>
      <c r="K172">
        <f t="shared" si="32"/>
        <v>0.99946449259732106</v>
      </c>
      <c r="L172">
        <f t="shared" si="33"/>
        <v>22.329994999920018</v>
      </c>
      <c r="M172">
        <f t="shared" si="34"/>
        <v>-6.657564660000717</v>
      </c>
      <c r="O172">
        <v>950</v>
      </c>
      <c r="P172">
        <v>2100000</v>
      </c>
      <c r="Q172">
        <v>557.69781599999999</v>
      </c>
      <c r="R172">
        <v>-558131.94406300003</v>
      </c>
      <c r="S172">
        <v>2521300.0590209998</v>
      </c>
      <c r="T172">
        <v>327.71156100000002</v>
      </c>
      <c r="U172">
        <v>4952.4559989999998</v>
      </c>
      <c r="V172">
        <f t="shared" si="39"/>
        <v>0.4952455999</v>
      </c>
      <c r="Y172">
        <v>2100000</v>
      </c>
      <c r="Z172">
        <v>39.547899999999998</v>
      </c>
      <c r="AA172">
        <v>97.437100000000001</v>
      </c>
      <c r="AB172">
        <v>57.889200000000002</v>
      </c>
      <c r="AD172">
        <f t="shared" si="35"/>
        <v>101524.54254830668</v>
      </c>
      <c r="AE172">
        <f t="shared" si="36"/>
        <v>0.4986359781497377</v>
      </c>
      <c r="AF172">
        <f t="shared" si="37"/>
        <v>64.355873181673971</v>
      </c>
      <c r="AG172">
        <f t="shared" si="38"/>
        <v>9.3573433197000396E-3</v>
      </c>
      <c r="AI172">
        <v>0.545367108158064</v>
      </c>
      <c r="AJ172">
        <v>65.546114727392165</v>
      </c>
    </row>
    <row r="173" spans="2:38" x14ac:dyDescent="0.2">
      <c r="B173">
        <v>1000</v>
      </c>
      <c r="C173">
        <v>2200000</v>
      </c>
      <c r="D173">
        <v>557.63196000000005</v>
      </c>
      <c r="E173">
        <v>-558127.82147299999</v>
      </c>
      <c r="F173">
        <v>2521300.0590209998</v>
      </c>
      <c r="G173">
        <v>442.32530700000001</v>
      </c>
      <c r="I173">
        <f t="shared" si="30"/>
        <v>825.54910071368795</v>
      </c>
      <c r="J173">
        <f t="shared" si="31"/>
        <v>0.19743336623889438</v>
      </c>
      <c r="K173">
        <f t="shared" si="32"/>
        <v>0.99946449259732106</v>
      </c>
      <c r="L173">
        <f t="shared" si="33"/>
        <v>26.45258499996271</v>
      </c>
      <c r="M173">
        <f t="shared" si="34"/>
        <v>-6.7560801999989053</v>
      </c>
      <c r="O173">
        <v>1000</v>
      </c>
      <c r="P173">
        <v>2200000</v>
      </c>
      <c r="Q173">
        <v>557.63196000000005</v>
      </c>
      <c r="R173">
        <v>-558127.82147299999</v>
      </c>
      <c r="S173">
        <v>2521300.0590209998</v>
      </c>
      <c r="T173">
        <v>442.32530700000001</v>
      </c>
      <c r="U173">
        <v>5604.095225</v>
      </c>
      <c r="V173">
        <f t="shared" si="39"/>
        <v>0.56040952249999998</v>
      </c>
      <c r="Y173">
        <v>2200000</v>
      </c>
      <c r="Z173">
        <v>39.829700000000003</v>
      </c>
      <c r="AA173">
        <v>97.181899999999999</v>
      </c>
      <c r="AB173">
        <v>57.352200000000003</v>
      </c>
      <c r="AD173">
        <f t="shared" si="35"/>
        <v>98725.341182428427</v>
      </c>
      <c r="AE173">
        <f t="shared" si="36"/>
        <v>0.58024430898789403</v>
      </c>
      <c r="AF173">
        <f t="shared" si="37"/>
        <v>59.452400460058392</v>
      </c>
      <c r="AG173">
        <f t="shared" si="38"/>
        <v>1.0129111614333771E-2</v>
      </c>
      <c r="AI173">
        <v>0.69663148473549119</v>
      </c>
      <c r="AJ173">
        <v>66.093818207419346</v>
      </c>
      <c r="AK173">
        <f>AVERAGE(AI168:AI178)</f>
        <v>0.52893312182256258</v>
      </c>
      <c r="AL173">
        <f>AVERAGE(AJ168:AJ178)</f>
        <v>65.721831890514878</v>
      </c>
    </row>
    <row r="174" spans="2:38" x14ac:dyDescent="0.2">
      <c r="B174">
        <v>1050</v>
      </c>
      <c r="C174">
        <v>2300000</v>
      </c>
      <c r="D174">
        <v>557.65205800000001</v>
      </c>
      <c r="E174">
        <v>-558112.68883899995</v>
      </c>
      <c r="F174">
        <v>2521300.0590209998</v>
      </c>
      <c r="G174">
        <v>565.70950600000003</v>
      </c>
      <c r="I174">
        <f t="shared" si="30"/>
        <v>840.68173471372575</v>
      </c>
      <c r="J174">
        <f t="shared" si="31"/>
        <v>0.2073050345508391</v>
      </c>
      <c r="K174">
        <f t="shared" si="32"/>
        <v>0.99946449259732106</v>
      </c>
      <c r="L174">
        <f t="shared" si="33"/>
        <v>41.585219000000507</v>
      </c>
      <c r="M174">
        <f t="shared" si="34"/>
        <v>-6.5358793199990028</v>
      </c>
      <c r="O174">
        <v>1050</v>
      </c>
      <c r="P174">
        <v>2300000</v>
      </c>
      <c r="Q174">
        <v>557.65205800000001</v>
      </c>
      <c r="R174">
        <v>-558112.68883899995</v>
      </c>
      <c r="S174">
        <v>2521300.0590209998</v>
      </c>
      <c r="T174">
        <v>565.70950600000003</v>
      </c>
      <c r="U174">
        <v>6251.099252</v>
      </c>
      <c r="V174">
        <f t="shared" si="39"/>
        <v>0.62510992520000008</v>
      </c>
      <c r="Y174">
        <v>2300000</v>
      </c>
      <c r="Z174">
        <v>39.581899999999997</v>
      </c>
      <c r="AA174">
        <v>97.721599999999995</v>
      </c>
      <c r="AB174">
        <v>58.139699999999998</v>
      </c>
      <c r="AD174">
        <f t="shared" si="35"/>
        <v>102848.21465130356</v>
      </c>
      <c r="AE174">
        <f t="shared" si="36"/>
        <v>0.6212889993520655</v>
      </c>
      <c r="AF174">
        <f t="shared" si="37"/>
        <v>58.985899869538095</v>
      </c>
      <c r="AG174">
        <f t="shared" si="38"/>
        <v>1.0209219514017999E-2</v>
      </c>
      <c r="AI174">
        <v>0.50240784940726935</v>
      </c>
      <c r="AJ174">
        <v>66.913028655640701</v>
      </c>
    </row>
    <row r="175" spans="2:38" x14ac:dyDescent="0.2">
      <c r="B175">
        <v>1100</v>
      </c>
      <c r="C175">
        <v>2400000</v>
      </c>
      <c r="D175">
        <v>557.65088300000002</v>
      </c>
      <c r="E175">
        <v>-558094.228428</v>
      </c>
      <c r="F175">
        <v>2521300.0590209998</v>
      </c>
      <c r="G175">
        <v>724.80857300000002</v>
      </c>
      <c r="I175">
        <f t="shared" si="30"/>
        <v>859.14214571367484</v>
      </c>
      <c r="J175">
        <f t="shared" si="31"/>
        <v>0.21717670286278382</v>
      </c>
      <c r="K175">
        <f t="shared" si="32"/>
        <v>0.99946449259732106</v>
      </c>
      <c r="L175">
        <f t="shared" si="33"/>
        <v>60.045629999949597</v>
      </c>
      <c r="M175">
        <f t="shared" si="34"/>
        <v>-6.469323780000777</v>
      </c>
      <c r="O175">
        <v>1100</v>
      </c>
      <c r="P175">
        <v>2400000</v>
      </c>
      <c r="Q175">
        <v>557.65088300000002</v>
      </c>
      <c r="R175">
        <v>-558094.228428</v>
      </c>
      <c r="S175">
        <v>2521300.0590209998</v>
      </c>
      <c r="T175">
        <v>724.80857300000002</v>
      </c>
      <c r="U175">
        <v>6987.3747530000001</v>
      </c>
      <c r="V175">
        <f t="shared" si="39"/>
        <v>0.69873747530000008</v>
      </c>
      <c r="Y175">
        <v>2400000</v>
      </c>
      <c r="Z175">
        <v>39.7316</v>
      </c>
      <c r="AA175">
        <v>97.878100000000003</v>
      </c>
      <c r="AB175">
        <v>58.146500000000003</v>
      </c>
      <c r="AD175">
        <f t="shared" si="35"/>
        <v>102884.30615129329</v>
      </c>
      <c r="AE175">
        <f t="shared" si="36"/>
        <v>0.69422289122324121</v>
      </c>
      <c r="AF175">
        <f t="shared" si="37"/>
        <v>56.32448105846256</v>
      </c>
      <c r="AG175">
        <f t="shared" si="38"/>
        <v>1.0691620920127794E-2</v>
      </c>
      <c r="AI175">
        <v>0.39583469297243212</v>
      </c>
      <c r="AJ175">
        <v>67.109223032281093</v>
      </c>
    </row>
    <row r="176" spans="2:38" x14ac:dyDescent="0.2">
      <c r="B176">
        <v>1150</v>
      </c>
      <c r="C176">
        <v>2500000</v>
      </c>
      <c r="D176">
        <v>557.72536300000002</v>
      </c>
      <c r="E176">
        <v>-558084.66640999995</v>
      </c>
      <c r="F176">
        <v>2521300.0590209998</v>
      </c>
      <c r="G176">
        <v>958.57326799999998</v>
      </c>
      <c r="I176">
        <f t="shared" si="30"/>
        <v>868.70416371372994</v>
      </c>
      <c r="J176">
        <f t="shared" si="31"/>
        <v>0.22704837117472854</v>
      </c>
      <c r="K176">
        <f t="shared" si="32"/>
        <v>0.99946449259732106</v>
      </c>
      <c r="L176">
        <f t="shared" si="33"/>
        <v>69.607648000004701</v>
      </c>
      <c r="M176">
        <f t="shared" si="34"/>
        <v>-6.6472916399986568</v>
      </c>
      <c r="O176">
        <v>1150</v>
      </c>
      <c r="P176">
        <v>2500000</v>
      </c>
      <c r="Q176">
        <v>557.72536300000002</v>
      </c>
      <c r="R176">
        <v>-558084.66640999995</v>
      </c>
      <c r="S176">
        <v>2521300.0590209998</v>
      </c>
      <c r="T176">
        <v>958.57326799999998</v>
      </c>
      <c r="U176">
        <v>7861.822279</v>
      </c>
      <c r="V176">
        <f t="shared" si="39"/>
        <v>0.78618222790000003</v>
      </c>
      <c r="Y176">
        <v>2500000</v>
      </c>
      <c r="Z176">
        <v>39.555599999999998</v>
      </c>
      <c r="AA176">
        <v>98.016099999999994</v>
      </c>
      <c r="AB176">
        <v>58.460500000000003</v>
      </c>
      <c r="AD176">
        <f t="shared" si="35"/>
        <v>104560.0961851583</v>
      </c>
      <c r="AE176">
        <f t="shared" si="36"/>
        <v>0.76858388567981806</v>
      </c>
      <c r="AF176">
        <f t="shared" si="37"/>
        <v>54.753121671915068</v>
      </c>
      <c r="AG176">
        <f t="shared" si="38"/>
        <v>1.0998459660591205E-2</v>
      </c>
      <c r="AI176">
        <v>0.43911554773244404</v>
      </c>
      <c r="AJ176">
        <v>67.351612078369982</v>
      </c>
    </row>
    <row r="177" spans="2:38" x14ac:dyDescent="0.2">
      <c r="B177">
        <v>1200</v>
      </c>
      <c r="C177">
        <v>2600000</v>
      </c>
      <c r="D177">
        <v>557.73729000000003</v>
      </c>
      <c r="E177">
        <v>-558075.32747300004</v>
      </c>
      <c r="F177">
        <v>2521300.0590209998</v>
      </c>
      <c r="G177">
        <v>1187.523674</v>
      </c>
      <c r="I177">
        <f t="shared" si="30"/>
        <v>878.04310071363579</v>
      </c>
      <c r="J177">
        <f t="shared" si="31"/>
        <v>0.23692003948667326</v>
      </c>
      <c r="K177">
        <f t="shared" si="32"/>
        <v>0.99946449259732106</v>
      </c>
      <c r="L177">
        <f t="shared" si="33"/>
        <v>78.946584999910556</v>
      </c>
      <c r="M177">
        <f t="shared" si="34"/>
        <v>-6.6517532600016418</v>
      </c>
      <c r="O177">
        <v>1200</v>
      </c>
      <c r="P177">
        <v>2600000</v>
      </c>
      <c r="Q177">
        <v>557.73729000000003</v>
      </c>
      <c r="R177">
        <v>-558075.32747300004</v>
      </c>
      <c r="S177">
        <v>2521300.0590209998</v>
      </c>
      <c r="T177">
        <v>1187.523674</v>
      </c>
      <c r="U177">
        <v>8503.0924500000001</v>
      </c>
      <c r="V177">
        <f t="shared" si="39"/>
        <v>0.85030924500000005</v>
      </c>
      <c r="Y177">
        <v>2600000</v>
      </c>
      <c r="Z177">
        <v>39.560299999999998</v>
      </c>
      <c r="AA177">
        <v>97.770200000000003</v>
      </c>
      <c r="AB177">
        <v>58.209899999999998</v>
      </c>
      <c r="AD177">
        <f t="shared" si="35"/>
        <v>103221.21274739351</v>
      </c>
      <c r="AE177">
        <f t="shared" si="36"/>
        <v>0.84205793039121135</v>
      </c>
      <c r="AF177">
        <f t="shared" si="37"/>
        <v>51.799845263733637</v>
      </c>
      <c r="AG177">
        <f t="shared" si="38"/>
        <v>1.1625517353072387E-2</v>
      </c>
      <c r="AI177">
        <v>0.39706830306422752</v>
      </c>
      <c r="AJ177">
        <v>68.532320217741372</v>
      </c>
    </row>
    <row r="178" spans="2:38" x14ac:dyDescent="0.2">
      <c r="B178">
        <v>1250</v>
      </c>
      <c r="C178">
        <v>2700000</v>
      </c>
      <c r="D178">
        <v>557.66248900000005</v>
      </c>
      <c r="E178">
        <v>-558066.49064900004</v>
      </c>
      <c r="F178">
        <v>2521300.0590209998</v>
      </c>
      <c r="G178">
        <v>1303.9807699999999</v>
      </c>
      <c r="I178">
        <f t="shared" si="30"/>
        <v>886.87992471363395</v>
      </c>
      <c r="J178">
        <f t="shared" si="31"/>
        <v>0.24679170779861798</v>
      </c>
      <c r="K178">
        <f t="shared" si="32"/>
        <v>0.99946449259732106</v>
      </c>
      <c r="L178">
        <f t="shared" si="33"/>
        <v>87.783408999908715</v>
      </c>
      <c r="M178">
        <f t="shared" si="34"/>
        <v>-6.6617955199997958</v>
      </c>
      <c r="O178">
        <v>1250</v>
      </c>
      <c r="P178">
        <v>2700000</v>
      </c>
      <c r="Q178">
        <v>557.66248900000005</v>
      </c>
      <c r="R178">
        <v>-558066.49064900004</v>
      </c>
      <c r="S178">
        <v>2521300.0590209998</v>
      </c>
      <c r="T178">
        <v>1303.9807699999999</v>
      </c>
      <c r="U178">
        <v>9376.1917659999999</v>
      </c>
      <c r="V178">
        <f t="shared" si="39"/>
        <v>0.93761917660000005</v>
      </c>
      <c r="Y178">
        <v>2700000</v>
      </c>
      <c r="Z178">
        <v>39.750399999999999</v>
      </c>
      <c r="AA178">
        <v>97.472099999999998</v>
      </c>
      <c r="AB178">
        <v>57.721699999999998</v>
      </c>
      <c r="AD178">
        <f t="shared" si="35"/>
        <v>100645.81884714513</v>
      </c>
      <c r="AE178">
        <f t="shared" si="36"/>
        <v>0.95228023446639831</v>
      </c>
      <c r="AF178">
        <f t="shared" si="37"/>
        <v>48.487129687800639</v>
      </c>
      <c r="AG178">
        <f t="shared" si="38"/>
        <v>1.2419790651198592E-2</v>
      </c>
      <c r="AI178">
        <v>0.4447903620719697</v>
      </c>
      <c r="AJ178">
        <v>68.717149955031061</v>
      </c>
    </row>
    <row r="179" spans="2:38" x14ac:dyDescent="0.2">
      <c r="B179">
        <v>1300</v>
      </c>
      <c r="C179">
        <v>2800000</v>
      </c>
      <c r="D179">
        <v>557.62854800000002</v>
      </c>
      <c r="E179">
        <v>-558051.09384900006</v>
      </c>
      <c r="F179">
        <v>2521300.0590209998</v>
      </c>
      <c r="G179">
        <v>1411.5684349999999</v>
      </c>
      <c r="I179">
        <f t="shared" si="30"/>
        <v>902.27672471362166</v>
      </c>
      <c r="J179">
        <f t="shared" si="31"/>
        <v>0.25666337611056267</v>
      </c>
      <c r="K179">
        <f t="shared" si="32"/>
        <v>0.99946449259732106</v>
      </c>
      <c r="L179">
        <f t="shared" si="33"/>
        <v>103.18020899989642</v>
      </c>
      <c r="M179">
        <f t="shared" si="34"/>
        <v>-6.5305960000000054</v>
      </c>
      <c r="O179">
        <v>1300</v>
      </c>
      <c r="P179">
        <v>2800000</v>
      </c>
      <c r="Q179">
        <v>557.62854800000002</v>
      </c>
      <c r="R179">
        <v>-558051.09384900006</v>
      </c>
      <c r="S179">
        <v>2521300.0590209998</v>
      </c>
      <c r="T179">
        <v>1411.5684349999999</v>
      </c>
      <c r="U179">
        <v>10366.368291000001</v>
      </c>
      <c r="V179">
        <f t="shared" si="39"/>
        <v>1.0366368291000001</v>
      </c>
      <c r="Y179">
        <v>2800000</v>
      </c>
      <c r="Z179">
        <v>38.965299999999999</v>
      </c>
      <c r="AA179">
        <v>97.400099999999995</v>
      </c>
      <c r="AB179">
        <v>58.434800000000003</v>
      </c>
      <c r="AD179">
        <f t="shared" si="35"/>
        <v>104422.25884271765</v>
      </c>
      <c r="AE179">
        <f t="shared" si="36"/>
        <v>1.0147699012456668</v>
      </c>
      <c r="AF179">
        <f t="shared" si="37"/>
        <v>48.371603288526593</v>
      </c>
      <c r="AG179">
        <f t="shared" si="38"/>
        <v>1.2449452965368995E-2</v>
      </c>
      <c r="AI179">
        <v>0.40666842191686714</v>
      </c>
      <c r="AJ179">
        <v>68.765973585015956</v>
      </c>
    </row>
    <row r="180" spans="2:38" x14ac:dyDescent="0.2">
      <c r="B180">
        <v>1350</v>
      </c>
      <c r="C180">
        <v>2900000</v>
      </c>
      <c r="D180">
        <v>557.74584400000003</v>
      </c>
      <c r="E180">
        <v>-558028.91872299998</v>
      </c>
      <c r="F180">
        <v>2521300.0590209998</v>
      </c>
      <c r="G180">
        <v>1684.091848</v>
      </c>
      <c r="I180">
        <f t="shared" ref="I180:I210" si="40">E180-(128000-$B$151)/128000*$E$152</f>
        <v>924.45185071369633</v>
      </c>
      <c r="J180">
        <f t="shared" ref="J180:J210" si="41">B180/$B$151</f>
        <v>0.26653504442250742</v>
      </c>
      <c r="K180">
        <f t="shared" ref="K180:K210" si="42">F180/$F$152</f>
        <v>0.99946449259732106</v>
      </c>
      <c r="L180">
        <f t="shared" ref="L180:L210" si="43">E180-$E$153</f>
        <v>125.35533499997109</v>
      </c>
      <c r="M180">
        <f t="shared" ref="M180:M210" si="44">((L180-L179)-(B180-B179)*$H$14)/(B180-B179)</f>
        <v>-6.3950294799982661</v>
      </c>
      <c r="O180">
        <v>1350</v>
      </c>
      <c r="P180">
        <v>2900000</v>
      </c>
      <c r="Q180">
        <v>557.74584400000003</v>
      </c>
      <c r="R180">
        <v>-558028.91872299998</v>
      </c>
      <c r="S180">
        <v>2521300.0590209998</v>
      </c>
      <c r="T180">
        <v>1684.091848</v>
      </c>
      <c r="U180">
        <v>11390.980235000001</v>
      </c>
      <c r="V180">
        <f t="shared" si="39"/>
        <v>1.1390980235000001</v>
      </c>
      <c r="Y180">
        <v>2900000</v>
      </c>
      <c r="Z180">
        <v>39.275599999999997</v>
      </c>
      <c r="AA180">
        <v>97.713999999999999</v>
      </c>
      <c r="AB180">
        <v>58.438400000000001</v>
      </c>
      <c r="AD180">
        <f t="shared" ref="AD180:AD197" si="45">(1/6)*3.14*(AB180)^3</f>
        <v>104441.55949703671</v>
      </c>
      <c r="AE180">
        <f t="shared" ref="AE180:AE197" si="46">V180*$AD$150/AD180</f>
        <v>1.1148637049454024</v>
      </c>
      <c r="AF180">
        <f t="shared" ref="AF180:AF197" si="47">AD180/O180*0.6022</f>
        <v>46.588671947492962</v>
      </c>
      <c r="AG180">
        <f t="shared" ref="AG180:AG197" si="48">O180/AD180</f>
        <v>1.2925888951689803E-2</v>
      </c>
      <c r="AI180">
        <v>0.3669672642836152</v>
      </c>
      <c r="AJ180">
        <v>68.795132405494442</v>
      </c>
    </row>
    <row r="181" spans="2:38" x14ac:dyDescent="0.2">
      <c r="B181">
        <v>1400</v>
      </c>
      <c r="C181">
        <v>3000000</v>
      </c>
      <c r="D181">
        <v>557.67277000000001</v>
      </c>
      <c r="E181">
        <v>-558012.11111299996</v>
      </c>
      <c r="F181">
        <v>2521300.0590209998</v>
      </c>
      <c r="G181">
        <v>1813.084568</v>
      </c>
      <c r="I181">
        <f t="shared" si="40"/>
        <v>941.25946071371436</v>
      </c>
      <c r="J181">
        <f t="shared" si="41"/>
        <v>0.27640671273445211</v>
      </c>
      <c r="K181">
        <f t="shared" si="42"/>
        <v>0.99946449259732106</v>
      </c>
      <c r="L181">
        <f t="shared" si="43"/>
        <v>142.16294499998912</v>
      </c>
      <c r="M181">
        <f t="shared" si="44"/>
        <v>-6.5023797999993986</v>
      </c>
      <c r="O181">
        <v>1400</v>
      </c>
      <c r="P181">
        <v>3000000</v>
      </c>
      <c r="Q181">
        <v>557.67277000000001</v>
      </c>
      <c r="R181">
        <v>-558012.11111299996</v>
      </c>
      <c r="S181">
        <v>2521300.0590209998</v>
      </c>
      <c r="T181">
        <v>1813.084568</v>
      </c>
      <c r="U181">
        <v>12553.570256000001</v>
      </c>
      <c r="V181">
        <f t="shared" si="39"/>
        <v>1.2553570256000002</v>
      </c>
      <c r="Y181">
        <v>3000000</v>
      </c>
      <c r="Z181">
        <v>39.563699999999997</v>
      </c>
      <c r="AA181">
        <v>97.845299999999995</v>
      </c>
      <c r="AB181">
        <v>58.281599999999997</v>
      </c>
      <c r="AD181">
        <f t="shared" si="45"/>
        <v>103603.11071448858</v>
      </c>
      <c r="AE181">
        <f t="shared" si="46"/>
        <v>1.238592621967064</v>
      </c>
      <c r="AF181">
        <f t="shared" si="47"/>
        <v>44.564138051617867</v>
      </c>
      <c r="AG181">
        <f t="shared" si="48"/>
        <v>1.3513107766215116E-2</v>
      </c>
      <c r="AI181">
        <v>0.3756258823373772</v>
      </c>
      <c r="AJ181">
        <v>68.919046869595761</v>
      </c>
    </row>
    <row r="182" spans="2:38" x14ac:dyDescent="0.2">
      <c r="B182">
        <v>1450</v>
      </c>
      <c r="C182">
        <v>3100000</v>
      </c>
      <c r="D182">
        <v>557.67721700000004</v>
      </c>
      <c r="E182">
        <v>-557993.27857600001</v>
      </c>
      <c r="F182">
        <v>2521300.0590209998</v>
      </c>
      <c r="G182">
        <v>2157.000689</v>
      </c>
      <c r="I182">
        <f t="shared" si="40"/>
        <v>960.09199771366548</v>
      </c>
      <c r="J182">
        <f t="shared" si="41"/>
        <v>0.28627838104639686</v>
      </c>
      <c r="K182">
        <f t="shared" si="42"/>
        <v>0.99946449259732106</v>
      </c>
      <c r="L182">
        <f t="shared" si="43"/>
        <v>160.99548199994024</v>
      </c>
      <c r="M182">
        <f t="shared" si="44"/>
        <v>-6.4618812600007365</v>
      </c>
      <c r="O182">
        <v>1450</v>
      </c>
      <c r="P182">
        <v>3100000</v>
      </c>
      <c r="Q182">
        <v>557.67721700000004</v>
      </c>
      <c r="R182">
        <v>-557993.27857600001</v>
      </c>
      <c r="S182">
        <v>2521300.0590209998</v>
      </c>
      <c r="T182">
        <v>2157.000689</v>
      </c>
      <c r="U182">
        <v>13685.005735000001</v>
      </c>
      <c r="V182">
        <f t="shared" si="39"/>
        <v>1.3685005735000002</v>
      </c>
      <c r="Y182">
        <v>3100000</v>
      </c>
      <c r="Z182">
        <v>39.095399999999998</v>
      </c>
      <c r="AA182">
        <v>97.967399999999998</v>
      </c>
      <c r="AB182">
        <v>58.872</v>
      </c>
      <c r="AD182">
        <f t="shared" si="45"/>
        <v>106783.65145907713</v>
      </c>
      <c r="AE182">
        <f t="shared" si="46"/>
        <v>1.310008890249392</v>
      </c>
      <c r="AF182">
        <f t="shared" si="47"/>
        <v>44.348355109418094</v>
      </c>
      <c r="AG182">
        <f t="shared" si="48"/>
        <v>1.3578857626494313E-2</v>
      </c>
      <c r="AI182">
        <v>0.45648362727220071</v>
      </c>
      <c r="AJ182">
        <v>69.762468884960342</v>
      </c>
    </row>
    <row r="183" spans="2:38" x14ac:dyDescent="0.2">
      <c r="B183">
        <v>1500</v>
      </c>
      <c r="C183">
        <v>3200000</v>
      </c>
      <c r="D183">
        <v>557.69606999999996</v>
      </c>
      <c r="E183">
        <v>-557973.40018300002</v>
      </c>
      <c r="F183">
        <v>2521300.0590209998</v>
      </c>
      <c r="G183">
        <v>2454.2416280000002</v>
      </c>
      <c r="I183">
        <f t="shared" si="40"/>
        <v>979.97039071365725</v>
      </c>
      <c r="J183">
        <f t="shared" si="41"/>
        <v>0.29615004935834155</v>
      </c>
      <c r="K183">
        <f t="shared" si="42"/>
        <v>0.99946449259732106</v>
      </c>
      <c r="L183">
        <f t="shared" si="43"/>
        <v>180.87387499993201</v>
      </c>
      <c r="M183">
        <f t="shared" si="44"/>
        <v>-6.4409641399999238</v>
      </c>
      <c r="O183">
        <v>1500</v>
      </c>
      <c r="P183">
        <v>3200000</v>
      </c>
      <c r="Q183">
        <v>557.69606999999996</v>
      </c>
      <c r="R183">
        <v>-557973.40018300002</v>
      </c>
      <c r="S183">
        <v>2521300.0590209998</v>
      </c>
      <c r="T183">
        <v>2454.2416280000002</v>
      </c>
      <c r="U183">
        <v>14924.61357</v>
      </c>
      <c r="V183">
        <f t="shared" si="39"/>
        <v>1.492461357</v>
      </c>
      <c r="Y183">
        <v>3200000</v>
      </c>
      <c r="Z183">
        <v>39.176299999999998</v>
      </c>
      <c r="AA183">
        <v>98.007499999999993</v>
      </c>
      <c r="AB183">
        <v>58.831200000000003</v>
      </c>
      <c r="AD183">
        <f t="shared" si="45"/>
        <v>106561.79280094137</v>
      </c>
      <c r="AE183">
        <f t="shared" si="46"/>
        <v>1.4316458652632666</v>
      </c>
      <c r="AF183">
        <f t="shared" si="47"/>
        <v>42.781007749817931</v>
      </c>
      <c r="AG183">
        <f t="shared" si="48"/>
        <v>1.4076339751546943E-2</v>
      </c>
      <c r="AI183">
        <v>0.34921455325686673</v>
      </c>
      <c r="AJ183">
        <v>71.096331280386522</v>
      </c>
    </row>
    <row r="184" spans="2:38" x14ac:dyDescent="0.2">
      <c r="B184">
        <v>1550</v>
      </c>
      <c r="C184">
        <v>3300000</v>
      </c>
      <c r="D184">
        <v>557.71808999999996</v>
      </c>
      <c r="E184">
        <v>-557935.84005200001</v>
      </c>
      <c r="F184">
        <v>2521300.0590209998</v>
      </c>
      <c r="G184">
        <v>2749.680022</v>
      </c>
      <c r="I184">
        <f t="shared" si="40"/>
        <v>1017.5305217136629</v>
      </c>
      <c r="J184">
        <f t="shared" si="41"/>
        <v>0.3060217176702863</v>
      </c>
      <c r="K184">
        <f t="shared" si="42"/>
        <v>0.99946449259732106</v>
      </c>
      <c r="L184">
        <f t="shared" si="43"/>
        <v>218.43400599993765</v>
      </c>
      <c r="M184">
        <f t="shared" si="44"/>
        <v>-6.0873293799996464</v>
      </c>
      <c r="O184">
        <v>1550</v>
      </c>
      <c r="P184">
        <v>3300000</v>
      </c>
      <c r="Q184">
        <v>557.71808999999996</v>
      </c>
      <c r="R184">
        <v>-557935.84005200001</v>
      </c>
      <c r="S184">
        <v>2521300.0590209998</v>
      </c>
      <c r="T184">
        <v>2749.680022</v>
      </c>
      <c r="U184">
        <v>16414.563737</v>
      </c>
      <c r="V184">
        <f t="shared" si="39"/>
        <v>1.6414563737000001</v>
      </c>
      <c r="Y184">
        <v>3300000</v>
      </c>
      <c r="Z184">
        <v>39.706699999999998</v>
      </c>
      <c r="AA184">
        <v>98.075299999999999</v>
      </c>
      <c r="AB184">
        <v>58.368600000000001</v>
      </c>
      <c r="AD184">
        <f t="shared" si="45"/>
        <v>104067.7650242852</v>
      </c>
      <c r="AE184">
        <f t="shared" si="46"/>
        <v>1.6123047876580006</v>
      </c>
      <c r="AF184">
        <f t="shared" si="47"/>
        <v>40.432005224273894</v>
      </c>
      <c r="AG184">
        <f t="shared" si="48"/>
        <v>1.4894141328376687E-2</v>
      </c>
      <c r="AI184">
        <v>0.42002198150914827</v>
      </c>
      <c r="AJ184">
        <v>71.18529027599935</v>
      </c>
      <c r="AK184">
        <f>AVERAGE(AI179:AI189)</f>
        <v>0.37071864368435553</v>
      </c>
      <c r="AL184">
        <f>AVERAGE(AJ179:AJ189)</f>
        <v>70.972721877731246</v>
      </c>
    </row>
    <row r="185" spans="2:38" x14ac:dyDescent="0.2">
      <c r="B185">
        <v>1600</v>
      </c>
      <c r="C185">
        <v>3400000</v>
      </c>
      <c r="D185">
        <v>557.69467899999995</v>
      </c>
      <c r="E185">
        <v>-557922.32070699998</v>
      </c>
      <c r="F185">
        <v>2521300.0590209998</v>
      </c>
      <c r="G185">
        <v>2952.944309</v>
      </c>
      <c r="I185">
        <f t="shared" si="40"/>
        <v>1031.0498667136999</v>
      </c>
      <c r="J185">
        <f t="shared" si="41"/>
        <v>0.31589338598223099</v>
      </c>
      <c r="K185">
        <f t="shared" si="42"/>
        <v>0.99946449259732106</v>
      </c>
      <c r="L185">
        <f t="shared" si="43"/>
        <v>231.95335099997465</v>
      </c>
      <c r="M185">
        <f t="shared" si="44"/>
        <v>-6.5681450999990192</v>
      </c>
      <c r="O185">
        <v>1600</v>
      </c>
      <c r="P185">
        <v>3400000</v>
      </c>
      <c r="Q185">
        <v>557.69467899999995</v>
      </c>
      <c r="R185">
        <v>-557922.32070699998</v>
      </c>
      <c r="S185">
        <v>2521300.0590209998</v>
      </c>
      <c r="T185">
        <v>2952.944309</v>
      </c>
      <c r="U185">
        <v>17842.847188</v>
      </c>
      <c r="V185">
        <f t="shared" si="39"/>
        <v>1.7842847188000002</v>
      </c>
      <c r="Y185">
        <v>3400000</v>
      </c>
      <c r="Z185">
        <v>39.1614</v>
      </c>
      <c r="AA185">
        <v>97.951599999999999</v>
      </c>
      <c r="AB185">
        <v>58.790199999999999</v>
      </c>
      <c r="AD185">
        <f t="shared" si="45"/>
        <v>106339.15637369607</v>
      </c>
      <c r="AE185">
        <f t="shared" si="46"/>
        <v>1.7151613126754084</v>
      </c>
      <c r="AF185">
        <f t="shared" si="47"/>
        <v>40.023399980149854</v>
      </c>
      <c r="AG185">
        <f t="shared" si="48"/>
        <v>1.5046197981647465E-2</v>
      </c>
      <c r="AI185">
        <v>0.33956761386542705</v>
      </c>
      <c r="AJ185">
        <v>71.498061689210559</v>
      </c>
    </row>
    <row r="186" spans="2:38" x14ac:dyDescent="0.2">
      <c r="B186">
        <v>1650</v>
      </c>
      <c r="C186">
        <v>3500000</v>
      </c>
      <c r="D186">
        <v>557.66724299999998</v>
      </c>
      <c r="E186">
        <v>-557906.86334899999</v>
      </c>
      <c r="F186">
        <v>2521300.0590209998</v>
      </c>
      <c r="G186">
        <v>3355.7838400000001</v>
      </c>
      <c r="I186">
        <f t="shared" si="40"/>
        <v>1046.507224713685</v>
      </c>
      <c r="J186">
        <f t="shared" si="41"/>
        <v>0.32576505429417574</v>
      </c>
      <c r="K186">
        <f t="shared" si="42"/>
        <v>0.99946449259732106</v>
      </c>
      <c r="L186">
        <f t="shared" si="43"/>
        <v>247.41070899995975</v>
      </c>
      <c r="M186">
        <f t="shared" si="44"/>
        <v>-6.5293848400000574</v>
      </c>
      <c r="O186">
        <v>1650</v>
      </c>
      <c r="P186">
        <v>3500000</v>
      </c>
      <c r="Q186">
        <v>557.66724299999998</v>
      </c>
      <c r="R186">
        <v>-557906.86334899999</v>
      </c>
      <c r="S186">
        <v>2521300.0590209998</v>
      </c>
      <c r="T186">
        <v>3355.7838400000001</v>
      </c>
      <c r="U186">
        <v>19199.320706999999</v>
      </c>
      <c r="V186">
        <f t="shared" si="39"/>
        <v>1.9199320707</v>
      </c>
      <c r="Y186">
        <v>3500000</v>
      </c>
      <c r="Z186">
        <v>39.205399999999997</v>
      </c>
      <c r="AA186">
        <v>97.931200000000004</v>
      </c>
      <c r="AB186">
        <v>58.7258</v>
      </c>
      <c r="AD186">
        <f t="shared" si="45"/>
        <v>105990.08070951089</v>
      </c>
      <c r="AE186">
        <f t="shared" si="46"/>
        <v>1.8516319543112678</v>
      </c>
      <c r="AF186">
        <f t="shared" si="47"/>
        <v>38.68316763834391</v>
      </c>
      <c r="AG186">
        <f t="shared" si="48"/>
        <v>1.5567494514153523E-2</v>
      </c>
      <c r="AI186">
        <v>0.36263634321208188</v>
      </c>
      <c r="AJ186">
        <v>71.79325710649033</v>
      </c>
    </row>
    <row r="187" spans="2:38" x14ac:dyDescent="0.2">
      <c r="B187">
        <v>1700</v>
      </c>
      <c r="C187">
        <v>3600000</v>
      </c>
      <c r="D187">
        <v>557.70991400000003</v>
      </c>
      <c r="E187">
        <v>-557876.35034300003</v>
      </c>
      <c r="F187">
        <v>2521300.0590209998</v>
      </c>
      <c r="G187">
        <v>3681.3918749999998</v>
      </c>
      <c r="I187">
        <f t="shared" si="40"/>
        <v>1077.0202307136497</v>
      </c>
      <c r="J187">
        <f t="shared" si="41"/>
        <v>0.33563672260612043</v>
      </c>
      <c r="K187">
        <f t="shared" si="42"/>
        <v>0.99946449259732106</v>
      </c>
      <c r="L187">
        <f t="shared" si="43"/>
        <v>277.92371499992441</v>
      </c>
      <c r="M187">
        <f t="shared" si="44"/>
        <v>-6.2282718800004657</v>
      </c>
      <c r="O187">
        <v>1700</v>
      </c>
      <c r="P187">
        <v>3600000</v>
      </c>
      <c r="Q187">
        <v>557.70991400000003</v>
      </c>
      <c r="R187">
        <v>-557876.35034300003</v>
      </c>
      <c r="S187">
        <v>2521300.0590209998</v>
      </c>
      <c r="T187">
        <v>3681.3918749999998</v>
      </c>
      <c r="U187">
        <v>21344.772338999999</v>
      </c>
      <c r="V187">
        <f t="shared" si="39"/>
        <v>2.1344772339000002</v>
      </c>
      <c r="Y187">
        <v>3600000</v>
      </c>
      <c r="Z187">
        <v>38.557699999999997</v>
      </c>
      <c r="AA187">
        <v>98.2102</v>
      </c>
      <c r="AB187">
        <v>59.652500000000003</v>
      </c>
      <c r="AD187">
        <f t="shared" si="45"/>
        <v>111087.28327821966</v>
      </c>
      <c r="AE187">
        <f t="shared" si="46"/>
        <v>1.9640892009162385</v>
      </c>
      <c r="AF187">
        <f t="shared" si="47"/>
        <v>39.351036464790518</v>
      </c>
      <c r="AG187">
        <f t="shared" si="48"/>
        <v>1.5303281796372012E-2</v>
      </c>
      <c r="AI187">
        <v>0.35150199000296167</v>
      </c>
      <c r="AJ187">
        <v>71.949156139374026</v>
      </c>
    </row>
    <row r="188" spans="2:38" x14ac:dyDescent="0.2">
      <c r="B188">
        <v>1750</v>
      </c>
      <c r="C188">
        <v>3700000</v>
      </c>
      <c r="D188">
        <v>557.75517100000002</v>
      </c>
      <c r="E188">
        <v>-557841.12880800001</v>
      </c>
      <c r="F188">
        <v>2521300.0590209998</v>
      </c>
      <c r="G188">
        <v>4112.9007060000004</v>
      </c>
      <c r="I188">
        <f t="shared" si="40"/>
        <v>1112.2417657136684</v>
      </c>
      <c r="J188">
        <f t="shared" si="41"/>
        <v>0.34550839091806518</v>
      </c>
      <c r="K188">
        <f t="shared" si="42"/>
        <v>0.99946449259732106</v>
      </c>
      <c r="L188">
        <f t="shared" si="43"/>
        <v>313.14524999994319</v>
      </c>
      <c r="M188">
        <f t="shared" si="44"/>
        <v>-6.1341012999993838</v>
      </c>
      <c r="O188">
        <v>1750</v>
      </c>
      <c r="P188">
        <v>3700000</v>
      </c>
      <c r="Q188">
        <v>557.75517100000002</v>
      </c>
      <c r="R188">
        <v>-557841.12880800001</v>
      </c>
      <c r="S188">
        <v>2521300.0590209998</v>
      </c>
      <c r="T188">
        <v>4112.9007060000004</v>
      </c>
      <c r="U188">
        <v>23295.181032</v>
      </c>
      <c r="V188">
        <f t="shared" si="39"/>
        <v>2.3295181032000003</v>
      </c>
      <c r="Y188">
        <v>3700000</v>
      </c>
      <c r="Z188">
        <v>39.255099999999999</v>
      </c>
      <c r="AA188">
        <v>98.143900000000002</v>
      </c>
      <c r="AB188">
        <v>58.888800000000003</v>
      </c>
      <c r="AD188">
        <f t="shared" si="45"/>
        <v>106875.09445377122</v>
      </c>
      <c r="AE188">
        <f t="shared" si="46"/>
        <v>2.2280431881458993</v>
      </c>
      <c r="AF188">
        <f t="shared" si="47"/>
        <v>36.777246788606298</v>
      </c>
      <c r="AG188">
        <f t="shared" si="48"/>
        <v>1.6374254534642415E-2</v>
      </c>
      <c r="AI188">
        <v>0.32424036500115355</v>
      </c>
      <c r="AJ188">
        <v>72.932548033739494</v>
      </c>
    </row>
    <row r="189" spans="2:38" x14ac:dyDescent="0.2">
      <c r="B189">
        <v>1800</v>
      </c>
      <c r="C189">
        <v>3800000</v>
      </c>
      <c r="D189">
        <v>557.72204799999997</v>
      </c>
      <c r="E189">
        <v>-557814.25178699999</v>
      </c>
      <c r="F189">
        <v>2521300.0590209998</v>
      </c>
      <c r="G189">
        <v>4452.1719430000003</v>
      </c>
      <c r="I189">
        <f t="shared" si="40"/>
        <v>1139.1187867136905</v>
      </c>
      <c r="J189">
        <f t="shared" si="41"/>
        <v>0.35538005923000987</v>
      </c>
      <c r="K189">
        <f t="shared" si="42"/>
        <v>0.99946449259732106</v>
      </c>
      <c r="L189">
        <f t="shared" si="43"/>
        <v>340.02227099996526</v>
      </c>
      <c r="M189">
        <f t="shared" si="44"/>
        <v>-6.3009915799993177</v>
      </c>
      <c r="O189">
        <v>1800</v>
      </c>
      <c r="P189">
        <v>3800000</v>
      </c>
      <c r="Q189">
        <v>557.72204799999997</v>
      </c>
      <c r="R189">
        <v>-557814.25178699999</v>
      </c>
      <c r="S189">
        <v>2521300.0590209998</v>
      </c>
      <c r="T189">
        <v>4452.1719430000003</v>
      </c>
      <c r="U189">
        <v>25067.521764000001</v>
      </c>
      <c r="V189">
        <f t="shared" si="39"/>
        <v>2.5067521764</v>
      </c>
      <c r="Y189">
        <v>3800000</v>
      </c>
      <c r="Z189">
        <v>39.217599999999997</v>
      </c>
      <c r="AA189">
        <v>98.057299999999998</v>
      </c>
      <c r="AB189">
        <v>58.839700000000001</v>
      </c>
      <c r="AD189">
        <f t="shared" si="45"/>
        <v>106607.98798882982</v>
      </c>
      <c r="AE189">
        <f t="shared" si="46"/>
        <v>2.403563943046124</v>
      </c>
      <c r="AF189">
        <f t="shared" si="47"/>
        <v>35.666294648262948</v>
      </c>
      <c r="AG189">
        <f t="shared" si="48"/>
        <v>1.6884288259793448E-2</v>
      </c>
      <c r="AI189">
        <v>0.32497703787021165</v>
      </c>
      <c r="AJ189">
        <v>74.002674384776839</v>
      </c>
    </row>
    <row r="190" spans="2:38" x14ac:dyDescent="0.2">
      <c r="B190">
        <v>1850</v>
      </c>
      <c r="C190">
        <v>3900000</v>
      </c>
      <c r="D190">
        <v>557.68495099999996</v>
      </c>
      <c r="E190">
        <v>-557786.91552499996</v>
      </c>
      <c r="F190">
        <v>2521300.0590209998</v>
      </c>
      <c r="G190">
        <v>4991.0292550000004</v>
      </c>
      <c r="I190">
        <f t="shared" si="40"/>
        <v>1166.4550487137167</v>
      </c>
      <c r="J190">
        <f t="shared" si="41"/>
        <v>0.36525172754195456</v>
      </c>
      <c r="K190">
        <f t="shared" si="42"/>
        <v>0.99946449259732106</v>
      </c>
      <c r="L190">
        <f t="shared" si="43"/>
        <v>367.35853299999144</v>
      </c>
      <c r="M190">
        <f t="shared" si="44"/>
        <v>-6.2918067599992353</v>
      </c>
      <c r="O190">
        <v>1850</v>
      </c>
      <c r="P190">
        <v>3900000</v>
      </c>
      <c r="Q190">
        <v>557.68495099999996</v>
      </c>
      <c r="R190">
        <v>-557786.91552499996</v>
      </c>
      <c r="S190">
        <v>2521300.0590209998</v>
      </c>
      <c r="T190">
        <v>4991.0292550000004</v>
      </c>
      <c r="U190">
        <v>27081.111944</v>
      </c>
      <c r="V190">
        <f t="shared" si="39"/>
        <v>2.7081111944000003</v>
      </c>
      <c r="Y190">
        <v>3900000</v>
      </c>
      <c r="Z190">
        <v>38.480600000000003</v>
      </c>
      <c r="AA190">
        <v>98.532300000000006</v>
      </c>
      <c r="AB190">
        <v>60.051699999999997</v>
      </c>
      <c r="AD190">
        <f t="shared" si="45"/>
        <v>113332.46025855657</v>
      </c>
      <c r="AE190">
        <f t="shared" si="46"/>
        <v>2.4425654087314679</v>
      </c>
      <c r="AF190">
        <f t="shared" si="47"/>
        <v>36.891247333893389</v>
      </c>
      <c r="AG190">
        <f t="shared" si="48"/>
        <v>1.6323655162690475E-2</v>
      </c>
      <c r="AI190">
        <v>0.30891336355531529</v>
      </c>
      <c r="AJ190">
        <v>74.485074871340004</v>
      </c>
    </row>
    <row r="191" spans="2:38" x14ac:dyDescent="0.2">
      <c r="B191">
        <v>1900</v>
      </c>
      <c r="C191">
        <v>4000000</v>
      </c>
      <c r="D191">
        <v>557.67343600000004</v>
      </c>
      <c r="E191">
        <v>-557728.7328</v>
      </c>
      <c r="F191">
        <v>2521300.0590209998</v>
      </c>
      <c r="G191">
        <v>5525.3918530000001</v>
      </c>
      <c r="I191">
        <f t="shared" si="40"/>
        <v>1224.6377737136791</v>
      </c>
      <c r="J191">
        <f t="shared" si="41"/>
        <v>0.37512339585389931</v>
      </c>
      <c r="K191">
        <f t="shared" si="42"/>
        <v>0.99946449259732106</v>
      </c>
      <c r="L191">
        <f t="shared" si="43"/>
        <v>425.54125799995381</v>
      </c>
      <c r="M191">
        <f t="shared" si="44"/>
        <v>-5.6748775000005116</v>
      </c>
      <c r="O191">
        <v>1900</v>
      </c>
      <c r="P191">
        <v>4000000</v>
      </c>
      <c r="Q191">
        <v>557.67343600000004</v>
      </c>
      <c r="R191">
        <v>-557728.7328</v>
      </c>
      <c r="S191">
        <v>2521300.0590209998</v>
      </c>
      <c r="T191">
        <v>5525.3918530000001</v>
      </c>
      <c r="U191">
        <v>29049.87097</v>
      </c>
      <c r="V191">
        <f t="shared" si="39"/>
        <v>2.9049870970000002</v>
      </c>
      <c r="Y191">
        <v>4000000</v>
      </c>
      <c r="Z191">
        <v>39.134999999999998</v>
      </c>
      <c r="AA191">
        <v>98.161500000000004</v>
      </c>
      <c r="AB191">
        <v>59.026499999999999</v>
      </c>
      <c r="AD191">
        <f t="shared" si="45"/>
        <v>107626.56873082319</v>
      </c>
      <c r="AE191">
        <f t="shared" si="46"/>
        <v>2.7590447196719898</v>
      </c>
      <c r="AF191">
        <f t="shared" si="47"/>
        <v>34.11195773142196</v>
      </c>
      <c r="AG191">
        <f t="shared" si="48"/>
        <v>1.7653633507093855E-2</v>
      </c>
      <c r="AI191">
        <v>0.30198031900104128</v>
      </c>
      <c r="AJ191">
        <v>74.888737219359328</v>
      </c>
    </row>
    <row r="192" spans="2:38" x14ac:dyDescent="0.2">
      <c r="B192">
        <v>1950</v>
      </c>
      <c r="C192">
        <v>4100000</v>
      </c>
      <c r="D192">
        <v>557.70643800000005</v>
      </c>
      <c r="E192">
        <v>-557693.65315599996</v>
      </c>
      <c r="F192">
        <v>2521300.0590209998</v>
      </c>
      <c r="G192">
        <v>5888.7499500000004</v>
      </c>
      <c r="I192">
        <f t="shared" si="40"/>
        <v>1259.7174177137204</v>
      </c>
      <c r="J192">
        <f t="shared" si="41"/>
        <v>0.384995064165844</v>
      </c>
      <c r="K192">
        <f t="shared" si="42"/>
        <v>0.99946449259732106</v>
      </c>
      <c r="L192">
        <f t="shared" si="43"/>
        <v>460.62090199999511</v>
      </c>
      <c r="M192">
        <f t="shared" si="44"/>
        <v>-6.1369391199989334</v>
      </c>
      <c r="O192">
        <v>1950</v>
      </c>
      <c r="P192">
        <v>4100000</v>
      </c>
      <c r="Q192">
        <v>557.70643800000005</v>
      </c>
      <c r="R192">
        <v>-557693.65315599996</v>
      </c>
      <c r="S192">
        <v>2521300.0590209998</v>
      </c>
      <c r="T192">
        <v>5888.7499500000004</v>
      </c>
      <c r="U192">
        <v>31422.926146000002</v>
      </c>
      <c r="V192">
        <f t="shared" si="39"/>
        <v>3.1422926146000005</v>
      </c>
      <c r="Y192">
        <v>4100000</v>
      </c>
      <c r="Z192">
        <v>38.737699999999997</v>
      </c>
      <c r="AA192">
        <v>98.547899999999998</v>
      </c>
      <c r="AB192">
        <v>59.810200000000002</v>
      </c>
      <c r="AD192">
        <f t="shared" si="45"/>
        <v>111970.64028634813</v>
      </c>
      <c r="AE192">
        <f t="shared" si="46"/>
        <v>2.8686429050707445</v>
      </c>
      <c r="AF192">
        <f t="shared" si="47"/>
        <v>34.578830554071196</v>
      </c>
      <c r="AG192">
        <f t="shared" si="48"/>
        <v>1.7415279532323538E-2</v>
      </c>
      <c r="AI192">
        <v>0.38025868584045236</v>
      </c>
      <c r="AJ192">
        <v>75.525543281946099</v>
      </c>
    </row>
    <row r="193" spans="2:38" x14ac:dyDescent="0.2">
      <c r="B193">
        <v>2000</v>
      </c>
      <c r="C193">
        <v>4200000</v>
      </c>
      <c r="D193">
        <v>557.72359500000005</v>
      </c>
      <c r="E193">
        <v>-557664.32646600006</v>
      </c>
      <c r="F193">
        <v>2521300.0590209998</v>
      </c>
      <c r="G193">
        <v>6447.6168530000004</v>
      </c>
      <c r="I193">
        <f t="shared" si="40"/>
        <v>1289.0441077136202</v>
      </c>
      <c r="J193">
        <f t="shared" si="41"/>
        <v>0.39486673247778875</v>
      </c>
      <c r="K193">
        <f t="shared" si="42"/>
        <v>0.99946449259732106</v>
      </c>
      <c r="L193">
        <f t="shared" si="43"/>
        <v>489.94759199989494</v>
      </c>
      <c r="M193">
        <f t="shared" si="44"/>
        <v>-6.2519982000017622</v>
      </c>
      <c r="O193">
        <v>2000</v>
      </c>
      <c r="P193">
        <v>4200000</v>
      </c>
      <c r="Q193">
        <v>557.72359500000005</v>
      </c>
      <c r="R193">
        <v>-557664.32646600006</v>
      </c>
      <c r="S193">
        <v>2521300.0590209998</v>
      </c>
      <c r="T193">
        <v>6447.6168530000004</v>
      </c>
      <c r="U193">
        <v>33526.271323000001</v>
      </c>
      <c r="V193">
        <f t="shared" si="39"/>
        <v>3.3526271323000003</v>
      </c>
      <c r="Y193">
        <v>4200000</v>
      </c>
      <c r="Z193">
        <v>38.427100000000003</v>
      </c>
      <c r="AA193">
        <v>98.371899999999997</v>
      </c>
      <c r="AB193">
        <v>59.944800000000001</v>
      </c>
      <c r="AD193">
        <f t="shared" si="45"/>
        <v>112728.2965431451</v>
      </c>
      <c r="AE193">
        <f t="shared" si="46"/>
        <v>3.0400892780014406</v>
      </c>
      <c r="AF193">
        <f t="shared" si="47"/>
        <v>33.942490089140989</v>
      </c>
      <c r="AG193">
        <f t="shared" si="48"/>
        <v>1.7741774348861285E-2</v>
      </c>
      <c r="AI193">
        <v>0.37029576263414832</v>
      </c>
      <c r="AJ193">
        <v>77.442500205913447</v>
      </c>
    </row>
    <row r="194" spans="2:38" x14ac:dyDescent="0.2">
      <c r="B194">
        <v>2050</v>
      </c>
      <c r="C194">
        <v>4300000</v>
      </c>
      <c r="D194">
        <v>557.68795</v>
      </c>
      <c r="E194">
        <v>-557612.86976100004</v>
      </c>
      <c r="F194">
        <v>2521300.0590209998</v>
      </c>
      <c r="G194">
        <v>6979.0987230000001</v>
      </c>
      <c r="I194">
        <f t="shared" si="40"/>
        <v>1340.5008127136389</v>
      </c>
      <c r="J194">
        <f t="shared" si="41"/>
        <v>0.40473840078973344</v>
      </c>
      <c r="K194">
        <f t="shared" si="42"/>
        <v>0.99946449259732106</v>
      </c>
      <c r="L194">
        <f t="shared" si="43"/>
        <v>541.40429699991364</v>
      </c>
      <c r="M194">
        <f t="shared" si="44"/>
        <v>-5.8093978999993849</v>
      </c>
      <c r="O194">
        <v>2050</v>
      </c>
      <c r="P194">
        <v>4300000</v>
      </c>
      <c r="Q194">
        <v>557.68795</v>
      </c>
      <c r="R194">
        <v>-557612.86976100004</v>
      </c>
      <c r="S194">
        <v>2521300.0590209998</v>
      </c>
      <c r="T194">
        <v>6979.0987230000001</v>
      </c>
      <c r="U194">
        <v>35589.400334999998</v>
      </c>
      <c r="V194">
        <f t="shared" si="39"/>
        <v>3.5589400334999999</v>
      </c>
      <c r="Y194">
        <v>4300000</v>
      </c>
      <c r="Z194">
        <v>38.033499999999997</v>
      </c>
      <c r="AA194">
        <v>98.767899999999997</v>
      </c>
      <c r="AB194">
        <v>60.734400000000001</v>
      </c>
      <c r="AD194">
        <f t="shared" si="45"/>
        <v>117241.8422335816</v>
      </c>
      <c r="AE194">
        <f t="shared" si="46"/>
        <v>3.1029306060407662</v>
      </c>
      <c r="AF194">
        <f t="shared" si="47"/>
        <v>34.440506045396504</v>
      </c>
      <c r="AG194">
        <f t="shared" si="48"/>
        <v>1.7485225077884508E-2</v>
      </c>
      <c r="AI194">
        <v>0.29670080496309137</v>
      </c>
      <c r="AJ194">
        <v>78.826259158491567</v>
      </c>
    </row>
    <row r="195" spans="2:38" x14ac:dyDescent="0.2">
      <c r="B195">
        <v>2100</v>
      </c>
      <c r="C195">
        <v>4400000</v>
      </c>
      <c r="D195">
        <v>557.68946500000004</v>
      </c>
      <c r="E195">
        <v>-557572.334225</v>
      </c>
      <c r="F195">
        <v>2521300.0590209998</v>
      </c>
      <c r="G195">
        <v>7543.3019759999997</v>
      </c>
      <c r="I195">
        <f t="shared" si="40"/>
        <v>1381.0363487136783</v>
      </c>
      <c r="J195">
        <f t="shared" si="41"/>
        <v>0.41461006910167819</v>
      </c>
      <c r="K195">
        <f t="shared" si="42"/>
        <v>0.99946449259732106</v>
      </c>
      <c r="L195">
        <f t="shared" si="43"/>
        <v>581.93983299995307</v>
      </c>
      <c r="M195">
        <f t="shared" si="44"/>
        <v>-6.027821279998971</v>
      </c>
      <c r="O195">
        <v>2100</v>
      </c>
      <c r="P195">
        <v>4400000</v>
      </c>
      <c r="Q195">
        <v>557.68946500000004</v>
      </c>
      <c r="R195">
        <v>-557572.334225</v>
      </c>
      <c r="S195">
        <v>2521300.0590209998</v>
      </c>
      <c r="T195">
        <v>7543.3019759999997</v>
      </c>
      <c r="U195">
        <v>37941.247823999998</v>
      </c>
      <c r="V195">
        <f t="shared" si="39"/>
        <v>3.7941247824</v>
      </c>
      <c r="Y195">
        <v>4400000</v>
      </c>
      <c r="Z195">
        <v>38.880499999999998</v>
      </c>
      <c r="AA195">
        <v>99.094499999999996</v>
      </c>
      <c r="AB195">
        <v>60.213999999999999</v>
      </c>
      <c r="AD195">
        <f t="shared" si="45"/>
        <v>114253.84711204669</v>
      </c>
      <c r="AE195">
        <f t="shared" si="46"/>
        <v>3.3944921156329277</v>
      </c>
      <c r="AF195">
        <f t="shared" si="47"/>
        <v>32.763650824225955</v>
      </c>
      <c r="AG195">
        <f t="shared" si="48"/>
        <v>1.8380125073080192E-2</v>
      </c>
      <c r="AI195">
        <v>0.33460538500274034</v>
      </c>
      <c r="AJ195">
        <v>78.991491870143491</v>
      </c>
      <c r="AK195">
        <f>AVERAGE(AI190:AI200)</f>
        <v>0.32136395757248853</v>
      </c>
      <c r="AL195">
        <f>AVERAGE(AJ190:AJ200)</f>
        <v>78.389856355248199</v>
      </c>
    </row>
    <row r="196" spans="2:38" x14ac:dyDescent="0.2">
      <c r="B196">
        <v>2150</v>
      </c>
      <c r="C196">
        <v>4500000</v>
      </c>
      <c r="D196">
        <v>557.69993099999999</v>
      </c>
      <c r="E196">
        <v>-557528.08192599996</v>
      </c>
      <c r="F196">
        <v>2521300.0590209998</v>
      </c>
      <c r="G196">
        <v>8124.088315</v>
      </c>
      <c r="I196">
        <f t="shared" si="40"/>
        <v>1425.2886477137217</v>
      </c>
      <c r="J196">
        <f t="shared" si="41"/>
        <v>0.42448173741362288</v>
      </c>
      <c r="K196">
        <f t="shared" si="42"/>
        <v>0.99946449259732106</v>
      </c>
      <c r="L196">
        <f t="shared" si="43"/>
        <v>626.19213199999649</v>
      </c>
      <c r="M196">
        <f t="shared" si="44"/>
        <v>-5.9534860199988904</v>
      </c>
      <c r="O196">
        <v>2150</v>
      </c>
      <c r="P196">
        <v>4500000</v>
      </c>
      <c r="Q196">
        <v>557.69993099999999</v>
      </c>
      <c r="R196">
        <v>-557528.08192599996</v>
      </c>
      <c r="S196">
        <v>2521300.0590209998</v>
      </c>
      <c r="T196">
        <v>8124.088315</v>
      </c>
      <c r="U196">
        <v>40260.190419999999</v>
      </c>
      <c r="V196">
        <f t="shared" si="39"/>
        <v>4.0260190419999997</v>
      </c>
      <c r="Y196">
        <v>4500000</v>
      </c>
      <c r="Z196">
        <v>38.7575</v>
      </c>
      <c r="AA196">
        <v>98.832700000000003</v>
      </c>
      <c r="AB196">
        <v>60.075200000000002</v>
      </c>
      <c r="AD196">
        <f t="shared" si="45"/>
        <v>113465.56332732023</v>
      </c>
      <c r="AE196">
        <f t="shared" si="46"/>
        <v>3.6269851519556573</v>
      </c>
      <c r="AF196">
        <f t="shared" si="47"/>
        <v>31.78091266777313</v>
      </c>
      <c r="AG196">
        <f t="shared" si="48"/>
        <v>1.8948480375475502E-2</v>
      </c>
      <c r="AI196">
        <v>0.27689583710805893</v>
      </c>
      <c r="AJ196">
        <v>79.011148467824654</v>
      </c>
    </row>
    <row r="197" spans="2:38" x14ac:dyDescent="0.2">
      <c r="B197">
        <v>2200</v>
      </c>
      <c r="C197">
        <v>4600000</v>
      </c>
      <c r="D197">
        <v>557.76033800000005</v>
      </c>
      <c r="E197">
        <v>-557492.56296400004</v>
      </c>
      <c r="F197">
        <v>2521300.0590209998</v>
      </c>
      <c r="G197">
        <v>8634.2699940000002</v>
      </c>
      <c r="I197">
        <f t="shared" si="40"/>
        <v>1460.8076097136363</v>
      </c>
      <c r="J197">
        <f t="shared" si="41"/>
        <v>0.43435340572556763</v>
      </c>
      <c r="K197">
        <f t="shared" si="42"/>
        <v>0.99946449259732106</v>
      </c>
      <c r="L197">
        <f t="shared" si="43"/>
        <v>661.7110939999111</v>
      </c>
      <c r="M197">
        <f t="shared" si="44"/>
        <v>-6.1281527600014671</v>
      </c>
      <c r="O197">
        <v>2200</v>
      </c>
      <c r="P197">
        <v>4600000</v>
      </c>
      <c r="Q197">
        <v>557.76033800000005</v>
      </c>
      <c r="R197">
        <v>-557492.56296400004</v>
      </c>
      <c r="S197">
        <v>2521300.0590209998</v>
      </c>
      <c r="T197">
        <v>8634.2699940000002</v>
      </c>
      <c r="U197">
        <v>42380.851968000003</v>
      </c>
      <c r="V197">
        <f t="shared" si="39"/>
        <v>4.2380851968000002</v>
      </c>
      <c r="Y197">
        <v>4600000</v>
      </c>
      <c r="Z197">
        <v>38.613799999999998</v>
      </c>
      <c r="AA197">
        <v>99.247500000000002</v>
      </c>
      <c r="AB197">
        <v>60.633699999999997</v>
      </c>
      <c r="AD197">
        <f t="shared" si="45"/>
        <v>116659.63400708737</v>
      </c>
      <c r="AE197">
        <f t="shared" si="46"/>
        <v>3.7134971932540282</v>
      </c>
      <c r="AF197">
        <f t="shared" si="47"/>
        <v>31.93292345412182</v>
      </c>
      <c r="AG197">
        <f t="shared" si="48"/>
        <v>1.8858279633093521E-2</v>
      </c>
      <c r="AI197">
        <v>0.28135632487640644</v>
      </c>
      <c r="AJ197">
        <v>79.461495681542402</v>
      </c>
    </row>
    <row r="198" spans="2:38" x14ac:dyDescent="0.2">
      <c r="B198">
        <v>2250</v>
      </c>
      <c r="C198">
        <v>4700000</v>
      </c>
      <c r="D198">
        <v>557.71425999999997</v>
      </c>
      <c r="E198">
        <v>-557433.18450800003</v>
      </c>
      <c r="F198">
        <v>2521300.0590209998</v>
      </c>
      <c r="G198">
        <v>9264.0816570000006</v>
      </c>
      <c r="I198">
        <f t="shared" si="40"/>
        <v>1520.1860657136422</v>
      </c>
      <c r="J198">
        <f t="shared" si="41"/>
        <v>0.44422507403751232</v>
      </c>
      <c r="K198">
        <f t="shared" si="42"/>
        <v>0.99946449259732106</v>
      </c>
      <c r="L198">
        <f t="shared" si="43"/>
        <v>721.08954999991693</v>
      </c>
      <c r="M198">
        <f t="shared" si="44"/>
        <v>-5.6509628799996428</v>
      </c>
      <c r="O198">
        <v>2250</v>
      </c>
      <c r="P198">
        <v>4700000</v>
      </c>
      <c r="Q198">
        <v>557.71425999999997</v>
      </c>
      <c r="R198">
        <v>-557433.18450800003</v>
      </c>
      <c r="S198">
        <v>2521300.0590209998</v>
      </c>
      <c r="T198">
        <v>9264.0816570000006</v>
      </c>
      <c r="U198">
        <v>44718.390199000001</v>
      </c>
      <c r="V198">
        <f t="shared" si="39"/>
        <v>4.4718390199</v>
      </c>
      <c r="Y198">
        <v>4700000</v>
      </c>
      <c r="Z198">
        <v>38.200800000000001</v>
      </c>
      <c r="AA198">
        <v>98.821299999999994</v>
      </c>
      <c r="AB198">
        <v>60.6205</v>
      </c>
      <c r="AD198">
        <f t="shared" ref="AD198:AD210" si="49">(1/6)*3.14*(AB198)^3</f>
        <v>116583.45993453407</v>
      </c>
      <c r="AE198">
        <f t="shared" ref="AE198:AE210" si="50">V198*$AD$150/AD198</f>
        <v>3.9208772644354366</v>
      </c>
      <c r="AF198">
        <f t="shared" ref="AF198:AF210" si="51">AD198/O198*0.6022</f>
        <v>31.202915365589519</v>
      </c>
      <c r="AG198">
        <f t="shared" ref="AG198:AG210" si="52">O198/AD198</f>
        <v>1.9299478684741887E-2</v>
      </c>
      <c r="AI198">
        <v>0.47717588779159148</v>
      </c>
      <c r="AJ198">
        <v>80.624338943352484</v>
      </c>
    </row>
    <row r="199" spans="2:38" x14ac:dyDescent="0.2">
      <c r="B199">
        <v>2300</v>
      </c>
      <c r="C199">
        <v>4800000</v>
      </c>
      <c r="D199">
        <v>557.66831400000001</v>
      </c>
      <c r="E199">
        <v>-557386.591854</v>
      </c>
      <c r="F199">
        <v>2521300.0590209998</v>
      </c>
      <c r="G199">
        <v>9916.2581389999996</v>
      </c>
      <c r="I199">
        <f t="shared" si="40"/>
        <v>1566.7787197136786</v>
      </c>
      <c r="J199">
        <f t="shared" si="41"/>
        <v>0.45409674234945707</v>
      </c>
      <c r="K199">
        <f t="shared" si="42"/>
        <v>0.99946449259732106</v>
      </c>
      <c r="L199">
        <f t="shared" si="43"/>
        <v>767.68220399995334</v>
      </c>
      <c r="M199">
        <f t="shared" si="44"/>
        <v>-5.9066789199990311</v>
      </c>
      <c r="O199">
        <v>2300</v>
      </c>
      <c r="P199">
        <v>4800000</v>
      </c>
      <c r="Q199">
        <v>557.66831400000001</v>
      </c>
      <c r="R199">
        <v>-557386.591854</v>
      </c>
      <c r="S199">
        <v>2521300.0590209998</v>
      </c>
      <c r="T199">
        <v>9916.2581389999996</v>
      </c>
      <c r="U199">
        <v>47301.868137999998</v>
      </c>
      <c r="V199">
        <f t="shared" si="39"/>
        <v>4.7301868137999996</v>
      </c>
      <c r="Y199">
        <v>4800000</v>
      </c>
      <c r="Z199">
        <v>38.278599999999997</v>
      </c>
      <c r="AA199">
        <v>99.045500000000004</v>
      </c>
      <c r="AB199">
        <v>60.7669</v>
      </c>
      <c r="AD199">
        <f t="shared" si="49"/>
        <v>117430.1572193563</v>
      </c>
      <c r="AE199">
        <f t="shared" si="50"/>
        <v>4.1174911787341957</v>
      </c>
      <c r="AF199">
        <f t="shared" si="51"/>
        <v>30.7462785554332</v>
      </c>
      <c r="AG199">
        <f t="shared" si="52"/>
        <v>1.958611019913448E-2</v>
      </c>
      <c r="AI199">
        <v>0.25882816583548907</v>
      </c>
      <c r="AJ199">
        <v>81.310367068731011</v>
      </c>
    </row>
    <row r="200" spans="2:38" x14ac:dyDescent="0.2">
      <c r="B200">
        <v>2350</v>
      </c>
      <c r="C200">
        <v>4900000</v>
      </c>
      <c r="D200">
        <v>557.74472300000002</v>
      </c>
      <c r="E200">
        <v>-557334.21021799999</v>
      </c>
      <c r="F200">
        <v>2521300.0590209998</v>
      </c>
      <c r="G200">
        <v>10546.852059000001</v>
      </c>
      <c r="I200">
        <f t="shared" si="40"/>
        <v>1619.1603557136841</v>
      </c>
      <c r="J200">
        <f t="shared" si="41"/>
        <v>0.46396841066140176</v>
      </c>
      <c r="K200">
        <f t="shared" si="42"/>
        <v>0.99946449259732106</v>
      </c>
      <c r="L200">
        <f t="shared" si="43"/>
        <v>820.06383999995887</v>
      </c>
      <c r="M200">
        <f t="shared" si="44"/>
        <v>-5.7908992799996488</v>
      </c>
      <c r="O200">
        <v>2350</v>
      </c>
      <c r="P200">
        <v>4900000</v>
      </c>
      <c r="Q200">
        <v>557.74472300000002</v>
      </c>
      <c r="R200">
        <v>-557334.21021799999</v>
      </c>
      <c r="S200">
        <v>2521300.0590209998</v>
      </c>
      <c r="T200">
        <v>10546.852059000001</v>
      </c>
      <c r="U200">
        <v>49800.094802</v>
      </c>
      <c r="V200">
        <f t="shared" si="39"/>
        <v>4.9800094802000006</v>
      </c>
      <c r="Y200">
        <v>4900000</v>
      </c>
      <c r="Z200">
        <v>38.2727</v>
      </c>
      <c r="AA200">
        <v>99.0381</v>
      </c>
      <c r="AB200">
        <v>60.7654</v>
      </c>
      <c r="AD200">
        <f t="shared" si="49"/>
        <v>117421.46132301426</v>
      </c>
      <c r="AE200">
        <f t="shared" si="50"/>
        <v>4.3352756379708728</v>
      </c>
      <c r="AF200">
        <f t="shared" si="51"/>
        <v>30.089874046263482</v>
      </c>
      <c r="AG200">
        <f t="shared" si="52"/>
        <v>2.0013377226973814E-2</v>
      </c>
      <c r="AI200">
        <v>0.24799299668903907</v>
      </c>
      <c r="AJ200">
        <v>81.721463139085557</v>
      </c>
    </row>
    <row r="201" spans="2:38" x14ac:dyDescent="0.2">
      <c r="B201">
        <v>2400</v>
      </c>
      <c r="C201">
        <v>5000000</v>
      </c>
      <c r="D201">
        <v>557.74646800000005</v>
      </c>
      <c r="E201">
        <v>-557282.35178200004</v>
      </c>
      <c r="F201">
        <v>2521300.0590209998</v>
      </c>
      <c r="G201">
        <v>11243.101946000001</v>
      </c>
      <c r="I201">
        <f t="shared" si="40"/>
        <v>1671.0187917136354</v>
      </c>
      <c r="J201">
        <f t="shared" si="41"/>
        <v>0.47384007897334651</v>
      </c>
      <c r="K201">
        <f t="shared" si="42"/>
        <v>0.99946449259732106</v>
      </c>
      <c r="L201">
        <f t="shared" si="43"/>
        <v>871.9222759999102</v>
      </c>
      <c r="M201">
        <f t="shared" si="44"/>
        <v>-5.8013632800007322</v>
      </c>
      <c r="O201">
        <v>2400</v>
      </c>
      <c r="P201">
        <v>5000000</v>
      </c>
      <c r="Q201">
        <v>557.74646800000005</v>
      </c>
      <c r="R201">
        <v>-557282.35178200004</v>
      </c>
      <c r="S201">
        <v>2521300.0590209998</v>
      </c>
      <c r="T201">
        <v>11243.101946000001</v>
      </c>
      <c r="U201">
        <v>51972.183212999997</v>
      </c>
      <c r="V201">
        <f t="shared" si="39"/>
        <v>5.1972183213000003</v>
      </c>
      <c r="Y201">
        <v>5000000</v>
      </c>
      <c r="Z201">
        <v>38.222299999999997</v>
      </c>
      <c r="AA201">
        <v>99.390900000000002</v>
      </c>
      <c r="AB201">
        <v>61.168599999999998</v>
      </c>
      <c r="AD201">
        <f t="shared" si="49"/>
        <v>119774.40433765868</v>
      </c>
      <c r="AE201">
        <f t="shared" si="50"/>
        <v>4.4354834970428625</v>
      </c>
      <c r="AF201">
        <f t="shared" si="51"/>
        <v>30.053394288390855</v>
      </c>
      <c r="AG201">
        <f t="shared" si="52"/>
        <v>2.0037670095474712E-2</v>
      </c>
      <c r="AI201">
        <v>0.25288985582961332</v>
      </c>
      <c r="AJ201">
        <v>82.089674972727281</v>
      </c>
    </row>
    <row r="202" spans="2:38" x14ac:dyDescent="0.2">
      <c r="B202">
        <v>2450</v>
      </c>
      <c r="C202">
        <v>5100000</v>
      </c>
      <c r="D202">
        <v>557.72195799999997</v>
      </c>
      <c r="E202">
        <v>-557219.63176100003</v>
      </c>
      <c r="F202">
        <v>2521300.0590209998</v>
      </c>
      <c r="G202">
        <v>11773.3488</v>
      </c>
      <c r="I202">
        <f t="shared" si="40"/>
        <v>1733.738812713651</v>
      </c>
      <c r="J202">
        <f t="shared" si="41"/>
        <v>0.4837117472852912</v>
      </c>
      <c r="K202">
        <f t="shared" si="42"/>
        <v>0.99946449259732106</v>
      </c>
      <c r="L202">
        <f t="shared" si="43"/>
        <v>934.64229699992575</v>
      </c>
      <c r="M202">
        <f t="shared" si="44"/>
        <v>-5.5841315799994478</v>
      </c>
      <c r="O202">
        <v>2450</v>
      </c>
      <c r="P202">
        <v>5100000</v>
      </c>
      <c r="Q202">
        <v>557.72195799999997</v>
      </c>
      <c r="R202">
        <v>-557219.63176100003</v>
      </c>
      <c r="S202">
        <v>2521300.0590209998</v>
      </c>
      <c r="T202">
        <v>11773.3488</v>
      </c>
      <c r="U202">
        <v>54533.141429000003</v>
      </c>
      <c r="V202">
        <f t="shared" si="39"/>
        <v>5.4533141429000009</v>
      </c>
      <c r="Y202">
        <v>5100000</v>
      </c>
      <c r="Z202">
        <v>37.885199999999998</v>
      </c>
      <c r="AA202">
        <v>99.758899999999997</v>
      </c>
      <c r="AB202">
        <v>61.873699999999999</v>
      </c>
      <c r="AD202">
        <f t="shared" si="49"/>
        <v>123964.3077458124</v>
      </c>
      <c r="AE202">
        <f t="shared" si="50"/>
        <v>4.4967410968359767</v>
      </c>
      <c r="AF202">
        <f t="shared" si="51"/>
        <v>30.469920867154375</v>
      </c>
      <c r="AG202">
        <f t="shared" si="52"/>
        <v>1.976375332989961E-2</v>
      </c>
      <c r="AI202">
        <v>0.2547159647969115</v>
      </c>
      <c r="AJ202">
        <v>83.558481507335244</v>
      </c>
    </row>
    <row r="203" spans="2:38" x14ac:dyDescent="0.2">
      <c r="B203">
        <v>2500</v>
      </c>
      <c r="C203">
        <v>5200000</v>
      </c>
      <c r="D203">
        <v>557.76525400000003</v>
      </c>
      <c r="E203">
        <v>-557153.60602499999</v>
      </c>
      <c r="F203">
        <v>2521300.0590209998</v>
      </c>
      <c r="G203">
        <v>12384.606825000001</v>
      </c>
      <c r="I203">
        <f t="shared" si="40"/>
        <v>1799.7645487136906</v>
      </c>
      <c r="J203">
        <f t="shared" si="41"/>
        <v>0.49358341559723595</v>
      </c>
      <c r="K203">
        <f t="shared" si="42"/>
        <v>0.99946449259732106</v>
      </c>
      <c r="L203">
        <f t="shared" si="43"/>
        <v>1000.6680329999654</v>
      </c>
      <c r="M203">
        <f t="shared" si="44"/>
        <v>-5.5180172799989666</v>
      </c>
      <c r="O203">
        <v>2500</v>
      </c>
      <c r="P203">
        <v>5200000</v>
      </c>
      <c r="Q203">
        <v>557.76525400000003</v>
      </c>
      <c r="R203">
        <v>-557153.60602499999</v>
      </c>
      <c r="S203">
        <v>2521300.0590209998</v>
      </c>
      <c r="T203">
        <v>12384.606825000001</v>
      </c>
      <c r="U203">
        <v>57012.865030000001</v>
      </c>
      <c r="V203">
        <f t="shared" si="39"/>
        <v>5.7012865030000004</v>
      </c>
      <c r="Y203">
        <v>5200000</v>
      </c>
      <c r="Z203">
        <v>37.745600000000003</v>
      </c>
      <c r="AA203">
        <v>99.9482</v>
      </c>
      <c r="AB203">
        <v>62.202599999999997</v>
      </c>
      <c r="AD203">
        <f t="shared" si="49"/>
        <v>125951.69371836355</v>
      </c>
      <c r="AE203">
        <f t="shared" si="50"/>
        <v>4.6270360219273803</v>
      </c>
      <c r="AF203">
        <f t="shared" si="51"/>
        <v>30.339243982879406</v>
      </c>
      <c r="AG203">
        <f t="shared" si="52"/>
        <v>1.9848879567988725E-2</v>
      </c>
      <c r="AI203">
        <v>0.29046051137191725</v>
      </c>
      <c r="AJ203">
        <v>84.543808491713691</v>
      </c>
    </row>
    <row r="204" spans="2:38" x14ac:dyDescent="0.2">
      <c r="B204">
        <v>2550</v>
      </c>
      <c r="C204">
        <v>5300000</v>
      </c>
      <c r="D204">
        <v>557.70400500000005</v>
      </c>
      <c r="E204">
        <v>-557104.10079599998</v>
      </c>
      <c r="F204">
        <v>2521300.0590209998</v>
      </c>
      <c r="G204">
        <v>13176.366464000001</v>
      </c>
      <c r="I204">
        <f t="shared" si="40"/>
        <v>1849.2697777136927</v>
      </c>
      <c r="J204">
        <f t="shared" si="41"/>
        <v>0.5034550839091807</v>
      </c>
      <c r="K204">
        <f t="shared" si="42"/>
        <v>0.99946449259732106</v>
      </c>
      <c r="L204">
        <f t="shared" si="43"/>
        <v>1050.1732619999675</v>
      </c>
      <c r="M204">
        <f t="shared" si="44"/>
        <v>-5.8484274199997159</v>
      </c>
      <c r="O204">
        <v>2550</v>
      </c>
      <c r="P204">
        <v>5300000</v>
      </c>
      <c r="Q204">
        <v>557.70400500000005</v>
      </c>
      <c r="R204">
        <v>-557104.10079599998</v>
      </c>
      <c r="S204">
        <v>2521300.0590209998</v>
      </c>
      <c r="T204">
        <v>13176.366464000001</v>
      </c>
      <c r="U204">
        <v>59180.045345999999</v>
      </c>
      <c r="V204">
        <f t="shared" si="39"/>
        <v>5.9180045346000005</v>
      </c>
      <c r="Y204">
        <v>5300000</v>
      </c>
      <c r="Z204">
        <v>37.813200000000002</v>
      </c>
      <c r="AA204">
        <v>99.601200000000006</v>
      </c>
      <c r="AB204">
        <v>61.787999999999997</v>
      </c>
      <c r="AD204">
        <f t="shared" si="49"/>
        <v>123449.91956923966</v>
      </c>
      <c r="AE204">
        <f t="shared" si="50"/>
        <v>4.9002530645164386</v>
      </c>
      <c r="AF204">
        <f t="shared" si="51"/>
        <v>29.15354571160632</v>
      </c>
      <c r="AG204">
        <f t="shared" si="52"/>
        <v>2.0656149545482491E-2</v>
      </c>
      <c r="AI204">
        <v>0.24026047485315269</v>
      </c>
      <c r="AJ204">
        <v>84.906070044814172</v>
      </c>
    </row>
    <row r="205" spans="2:38" x14ac:dyDescent="0.2">
      <c r="B205">
        <v>2600</v>
      </c>
      <c r="C205">
        <v>5400000</v>
      </c>
      <c r="D205">
        <v>557.72646299999997</v>
      </c>
      <c r="E205">
        <v>-557043.08458799997</v>
      </c>
      <c r="F205">
        <v>2521300.0590209998</v>
      </c>
      <c r="G205">
        <v>13856.967866000001</v>
      </c>
      <c r="I205">
        <f t="shared" si="40"/>
        <v>1910.2859857137082</v>
      </c>
      <c r="J205">
        <f t="shared" si="41"/>
        <v>0.51332675222112534</v>
      </c>
      <c r="K205">
        <f t="shared" si="42"/>
        <v>0.99946449259732106</v>
      </c>
      <c r="L205">
        <f t="shared" si="43"/>
        <v>1111.189469999983</v>
      </c>
      <c r="M205">
        <f t="shared" si="44"/>
        <v>-5.6182078399994495</v>
      </c>
      <c r="O205">
        <v>2600</v>
      </c>
      <c r="P205">
        <v>5400000</v>
      </c>
      <c r="Q205">
        <v>557.72646299999997</v>
      </c>
      <c r="R205">
        <v>-557043.08458799997</v>
      </c>
      <c r="S205">
        <v>2521300.0590209998</v>
      </c>
      <c r="T205">
        <v>13856.967866000001</v>
      </c>
      <c r="U205">
        <v>62169.763062999999</v>
      </c>
      <c r="V205">
        <f t="shared" si="39"/>
        <v>6.2169763063000003</v>
      </c>
      <c r="Y205">
        <v>5400000</v>
      </c>
      <c r="Z205">
        <v>36.915999999999997</v>
      </c>
      <c r="AA205">
        <v>99.887</v>
      </c>
      <c r="AB205">
        <v>62.970999999999997</v>
      </c>
      <c r="AD205">
        <f t="shared" si="49"/>
        <v>130677.3046005464</v>
      </c>
      <c r="AE205">
        <f t="shared" si="50"/>
        <v>4.8630985537208495</v>
      </c>
      <c r="AF205">
        <f t="shared" si="51"/>
        <v>30.266874165557322</v>
      </c>
      <c r="AG205">
        <f t="shared" si="52"/>
        <v>1.9896339367785894E-2</v>
      </c>
      <c r="AI205">
        <v>0.29750631923547027</v>
      </c>
      <c r="AJ205">
        <v>85.46513195596394</v>
      </c>
    </row>
    <row r="206" spans="2:38" x14ac:dyDescent="0.2">
      <c r="B206">
        <v>2650</v>
      </c>
      <c r="C206">
        <v>5500000</v>
      </c>
      <c r="D206">
        <v>557.73821199999998</v>
      </c>
      <c r="E206">
        <v>-556989.70039799996</v>
      </c>
      <c r="F206">
        <v>2521300.0590209998</v>
      </c>
      <c r="G206">
        <v>14496.296770999999</v>
      </c>
      <c r="I206">
        <f t="shared" si="40"/>
        <v>1963.6701757137198</v>
      </c>
      <c r="J206">
        <f t="shared" si="41"/>
        <v>0.52319842053307009</v>
      </c>
      <c r="K206">
        <f t="shared" si="42"/>
        <v>0.99946449259732106</v>
      </c>
      <c r="L206">
        <f t="shared" si="43"/>
        <v>1164.5736599999946</v>
      </c>
      <c r="M206">
        <f t="shared" si="44"/>
        <v>-5.7708481999995271</v>
      </c>
      <c r="O206">
        <v>2650</v>
      </c>
      <c r="P206">
        <v>5500000</v>
      </c>
      <c r="Q206">
        <v>557.73821199999998</v>
      </c>
      <c r="R206">
        <v>-556989.70039799996</v>
      </c>
      <c r="S206">
        <v>2521300.0590209998</v>
      </c>
      <c r="T206">
        <v>14496.296770999999</v>
      </c>
      <c r="U206">
        <v>64396.116898</v>
      </c>
      <c r="V206">
        <f t="shared" si="39"/>
        <v>6.4396116898000004</v>
      </c>
      <c r="Y206">
        <v>5500000</v>
      </c>
      <c r="Z206">
        <v>37.104500000000002</v>
      </c>
      <c r="AA206">
        <v>100.271</v>
      </c>
      <c r="AB206">
        <v>63.166499999999999</v>
      </c>
      <c r="AD206">
        <f t="shared" si="49"/>
        <v>131898.19086832574</v>
      </c>
      <c r="AE206">
        <f t="shared" si="50"/>
        <v>4.9906241976032364</v>
      </c>
      <c r="AF206">
        <f t="shared" si="51"/>
        <v>29.973241713549339</v>
      </c>
      <c r="AG206">
        <f t="shared" si="52"/>
        <v>2.0091253583951741E-2</v>
      </c>
      <c r="AI206">
        <v>0.27873332672602036</v>
      </c>
      <c r="AJ206">
        <v>86.582799225692128</v>
      </c>
      <c r="AK206">
        <f>AVERAGE(AI201:AI211)</f>
        <v>0.24947063231532443</v>
      </c>
      <c r="AL206">
        <f>AVERAGE(AJ201:AJ211)</f>
        <v>86.07273925632829</v>
      </c>
    </row>
    <row r="207" spans="2:38" x14ac:dyDescent="0.2">
      <c r="B207">
        <v>2700</v>
      </c>
      <c r="C207">
        <v>5600000</v>
      </c>
      <c r="D207">
        <v>557.77487900000006</v>
      </c>
      <c r="E207">
        <v>-556933.47057999996</v>
      </c>
      <c r="F207">
        <v>2521300.0590209998</v>
      </c>
      <c r="G207">
        <v>15147.968741000001</v>
      </c>
      <c r="I207">
        <f t="shared" si="40"/>
        <v>2019.8999937137123</v>
      </c>
      <c r="J207">
        <f t="shared" si="41"/>
        <v>0.53307008884501483</v>
      </c>
      <c r="K207">
        <f t="shared" si="42"/>
        <v>0.99946449259732106</v>
      </c>
      <c r="L207">
        <f t="shared" si="43"/>
        <v>1220.8034779999871</v>
      </c>
      <c r="M207">
        <f t="shared" si="44"/>
        <v>-5.7139356399999084</v>
      </c>
      <c r="O207">
        <v>2700</v>
      </c>
      <c r="P207">
        <v>5600000</v>
      </c>
      <c r="Q207">
        <v>557.77487900000006</v>
      </c>
      <c r="R207">
        <v>-556933.47057999996</v>
      </c>
      <c r="S207">
        <v>2521300.0590209998</v>
      </c>
      <c r="T207">
        <v>15147.968741000001</v>
      </c>
      <c r="U207">
        <v>67055.253909999999</v>
      </c>
      <c r="V207">
        <f t="shared" si="39"/>
        <v>6.7055253910000001</v>
      </c>
      <c r="Y207">
        <v>5600000</v>
      </c>
      <c r="Z207">
        <v>36.713500000000003</v>
      </c>
      <c r="AA207">
        <v>100.605</v>
      </c>
      <c r="AB207">
        <v>63.891500000000001</v>
      </c>
      <c r="AD207">
        <f t="shared" si="49"/>
        <v>136492.14242056536</v>
      </c>
      <c r="AE207">
        <f t="shared" si="50"/>
        <v>5.0217973984679896</v>
      </c>
      <c r="AF207">
        <f t="shared" si="51"/>
        <v>30.44280302432017</v>
      </c>
      <c r="AG207">
        <f t="shared" si="52"/>
        <v>1.9781358487880173E-2</v>
      </c>
      <c r="AI207">
        <v>0.21917099521657943</v>
      </c>
      <c r="AJ207">
        <v>86.888180492327223</v>
      </c>
    </row>
    <row r="208" spans="2:38" x14ac:dyDescent="0.2">
      <c r="B208">
        <v>2750</v>
      </c>
      <c r="C208">
        <v>5700000</v>
      </c>
      <c r="D208">
        <v>557.75606400000004</v>
      </c>
      <c r="E208">
        <v>-556854.48083799996</v>
      </c>
      <c r="F208">
        <v>2521300.0590209998</v>
      </c>
      <c r="G208">
        <v>15931.298805</v>
      </c>
      <c r="I208">
        <f t="shared" si="40"/>
        <v>2098.8897357137175</v>
      </c>
      <c r="J208">
        <f t="shared" si="41"/>
        <v>0.54294175715695958</v>
      </c>
      <c r="K208">
        <f t="shared" si="42"/>
        <v>0.99946449259732106</v>
      </c>
      <c r="L208">
        <f t="shared" si="43"/>
        <v>1299.7932199999923</v>
      </c>
      <c r="M208">
        <f t="shared" si="44"/>
        <v>-5.2587371599996553</v>
      </c>
      <c r="O208">
        <v>2750</v>
      </c>
      <c r="P208">
        <v>5700000</v>
      </c>
      <c r="Q208">
        <v>557.75606400000004</v>
      </c>
      <c r="R208">
        <v>-556854.48083799996</v>
      </c>
      <c r="S208">
        <v>2521300.0590209998</v>
      </c>
      <c r="T208">
        <v>15931.298805</v>
      </c>
      <c r="U208">
        <v>69484.762497000003</v>
      </c>
      <c r="V208">
        <f t="shared" si="39"/>
        <v>6.9484762497000006</v>
      </c>
      <c r="Y208">
        <v>5700000</v>
      </c>
      <c r="Z208">
        <v>36.785600000000002</v>
      </c>
      <c r="AA208">
        <v>101.629</v>
      </c>
      <c r="AB208">
        <v>64.843400000000003</v>
      </c>
      <c r="AD208">
        <f t="shared" si="49"/>
        <v>142684.15033616082</v>
      </c>
      <c r="AE208">
        <f t="shared" si="50"/>
        <v>4.9779195168848656</v>
      </c>
      <c r="AF208">
        <f t="shared" si="51"/>
        <v>31.245234666340377</v>
      </c>
      <c r="AG208">
        <f t="shared" si="52"/>
        <v>1.9273339004514927E-2</v>
      </c>
      <c r="AI208">
        <v>0.22560291243339681</v>
      </c>
      <c r="AJ208">
        <v>87.080314654633014</v>
      </c>
    </row>
    <row r="209" spans="2:38" x14ac:dyDescent="0.2">
      <c r="B209">
        <v>2800</v>
      </c>
      <c r="C209">
        <v>5800000</v>
      </c>
      <c r="D209">
        <v>557.73643400000003</v>
      </c>
      <c r="E209">
        <v>-556795.28408799996</v>
      </c>
      <c r="F209">
        <v>2521300.0590209998</v>
      </c>
      <c r="G209">
        <v>16726.740401999999</v>
      </c>
      <c r="I209">
        <f t="shared" si="40"/>
        <v>2158.0864857137203</v>
      </c>
      <c r="J209">
        <f t="shared" si="41"/>
        <v>0.55281342546890422</v>
      </c>
      <c r="K209">
        <f t="shared" si="42"/>
        <v>0.99946449259732106</v>
      </c>
      <c r="L209">
        <f t="shared" si="43"/>
        <v>1358.9899699999951</v>
      </c>
      <c r="M209">
        <f t="shared" si="44"/>
        <v>-5.6545969999997032</v>
      </c>
      <c r="O209">
        <v>2800</v>
      </c>
      <c r="P209">
        <v>5800000</v>
      </c>
      <c r="Q209">
        <v>557.73643400000003</v>
      </c>
      <c r="R209">
        <v>-556795.28408799996</v>
      </c>
      <c r="S209">
        <v>2521300.0590209998</v>
      </c>
      <c r="T209">
        <v>16726.740401999999</v>
      </c>
      <c r="U209">
        <v>71943.271630999996</v>
      </c>
      <c r="V209">
        <f t="shared" si="39"/>
        <v>7.1943271630999996</v>
      </c>
      <c r="Y209">
        <v>5800000</v>
      </c>
      <c r="Z209">
        <v>36.5246</v>
      </c>
      <c r="AA209">
        <v>101.06</v>
      </c>
      <c r="AB209">
        <v>64.535399999999996</v>
      </c>
      <c r="AD209">
        <f t="shared" si="49"/>
        <v>140660.58404896344</v>
      </c>
      <c r="AE209">
        <f t="shared" si="50"/>
        <v>5.2281951976737853</v>
      </c>
      <c r="AF209">
        <f t="shared" si="51"/>
        <v>30.252072755102063</v>
      </c>
      <c r="AG209">
        <f t="shared" si="52"/>
        <v>1.9906074035817525E-2</v>
      </c>
      <c r="AI209">
        <v>0.26262188791884838</v>
      </c>
      <c r="AJ209">
        <v>87.83349450594875</v>
      </c>
    </row>
    <row r="210" spans="2:38" x14ac:dyDescent="0.2">
      <c r="B210">
        <v>2850</v>
      </c>
      <c r="C210">
        <v>5900000</v>
      </c>
      <c r="D210">
        <v>557.73501599999997</v>
      </c>
      <c r="E210">
        <v>-556735.46337000001</v>
      </c>
      <c r="F210">
        <v>2521300.0590209998</v>
      </c>
      <c r="G210">
        <v>17605.388030999999</v>
      </c>
      <c r="I210">
        <f t="shared" si="40"/>
        <v>2217.9072037136648</v>
      </c>
      <c r="J210">
        <f t="shared" si="41"/>
        <v>0.56268509378084897</v>
      </c>
      <c r="K210">
        <f t="shared" si="42"/>
        <v>0.99946449259732106</v>
      </c>
      <c r="L210">
        <f t="shared" si="43"/>
        <v>1418.8106879999395</v>
      </c>
      <c r="M210">
        <f t="shared" si="44"/>
        <v>-5.6421176400008699</v>
      </c>
      <c r="O210">
        <v>2850</v>
      </c>
      <c r="P210">
        <v>5900000</v>
      </c>
      <c r="Q210">
        <v>557.73501599999997</v>
      </c>
      <c r="R210">
        <v>-556735.46337000001</v>
      </c>
      <c r="S210">
        <v>2521300.0590209998</v>
      </c>
      <c r="T210">
        <v>17605.388030999999</v>
      </c>
      <c r="U210">
        <v>73662.159459999995</v>
      </c>
      <c r="V210">
        <f t="shared" si="39"/>
        <v>7.3662159459999996</v>
      </c>
      <c r="Y210">
        <v>5900000</v>
      </c>
      <c r="Z210">
        <v>36.314599999999999</v>
      </c>
      <c r="AA210">
        <v>102.18300000000001</v>
      </c>
      <c r="AB210">
        <v>65.868399999999994</v>
      </c>
      <c r="AD210">
        <f t="shared" si="49"/>
        <v>149558.03148444637</v>
      </c>
      <c r="AE210">
        <f t="shared" si="50"/>
        <v>5.034643603533671</v>
      </c>
      <c r="AF210">
        <f t="shared" si="51"/>
        <v>31.601349670152143</v>
      </c>
      <c r="AG210">
        <f t="shared" si="52"/>
        <v>1.9056148116635196E-2</v>
      </c>
      <c r="AI210">
        <v>0.21608541704782619</v>
      </c>
      <c r="AJ210">
        <v>88.840390934953618</v>
      </c>
    </row>
    <row r="211" spans="2:38" x14ac:dyDescent="0.2">
      <c r="AI211">
        <v>0.20612929003883232</v>
      </c>
      <c r="AJ211">
        <v>89.011785033502107</v>
      </c>
    </row>
    <row r="212" spans="2:38" x14ac:dyDescent="0.2">
      <c r="AI212">
        <v>0.19430105973557957</v>
      </c>
      <c r="AJ212">
        <v>91.025160990138858</v>
      </c>
    </row>
    <row r="213" spans="2:38" x14ac:dyDescent="0.2">
      <c r="AI213">
        <v>0.33498785445039531</v>
      </c>
      <c r="AJ213">
        <v>91.47808387359332</v>
      </c>
    </row>
    <row r="214" spans="2:38" x14ac:dyDescent="0.2">
      <c r="B214" t="s">
        <v>5</v>
      </c>
      <c r="AE214" t="s">
        <v>6</v>
      </c>
      <c r="AI214">
        <v>0.23387080124532422</v>
      </c>
      <c r="AJ214">
        <v>92.160243594574084</v>
      </c>
    </row>
    <row r="215" spans="2:38" x14ac:dyDescent="0.2">
      <c r="D215" t="s">
        <v>7</v>
      </c>
      <c r="F215" t="s">
        <v>34</v>
      </c>
      <c r="Y215" t="s">
        <v>8</v>
      </c>
      <c r="Z215" t="s">
        <v>9</v>
      </c>
      <c r="AA215" t="s">
        <v>10</v>
      </c>
      <c r="AB215" t="s">
        <v>11</v>
      </c>
      <c r="AD215">
        <f>(4/3)*3.14*((3.413*6.5)^3)</f>
        <v>45710.641842597375</v>
      </c>
      <c r="AE215" t="s">
        <v>12</v>
      </c>
      <c r="AI215">
        <v>0.18939276180327499</v>
      </c>
      <c r="AJ215">
        <v>93.058134745765827</v>
      </c>
    </row>
    <row r="216" spans="2:38" x14ac:dyDescent="0.2">
      <c r="B216">
        <v>2277</v>
      </c>
      <c r="C216" t="s">
        <v>13</v>
      </c>
      <c r="D216" t="s">
        <v>14</v>
      </c>
      <c r="E216" t="s">
        <v>15</v>
      </c>
      <c r="F216" t="s">
        <v>16</v>
      </c>
      <c r="G216" t="s">
        <v>17</v>
      </c>
      <c r="I216" t="s">
        <v>18</v>
      </c>
      <c r="J216" t="s">
        <v>19</v>
      </c>
      <c r="K216" t="s">
        <v>20</v>
      </c>
      <c r="L216" t="s">
        <v>21</v>
      </c>
      <c r="M216" t="s">
        <v>22</v>
      </c>
      <c r="Y216">
        <v>0</v>
      </c>
      <c r="Z216">
        <v>46.305</v>
      </c>
      <c r="AA216">
        <v>90.894999999999996</v>
      </c>
      <c r="AB216">
        <v>44.59</v>
      </c>
      <c r="AD216">
        <f>(1/6)*3.14*(AB216)^3</f>
        <v>46397.097696343335</v>
      </c>
      <c r="AI216">
        <v>0.18066643055783335</v>
      </c>
      <c r="AJ216">
        <v>93.229930962089071</v>
      </c>
    </row>
    <row r="217" spans="2:38" x14ac:dyDescent="0.2">
      <c r="B217" t="s">
        <v>23</v>
      </c>
      <c r="C217">
        <v>100000</v>
      </c>
      <c r="D217">
        <v>557.82457199999999</v>
      </c>
      <c r="E217">
        <v>-581982.60408700001</v>
      </c>
      <c r="F217">
        <v>2522650.957283</v>
      </c>
      <c r="G217">
        <v>-5.9550000000000002E-3</v>
      </c>
      <c r="Y217">
        <v>100000</v>
      </c>
      <c r="Z217">
        <v>46.618000000000002</v>
      </c>
      <c r="AA217">
        <v>90.694900000000004</v>
      </c>
      <c r="AB217">
        <v>44.076900000000002</v>
      </c>
      <c r="AD217">
        <f t="shared" ref="AD217:AD218" si="53">(1/6)*3.14*(AB217)^3</f>
        <v>44813.774504834764</v>
      </c>
      <c r="AI217">
        <v>0.19277840737203186</v>
      </c>
      <c r="AJ217">
        <v>94.91766387829712</v>
      </c>
      <c r="AK217">
        <f>AVERAGE(AI212:AI222)</f>
        <v>0.20261967741678893</v>
      </c>
      <c r="AL217">
        <f>AVERAGE(AJ212:AJ222)</f>
        <v>94.829710773680617</v>
      </c>
    </row>
    <row r="218" spans="2:38" x14ac:dyDescent="0.2">
      <c r="B218">
        <v>0</v>
      </c>
      <c r="C218">
        <v>200000</v>
      </c>
      <c r="D218">
        <v>557.76120700000001</v>
      </c>
      <c r="E218">
        <v>-571168.29859499994</v>
      </c>
      <c r="F218">
        <v>2521431.0431420002</v>
      </c>
      <c r="G218">
        <v>-2.3699000000000001E-2</v>
      </c>
      <c r="I218">
        <f>E218-(128000-$B$216)/128000*$E$217</f>
        <v>461.38057398365345</v>
      </c>
      <c r="J218">
        <f>B218/$B$216</f>
        <v>0</v>
      </c>
      <c r="K218">
        <f>F218/$F$217</f>
        <v>0.99951641580160833</v>
      </c>
      <c r="L218">
        <f>E218-$E$218</f>
        <v>0</v>
      </c>
      <c r="O218" t="s">
        <v>24</v>
      </c>
      <c r="P218" t="s">
        <v>13</v>
      </c>
      <c r="Q218" t="s">
        <v>14</v>
      </c>
      <c r="R218" t="s">
        <v>15</v>
      </c>
      <c r="S218" t="s">
        <v>16</v>
      </c>
      <c r="T218" t="s">
        <v>17</v>
      </c>
      <c r="U218" t="s">
        <v>25</v>
      </c>
      <c r="V218" t="s">
        <v>26</v>
      </c>
      <c r="Y218">
        <v>200000</v>
      </c>
      <c r="Z218">
        <v>46.662100000000002</v>
      </c>
      <c r="AA218">
        <v>89.845399999999998</v>
      </c>
      <c r="AB218">
        <v>43.183300000000003</v>
      </c>
      <c r="AD218">
        <f t="shared" si="53"/>
        <v>42143.041886437968</v>
      </c>
      <c r="AE218" t="s">
        <v>27</v>
      </c>
      <c r="AF218" t="s">
        <v>28</v>
      </c>
      <c r="AG218" t="s">
        <v>29</v>
      </c>
      <c r="AI218">
        <v>0.23026397917698063</v>
      </c>
      <c r="AJ218">
        <v>95.896998876670509</v>
      </c>
    </row>
    <row r="219" spans="2:38" x14ac:dyDescent="0.2">
      <c r="B219">
        <v>20</v>
      </c>
      <c r="C219">
        <v>300000</v>
      </c>
      <c r="D219">
        <v>557.73667699999999</v>
      </c>
      <c r="E219">
        <v>-571168.43608500005</v>
      </c>
      <c r="F219">
        <v>2521083.0810639998</v>
      </c>
      <c r="G219">
        <v>124.49343399999999</v>
      </c>
      <c r="I219">
        <f t="shared" ref="I219:I225" si="54">E219-(128000-$B$216)/128000*$E$217</f>
        <v>461.24308398354333</v>
      </c>
      <c r="J219">
        <f t="shared" ref="J219:J225" si="55">B219/$B$216</f>
        <v>8.7834870443566099E-3</v>
      </c>
      <c r="K219">
        <f t="shared" ref="K219:K225" si="56">F219/$F$217</f>
        <v>0.99937848071510893</v>
      </c>
      <c r="L219">
        <f t="shared" ref="L219:L225" si="57">E219-$E$218</f>
        <v>-0.13749000011011958</v>
      </c>
      <c r="M219">
        <f>((L219-L218)-(B219-B218)*$H$14)/(B219-B218)</f>
        <v>-6.8454065000052653</v>
      </c>
      <c r="O219">
        <v>20</v>
      </c>
      <c r="P219">
        <v>300000</v>
      </c>
      <c r="Q219">
        <v>557.73667699999999</v>
      </c>
      <c r="R219">
        <v>-571168.43608500005</v>
      </c>
      <c r="S219">
        <v>2521083.0810639998</v>
      </c>
      <c r="T219">
        <v>124.49343399999999</v>
      </c>
      <c r="U219">
        <v>81.655575999999996</v>
      </c>
      <c r="V219">
        <f>U219*10^-4</f>
        <v>8.1655575999999997E-3</v>
      </c>
      <c r="Y219">
        <v>300000</v>
      </c>
      <c r="Z219">
        <v>46.718200000000003</v>
      </c>
      <c r="AA219">
        <v>90.626499999999993</v>
      </c>
      <c r="AB219">
        <v>43.908299999999997</v>
      </c>
      <c r="AD219">
        <f>(1/6)*3.14*(AB219)^3</f>
        <v>44301.483165248028</v>
      </c>
      <c r="AE219">
        <f>V219*$AD$215/AD219</f>
        <v>8.4252908081302001E-3</v>
      </c>
      <c r="AF219">
        <f>AD219/O219*0.6022</f>
        <v>1333.9176581056181</v>
      </c>
      <c r="AG219">
        <f>O219/AD219</f>
        <v>4.5145215399219077E-4</v>
      </c>
      <c r="AI219">
        <v>0.1828045266655578</v>
      </c>
      <c r="AJ219">
        <v>96.207448749021921</v>
      </c>
    </row>
    <row r="220" spans="2:38" x14ac:dyDescent="0.2">
      <c r="B220">
        <v>40</v>
      </c>
      <c r="C220">
        <v>400000</v>
      </c>
      <c r="D220">
        <v>557.76023199999997</v>
      </c>
      <c r="E220">
        <v>-571177.29086099996</v>
      </c>
      <c r="F220">
        <v>2521083.0810639998</v>
      </c>
      <c r="G220">
        <v>98.774809000000005</v>
      </c>
      <c r="I220">
        <f t="shared" si="54"/>
        <v>452.38830798363779</v>
      </c>
      <c r="J220">
        <f t="shared" si="55"/>
        <v>1.756697408871322E-2</v>
      </c>
      <c r="K220">
        <f t="shared" si="56"/>
        <v>0.99937848071510893</v>
      </c>
      <c r="L220">
        <f t="shared" si="57"/>
        <v>-8.9922660000156611</v>
      </c>
      <c r="M220">
        <f t="shared" ref="M220:M225" si="58">((L220-L219)-(B220-B219)*$H$14)/(B220-B219)</f>
        <v>-7.2812707999950366</v>
      </c>
      <c r="O220">
        <v>40</v>
      </c>
      <c r="P220">
        <v>400000</v>
      </c>
      <c r="Q220">
        <v>557.76023199999997</v>
      </c>
      <c r="R220">
        <v>-571177.29086099996</v>
      </c>
      <c r="S220">
        <v>2521083.0810639998</v>
      </c>
      <c r="T220">
        <v>98.774809000000005</v>
      </c>
      <c r="U220">
        <v>175.70545300000001</v>
      </c>
      <c r="V220">
        <f>U220*10^-4</f>
        <v>1.75705453E-2</v>
      </c>
      <c r="Y220">
        <v>400000</v>
      </c>
      <c r="Z220">
        <v>46.713500000000003</v>
      </c>
      <c r="AA220">
        <v>90.508899999999997</v>
      </c>
      <c r="AB220">
        <v>43.795400000000001</v>
      </c>
      <c r="AD220">
        <f t="shared" ref="AD220:AD248" si="59">(1/6)*3.14*(AB220)^3</f>
        <v>43960.628161357628</v>
      </c>
      <c r="AE220">
        <f t="shared" ref="AE220:AE248" si="60">V220*$AD$215/AD220</f>
        <v>1.8270005156419241E-2</v>
      </c>
      <c r="AF220">
        <f t="shared" ref="AF220:AF248" si="61">AD220/O220*0.6022</f>
        <v>661.82725696923899</v>
      </c>
      <c r="AG220">
        <f t="shared" ref="AG220:AG248" si="62">O220/AD220</f>
        <v>9.0990510538611663E-4</v>
      </c>
      <c r="AI220">
        <v>0.16801888551067401</v>
      </c>
      <c r="AJ220">
        <v>97.651927859729511</v>
      </c>
    </row>
    <row r="221" spans="2:38" x14ac:dyDescent="0.2">
      <c r="B221">
        <v>60</v>
      </c>
      <c r="C221">
        <v>500000</v>
      </c>
      <c r="D221">
        <v>557.70856800000001</v>
      </c>
      <c r="E221">
        <v>-571174.55752699997</v>
      </c>
      <c r="F221">
        <v>2521083.0810639998</v>
      </c>
      <c r="G221">
        <v>55.811034999999997</v>
      </c>
      <c r="I221">
        <f t="shared" si="54"/>
        <v>455.12164198362734</v>
      </c>
      <c r="J221">
        <f t="shared" si="55"/>
        <v>2.6350461133069828E-2</v>
      </c>
      <c r="K221">
        <f t="shared" si="56"/>
        <v>0.99937848071510893</v>
      </c>
      <c r="L221">
        <f t="shared" si="57"/>
        <v>-6.2589320000261068</v>
      </c>
      <c r="M221">
        <f t="shared" si="58"/>
        <v>-6.7018653000002812</v>
      </c>
      <c r="O221">
        <v>60</v>
      </c>
      <c r="P221">
        <v>500000</v>
      </c>
      <c r="Q221">
        <v>557.70856800000001</v>
      </c>
      <c r="R221">
        <v>-571174.55752699997</v>
      </c>
      <c r="S221">
        <v>2521083.0810639998</v>
      </c>
      <c r="T221">
        <v>55.811034999999997</v>
      </c>
      <c r="U221">
        <v>234.138733</v>
      </c>
      <c r="V221">
        <f t="shared" ref="V221:V275" si="63">U221*10^-4</f>
        <v>2.3413873300000002E-2</v>
      </c>
      <c r="Y221">
        <v>500000</v>
      </c>
      <c r="Z221">
        <v>46.8185</v>
      </c>
      <c r="AA221">
        <v>90.180300000000003</v>
      </c>
      <c r="AB221">
        <v>43.361800000000002</v>
      </c>
      <c r="AD221">
        <f t="shared" si="59"/>
        <v>42667.805199749644</v>
      </c>
      <c r="AE221">
        <f t="shared" si="60"/>
        <v>2.5083623860046436E-2</v>
      </c>
      <c r="AF221">
        <f t="shared" si="61"/>
        <v>428.24253818815384</v>
      </c>
      <c r="AG221">
        <f t="shared" si="62"/>
        <v>1.4062124761072092E-3</v>
      </c>
      <c r="AI221">
        <v>0.16509422193197765</v>
      </c>
      <c r="AJ221">
        <v>98.310047363750897</v>
      </c>
    </row>
    <row r="222" spans="2:38" x14ac:dyDescent="0.2">
      <c r="B222">
        <v>80</v>
      </c>
      <c r="C222">
        <v>600000</v>
      </c>
      <c r="D222">
        <v>557.74332700000002</v>
      </c>
      <c r="E222">
        <v>-571174.99891299999</v>
      </c>
      <c r="F222">
        <v>2521083.0810639998</v>
      </c>
      <c r="G222">
        <v>64.527079999999998</v>
      </c>
      <c r="I222">
        <f t="shared" si="54"/>
        <v>454.68025598360691</v>
      </c>
      <c r="J222">
        <f t="shared" si="55"/>
        <v>3.513394817742644E-2</v>
      </c>
      <c r="K222">
        <f t="shared" si="56"/>
        <v>0.99937848071510893</v>
      </c>
      <c r="L222">
        <f t="shared" si="57"/>
        <v>-6.7003180000465363</v>
      </c>
      <c r="M222">
        <f t="shared" si="58"/>
        <v>-6.8606013000007806</v>
      </c>
      <c r="O222">
        <v>80</v>
      </c>
      <c r="P222">
        <v>600000</v>
      </c>
      <c r="Q222">
        <v>557.74332700000002</v>
      </c>
      <c r="R222">
        <v>-571174.99891299999</v>
      </c>
      <c r="S222">
        <v>2521083.0810639998</v>
      </c>
      <c r="T222">
        <v>64.527079999999998</v>
      </c>
      <c r="U222">
        <v>357.65171400000003</v>
      </c>
      <c r="V222">
        <f t="shared" si="63"/>
        <v>3.5765171400000004E-2</v>
      </c>
      <c r="Y222">
        <v>600000</v>
      </c>
      <c r="Z222">
        <v>46.500100000000003</v>
      </c>
      <c r="AA222">
        <v>90.489400000000003</v>
      </c>
      <c r="AB222">
        <v>43.9893</v>
      </c>
      <c r="AD222">
        <f t="shared" si="59"/>
        <v>44547.111710994759</v>
      </c>
      <c r="AE222">
        <f t="shared" si="60"/>
        <v>3.6699325220247825E-2</v>
      </c>
      <c r="AF222">
        <f t="shared" si="61"/>
        <v>335.32838340451303</v>
      </c>
      <c r="AG222">
        <f t="shared" si="62"/>
        <v>1.7958515586602003E-3</v>
      </c>
      <c r="AI222">
        <v>0.15663752313504903</v>
      </c>
      <c r="AJ222">
        <v>99.191177616855768</v>
      </c>
    </row>
    <row r="223" spans="2:38" x14ac:dyDescent="0.2">
      <c r="B223">
        <v>100</v>
      </c>
      <c r="C223">
        <v>700000</v>
      </c>
      <c r="D223">
        <v>557.75038900000004</v>
      </c>
      <c r="E223">
        <v>-571182.11514699995</v>
      </c>
      <c r="F223">
        <v>2521083.0810639998</v>
      </c>
      <c r="G223">
        <v>94.852913000000001</v>
      </c>
      <c r="I223">
        <f t="shared" si="54"/>
        <v>447.56402198364958</v>
      </c>
      <c r="J223">
        <f t="shared" si="55"/>
        <v>4.3917435221783048E-2</v>
      </c>
      <c r="K223">
        <f t="shared" si="56"/>
        <v>0.99937848071510893</v>
      </c>
      <c r="L223">
        <f t="shared" si="57"/>
        <v>-13.816552000003867</v>
      </c>
      <c r="M223">
        <f t="shared" si="58"/>
        <v>-7.194343699997626</v>
      </c>
      <c r="O223">
        <v>100</v>
      </c>
      <c r="P223">
        <v>700000</v>
      </c>
      <c r="Q223">
        <v>557.75038900000004</v>
      </c>
      <c r="R223">
        <v>-571182.11514699995</v>
      </c>
      <c r="S223">
        <v>2521083.0810639998</v>
      </c>
      <c r="T223">
        <v>94.852913000000001</v>
      </c>
      <c r="U223">
        <v>444.95941599999998</v>
      </c>
      <c r="V223">
        <f t="shared" si="63"/>
        <v>4.4495941599999998E-2</v>
      </c>
      <c r="Y223">
        <v>700000</v>
      </c>
      <c r="Z223">
        <v>46.605699999999999</v>
      </c>
      <c r="AA223">
        <v>90.610200000000006</v>
      </c>
      <c r="AB223">
        <v>44.0045</v>
      </c>
      <c r="AD223">
        <f t="shared" si="59"/>
        <v>44593.305905584348</v>
      </c>
      <c r="AE223">
        <f t="shared" si="60"/>
        <v>4.5610837963731735E-2</v>
      </c>
      <c r="AF223">
        <f t="shared" si="61"/>
        <v>268.54088816342892</v>
      </c>
      <c r="AG223">
        <f t="shared" si="62"/>
        <v>2.2424890455918669E-3</v>
      </c>
      <c r="AI223">
        <v>0.15435608826300118</v>
      </c>
      <c r="AJ223">
        <v>101.48062617381768</v>
      </c>
    </row>
    <row r="224" spans="2:38" x14ac:dyDescent="0.2">
      <c r="B224">
        <v>120</v>
      </c>
      <c r="C224">
        <v>800000</v>
      </c>
      <c r="D224">
        <v>557.73770500000001</v>
      </c>
      <c r="E224">
        <v>-571178.80510799994</v>
      </c>
      <c r="F224">
        <v>2521083.0810639998</v>
      </c>
      <c r="G224">
        <v>34.600003999999998</v>
      </c>
      <c r="I224">
        <f t="shared" si="54"/>
        <v>450.87406098365318</v>
      </c>
      <c r="J224">
        <f t="shared" si="55"/>
        <v>5.2700922266139656E-2</v>
      </c>
      <c r="K224">
        <f t="shared" si="56"/>
        <v>0.99937848071510893</v>
      </c>
      <c r="L224">
        <f t="shared" si="57"/>
        <v>-10.506513000000268</v>
      </c>
      <c r="M224">
        <f t="shared" si="58"/>
        <v>-6.6730300499995794</v>
      </c>
      <c r="O224">
        <v>120</v>
      </c>
      <c r="P224">
        <v>800000</v>
      </c>
      <c r="Q224">
        <v>557.73770500000001</v>
      </c>
      <c r="R224">
        <v>-571178.80510799994</v>
      </c>
      <c r="S224">
        <v>2521083.0810639998</v>
      </c>
      <c r="T224">
        <v>34.600003999999998</v>
      </c>
      <c r="U224">
        <v>572.224199</v>
      </c>
      <c r="V224">
        <f t="shared" si="63"/>
        <v>5.7222419900000002E-2</v>
      </c>
      <c r="Y224">
        <v>800000</v>
      </c>
      <c r="Z224">
        <v>46.540999999999997</v>
      </c>
      <c r="AA224">
        <v>90.365899999999996</v>
      </c>
      <c r="AB224">
        <v>43.8249</v>
      </c>
      <c r="AD224">
        <f t="shared" si="59"/>
        <v>44049.52189860701</v>
      </c>
      <c r="AE224">
        <f t="shared" si="60"/>
        <v>5.9380293557699956E-2</v>
      </c>
      <c r="AF224">
        <f t="shared" si="61"/>
        <v>221.05518406117616</v>
      </c>
      <c r="AG224">
        <f t="shared" si="62"/>
        <v>2.7242066389781814E-3</v>
      </c>
      <c r="AI224">
        <v>0.20348186478236008</v>
      </c>
      <c r="AJ224">
        <v>101.74148159720197</v>
      </c>
    </row>
    <row r="225" spans="2:38" x14ac:dyDescent="0.2">
      <c r="B225">
        <v>140</v>
      </c>
      <c r="C225">
        <v>900000</v>
      </c>
      <c r="D225">
        <v>557.85600099999999</v>
      </c>
      <c r="E225">
        <v>-571195.14436000003</v>
      </c>
      <c r="F225">
        <v>2521083.0810639998</v>
      </c>
      <c r="G225">
        <v>81.516855000000007</v>
      </c>
      <c r="I225">
        <f t="shared" si="54"/>
        <v>434.53480898356065</v>
      </c>
      <c r="J225">
        <f t="shared" si="55"/>
        <v>6.1484409310496264E-2</v>
      </c>
      <c r="K225">
        <f t="shared" si="56"/>
        <v>0.99937848071510893</v>
      </c>
      <c r="L225">
        <f t="shared" si="57"/>
        <v>-26.845765000092797</v>
      </c>
      <c r="M225">
        <f t="shared" si="58"/>
        <v>-7.6554946000043858</v>
      </c>
      <c r="O225">
        <v>140</v>
      </c>
      <c r="P225">
        <v>900000</v>
      </c>
      <c r="Q225">
        <v>557.85600099999999</v>
      </c>
      <c r="R225">
        <v>-571195.14436000003</v>
      </c>
      <c r="S225">
        <v>2521083.0810639998</v>
      </c>
      <c r="T225">
        <v>81.516855000000007</v>
      </c>
      <c r="U225">
        <v>760.20601899999997</v>
      </c>
      <c r="V225">
        <f t="shared" si="63"/>
        <v>7.6020601899999998E-2</v>
      </c>
      <c r="Y225">
        <v>900000</v>
      </c>
      <c r="Z225">
        <v>46.8581</v>
      </c>
      <c r="AA225">
        <v>90.346299999999999</v>
      </c>
      <c r="AB225">
        <v>43.488199999999999</v>
      </c>
      <c r="AD225">
        <f t="shared" si="59"/>
        <v>43042.024935035937</v>
      </c>
      <c r="AE225">
        <f t="shared" si="60"/>
        <v>8.0733899284580121E-2</v>
      </c>
      <c r="AF225">
        <f t="shared" si="61"/>
        <v>185.14219582770457</v>
      </c>
      <c r="AG225">
        <f t="shared" si="62"/>
        <v>3.252635074936748E-3</v>
      </c>
      <c r="AI225">
        <v>0.15057337356710465</v>
      </c>
      <c r="AJ225">
        <v>102.48003316349082</v>
      </c>
    </row>
    <row r="226" spans="2:38" x14ac:dyDescent="0.2">
      <c r="B226">
        <v>160</v>
      </c>
      <c r="C226">
        <v>1000000</v>
      </c>
      <c r="D226">
        <v>557.69964400000003</v>
      </c>
      <c r="E226">
        <v>-571170.44957399997</v>
      </c>
      <c r="F226">
        <v>2521083.0810639998</v>
      </c>
      <c r="G226">
        <v>76.446932000000004</v>
      </c>
      <c r="I226">
        <f t="shared" ref="I226:I268" si="64">E226-(128000-$B$216)/128000*$E$217</f>
        <v>459.22959498362616</v>
      </c>
      <c r="J226">
        <f t="shared" ref="J226:J268" si="65">B226/$B$216</f>
        <v>7.026789635485288E-2</v>
      </c>
      <c r="K226">
        <f t="shared" ref="K226:K268" si="66">F226/$F$217</f>
        <v>0.99937848071510893</v>
      </c>
      <c r="L226">
        <f t="shared" ref="L226:L268" si="67">E226-$E$218</f>
        <v>-2.1509790000272915</v>
      </c>
      <c r="M226">
        <f t="shared" ref="M226:M268" si="68">((L226-L225)-(B226-B225)*$H$14)/(B226-B225)</f>
        <v>-5.6037926999964842</v>
      </c>
      <c r="O226">
        <v>160</v>
      </c>
      <c r="P226">
        <v>1000000</v>
      </c>
      <c r="Q226">
        <v>557.69964400000003</v>
      </c>
      <c r="R226">
        <v>-571170.44957399997</v>
      </c>
      <c r="S226">
        <v>2521083.0810639998</v>
      </c>
      <c r="T226">
        <v>76.446932000000004</v>
      </c>
      <c r="U226">
        <v>846.85556399999996</v>
      </c>
      <c r="V226">
        <f t="shared" si="63"/>
        <v>8.4685556400000001E-2</v>
      </c>
      <c r="Y226">
        <v>1000000</v>
      </c>
      <c r="Z226">
        <v>46.771999999999998</v>
      </c>
      <c r="AA226">
        <v>90.462000000000003</v>
      </c>
      <c r="AB226">
        <v>43.69</v>
      </c>
      <c r="AD226">
        <f t="shared" si="59"/>
        <v>43643.998464043325</v>
      </c>
      <c r="AE226">
        <f t="shared" si="60"/>
        <v>8.8695611632162413E-2</v>
      </c>
      <c r="AF226">
        <f t="shared" si="61"/>
        <v>164.26509921904307</v>
      </c>
      <c r="AG226">
        <f t="shared" si="62"/>
        <v>3.6660252412898894E-3</v>
      </c>
      <c r="AI226">
        <v>0.18721385752001601</v>
      </c>
      <c r="AJ226">
        <v>104.68896203347389</v>
      </c>
    </row>
    <row r="227" spans="2:38" x14ac:dyDescent="0.2">
      <c r="B227">
        <v>180</v>
      </c>
      <c r="C227">
        <v>1100000</v>
      </c>
      <c r="D227">
        <v>557.70328700000005</v>
      </c>
      <c r="E227">
        <v>-571181.41732799995</v>
      </c>
      <c r="F227">
        <v>2521083.0810639998</v>
      </c>
      <c r="G227">
        <v>216.54493099999999</v>
      </c>
      <c r="I227">
        <f t="shared" si="64"/>
        <v>448.2618409836432</v>
      </c>
      <c r="J227">
        <f t="shared" si="65"/>
        <v>7.9051383399209488E-2</v>
      </c>
      <c r="K227">
        <f t="shared" si="66"/>
        <v>0.99937848071510893</v>
      </c>
      <c r="L227">
        <f t="shared" si="67"/>
        <v>-13.118733000010252</v>
      </c>
      <c r="M227">
        <f t="shared" si="68"/>
        <v>-7.3869196999989075</v>
      </c>
      <c r="O227">
        <v>180</v>
      </c>
      <c r="P227">
        <v>1100000</v>
      </c>
      <c r="Q227">
        <v>557.70328700000005</v>
      </c>
      <c r="R227">
        <v>-571181.41732799995</v>
      </c>
      <c r="S227">
        <v>2521083.0810639998</v>
      </c>
      <c r="T227">
        <v>216.54493099999999</v>
      </c>
      <c r="U227">
        <v>1086.3538189999999</v>
      </c>
      <c r="V227">
        <f t="shared" si="63"/>
        <v>0.10863538189999999</v>
      </c>
      <c r="Y227">
        <v>1100000</v>
      </c>
      <c r="Z227">
        <v>46.743600000000001</v>
      </c>
      <c r="AA227">
        <v>90.778599999999997</v>
      </c>
      <c r="AB227">
        <v>44.034999999999997</v>
      </c>
      <c r="AD227">
        <f t="shared" si="59"/>
        <v>44686.094512104566</v>
      </c>
      <c r="AE227">
        <f t="shared" si="60"/>
        <v>0.11112613638946567</v>
      </c>
      <c r="AF227">
        <f t="shared" si="61"/>
        <v>149.49981175105205</v>
      </c>
      <c r="AG227">
        <f t="shared" si="62"/>
        <v>4.0280987176277315E-3</v>
      </c>
      <c r="AI227">
        <v>0.14046367806740082</v>
      </c>
      <c r="AJ227">
        <v>105.64805240055897</v>
      </c>
    </row>
    <row r="228" spans="2:38" x14ac:dyDescent="0.2">
      <c r="B228">
        <v>200</v>
      </c>
      <c r="C228">
        <v>1200000</v>
      </c>
      <c r="D228">
        <v>557.76072799999997</v>
      </c>
      <c r="E228">
        <v>-571180.87299399998</v>
      </c>
      <c r="F228">
        <v>2521083.0810639998</v>
      </c>
      <c r="G228">
        <v>142.60628800000001</v>
      </c>
      <c r="I228">
        <f t="shared" si="64"/>
        <v>448.80617498361971</v>
      </c>
      <c r="J228">
        <f t="shared" si="65"/>
        <v>8.7834870443566096E-2</v>
      </c>
      <c r="K228">
        <f t="shared" si="66"/>
        <v>0.99937848071510893</v>
      </c>
      <c r="L228">
        <f t="shared" si="67"/>
        <v>-12.574399000033736</v>
      </c>
      <c r="M228">
        <f t="shared" si="68"/>
        <v>-6.811315300000933</v>
      </c>
      <c r="O228">
        <v>200</v>
      </c>
      <c r="P228">
        <v>1200000</v>
      </c>
      <c r="Q228">
        <v>557.76072799999997</v>
      </c>
      <c r="R228">
        <v>-571180.87299399998</v>
      </c>
      <c r="S228">
        <v>2521083.0810639998</v>
      </c>
      <c r="T228">
        <v>142.60628800000001</v>
      </c>
      <c r="U228">
        <v>1237.983524</v>
      </c>
      <c r="V228">
        <f t="shared" si="63"/>
        <v>0.12379835240000001</v>
      </c>
      <c r="Y228">
        <v>1200000</v>
      </c>
      <c r="Z228">
        <v>46.648000000000003</v>
      </c>
      <c r="AA228">
        <v>90.694699999999997</v>
      </c>
      <c r="AB228">
        <v>44.046700000000001</v>
      </c>
      <c r="AD228">
        <f t="shared" si="59"/>
        <v>44721.722959848092</v>
      </c>
      <c r="AE228">
        <f t="shared" si="60"/>
        <v>0.12653587055088891</v>
      </c>
      <c r="AF228">
        <f t="shared" si="61"/>
        <v>134.65710783210258</v>
      </c>
      <c r="AG228">
        <f t="shared" si="62"/>
        <v>4.4720996143096572E-3</v>
      </c>
      <c r="AI228">
        <v>0.12916825097788764</v>
      </c>
      <c r="AJ228">
        <v>108.55445623921885</v>
      </c>
      <c r="AK228">
        <f>AVERAGE(AI223:AI233)</f>
        <v>0.15242214381719493</v>
      </c>
      <c r="AL228">
        <f>AVERAGE(AJ223:AJ233)</f>
        <v>107.53178565040531</v>
      </c>
    </row>
    <row r="229" spans="2:38" x14ac:dyDescent="0.2">
      <c r="B229">
        <v>220</v>
      </c>
      <c r="C229">
        <v>1300000</v>
      </c>
      <c r="D229">
        <v>557.70614</v>
      </c>
      <c r="E229">
        <v>-571181.94546399999</v>
      </c>
      <c r="F229">
        <v>2521083.0810639998</v>
      </c>
      <c r="G229">
        <v>155.76758000000001</v>
      </c>
      <c r="I229">
        <f t="shared" si="64"/>
        <v>447.733704983606</v>
      </c>
      <c r="J229">
        <f t="shared" si="65"/>
        <v>9.6618357487922704E-2</v>
      </c>
      <c r="K229">
        <f t="shared" si="66"/>
        <v>0.99937848071510893</v>
      </c>
      <c r="L229">
        <f t="shared" si="67"/>
        <v>-13.646869000047445</v>
      </c>
      <c r="M229">
        <f t="shared" si="68"/>
        <v>-6.8921555000004444</v>
      </c>
      <c r="O229">
        <v>220</v>
      </c>
      <c r="P229">
        <v>1300000</v>
      </c>
      <c r="Q229">
        <v>557.70614</v>
      </c>
      <c r="R229">
        <v>-571181.94546399999</v>
      </c>
      <c r="S229">
        <v>2521083.0810639998</v>
      </c>
      <c r="T229">
        <v>155.76758000000001</v>
      </c>
      <c r="U229">
        <v>1458.0226299999999</v>
      </c>
      <c r="V229">
        <f t="shared" si="63"/>
        <v>0.14580226299999999</v>
      </c>
      <c r="Y229">
        <v>1300000</v>
      </c>
      <c r="Z229">
        <v>47.310400000000001</v>
      </c>
      <c r="AA229">
        <v>90.399900000000002</v>
      </c>
      <c r="AB229">
        <v>43.089500000000001</v>
      </c>
      <c r="AD229">
        <f t="shared" si="59"/>
        <v>41869.016715497593</v>
      </c>
      <c r="AE229">
        <f t="shared" si="60"/>
        <v>0.15918011806009952</v>
      </c>
      <c r="AF229">
        <f t="shared" si="61"/>
        <v>114.6069175730575</v>
      </c>
      <c r="AG229">
        <f t="shared" si="62"/>
        <v>5.2544821268412584E-3</v>
      </c>
      <c r="AI229">
        <v>0.17137023117546529</v>
      </c>
      <c r="AJ229">
        <v>111.16891897850992</v>
      </c>
    </row>
    <row r="230" spans="2:38" x14ac:dyDescent="0.2">
      <c r="B230">
        <v>240</v>
      </c>
      <c r="C230">
        <v>1400000</v>
      </c>
      <c r="D230">
        <v>557.74321699999996</v>
      </c>
      <c r="E230">
        <v>-571172.436047</v>
      </c>
      <c r="F230">
        <v>2521083.0810639998</v>
      </c>
      <c r="G230">
        <v>57.106355999999998</v>
      </c>
      <c r="I230">
        <f t="shared" si="64"/>
        <v>457.24312198359985</v>
      </c>
      <c r="J230">
        <f t="shared" si="65"/>
        <v>0.10540184453227931</v>
      </c>
      <c r="K230">
        <f t="shared" si="66"/>
        <v>0.99937848071510893</v>
      </c>
      <c r="L230">
        <f t="shared" si="67"/>
        <v>-4.1374520000535995</v>
      </c>
      <c r="M230">
        <f t="shared" si="68"/>
        <v>-6.3630611500000667</v>
      </c>
      <c r="O230">
        <v>240</v>
      </c>
      <c r="P230">
        <v>1400000</v>
      </c>
      <c r="Q230">
        <v>557.74321699999996</v>
      </c>
      <c r="R230">
        <v>-571172.436047</v>
      </c>
      <c r="S230">
        <v>2521083.0810639998</v>
      </c>
      <c r="T230">
        <v>57.106355999999998</v>
      </c>
      <c r="U230">
        <v>1661.0088109999999</v>
      </c>
      <c r="V230">
        <f t="shared" si="63"/>
        <v>0.16610088110000001</v>
      </c>
      <c r="Y230">
        <v>1400000</v>
      </c>
      <c r="Z230">
        <v>46.735799999999998</v>
      </c>
      <c r="AA230">
        <v>90.645300000000006</v>
      </c>
      <c r="AB230">
        <v>43.909500000000001</v>
      </c>
      <c r="AD230">
        <f t="shared" si="59"/>
        <v>44305.11550123278</v>
      </c>
      <c r="AE230">
        <f t="shared" si="60"/>
        <v>0.17137023117546529</v>
      </c>
      <c r="AF230">
        <f t="shared" si="61"/>
        <v>111.16891897850992</v>
      </c>
      <c r="AG230">
        <f t="shared" si="62"/>
        <v>5.4169817025603298E-3</v>
      </c>
      <c r="AI230">
        <v>0.15921803550169777</v>
      </c>
      <c r="AJ230">
        <v>111.31171898395269</v>
      </c>
    </row>
    <row r="231" spans="2:38" x14ac:dyDescent="0.2">
      <c r="B231">
        <v>260</v>
      </c>
      <c r="C231">
        <v>1500000</v>
      </c>
      <c r="D231">
        <v>557.721812</v>
      </c>
      <c r="E231">
        <v>-571177.41810999997</v>
      </c>
      <c r="F231">
        <v>2521083.0810639998</v>
      </c>
      <c r="G231">
        <v>-23.699255000000001</v>
      </c>
      <c r="I231">
        <f t="shared" si="64"/>
        <v>452.26105898362584</v>
      </c>
      <c r="J231">
        <f t="shared" si="65"/>
        <v>0.11418533157663592</v>
      </c>
      <c r="K231">
        <f t="shared" si="66"/>
        <v>0.99937848071510893</v>
      </c>
      <c r="L231">
        <f t="shared" si="67"/>
        <v>-9.1195150000276044</v>
      </c>
      <c r="M231">
        <f t="shared" si="68"/>
        <v>-7.0876351499984596</v>
      </c>
      <c r="O231">
        <v>260</v>
      </c>
      <c r="P231">
        <v>1500000</v>
      </c>
      <c r="Q231">
        <v>557.721812</v>
      </c>
      <c r="R231">
        <v>-571177.41810999997</v>
      </c>
      <c r="S231">
        <v>2521083.0810639998</v>
      </c>
      <c r="T231">
        <v>-23.699255000000001</v>
      </c>
      <c r="U231">
        <v>1955.4154579999999</v>
      </c>
      <c r="V231">
        <f t="shared" si="63"/>
        <v>0.19554154579999999</v>
      </c>
      <c r="Y231">
        <v>1500000</v>
      </c>
      <c r="Z231">
        <v>46.7926</v>
      </c>
      <c r="AA231">
        <v>90.576800000000006</v>
      </c>
      <c r="AB231">
        <v>43.784199999999998</v>
      </c>
      <c r="AD231">
        <f t="shared" si="59"/>
        <v>43926.910022040043</v>
      </c>
      <c r="AE231">
        <f t="shared" si="60"/>
        <v>0.20348186478236008</v>
      </c>
      <c r="AF231">
        <f t="shared" si="61"/>
        <v>101.74148159720197</v>
      </c>
      <c r="AG231">
        <f t="shared" si="62"/>
        <v>5.9189230444287267E-3</v>
      </c>
      <c r="AI231">
        <v>0.12455496532573396</v>
      </c>
      <c r="AJ231">
        <v>111.44009576305373</v>
      </c>
    </row>
    <row r="232" spans="2:38" x14ac:dyDescent="0.2">
      <c r="B232">
        <v>280</v>
      </c>
      <c r="C232">
        <v>1600000</v>
      </c>
      <c r="D232">
        <v>557.73361599999998</v>
      </c>
      <c r="E232">
        <v>-571187.96517500002</v>
      </c>
      <c r="F232">
        <v>2521083.0810639998</v>
      </c>
      <c r="G232">
        <v>210.32650799999999</v>
      </c>
      <c r="I232">
        <f t="shared" si="64"/>
        <v>441.71399398357607</v>
      </c>
      <c r="J232">
        <f t="shared" si="65"/>
        <v>0.12296881862099253</v>
      </c>
      <c r="K232">
        <f t="shared" si="66"/>
        <v>0.99937848071510893</v>
      </c>
      <c r="L232">
        <f t="shared" si="67"/>
        <v>-19.666580000077374</v>
      </c>
      <c r="M232">
        <f t="shared" si="68"/>
        <v>-7.3658852500022478</v>
      </c>
      <c r="O232">
        <v>280</v>
      </c>
      <c r="P232">
        <v>1600000</v>
      </c>
      <c r="Q232">
        <v>557.73361599999998</v>
      </c>
      <c r="R232">
        <v>-571187.96517500002</v>
      </c>
      <c r="S232">
        <v>2521083.0810639998</v>
      </c>
      <c r="T232">
        <v>210.32650799999999</v>
      </c>
      <c r="U232">
        <v>2246.1097970000001</v>
      </c>
      <c r="V232">
        <f t="shared" si="63"/>
        <v>0.22461097970000002</v>
      </c>
      <c r="Y232">
        <v>1600000</v>
      </c>
      <c r="Z232">
        <v>46.4191</v>
      </c>
      <c r="AA232">
        <v>90.421999999999997</v>
      </c>
      <c r="AB232">
        <v>44.002899999999997</v>
      </c>
      <c r="AD232">
        <f t="shared" si="59"/>
        <v>44588.441855642217</v>
      </c>
      <c r="AE232">
        <f t="shared" si="60"/>
        <v>0.23026397917698063</v>
      </c>
      <c r="AF232">
        <f t="shared" si="61"/>
        <v>95.896998876670509</v>
      </c>
      <c r="AG232">
        <f t="shared" si="62"/>
        <v>6.2796542858913297E-3</v>
      </c>
      <c r="AI232">
        <v>0.13552116336258149</v>
      </c>
      <c r="AJ232">
        <v>111.53040875415127</v>
      </c>
    </row>
    <row r="233" spans="2:38" x14ac:dyDescent="0.2">
      <c r="B233">
        <v>300</v>
      </c>
      <c r="C233">
        <v>1700000</v>
      </c>
      <c r="D233">
        <v>557.71722799999998</v>
      </c>
      <c r="E233">
        <v>-571169.955724</v>
      </c>
      <c r="F233">
        <v>2521083.0810639998</v>
      </c>
      <c r="G233">
        <v>224.758444</v>
      </c>
      <c r="I233">
        <f t="shared" si="64"/>
        <v>459.72344498359598</v>
      </c>
      <c r="J233">
        <f t="shared" si="65"/>
        <v>0.13175230566534915</v>
      </c>
      <c r="K233">
        <f t="shared" si="66"/>
        <v>0.99937848071510893</v>
      </c>
      <c r="L233">
        <f t="shared" si="67"/>
        <v>-1.6571290000574663</v>
      </c>
      <c r="M233">
        <f t="shared" si="68"/>
        <v>-5.9380594499987636</v>
      </c>
      <c r="O233">
        <v>300</v>
      </c>
      <c r="P233">
        <v>1700000</v>
      </c>
      <c r="Q233">
        <v>557.71722799999998</v>
      </c>
      <c r="R233">
        <v>-571169.955724</v>
      </c>
      <c r="S233">
        <v>2521083.0810639998</v>
      </c>
      <c r="T233">
        <v>224.758444</v>
      </c>
      <c r="U233">
        <v>2630.1693030000001</v>
      </c>
      <c r="V233">
        <f t="shared" si="63"/>
        <v>0.26301693030000001</v>
      </c>
      <c r="Y233">
        <v>1700000</v>
      </c>
      <c r="Z233">
        <v>46.685499999999998</v>
      </c>
      <c r="AA233">
        <v>90.204400000000007</v>
      </c>
      <c r="AB233">
        <v>43.518900000000002</v>
      </c>
      <c r="AD233">
        <f t="shared" si="59"/>
        <v>43133.24438344012</v>
      </c>
      <c r="AE233">
        <f t="shared" si="60"/>
        <v>0.27873332672602036</v>
      </c>
      <c r="AF233">
        <f t="shared" si="61"/>
        <v>86.582799225692128</v>
      </c>
      <c r="AG233">
        <f t="shared" si="62"/>
        <v>6.9551920864820722E-3</v>
      </c>
      <c r="AI233">
        <v>0.12072207344589574</v>
      </c>
      <c r="AJ233">
        <v>112.80488806702881</v>
      </c>
    </row>
    <row r="234" spans="2:38" x14ac:dyDescent="0.2">
      <c r="B234">
        <v>320</v>
      </c>
      <c r="C234">
        <v>1800000</v>
      </c>
      <c r="D234">
        <v>557.716813</v>
      </c>
      <c r="E234">
        <v>-571181.64246500004</v>
      </c>
      <c r="F234">
        <v>2521083.0810639998</v>
      </c>
      <c r="G234">
        <v>218.36704900000001</v>
      </c>
      <c r="I234">
        <f t="shared" si="64"/>
        <v>448.03670398355462</v>
      </c>
      <c r="J234">
        <f t="shared" si="65"/>
        <v>0.14053579270970576</v>
      </c>
      <c r="K234">
        <f t="shared" si="66"/>
        <v>0.99937848071510893</v>
      </c>
      <c r="L234">
        <f t="shared" si="67"/>
        <v>-13.343870000098832</v>
      </c>
      <c r="M234">
        <f t="shared" si="68"/>
        <v>-7.4228690500018271</v>
      </c>
      <c r="O234">
        <v>320</v>
      </c>
      <c r="P234">
        <v>1800000</v>
      </c>
      <c r="Q234">
        <v>557.716813</v>
      </c>
      <c r="R234">
        <v>-571181.64246500004</v>
      </c>
      <c r="S234">
        <v>2521083.0810639998</v>
      </c>
      <c r="T234">
        <v>218.36704900000001</v>
      </c>
      <c r="U234">
        <v>2955.8137839999999</v>
      </c>
      <c r="V234">
        <f t="shared" si="63"/>
        <v>0.29558137839999998</v>
      </c>
      <c r="Y234">
        <v>1800000</v>
      </c>
      <c r="Z234">
        <v>46.391500000000001</v>
      </c>
      <c r="AA234">
        <v>90.664599999999993</v>
      </c>
      <c r="AB234">
        <v>44.273099999999999</v>
      </c>
      <c r="AD234">
        <f t="shared" si="59"/>
        <v>45414.882474109036</v>
      </c>
      <c r="AE234">
        <f t="shared" si="60"/>
        <v>0.29750631923547027</v>
      </c>
      <c r="AF234">
        <f t="shared" si="61"/>
        <v>85.46513195596394</v>
      </c>
      <c r="AG234">
        <f t="shared" si="62"/>
        <v>7.046148367386651E-3</v>
      </c>
      <c r="AI234">
        <v>0.12157275223185408</v>
      </c>
      <c r="AJ234">
        <v>114.53217051815932</v>
      </c>
    </row>
    <row r="235" spans="2:38" x14ac:dyDescent="0.2">
      <c r="B235">
        <v>340</v>
      </c>
      <c r="C235">
        <v>1900000</v>
      </c>
      <c r="D235">
        <v>557.74643500000002</v>
      </c>
      <c r="E235">
        <v>-571169.77102700004</v>
      </c>
      <c r="F235">
        <v>2521083.0810639998</v>
      </c>
      <c r="G235">
        <v>249.81161</v>
      </c>
      <c r="I235">
        <f t="shared" si="64"/>
        <v>459.90814198355656</v>
      </c>
      <c r="J235">
        <f t="shared" si="65"/>
        <v>0.14931927975406237</v>
      </c>
      <c r="K235">
        <f t="shared" si="66"/>
        <v>0.99937848071510893</v>
      </c>
      <c r="L235">
        <f t="shared" si="67"/>
        <v>-1.4724320000968874</v>
      </c>
      <c r="M235">
        <f t="shared" si="68"/>
        <v>-6.2449600999996617</v>
      </c>
      <c r="O235">
        <v>340</v>
      </c>
      <c r="P235">
        <v>1900000</v>
      </c>
      <c r="Q235">
        <v>557.74643500000002</v>
      </c>
      <c r="R235">
        <v>-571169.77102700004</v>
      </c>
      <c r="S235">
        <v>2521083.0810639998</v>
      </c>
      <c r="T235">
        <v>249.81161</v>
      </c>
      <c r="U235">
        <v>3542.0032419999998</v>
      </c>
      <c r="V235">
        <f t="shared" si="63"/>
        <v>0.35420032419999997</v>
      </c>
      <c r="Y235">
        <v>1900000</v>
      </c>
      <c r="Z235">
        <v>46.844000000000001</v>
      </c>
      <c r="AA235">
        <v>90.560599999999994</v>
      </c>
      <c r="AB235">
        <v>43.7166</v>
      </c>
      <c r="AD235">
        <f t="shared" si="59"/>
        <v>43723.762985736583</v>
      </c>
      <c r="AE235">
        <f t="shared" si="60"/>
        <v>0.37029576263414832</v>
      </c>
      <c r="AF235">
        <f t="shared" si="61"/>
        <v>77.442500205913447</v>
      </c>
      <c r="AG235">
        <f t="shared" si="62"/>
        <v>7.7760919185046731E-3</v>
      </c>
      <c r="AI235">
        <v>0.15918011806009952</v>
      </c>
      <c r="AJ235">
        <v>114.6069175730575</v>
      </c>
    </row>
    <row r="236" spans="2:38" x14ac:dyDescent="0.2">
      <c r="B236">
        <v>360</v>
      </c>
      <c r="C236">
        <v>2000000</v>
      </c>
      <c r="D236">
        <v>557.72872199999995</v>
      </c>
      <c r="E236">
        <v>-571162.57542000001</v>
      </c>
      <c r="F236">
        <v>2521083.0810639998</v>
      </c>
      <c r="G236">
        <v>300.58145400000001</v>
      </c>
      <c r="I236">
        <f t="shared" si="64"/>
        <v>467.10374898358714</v>
      </c>
      <c r="J236">
        <f t="shared" si="65"/>
        <v>0.15810276679841898</v>
      </c>
      <c r="K236">
        <f t="shared" si="66"/>
        <v>0.99937848071510893</v>
      </c>
      <c r="L236">
        <f t="shared" si="67"/>
        <v>5.7231749999336898</v>
      </c>
      <c r="M236">
        <f t="shared" si="68"/>
        <v>-6.4787516499982303</v>
      </c>
      <c r="O236">
        <v>360</v>
      </c>
      <c r="P236">
        <v>2000000</v>
      </c>
      <c r="Q236">
        <v>557.72872199999995</v>
      </c>
      <c r="R236">
        <v>-571162.57542000001</v>
      </c>
      <c r="S236">
        <v>2521083.0810639998</v>
      </c>
      <c r="T236">
        <v>300.58145400000001</v>
      </c>
      <c r="U236">
        <v>3910.269675</v>
      </c>
      <c r="V236">
        <f t="shared" si="63"/>
        <v>0.39102696750000004</v>
      </c>
      <c r="Y236">
        <v>2000000</v>
      </c>
      <c r="Z236">
        <v>46.895800000000001</v>
      </c>
      <c r="AA236">
        <v>90.219399999999993</v>
      </c>
      <c r="AB236">
        <v>43.323599999999999</v>
      </c>
      <c r="AD236">
        <f t="shared" si="59"/>
        <v>42555.13865718992</v>
      </c>
      <c r="AE236">
        <f t="shared" si="60"/>
        <v>0.42002198150914827</v>
      </c>
      <c r="AF236">
        <f t="shared" si="61"/>
        <v>71.18529027599935</v>
      </c>
      <c r="AG236">
        <f t="shared" si="62"/>
        <v>8.4596129012771068E-3</v>
      </c>
      <c r="AI236">
        <v>0.10939463958599066</v>
      </c>
      <c r="AJ236">
        <v>118.85102658975616</v>
      </c>
    </row>
    <row r="237" spans="2:38" x14ac:dyDescent="0.2">
      <c r="B237">
        <v>380</v>
      </c>
      <c r="C237">
        <v>2100000</v>
      </c>
      <c r="D237">
        <v>557.72849900000006</v>
      </c>
      <c r="E237">
        <v>-571165.63495199999</v>
      </c>
      <c r="F237">
        <v>2521083.0810639998</v>
      </c>
      <c r="G237">
        <v>408.630765</v>
      </c>
      <c r="I237">
        <f t="shared" si="64"/>
        <v>464.04421698360238</v>
      </c>
      <c r="J237">
        <f t="shared" si="65"/>
        <v>0.16688625384277558</v>
      </c>
      <c r="K237">
        <f t="shared" si="66"/>
        <v>0.99937848071510893</v>
      </c>
      <c r="L237">
        <f t="shared" si="67"/>
        <v>2.6636429999489337</v>
      </c>
      <c r="M237">
        <f t="shared" si="68"/>
        <v>-6.9915085999989968</v>
      </c>
      <c r="O237">
        <v>380</v>
      </c>
      <c r="P237">
        <v>2100000</v>
      </c>
      <c r="Q237">
        <v>557.72849900000006</v>
      </c>
      <c r="R237">
        <v>-571165.63495199999</v>
      </c>
      <c r="S237">
        <v>2521083.0810639998</v>
      </c>
      <c r="T237">
        <v>408.630765</v>
      </c>
      <c r="U237">
        <v>4396.1507149999998</v>
      </c>
      <c r="V237">
        <f t="shared" si="63"/>
        <v>0.43961507150000001</v>
      </c>
      <c r="Y237">
        <v>2100000</v>
      </c>
      <c r="Z237">
        <v>46.582000000000001</v>
      </c>
      <c r="AA237">
        <v>90.397599999999997</v>
      </c>
      <c r="AB237">
        <v>43.815600000000003</v>
      </c>
      <c r="AD237">
        <f t="shared" si="59"/>
        <v>44021.48484936056</v>
      </c>
      <c r="AE237">
        <f t="shared" si="60"/>
        <v>0.45648362727220071</v>
      </c>
      <c r="AF237">
        <f t="shared" si="61"/>
        <v>69.762468884960342</v>
      </c>
      <c r="AG237">
        <f t="shared" si="62"/>
        <v>8.6321486269793496E-3</v>
      </c>
      <c r="AI237">
        <v>0.10574268265247194</v>
      </c>
      <c r="AJ237">
        <v>120.47534112919205</v>
      </c>
    </row>
    <row r="238" spans="2:38" x14ac:dyDescent="0.2">
      <c r="B238">
        <v>400</v>
      </c>
      <c r="C238">
        <v>2200000</v>
      </c>
      <c r="D238">
        <v>557.72862499999997</v>
      </c>
      <c r="E238">
        <v>-571167.64427299995</v>
      </c>
      <c r="F238">
        <v>2521083.0810639998</v>
      </c>
      <c r="G238">
        <v>430.27768600000002</v>
      </c>
      <c r="I238">
        <f t="shared" si="64"/>
        <v>462.03489598364104</v>
      </c>
      <c r="J238">
        <f t="shared" si="65"/>
        <v>0.17566974088713219</v>
      </c>
      <c r="K238">
        <f t="shared" si="66"/>
        <v>0.99937848071510893</v>
      </c>
      <c r="L238">
        <f t="shared" si="67"/>
        <v>0.65432199998758733</v>
      </c>
      <c r="M238">
        <f t="shared" si="68"/>
        <v>-6.9389980499978261</v>
      </c>
      <c r="O238">
        <v>400</v>
      </c>
      <c r="P238">
        <v>2200000</v>
      </c>
      <c r="Q238">
        <v>557.72862499999997</v>
      </c>
      <c r="R238">
        <v>-571167.64427299995</v>
      </c>
      <c r="S238">
        <v>2521083.0810639998</v>
      </c>
      <c r="T238">
        <v>430.27768600000002</v>
      </c>
      <c r="U238">
        <v>4885.0501249999998</v>
      </c>
      <c r="V238">
        <f t="shared" si="63"/>
        <v>0.4885050125</v>
      </c>
      <c r="Y238">
        <v>2200000</v>
      </c>
      <c r="Z238">
        <v>46.386499999999998</v>
      </c>
      <c r="AA238">
        <v>90.342399999999998</v>
      </c>
      <c r="AB238">
        <v>43.9559</v>
      </c>
      <c r="AD238">
        <f t="shared" si="59"/>
        <v>44445.718137257194</v>
      </c>
      <c r="AE238">
        <f t="shared" si="60"/>
        <v>0.50240784940726935</v>
      </c>
      <c r="AF238">
        <f t="shared" si="61"/>
        <v>66.913028655640701</v>
      </c>
      <c r="AG238">
        <f t="shared" si="62"/>
        <v>8.9997420845967808E-3</v>
      </c>
      <c r="AI238">
        <v>0.11017298885022624</v>
      </c>
      <c r="AJ238">
        <v>121.22889703539516</v>
      </c>
    </row>
    <row r="239" spans="2:38" x14ac:dyDescent="0.2">
      <c r="B239">
        <v>420</v>
      </c>
      <c r="C239">
        <v>2300000</v>
      </c>
      <c r="D239">
        <v>557.763465</v>
      </c>
      <c r="E239">
        <v>-571158.86833900004</v>
      </c>
      <c r="F239">
        <v>2521083.0810639998</v>
      </c>
      <c r="G239">
        <v>547.55103899999995</v>
      </c>
      <c r="I239">
        <f t="shared" si="64"/>
        <v>470.81082998355851</v>
      </c>
      <c r="J239">
        <f t="shared" si="65"/>
        <v>0.1844532279314888</v>
      </c>
      <c r="K239">
        <f t="shared" si="66"/>
        <v>0.99937848071510893</v>
      </c>
      <c r="L239">
        <f t="shared" si="67"/>
        <v>9.4302559999050573</v>
      </c>
      <c r="M239">
        <f t="shared" si="68"/>
        <v>-6.3997353000038855</v>
      </c>
      <c r="O239">
        <v>420</v>
      </c>
      <c r="P239">
        <v>2300000</v>
      </c>
      <c r="Q239">
        <v>557.763465</v>
      </c>
      <c r="R239">
        <v>-571158.86833900004</v>
      </c>
      <c r="S239">
        <v>2521083.0810639998</v>
      </c>
      <c r="T239">
        <v>547.55103899999995</v>
      </c>
      <c r="U239">
        <v>5454.1504690000002</v>
      </c>
      <c r="V239">
        <f t="shared" si="63"/>
        <v>0.54541504690000009</v>
      </c>
      <c r="Y239">
        <v>2300000</v>
      </c>
      <c r="Z239">
        <v>46.350499999999997</v>
      </c>
      <c r="AA239">
        <v>90.720799999999997</v>
      </c>
      <c r="AB239">
        <v>44.3703</v>
      </c>
      <c r="AD239">
        <f t="shared" si="59"/>
        <v>45714.659889579394</v>
      </c>
      <c r="AE239">
        <f t="shared" si="60"/>
        <v>0.545367108158064</v>
      </c>
      <c r="AF239">
        <f t="shared" si="61"/>
        <v>65.546114727392165</v>
      </c>
      <c r="AG239">
        <f t="shared" si="62"/>
        <v>9.1874248001512209E-3</v>
      </c>
      <c r="AI239">
        <v>0.13890411005134218</v>
      </c>
      <c r="AJ239">
        <v>123.13552459449656</v>
      </c>
      <c r="AK239">
        <f>AVERAGE(AI234:AI244)</f>
        <v>0.12499099832253747</v>
      </c>
      <c r="AL239">
        <f>AVERAGE(AJ234:AJ244)</f>
        <v>122.70417644626383</v>
      </c>
    </row>
    <row r="240" spans="2:38" x14ac:dyDescent="0.2">
      <c r="B240">
        <v>440</v>
      </c>
      <c r="C240">
        <v>2400000</v>
      </c>
      <c r="D240">
        <v>557.740906</v>
      </c>
      <c r="E240">
        <v>-571161.590249</v>
      </c>
      <c r="F240">
        <v>2521083.0810639998</v>
      </c>
      <c r="G240">
        <v>573.96524799999997</v>
      </c>
      <c r="I240">
        <f t="shared" si="64"/>
        <v>468.08891998359468</v>
      </c>
      <c r="J240">
        <f t="shared" si="65"/>
        <v>0.19323671497584541</v>
      </c>
      <c r="K240">
        <f t="shared" si="66"/>
        <v>0.99937848071510893</v>
      </c>
      <c r="L240">
        <f t="shared" si="67"/>
        <v>6.7083459999412298</v>
      </c>
      <c r="M240">
        <f t="shared" si="68"/>
        <v>-6.9746274999979505</v>
      </c>
      <c r="O240">
        <v>440</v>
      </c>
      <c r="P240">
        <v>2400000</v>
      </c>
      <c r="Q240">
        <v>557.740906</v>
      </c>
      <c r="R240">
        <v>-571161.590249</v>
      </c>
      <c r="S240">
        <v>2521083.0810639998</v>
      </c>
      <c r="T240">
        <v>573.96524799999997</v>
      </c>
      <c r="U240">
        <v>5986.2833250000003</v>
      </c>
      <c r="V240">
        <f t="shared" si="63"/>
        <v>0.59862833250000003</v>
      </c>
      <c r="Y240">
        <v>2400000</v>
      </c>
      <c r="Z240">
        <v>46.539299999999997</v>
      </c>
      <c r="AA240">
        <v>90.811599999999999</v>
      </c>
      <c r="AB240">
        <v>44.272300000000001</v>
      </c>
      <c r="AD240">
        <f t="shared" si="59"/>
        <v>45412.420623720565</v>
      </c>
      <c r="AE240">
        <f t="shared" si="60"/>
        <v>0.6025594964529537</v>
      </c>
      <c r="AF240">
        <f t="shared" si="61"/>
        <v>62.153090226373912</v>
      </c>
      <c r="AG240">
        <f t="shared" si="62"/>
        <v>9.6889792254362221E-3</v>
      </c>
      <c r="AI240">
        <v>0.20646972871409608</v>
      </c>
      <c r="AJ240">
        <v>123.33798468017382</v>
      </c>
    </row>
    <row r="241" spans="2:38" x14ac:dyDescent="0.2">
      <c r="B241">
        <v>460</v>
      </c>
      <c r="C241">
        <v>2500000</v>
      </c>
      <c r="D241">
        <v>557.75098800000001</v>
      </c>
      <c r="E241">
        <v>-571154.60156500002</v>
      </c>
      <c r="F241">
        <v>2521083.0810639998</v>
      </c>
      <c r="G241">
        <v>610.67393100000004</v>
      </c>
      <c r="I241">
        <f t="shared" si="64"/>
        <v>475.07760398357641</v>
      </c>
      <c r="J241">
        <f t="shared" si="65"/>
        <v>0.20202020202020202</v>
      </c>
      <c r="K241">
        <f t="shared" si="66"/>
        <v>0.99937848071510893</v>
      </c>
      <c r="L241">
        <f t="shared" si="67"/>
        <v>13.697029999922961</v>
      </c>
      <c r="M241">
        <f t="shared" si="68"/>
        <v>-6.4890978000006729</v>
      </c>
      <c r="O241">
        <v>460</v>
      </c>
      <c r="P241">
        <v>2500000</v>
      </c>
      <c r="Q241">
        <v>557.75098800000001</v>
      </c>
      <c r="R241">
        <v>-571154.60156500002</v>
      </c>
      <c r="S241">
        <v>2521083.0810639998</v>
      </c>
      <c r="T241">
        <v>610.67393100000004</v>
      </c>
      <c r="U241">
        <v>6623.0731059999998</v>
      </c>
      <c r="V241">
        <f t="shared" si="63"/>
        <v>0.66230731060000003</v>
      </c>
      <c r="Y241">
        <v>2500000</v>
      </c>
      <c r="Z241">
        <v>46.447299999999998</v>
      </c>
      <c r="AA241">
        <v>90.227900000000005</v>
      </c>
      <c r="AB241">
        <v>43.7806</v>
      </c>
      <c r="AD241">
        <f t="shared" si="59"/>
        <v>43916.075711430698</v>
      </c>
      <c r="AE241">
        <f t="shared" si="60"/>
        <v>0.68937152908429156</v>
      </c>
      <c r="AF241">
        <f t="shared" si="61"/>
        <v>57.491871290051229</v>
      </c>
      <c r="AG241">
        <f t="shared" si="62"/>
        <v>1.047452424990398E-2</v>
      </c>
      <c r="AI241">
        <v>0.10062341320905005</v>
      </c>
      <c r="AJ241">
        <v>125.21978596178029</v>
      </c>
    </row>
    <row r="242" spans="2:38" x14ac:dyDescent="0.2">
      <c r="B242">
        <v>480</v>
      </c>
      <c r="C242">
        <v>2600000</v>
      </c>
      <c r="D242">
        <v>557.74170200000003</v>
      </c>
      <c r="E242">
        <v>-571140.63766300003</v>
      </c>
      <c r="F242">
        <v>2521083.0810639998</v>
      </c>
      <c r="G242">
        <v>699.71799299999998</v>
      </c>
      <c r="I242">
        <f t="shared" si="64"/>
        <v>489.041505983565</v>
      </c>
      <c r="J242">
        <f t="shared" si="65"/>
        <v>0.21080368906455862</v>
      </c>
      <c r="K242">
        <f t="shared" si="66"/>
        <v>0.99937848071510893</v>
      </c>
      <c r="L242">
        <f t="shared" si="67"/>
        <v>27.660931999911554</v>
      </c>
      <c r="M242">
        <f t="shared" si="68"/>
        <v>-6.1403369000003298</v>
      </c>
      <c r="O242">
        <v>480</v>
      </c>
      <c r="P242">
        <v>2600000</v>
      </c>
      <c r="Q242">
        <v>557.74170200000003</v>
      </c>
      <c r="R242">
        <v>-571140.63766300003</v>
      </c>
      <c r="S242">
        <v>2521083.0810639998</v>
      </c>
      <c r="T242">
        <v>699.71799299999998</v>
      </c>
      <c r="U242">
        <v>7200.3238190000002</v>
      </c>
      <c r="V242">
        <f t="shared" si="63"/>
        <v>0.72003238190000007</v>
      </c>
      <c r="Y242">
        <v>2600000</v>
      </c>
      <c r="Z242">
        <v>46.910200000000003</v>
      </c>
      <c r="AA242">
        <v>90.218199999999996</v>
      </c>
      <c r="AB242">
        <v>43.308</v>
      </c>
      <c r="AD242">
        <f t="shared" si="59"/>
        <v>42509.18533278528</v>
      </c>
      <c r="AE242">
        <f t="shared" si="60"/>
        <v>0.77425954100133931</v>
      </c>
      <c r="AF242">
        <f t="shared" si="61"/>
        <v>53.331315432090193</v>
      </c>
      <c r="AG242">
        <f t="shared" si="62"/>
        <v>1.1291677227928412E-2</v>
      </c>
      <c r="AI242">
        <v>0.10212909565067453</v>
      </c>
      <c r="AJ242">
        <v>126.04157631344765</v>
      </c>
    </row>
    <row r="243" spans="2:38" x14ac:dyDescent="0.2">
      <c r="B243">
        <v>500</v>
      </c>
      <c r="C243">
        <v>2700000</v>
      </c>
      <c r="D243">
        <v>557.72070399999996</v>
      </c>
      <c r="E243">
        <v>-571147.49719400005</v>
      </c>
      <c r="F243">
        <v>2521083.0810639998</v>
      </c>
      <c r="G243">
        <v>749.98253699999998</v>
      </c>
      <c r="I243">
        <f t="shared" si="64"/>
        <v>482.18197498354129</v>
      </c>
      <c r="J243">
        <f t="shared" si="65"/>
        <v>0.21958717610891523</v>
      </c>
      <c r="K243">
        <f t="shared" si="66"/>
        <v>0.99937848071510893</v>
      </c>
      <c r="L243">
        <f t="shared" si="67"/>
        <v>20.801400999887846</v>
      </c>
      <c r="M243">
        <f t="shared" si="68"/>
        <v>-7.1815085500009443</v>
      </c>
      <c r="O243">
        <v>500</v>
      </c>
      <c r="P243">
        <v>2700000</v>
      </c>
      <c r="Q243">
        <v>557.72070399999996</v>
      </c>
      <c r="R243">
        <v>-571147.49719400005</v>
      </c>
      <c r="S243">
        <v>2521083.0810639998</v>
      </c>
      <c r="T243">
        <v>749.98253699999998</v>
      </c>
      <c r="U243">
        <v>8000.9093059999996</v>
      </c>
      <c r="V243">
        <f t="shared" si="63"/>
        <v>0.80009093060000003</v>
      </c>
      <c r="Y243">
        <v>2700000</v>
      </c>
      <c r="Z243">
        <v>46.572299999999998</v>
      </c>
      <c r="AA243">
        <v>90.641300000000001</v>
      </c>
      <c r="AB243">
        <v>44.069000000000003</v>
      </c>
      <c r="AD243">
        <f t="shared" si="59"/>
        <v>44789.682608466384</v>
      </c>
      <c r="AE243">
        <f t="shared" si="60"/>
        <v>0.8165422892113523</v>
      </c>
      <c r="AF243">
        <f t="shared" si="61"/>
        <v>53.94469373363691</v>
      </c>
      <c r="AG243">
        <f t="shared" si="62"/>
        <v>1.1163285178213952E-2</v>
      </c>
      <c r="AI243">
        <v>9.4175581991217949E-2</v>
      </c>
      <c r="AJ243">
        <v>127.65960868134117</v>
      </c>
    </row>
    <row r="244" spans="2:38" x14ac:dyDescent="0.2">
      <c r="B244">
        <v>520</v>
      </c>
      <c r="C244">
        <v>2800000</v>
      </c>
      <c r="D244">
        <v>557.76829699999996</v>
      </c>
      <c r="E244">
        <v>-571136.87884400005</v>
      </c>
      <c r="F244">
        <v>2521083.0810639998</v>
      </c>
      <c r="G244">
        <v>746.08577600000001</v>
      </c>
      <c r="I244">
        <f t="shared" si="64"/>
        <v>492.80032498354558</v>
      </c>
      <c r="J244">
        <f t="shared" si="65"/>
        <v>0.22837066315327184</v>
      </c>
      <c r="K244">
        <f t="shared" si="66"/>
        <v>0.99937848071510893</v>
      </c>
      <c r="L244">
        <f t="shared" si="67"/>
        <v>31.41975099989213</v>
      </c>
      <c r="M244">
        <f t="shared" si="68"/>
        <v>-6.3076144999995449</v>
      </c>
      <c r="O244">
        <v>520</v>
      </c>
      <c r="P244">
        <v>2800000</v>
      </c>
      <c r="Q244">
        <v>557.76829699999996</v>
      </c>
      <c r="R244">
        <v>-571136.87884400005</v>
      </c>
      <c r="S244">
        <v>2521083.0810639998</v>
      </c>
      <c r="T244">
        <v>746.08577600000001</v>
      </c>
      <c r="U244">
        <v>8732.684706</v>
      </c>
      <c r="V244">
        <f t="shared" si="63"/>
        <v>0.87326847060000001</v>
      </c>
      <c r="Y244">
        <v>2800000</v>
      </c>
      <c r="Z244">
        <v>45.700899999999997</v>
      </c>
      <c r="AA244">
        <v>90.776899999999998</v>
      </c>
      <c r="AB244">
        <v>45.076000000000001</v>
      </c>
      <c r="AD244">
        <f t="shared" si="59"/>
        <v>47930.781304130775</v>
      </c>
      <c r="AE244">
        <f t="shared" si="60"/>
        <v>0.83281893609752589</v>
      </c>
      <c r="AF244">
        <f t="shared" si="61"/>
        <v>55.507531733360672</v>
      </c>
      <c r="AG244">
        <f t="shared" si="62"/>
        <v>1.0848978169174666E-2</v>
      </c>
      <c r="AI244">
        <v>0.12653587055088891</v>
      </c>
      <c r="AJ244">
        <v>134.65710783210258</v>
      </c>
    </row>
    <row r="245" spans="2:38" x14ac:dyDescent="0.2">
      <c r="B245">
        <v>540</v>
      </c>
      <c r="C245">
        <v>2900000</v>
      </c>
      <c r="D245">
        <v>557.76464799999997</v>
      </c>
      <c r="E245">
        <v>-571125.58842499997</v>
      </c>
      <c r="F245">
        <v>2521083.0810639998</v>
      </c>
      <c r="G245">
        <v>788.30099399999995</v>
      </c>
      <c r="I245">
        <f t="shared" si="64"/>
        <v>504.09074398363009</v>
      </c>
      <c r="J245">
        <f t="shared" si="65"/>
        <v>0.23715415019762845</v>
      </c>
      <c r="K245">
        <f t="shared" si="66"/>
        <v>0.99937848071510893</v>
      </c>
      <c r="L245">
        <f t="shared" si="67"/>
        <v>42.710169999976642</v>
      </c>
      <c r="M245">
        <f t="shared" si="68"/>
        <v>-6.2740110499955337</v>
      </c>
      <c r="O245">
        <v>540</v>
      </c>
      <c r="P245">
        <v>2900000</v>
      </c>
      <c r="Q245">
        <v>557.76464799999997</v>
      </c>
      <c r="R245">
        <v>-571125.58842499997</v>
      </c>
      <c r="S245">
        <v>2521083.0810639998</v>
      </c>
      <c r="T245">
        <v>788.30099399999995</v>
      </c>
      <c r="U245">
        <v>9716.4965570000004</v>
      </c>
      <c r="V245">
        <f t="shared" si="63"/>
        <v>0.97164965570000006</v>
      </c>
      <c r="Y245">
        <v>2900000</v>
      </c>
      <c r="Z245">
        <v>46.173400000000001</v>
      </c>
      <c r="AA245">
        <v>90.805099999999996</v>
      </c>
      <c r="AB245">
        <v>44.631700000000002</v>
      </c>
      <c r="AD245">
        <f t="shared" si="59"/>
        <v>46527.389391785044</v>
      </c>
      <c r="AE245">
        <f t="shared" si="60"/>
        <v>0.9545931974431322</v>
      </c>
      <c r="AF245">
        <f t="shared" si="61"/>
        <v>51.886655355061023</v>
      </c>
      <c r="AG245">
        <f t="shared" si="62"/>
        <v>1.1606067029742772E-2</v>
      </c>
      <c r="AI245">
        <v>0.11382624100953334</v>
      </c>
      <c r="AJ245">
        <v>135.33221258560508</v>
      </c>
    </row>
    <row r="246" spans="2:38" x14ac:dyDescent="0.2">
      <c r="B246">
        <v>560</v>
      </c>
      <c r="C246">
        <v>3000000</v>
      </c>
      <c r="D246">
        <v>557.67095099999995</v>
      </c>
      <c r="E246">
        <v>-571125.44407099998</v>
      </c>
      <c r="F246">
        <v>2521083.0810639998</v>
      </c>
      <c r="G246">
        <v>900.31854099999998</v>
      </c>
      <c r="I246">
        <f t="shared" si="64"/>
        <v>504.2350979836192</v>
      </c>
      <c r="J246">
        <f t="shared" si="65"/>
        <v>0.24593763724198506</v>
      </c>
      <c r="K246">
        <f t="shared" si="66"/>
        <v>0.99937848071510893</v>
      </c>
      <c r="L246">
        <f t="shared" si="67"/>
        <v>42.85452399996575</v>
      </c>
      <c r="M246">
        <f t="shared" si="68"/>
        <v>-6.8313143000003036</v>
      </c>
      <c r="O246">
        <v>560</v>
      </c>
      <c r="P246">
        <v>3000000</v>
      </c>
      <c r="Q246">
        <v>557.67095099999995</v>
      </c>
      <c r="R246">
        <v>-571125.44407099998</v>
      </c>
      <c r="S246">
        <v>2521083.0810639998</v>
      </c>
      <c r="T246">
        <v>900.31854099999998</v>
      </c>
      <c r="U246">
        <v>10531.427551000001</v>
      </c>
      <c r="V246">
        <f t="shared" si="63"/>
        <v>1.0531427551000001</v>
      </c>
      <c r="Y246">
        <v>3000000</v>
      </c>
      <c r="Z246">
        <v>46.881900000000002</v>
      </c>
      <c r="AA246">
        <v>90.888900000000007</v>
      </c>
      <c r="AB246">
        <v>44.006999999999998</v>
      </c>
      <c r="AD246">
        <f t="shared" si="59"/>
        <v>44600.906691766162</v>
      </c>
      <c r="AE246">
        <f t="shared" si="60"/>
        <v>1.0793464720390877</v>
      </c>
      <c r="AF246">
        <f t="shared" si="61"/>
        <v>47.96190358889568</v>
      </c>
      <c r="AG246">
        <f t="shared" si="62"/>
        <v>1.2555798559659829E-2</v>
      </c>
      <c r="AI246">
        <v>8.7236145758267533E-2</v>
      </c>
      <c r="AJ246">
        <v>135.4996485118366</v>
      </c>
    </row>
    <row r="247" spans="2:38" x14ac:dyDescent="0.2">
      <c r="B247">
        <v>580</v>
      </c>
      <c r="C247">
        <v>3100000</v>
      </c>
      <c r="D247">
        <v>557.72497699999997</v>
      </c>
      <c r="E247">
        <v>-571121.07998100005</v>
      </c>
      <c r="F247">
        <v>2521083.0810639998</v>
      </c>
      <c r="G247">
        <v>995.96619599999997</v>
      </c>
      <c r="I247">
        <f t="shared" si="64"/>
        <v>508.5991879835492</v>
      </c>
      <c r="J247">
        <f t="shared" si="65"/>
        <v>0.25472112428634169</v>
      </c>
      <c r="K247">
        <f t="shared" si="66"/>
        <v>0.99937848071510893</v>
      </c>
      <c r="L247">
        <f t="shared" si="67"/>
        <v>47.218613999895751</v>
      </c>
      <c r="M247">
        <f t="shared" si="68"/>
        <v>-6.6203275000032589</v>
      </c>
      <c r="O247">
        <v>580</v>
      </c>
      <c r="P247">
        <v>3100000</v>
      </c>
      <c r="Q247">
        <v>557.72497699999997</v>
      </c>
      <c r="R247">
        <v>-571121.07998100005</v>
      </c>
      <c r="S247">
        <v>2521083.0810639998</v>
      </c>
      <c r="T247">
        <v>995.96619599999997</v>
      </c>
      <c r="U247">
        <v>11445.357642999999</v>
      </c>
      <c r="V247">
        <f t="shared" si="63"/>
        <v>1.1445357643</v>
      </c>
      <c r="Y247">
        <v>3100000</v>
      </c>
      <c r="Z247">
        <v>46.272100000000002</v>
      </c>
      <c r="AA247">
        <v>91.136300000000006</v>
      </c>
      <c r="AB247">
        <v>44.864199999999997</v>
      </c>
      <c r="AD247">
        <f t="shared" si="59"/>
        <v>47258.309441243226</v>
      </c>
      <c r="AE247">
        <f t="shared" si="60"/>
        <v>1.1070532360665086</v>
      </c>
      <c r="AF247">
        <f t="shared" si="61"/>
        <v>49.067161975028739</v>
      </c>
      <c r="AG247">
        <f t="shared" si="62"/>
        <v>1.2272973935327084E-2</v>
      </c>
      <c r="AI247">
        <v>8.412119901614476E-2</v>
      </c>
      <c r="AJ247">
        <v>136.06477247510267</v>
      </c>
    </row>
    <row r="248" spans="2:38" x14ac:dyDescent="0.2">
      <c r="B248">
        <v>600</v>
      </c>
      <c r="C248">
        <v>3200000</v>
      </c>
      <c r="D248">
        <v>557.75655099999994</v>
      </c>
      <c r="E248">
        <v>-571115.64016199997</v>
      </c>
      <c r="F248">
        <v>2521083.0810639998</v>
      </c>
      <c r="G248">
        <v>1251.4574540000001</v>
      </c>
      <c r="I248">
        <f t="shared" si="64"/>
        <v>514.0390069836285</v>
      </c>
      <c r="J248">
        <f t="shared" si="65"/>
        <v>0.2635046113306983</v>
      </c>
      <c r="K248">
        <f t="shared" si="66"/>
        <v>0.99937848071510893</v>
      </c>
      <c r="L248">
        <f t="shared" si="67"/>
        <v>52.658432999975048</v>
      </c>
      <c r="M248">
        <f t="shared" si="68"/>
        <v>-6.5665410499957941</v>
      </c>
      <c r="O248">
        <v>600</v>
      </c>
      <c r="P248">
        <v>3200000</v>
      </c>
      <c r="Q248">
        <v>557.75655099999994</v>
      </c>
      <c r="R248">
        <v>-571115.64016199997</v>
      </c>
      <c r="S248">
        <v>2521083.0810639998</v>
      </c>
      <c r="T248">
        <v>1251.4574540000001</v>
      </c>
      <c r="U248">
        <v>12154.655557</v>
      </c>
      <c r="V248">
        <f t="shared" si="63"/>
        <v>1.2154655557</v>
      </c>
      <c r="Y248">
        <v>3200000</v>
      </c>
      <c r="Z248">
        <v>46.746299999999998</v>
      </c>
      <c r="AA248">
        <v>91.233800000000002</v>
      </c>
      <c r="AB248">
        <v>44.487499999999997</v>
      </c>
      <c r="AD248">
        <f t="shared" si="59"/>
        <v>46077.870592467436</v>
      </c>
      <c r="AE248">
        <f t="shared" si="60"/>
        <v>1.2057786085648432</v>
      </c>
      <c r="AF248">
        <f t="shared" si="61"/>
        <v>46.246822784639811</v>
      </c>
      <c r="AG248">
        <f t="shared" si="62"/>
        <v>1.3021435068184005E-2</v>
      </c>
      <c r="AI248">
        <v>7.9984437549041137E-2</v>
      </c>
      <c r="AJ248">
        <v>141.42991165777443</v>
      </c>
    </row>
    <row r="249" spans="2:38" x14ac:dyDescent="0.2">
      <c r="B249">
        <v>620</v>
      </c>
      <c r="C249">
        <v>3300000</v>
      </c>
      <c r="D249">
        <v>557.74879699999997</v>
      </c>
      <c r="E249">
        <v>-571108.83593499998</v>
      </c>
      <c r="F249">
        <v>2521083.0810639998</v>
      </c>
      <c r="G249">
        <v>1356.288004</v>
      </c>
      <c r="I249">
        <f t="shared" si="64"/>
        <v>520.84323398361448</v>
      </c>
      <c r="J249">
        <f t="shared" si="65"/>
        <v>0.27228809837505491</v>
      </c>
      <c r="K249">
        <f t="shared" si="66"/>
        <v>0.99937848071510893</v>
      </c>
      <c r="L249">
        <f t="shared" si="67"/>
        <v>59.462659999961033</v>
      </c>
      <c r="M249">
        <f t="shared" si="68"/>
        <v>-6.4983206500004602</v>
      </c>
      <c r="O249">
        <v>620</v>
      </c>
      <c r="P249">
        <v>3300000</v>
      </c>
      <c r="Q249">
        <v>557.74879699999997</v>
      </c>
      <c r="R249">
        <v>-571108.83593499998</v>
      </c>
      <c r="S249">
        <v>2521083.0810639998</v>
      </c>
      <c r="T249">
        <v>1356.288004</v>
      </c>
      <c r="U249">
        <v>13352.448807999999</v>
      </c>
      <c r="V249">
        <f t="shared" si="63"/>
        <v>1.3352448807999999</v>
      </c>
      <c r="Y249">
        <v>3300000</v>
      </c>
      <c r="Z249">
        <v>46.758400000000002</v>
      </c>
      <c r="AA249">
        <v>90.598500000000001</v>
      </c>
      <c r="AB249">
        <v>43.8401</v>
      </c>
      <c r="AD249">
        <f>(1/6)*3.14*(AB249)^3</f>
        <v>44095.371517240827</v>
      </c>
      <c r="AE249">
        <f>V249*$AD$215/AD249</f>
        <v>1.3841566227545314</v>
      </c>
      <c r="AF249">
        <f>AD249/O249*0.6022</f>
        <v>42.82940762529423</v>
      </c>
      <c r="AG249">
        <f>O249/AD249</f>
        <v>1.4060432618366455E-2</v>
      </c>
      <c r="AI249">
        <v>7.7114094112590237E-2</v>
      </c>
      <c r="AJ249">
        <v>143.30093032321216</v>
      </c>
    </row>
    <row r="250" spans="2:38" x14ac:dyDescent="0.2">
      <c r="B250">
        <v>640</v>
      </c>
      <c r="C250">
        <v>3400000</v>
      </c>
      <c r="D250">
        <v>557.71259099999997</v>
      </c>
      <c r="E250">
        <v>-571107.85515800002</v>
      </c>
      <c r="F250">
        <v>2521083.0810639998</v>
      </c>
      <c r="G250">
        <v>1483.9639729999999</v>
      </c>
      <c r="I250">
        <f t="shared" si="64"/>
        <v>521.82401098357514</v>
      </c>
      <c r="J250">
        <f t="shared" si="65"/>
        <v>0.28107158541941152</v>
      </c>
      <c r="K250">
        <f t="shared" si="66"/>
        <v>0.99937848071510893</v>
      </c>
      <c r="L250">
        <f t="shared" si="67"/>
        <v>60.443436999921687</v>
      </c>
      <c r="M250">
        <f t="shared" si="68"/>
        <v>-6.7894931500017268</v>
      </c>
      <c r="O250">
        <v>640</v>
      </c>
      <c r="P250">
        <v>3400000</v>
      </c>
      <c r="Q250">
        <v>557.71259099999997</v>
      </c>
      <c r="R250">
        <v>-571107.85515800002</v>
      </c>
      <c r="S250">
        <v>2521083.0810639998</v>
      </c>
      <c r="T250">
        <v>1483.9639729999999</v>
      </c>
      <c r="U250">
        <v>14203.629462999999</v>
      </c>
      <c r="V250">
        <f t="shared" si="63"/>
        <v>1.4203629463</v>
      </c>
      <c r="Y250">
        <v>3400000</v>
      </c>
      <c r="Z250">
        <v>45.876399999999997</v>
      </c>
      <c r="AA250">
        <v>91.163700000000006</v>
      </c>
      <c r="AB250">
        <v>45.287300000000002</v>
      </c>
      <c r="AD250">
        <f t="shared" ref="AD250:AD275" si="69">(1/6)*3.14*(AB250)^3</f>
        <v>48607.992477524116</v>
      </c>
      <c r="AE250">
        <f t="shared" ref="AE250:AE275" si="70">V250*$AD$215/AD250</f>
        <v>1.3357001311016232</v>
      </c>
      <c r="AF250">
        <f t="shared" ref="AF250:AF275" si="71">AD250/O250*0.6022</f>
        <v>45.737082921820338</v>
      </c>
      <c r="AG250">
        <f t="shared" ref="AG250:AG275" si="72">O250/AD250</f>
        <v>1.3166558982988859E-2</v>
      </c>
      <c r="AI250">
        <v>7.2649872858312523E-2</v>
      </c>
      <c r="AJ250">
        <v>147.26407355159415</v>
      </c>
      <c r="AK250">
        <f>AVERAGE(AI245:AI255)</f>
        <v>9.1287319690993268E-2</v>
      </c>
      <c r="AL250">
        <f>AVERAGE(AJ245:AJ255)</f>
        <v>144.73576374069319</v>
      </c>
    </row>
    <row r="251" spans="2:38" x14ac:dyDescent="0.2">
      <c r="B251">
        <v>660</v>
      </c>
      <c r="C251">
        <v>3500000</v>
      </c>
      <c r="D251">
        <v>557.74870999999996</v>
      </c>
      <c r="E251">
        <v>-571095.72938399995</v>
      </c>
      <c r="F251">
        <v>2521083.0810639998</v>
      </c>
      <c r="G251">
        <v>1544.1527550000001</v>
      </c>
      <c r="I251">
        <f t="shared" si="64"/>
        <v>533.94978498364799</v>
      </c>
      <c r="J251">
        <f t="shared" si="65"/>
        <v>0.28985507246376813</v>
      </c>
      <c r="K251">
        <f t="shared" si="66"/>
        <v>0.99937848071510893</v>
      </c>
      <c r="L251">
        <f t="shared" si="67"/>
        <v>72.569210999994539</v>
      </c>
      <c r="M251">
        <f t="shared" si="68"/>
        <v>-6.2322432999961164</v>
      </c>
      <c r="O251">
        <v>660</v>
      </c>
      <c r="P251">
        <v>3500000</v>
      </c>
      <c r="Q251">
        <v>557.74870999999996</v>
      </c>
      <c r="R251">
        <v>-571095.72938399995</v>
      </c>
      <c r="S251">
        <v>2521083.0810639998</v>
      </c>
      <c r="T251">
        <v>1544.1527550000001</v>
      </c>
      <c r="U251">
        <v>15352.314847</v>
      </c>
      <c r="V251">
        <f t="shared" si="63"/>
        <v>1.5352314847000001</v>
      </c>
      <c r="Y251">
        <v>3500000</v>
      </c>
      <c r="Z251">
        <v>46.241599999999998</v>
      </c>
      <c r="AA251">
        <v>90.702600000000004</v>
      </c>
      <c r="AB251">
        <v>44.460999999999999</v>
      </c>
      <c r="AD251">
        <f t="shared" si="69"/>
        <v>45995.577609454718</v>
      </c>
      <c r="AE251">
        <f t="shared" si="70"/>
        <v>1.5257209538374286</v>
      </c>
      <c r="AF251">
        <f t="shared" si="71"/>
        <v>41.967480055172167</v>
      </c>
      <c r="AG251">
        <f t="shared" si="72"/>
        <v>1.4349205604156437E-2</v>
      </c>
      <c r="AI251">
        <v>8.9621939376521881E-2</v>
      </c>
      <c r="AJ251">
        <v>148.77643442342352</v>
      </c>
    </row>
    <row r="252" spans="2:38" x14ac:dyDescent="0.2">
      <c r="B252">
        <v>680</v>
      </c>
      <c r="C252">
        <v>3600000</v>
      </c>
      <c r="D252">
        <v>557.69301900000005</v>
      </c>
      <c r="E252">
        <v>-571087.32328100002</v>
      </c>
      <c r="F252">
        <v>2521083.0810639998</v>
      </c>
      <c r="G252">
        <v>1888.7680780000001</v>
      </c>
      <c r="I252">
        <f t="shared" si="64"/>
        <v>542.35588798357639</v>
      </c>
      <c r="J252">
        <f t="shared" si="65"/>
        <v>0.29863855950812473</v>
      </c>
      <c r="K252">
        <f t="shared" si="66"/>
        <v>0.99937848071510893</v>
      </c>
      <c r="L252">
        <f t="shared" si="67"/>
        <v>80.975313999922946</v>
      </c>
      <c r="M252">
        <f t="shared" si="68"/>
        <v>-6.4182268500033386</v>
      </c>
      <c r="O252">
        <v>680</v>
      </c>
      <c r="P252">
        <v>3600000</v>
      </c>
      <c r="Q252">
        <v>557.69301900000005</v>
      </c>
      <c r="R252">
        <v>-571087.32328100002</v>
      </c>
      <c r="S252">
        <v>2521083.0810639998</v>
      </c>
      <c r="T252">
        <v>1888.7680780000001</v>
      </c>
      <c r="U252">
        <v>16698.033058000001</v>
      </c>
      <c r="V252">
        <f t="shared" si="63"/>
        <v>1.6698033058000001</v>
      </c>
      <c r="Y252">
        <v>3600000</v>
      </c>
      <c r="Z252">
        <v>46.390300000000003</v>
      </c>
      <c r="AA252">
        <v>90.992900000000006</v>
      </c>
      <c r="AB252">
        <v>44.602600000000002</v>
      </c>
      <c r="AD252">
        <f t="shared" si="69"/>
        <v>46436.44073114459</v>
      </c>
      <c r="AE252">
        <f t="shared" si="70"/>
        <v>1.6437043765030943</v>
      </c>
      <c r="AF252">
        <f t="shared" si="71"/>
        <v>41.123565600434219</v>
      </c>
      <c r="AG252">
        <f t="shared" si="72"/>
        <v>1.4643671851101388E-2</v>
      </c>
      <c r="AI252">
        <v>0.11112613638946567</v>
      </c>
      <c r="AJ252">
        <v>149.49981175105205</v>
      </c>
    </row>
    <row r="253" spans="2:38" x14ac:dyDescent="0.2">
      <c r="B253">
        <v>700</v>
      </c>
      <c r="C253">
        <v>3700000</v>
      </c>
      <c r="D253">
        <v>557.75509099999999</v>
      </c>
      <c r="E253">
        <v>-571068.91334700002</v>
      </c>
      <c r="F253">
        <v>2521083.0810639998</v>
      </c>
      <c r="G253">
        <v>1919.484052</v>
      </c>
      <c r="I253">
        <f t="shared" si="64"/>
        <v>560.7658219835721</v>
      </c>
      <c r="J253">
        <f t="shared" si="65"/>
        <v>0.30742204655248134</v>
      </c>
      <c r="K253">
        <f t="shared" si="66"/>
        <v>0.99937848071510893</v>
      </c>
      <c r="L253">
        <f t="shared" si="67"/>
        <v>99.385247999918647</v>
      </c>
      <c r="M253">
        <f t="shared" si="68"/>
        <v>-5.9180352999999739</v>
      </c>
      <c r="O253">
        <v>700</v>
      </c>
      <c r="P253">
        <v>3700000</v>
      </c>
      <c r="Q253">
        <v>557.75509099999999</v>
      </c>
      <c r="R253">
        <v>-571068.91334700002</v>
      </c>
      <c r="S253">
        <v>2521083.0810639998</v>
      </c>
      <c r="T253">
        <v>1919.484052</v>
      </c>
      <c r="U253">
        <v>18401.945610999999</v>
      </c>
      <c r="V253">
        <f t="shared" si="63"/>
        <v>1.8401945610999999</v>
      </c>
      <c r="Y253">
        <v>3700000</v>
      </c>
      <c r="Z253">
        <v>46.274700000000003</v>
      </c>
      <c r="AA253">
        <v>91.5535</v>
      </c>
      <c r="AB253">
        <v>45.278799999999997</v>
      </c>
      <c r="AD253">
        <f t="shared" si="69"/>
        <v>48580.627826075841</v>
      </c>
      <c r="AE253">
        <f t="shared" si="70"/>
        <v>1.7314818327232058</v>
      </c>
      <c r="AF253">
        <f t="shared" si="71"/>
        <v>41.793220109804096</v>
      </c>
      <c r="AG253">
        <f t="shared" si="72"/>
        <v>1.4409035686119155E-2</v>
      </c>
      <c r="AI253">
        <v>7.626892237284677E-2</v>
      </c>
      <c r="AJ253">
        <v>149.84409697002002</v>
      </c>
    </row>
    <row r="254" spans="2:38" x14ac:dyDescent="0.2">
      <c r="B254">
        <v>720</v>
      </c>
      <c r="C254">
        <v>3800000</v>
      </c>
      <c r="D254">
        <v>557.71003900000005</v>
      </c>
      <c r="E254">
        <v>-571057.00311199995</v>
      </c>
      <c r="F254">
        <v>2521083.0810639998</v>
      </c>
      <c r="G254">
        <v>2022.4231460000001</v>
      </c>
      <c r="I254">
        <f t="shared" si="64"/>
        <v>572.67605698364787</v>
      </c>
      <c r="J254">
        <f t="shared" si="65"/>
        <v>0.31620553359683795</v>
      </c>
      <c r="K254">
        <f t="shared" si="66"/>
        <v>0.99937848071510893</v>
      </c>
      <c r="L254">
        <f t="shared" si="67"/>
        <v>111.29548299999442</v>
      </c>
      <c r="M254">
        <f t="shared" si="68"/>
        <v>-6.2430202499959702</v>
      </c>
      <c r="O254">
        <v>720</v>
      </c>
      <c r="P254">
        <v>3800000</v>
      </c>
      <c r="Q254">
        <v>557.71003900000005</v>
      </c>
      <c r="R254">
        <v>-571057.00311199995</v>
      </c>
      <c r="S254">
        <v>2521083.0810639998</v>
      </c>
      <c r="T254">
        <v>2022.4231460000001</v>
      </c>
      <c r="U254">
        <v>19248.308978000001</v>
      </c>
      <c r="V254">
        <f t="shared" si="63"/>
        <v>1.9248308978000002</v>
      </c>
      <c r="Y254">
        <v>3800000</v>
      </c>
      <c r="Z254">
        <v>46.215400000000002</v>
      </c>
      <c r="AA254">
        <v>91.182400000000001</v>
      </c>
      <c r="AB254">
        <v>44.966999999999999</v>
      </c>
      <c r="AD254">
        <f t="shared" si="69"/>
        <v>47583.911669042958</v>
      </c>
      <c r="AE254">
        <f t="shared" si="70"/>
        <v>1.8490547054823621</v>
      </c>
      <c r="AF254">
        <f t="shared" si="71"/>
        <v>39.798655009857875</v>
      </c>
      <c r="AG254">
        <f t="shared" si="72"/>
        <v>1.5131164604704327E-2</v>
      </c>
      <c r="AI254">
        <v>0.14109635906041731</v>
      </c>
      <c r="AJ254">
        <v>150.29350431676542</v>
      </c>
    </row>
    <row r="255" spans="2:38" x14ac:dyDescent="0.2">
      <c r="B255">
        <v>740</v>
      </c>
      <c r="C255">
        <v>3900000</v>
      </c>
      <c r="D255">
        <v>557.77083700000003</v>
      </c>
      <c r="E255">
        <v>-571050.19952799997</v>
      </c>
      <c r="F255">
        <v>2521083.0810639998</v>
      </c>
      <c r="G255">
        <v>2090.3631399999999</v>
      </c>
      <c r="I255">
        <f t="shared" si="64"/>
        <v>579.47964098362718</v>
      </c>
      <c r="J255">
        <f t="shared" si="65"/>
        <v>0.32498902064119456</v>
      </c>
      <c r="K255">
        <f t="shared" si="66"/>
        <v>0.99937848071510893</v>
      </c>
      <c r="L255">
        <f t="shared" si="67"/>
        <v>118.09906699997373</v>
      </c>
      <c r="M255">
        <f t="shared" si="68"/>
        <v>-6.4983528000007933</v>
      </c>
      <c r="O255">
        <v>740</v>
      </c>
      <c r="P255">
        <v>3900000</v>
      </c>
      <c r="Q255">
        <v>557.77083700000003</v>
      </c>
      <c r="R255">
        <v>-571050.19952799997</v>
      </c>
      <c r="S255">
        <v>2521083.0810639998</v>
      </c>
      <c r="T255">
        <v>2090.3631399999999</v>
      </c>
      <c r="U255">
        <v>21165.030242000001</v>
      </c>
      <c r="V255">
        <f t="shared" si="63"/>
        <v>2.1165030242</v>
      </c>
      <c r="Y255">
        <v>3900000</v>
      </c>
      <c r="Z255">
        <v>46.197600000000001</v>
      </c>
      <c r="AA255">
        <v>91.507300000000001</v>
      </c>
      <c r="AB255">
        <v>45.309699999999999</v>
      </c>
      <c r="AD255">
        <f t="shared" si="69"/>
        <v>48680.155600862519</v>
      </c>
      <c r="AE255">
        <f t="shared" si="70"/>
        <v>1.9873952846663918</v>
      </c>
      <c r="AF255">
        <f t="shared" si="71"/>
        <v>39.615121220053254</v>
      </c>
      <c r="AG255">
        <f t="shared" si="72"/>
        <v>1.5201266118937561E-2</v>
      </c>
      <c r="AI255">
        <v>7.1115169097784911E-2</v>
      </c>
      <c r="AJ255">
        <v>154.78800458123911</v>
      </c>
    </row>
    <row r="256" spans="2:38" x14ac:dyDescent="0.2">
      <c r="B256">
        <v>760</v>
      </c>
      <c r="C256">
        <v>4000000</v>
      </c>
      <c r="D256">
        <v>557.75944700000002</v>
      </c>
      <c r="E256">
        <v>-571034.92141099996</v>
      </c>
      <c r="F256">
        <v>2521083.0810639998</v>
      </c>
      <c r="G256">
        <v>2355.5489969999999</v>
      </c>
      <c r="I256">
        <f t="shared" si="64"/>
        <v>594.75775798363611</v>
      </c>
      <c r="J256">
        <f t="shared" si="65"/>
        <v>0.33377250768555117</v>
      </c>
      <c r="K256">
        <f t="shared" si="66"/>
        <v>0.99937848071510893</v>
      </c>
      <c r="L256">
        <f t="shared" si="67"/>
        <v>133.37718399998266</v>
      </c>
      <c r="M256">
        <f t="shared" si="68"/>
        <v>-6.0746261499993128</v>
      </c>
      <c r="O256">
        <v>760</v>
      </c>
      <c r="P256">
        <v>4000000</v>
      </c>
      <c r="Q256">
        <v>557.75944700000002</v>
      </c>
      <c r="R256">
        <v>-571034.92141099996</v>
      </c>
      <c r="S256">
        <v>2521083.0810639998</v>
      </c>
      <c r="T256">
        <v>2355.5489969999999</v>
      </c>
      <c r="U256">
        <v>22644.999303000001</v>
      </c>
      <c r="V256">
        <f t="shared" si="63"/>
        <v>2.2644999303</v>
      </c>
      <c r="Y256">
        <v>4000000</v>
      </c>
      <c r="Z256">
        <v>46.655799999999999</v>
      </c>
      <c r="AA256">
        <v>91.219399999999993</v>
      </c>
      <c r="AB256">
        <v>44.563600000000001</v>
      </c>
      <c r="AD256">
        <f t="shared" si="69"/>
        <v>46314.736742096182</v>
      </c>
      <c r="AE256">
        <f t="shared" si="70"/>
        <v>2.2349634813414925</v>
      </c>
      <c r="AF256">
        <f t="shared" si="71"/>
        <v>36.698334823803052</v>
      </c>
      <c r="AG256">
        <f t="shared" si="72"/>
        <v>1.6409463886884718E-2</v>
      </c>
      <c r="AI256">
        <v>6.6711733454508551E-2</v>
      </c>
      <c r="AJ256">
        <v>155.58098343386649</v>
      </c>
    </row>
    <row r="257" spans="2:38" x14ac:dyDescent="0.2">
      <c r="B257">
        <v>780</v>
      </c>
      <c r="C257">
        <v>4100000</v>
      </c>
      <c r="D257">
        <v>557.79769599999997</v>
      </c>
      <c r="E257">
        <v>-571019.16926400003</v>
      </c>
      <c r="F257">
        <v>2521083.0810639998</v>
      </c>
      <c r="G257">
        <v>2461.3625310000002</v>
      </c>
      <c r="I257">
        <f t="shared" si="64"/>
        <v>610.50990498356987</v>
      </c>
      <c r="J257">
        <f t="shared" si="65"/>
        <v>0.34255599472990778</v>
      </c>
      <c r="K257">
        <f t="shared" si="66"/>
        <v>0.99937848071510893</v>
      </c>
      <c r="L257">
        <f t="shared" si="67"/>
        <v>149.12933099991642</v>
      </c>
      <c r="M257">
        <f t="shared" si="68"/>
        <v>-6.0509246500030711</v>
      </c>
      <c r="O257">
        <v>780</v>
      </c>
      <c r="P257">
        <v>4100000</v>
      </c>
      <c r="Q257">
        <v>557.79769599999997</v>
      </c>
      <c r="R257">
        <v>-571019.16926400003</v>
      </c>
      <c r="S257">
        <v>2521083.0810639998</v>
      </c>
      <c r="T257">
        <v>2461.3625310000002</v>
      </c>
      <c r="U257">
        <v>24447.566809</v>
      </c>
      <c r="V257">
        <f t="shared" si="63"/>
        <v>2.4447566809000003</v>
      </c>
      <c r="Y257">
        <v>4100000</v>
      </c>
      <c r="Z257">
        <v>46.1907</v>
      </c>
      <c r="AA257">
        <v>91.2042</v>
      </c>
      <c r="AB257">
        <v>45.013500000000001</v>
      </c>
      <c r="AD257">
        <f t="shared" si="69"/>
        <v>47731.682752250097</v>
      </c>
      <c r="AE257">
        <f t="shared" si="70"/>
        <v>2.3412415106536133</v>
      </c>
      <c r="AF257">
        <f t="shared" si="71"/>
        <v>36.851306863339751</v>
      </c>
      <c r="AG257">
        <f t="shared" si="72"/>
        <v>1.6341347193824428E-2</v>
      </c>
      <c r="AI257">
        <v>6.2999701087507853E-2</v>
      </c>
      <c r="AJ257">
        <v>163.37135479868212</v>
      </c>
    </row>
    <row r="258" spans="2:38" x14ac:dyDescent="0.2">
      <c r="B258">
        <v>800</v>
      </c>
      <c r="C258">
        <v>4200000</v>
      </c>
      <c r="D258">
        <v>557.74236900000005</v>
      </c>
      <c r="E258">
        <v>-571010.28373999998</v>
      </c>
      <c r="F258">
        <v>2521083.0810639998</v>
      </c>
      <c r="G258">
        <v>2622.4089800000002</v>
      </c>
      <c r="I258">
        <f t="shared" si="64"/>
        <v>619.39542898361105</v>
      </c>
      <c r="J258">
        <f t="shared" si="65"/>
        <v>0.35133948177426438</v>
      </c>
      <c r="K258">
        <f t="shared" si="66"/>
        <v>0.99937848071510893</v>
      </c>
      <c r="L258">
        <f t="shared" si="67"/>
        <v>158.01485499995761</v>
      </c>
      <c r="M258">
        <f t="shared" si="68"/>
        <v>-6.3942557999976994</v>
      </c>
      <c r="O258">
        <v>800</v>
      </c>
      <c r="P258">
        <v>4200000</v>
      </c>
      <c r="Q258">
        <v>557.74236900000005</v>
      </c>
      <c r="R258">
        <v>-571010.28373999998</v>
      </c>
      <c r="S258">
        <v>2521083.0810639998</v>
      </c>
      <c r="T258">
        <v>2622.4089800000002</v>
      </c>
      <c r="U258">
        <v>26434.324532999999</v>
      </c>
      <c r="V258">
        <f t="shared" si="63"/>
        <v>2.6434324533</v>
      </c>
      <c r="Y258">
        <v>4200000</v>
      </c>
      <c r="Z258">
        <v>46.113100000000003</v>
      </c>
      <c r="AA258">
        <v>91.335099999999997</v>
      </c>
      <c r="AB258">
        <v>45.222000000000001</v>
      </c>
      <c r="AD258">
        <f t="shared" si="69"/>
        <v>48398.031140415122</v>
      </c>
      <c r="AE258">
        <f t="shared" si="70"/>
        <v>2.496651026099125</v>
      </c>
      <c r="AF258">
        <f t="shared" si="71"/>
        <v>36.431617940947483</v>
      </c>
      <c r="AG258">
        <f t="shared" si="72"/>
        <v>1.6529598025981564E-2</v>
      </c>
      <c r="AI258">
        <v>8.8695611632162413E-2</v>
      </c>
      <c r="AJ258">
        <v>164.26509921904307</v>
      </c>
    </row>
    <row r="259" spans="2:38" x14ac:dyDescent="0.2">
      <c r="B259">
        <v>820</v>
      </c>
      <c r="C259">
        <v>4300000</v>
      </c>
      <c r="D259">
        <v>557.73332500000004</v>
      </c>
      <c r="E259">
        <v>-571002.07407700003</v>
      </c>
      <c r="F259">
        <v>2521083.0810639998</v>
      </c>
      <c r="G259">
        <v>2851.1146210000002</v>
      </c>
      <c r="I259">
        <f t="shared" si="64"/>
        <v>627.60509198356885</v>
      </c>
      <c r="J259">
        <f t="shared" si="65"/>
        <v>0.36012296881862099</v>
      </c>
      <c r="K259">
        <f t="shared" si="66"/>
        <v>0.99937848071510893</v>
      </c>
      <c r="L259">
        <f t="shared" si="67"/>
        <v>166.22451799991541</v>
      </c>
      <c r="M259">
        <f t="shared" si="68"/>
        <v>-6.4280488500018693</v>
      </c>
      <c r="O259">
        <v>820</v>
      </c>
      <c r="P259">
        <v>4300000</v>
      </c>
      <c r="Q259">
        <v>557.73332500000004</v>
      </c>
      <c r="R259">
        <v>-571002.07407700003</v>
      </c>
      <c r="S259">
        <v>2521083.0810639998</v>
      </c>
      <c r="T259">
        <v>2851.1146210000002</v>
      </c>
      <c r="U259">
        <v>27487.865816000001</v>
      </c>
      <c r="V259">
        <f t="shared" si="63"/>
        <v>2.7487865816000001</v>
      </c>
      <c r="Y259">
        <v>4300000</v>
      </c>
      <c r="Z259">
        <v>45.434399999999997</v>
      </c>
      <c r="AA259">
        <v>91.606399999999994</v>
      </c>
      <c r="AB259">
        <v>46.171999999999997</v>
      </c>
      <c r="AD259">
        <f t="shared" si="69"/>
        <v>51512.71719276777</v>
      </c>
      <c r="AE259">
        <f t="shared" si="70"/>
        <v>2.4391801826927484</v>
      </c>
      <c r="AF259">
        <f t="shared" si="71"/>
        <v>37.83043694327408</v>
      </c>
      <c r="AG259">
        <f t="shared" si="72"/>
        <v>1.5918399274715906E-2</v>
      </c>
      <c r="AI259">
        <v>5.720779219658817E-2</v>
      </c>
      <c r="AJ259">
        <v>167.07522985505838</v>
      </c>
    </row>
    <row r="260" spans="2:38" x14ac:dyDescent="0.2">
      <c r="B260">
        <v>840</v>
      </c>
      <c r="C260">
        <v>4400000</v>
      </c>
      <c r="D260">
        <v>557.76979500000004</v>
      </c>
      <c r="E260">
        <v>-570978.88648700004</v>
      </c>
      <c r="F260">
        <v>2521083.0810639998</v>
      </c>
      <c r="G260">
        <v>3019.9116370000002</v>
      </c>
      <c r="I260">
        <f t="shared" si="64"/>
        <v>650.79268198355567</v>
      </c>
      <c r="J260">
        <f t="shared" si="65"/>
        <v>0.3689064558629776</v>
      </c>
      <c r="K260">
        <f t="shared" si="66"/>
        <v>0.99937848071510893</v>
      </c>
      <c r="L260">
        <f t="shared" si="67"/>
        <v>189.41210799990222</v>
      </c>
      <c r="M260">
        <f t="shared" si="68"/>
        <v>-5.6791525000004182</v>
      </c>
      <c r="O260">
        <v>840</v>
      </c>
      <c r="P260">
        <v>4400000</v>
      </c>
      <c r="Q260">
        <v>557.76979500000004</v>
      </c>
      <c r="R260">
        <v>-570978.88648700004</v>
      </c>
      <c r="S260">
        <v>2521083.0810639998</v>
      </c>
      <c r="T260">
        <v>3019.9116370000002</v>
      </c>
      <c r="U260">
        <v>29727.439704</v>
      </c>
      <c r="V260">
        <f t="shared" si="63"/>
        <v>2.9727439704000003</v>
      </c>
      <c r="Y260">
        <v>4400000</v>
      </c>
      <c r="Z260">
        <v>45.987299999999998</v>
      </c>
      <c r="AA260">
        <v>91.561800000000005</v>
      </c>
      <c r="AB260">
        <v>45.5745</v>
      </c>
      <c r="AD260">
        <f t="shared" si="69"/>
        <v>49538.646406420412</v>
      </c>
      <c r="AE260">
        <f t="shared" si="70"/>
        <v>2.7430308411310147</v>
      </c>
      <c r="AF260">
        <f t="shared" si="71"/>
        <v>35.514491507079015</v>
      </c>
      <c r="AG260">
        <f t="shared" si="72"/>
        <v>1.6956458460906446E-2</v>
      </c>
      <c r="AI260">
        <v>6.0861109887317952E-2</v>
      </c>
      <c r="AJ260">
        <v>167.49744530792134</v>
      </c>
    </row>
    <row r="261" spans="2:38" x14ac:dyDescent="0.2">
      <c r="B261">
        <v>860</v>
      </c>
      <c r="C261">
        <v>4500000</v>
      </c>
      <c r="D261">
        <v>557.72116900000003</v>
      </c>
      <c r="E261">
        <v>-570973.38855399995</v>
      </c>
      <c r="F261">
        <v>2521083.0810639998</v>
      </c>
      <c r="G261">
        <v>3392.5228099999999</v>
      </c>
      <c r="I261">
        <f t="shared" si="64"/>
        <v>656.29061498364899</v>
      </c>
      <c r="J261">
        <f t="shared" si="65"/>
        <v>0.37768994290733421</v>
      </c>
      <c r="K261">
        <f t="shared" si="66"/>
        <v>0.99937848071510893</v>
      </c>
      <c r="L261">
        <f t="shared" si="67"/>
        <v>194.91004099999554</v>
      </c>
      <c r="M261">
        <f t="shared" si="68"/>
        <v>-6.563635349995093</v>
      </c>
      <c r="O261">
        <v>860</v>
      </c>
      <c r="P261">
        <v>4500000</v>
      </c>
      <c r="Q261">
        <v>557.72116900000003</v>
      </c>
      <c r="R261">
        <v>-570973.38855399995</v>
      </c>
      <c r="S261">
        <v>2521083.0810639998</v>
      </c>
      <c r="T261">
        <v>3392.5228099999999</v>
      </c>
      <c r="U261">
        <v>30889.068615</v>
      </c>
      <c r="V261">
        <f t="shared" si="63"/>
        <v>3.0889068615000004</v>
      </c>
      <c r="Y261">
        <v>4500000</v>
      </c>
      <c r="Z261">
        <v>45.622599999999998</v>
      </c>
      <c r="AA261">
        <v>91.729900000000001</v>
      </c>
      <c r="AB261">
        <v>46.107300000000002</v>
      </c>
      <c r="AD261">
        <f t="shared" si="69"/>
        <v>51296.46894565058</v>
      </c>
      <c r="AE261">
        <f t="shared" si="70"/>
        <v>2.7525464838674836</v>
      </c>
      <c r="AF261">
        <f t="shared" si="71"/>
        <v>35.919457673338115</v>
      </c>
      <c r="AG261">
        <f t="shared" si="72"/>
        <v>1.6765286532903143E-2</v>
      </c>
      <c r="AI261">
        <v>7.5978613124427441E-2</v>
      </c>
      <c r="AJ261">
        <v>168.00491034728552</v>
      </c>
      <c r="AK261">
        <f>AVERAGE(AI256:AI266)</f>
        <v>6.3748514910268964E-2</v>
      </c>
      <c r="AL261">
        <f>AVERAGE(AJ256:AJ266)</f>
        <v>172.69624212812101</v>
      </c>
    </row>
    <row r="262" spans="2:38" x14ac:dyDescent="0.2">
      <c r="B262">
        <v>880</v>
      </c>
      <c r="C262">
        <v>4600000</v>
      </c>
      <c r="D262">
        <v>557.78685800000005</v>
      </c>
      <c r="E262">
        <v>-570937.94357500004</v>
      </c>
      <c r="F262">
        <v>2521083.0810639998</v>
      </c>
      <c r="G262">
        <v>3491.9483</v>
      </c>
      <c r="I262">
        <f t="shared" si="64"/>
        <v>691.73559398355428</v>
      </c>
      <c r="J262">
        <f t="shared" si="65"/>
        <v>0.38647342995169082</v>
      </c>
      <c r="K262">
        <f t="shared" si="66"/>
        <v>0.99937848071510893</v>
      </c>
      <c r="L262">
        <f t="shared" si="67"/>
        <v>230.35501999990083</v>
      </c>
      <c r="M262">
        <f t="shared" si="68"/>
        <v>-5.0662830500044951</v>
      </c>
      <c r="O262">
        <v>880</v>
      </c>
      <c r="P262">
        <v>4600000</v>
      </c>
      <c r="Q262">
        <v>557.78685800000005</v>
      </c>
      <c r="R262">
        <v>-570937.94357500004</v>
      </c>
      <c r="S262">
        <v>2521083.0810639998</v>
      </c>
      <c r="T262">
        <v>3491.9483</v>
      </c>
      <c r="U262">
        <v>33300.274268000001</v>
      </c>
      <c r="V262">
        <f t="shared" si="63"/>
        <v>3.3300274268000001</v>
      </c>
      <c r="Y262">
        <v>4600000</v>
      </c>
      <c r="Z262">
        <v>45.367800000000003</v>
      </c>
      <c r="AA262">
        <v>91.647900000000007</v>
      </c>
      <c r="AB262">
        <v>46.280099999999997</v>
      </c>
      <c r="AD262">
        <f t="shared" si="69"/>
        <v>51875.376738902058</v>
      </c>
      <c r="AE262">
        <f t="shared" si="70"/>
        <v>2.9342956254297583</v>
      </c>
      <c r="AF262">
        <f t="shared" si="71"/>
        <v>35.499263491098652</v>
      </c>
      <c r="AG262">
        <f t="shared" si="72"/>
        <v>1.696373222365585E-2</v>
      </c>
      <c r="AI262">
        <v>5.362941041051815E-2</v>
      </c>
      <c r="AJ262">
        <v>175.07217284836696</v>
      </c>
    </row>
    <row r="263" spans="2:38" x14ac:dyDescent="0.2">
      <c r="B263">
        <v>900</v>
      </c>
      <c r="C263">
        <v>4700000</v>
      </c>
      <c r="D263">
        <v>557.70103700000004</v>
      </c>
      <c r="E263">
        <v>-570939.24355200003</v>
      </c>
      <c r="F263">
        <v>2521083.0810639998</v>
      </c>
      <c r="G263">
        <v>3655.0725649999999</v>
      </c>
      <c r="I263">
        <f t="shared" si="64"/>
        <v>690.43561698356643</v>
      </c>
      <c r="J263">
        <f t="shared" si="65"/>
        <v>0.39525691699604742</v>
      </c>
      <c r="K263">
        <f t="shared" si="66"/>
        <v>0.99937848071510893</v>
      </c>
      <c r="L263">
        <f t="shared" si="67"/>
        <v>229.05504299991298</v>
      </c>
      <c r="M263">
        <f t="shared" si="68"/>
        <v>-6.9035308499991519</v>
      </c>
      <c r="O263">
        <v>900</v>
      </c>
      <c r="P263">
        <v>4700000</v>
      </c>
      <c r="Q263">
        <v>557.70103700000004</v>
      </c>
      <c r="R263">
        <v>-570939.24355200003</v>
      </c>
      <c r="S263">
        <v>2521083.0810639998</v>
      </c>
      <c r="T263">
        <v>3655.0725649999999</v>
      </c>
      <c r="U263">
        <v>34493.590114999999</v>
      </c>
      <c r="V263">
        <f t="shared" si="63"/>
        <v>3.4493590114999999</v>
      </c>
      <c r="Y263">
        <v>4700000</v>
      </c>
      <c r="Z263">
        <v>45.165100000000002</v>
      </c>
      <c r="AA263">
        <v>92.051900000000003</v>
      </c>
      <c r="AB263">
        <v>46.886800000000001</v>
      </c>
      <c r="AD263">
        <f t="shared" si="69"/>
        <v>53942.389154303608</v>
      </c>
      <c r="AE263">
        <f t="shared" si="70"/>
        <v>2.922977955429193</v>
      </c>
      <c r="AF263">
        <f t="shared" si="71"/>
        <v>36.093451943024036</v>
      </c>
      <c r="AG263">
        <f t="shared" si="72"/>
        <v>1.6684466782246641E-2</v>
      </c>
      <c r="AI263">
        <v>5.6537374734159512E-2</v>
      </c>
      <c r="AJ263">
        <v>175.23991596697303</v>
      </c>
    </row>
    <row r="264" spans="2:38" x14ac:dyDescent="0.2">
      <c r="B264">
        <v>920</v>
      </c>
      <c r="C264">
        <v>4800000</v>
      </c>
      <c r="D264">
        <v>557.76986699999998</v>
      </c>
      <c r="E264">
        <v>-570905.248777</v>
      </c>
      <c r="F264">
        <v>2521083.0810639998</v>
      </c>
      <c r="G264">
        <v>3913.1353359999998</v>
      </c>
      <c r="I264">
        <f t="shared" si="64"/>
        <v>724.43039198359475</v>
      </c>
      <c r="J264">
        <f t="shared" si="65"/>
        <v>0.40404040404040403</v>
      </c>
      <c r="K264">
        <f t="shared" si="66"/>
        <v>0.99937848071510893</v>
      </c>
      <c r="L264">
        <f t="shared" si="67"/>
        <v>263.0498179999413</v>
      </c>
      <c r="M264">
        <f t="shared" si="68"/>
        <v>-5.1387932499983435</v>
      </c>
      <c r="O264">
        <v>920</v>
      </c>
      <c r="P264">
        <v>4800000</v>
      </c>
      <c r="Q264">
        <v>557.76986699999998</v>
      </c>
      <c r="R264">
        <v>-570905.248777</v>
      </c>
      <c r="S264">
        <v>2521083.0810639998</v>
      </c>
      <c r="T264">
        <v>3913.1353359999998</v>
      </c>
      <c r="U264">
        <v>36384.248756000001</v>
      </c>
      <c r="V264">
        <f t="shared" si="63"/>
        <v>3.6384248756000002</v>
      </c>
      <c r="Y264">
        <v>4800000</v>
      </c>
      <c r="Z264">
        <v>44.770400000000002</v>
      </c>
      <c r="AA264">
        <v>91.997100000000003</v>
      </c>
      <c r="AB264">
        <v>47.226700000000001</v>
      </c>
      <c r="AD264">
        <f t="shared" si="69"/>
        <v>55124.060116255103</v>
      </c>
      <c r="AE264">
        <f t="shared" si="70"/>
        <v>3.0170988132767325</v>
      </c>
      <c r="AF264">
        <f t="shared" si="71"/>
        <v>36.082292393487847</v>
      </c>
      <c r="AG264">
        <f t="shared" si="72"/>
        <v>1.6689626962523182E-2</v>
      </c>
      <c r="AI264">
        <v>5.1122779690450974E-2</v>
      </c>
      <c r="AJ264">
        <v>183.42969265581033</v>
      </c>
    </row>
    <row r="265" spans="2:38" x14ac:dyDescent="0.2">
      <c r="B265">
        <v>940</v>
      </c>
      <c r="C265">
        <v>4900000</v>
      </c>
      <c r="D265">
        <v>557.75141099999996</v>
      </c>
      <c r="E265">
        <v>-570891.397429</v>
      </c>
      <c r="F265">
        <v>2521083.0810639998</v>
      </c>
      <c r="G265">
        <v>4212.1236429999999</v>
      </c>
      <c r="I265">
        <f t="shared" si="64"/>
        <v>738.28173998359125</v>
      </c>
      <c r="J265">
        <f t="shared" si="65"/>
        <v>0.41282389108476064</v>
      </c>
      <c r="K265">
        <f t="shared" si="66"/>
        <v>0.99937848071510893</v>
      </c>
      <c r="L265">
        <f t="shared" si="67"/>
        <v>276.9011659999378</v>
      </c>
      <c r="M265">
        <f t="shared" si="68"/>
        <v>-6.1459645999999335</v>
      </c>
      <c r="O265">
        <v>940</v>
      </c>
      <c r="P265">
        <v>4900000</v>
      </c>
      <c r="Q265">
        <v>557.75141099999996</v>
      </c>
      <c r="R265">
        <v>-570891.397429</v>
      </c>
      <c r="S265">
        <v>2521083.0810639998</v>
      </c>
      <c r="T265">
        <v>4212.1236429999999</v>
      </c>
      <c r="U265">
        <v>38346.751761</v>
      </c>
      <c r="V265">
        <f t="shared" si="63"/>
        <v>3.8346751761000002</v>
      </c>
      <c r="Y265">
        <v>4900000</v>
      </c>
      <c r="Z265">
        <v>45.2682</v>
      </c>
      <c r="AA265">
        <v>92.033299999999997</v>
      </c>
      <c r="AB265">
        <v>46.765099999999997</v>
      </c>
      <c r="AD265">
        <f t="shared" si="69"/>
        <v>53523.437731936603</v>
      </c>
      <c r="AE265">
        <f t="shared" si="70"/>
        <v>3.2749290962081834</v>
      </c>
      <c r="AF265">
        <f t="shared" si="71"/>
        <v>34.289164044864066</v>
      </c>
      <c r="AG265">
        <f t="shared" si="72"/>
        <v>1.7562399573581886E-2</v>
      </c>
      <c r="AI265">
        <v>8.0733899284580121E-2</v>
      </c>
      <c r="AJ265">
        <v>185.14219582770457</v>
      </c>
    </row>
    <row r="266" spans="2:38" x14ac:dyDescent="0.2">
      <c r="B266">
        <v>960</v>
      </c>
      <c r="C266">
        <v>5000000</v>
      </c>
      <c r="D266">
        <v>557.81199400000003</v>
      </c>
      <c r="E266">
        <v>-570864.13562099996</v>
      </c>
      <c r="F266">
        <v>2521083.0810639998</v>
      </c>
      <c r="G266">
        <v>4473.797039</v>
      </c>
      <c r="I266">
        <f t="shared" si="64"/>
        <v>765.54354798363056</v>
      </c>
      <c r="J266">
        <f t="shared" si="65"/>
        <v>0.42160737812911725</v>
      </c>
      <c r="K266">
        <f t="shared" si="66"/>
        <v>0.99937848071510893</v>
      </c>
      <c r="L266">
        <f t="shared" si="67"/>
        <v>304.16297399997711</v>
      </c>
      <c r="M266">
        <f t="shared" si="68"/>
        <v>-5.4754415999977937</v>
      </c>
      <c r="O266">
        <v>960</v>
      </c>
      <c r="P266">
        <v>5000000</v>
      </c>
      <c r="Q266">
        <v>557.81199400000003</v>
      </c>
      <c r="R266">
        <v>-570864.13562099996</v>
      </c>
      <c r="S266">
        <v>2521083.0810639998</v>
      </c>
      <c r="T266">
        <v>4473.797039</v>
      </c>
      <c r="U266">
        <v>40598.839876999999</v>
      </c>
      <c r="V266">
        <f t="shared" si="63"/>
        <v>4.0598839877000001</v>
      </c>
      <c r="Y266">
        <v>5000000</v>
      </c>
      <c r="Z266">
        <v>45.566600000000001</v>
      </c>
      <c r="AA266">
        <v>92.339299999999994</v>
      </c>
      <c r="AB266">
        <v>46.7727</v>
      </c>
      <c r="AD266">
        <f t="shared" si="69"/>
        <v>53549.53695364009</v>
      </c>
      <c r="AE266">
        <f t="shared" si="70"/>
        <v>3.4655743717245291</v>
      </c>
      <c r="AF266">
        <f t="shared" si="71"/>
        <v>33.591178284877145</v>
      </c>
      <c r="AG266">
        <f t="shared" si="72"/>
        <v>1.7927325885770201E-2</v>
      </c>
      <c r="AI266">
        <v>4.675563851073751E-2</v>
      </c>
      <c r="AJ266">
        <v>194.97966314861924</v>
      </c>
    </row>
    <row r="267" spans="2:38" x14ac:dyDescent="0.2">
      <c r="B267">
        <v>980</v>
      </c>
      <c r="C267">
        <v>5100000</v>
      </c>
      <c r="D267">
        <v>557.73068499999999</v>
      </c>
      <c r="E267">
        <v>-570852.57209899998</v>
      </c>
      <c r="F267">
        <v>2521083.0810639998</v>
      </c>
      <c r="G267">
        <v>4678.3475040000003</v>
      </c>
      <c r="I267">
        <f t="shared" si="64"/>
        <v>777.10706998361275</v>
      </c>
      <c r="J267">
        <f t="shared" si="65"/>
        <v>0.43039086517347386</v>
      </c>
      <c r="K267">
        <f t="shared" si="66"/>
        <v>0.99937848071510893</v>
      </c>
      <c r="L267">
        <f t="shared" si="67"/>
        <v>315.7264959999593</v>
      </c>
      <c r="M267">
        <f t="shared" si="68"/>
        <v>-6.2603559000006497</v>
      </c>
      <c r="O267">
        <v>980</v>
      </c>
      <c r="P267">
        <v>5100000</v>
      </c>
      <c r="Q267">
        <v>557.73068499999999</v>
      </c>
      <c r="R267">
        <v>-570852.57209899998</v>
      </c>
      <c r="S267">
        <v>2521083.0810639998</v>
      </c>
      <c r="T267">
        <v>4678.3475040000003</v>
      </c>
      <c r="U267">
        <v>42104.882854000003</v>
      </c>
      <c r="V267">
        <f t="shared" si="63"/>
        <v>4.2104882854000003</v>
      </c>
      <c r="Y267">
        <v>5100000</v>
      </c>
      <c r="Z267">
        <v>45.209699999999998</v>
      </c>
      <c r="AA267">
        <v>92.0291</v>
      </c>
      <c r="AB267">
        <v>46.819400000000002</v>
      </c>
      <c r="AD267">
        <f t="shared" si="69"/>
        <v>53710.096067168422</v>
      </c>
      <c r="AE267">
        <f t="shared" si="70"/>
        <v>3.5833881539828343</v>
      </c>
      <c r="AF267">
        <f t="shared" si="71"/>
        <v>33.004305971070224</v>
      </c>
      <c r="AG267">
        <f t="shared" si="72"/>
        <v>1.8246104024361415E-2</v>
      </c>
      <c r="AI267">
        <v>4.9076032357963803E-2</v>
      </c>
      <c r="AJ267">
        <v>195.08375428551886</v>
      </c>
    </row>
    <row r="268" spans="2:38" x14ac:dyDescent="0.2">
      <c r="B268">
        <v>1000</v>
      </c>
      <c r="C268">
        <v>5200000</v>
      </c>
      <c r="D268">
        <v>557.75400200000001</v>
      </c>
      <c r="E268">
        <v>-570832.83128699998</v>
      </c>
      <c r="F268">
        <v>2521083.0810639998</v>
      </c>
      <c r="G268">
        <v>4992.6180080000004</v>
      </c>
      <c r="I268">
        <f t="shared" si="64"/>
        <v>796.84788198361639</v>
      </c>
      <c r="J268">
        <f t="shared" si="65"/>
        <v>0.43917435221783047</v>
      </c>
      <c r="K268">
        <f t="shared" si="66"/>
        <v>0.99937848071510893</v>
      </c>
      <c r="L268">
        <f t="shared" si="67"/>
        <v>335.46730799996294</v>
      </c>
      <c r="M268">
        <f t="shared" si="68"/>
        <v>-5.8514913999995768</v>
      </c>
      <c r="O268">
        <v>1000</v>
      </c>
      <c r="P268">
        <v>5200000</v>
      </c>
      <c r="Q268">
        <v>557.75400200000001</v>
      </c>
      <c r="R268">
        <v>-570832.83128699998</v>
      </c>
      <c r="S268">
        <v>2521083.0810639998</v>
      </c>
      <c r="T268">
        <v>4992.6180080000004</v>
      </c>
      <c r="U268">
        <v>43771.701010999997</v>
      </c>
      <c r="V268">
        <f t="shared" si="63"/>
        <v>4.3771701010999999</v>
      </c>
      <c r="Y268">
        <v>5200000</v>
      </c>
      <c r="Z268">
        <v>44.968899999999998</v>
      </c>
      <c r="AA268">
        <v>92.316999999999993</v>
      </c>
      <c r="AB268">
        <v>47.348100000000002</v>
      </c>
      <c r="AD268">
        <f t="shared" si="69"/>
        <v>55550.256194827845</v>
      </c>
      <c r="AE268">
        <f t="shared" si="70"/>
        <v>3.6018421602551878</v>
      </c>
      <c r="AF268">
        <f t="shared" si="71"/>
        <v>33.452364280525323</v>
      </c>
      <c r="AG268">
        <f t="shared" si="72"/>
        <v>1.8001717156672765E-2</v>
      </c>
      <c r="AI268">
        <v>4.2446664717413304E-2</v>
      </c>
      <c r="AJ268">
        <v>202.84919166236722</v>
      </c>
    </row>
    <row r="269" spans="2:38" x14ac:dyDescent="0.2">
      <c r="B269">
        <v>1020</v>
      </c>
      <c r="C269">
        <v>5300000</v>
      </c>
      <c r="D269">
        <v>557.79126199999996</v>
      </c>
      <c r="E269">
        <v>-570816.64277000003</v>
      </c>
      <c r="F269">
        <v>2521083.0810639998</v>
      </c>
      <c r="G269">
        <v>5265.3330649999998</v>
      </c>
      <c r="I269">
        <f t="shared" ref="I269:I275" si="73">E269-(128000-$B$216)/128000*$E$217</f>
        <v>813.0363989835605</v>
      </c>
      <c r="J269">
        <f t="shared" ref="J269:J275" si="74">B269/$B$216</f>
        <v>0.44795783926218707</v>
      </c>
      <c r="K269">
        <f t="shared" ref="K269:K275" si="75">F269/$F$217</f>
        <v>0.99937848071510893</v>
      </c>
      <c r="L269">
        <f t="shared" ref="L269:L275" si="76">E269-$E$218</f>
        <v>351.65582499990705</v>
      </c>
      <c r="M269">
        <f t="shared" ref="M269:M275" si="77">((L269-L268)-(B269-B268)*$H$14)/(B269-B268)</f>
        <v>-6.0291061500025531</v>
      </c>
      <c r="O269">
        <v>1020</v>
      </c>
      <c r="P269">
        <v>5300000</v>
      </c>
      <c r="Q269">
        <v>557.79126199999996</v>
      </c>
      <c r="R269">
        <v>-570816.64277000003</v>
      </c>
      <c r="S269">
        <v>2521083.0810639998</v>
      </c>
      <c r="T269">
        <v>5265.3330649999998</v>
      </c>
      <c r="U269">
        <v>45743.978499999997</v>
      </c>
      <c r="V269">
        <f t="shared" si="63"/>
        <v>4.5743978499999995</v>
      </c>
      <c r="Y269">
        <v>5300000</v>
      </c>
      <c r="Z269">
        <v>45.000300000000003</v>
      </c>
      <c r="AA269">
        <v>93.145899999999997</v>
      </c>
      <c r="AB269">
        <v>48.145600000000002</v>
      </c>
      <c r="AD269">
        <f t="shared" si="69"/>
        <v>58404.755167104311</v>
      </c>
      <c r="AE269">
        <f t="shared" si="70"/>
        <v>3.5801650254099422</v>
      </c>
      <c r="AF269">
        <f t="shared" si="71"/>
        <v>34.481709374147272</v>
      </c>
      <c r="AG269">
        <f t="shared" si="72"/>
        <v>1.7464331407290982E-2</v>
      </c>
      <c r="AI269">
        <v>5.9211247936514007E-2</v>
      </c>
      <c r="AJ269">
        <v>202.85404097267758</v>
      </c>
    </row>
    <row r="270" spans="2:38" x14ac:dyDescent="0.2">
      <c r="B270">
        <v>1040</v>
      </c>
      <c r="C270">
        <v>5400000</v>
      </c>
      <c r="D270">
        <v>557.77359999999999</v>
      </c>
      <c r="E270">
        <v>-570801.64861399995</v>
      </c>
      <c r="F270">
        <v>2521083.0810639998</v>
      </c>
      <c r="G270">
        <v>5587.511536</v>
      </c>
      <c r="I270">
        <f t="shared" si="73"/>
        <v>828.03055498364847</v>
      </c>
      <c r="J270">
        <f t="shared" si="74"/>
        <v>0.45674132630654368</v>
      </c>
      <c r="K270">
        <f t="shared" si="75"/>
        <v>0.99937848071510893</v>
      </c>
      <c r="L270">
        <f t="shared" si="76"/>
        <v>366.64998099999502</v>
      </c>
      <c r="M270">
        <f t="shared" si="77"/>
        <v>-6.0888241999953605</v>
      </c>
      <c r="O270">
        <v>1040</v>
      </c>
      <c r="P270">
        <v>5400000</v>
      </c>
      <c r="Q270">
        <v>557.77359999999999</v>
      </c>
      <c r="R270">
        <v>-570801.64861399995</v>
      </c>
      <c r="S270">
        <v>2521083.0810639998</v>
      </c>
      <c r="T270">
        <v>5587.511536</v>
      </c>
      <c r="U270">
        <v>48231.162852000001</v>
      </c>
      <c r="V270">
        <f t="shared" si="63"/>
        <v>4.8231162852000002</v>
      </c>
      <c r="Y270">
        <v>5400000</v>
      </c>
      <c r="Z270">
        <v>45.2898</v>
      </c>
      <c r="AA270">
        <v>93.578199999999995</v>
      </c>
      <c r="AB270">
        <v>48.288400000000003</v>
      </c>
      <c r="AD270">
        <f t="shared" si="69"/>
        <v>58925.9841403225</v>
      </c>
      <c r="AE270">
        <f t="shared" si="70"/>
        <v>3.7414350272533157</v>
      </c>
      <c r="AF270">
        <f t="shared" si="71"/>
        <v>34.120411201252125</v>
      </c>
      <c r="AG270">
        <f t="shared" si="72"/>
        <v>1.7649259748015608E-2</v>
      </c>
      <c r="AI270">
        <v>4.2413144632377324E-2</v>
      </c>
      <c r="AJ270">
        <v>207.22385456265008</v>
      </c>
    </row>
    <row r="271" spans="2:38" x14ac:dyDescent="0.2">
      <c r="B271">
        <v>1060</v>
      </c>
      <c r="C271">
        <v>5500000</v>
      </c>
      <c r="D271">
        <v>557.79334900000003</v>
      </c>
      <c r="E271">
        <v>-570783.35720299999</v>
      </c>
      <c r="F271">
        <v>2521083.0810639998</v>
      </c>
      <c r="G271">
        <v>5889.4120400000002</v>
      </c>
      <c r="I271">
        <f t="shared" si="73"/>
        <v>846.32196598360315</v>
      </c>
      <c r="J271">
        <f t="shared" si="74"/>
        <v>0.46552481335090029</v>
      </c>
      <c r="K271">
        <f t="shared" si="75"/>
        <v>0.99937848071510893</v>
      </c>
      <c r="L271">
        <f t="shared" si="76"/>
        <v>384.9413919999497</v>
      </c>
      <c r="M271">
        <f t="shared" si="77"/>
        <v>-5.9239614500020252</v>
      </c>
      <c r="O271">
        <v>1060</v>
      </c>
      <c r="P271">
        <v>5500000</v>
      </c>
      <c r="Q271">
        <v>557.79334900000003</v>
      </c>
      <c r="R271">
        <v>-570783.35720299999</v>
      </c>
      <c r="S271">
        <v>2521083.0810639998</v>
      </c>
      <c r="T271">
        <v>5889.4120400000002</v>
      </c>
      <c r="U271">
        <v>49283.607397</v>
      </c>
      <c r="V271">
        <f t="shared" si="63"/>
        <v>4.9283607397000004</v>
      </c>
      <c r="Y271">
        <v>5500000</v>
      </c>
      <c r="Z271">
        <v>44.743499999999997</v>
      </c>
      <c r="AA271">
        <v>93.3386</v>
      </c>
      <c r="AB271">
        <v>48.595100000000002</v>
      </c>
      <c r="AD271">
        <f t="shared" si="69"/>
        <v>60055.921913669452</v>
      </c>
      <c r="AE271">
        <f t="shared" si="70"/>
        <v>3.7511460229914291</v>
      </c>
      <c r="AF271">
        <f t="shared" si="71"/>
        <v>34.118562430577114</v>
      </c>
      <c r="AG271">
        <f t="shared" si="72"/>
        <v>1.7650216102314653E-2</v>
      </c>
      <c r="AI271">
        <v>3.8401618456094806E-2</v>
      </c>
      <c r="AJ271">
        <v>218.72228918841031</v>
      </c>
    </row>
    <row r="272" spans="2:38" x14ac:dyDescent="0.2">
      <c r="B272">
        <v>1080</v>
      </c>
      <c r="C272">
        <v>5600000</v>
      </c>
      <c r="D272">
        <v>557.78053799999998</v>
      </c>
      <c r="E272">
        <v>-570756.16668200004</v>
      </c>
      <c r="F272">
        <v>2521083.0810639998</v>
      </c>
      <c r="G272">
        <v>6147.1769020000002</v>
      </c>
      <c r="I272">
        <f t="shared" si="73"/>
        <v>873.5124869835563</v>
      </c>
      <c r="J272">
        <f t="shared" si="74"/>
        <v>0.4743083003952569</v>
      </c>
      <c r="K272">
        <f t="shared" si="75"/>
        <v>0.99937848071510893</v>
      </c>
      <c r="L272">
        <f t="shared" si="76"/>
        <v>412.13191299990285</v>
      </c>
      <c r="M272">
        <f t="shared" si="77"/>
        <v>-5.4790059500021018</v>
      </c>
      <c r="O272">
        <v>1080</v>
      </c>
      <c r="P272">
        <v>5600000</v>
      </c>
      <c r="Q272">
        <v>557.78053799999998</v>
      </c>
      <c r="R272">
        <v>-570756.16668200004</v>
      </c>
      <c r="S272">
        <v>2521083.0810639998</v>
      </c>
      <c r="T272">
        <v>6147.1769020000002</v>
      </c>
      <c r="U272">
        <v>51239.239038</v>
      </c>
      <c r="V272">
        <f t="shared" si="63"/>
        <v>5.1239239038000006</v>
      </c>
      <c r="Y272">
        <v>5600000</v>
      </c>
      <c r="Z272">
        <v>44.803600000000003</v>
      </c>
      <c r="AA272">
        <v>93.153499999999994</v>
      </c>
      <c r="AB272">
        <v>48.349899999999998</v>
      </c>
      <c r="AD272">
        <f t="shared" si="69"/>
        <v>59151.415016243256</v>
      </c>
      <c r="AE272">
        <f t="shared" si="70"/>
        <v>3.9596322476986878</v>
      </c>
      <c r="AF272">
        <f t="shared" si="71"/>
        <v>32.982390854427486</v>
      </c>
      <c r="AG272">
        <f t="shared" si="72"/>
        <v>1.8258227629946416E-2</v>
      </c>
      <c r="AI272">
        <v>5.9380293557699956E-2</v>
      </c>
      <c r="AJ272">
        <v>221.05518406117616</v>
      </c>
      <c r="AK272">
        <f>AVERAGE(AI267:AI277)</f>
        <v>4.6943013591994036E-2</v>
      </c>
      <c r="AL272">
        <f>AVERAGE(AJ267:AJ277)</f>
        <v>219.30988446582424</v>
      </c>
    </row>
    <row r="273" spans="2:38" x14ac:dyDescent="0.2">
      <c r="B273">
        <v>1100</v>
      </c>
      <c r="C273">
        <v>5700000</v>
      </c>
      <c r="D273">
        <v>557.78362600000003</v>
      </c>
      <c r="E273">
        <v>-570736.36139800004</v>
      </c>
      <c r="F273">
        <v>2521083.0810639998</v>
      </c>
      <c r="G273">
        <v>6358.9909090000001</v>
      </c>
      <c r="I273">
        <f t="shared" si="73"/>
        <v>893.31777098355815</v>
      </c>
      <c r="J273">
        <f t="shared" si="74"/>
        <v>0.48309178743961351</v>
      </c>
      <c r="K273">
        <f t="shared" si="75"/>
        <v>0.99937848071510893</v>
      </c>
      <c r="L273">
        <f t="shared" si="76"/>
        <v>431.9371969999047</v>
      </c>
      <c r="M273">
        <f t="shared" si="77"/>
        <v>-5.8482677999996664</v>
      </c>
      <c r="O273">
        <v>1100</v>
      </c>
      <c r="P273">
        <v>5700000</v>
      </c>
      <c r="Q273">
        <v>557.78362600000003</v>
      </c>
      <c r="R273">
        <v>-570736.36139800004</v>
      </c>
      <c r="S273">
        <v>2521083.0810639998</v>
      </c>
      <c r="T273">
        <v>6358.9909090000001</v>
      </c>
      <c r="U273">
        <v>54084.281902000002</v>
      </c>
      <c r="V273">
        <f t="shared" si="63"/>
        <v>5.4084281902000004</v>
      </c>
      <c r="Y273">
        <v>5700000</v>
      </c>
      <c r="Z273">
        <v>44.6068</v>
      </c>
      <c r="AA273">
        <v>92.922499999999999</v>
      </c>
      <c r="AB273">
        <v>48.3157</v>
      </c>
      <c r="AD273">
        <f t="shared" si="69"/>
        <v>59025.982629218437</v>
      </c>
      <c r="AE273">
        <f t="shared" si="70"/>
        <v>4.1883711701440047</v>
      </c>
      <c r="AF273">
        <f t="shared" si="71"/>
        <v>32.314042490286674</v>
      </c>
      <c r="AG273">
        <f t="shared" si="72"/>
        <v>1.8635860870116025E-2</v>
      </c>
      <c r="AI273">
        <v>3.7046980462348104E-2</v>
      </c>
      <c r="AJ273">
        <v>223.93821187697924</v>
      </c>
    </row>
    <row r="274" spans="2:38" x14ac:dyDescent="0.2">
      <c r="B274">
        <v>1120</v>
      </c>
      <c r="C274">
        <v>5800000</v>
      </c>
      <c r="D274">
        <v>557.76905799999997</v>
      </c>
      <c r="E274">
        <v>-570714.98709299997</v>
      </c>
      <c r="F274">
        <v>2521083.0810639998</v>
      </c>
      <c r="G274">
        <v>6726.4954710000002</v>
      </c>
      <c r="I274">
        <f t="shared" si="73"/>
        <v>914.69207598362118</v>
      </c>
      <c r="J274">
        <f t="shared" si="74"/>
        <v>0.49187527448397012</v>
      </c>
      <c r="K274">
        <f t="shared" si="75"/>
        <v>0.99937848071510893</v>
      </c>
      <c r="L274">
        <f t="shared" si="76"/>
        <v>453.31150199996773</v>
      </c>
      <c r="M274">
        <f t="shared" si="77"/>
        <v>-5.7698167499966075</v>
      </c>
      <c r="O274">
        <v>1120</v>
      </c>
      <c r="P274">
        <v>5800000</v>
      </c>
      <c r="Q274">
        <v>557.76905799999997</v>
      </c>
      <c r="R274">
        <v>-570714.98709299997</v>
      </c>
      <c r="S274">
        <v>2521083.0810639998</v>
      </c>
      <c r="T274">
        <v>6726.4954710000002</v>
      </c>
      <c r="U274">
        <v>55484.210146999998</v>
      </c>
      <c r="V274">
        <f t="shared" si="63"/>
        <v>5.5484210146999997</v>
      </c>
      <c r="Y274">
        <v>5800000</v>
      </c>
      <c r="Z274">
        <v>43.976500000000001</v>
      </c>
      <c r="AA274">
        <v>93.256900000000002</v>
      </c>
      <c r="AB274">
        <v>49.2804</v>
      </c>
      <c r="AD274">
        <f t="shared" si="69"/>
        <v>62632.690855481036</v>
      </c>
      <c r="AE274">
        <f t="shared" si="70"/>
        <v>4.0493531785198353</v>
      </c>
      <c r="AF274">
        <f t="shared" si="71"/>
        <v>33.676255743902388</v>
      </c>
      <c r="AG274">
        <f t="shared" si="72"/>
        <v>1.7882035478633564E-2</v>
      </c>
      <c r="AI274">
        <v>7.1418059060322309E-2</v>
      </c>
      <c r="AJ274">
        <v>225.26782661910389</v>
      </c>
    </row>
    <row r="275" spans="2:38" x14ac:dyDescent="0.2">
      <c r="B275">
        <v>1140</v>
      </c>
      <c r="C275">
        <v>5900000</v>
      </c>
      <c r="D275">
        <v>557.73317199999997</v>
      </c>
      <c r="E275">
        <v>-570684.12085399998</v>
      </c>
      <c r="F275">
        <v>2521083.0810639998</v>
      </c>
      <c r="G275">
        <v>6976.7930720000004</v>
      </c>
      <c r="I275">
        <f t="shared" si="73"/>
        <v>945.55831498361658</v>
      </c>
      <c r="J275">
        <f t="shared" si="74"/>
        <v>0.50065876152832678</v>
      </c>
      <c r="K275">
        <f t="shared" si="75"/>
        <v>0.99937848071510893</v>
      </c>
      <c r="L275">
        <f t="shared" si="76"/>
        <v>484.17774099996313</v>
      </c>
      <c r="M275">
        <f t="shared" si="77"/>
        <v>-5.2952200499999886</v>
      </c>
      <c r="O275">
        <v>1140</v>
      </c>
      <c r="P275">
        <v>5900000</v>
      </c>
      <c r="Q275">
        <v>557.73317199999997</v>
      </c>
      <c r="R275">
        <v>-570684.12085399998</v>
      </c>
      <c r="S275">
        <v>2521083.0810639998</v>
      </c>
      <c r="T275">
        <v>6976.7930720000004</v>
      </c>
      <c r="U275">
        <v>57003.172725999997</v>
      </c>
      <c r="V275">
        <f t="shared" si="63"/>
        <v>5.7003172725999995</v>
      </c>
      <c r="Y275">
        <v>5900000</v>
      </c>
      <c r="Z275">
        <v>44.542299999999997</v>
      </c>
      <c r="AA275">
        <v>93.450199999999995</v>
      </c>
      <c r="AB275">
        <v>48.907899999999998</v>
      </c>
      <c r="AD275">
        <f t="shared" si="69"/>
        <v>61223.118079290944</v>
      </c>
      <c r="AE275">
        <f t="shared" si="70"/>
        <v>4.2559929878045155</v>
      </c>
      <c r="AF275">
        <f t="shared" si="71"/>
        <v>32.340843602937724</v>
      </c>
      <c r="AG275">
        <f t="shared" si="72"/>
        <v>1.8620417184952415E-2</v>
      </c>
      <c r="AI275">
        <v>3.796300338104476E-2</v>
      </c>
      <c r="AJ275">
        <v>225.53697625560829</v>
      </c>
    </row>
    <row r="276" spans="2:38" x14ac:dyDescent="0.2">
      <c r="AI276">
        <v>4.6807670254968625E-2</v>
      </c>
      <c r="AJ276">
        <v>241.49060148151352</v>
      </c>
    </row>
    <row r="277" spans="2:38" x14ac:dyDescent="0.2">
      <c r="AI277">
        <v>3.2208434695187325E-2</v>
      </c>
      <c r="AJ277">
        <v>248.38679815806168</v>
      </c>
    </row>
    <row r="278" spans="2:38" x14ac:dyDescent="0.2">
      <c r="B278" t="s">
        <v>5</v>
      </c>
      <c r="AE278" t="s">
        <v>6</v>
      </c>
      <c r="AI278">
        <v>3.3469027390215331E-2</v>
      </c>
      <c r="AJ278">
        <v>257.47722022027972</v>
      </c>
    </row>
    <row r="279" spans="2:38" x14ac:dyDescent="0.2">
      <c r="D279" t="s">
        <v>7</v>
      </c>
      <c r="F279" t="s">
        <v>41</v>
      </c>
      <c r="Y279" t="s">
        <v>8</v>
      </c>
      <c r="Z279" t="s">
        <v>9</v>
      </c>
      <c r="AA279" t="s">
        <v>10</v>
      </c>
      <c r="AB279" t="s">
        <v>11</v>
      </c>
      <c r="AD279">
        <f>(4/3)*3.14*((3.413*4.5)^3)</f>
        <v>15167.527493515468</v>
      </c>
      <c r="AE279" t="s">
        <v>12</v>
      </c>
      <c r="AI279">
        <v>2.9004660134420792E-2</v>
      </c>
      <c r="AJ279">
        <v>261.78845547839438</v>
      </c>
    </row>
    <row r="280" spans="2:38" x14ac:dyDescent="0.2">
      <c r="B280">
        <v>749</v>
      </c>
      <c r="C280" t="s">
        <v>13</v>
      </c>
      <c r="D280" t="s">
        <v>14</v>
      </c>
      <c r="E280" t="s">
        <v>15</v>
      </c>
      <c r="F280" t="s">
        <v>16</v>
      </c>
      <c r="G280" t="s">
        <v>17</v>
      </c>
      <c r="I280" t="s">
        <v>18</v>
      </c>
      <c r="J280" t="s">
        <v>19</v>
      </c>
      <c r="K280" t="s">
        <v>20</v>
      </c>
      <c r="L280" t="s">
        <v>21</v>
      </c>
      <c r="M280" t="s">
        <v>22</v>
      </c>
      <c r="Y280">
        <v>0</v>
      </c>
      <c r="Z280">
        <v>53.164999999999999</v>
      </c>
      <c r="AA280">
        <v>84.034999999999997</v>
      </c>
      <c r="AB280">
        <v>30.87</v>
      </c>
      <c r="AD280">
        <f>(1/6)*3.14*(AB280)^3</f>
        <v>15395.30460657</v>
      </c>
      <c r="AI280">
        <v>4.5610837963731735E-2</v>
      </c>
      <c r="AJ280">
        <v>268.54088816342892</v>
      </c>
    </row>
    <row r="281" spans="2:38" x14ac:dyDescent="0.2">
      <c r="B281" t="s">
        <v>23</v>
      </c>
      <c r="C281">
        <v>100000</v>
      </c>
      <c r="D281">
        <v>557.82457199999999</v>
      </c>
      <c r="E281">
        <v>-581982.60408700001</v>
      </c>
      <c r="F281">
        <v>2522650.957283</v>
      </c>
      <c r="G281">
        <v>-5.9550000000000002E-3</v>
      </c>
      <c r="Y281">
        <v>100000</v>
      </c>
      <c r="Z281">
        <v>53.279600000000002</v>
      </c>
      <c r="AA281">
        <v>83.727999999999994</v>
      </c>
      <c r="AB281">
        <v>30.448399999999999</v>
      </c>
      <c r="AD281">
        <f t="shared" ref="AD281:AD282" si="78">(1/6)*3.14*(AB281)^3</f>
        <v>14773.106428452496</v>
      </c>
      <c r="AI281">
        <v>2.7317808571988934E-2</v>
      </c>
      <c r="AJ281">
        <v>281.58759658747556</v>
      </c>
    </row>
    <row r="282" spans="2:38" x14ac:dyDescent="0.2">
      <c r="B282">
        <v>0</v>
      </c>
      <c r="C282">
        <v>200000</v>
      </c>
      <c r="D282">
        <v>557.75868700000001</v>
      </c>
      <c r="E282">
        <v>-578377.95467699994</v>
      </c>
      <c r="F282">
        <v>2522044.7010400002</v>
      </c>
      <c r="G282">
        <v>-2.1248E-2</v>
      </c>
      <c r="I282">
        <f>E282-(128000-$B$280)/128000*$E$281</f>
        <v>199.14182827225886</v>
      </c>
      <c r="J282">
        <f>B282/$B$280</f>
        <v>0</v>
      </c>
      <c r="K282">
        <f>F282/$F$281</f>
        <v>0.9997596749398685</v>
      </c>
      <c r="L282">
        <f>E282-$E$282</f>
        <v>0</v>
      </c>
      <c r="O282" t="s">
        <v>24</v>
      </c>
      <c r="P282" t="s">
        <v>13</v>
      </c>
      <c r="Q282" t="s">
        <v>14</v>
      </c>
      <c r="R282" t="s">
        <v>15</v>
      </c>
      <c r="S282" t="s">
        <v>16</v>
      </c>
      <c r="T282" t="s">
        <v>17</v>
      </c>
      <c r="U282" t="s">
        <v>25</v>
      </c>
      <c r="V282" t="s">
        <v>26</v>
      </c>
      <c r="Y282">
        <v>200000</v>
      </c>
      <c r="Z282">
        <v>52.961599999999997</v>
      </c>
      <c r="AA282">
        <v>83.721800000000002</v>
      </c>
      <c r="AB282">
        <v>30.760200000000001</v>
      </c>
      <c r="AD282">
        <f t="shared" si="78"/>
        <v>15231.611792471467</v>
      </c>
      <c r="AE282" t="s">
        <v>27</v>
      </c>
      <c r="AF282" t="s">
        <v>28</v>
      </c>
      <c r="AG282" t="s">
        <v>29</v>
      </c>
      <c r="AI282">
        <v>2.8135535203283085E-2</v>
      </c>
      <c r="AJ282">
        <v>282.63661283092887</v>
      </c>
    </row>
    <row r="283" spans="2:38" x14ac:dyDescent="0.2">
      <c r="B283">
        <v>20</v>
      </c>
      <c r="C283">
        <v>300000</v>
      </c>
      <c r="D283">
        <v>557.791383</v>
      </c>
      <c r="E283">
        <v>-578385.68780800002</v>
      </c>
      <c r="F283">
        <v>2521988.7845529998</v>
      </c>
      <c r="G283">
        <v>16.773686999999999</v>
      </c>
      <c r="I283">
        <f t="shared" ref="I283:I295" si="79">E283-(128000-$B$280)/128000*$E$281</f>
        <v>191.40869727218524</v>
      </c>
      <c r="J283">
        <f>B283/$B$280</f>
        <v>2.67022696929239E-2</v>
      </c>
      <c r="K283">
        <f t="shared" ref="K283:K295" si="80">F283/$F$281</f>
        <v>0.99973750917538218</v>
      </c>
      <c r="L283">
        <f t="shared" ref="L283:L295" si="81">E283-$E$282</f>
        <v>-7.7331310000736266</v>
      </c>
      <c r="M283">
        <f>((L283-L282)-(B283-B282)*$H$14)/(B283-B282)</f>
        <v>-7.2251885500034403</v>
      </c>
      <c r="O283">
        <v>20</v>
      </c>
      <c r="P283">
        <v>300000</v>
      </c>
      <c r="Q283">
        <v>557.791383</v>
      </c>
      <c r="R283">
        <v>-578385.68780800002</v>
      </c>
      <c r="S283">
        <v>2521988.7845529998</v>
      </c>
      <c r="T283">
        <v>16.773686999999999</v>
      </c>
      <c r="U283">
        <v>334.90212700000001</v>
      </c>
      <c r="V283">
        <f>U283*10^-4</f>
        <v>3.3490212700000001E-2</v>
      </c>
      <c r="Y283">
        <v>300000</v>
      </c>
      <c r="Z283">
        <v>53.307899999999997</v>
      </c>
      <c r="AA283">
        <v>83.793000000000006</v>
      </c>
      <c r="AB283">
        <v>30.485099999999999</v>
      </c>
      <c r="AD283">
        <f>(1/6)*3.14*(AB283)^3</f>
        <v>14826.589707634357</v>
      </c>
      <c r="AE283">
        <f t="shared" ref="AE283:AE295" si="82">V283*$AD$279/AD283</f>
        <v>3.4260320944159893E-2</v>
      </c>
      <c r="AF283">
        <f>AD283/O283*0.6022</f>
        <v>446.42861609687048</v>
      </c>
      <c r="AG283">
        <f>O283/AD283</f>
        <v>1.3489278650303381E-3</v>
      </c>
      <c r="AI283">
        <v>3.5389916518672723E-2</v>
      </c>
      <c r="AJ283">
        <v>297.82057131612703</v>
      </c>
      <c r="AK283">
        <f>AVERAGE(AI278:AI288)</f>
        <v>2.9688328181526724E-2</v>
      </c>
      <c r="AL283">
        <f>AVERAGE(AJ278:AJ288)</f>
        <v>298.99735199752371</v>
      </c>
    </row>
    <row r="284" spans="2:38" x14ac:dyDescent="0.2">
      <c r="B284">
        <v>40</v>
      </c>
      <c r="C284">
        <v>400000</v>
      </c>
      <c r="D284">
        <v>557.70129399999996</v>
      </c>
      <c r="E284">
        <v>-578389.60594000004</v>
      </c>
      <c r="F284">
        <v>2521988.7845529998</v>
      </c>
      <c r="G284">
        <v>14.001702999999999</v>
      </c>
      <c r="I284">
        <f t="shared" si="79"/>
        <v>187.49056527216453</v>
      </c>
      <c r="J284">
        <f>B284/$B$280</f>
        <v>5.3404539385847799E-2</v>
      </c>
      <c r="K284">
        <f t="shared" si="80"/>
        <v>0.99973750917538218</v>
      </c>
      <c r="L284">
        <f t="shared" si="81"/>
        <v>-11.651263000094332</v>
      </c>
      <c r="M284">
        <f t="shared" ref="M284:M295" si="83">((L284-L283)-(B284-B283)*$H$14)/(B284-B283)</f>
        <v>-7.0344386000007946</v>
      </c>
      <c r="O284">
        <v>40</v>
      </c>
      <c r="P284">
        <v>400000</v>
      </c>
      <c r="Q284">
        <v>557.70129399999996</v>
      </c>
      <c r="R284">
        <v>-578389.60594000004</v>
      </c>
      <c r="S284">
        <v>2521988.7845529998</v>
      </c>
      <c r="T284">
        <v>14.001702999999999</v>
      </c>
      <c r="U284">
        <v>704.54974400000003</v>
      </c>
      <c r="V284">
        <f>U284*10^-4</f>
        <v>7.0454974400000009E-2</v>
      </c>
      <c r="Y284">
        <v>400000</v>
      </c>
      <c r="Z284">
        <v>53.287599999999998</v>
      </c>
      <c r="AA284">
        <v>83.865899999999996</v>
      </c>
      <c r="AB284">
        <v>30.578299999999999</v>
      </c>
      <c r="AD284">
        <f t="shared" ref="AD284:AD295" si="84">(1/6)*3.14*(AB284)^3</f>
        <v>14962.990808309793</v>
      </c>
      <c r="AE284">
        <f t="shared" si="82"/>
        <v>7.1418059060322309E-2</v>
      </c>
      <c r="AF284">
        <f t="shared" ref="AF284:AF295" si="85">AD284/O284*0.6022</f>
        <v>225.26782661910389</v>
      </c>
      <c r="AG284">
        <f t="shared" ref="AG284:AG295" si="86">O284/AD284</f>
        <v>2.6732623519213649E-3</v>
      </c>
      <c r="AI284">
        <v>2.5119324904007822E-2</v>
      </c>
      <c r="AJ284">
        <v>302.20155560938963</v>
      </c>
    </row>
    <row r="285" spans="2:38" x14ac:dyDescent="0.2">
      <c r="B285">
        <v>60</v>
      </c>
      <c r="C285">
        <v>500000</v>
      </c>
      <c r="D285">
        <v>557.73850500000003</v>
      </c>
      <c r="E285">
        <v>-578388.07258100004</v>
      </c>
      <c r="F285">
        <v>2521988.7845529998</v>
      </c>
      <c r="G285">
        <v>-41.516736000000002</v>
      </c>
      <c r="I285">
        <f t="shared" si="79"/>
        <v>189.02392427215818</v>
      </c>
      <c r="J285">
        <f t="shared" ref="J285:J295" si="87">B285/$B$280</f>
        <v>8.0106809078771699E-2</v>
      </c>
      <c r="K285">
        <f t="shared" si="80"/>
        <v>0.99973750917538218</v>
      </c>
      <c r="L285">
        <f t="shared" si="81"/>
        <v>-10.11790400010068</v>
      </c>
      <c r="M285">
        <f t="shared" si="83"/>
        <v>-6.7618640500000762</v>
      </c>
      <c r="O285">
        <v>60</v>
      </c>
      <c r="P285">
        <v>500000</v>
      </c>
      <c r="Q285">
        <v>557.73850500000003</v>
      </c>
      <c r="R285">
        <v>-578388.07258100004</v>
      </c>
      <c r="S285">
        <v>2521988.7845529998</v>
      </c>
      <c r="T285">
        <v>-41.516736000000002</v>
      </c>
      <c r="U285">
        <v>1393.0019560000001</v>
      </c>
      <c r="V285">
        <f t="shared" ref="V285:V340" si="88">U285*10^-4</f>
        <v>0.13930019560000001</v>
      </c>
      <c r="Y285">
        <v>500000</v>
      </c>
      <c r="Z285">
        <v>53.516199999999998</v>
      </c>
      <c r="AA285">
        <v>84.1023</v>
      </c>
      <c r="AB285">
        <v>30.586099999999998</v>
      </c>
      <c r="AD285">
        <f t="shared" si="84"/>
        <v>14974.444136509343</v>
      </c>
      <c r="AE285">
        <f t="shared" si="82"/>
        <v>0.14109635906041731</v>
      </c>
      <c r="AF285">
        <f t="shared" si="85"/>
        <v>150.29350431676542</v>
      </c>
      <c r="AG285">
        <f t="shared" si="86"/>
        <v>4.0068265274510861E-3</v>
      </c>
      <c r="AI285">
        <v>2.3629011553732794E-2</v>
      </c>
      <c r="AJ285">
        <v>322.08405014326792</v>
      </c>
    </row>
    <row r="286" spans="2:38" x14ac:dyDescent="0.2">
      <c r="B286">
        <v>80</v>
      </c>
      <c r="C286">
        <v>600000</v>
      </c>
      <c r="D286">
        <v>557.78958799999998</v>
      </c>
      <c r="E286">
        <v>-578374.85036200006</v>
      </c>
      <c r="F286">
        <v>2521988.7845529998</v>
      </c>
      <c r="G286">
        <v>-16.693698999999999</v>
      </c>
      <c r="I286">
        <f t="shared" si="79"/>
        <v>202.24614327214658</v>
      </c>
      <c r="J286">
        <f t="shared" si="87"/>
        <v>0.1068090787716956</v>
      </c>
      <c r="K286">
        <f t="shared" si="80"/>
        <v>0.99973750917538218</v>
      </c>
      <c r="L286">
        <f t="shared" si="81"/>
        <v>3.1043149998877198</v>
      </c>
      <c r="M286">
        <f t="shared" si="83"/>
        <v>-6.1774210500003388</v>
      </c>
      <c r="O286">
        <v>80</v>
      </c>
      <c r="P286">
        <v>600000</v>
      </c>
      <c r="Q286">
        <v>557.78958799999998</v>
      </c>
      <c r="R286">
        <v>-578374.85036200006</v>
      </c>
      <c r="S286">
        <v>2521988.7845529998</v>
      </c>
      <c r="T286">
        <v>-16.693698999999999</v>
      </c>
      <c r="U286">
        <v>2230.4252860000001</v>
      </c>
      <c r="V286">
        <f t="shared" si="88"/>
        <v>0.22304252860000001</v>
      </c>
      <c r="Y286">
        <v>600000</v>
      </c>
      <c r="Z286">
        <v>52.917499999999997</v>
      </c>
      <c r="AA286">
        <v>84.435299999999998</v>
      </c>
      <c r="AB286">
        <v>31.517800000000001</v>
      </c>
      <c r="AD286">
        <f t="shared" si="84"/>
        <v>16384.986340773674</v>
      </c>
      <c r="AE286">
        <f t="shared" si="82"/>
        <v>0.20646972871409608</v>
      </c>
      <c r="AF286">
        <f t="shared" si="85"/>
        <v>123.33798468017382</v>
      </c>
      <c r="AG286">
        <f t="shared" si="86"/>
        <v>4.8825185652380913E-3</v>
      </c>
      <c r="AI286">
        <v>2.2909356304291237E-2</v>
      </c>
      <c r="AJ286">
        <v>323.53349679129798</v>
      </c>
    </row>
    <row r="287" spans="2:38" x14ac:dyDescent="0.2">
      <c r="B287">
        <v>100</v>
      </c>
      <c r="C287">
        <v>700000</v>
      </c>
      <c r="D287">
        <v>557.77477799999997</v>
      </c>
      <c r="E287">
        <v>-578370.695756</v>
      </c>
      <c r="F287">
        <v>2521988.7845529998</v>
      </c>
      <c r="G287">
        <v>21.399298999999999</v>
      </c>
      <c r="I287">
        <f t="shared" si="79"/>
        <v>206.40074927220121</v>
      </c>
      <c r="J287">
        <f t="shared" si="87"/>
        <v>0.13351134846461948</v>
      </c>
      <c r="K287">
        <f t="shared" si="80"/>
        <v>0.99973750917538218</v>
      </c>
      <c r="L287">
        <f t="shared" si="81"/>
        <v>7.2589209999423474</v>
      </c>
      <c r="M287">
        <f t="shared" si="83"/>
        <v>-6.6308016999970274</v>
      </c>
      <c r="O287">
        <v>100</v>
      </c>
      <c r="P287">
        <v>700000</v>
      </c>
      <c r="Q287">
        <v>557.77477799999997</v>
      </c>
      <c r="R287">
        <v>-578370.695756</v>
      </c>
      <c r="S287">
        <v>2521988.7845529998</v>
      </c>
      <c r="T287">
        <v>21.399298999999999</v>
      </c>
      <c r="U287">
        <v>3354.984966</v>
      </c>
      <c r="V287">
        <f t="shared" si="88"/>
        <v>0.33549849660000003</v>
      </c>
      <c r="Y287">
        <v>700000</v>
      </c>
      <c r="Z287">
        <v>53.0565</v>
      </c>
      <c r="AA287">
        <v>83.789100000000005</v>
      </c>
      <c r="AB287">
        <v>30.732600000000001</v>
      </c>
      <c r="AD287">
        <f t="shared" si="84"/>
        <v>15190.64826861397</v>
      </c>
      <c r="AE287">
        <f t="shared" si="82"/>
        <v>0.33498785445039531</v>
      </c>
      <c r="AF287">
        <f t="shared" si="85"/>
        <v>91.47808387359332</v>
      </c>
      <c r="AG287">
        <f t="shared" si="86"/>
        <v>6.5829975279339563E-3</v>
      </c>
      <c r="AI287">
        <v>3.6699325220247825E-2</v>
      </c>
      <c r="AJ287">
        <v>335.32838340451303</v>
      </c>
    </row>
    <row r="288" spans="2:38" x14ac:dyDescent="0.2">
      <c r="B288">
        <v>120</v>
      </c>
      <c r="C288">
        <v>800000</v>
      </c>
      <c r="D288">
        <v>557.76597200000003</v>
      </c>
      <c r="E288">
        <v>-578378.19465199998</v>
      </c>
      <c r="F288">
        <v>2521988.7845529998</v>
      </c>
      <c r="G288">
        <v>110.360116</v>
      </c>
      <c r="I288">
        <f t="shared" si="79"/>
        <v>198.90185327222571</v>
      </c>
      <c r="J288">
        <f t="shared" si="87"/>
        <v>0.1602136181575434</v>
      </c>
      <c r="K288">
        <f t="shared" si="80"/>
        <v>0.99973750917538218</v>
      </c>
      <c r="L288">
        <f t="shared" si="81"/>
        <v>-0.23997500003315508</v>
      </c>
      <c r="M288">
        <f t="shared" si="83"/>
        <v>-7.2134767999985341</v>
      </c>
      <c r="O288">
        <v>120</v>
      </c>
      <c r="P288">
        <v>800000</v>
      </c>
      <c r="Q288">
        <v>557.76597200000003</v>
      </c>
      <c r="R288">
        <v>-578378.19465199998</v>
      </c>
      <c r="S288">
        <v>2521988.7845529998</v>
      </c>
      <c r="T288">
        <v>110.360116</v>
      </c>
      <c r="U288">
        <v>5054.4087570000002</v>
      </c>
      <c r="V288">
        <f t="shared" si="88"/>
        <v>0.50544087570000007</v>
      </c>
      <c r="Y288">
        <v>800000</v>
      </c>
      <c r="Z288">
        <v>52.903300000000002</v>
      </c>
      <c r="AA288">
        <v>84.215199999999996</v>
      </c>
      <c r="AB288">
        <v>31.311900000000001</v>
      </c>
      <c r="AD288">
        <f t="shared" si="84"/>
        <v>16065.959271342244</v>
      </c>
      <c r="AE288">
        <f t="shared" si="82"/>
        <v>0.47717588779159148</v>
      </c>
      <c r="AF288">
        <f t="shared" si="85"/>
        <v>80.624338943352484</v>
      </c>
      <c r="AG288">
        <f t="shared" si="86"/>
        <v>7.4692085279993679E-3</v>
      </c>
      <c r="AI288">
        <v>1.9286806232201734E-2</v>
      </c>
      <c r="AJ288">
        <v>355.97204142765742</v>
      </c>
    </row>
    <row r="289" spans="2:38" x14ac:dyDescent="0.2">
      <c r="B289">
        <v>140</v>
      </c>
      <c r="C289">
        <v>900000</v>
      </c>
      <c r="D289">
        <v>557.75070700000003</v>
      </c>
      <c r="E289">
        <v>-578370.97189399996</v>
      </c>
      <c r="F289">
        <v>2521988.7845529998</v>
      </c>
      <c r="G289">
        <v>212.20895300000001</v>
      </c>
      <c r="I289">
        <f t="shared" si="79"/>
        <v>206.12461127224378</v>
      </c>
      <c r="J289">
        <f t="shared" si="87"/>
        <v>0.18691588785046728</v>
      </c>
      <c r="K289">
        <f t="shared" si="80"/>
        <v>0.99973750917538218</v>
      </c>
      <c r="L289">
        <f t="shared" si="81"/>
        <v>6.98278299998492</v>
      </c>
      <c r="M289">
        <f t="shared" si="83"/>
        <v>-6.4773940999988557</v>
      </c>
      <c r="O289">
        <v>140</v>
      </c>
      <c r="P289">
        <v>900000</v>
      </c>
      <c r="Q289">
        <v>557.75070700000003</v>
      </c>
      <c r="R289">
        <v>-578370.97189399996</v>
      </c>
      <c r="S289">
        <v>2521988.7845529998</v>
      </c>
      <c r="T289">
        <v>212.20895300000001</v>
      </c>
      <c r="U289">
        <v>7057.2651390000001</v>
      </c>
      <c r="V289">
        <f t="shared" si="88"/>
        <v>0.70572651390000007</v>
      </c>
      <c r="Y289">
        <v>900000</v>
      </c>
      <c r="Z289">
        <v>53.0869</v>
      </c>
      <c r="AA289">
        <v>83.936999999999998</v>
      </c>
      <c r="AB289">
        <v>30.850100000000001</v>
      </c>
      <c r="AD289">
        <f t="shared" si="84"/>
        <v>15365.550563000181</v>
      </c>
      <c r="AE289">
        <f t="shared" si="82"/>
        <v>0.69663148473549119</v>
      </c>
      <c r="AF289">
        <f t="shared" si="85"/>
        <v>66.093818207419346</v>
      </c>
      <c r="AG289">
        <f t="shared" si="86"/>
        <v>9.1112908337379148E-3</v>
      </c>
      <c r="AI289">
        <v>1.8159255198039622E-2</v>
      </c>
      <c r="AJ289">
        <v>386.57389824722344</v>
      </c>
    </row>
    <row r="290" spans="2:38" x14ac:dyDescent="0.2">
      <c r="B290">
        <v>160</v>
      </c>
      <c r="C290">
        <v>1000000</v>
      </c>
      <c r="D290">
        <v>557.74832200000003</v>
      </c>
      <c r="E290">
        <v>-578368.98288499995</v>
      </c>
      <c r="F290">
        <v>2521988.7845529998</v>
      </c>
      <c r="G290">
        <v>305.43310100000002</v>
      </c>
      <c r="I290">
        <f t="shared" si="79"/>
        <v>208.1136202722555</v>
      </c>
      <c r="J290">
        <f t="shared" si="87"/>
        <v>0.2136181575433912</v>
      </c>
      <c r="K290">
        <f t="shared" si="80"/>
        <v>0.99973750917538218</v>
      </c>
      <c r="L290">
        <f t="shared" si="81"/>
        <v>8.9717919999966398</v>
      </c>
      <c r="M290">
        <f t="shared" si="83"/>
        <v>-6.739081549999173</v>
      </c>
      <c r="O290">
        <v>160</v>
      </c>
      <c r="P290">
        <v>1000000</v>
      </c>
      <c r="Q290">
        <v>557.74832200000003</v>
      </c>
      <c r="R290">
        <v>-578368.98288499995</v>
      </c>
      <c r="S290">
        <v>2521988.7845529998</v>
      </c>
      <c r="T290">
        <v>305.43310100000002</v>
      </c>
      <c r="U290">
        <v>8970.4728969999996</v>
      </c>
      <c r="V290">
        <f t="shared" si="88"/>
        <v>0.89704728970000003</v>
      </c>
      <c r="Y290">
        <v>1000000</v>
      </c>
      <c r="Z290">
        <v>53.143300000000004</v>
      </c>
      <c r="AA290">
        <v>84.787800000000004</v>
      </c>
      <c r="AB290">
        <v>31.644500000000001</v>
      </c>
      <c r="AD290">
        <f t="shared" si="84"/>
        <v>16583.382258013058</v>
      </c>
      <c r="AE290">
        <f t="shared" si="82"/>
        <v>0.82045925359610505</v>
      </c>
      <c r="AF290">
        <f t="shared" si="85"/>
        <v>62.41570497359664</v>
      </c>
      <c r="AG290">
        <f t="shared" si="86"/>
        <v>9.6482127415647261E-3</v>
      </c>
      <c r="AI290">
        <v>1.7711415677330561E-2</v>
      </c>
      <c r="AJ290">
        <v>396.80953832659185</v>
      </c>
    </row>
    <row r="291" spans="2:38" x14ac:dyDescent="0.2">
      <c r="B291">
        <v>180</v>
      </c>
      <c r="C291">
        <v>1100000</v>
      </c>
      <c r="D291">
        <v>557.74611400000003</v>
      </c>
      <c r="E291">
        <v>-578361.25834599999</v>
      </c>
      <c r="F291">
        <v>2521988.7845529998</v>
      </c>
      <c r="G291">
        <v>355.76065199999999</v>
      </c>
      <c r="I291">
        <f t="shared" si="79"/>
        <v>215.8381592722144</v>
      </c>
      <c r="J291">
        <f t="shared" si="87"/>
        <v>0.24032042723631508</v>
      </c>
      <c r="K291">
        <f t="shared" si="80"/>
        <v>0.99973750917538218</v>
      </c>
      <c r="L291">
        <f t="shared" si="81"/>
        <v>16.696330999955535</v>
      </c>
      <c r="M291">
        <f t="shared" si="83"/>
        <v>-6.4523050500018142</v>
      </c>
      <c r="O291">
        <v>180</v>
      </c>
      <c r="P291">
        <v>1100000</v>
      </c>
      <c r="Q291">
        <v>557.74611400000003</v>
      </c>
      <c r="R291">
        <v>-578361.25834599999</v>
      </c>
      <c r="S291">
        <v>2521988.7845529998</v>
      </c>
      <c r="T291">
        <v>355.76065199999999</v>
      </c>
      <c r="U291">
        <v>11752.424347</v>
      </c>
      <c r="V291">
        <f t="shared" si="88"/>
        <v>1.1752424347000001</v>
      </c>
      <c r="Y291">
        <v>1100000</v>
      </c>
      <c r="Z291">
        <v>52.8504</v>
      </c>
      <c r="AA291">
        <v>84.453599999999994</v>
      </c>
      <c r="AB291">
        <v>31.603200000000001</v>
      </c>
      <c r="AD291">
        <f t="shared" si="84"/>
        <v>16518.536846817362</v>
      </c>
      <c r="AE291">
        <f t="shared" si="82"/>
        <v>1.0791223281553999</v>
      </c>
      <c r="AF291">
        <f t="shared" si="85"/>
        <v>55.263682717518968</v>
      </c>
      <c r="AG291">
        <f t="shared" si="86"/>
        <v>1.089684889583188E-2</v>
      </c>
      <c r="AI291">
        <v>2.7293271025185133E-2</v>
      </c>
      <c r="AJ291">
        <v>406.29376139406645</v>
      </c>
    </row>
    <row r="292" spans="2:38" x14ac:dyDescent="0.2">
      <c r="B292">
        <v>200</v>
      </c>
      <c r="C292">
        <v>1200000</v>
      </c>
      <c r="D292">
        <v>557.763915</v>
      </c>
      <c r="E292">
        <v>-578345.38294499996</v>
      </c>
      <c r="F292">
        <v>2521988.7845529998</v>
      </c>
      <c r="G292">
        <v>515.15177100000005</v>
      </c>
      <c r="I292">
        <f t="shared" si="79"/>
        <v>231.71356027224101</v>
      </c>
      <c r="J292">
        <f t="shared" si="87"/>
        <v>0.26702269692923897</v>
      </c>
      <c r="K292">
        <f t="shared" si="80"/>
        <v>0.99973750917538218</v>
      </c>
      <c r="L292">
        <f t="shared" si="81"/>
        <v>32.571731999982148</v>
      </c>
      <c r="M292">
        <f t="shared" si="83"/>
        <v>-6.0447619499984286</v>
      </c>
      <c r="O292">
        <v>200</v>
      </c>
      <c r="P292">
        <v>1200000</v>
      </c>
      <c r="Q292">
        <v>557.763915</v>
      </c>
      <c r="R292">
        <v>-578345.38294499996</v>
      </c>
      <c r="S292">
        <v>2521988.7845529998</v>
      </c>
      <c r="T292">
        <v>515.15177100000005</v>
      </c>
      <c r="U292">
        <v>15396.587415</v>
      </c>
      <c r="V292">
        <f t="shared" si="88"/>
        <v>1.5396587415</v>
      </c>
      <c r="Y292">
        <v>1200000</v>
      </c>
      <c r="Z292">
        <v>52.846400000000003</v>
      </c>
      <c r="AA292">
        <v>84.578100000000006</v>
      </c>
      <c r="AB292">
        <v>31.7317</v>
      </c>
      <c r="AD292">
        <f t="shared" si="84"/>
        <v>16720.852536117865</v>
      </c>
      <c r="AE292">
        <f t="shared" si="82"/>
        <v>1.3966283263302179</v>
      </c>
      <c r="AF292">
        <f t="shared" si="85"/>
        <v>50.346486986250888</v>
      </c>
      <c r="AG292">
        <f t="shared" si="86"/>
        <v>1.1961112602840683E-2</v>
      </c>
      <c r="AI292">
        <v>2.5083623860046436E-2</v>
      </c>
      <c r="AJ292">
        <v>428.24253818815384</v>
      </c>
    </row>
    <row r="293" spans="2:38" x14ac:dyDescent="0.2">
      <c r="B293">
        <v>220</v>
      </c>
      <c r="C293">
        <v>1300000</v>
      </c>
      <c r="D293">
        <v>557.72483399999999</v>
      </c>
      <c r="E293">
        <v>-578338.75249300001</v>
      </c>
      <c r="F293">
        <v>2521988.7845529998</v>
      </c>
      <c r="G293">
        <v>640.79740800000002</v>
      </c>
      <c r="I293">
        <f t="shared" si="79"/>
        <v>238.34401227219496</v>
      </c>
      <c r="J293">
        <f t="shared" si="87"/>
        <v>0.29372496662216291</v>
      </c>
      <c r="K293">
        <f t="shared" si="80"/>
        <v>0.99973750917538218</v>
      </c>
      <c r="L293">
        <f t="shared" si="81"/>
        <v>39.202183999936096</v>
      </c>
      <c r="M293">
        <f t="shared" si="83"/>
        <v>-6.5070094000020617</v>
      </c>
      <c r="O293">
        <v>220</v>
      </c>
      <c r="P293">
        <v>1300000</v>
      </c>
      <c r="Q293">
        <v>557.72483399999999</v>
      </c>
      <c r="R293">
        <v>-578338.75249300001</v>
      </c>
      <c r="S293">
        <v>2521988.7845529998</v>
      </c>
      <c r="T293">
        <v>640.79740800000002</v>
      </c>
      <c r="U293">
        <v>18903.938296</v>
      </c>
      <c r="V293">
        <f t="shared" si="88"/>
        <v>1.8903938296</v>
      </c>
      <c r="Y293">
        <v>1300000</v>
      </c>
      <c r="Z293">
        <v>52.670299999999997</v>
      </c>
      <c r="AA293">
        <v>84.833399999999997</v>
      </c>
      <c r="AB293">
        <v>32.1631</v>
      </c>
      <c r="AD293">
        <f t="shared" si="84"/>
        <v>17412.138010151222</v>
      </c>
      <c r="AE293">
        <f t="shared" si="82"/>
        <v>1.6467018793047676</v>
      </c>
      <c r="AF293">
        <f t="shared" si="85"/>
        <v>47.661770498695752</v>
      </c>
      <c r="AG293">
        <f t="shared" si="86"/>
        <v>1.2634864246523929E-2</v>
      </c>
      <c r="AI293">
        <v>1.5827167003748189E-2</v>
      </c>
      <c r="AJ293">
        <v>429.3309363139922</v>
      </c>
    </row>
    <row r="294" spans="2:38" x14ac:dyDescent="0.2">
      <c r="B294">
        <v>240</v>
      </c>
      <c r="C294">
        <v>1400000</v>
      </c>
      <c r="D294">
        <v>557.769723</v>
      </c>
      <c r="E294">
        <v>-578330.304321</v>
      </c>
      <c r="F294">
        <v>2521988.7845529998</v>
      </c>
      <c r="G294">
        <v>835.745408</v>
      </c>
      <c r="I294">
        <f t="shared" si="79"/>
        <v>246.79218427219894</v>
      </c>
      <c r="J294">
        <f t="shared" si="87"/>
        <v>0.32042723631508679</v>
      </c>
      <c r="K294">
        <f t="shared" si="80"/>
        <v>0.99973750917538218</v>
      </c>
      <c r="L294">
        <f t="shared" si="81"/>
        <v>47.650355999940075</v>
      </c>
      <c r="M294">
        <f t="shared" si="83"/>
        <v>-6.4161233999995604</v>
      </c>
      <c r="O294">
        <v>240</v>
      </c>
      <c r="P294">
        <v>1400000</v>
      </c>
      <c r="Q294">
        <v>557.769723</v>
      </c>
      <c r="R294">
        <v>-578330.304321</v>
      </c>
      <c r="S294">
        <v>2521988.7845529998</v>
      </c>
      <c r="T294">
        <v>835.745408</v>
      </c>
      <c r="U294">
        <v>23907.883366999999</v>
      </c>
      <c r="V294">
        <f t="shared" si="88"/>
        <v>2.3907883367</v>
      </c>
      <c r="Y294">
        <v>1400000</v>
      </c>
      <c r="Z294">
        <v>85.849000000000004</v>
      </c>
      <c r="AA294">
        <v>52.690100000000001</v>
      </c>
      <c r="AB294">
        <v>33.158900000000003</v>
      </c>
      <c r="AD294">
        <f t="shared" si="84"/>
        <v>19080.016358235498</v>
      </c>
      <c r="AE294">
        <f t="shared" si="82"/>
        <v>1.9005407095692279</v>
      </c>
      <c r="AF294">
        <f t="shared" si="85"/>
        <v>47.874941045539238</v>
      </c>
      <c r="AG294">
        <f t="shared" si="86"/>
        <v>1.2578605567935424E-2</v>
      </c>
      <c r="AI294">
        <v>3.4260320944159893E-2</v>
      </c>
      <c r="AJ294">
        <v>446.42861609687048</v>
      </c>
      <c r="AK294">
        <f>AVERAGE(AI289:AI299)</f>
        <v>1.8647495762829661E-2</v>
      </c>
      <c r="AL294">
        <f>AVERAGE(AJ289:AJ299)</f>
        <v>472.46672124136057</v>
      </c>
    </row>
    <row r="295" spans="2:38" x14ac:dyDescent="0.2">
      <c r="B295">
        <v>260</v>
      </c>
      <c r="C295">
        <v>1500000</v>
      </c>
      <c r="D295">
        <v>557.68887500000005</v>
      </c>
      <c r="E295">
        <v>-578310.702483</v>
      </c>
      <c r="F295">
        <v>2521988.7845529998</v>
      </c>
      <c r="G295">
        <v>980.873783</v>
      </c>
      <c r="I295">
        <f t="shared" si="79"/>
        <v>266.39402227220125</v>
      </c>
      <c r="J295">
        <f t="shared" si="87"/>
        <v>0.34712950600801068</v>
      </c>
      <c r="K295">
        <f t="shared" si="80"/>
        <v>0.99973750917538218</v>
      </c>
      <c r="L295">
        <f t="shared" si="81"/>
        <v>67.252193999942392</v>
      </c>
      <c r="M295">
        <f t="shared" si="83"/>
        <v>-5.8584400999996431</v>
      </c>
      <c r="O295">
        <v>260</v>
      </c>
      <c r="P295">
        <v>1500000</v>
      </c>
      <c r="Q295">
        <v>557.68887500000005</v>
      </c>
      <c r="R295">
        <v>-578310.702483</v>
      </c>
      <c r="S295">
        <v>2521988.7845529998</v>
      </c>
      <c r="T295">
        <v>980.873783</v>
      </c>
      <c r="U295">
        <v>28293.426226</v>
      </c>
      <c r="V295">
        <f t="shared" si="88"/>
        <v>2.8293426226</v>
      </c>
      <c r="Y295">
        <v>1500000</v>
      </c>
      <c r="Z295">
        <v>85.840500000000006</v>
      </c>
      <c r="AA295">
        <v>52.6768</v>
      </c>
      <c r="AB295">
        <v>33.163699999999999</v>
      </c>
      <c r="AD295">
        <f t="shared" si="84"/>
        <v>19088.303485068067</v>
      </c>
      <c r="AE295">
        <f t="shared" si="82"/>
        <v>2.2481899478615524</v>
      </c>
      <c r="AF295">
        <f t="shared" si="85"/>
        <v>44.211447533492269</v>
      </c>
      <c r="AG295">
        <f t="shared" si="86"/>
        <v>1.3620906656444689E-2</v>
      </c>
      <c r="AI295">
        <v>1.5089419885870564E-2</v>
      </c>
      <c r="AJ295">
        <v>463.23389604307977</v>
      </c>
    </row>
    <row r="296" spans="2:38" x14ac:dyDescent="0.2">
      <c r="B296">
        <v>280</v>
      </c>
      <c r="C296">
        <v>1600000</v>
      </c>
      <c r="D296">
        <v>557.74891600000001</v>
      </c>
      <c r="E296">
        <v>-578286.71588300006</v>
      </c>
      <c r="F296">
        <v>2521988.7845529998</v>
      </c>
      <c r="G296">
        <v>1247.019595</v>
      </c>
      <c r="I296">
        <f t="shared" ref="I296:I315" si="89">E296-(128000-$B$280)/128000*$E$281</f>
        <v>290.38062227214687</v>
      </c>
      <c r="J296">
        <f t="shared" ref="J296:J315" si="90">B296/$B$280</f>
        <v>0.37383177570093457</v>
      </c>
      <c r="K296">
        <f t="shared" ref="K296:K315" si="91">F296/$F$281</f>
        <v>0.99973750917538218</v>
      </c>
      <c r="L296">
        <f t="shared" ref="L296:L315" si="92">E296-$E$282</f>
        <v>91.238793999888003</v>
      </c>
      <c r="M296">
        <f t="shared" ref="M296:M315" si="93">((L296-L295)-(B296-B295)*$H$14)/(B296-B295)</f>
        <v>-5.639202000002479</v>
      </c>
      <c r="O296">
        <v>280</v>
      </c>
      <c r="P296">
        <v>1600000</v>
      </c>
      <c r="Q296">
        <v>557.74891600000001</v>
      </c>
      <c r="R296">
        <v>-578286.71588300006</v>
      </c>
      <c r="S296">
        <v>2521988.7845529998</v>
      </c>
      <c r="T296">
        <v>1247.019595</v>
      </c>
      <c r="U296">
        <v>33898.597674999997</v>
      </c>
      <c r="V296">
        <f t="shared" si="88"/>
        <v>3.3898597675</v>
      </c>
      <c r="Y296">
        <v>1600000</v>
      </c>
      <c r="Z296">
        <v>85.957999999999998</v>
      </c>
      <c r="AA296">
        <v>52.44</v>
      </c>
      <c r="AB296">
        <v>33.518000000000001</v>
      </c>
      <c r="AD296">
        <f t="shared" ref="AD296:AD340" si="94">(1/6)*3.14*(AB296)^3</f>
        <v>19706.644745498746</v>
      </c>
      <c r="AE296">
        <f t="shared" ref="AE296:AE340" si="95">V296*$AD$279/AD296</f>
        <v>2.6090586138191911</v>
      </c>
      <c r="AF296">
        <f t="shared" ref="AF296:AF340" si="96">AD296/O296*0.6022</f>
        <v>42.383362377640516</v>
      </c>
      <c r="AG296">
        <f t="shared" ref="AG296:AG340" si="97">O296/AD296</f>
        <v>1.4208405520881763E-2</v>
      </c>
      <c r="AI296">
        <v>1.3835570341238352E-2</v>
      </c>
      <c r="AJ296">
        <v>494.53842912525118</v>
      </c>
    </row>
    <row r="297" spans="2:38" x14ac:dyDescent="0.2">
      <c r="B297">
        <v>300</v>
      </c>
      <c r="C297">
        <v>1700000</v>
      </c>
      <c r="D297">
        <v>557.75146700000005</v>
      </c>
      <c r="E297">
        <v>-578280.95451700001</v>
      </c>
      <c r="F297">
        <v>2521988.7845529998</v>
      </c>
      <c r="G297">
        <v>1570.1563550000001</v>
      </c>
      <c r="I297">
        <f t="shared" si="89"/>
        <v>296.14198827219661</v>
      </c>
      <c r="J297">
        <f t="shared" si="90"/>
        <v>0.40053404539385845</v>
      </c>
      <c r="K297">
        <f t="shared" si="91"/>
        <v>0.99973750917538218</v>
      </c>
      <c r="L297">
        <f t="shared" si="92"/>
        <v>97.00015999993775</v>
      </c>
      <c r="M297">
        <f t="shared" si="93"/>
        <v>-6.5504636999972714</v>
      </c>
      <c r="O297">
        <v>300</v>
      </c>
      <c r="P297">
        <v>1700000</v>
      </c>
      <c r="Q297">
        <v>557.75146700000005</v>
      </c>
      <c r="R297">
        <v>-578280.95451700001</v>
      </c>
      <c r="S297">
        <v>2521988.7845529998</v>
      </c>
      <c r="T297">
        <v>1570.1563550000001</v>
      </c>
      <c r="U297">
        <v>37686.144748999999</v>
      </c>
      <c r="V297">
        <f t="shared" si="88"/>
        <v>3.7686144749000001</v>
      </c>
      <c r="Y297">
        <v>1700000</v>
      </c>
      <c r="Z297">
        <v>85.584800000000001</v>
      </c>
      <c r="AA297">
        <v>52.086199999999998</v>
      </c>
      <c r="AB297">
        <v>33.498600000000003</v>
      </c>
      <c r="AD297">
        <f t="shared" si="94"/>
        <v>19672.446314251436</v>
      </c>
      <c r="AE297">
        <f t="shared" si="95"/>
        <v>2.9056154352850831</v>
      </c>
      <c r="AF297">
        <f t="shared" si="96"/>
        <v>39.489157234807379</v>
      </c>
      <c r="AG297">
        <f t="shared" si="97"/>
        <v>1.5249755684053847E-2</v>
      </c>
      <c r="AI297">
        <v>1.1958818329769335E-2</v>
      </c>
      <c r="AJ297">
        <v>564.62653392516506</v>
      </c>
    </row>
    <row r="298" spans="2:38" x14ac:dyDescent="0.2">
      <c r="B298">
        <v>320</v>
      </c>
      <c r="C298">
        <v>1800000</v>
      </c>
      <c r="D298">
        <v>557.78837999999996</v>
      </c>
      <c r="E298">
        <v>-578244.52078999998</v>
      </c>
      <c r="F298">
        <v>2521988.7845529998</v>
      </c>
      <c r="G298">
        <v>1831.96423</v>
      </c>
      <c r="I298">
        <f t="shared" si="89"/>
        <v>332.57571527222171</v>
      </c>
      <c r="J298">
        <f t="shared" si="90"/>
        <v>0.42723631508678239</v>
      </c>
      <c r="K298">
        <f t="shared" si="91"/>
        <v>0.99973750917538218</v>
      </c>
      <c r="L298">
        <f t="shared" si="92"/>
        <v>133.43388699996285</v>
      </c>
      <c r="M298">
        <f t="shared" si="93"/>
        <v>-5.0168456499985039</v>
      </c>
      <c r="O298">
        <v>320</v>
      </c>
      <c r="P298">
        <v>1800000</v>
      </c>
      <c r="Q298">
        <v>557.78837999999996</v>
      </c>
      <c r="R298">
        <v>-578244.52078999998</v>
      </c>
      <c r="S298">
        <v>2521988.7845529998</v>
      </c>
      <c r="T298">
        <v>1831.96423</v>
      </c>
      <c r="U298">
        <v>44477.059698999998</v>
      </c>
      <c r="V298">
        <f t="shared" si="88"/>
        <v>4.4477059699000003</v>
      </c>
      <c r="Y298">
        <v>1800000</v>
      </c>
      <c r="Z298">
        <v>85.834500000000006</v>
      </c>
      <c r="AA298">
        <v>52.287199999999999</v>
      </c>
      <c r="AB298">
        <v>33.5473</v>
      </c>
      <c r="AD298">
        <f t="shared" si="94"/>
        <v>19758.370049565343</v>
      </c>
      <c r="AE298">
        <f t="shared" si="95"/>
        <v>3.414284802455918</v>
      </c>
      <c r="AF298">
        <f t="shared" si="96"/>
        <v>37.182782637025774</v>
      </c>
      <c r="AG298">
        <f t="shared" si="97"/>
        <v>1.6195667921860769E-2</v>
      </c>
      <c r="AI298">
        <v>1.0562721121112652E-2</v>
      </c>
      <c r="AJ298">
        <v>587.36172699924407</v>
      </c>
    </row>
    <row r="299" spans="2:38" x14ac:dyDescent="0.2">
      <c r="B299">
        <v>340</v>
      </c>
      <c r="C299">
        <v>1900000</v>
      </c>
      <c r="D299">
        <v>557.71772099999998</v>
      </c>
      <c r="E299">
        <v>-578219.045148</v>
      </c>
      <c r="F299">
        <v>2521988.7845529998</v>
      </c>
      <c r="G299">
        <v>2151.6679490000001</v>
      </c>
      <c r="I299">
        <f t="shared" si="89"/>
        <v>358.05135727219749</v>
      </c>
      <c r="J299">
        <f t="shared" si="90"/>
        <v>0.45393858477970628</v>
      </c>
      <c r="K299">
        <f t="shared" si="91"/>
        <v>0.99973750917538218</v>
      </c>
      <c r="L299">
        <f t="shared" si="92"/>
        <v>158.90952899993863</v>
      </c>
      <c r="M299">
        <f t="shared" si="93"/>
        <v>-5.5647499000009706</v>
      </c>
      <c r="O299">
        <v>340</v>
      </c>
      <c r="P299">
        <v>1900000</v>
      </c>
      <c r="Q299">
        <v>557.71772099999998</v>
      </c>
      <c r="R299">
        <v>-578219.045148</v>
      </c>
      <c r="S299">
        <v>2521988.7845529998</v>
      </c>
      <c r="T299">
        <v>2151.6679490000001</v>
      </c>
      <c r="U299">
        <v>50266.101503999998</v>
      </c>
      <c r="V299">
        <f t="shared" si="88"/>
        <v>5.0266101503999998</v>
      </c>
      <c r="Y299">
        <v>1900000</v>
      </c>
      <c r="Z299">
        <v>52.203200000000002</v>
      </c>
      <c r="AA299">
        <v>86.104299999999995</v>
      </c>
      <c r="AB299">
        <v>33.9011</v>
      </c>
      <c r="AD299">
        <f t="shared" si="94"/>
        <v>20390.119360070526</v>
      </c>
      <c r="AE299">
        <f t="shared" si="95"/>
        <v>3.7391270894018058</v>
      </c>
      <c r="AF299">
        <f t="shared" si="96"/>
        <v>36.114499643042556</v>
      </c>
      <c r="AG299">
        <f t="shared" si="97"/>
        <v>1.6674742996640506E-2</v>
      </c>
      <c r="AI299">
        <v>1.5340870004625499E-2</v>
      </c>
      <c r="AJ299">
        <v>593.69405899532808</v>
      </c>
    </row>
    <row r="300" spans="2:38" x14ac:dyDescent="0.2">
      <c r="B300">
        <v>360</v>
      </c>
      <c r="C300">
        <v>2000000</v>
      </c>
      <c r="D300">
        <v>557.72375499999998</v>
      </c>
      <c r="E300">
        <v>-578209.44201899995</v>
      </c>
      <c r="F300">
        <v>2521988.7845529998</v>
      </c>
      <c r="G300">
        <v>2287.4849570000001</v>
      </c>
      <c r="I300">
        <f t="shared" si="89"/>
        <v>367.65448627225123</v>
      </c>
      <c r="J300">
        <f t="shared" si="90"/>
        <v>0.48064085447263016</v>
      </c>
      <c r="K300">
        <f t="shared" si="91"/>
        <v>0.99973750917538218</v>
      </c>
      <c r="L300">
        <f t="shared" si="92"/>
        <v>168.51265799999237</v>
      </c>
      <c r="M300">
        <f t="shared" si="93"/>
        <v>-6.3583755499970724</v>
      </c>
      <c r="O300">
        <v>360</v>
      </c>
      <c r="P300">
        <v>2000000</v>
      </c>
      <c r="Q300">
        <v>557.72375499999998</v>
      </c>
      <c r="R300">
        <v>-578209.44201899995</v>
      </c>
      <c r="S300">
        <v>2521988.7845529998</v>
      </c>
      <c r="T300">
        <v>2287.4849570000001</v>
      </c>
      <c r="U300">
        <v>57598.965629999999</v>
      </c>
      <c r="V300">
        <f t="shared" si="88"/>
        <v>5.7598965629999999</v>
      </c>
      <c r="Y300">
        <v>2000000</v>
      </c>
      <c r="Z300">
        <v>52.186</v>
      </c>
      <c r="AA300">
        <v>87.175299999999993</v>
      </c>
      <c r="AB300">
        <v>34.9893</v>
      </c>
      <c r="AD300">
        <f t="shared" si="94"/>
        <v>22417.344182251061</v>
      </c>
      <c r="AE300">
        <f t="shared" si="95"/>
        <v>3.8971337893039864</v>
      </c>
      <c r="AF300">
        <f t="shared" si="96"/>
        <v>37.499235184865519</v>
      </c>
      <c r="AG300">
        <f t="shared" si="97"/>
        <v>1.605899419098138E-2</v>
      </c>
      <c r="AI300">
        <v>1.0102338155608809E-2</v>
      </c>
      <c r="AJ300">
        <v>634.51411899875427</v>
      </c>
    </row>
    <row r="301" spans="2:38" x14ac:dyDescent="0.2">
      <c r="B301">
        <v>380</v>
      </c>
      <c r="C301">
        <v>2100000</v>
      </c>
      <c r="D301">
        <v>557.73182499999996</v>
      </c>
      <c r="E301">
        <v>-578181.93691000005</v>
      </c>
      <c r="F301">
        <v>2521988.7845529998</v>
      </c>
      <c r="G301">
        <v>2572.3788180000001</v>
      </c>
      <c r="I301">
        <f t="shared" si="89"/>
        <v>395.15959527215455</v>
      </c>
      <c r="J301">
        <f t="shared" si="90"/>
        <v>0.50734312416555405</v>
      </c>
      <c r="K301">
        <f t="shared" si="91"/>
        <v>0.99973750917538218</v>
      </c>
      <c r="L301">
        <f t="shared" si="92"/>
        <v>196.01776699989568</v>
      </c>
      <c r="M301">
        <f t="shared" si="93"/>
        <v>-5.4632765500045934</v>
      </c>
      <c r="O301">
        <v>380</v>
      </c>
      <c r="P301">
        <v>2100000</v>
      </c>
      <c r="Q301">
        <v>557.73182499999996</v>
      </c>
      <c r="R301">
        <v>-578181.93691000005</v>
      </c>
      <c r="S301">
        <v>2521988.7845529998</v>
      </c>
      <c r="T301">
        <v>2572.3788180000001</v>
      </c>
      <c r="U301">
        <v>62905.576249999998</v>
      </c>
      <c r="V301">
        <f t="shared" si="88"/>
        <v>6.2905576249999999</v>
      </c>
      <c r="Y301">
        <v>2100000</v>
      </c>
      <c r="Z301">
        <v>51.405500000000004</v>
      </c>
      <c r="AA301">
        <v>87.534899999999993</v>
      </c>
      <c r="AB301">
        <v>36.129399999999997</v>
      </c>
      <c r="AD301">
        <f t="shared" si="94"/>
        <v>24680.880293144088</v>
      </c>
      <c r="AE301">
        <f t="shared" si="95"/>
        <v>3.8658347916883131</v>
      </c>
      <c r="AF301">
        <f t="shared" si="96"/>
        <v>39.112700296135181</v>
      </c>
      <c r="AG301">
        <f t="shared" si="97"/>
        <v>1.5396533490159072E-2</v>
      </c>
      <c r="AI301">
        <v>1.8270005156419241E-2</v>
      </c>
      <c r="AJ301">
        <v>661.82725696923899</v>
      </c>
    </row>
    <row r="302" spans="2:38" x14ac:dyDescent="0.2">
      <c r="B302">
        <v>400</v>
      </c>
      <c r="C302">
        <v>2200000</v>
      </c>
      <c r="D302">
        <v>557.808671</v>
      </c>
      <c r="E302">
        <v>-578148.01618799998</v>
      </c>
      <c r="F302">
        <v>2521988.7845529998</v>
      </c>
      <c r="G302">
        <v>2905.9450449999999</v>
      </c>
      <c r="I302">
        <f t="shared" si="89"/>
        <v>429.0803172722226</v>
      </c>
      <c r="J302">
        <f t="shared" si="90"/>
        <v>0.53404539385847793</v>
      </c>
      <c r="K302">
        <f t="shared" si="91"/>
        <v>0.99973750917538218</v>
      </c>
      <c r="L302">
        <f t="shared" si="92"/>
        <v>229.93848899996374</v>
      </c>
      <c r="M302">
        <f t="shared" si="93"/>
        <v>-5.1424958999963568</v>
      </c>
      <c r="O302">
        <v>400</v>
      </c>
      <c r="P302">
        <v>2200000</v>
      </c>
      <c r="Q302">
        <v>557.808671</v>
      </c>
      <c r="R302">
        <v>-578148.01618799998</v>
      </c>
      <c r="S302">
        <v>2521988.7845529998</v>
      </c>
      <c r="T302">
        <v>2905.9450449999999</v>
      </c>
      <c r="U302">
        <v>67860.347299999994</v>
      </c>
      <c r="V302">
        <f t="shared" si="88"/>
        <v>6.7860347299999999</v>
      </c>
      <c r="Y302">
        <v>2200000</v>
      </c>
      <c r="Z302">
        <v>51.045200000000001</v>
      </c>
      <c r="AA302">
        <v>87.17</v>
      </c>
      <c r="AB302">
        <v>36.1248</v>
      </c>
      <c r="AD302">
        <f t="shared" si="94"/>
        <v>24671.454374497815</v>
      </c>
      <c r="AE302">
        <f t="shared" si="95"/>
        <v>4.1719213945335518</v>
      </c>
      <c r="AF302">
        <f t="shared" si="96"/>
        <v>37.142874560806462</v>
      </c>
      <c r="AG302">
        <f t="shared" si="97"/>
        <v>1.6213069320042548E-2</v>
      </c>
      <c r="AI302">
        <v>9.0851021737710959E-3</v>
      </c>
      <c r="AJ302">
        <v>752.7592723555714</v>
      </c>
    </row>
    <row r="303" spans="2:38" x14ac:dyDescent="0.2">
      <c r="B303">
        <v>420</v>
      </c>
      <c r="C303">
        <v>2300000</v>
      </c>
      <c r="D303">
        <v>557.77192400000001</v>
      </c>
      <c r="E303">
        <v>-578116.49925500003</v>
      </c>
      <c r="F303">
        <v>2521988.7845529998</v>
      </c>
      <c r="G303">
        <v>3212.758867</v>
      </c>
      <c r="I303">
        <f t="shared" si="89"/>
        <v>460.59725027217064</v>
      </c>
      <c r="J303">
        <f t="shared" si="90"/>
        <v>0.56074766355140182</v>
      </c>
      <c r="K303">
        <f t="shared" si="91"/>
        <v>0.99973750917538218</v>
      </c>
      <c r="L303">
        <f t="shared" si="92"/>
        <v>261.45542199991178</v>
      </c>
      <c r="M303">
        <f t="shared" si="93"/>
        <v>-5.2626853500023572</v>
      </c>
      <c r="O303">
        <v>420</v>
      </c>
      <c r="P303">
        <v>2300000</v>
      </c>
      <c r="Q303">
        <v>557.77192400000001</v>
      </c>
      <c r="R303">
        <v>-578116.49925500003</v>
      </c>
      <c r="S303">
        <v>2521988.7845529998</v>
      </c>
      <c r="T303">
        <v>3212.758867</v>
      </c>
      <c r="U303">
        <v>75073.513116000002</v>
      </c>
      <c r="V303">
        <f t="shared" si="88"/>
        <v>7.5073513116000008</v>
      </c>
      <c r="Y303">
        <v>2300000</v>
      </c>
      <c r="Z303">
        <v>51.1571</v>
      </c>
      <c r="AA303">
        <v>87.558700000000002</v>
      </c>
      <c r="AB303">
        <v>36.401600000000002</v>
      </c>
      <c r="AD303">
        <f t="shared" si="94"/>
        <v>25242.93313915436</v>
      </c>
      <c r="AE303">
        <f t="shared" si="95"/>
        <v>4.5108845629968259</v>
      </c>
      <c r="AF303">
        <f t="shared" si="96"/>
        <v>36.19355794380656</v>
      </c>
      <c r="AG303">
        <f t="shared" si="97"/>
        <v>1.6638320027419367E-2</v>
      </c>
      <c r="AI303">
        <v>8.2178030486485219E-3</v>
      </c>
      <c r="AJ303">
        <v>765.55077320438386</v>
      </c>
    </row>
    <row r="304" spans="2:38" x14ac:dyDescent="0.2">
      <c r="B304">
        <v>440</v>
      </c>
      <c r="C304">
        <v>2400000</v>
      </c>
      <c r="D304">
        <v>557.72642299999995</v>
      </c>
      <c r="E304">
        <v>-578099.821092</v>
      </c>
      <c r="F304">
        <v>2521988.7845529998</v>
      </c>
      <c r="G304">
        <v>3574.8582839999999</v>
      </c>
      <c r="I304">
        <f t="shared" si="89"/>
        <v>477.27541327220388</v>
      </c>
      <c r="J304">
        <f t="shared" si="90"/>
        <v>0.58744993324432582</v>
      </c>
      <c r="K304">
        <f t="shared" si="91"/>
        <v>0.99973750917538218</v>
      </c>
      <c r="L304">
        <f t="shared" si="92"/>
        <v>278.13358499994501</v>
      </c>
      <c r="M304">
        <f t="shared" si="93"/>
        <v>-6.0046238499980973</v>
      </c>
      <c r="O304">
        <v>440</v>
      </c>
      <c r="P304">
        <v>2400000</v>
      </c>
      <c r="Q304">
        <v>557.72642299999995</v>
      </c>
      <c r="R304">
        <v>-578099.821092</v>
      </c>
      <c r="S304">
        <v>2521988.7845529998</v>
      </c>
      <c r="T304">
        <v>3574.8582839999999</v>
      </c>
      <c r="U304">
        <v>80282.262856000001</v>
      </c>
      <c r="V304">
        <f t="shared" si="88"/>
        <v>8.0282262856000006</v>
      </c>
      <c r="Y304">
        <v>2400000</v>
      </c>
      <c r="Z304">
        <v>50.511099999999999</v>
      </c>
      <c r="AA304">
        <v>87.615099999999998</v>
      </c>
      <c r="AB304">
        <v>37.103999999999999</v>
      </c>
      <c r="AD304">
        <f t="shared" si="94"/>
        <v>26732.562543452157</v>
      </c>
      <c r="AE304">
        <f t="shared" si="95"/>
        <v>4.5550568791553196</v>
      </c>
      <c r="AF304">
        <f t="shared" si="96"/>
        <v>36.58715719015202</v>
      </c>
      <c r="AG304">
        <f t="shared" si="97"/>
        <v>1.6459327432033748E-2</v>
      </c>
      <c r="AI304">
        <v>5.8638807270580745E-3</v>
      </c>
      <c r="AJ304">
        <v>981.8687872255947</v>
      </c>
    </row>
    <row r="305" spans="2:38" x14ac:dyDescent="0.2">
      <c r="B305">
        <v>460</v>
      </c>
      <c r="C305">
        <v>2500000</v>
      </c>
      <c r="D305">
        <v>557.75043700000003</v>
      </c>
      <c r="E305">
        <v>-578068.97777500004</v>
      </c>
      <c r="F305">
        <v>2521988.7845529998</v>
      </c>
      <c r="G305">
        <v>3847.3934199999999</v>
      </c>
      <c r="I305">
        <f t="shared" si="89"/>
        <v>508.11873027216643</v>
      </c>
      <c r="J305">
        <f t="shared" si="90"/>
        <v>0.6141522029372497</v>
      </c>
      <c r="K305">
        <f t="shared" si="91"/>
        <v>0.99973750917538218</v>
      </c>
      <c r="L305">
        <f t="shared" si="92"/>
        <v>308.97690199990757</v>
      </c>
      <c r="M305">
        <f t="shared" si="93"/>
        <v>-5.2963661500016315</v>
      </c>
      <c r="O305">
        <v>460</v>
      </c>
      <c r="P305">
        <v>2500000</v>
      </c>
      <c r="Q305">
        <v>557.75043700000003</v>
      </c>
      <c r="R305">
        <v>-578068.97777500004</v>
      </c>
      <c r="S305">
        <v>2521988.7845529998</v>
      </c>
      <c r="T305">
        <v>3847.3934199999999</v>
      </c>
      <c r="U305">
        <v>84630.354452</v>
      </c>
      <c r="V305">
        <f t="shared" si="88"/>
        <v>8.463035445200001</v>
      </c>
      <c r="Y305">
        <v>2500000</v>
      </c>
      <c r="Z305">
        <v>51.030999999999999</v>
      </c>
      <c r="AA305">
        <v>87.590699999999998</v>
      </c>
      <c r="AB305">
        <v>36.559699999999999</v>
      </c>
      <c r="AD305">
        <f t="shared" si="94"/>
        <v>25573.270228446978</v>
      </c>
      <c r="AE305">
        <f t="shared" si="95"/>
        <v>5.0194332460022748</v>
      </c>
      <c r="AF305">
        <f t="shared" si="96"/>
        <v>33.478746372979927</v>
      </c>
      <c r="AG305">
        <f t="shared" si="97"/>
        <v>1.7987531351712268E-2</v>
      </c>
      <c r="AI305">
        <v>5.1414144654355542E-3</v>
      </c>
      <c r="AJ305">
        <v>1131.7831900811602</v>
      </c>
      <c r="AK305">
        <f>AVERAGE(AI300:AI310)</f>
        <v>7.5062007113931104E-3</v>
      </c>
      <c r="AL305">
        <f>AVERAGE(AJ300:AJ310)</f>
        <v>1190.2562262900401</v>
      </c>
    </row>
    <row r="306" spans="2:38" x14ac:dyDescent="0.2">
      <c r="B306">
        <v>480</v>
      </c>
      <c r="C306">
        <v>2600000</v>
      </c>
      <c r="D306">
        <v>557.77873599999998</v>
      </c>
      <c r="E306">
        <v>-578046.29882000003</v>
      </c>
      <c r="F306">
        <v>2521988.7845529998</v>
      </c>
      <c r="G306">
        <v>4192.3806679999998</v>
      </c>
      <c r="I306">
        <f t="shared" si="89"/>
        <v>530.79768527217675</v>
      </c>
      <c r="J306">
        <f t="shared" si="90"/>
        <v>0.64085447263017359</v>
      </c>
      <c r="K306">
        <f t="shared" si="91"/>
        <v>0.99973750917538218</v>
      </c>
      <c r="L306">
        <f t="shared" si="92"/>
        <v>331.65585699991789</v>
      </c>
      <c r="M306">
        <f t="shared" si="93"/>
        <v>-5.7045842499992432</v>
      </c>
      <c r="O306">
        <v>480</v>
      </c>
      <c r="P306">
        <v>2600000</v>
      </c>
      <c r="Q306">
        <v>557.77873599999998</v>
      </c>
      <c r="R306">
        <v>-578046.29882000003</v>
      </c>
      <c r="S306">
        <v>2521988.7845529998</v>
      </c>
      <c r="T306">
        <v>4192.3806679999998</v>
      </c>
      <c r="U306">
        <v>89328.846082999997</v>
      </c>
      <c r="V306">
        <f t="shared" si="88"/>
        <v>8.9328846083000002</v>
      </c>
      <c r="Y306">
        <v>2600000</v>
      </c>
      <c r="Z306">
        <v>50.880699999999997</v>
      </c>
      <c r="AA306">
        <v>88.171800000000005</v>
      </c>
      <c r="AB306">
        <v>37.2911</v>
      </c>
      <c r="AD306">
        <f t="shared" si="94"/>
        <v>27139.008706411209</v>
      </c>
      <c r="AE306">
        <f t="shared" si="95"/>
        <v>4.9924363250889057</v>
      </c>
      <c r="AF306">
        <f t="shared" si="96"/>
        <v>34.048148006251729</v>
      </c>
      <c r="AG306">
        <f t="shared" si="97"/>
        <v>1.7686718228827818E-2</v>
      </c>
      <c r="AI306">
        <v>8.1867071781988876E-3</v>
      </c>
      <c r="AJ306">
        <v>1205.3491795721102</v>
      </c>
    </row>
    <row r="307" spans="2:38" x14ac:dyDescent="0.2">
      <c r="B307">
        <v>500</v>
      </c>
      <c r="C307">
        <v>2700000</v>
      </c>
      <c r="D307">
        <v>557.79532099999994</v>
      </c>
      <c r="E307">
        <v>-578022.63966300001</v>
      </c>
      <c r="F307">
        <v>2521988.7845529998</v>
      </c>
      <c r="G307">
        <v>4633.0648920000003</v>
      </c>
      <c r="I307">
        <f t="shared" si="89"/>
        <v>554.45684227219317</v>
      </c>
      <c r="J307">
        <f t="shared" si="90"/>
        <v>0.66755674232309747</v>
      </c>
      <c r="K307">
        <f t="shared" si="91"/>
        <v>0.99973750917538218</v>
      </c>
      <c r="L307">
        <f t="shared" si="92"/>
        <v>355.31501399993431</v>
      </c>
      <c r="M307">
        <f t="shared" si="93"/>
        <v>-5.6555741499989383</v>
      </c>
      <c r="O307">
        <v>500</v>
      </c>
      <c r="P307">
        <v>2700000</v>
      </c>
      <c r="Q307">
        <v>557.79532099999994</v>
      </c>
      <c r="R307">
        <v>-578022.63966300001</v>
      </c>
      <c r="S307">
        <v>2521988.7845529998</v>
      </c>
      <c r="T307">
        <v>4633.0648920000003</v>
      </c>
      <c r="U307">
        <v>93865.963350999999</v>
      </c>
      <c r="V307">
        <f t="shared" si="88"/>
        <v>9.3865963351000001</v>
      </c>
      <c r="Y307">
        <v>2700000</v>
      </c>
      <c r="Z307">
        <v>50.486800000000002</v>
      </c>
      <c r="AA307">
        <v>88.394999999999996</v>
      </c>
      <c r="AB307">
        <v>37.908200000000001</v>
      </c>
      <c r="AD307">
        <f t="shared" si="94"/>
        <v>28508.731086943604</v>
      </c>
      <c r="AE307">
        <f t="shared" si="95"/>
        <v>4.9939598345842873</v>
      </c>
      <c r="AF307">
        <f t="shared" si="96"/>
        <v>34.335915721114873</v>
      </c>
      <c r="AG307">
        <f t="shared" si="97"/>
        <v>1.753848666484456E-2</v>
      </c>
      <c r="AI307">
        <v>4.2325801713827878E-3</v>
      </c>
      <c r="AJ307">
        <v>1307.2648201253483</v>
      </c>
    </row>
    <row r="308" spans="2:38" x14ac:dyDescent="0.2">
      <c r="B308">
        <v>520</v>
      </c>
      <c r="C308">
        <v>2800000</v>
      </c>
      <c r="D308">
        <v>557.74142400000005</v>
      </c>
      <c r="E308">
        <v>-577988.27537399996</v>
      </c>
      <c r="F308">
        <v>2521988.7845529998</v>
      </c>
      <c r="G308">
        <v>4993.4914959999996</v>
      </c>
      <c r="I308">
        <f t="shared" si="89"/>
        <v>588.82113127224147</v>
      </c>
      <c r="J308">
        <f t="shared" si="90"/>
        <v>0.69425901201602136</v>
      </c>
      <c r="K308">
        <f t="shared" si="91"/>
        <v>0.99973750917538218</v>
      </c>
      <c r="L308">
        <f t="shared" si="92"/>
        <v>389.67930299998261</v>
      </c>
      <c r="M308">
        <f t="shared" si="93"/>
        <v>-5.1203175499973437</v>
      </c>
      <c r="O308">
        <v>520</v>
      </c>
      <c r="P308">
        <v>2800000</v>
      </c>
      <c r="Q308">
        <v>557.74142400000005</v>
      </c>
      <c r="R308">
        <v>-577988.27537399996</v>
      </c>
      <c r="S308">
        <v>2521988.7845529998</v>
      </c>
      <c r="T308">
        <v>4993.4914959999996</v>
      </c>
      <c r="U308">
        <v>98568.262197999997</v>
      </c>
      <c r="V308">
        <f t="shared" si="88"/>
        <v>9.8568262198000003</v>
      </c>
      <c r="Y308">
        <v>2800000</v>
      </c>
      <c r="Z308">
        <v>50.305300000000003</v>
      </c>
      <c r="AA308">
        <v>88.405600000000007</v>
      </c>
      <c r="AB308">
        <v>38.100299999999997</v>
      </c>
      <c r="AD308">
        <f t="shared" si="94"/>
        <v>28944.335503693539</v>
      </c>
      <c r="AE308">
        <f t="shared" si="95"/>
        <v>5.1652138522420987</v>
      </c>
      <c r="AF308">
        <f t="shared" si="96"/>
        <v>33.519767000623553</v>
      </c>
      <c r="AG308">
        <f t="shared" si="97"/>
        <v>1.7965518674064693E-2</v>
      </c>
      <c r="AI308">
        <v>8.4252908081302001E-3</v>
      </c>
      <c r="AJ308">
        <v>1333.9176581056181</v>
      </c>
    </row>
    <row r="309" spans="2:38" x14ac:dyDescent="0.2">
      <c r="B309">
        <v>540</v>
      </c>
      <c r="C309">
        <v>2900000</v>
      </c>
      <c r="D309">
        <v>557.76282700000002</v>
      </c>
      <c r="E309">
        <v>-577975.42308800004</v>
      </c>
      <c r="F309">
        <v>2521988.7845529998</v>
      </c>
      <c r="G309">
        <v>5494.263954</v>
      </c>
      <c r="I309">
        <f t="shared" si="89"/>
        <v>601.67341727216262</v>
      </c>
      <c r="J309">
        <f t="shared" si="90"/>
        <v>0.72096128170894525</v>
      </c>
      <c r="K309">
        <f t="shared" si="91"/>
        <v>0.99973750917538218</v>
      </c>
      <c r="L309">
        <f t="shared" si="92"/>
        <v>402.53158899990376</v>
      </c>
      <c r="M309">
        <f t="shared" si="93"/>
        <v>-6.1959177000037018</v>
      </c>
      <c r="O309">
        <v>540</v>
      </c>
      <c r="P309">
        <v>2900000</v>
      </c>
      <c r="Q309">
        <v>557.76282700000002</v>
      </c>
      <c r="R309">
        <v>-577975.42308800004</v>
      </c>
      <c r="S309">
        <v>2521988.7845529998</v>
      </c>
      <c r="T309">
        <v>5494.263954</v>
      </c>
      <c r="U309">
        <v>104099.237548</v>
      </c>
      <c r="V309">
        <f t="shared" si="88"/>
        <v>10.409923754800001</v>
      </c>
      <c r="Y309">
        <v>2900000</v>
      </c>
      <c r="Z309">
        <v>50.149299999999997</v>
      </c>
      <c r="AA309">
        <v>88.391300000000001</v>
      </c>
      <c r="AB309">
        <v>38.241999999999997</v>
      </c>
      <c r="AD309">
        <f t="shared" si="94"/>
        <v>29268.481371842048</v>
      </c>
      <c r="AE309">
        <f t="shared" si="95"/>
        <v>5.3946360506503996</v>
      </c>
      <c r="AF309">
        <f t="shared" si="96"/>
        <v>32.639776818746817</v>
      </c>
      <c r="AG309">
        <f t="shared" si="97"/>
        <v>1.8449881055991886E-2</v>
      </c>
      <c r="AI309">
        <v>2.6286055011219842E-3</v>
      </c>
      <c r="AJ309">
        <v>1969.7996890855627</v>
      </c>
    </row>
    <row r="310" spans="2:38" x14ac:dyDescent="0.2">
      <c r="B310">
        <v>560</v>
      </c>
      <c r="C310">
        <v>3000000</v>
      </c>
      <c r="D310">
        <v>557.72733400000004</v>
      </c>
      <c r="E310">
        <v>-577941.00992800004</v>
      </c>
      <c r="F310">
        <v>2521988.7845529998</v>
      </c>
      <c r="G310">
        <v>5784.9120819999998</v>
      </c>
      <c r="I310">
        <f t="shared" si="89"/>
        <v>636.08657727215905</v>
      </c>
      <c r="J310">
        <f t="shared" si="90"/>
        <v>0.74766355140186913</v>
      </c>
      <c r="K310">
        <f t="shared" si="91"/>
        <v>0.99973750917538218</v>
      </c>
      <c r="L310">
        <f t="shared" si="92"/>
        <v>436.94474899990018</v>
      </c>
      <c r="M310">
        <f t="shared" si="93"/>
        <v>-5.1178739999999383</v>
      </c>
      <c r="O310">
        <v>560</v>
      </c>
      <c r="P310">
        <v>3000000</v>
      </c>
      <c r="Q310">
        <v>557.72733400000004</v>
      </c>
      <c r="R310">
        <v>-577941.00992800004</v>
      </c>
      <c r="S310">
        <v>2521988.7845529998</v>
      </c>
      <c r="T310">
        <v>5784.9120819999998</v>
      </c>
      <c r="U310">
        <v>109686.16160399999</v>
      </c>
      <c r="V310">
        <f t="shared" si="88"/>
        <v>10.9686161604</v>
      </c>
      <c r="Y310">
        <v>3000000</v>
      </c>
      <c r="Z310">
        <v>49.730800000000002</v>
      </c>
      <c r="AA310">
        <v>88.704499999999996</v>
      </c>
      <c r="AB310">
        <v>38.973700000000001</v>
      </c>
      <c r="AD310">
        <f t="shared" si="94"/>
        <v>30980.848731658509</v>
      </c>
      <c r="AE310">
        <f t="shared" si="95"/>
        <v>5.369988040665886</v>
      </c>
      <c r="AF310">
        <f t="shared" si="96"/>
        <v>33.315476975365627</v>
      </c>
      <c r="AG310">
        <f t="shared" si="97"/>
        <v>1.8075682975971889E-2</v>
      </c>
      <c r="AI310">
        <v>2.4144804395490643E-3</v>
      </c>
      <c r="AJ310">
        <v>2348.1837434671002</v>
      </c>
    </row>
    <row r="311" spans="2:38" x14ac:dyDescent="0.2">
      <c r="B311">
        <v>580</v>
      </c>
      <c r="C311">
        <v>3100000</v>
      </c>
      <c r="D311">
        <v>557.77289699999994</v>
      </c>
      <c r="E311">
        <v>-577909.44551400002</v>
      </c>
      <c r="F311">
        <v>2521988.7845529998</v>
      </c>
      <c r="G311">
        <v>6161.7951499999999</v>
      </c>
      <c r="I311">
        <f t="shared" si="89"/>
        <v>667.65099127218127</v>
      </c>
      <c r="J311">
        <f t="shared" si="90"/>
        <v>0.77436582109479302</v>
      </c>
      <c r="K311">
        <f t="shared" si="91"/>
        <v>0.99973750917538218</v>
      </c>
      <c r="L311">
        <f t="shared" si="92"/>
        <v>468.50916299992241</v>
      </c>
      <c r="M311">
        <f t="shared" si="93"/>
        <v>-5.2603112999986479</v>
      </c>
      <c r="O311">
        <v>580</v>
      </c>
      <c r="P311">
        <v>3100000</v>
      </c>
      <c r="Q311">
        <v>557.77289699999994</v>
      </c>
      <c r="R311">
        <v>-577909.44551400002</v>
      </c>
      <c r="S311">
        <v>2521988.7845529998</v>
      </c>
      <c r="T311">
        <v>6161.7951499999999</v>
      </c>
      <c r="U311">
        <v>113684.958807</v>
      </c>
      <c r="V311">
        <f t="shared" si="88"/>
        <v>11.368495880700001</v>
      </c>
      <c r="Y311">
        <v>3100000</v>
      </c>
      <c r="Z311">
        <v>49.341900000000003</v>
      </c>
      <c r="AA311">
        <v>89.6404</v>
      </c>
      <c r="AB311">
        <v>40.298499999999997</v>
      </c>
      <c r="AD311">
        <f t="shared" si="94"/>
        <v>34248.774873741313</v>
      </c>
      <c r="AE311">
        <f t="shared" si="95"/>
        <v>5.0346902762539099</v>
      </c>
      <c r="AF311">
        <f t="shared" si="96"/>
        <v>35.559676256839687</v>
      </c>
      <c r="AG311">
        <f t="shared" si="97"/>
        <v>1.6934912333015702E-2</v>
      </c>
      <c r="AI311">
        <v>1.1984296893680975E-3</v>
      </c>
      <c r="AJ311">
        <v>3904.5654055162918</v>
      </c>
    </row>
    <row r="312" spans="2:38" x14ac:dyDescent="0.2">
      <c r="B312">
        <v>600</v>
      </c>
      <c r="C312">
        <v>3200000</v>
      </c>
      <c r="D312">
        <v>557.75718199999994</v>
      </c>
      <c r="E312">
        <v>-577897.57494800002</v>
      </c>
      <c r="F312">
        <v>2521988.7845529998</v>
      </c>
      <c r="G312">
        <v>6571.2815760000003</v>
      </c>
      <c r="I312">
        <f t="shared" si="89"/>
        <v>679.52155727217905</v>
      </c>
      <c r="J312">
        <f t="shared" si="90"/>
        <v>0.8010680907877169</v>
      </c>
      <c r="K312">
        <f t="shared" si="91"/>
        <v>0.99973750917538218</v>
      </c>
      <c r="L312">
        <f t="shared" si="92"/>
        <v>480.37972899992019</v>
      </c>
      <c r="M312">
        <f t="shared" si="93"/>
        <v>-6.2450036999998702</v>
      </c>
      <c r="O312">
        <v>600</v>
      </c>
      <c r="P312">
        <v>3200000</v>
      </c>
      <c r="Q312">
        <v>557.75718199999994</v>
      </c>
      <c r="R312">
        <v>-577897.57494800002</v>
      </c>
      <c r="S312">
        <v>2521988.7845529998</v>
      </c>
      <c r="T312">
        <v>6571.2815760000003</v>
      </c>
      <c r="U312">
        <v>119805.870947</v>
      </c>
      <c r="V312">
        <f t="shared" si="88"/>
        <v>11.980587094700001</v>
      </c>
      <c r="Y312">
        <v>3200000</v>
      </c>
      <c r="Z312">
        <v>49.818300000000001</v>
      </c>
      <c r="AA312">
        <v>88.929400000000001</v>
      </c>
      <c r="AB312">
        <v>39.1111</v>
      </c>
      <c r="AD312">
        <f t="shared" si="94"/>
        <v>31309.669959411331</v>
      </c>
      <c r="AE312">
        <f t="shared" si="95"/>
        <v>5.8038262422723861</v>
      </c>
      <c r="AF312">
        <f t="shared" si="96"/>
        <v>31.424472082595837</v>
      </c>
      <c r="AG312">
        <f t="shared" si="97"/>
        <v>1.9163408645885352E-2</v>
      </c>
    </row>
    <row r="313" spans="2:38" x14ac:dyDescent="0.2">
      <c r="B313">
        <v>620</v>
      </c>
      <c r="C313">
        <v>3300000</v>
      </c>
      <c r="D313">
        <v>557.75449400000002</v>
      </c>
      <c r="E313">
        <v>-577863.69798900001</v>
      </c>
      <c r="F313">
        <v>2521988.7845529998</v>
      </c>
      <c r="G313">
        <v>6894.689026</v>
      </c>
      <c r="I313">
        <f t="shared" si="89"/>
        <v>713.39851627219468</v>
      </c>
      <c r="J313">
        <f t="shared" si="90"/>
        <v>0.8277703604806409</v>
      </c>
      <c r="K313">
        <f t="shared" si="91"/>
        <v>0.99973750917538218</v>
      </c>
      <c r="L313">
        <f t="shared" si="92"/>
        <v>514.25668799993582</v>
      </c>
      <c r="M313">
        <f t="shared" si="93"/>
        <v>-5.1446840499989772</v>
      </c>
      <c r="O313">
        <v>620</v>
      </c>
      <c r="P313">
        <v>3300000</v>
      </c>
      <c r="Q313">
        <v>557.75449400000002</v>
      </c>
      <c r="R313">
        <v>-577863.69798900001</v>
      </c>
      <c r="S313">
        <v>2521988.7845529998</v>
      </c>
      <c r="T313">
        <v>6894.689026</v>
      </c>
      <c r="U313">
        <v>122924.454061</v>
      </c>
      <c r="V313">
        <f t="shared" si="88"/>
        <v>12.292445406100001</v>
      </c>
      <c r="Y313">
        <v>3300000</v>
      </c>
      <c r="Z313">
        <v>49.023899999999998</v>
      </c>
      <c r="AA313">
        <v>88.843599999999995</v>
      </c>
      <c r="AB313">
        <v>39.819699999999997</v>
      </c>
      <c r="AD313">
        <f t="shared" si="94"/>
        <v>33042.458174019477</v>
      </c>
      <c r="AE313">
        <f t="shared" si="95"/>
        <v>5.6426190411631625</v>
      </c>
      <c r="AF313">
        <f t="shared" si="96"/>
        <v>32.093819858700854</v>
      </c>
      <c r="AG313">
        <f t="shared" si="97"/>
        <v>1.8763737150993557E-2</v>
      </c>
    </row>
    <row r="314" spans="2:38" x14ac:dyDescent="0.2">
      <c r="B314">
        <v>640</v>
      </c>
      <c r="C314">
        <v>3400000</v>
      </c>
      <c r="D314">
        <v>557.77214500000002</v>
      </c>
      <c r="E314">
        <v>-577836.90776600002</v>
      </c>
      <c r="F314">
        <v>2521988.7845529998</v>
      </c>
      <c r="G314">
        <v>7349.0284160000001</v>
      </c>
      <c r="I314">
        <f t="shared" si="89"/>
        <v>740.18873927218374</v>
      </c>
      <c r="J314">
        <f t="shared" si="90"/>
        <v>0.85447263017356478</v>
      </c>
      <c r="K314">
        <f t="shared" si="91"/>
        <v>0.99973750917538218</v>
      </c>
      <c r="L314">
        <f t="shared" si="92"/>
        <v>541.04691099992488</v>
      </c>
      <c r="M314">
        <f t="shared" si="93"/>
        <v>-5.4990208500003064</v>
      </c>
      <c r="O314">
        <v>640</v>
      </c>
      <c r="P314">
        <v>3400000</v>
      </c>
      <c r="Q314">
        <v>557.77214500000002</v>
      </c>
      <c r="R314">
        <v>-577836.90776600002</v>
      </c>
      <c r="S314">
        <v>2521988.7845529998</v>
      </c>
      <c r="T314">
        <v>7349.0284160000001</v>
      </c>
      <c r="U314">
        <v>127219.807313</v>
      </c>
      <c r="V314">
        <f t="shared" si="88"/>
        <v>12.7219807313</v>
      </c>
      <c r="Y314">
        <v>3400000</v>
      </c>
      <c r="Z314">
        <v>49.058199999999999</v>
      </c>
      <c r="AA314">
        <v>90.180999999999997</v>
      </c>
      <c r="AB314">
        <v>41.122799999999998</v>
      </c>
      <c r="AD314">
        <f t="shared" si="94"/>
        <v>36393.718401078404</v>
      </c>
      <c r="AE314">
        <f t="shared" si="95"/>
        <v>5.3020411486244017</v>
      </c>
      <c r="AF314">
        <f t="shared" si="96"/>
        <v>34.244214408014706</v>
      </c>
      <c r="AG314">
        <f t="shared" si="97"/>
        <v>1.7585452328526995E-2</v>
      </c>
    </row>
    <row r="315" spans="2:38" x14ac:dyDescent="0.2">
      <c r="B315">
        <v>660</v>
      </c>
      <c r="C315">
        <v>3500000</v>
      </c>
      <c r="D315">
        <v>557.78652499999998</v>
      </c>
      <c r="E315">
        <v>-577819.36106300005</v>
      </c>
      <c r="F315">
        <v>2521988.7845529998</v>
      </c>
      <c r="G315">
        <v>7801.1539339999999</v>
      </c>
      <c r="I315">
        <f t="shared" si="89"/>
        <v>757.73544227215461</v>
      </c>
      <c r="J315">
        <f t="shared" si="90"/>
        <v>0.88117489986648867</v>
      </c>
      <c r="K315">
        <f t="shared" si="91"/>
        <v>0.99973750917538218</v>
      </c>
      <c r="L315">
        <f t="shared" si="92"/>
        <v>558.59361399989575</v>
      </c>
      <c r="M315">
        <f t="shared" si="93"/>
        <v>-5.9611968500012154</v>
      </c>
      <c r="O315">
        <v>660</v>
      </c>
      <c r="P315">
        <v>3500000</v>
      </c>
      <c r="Q315">
        <v>557.78652499999998</v>
      </c>
      <c r="R315">
        <v>-577819.36106300005</v>
      </c>
      <c r="S315">
        <v>2521988.7845529998</v>
      </c>
      <c r="T315">
        <v>7801.1539339999999</v>
      </c>
      <c r="U315">
        <v>132235.313933</v>
      </c>
      <c r="V315">
        <f t="shared" si="88"/>
        <v>13.2235313933</v>
      </c>
      <c r="Y315">
        <v>3500000</v>
      </c>
      <c r="Z315">
        <v>48.954599999999999</v>
      </c>
      <c r="AA315">
        <v>90.038499999999999</v>
      </c>
      <c r="AB315">
        <v>41.0839</v>
      </c>
      <c r="AD315">
        <f t="shared" si="94"/>
        <v>36290.536452689652</v>
      </c>
      <c r="AE315">
        <f t="shared" si="95"/>
        <v>5.5267377000809708</v>
      </c>
      <c r="AF315">
        <f t="shared" si="96"/>
        <v>33.11236523001471</v>
      </c>
      <c r="AG315">
        <f t="shared" si="97"/>
        <v>1.8186559486669824E-2</v>
      </c>
    </row>
    <row r="316" spans="2:38" x14ac:dyDescent="0.2">
      <c r="B316">
        <v>680</v>
      </c>
      <c r="C316">
        <v>3600000</v>
      </c>
      <c r="D316">
        <v>557.81548499999997</v>
      </c>
      <c r="E316">
        <v>-577781.44526499999</v>
      </c>
      <c r="F316">
        <v>2521988.7845529998</v>
      </c>
      <c r="G316">
        <v>8252.3683729999993</v>
      </c>
      <c r="I316">
        <f t="shared" ref="I316:I340" si="98">E316-(128000-$B$280)/128000*$E$281</f>
        <v>795.65124027221464</v>
      </c>
      <c r="J316">
        <f t="shared" ref="J316:J340" si="99">B316/$B$280</f>
        <v>0.90787716955941256</v>
      </c>
      <c r="K316">
        <f t="shared" ref="K316:K340" si="100">F316/$F$281</f>
        <v>0.99973750917538218</v>
      </c>
      <c r="L316">
        <f t="shared" ref="L316:L340" si="101">E316-$E$282</f>
        <v>596.50941199995577</v>
      </c>
      <c r="M316">
        <f t="shared" ref="M316:M340" si="102">((L316-L315)-(B316-B315)*$H$14)/(B316-B315)</f>
        <v>-4.9427420999967584</v>
      </c>
      <c r="O316">
        <v>680</v>
      </c>
      <c r="P316">
        <v>3600000</v>
      </c>
      <c r="Q316">
        <v>557.81548499999997</v>
      </c>
      <c r="R316">
        <v>-577781.44526499999</v>
      </c>
      <c r="S316">
        <v>2521988.7845529998</v>
      </c>
      <c r="T316">
        <v>8252.3683729999993</v>
      </c>
      <c r="U316">
        <v>135705.442258</v>
      </c>
      <c r="V316">
        <f t="shared" si="88"/>
        <v>13.570544225800001</v>
      </c>
      <c r="Y316">
        <v>3600000</v>
      </c>
      <c r="Z316">
        <v>48.499600000000001</v>
      </c>
      <c r="AA316">
        <v>90.690200000000004</v>
      </c>
      <c r="AB316">
        <v>42.190600000000003</v>
      </c>
      <c r="AD316">
        <f t="shared" si="94"/>
        <v>39302.982003715442</v>
      </c>
      <c r="AE316">
        <f t="shared" si="95"/>
        <v>5.2370479834667805</v>
      </c>
      <c r="AF316">
        <f t="shared" si="96"/>
        <v>34.806258474466816</v>
      </c>
      <c r="AG316">
        <f t="shared" si="97"/>
        <v>1.7301486180761484E-2</v>
      </c>
    </row>
    <row r="317" spans="2:38" x14ac:dyDescent="0.2">
      <c r="B317">
        <v>700</v>
      </c>
      <c r="C317">
        <v>3700000</v>
      </c>
      <c r="D317">
        <v>557.80043999999998</v>
      </c>
      <c r="E317">
        <v>-577768.676966</v>
      </c>
      <c r="F317">
        <v>2521988.7845529998</v>
      </c>
      <c r="G317">
        <v>8719.90524</v>
      </c>
      <c r="I317">
        <f t="shared" si="98"/>
        <v>808.41953927220311</v>
      </c>
      <c r="J317">
        <f t="shared" si="99"/>
        <v>0.93457943925233644</v>
      </c>
      <c r="K317">
        <f t="shared" si="100"/>
        <v>0.99973750917538218</v>
      </c>
      <c r="L317">
        <f t="shared" si="101"/>
        <v>609.27771099994425</v>
      </c>
      <c r="M317">
        <f t="shared" si="102"/>
        <v>-6.2001170500003351</v>
      </c>
      <c r="O317">
        <v>700</v>
      </c>
      <c r="P317">
        <v>3700000</v>
      </c>
      <c r="Q317">
        <v>557.80043999999998</v>
      </c>
      <c r="R317">
        <v>-577768.676966</v>
      </c>
      <c r="S317">
        <v>2521988.7845529998</v>
      </c>
      <c r="T317">
        <v>8719.90524</v>
      </c>
      <c r="U317">
        <v>138660.77050499999</v>
      </c>
      <c r="V317">
        <f t="shared" si="88"/>
        <v>13.8660770505</v>
      </c>
      <c r="Y317">
        <v>3700000</v>
      </c>
      <c r="Z317">
        <v>48.092700000000001</v>
      </c>
      <c r="AA317">
        <v>91.090299999999999</v>
      </c>
      <c r="AB317">
        <v>42.997599999999998</v>
      </c>
      <c r="AD317">
        <f t="shared" si="94"/>
        <v>41601.696690183693</v>
      </c>
      <c r="AE317">
        <f t="shared" si="95"/>
        <v>5.0554213318969801</v>
      </c>
      <c r="AF317">
        <f t="shared" si="96"/>
        <v>35.789345352612308</v>
      </c>
      <c r="AG317">
        <f t="shared" si="97"/>
        <v>1.6826236805028472E-2</v>
      </c>
    </row>
    <row r="318" spans="2:38" x14ac:dyDescent="0.2">
      <c r="B318">
        <v>720</v>
      </c>
      <c r="C318">
        <v>3800000</v>
      </c>
      <c r="D318">
        <v>557.698803</v>
      </c>
      <c r="E318">
        <v>-577748.87490000005</v>
      </c>
      <c r="F318">
        <v>2521988.7845529998</v>
      </c>
      <c r="G318">
        <v>9068.5812490000008</v>
      </c>
      <c r="I318">
        <f t="shared" si="98"/>
        <v>828.22160527214874</v>
      </c>
      <c r="J318">
        <f t="shared" si="99"/>
        <v>0.96128170894526033</v>
      </c>
      <c r="K318">
        <f t="shared" si="100"/>
        <v>0.99973750917538218</v>
      </c>
      <c r="L318">
        <f t="shared" si="101"/>
        <v>629.07977699988987</v>
      </c>
      <c r="M318">
        <f t="shared" si="102"/>
        <v>-5.8484287000024775</v>
      </c>
      <c r="O318">
        <v>720</v>
      </c>
      <c r="P318">
        <v>3800000</v>
      </c>
      <c r="Q318">
        <v>557.698803</v>
      </c>
      <c r="R318">
        <v>-577748.87490000005</v>
      </c>
      <c r="S318">
        <v>2521988.7845529998</v>
      </c>
      <c r="T318">
        <v>9068.5812490000008</v>
      </c>
      <c r="U318">
        <v>144309.219855</v>
      </c>
      <c r="V318">
        <f t="shared" si="88"/>
        <v>14.430921985500001</v>
      </c>
      <c r="Y318">
        <v>3800000</v>
      </c>
      <c r="Z318">
        <v>48.0473</v>
      </c>
      <c r="AA318">
        <v>90.977999999999994</v>
      </c>
      <c r="AB318">
        <v>42.930700000000002</v>
      </c>
      <c r="AD318">
        <f t="shared" si="94"/>
        <v>41407.814326261338</v>
      </c>
      <c r="AE318">
        <f t="shared" si="95"/>
        <v>5.2859927415447014</v>
      </c>
      <c r="AF318">
        <f t="shared" si="96"/>
        <v>34.633035815659134</v>
      </c>
      <c r="AG318">
        <f t="shared" si="97"/>
        <v>1.7388022326582143E-2</v>
      </c>
    </row>
    <row r="319" spans="2:38" x14ac:dyDescent="0.2">
      <c r="B319">
        <v>740</v>
      </c>
      <c r="C319">
        <v>3900000</v>
      </c>
      <c r="D319">
        <v>557.73925599999995</v>
      </c>
      <c r="E319">
        <v>-577714.62389699998</v>
      </c>
      <c r="F319">
        <v>2521988.7845529998</v>
      </c>
      <c r="G319">
        <v>9507.4475899999998</v>
      </c>
      <c r="I319">
        <f t="shared" si="98"/>
        <v>862.47260827221908</v>
      </c>
      <c r="J319">
        <f t="shared" si="99"/>
        <v>0.98798397863818421</v>
      </c>
      <c r="K319">
        <f t="shared" si="100"/>
        <v>0.99973750917538218</v>
      </c>
      <c r="L319">
        <f t="shared" si="101"/>
        <v>663.33077999996021</v>
      </c>
      <c r="M319">
        <f t="shared" si="102"/>
        <v>-5.1259818499962417</v>
      </c>
      <c r="O319">
        <v>740</v>
      </c>
      <c r="P319">
        <v>3900000</v>
      </c>
      <c r="Q319">
        <v>557.73925599999995</v>
      </c>
      <c r="R319">
        <v>-577714.62389699998</v>
      </c>
      <c r="S319">
        <v>2521988.7845529998</v>
      </c>
      <c r="T319">
        <v>9507.4475899999998</v>
      </c>
      <c r="U319">
        <v>146937.34578</v>
      </c>
      <c r="V319">
        <f t="shared" si="88"/>
        <v>14.693734578000001</v>
      </c>
      <c r="Y319">
        <v>3900000</v>
      </c>
      <c r="Z319">
        <v>46.973999999999997</v>
      </c>
      <c r="AA319">
        <v>91.584699999999998</v>
      </c>
      <c r="AB319">
        <v>44.610700000000001</v>
      </c>
      <c r="AD319">
        <f t="shared" si="94"/>
        <v>46461.744422966549</v>
      </c>
      <c r="AE319">
        <f t="shared" si="95"/>
        <v>4.7967984405697006</v>
      </c>
      <c r="AF319">
        <f t="shared" si="96"/>
        <v>37.809814177716831</v>
      </c>
      <c r="AG319">
        <f t="shared" si="97"/>
        <v>1.5927081714009212E-2</v>
      </c>
    </row>
    <row r="320" spans="2:38" x14ac:dyDescent="0.2">
      <c r="B320">
        <v>760</v>
      </c>
      <c r="C320">
        <v>4000000</v>
      </c>
      <c r="D320">
        <v>557.78650400000004</v>
      </c>
      <c r="E320">
        <v>-577691.33559999999</v>
      </c>
      <c r="F320">
        <v>2521988.7845529998</v>
      </c>
      <c r="G320">
        <v>9892.3138209999997</v>
      </c>
      <c r="I320">
        <f t="shared" si="98"/>
        <v>885.76090527221095</v>
      </c>
      <c r="J320">
        <f t="shared" si="99"/>
        <v>1.0146862483311081</v>
      </c>
      <c r="K320">
        <f t="shared" si="100"/>
        <v>0.99973750917538218</v>
      </c>
      <c r="L320">
        <f t="shared" si="101"/>
        <v>686.61907699995209</v>
      </c>
      <c r="M320">
        <f t="shared" si="102"/>
        <v>-5.6741171500001659</v>
      </c>
      <c r="O320">
        <v>760</v>
      </c>
      <c r="P320">
        <v>4000000</v>
      </c>
      <c r="Q320">
        <v>557.78650400000004</v>
      </c>
      <c r="R320">
        <v>-577691.33559999999</v>
      </c>
      <c r="S320">
        <v>2521988.7845529998</v>
      </c>
      <c r="T320">
        <v>9892.3138209999997</v>
      </c>
      <c r="U320">
        <v>153701.38967400001</v>
      </c>
      <c r="V320">
        <f t="shared" si="88"/>
        <v>15.370138967400001</v>
      </c>
      <c r="Y320">
        <v>4000000</v>
      </c>
      <c r="Z320">
        <v>47.110399999999998</v>
      </c>
      <c r="AA320">
        <v>91.290800000000004</v>
      </c>
      <c r="AB320">
        <v>44.180399999999999</v>
      </c>
      <c r="AD320">
        <f t="shared" si="94"/>
        <v>45130.207297711917</v>
      </c>
      <c r="AE320">
        <f t="shared" si="95"/>
        <v>5.1656533245973462</v>
      </c>
      <c r="AF320">
        <f t="shared" si="96"/>
        <v>35.759751098265937</v>
      </c>
      <c r="AG320">
        <f t="shared" si="97"/>
        <v>1.6840161955970712E-2</v>
      </c>
    </row>
    <row r="321" spans="2:33" x14ac:dyDescent="0.2">
      <c r="B321">
        <v>780</v>
      </c>
      <c r="C321">
        <v>4100000</v>
      </c>
      <c r="D321">
        <v>557.71196799999996</v>
      </c>
      <c r="E321">
        <v>-577676.04699800001</v>
      </c>
      <c r="F321">
        <v>2521988.7845529998</v>
      </c>
      <c r="G321">
        <v>10339.843089</v>
      </c>
      <c r="I321">
        <f t="shared" si="98"/>
        <v>901.04950727219693</v>
      </c>
      <c r="J321">
        <f t="shared" si="99"/>
        <v>1.0413885180240321</v>
      </c>
      <c r="K321">
        <f t="shared" si="100"/>
        <v>0.99973750917538218</v>
      </c>
      <c r="L321">
        <f t="shared" si="101"/>
        <v>701.90767899993807</v>
      </c>
      <c r="M321">
        <f t="shared" si="102"/>
        <v>-6.0741019000004597</v>
      </c>
      <c r="O321">
        <v>780</v>
      </c>
      <c r="P321">
        <v>4100000</v>
      </c>
      <c r="Q321">
        <v>557.71196799999996</v>
      </c>
      <c r="R321">
        <v>-577676.04699800001</v>
      </c>
      <c r="S321">
        <v>2521988.7845529998</v>
      </c>
      <c r="T321">
        <v>10339.843089</v>
      </c>
      <c r="U321">
        <v>157376.767617</v>
      </c>
      <c r="V321">
        <f t="shared" si="88"/>
        <v>15.737676761700001</v>
      </c>
      <c r="Y321">
        <v>4100000</v>
      </c>
      <c r="Z321">
        <v>47.222200000000001</v>
      </c>
      <c r="AA321">
        <v>91.866100000000003</v>
      </c>
      <c r="AB321">
        <v>44.643900000000002</v>
      </c>
      <c r="AD321">
        <f t="shared" si="94"/>
        <v>46565.554372721657</v>
      </c>
      <c r="AE321">
        <f t="shared" si="95"/>
        <v>5.1261420202693202</v>
      </c>
      <c r="AF321">
        <f t="shared" si="96"/>
        <v>35.950995952888434</v>
      </c>
      <c r="AG321">
        <f t="shared" si="97"/>
        <v>1.6750579060150265E-2</v>
      </c>
    </row>
    <row r="322" spans="2:33" x14ac:dyDescent="0.2">
      <c r="B322">
        <v>800</v>
      </c>
      <c r="C322">
        <v>4200000</v>
      </c>
      <c r="D322">
        <v>557.76452900000004</v>
      </c>
      <c r="E322">
        <v>-577638.69397799997</v>
      </c>
      <c r="F322">
        <v>2521988.7845529998</v>
      </c>
      <c r="G322">
        <v>10764.316322000001</v>
      </c>
      <c r="I322">
        <f t="shared" si="98"/>
        <v>938.4025272722356</v>
      </c>
      <c r="J322">
        <f t="shared" si="99"/>
        <v>1.0680907877169559</v>
      </c>
      <c r="K322">
        <f t="shared" si="100"/>
        <v>0.99973750917538218</v>
      </c>
      <c r="L322">
        <f t="shared" si="101"/>
        <v>739.26069899997674</v>
      </c>
      <c r="M322">
        <f t="shared" si="102"/>
        <v>-4.9708809999978261</v>
      </c>
      <c r="O322">
        <v>800</v>
      </c>
      <c r="P322">
        <v>4200000</v>
      </c>
      <c r="Q322">
        <v>557.76452900000004</v>
      </c>
      <c r="R322">
        <v>-577638.69397799997</v>
      </c>
      <c r="S322">
        <v>2521988.7845529998</v>
      </c>
      <c r="T322">
        <v>10764.316322000001</v>
      </c>
      <c r="U322">
        <v>162218.363824</v>
      </c>
      <c r="V322">
        <f t="shared" si="88"/>
        <v>16.221836382399999</v>
      </c>
      <c r="Y322">
        <v>4200000</v>
      </c>
      <c r="Z322">
        <v>46.739800000000002</v>
      </c>
      <c r="AA322">
        <v>92.147599999999997</v>
      </c>
      <c r="AB322">
        <v>45.407800000000002</v>
      </c>
      <c r="AD322">
        <f t="shared" si="94"/>
        <v>48997.032795495208</v>
      </c>
      <c r="AE322">
        <f t="shared" si="95"/>
        <v>5.0216336640692028</v>
      </c>
      <c r="AF322">
        <f t="shared" si="96"/>
        <v>36.88251643680902</v>
      </c>
      <c r="AG322">
        <f t="shared" si="97"/>
        <v>1.6327519328344961E-2</v>
      </c>
    </row>
    <row r="323" spans="2:33" x14ac:dyDescent="0.2">
      <c r="B323">
        <v>820</v>
      </c>
      <c r="C323">
        <v>4300000</v>
      </c>
      <c r="D323">
        <v>557.70665499999996</v>
      </c>
      <c r="E323">
        <v>-577612.37466800003</v>
      </c>
      <c r="F323">
        <v>2521988.7845529998</v>
      </c>
      <c r="G323">
        <v>11063.439324999999</v>
      </c>
      <c r="I323">
        <f t="shared" si="98"/>
        <v>964.72183727216907</v>
      </c>
      <c r="J323">
        <f t="shared" si="99"/>
        <v>1.0947930574098799</v>
      </c>
      <c r="K323">
        <f t="shared" si="100"/>
        <v>0.99973750917538218</v>
      </c>
      <c r="L323">
        <f t="shared" si="101"/>
        <v>765.58000899991021</v>
      </c>
      <c r="M323">
        <f t="shared" si="102"/>
        <v>-5.5225665000030855</v>
      </c>
      <c r="O323">
        <v>820</v>
      </c>
      <c r="P323">
        <v>4300000</v>
      </c>
      <c r="Q323">
        <v>557.70665499999996</v>
      </c>
      <c r="R323">
        <v>-577612.37466800003</v>
      </c>
      <c r="S323">
        <v>2521988.7845529998</v>
      </c>
      <c r="T323">
        <v>11063.439324999999</v>
      </c>
      <c r="U323">
        <v>168020.70260300001</v>
      </c>
      <c r="V323">
        <f t="shared" si="88"/>
        <v>16.802070260300003</v>
      </c>
      <c r="Y323">
        <v>4300000</v>
      </c>
      <c r="Z323">
        <v>46.9328</v>
      </c>
      <c r="AA323">
        <v>92.225300000000004</v>
      </c>
      <c r="AB323">
        <v>45.292499999999997</v>
      </c>
      <c r="AD323">
        <f t="shared" si="94"/>
        <v>48624.738270585462</v>
      </c>
      <c r="AE323">
        <f t="shared" si="95"/>
        <v>5.2410742285731269</v>
      </c>
      <c r="AF323">
        <f t="shared" si="96"/>
        <v>35.709533398227514</v>
      </c>
      <c r="AG323">
        <f t="shared" si="97"/>
        <v>1.686384398486402E-2</v>
      </c>
    </row>
    <row r="324" spans="2:33" x14ac:dyDescent="0.2">
      <c r="B324">
        <v>840</v>
      </c>
      <c r="C324">
        <v>4400000</v>
      </c>
      <c r="D324">
        <v>557.70943299999999</v>
      </c>
      <c r="E324">
        <v>-577597.92074700003</v>
      </c>
      <c r="F324">
        <v>2521988.7845529998</v>
      </c>
      <c r="G324">
        <v>11434.635823000001</v>
      </c>
      <c r="I324">
        <f t="shared" si="98"/>
        <v>979.17575827217661</v>
      </c>
      <c r="J324">
        <f t="shared" si="99"/>
        <v>1.1214953271028036</v>
      </c>
      <c r="K324">
        <f t="shared" si="100"/>
        <v>0.99973750917538218</v>
      </c>
      <c r="L324">
        <f t="shared" si="101"/>
        <v>780.03392999991775</v>
      </c>
      <c r="M324">
        <f t="shared" si="102"/>
        <v>-6.115835949999382</v>
      </c>
      <c r="O324">
        <v>840</v>
      </c>
      <c r="P324">
        <v>4400000</v>
      </c>
      <c r="Q324">
        <v>557.70943299999999</v>
      </c>
      <c r="R324">
        <v>-577597.92074700003</v>
      </c>
      <c r="S324">
        <v>2521988.7845529998</v>
      </c>
      <c r="T324">
        <v>11434.635823000001</v>
      </c>
      <c r="U324">
        <v>173588.27561499999</v>
      </c>
      <c r="V324">
        <f t="shared" si="88"/>
        <v>17.3588275615</v>
      </c>
      <c r="Y324">
        <v>4400000</v>
      </c>
      <c r="Z324">
        <v>46.944400000000002</v>
      </c>
      <c r="AA324">
        <v>92.042000000000002</v>
      </c>
      <c r="AB324">
        <v>45.0976</v>
      </c>
      <c r="AD324">
        <f t="shared" si="94"/>
        <v>47999.718281494417</v>
      </c>
      <c r="AE324">
        <f t="shared" si="95"/>
        <v>5.4852508248106338</v>
      </c>
      <c r="AF324">
        <f t="shared" si="96"/>
        <v>34.411226606090402</v>
      </c>
      <c r="AG324">
        <f t="shared" si="97"/>
        <v>1.7500102710474648E-2</v>
      </c>
    </row>
    <row r="325" spans="2:33" x14ac:dyDescent="0.2">
      <c r="B325">
        <v>860</v>
      </c>
      <c r="C325">
        <v>4500000</v>
      </c>
      <c r="D325">
        <v>557.75045799999998</v>
      </c>
      <c r="E325">
        <v>-577570.06492100004</v>
      </c>
      <c r="F325">
        <v>2521988.7845529998</v>
      </c>
      <c r="G325">
        <v>11833.940702</v>
      </c>
      <c r="I325">
        <f t="shared" si="98"/>
        <v>1007.0315842721611</v>
      </c>
      <c r="J325">
        <f t="shared" si="99"/>
        <v>1.1481975967957276</v>
      </c>
      <c r="K325">
        <f t="shared" si="100"/>
        <v>0.99973750917538218</v>
      </c>
      <c r="L325">
        <f t="shared" si="101"/>
        <v>807.88975599990226</v>
      </c>
      <c r="M325">
        <f t="shared" si="102"/>
        <v>-5.4457407000005329</v>
      </c>
      <c r="O325">
        <v>860</v>
      </c>
      <c r="P325">
        <v>4500000</v>
      </c>
      <c r="Q325">
        <v>557.75045799999998</v>
      </c>
      <c r="R325">
        <v>-577570.06492100004</v>
      </c>
      <c r="S325">
        <v>2521988.7845529998</v>
      </c>
      <c r="T325">
        <v>11833.940702</v>
      </c>
      <c r="U325">
        <v>177026.13011299999</v>
      </c>
      <c r="V325">
        <f t="shared" si="88"/>
        <v>17.702613011299999</v>
      </c>
      <c r="Y325">
        <v>4500000</v>
      </c>
      <c r="Z325">
        <v>46.795200000000001</v>
      </c>
      <c r="AA325">
        <v>92.8202</v>
      </c>
      <c r="AB325">
        <v>46.024999999999999</v>
      </c>
      <c r="AD325">
        <f t="shared" si="94"/>
        <v>51022.271479010415</v>
      </c>
      <c r="AE325">
        <f t="shared" si="95"/>
        <v>5.2625032514754881</v>
      </c>
      <c r="AF325">
        <f t="shared" si="96"/>
        <v>35.727455679837291</v>
      </c>
      <c r="AG325">
        <f t="shared" si="97"/>
        <v>1.6855384424697507E-2</v>
      </c>
    </row>
    <row r="326" spans="2:33" x14ac:dyDescent="0.2">
      <c r="B326">
        <v>880</v>
      </c>
      <c r="C326">
        <v>4600000</v>
      </c>
      <c r="D326">
        <v>557.77364799999998</v>
      </c>
      <c r="E326">
        <v>-577521.92367599998</v>
      </c>
      <c r="F326">
        <v>2521988.7845529998</v>
      </c>
      <c r="G326">
        <v>12211.842145000001</v>
      </c>
      <c r="I326">
        <f t="shared" si="98"/>
        <v>1055.1728292722255</v>
      </c>
      <c r="J326">
        <f t="shared" si="99"/>
        <v>1.1748998664886516</v>
      </c>
      <c r="K326">
        <f t="shared" si="100"/>
        <v>0.99973750917538218</v>
      </c>
      <c r="L326">
        <f t="shared" si="101"/>
        <v>856.03100099996664</v>
      </c>
      <c r="M326">
        <f t="shared" si="102"/>
        <v>-4.4314697499965403</v>
      </c>
      <c r="O326">
        <v>880</v>
      </c>
      <c r="P326">
        <v>4600000</v>
      </c>
      <c r="Q326">
        <v>557.77364799999998</v>
      </c>
      <c r="R326">
        <v>-577521.92367599998</v>
      </c>
      <c r="S326">
        <v>2521988.7845529998</v>
      </c>
      <c r="T326">
        <v>12211.842145000001</v>
      </c>
      <c r="U326">
        <v>183302.23267500001</v>
      </c>
      <c r="V326">
        <f t="shared" si="88"/>
        <v>18.330223267500003</v>
      </c>
      <c r="Y326">
        <v>4600000</v>
      </c>
      <c r="Z326">
        <v>46.560699999999997</v>
      </c>
      <c r="AA326">
        <v>92.962500000000006</v>
      </c>
      <c r="AB326">
        <v>46.401800000000001</v>
      </c>
      <c r="AD326">
        <f t="shared" si="94"/>
        <v>52285.694527657244</v>
      </c>
      <c r="AE326">
        <f t="shared" si="95"/>
        <v>5.3174040793322259</v>
      </c>
      <c r="AF326">
        <f t="shared" si="96"/>
        <v>35.780051414267263</v>
      </c>
      <c r="AG326">
        <f t="shared" si="97"/>
        <v>1.6830607452952773E-2</v>
      </c>
    </row>
    <row r="327" spans="2:33" x14ac:dyDescent="0.2">
      <c r="B327">
        <v>900</v>
      </c>
      <c r="C327">
        <v>4700000</v>
      </c>
      <c r="D327">
        <v>557.767697</v>
      </c>
      <c r="E327">
        <v>-577512.13124300004</v>
      </c>
      <c r="F327">
        <v>2521988.7845529998</v>
      </c>
      <c r="G327">
        <v>12605.286155</v>
      </c>
      <c r="I327">
        <f t="shared" si="98"/>
        <v>1064.9652622721624</v>
      </c>
      <c r="J327">
        <f t="shared" si="99"/>
        <v>1.2016021361815754</v>
      </c>
      <c r="K327">
        <f t="shared" si="100"/>
        <v>0.99973750917538218</v>
      </c>
      <c r="L327">
        <f t="shared" si="101"/>
        <v>865.8234339999035</v>
      </c>
      <c r="M327">
        <f t="shared" si="102"/>
        <v>-6.3489103500029156</v>
      </c>
      <c r="O327">
        <v>900</v>
      </c>
      <c r="P327">
        <v>4700000</v>
      </c>
      <c r="Q327">
        <v>557.767697</v>
      </c>
      <c r="R327">
        <v>-577512.13124300004</v>
      </c>
      <c r="S327">
        <v>2521988.7845529998</v>
      </c>
      <c r="T327">
        <v>12605.286155</v>
      </c>
      <c r="U327">
        <v>187468.47077000001</v>
      </c>
      <c r="V327">
        <f t="shared" si="88"/>
        <v>18.746847077000002</v>
      </c>
      <c r="Y327">
        <v>4700000</v>
      </c>
      <c r="Z327">
        <v>46.800899999999999</v>
      </c>
      <c r="AA327">
        <v>93.435100000000006</v>
      </c>
      <c r="AB327">
        <v>46.6342</v>
      </c>
      <c r="AD327">
        <f t="shared" si="94"/>
        <v>53075.242910109228</v>
      </c>
      <c r="AE327">
        <f t="shared" si="95"/>
        <v>5.3573625454471321</v>
      </c>
      <c r="AF327">
        <f t="shared" si="96"/>
        <v>35.513234756075306</v>
      </c>
      <c r="AG327">
        <f t="shared" si="97"/>
        <v>1.6957058520189593E-2</v>
      </c>
    </row>
    <row r="328" spans="2:33" x14ac:dyDescent="0.2">
      <c r="B328">
        <v>920</v>
      </c>
      <c r="C328">
        <v>4800000</v>
      </c>
      <c r="D328">
        <v>557.77982799999995</v>
      </c>
      <c r="E328">
        <v>-577495.22500099998</v>
      </c>
      <c r="F328">
        <v>2521988.7845529998</v>
      </c>
      <c r="G328">
        <v>12992.645592000001</v>
      </c>
      <c r="I328">
        <f t="shared" si="98"/>
        <v>1081.8715042722179</v>
      </c>
      <c r="J328">
        <f t="shared" si="99"/>
        <v>1.2283044058744994</v>
      </c>
      <c r="K328">
        <f t="shared" si="100"/>
        <v>0.99973750917538218</v>
      </c>
      <c r="L328">
        <f t="shared" si="101"/>
        <v>882.729675999959</v>
      </c>
      <c r="M328">
        <f t="shared" si="102"/>
        <v>-5.9932198999969843</v>
      </c>
      <c r="O328">
        <v>920</v>
      </c>
      <c r="P328">
        <v>4800000</v>
      </c>
      <c r="Q328">
        <v>557.77982799999995</v>
      </c>
      <c r="R328">
        <v>-577495.22500099998</v>
      </c>
      <c r="S328">
        <v>2521988.7845529998</v>
      </c>
      <c r="T328">
        <v>12992.645592000001</v>
      </c>
      <c r="U328">
        <v>190531.628478</v>
      </c>
      <c r="V328">
        <f t="shared" si="88"/>
        <v>19.053162847799999</v>
      </c>
      <c r="Y328">
        <v>4800000</v>
      </c>
      <c r="Z328">
        <v>46.302100000000003</v>
      </c>
      <c r="AA328">
        <v>93.8399</v>
      </c>
      <c r="AB328">
        <v>47.537799999999997</v>
      </c>
      <c r="AD328">
        <f t="shared" si="94"/>
        <v>56220.620579841634</v>
      </c>
      <c r="AE328">
        <f t="shared" si="95"/>
        <v>5.1402735927118792</v>
      </c>
      <c r="AF328">
        <f t="shared" si="96"/>
        <v>36.800062731718079</v>
      </c>
      <c r="AG328">
        <f t="shared" si="97"/>
        <v>1.6364102539449265E-2</v>
      </c>
    </row>
    <row r="329" spans="2:33" x14ac:dyDescent="0.2">
      <c r="B329">
        <v>940</v>
      </c>
      <c r="C329">
        <v>4900000</v>
      </c>
      <c r="D329">
        <v>557.80668400000002</v>
      </c>
      <c r="E329">
        <v>-577446.27275700006</v>
      </c>
      <c r="F329">
        <v>2521988.7845529998</v>
      </c>
      <c r="G329">
        <v>13390.402598999999</v>
      </c>
      <c r="I329">
        <f t="shared" si="98"/>
        <v>1130.8237482721452</v>
      </c>
      <c r="J329">
        <f t="shared" si="99"/>
        <v>1.2550066755674232</v>
      </c>
      <c r="K329">
        <f t="shared" si="100"/>
        <v>0.99973750917538218</v>
      </c>
      <c r="L329">
        <f t="shared" si="101"/>
        <v>931.6819199998863</v>
      </c>
      <c r="M329">
        <f t="shared" si="102"/>
        <v>-4.3909198000033935</v>
      </c>
      <c r="O329">
        <v>940</v>
      </c>
      <c r="P329">
        <v>4900000</v>
      </c>
      <c r="Q329">
        <v>557.80668400000002</v>
      </c>
      <c r="R329">
        <v>-577446.27275700006</v>
      </c>
      <c r="S329">
        <v>2521988.7845529998</v>
      </c>
      <c r="T329">
        <v>13390.402598999999</v>
      </c>
      <c r="U329">
        <v>198723.189239</v>
      </c>
      <c r="V329">
        <f t="shared" si="88"/>
        <v>19.8723189239</v>
      </c>
      <c r="Y329">
        <v>4900000</v>
      </c>
      <c r="Z329">
        <v>46.461599999999997</v>
      </c>
      <c r="AA329">
        <v>94.019499999999994</v>
      </c>
      <c r="AB329">
        <v>47.557899999999997</v>
      </c>
      <c r="AD329">
        <f t="shared" si="94"/>
        <v>56291.964584640438</v>
      </c>
      <c r="AE329">
        <f t="shared" si="95"/>
        <v>5.3544754719824326</v>
      </c>
      <c r="AF329">
        <f t="shared" si="96"/>
        <v>36.062788375394121</v>
      </c>
      <c r="AG329">
        <f t="shared" si="97"/>
        <v>1.6698653296894954E-2</v>
      </c>
    </row>
    <row r="330" spans="2:33" x14ac:dyDescent="0.2">
      <c r="B330">
        <v>960</v>
      </c>
      <c r="C330">
        <v>5000000</v>
      </c>
      <c r="D330">
        <v>557.74693400000001</v>
      </c>
      <c r="E330">
        <v>-577427.02836</v>
      </c>
      <c r="F330">
        <v>2521988.7845529998</v>
      </c>
      <c r="G330">
        <v>13805.989737</v>
      </c>
      <c r="I330">
        <f t="shared" si="98"/>
        <v>1150.0681452722056</v>
      </c>
      <c r="J330">
        <f t="shared" si="99"/>
        <v>1.2817089452603472</v>
      </c>
      <c r="K330">
        <f t="shared" si="100"/>
        <v>0.99973750917538218</v>
      </c>
      <c r="L330">
        <f t="shared" si="101"/>
        <v>950.92631699994672</v>
      </c>
      <c r="M330">
        <f t="shared" si="102"/>
        <v>-5.8763121499967381</v>
      </c>
      <c r="O330">
        <v>960</v>
      </c>
      <c r="P330">
        <v>5000000</v>
      </c>
      <c r="Q330">
        <v>557.74693400000001</v>
      </c>
      <c r="R330">
        <v>-577427.02836</v>
      </c>
      <c r="S330">
        <v>2521988.7845529998</v>
      </c>
      <c r="T330">
        <v>13805.989737</v>
      </c>
      <c r="U330">
        <v>200717.75227</v>
      </c>
      <c r="V330">
        <f t="shared" si="88"/>
        <v>20.071775227</v>
      </c>
      <c r="Y330">
        <v>5000000</v>
      </c>
      <c r="Z330">
        <v>46.381100000000004</v>
      </c>
      <c r="AA330">
        <v>94.045299999999997</v>
      </c>
      <c r="AB330">
        <v>47.664200000000001</v>
      </c>
      <c r="AD330">
        <f t="shared" si="94"/>
        <v>56670.275276986016</v>
      </c>
      <c r="AE330">
        <f t="shared" si="95"/>
        <v>5.3721144129119649</v>
      </c>
      <c r="AF330">
        <f t="shared" si="96"/>
        <v>35.548791428959348</v>
      </c>
      <c r="AG330">
        <f t="shared" si="97"/>
        <v>1.694009770215214E-2</v>
      </c>
    </row>
    <row r="331" spans="2:33" x14ac:dyDescent="0.2">
      <c r="B331">
        <v>980</v>
      </c>
      <c r="C331">
        <v>5100000</v>
      </c>
      <c r="D331">
        <v>557.764094</v>
      </c>
      <c r="E331">
        <v>-577404.277504</v>
      </c>
      <c r="F331">
        <v>2521988.7845529998</v>
      </c>
      <c r="G331">
        <v>14184.391814000001</v>
      </c>
      <c r="I331">
        <f t="shared" si="98"/>
        <v>1172.8190012722043</v>
      </c>
      <c r="J331">
        <f t="shared" si="99"/>
        <v>1.308411214953271</v>
      </c>
      <c r="K331">
        <f t="shared" si="100"/>
        <v>0.99973750917538218</v>
      </c>
      <c r="L331">
        <f t="shared" si="101"/>
        <v>973.67717299994547</v>
      </c>
      <c r="M331">
        <f t="shared" si="102"/>
        <v>-5.7009891999998219</v>
      </c>
      <c r="O331">
        <v>980</v>
      </c>
      <c r="P331">
        <v>5100000</v>
      </c>
      <c r="Q331">
        <v>557.764094</v>
      </c>
      <c r="R331">
        <v>-577404.277504</v>
      </c>
      <c r="S331">
        <v>2521988.7845529998</v>
      </c>
      <c r="T331">
        <v>14184.391814000001</v>
      </c>
      <c r="U331">
        <v>205012.53755099999</v>
      </c>
      <c r="V331">
        <f t="shared" si="88"/>
        <v>20.501253755099999</v>
      </c>
      <c r="Y331">
        <v>5100000</v>
      </c>
      <c r="Z331">
        <v>45.997999999999998</v>
      </c>
      <c r="AA331">
        <v>94.188500000000005</v>
      </c>
      <c r="AB331">
        <v>48.1905</v>
      </c>
      <c r="AD331">
        <f t="shared" si="94"/>
        <v>58568.310291196474</v>
      </c>
      <c r="AE331">
        <f t="shared" si="95"/>
        <v>5.3092419507406641</v>
      </c>
      <c r="AF331">
        <f t="shared" si="96"/>
        <v>35.989629038120931</v>
      </c>
      <c r="AG331">
        <f t="shared" si="97"/>
        <v>1.6732598142707659E-2</v>
      </c>
    </row>
    <row r="332" spans="2:33" x14ac:dyDescent="0.2">
      <c r="B332">
        <v>1000</v>
      </c>
      <c r="C332">
        <v>5200000</v>
      </c>
      <c r="D332">
        <v>557.767293</v>
      </c>
      <c r="E332">
        <v>-577378.12271699996</v>
      </c>
      <c r="F332">
        <v>2521988.7845529998</v>
      </c>
      <c r="G332">
        <v>14563.855979</v>
      </c>
      <c r="I332">
        <f t="shared" si="98"/>
        <v>1198.9737882722402</v>
      </c>
      <c r="J332">
        <f t="shared" si="99"/>
        <v>1.3351134846461949</v>
      </c>
      <c r="K332">
        <f t="shared" si="100"/>
        <v>0.99973750917538218</v>
      </c>
      <c r="L332">
        <f t="shared" si="101"/>
        <v>999.83195999998134</v>
      </c>
      <c r="M332">
        <f t="shared" si="102"/>
        <v>-5.5307926499979656</v>
      </c>
      <c r="O332">
        <v>1000</v>
      </c>
      <c r="P332">
        <v>5200000</v>
      </c>
      <c r="Q332">
        <v>557.767293</v>
      </c>
      <c r="R332">
        <v>-577378.12271699996</v>
      </c>
      <c r="S332">
        <v>2521988.7845529998</v>
      </c>
      <c r="T332">
        <v>14563.855979</v>
      </c>
      <c r="U332">
        <v>210235.85122400001</v>
      </c>
      <c r="V332">
        <f t="shared" si="88"/>
        <v>21.023585122400004</v>
      </c>
      <c r="Y332">
        <v>5200000</v>
      </c>
      <c r="Z332">
        <v>46.0916</v>
      </c>
      <c r="AA332">
        <v>94.570899999999995</v>
      </c>
      <c r="AB332">
        <v>48.479300000000002</v>
      </c>
      <c r="AD332">
        <f t="shared" si="94"/>
        <v>59627.61226664589</v>
      </c>
      <c r="AE332">
        <f t="shared" si="95"/>
        <v>5.3477875976367999</v>
      </c>
      <c r="AF332">
        <f t="shared" si="96"/>
        <v>35.907748106974154</v>
      </c>
      <c r="AG332">
        <f t="shared" si="97"/>
        <v>1.6770753716049327E-2</v>
      </c>
    </row>
    <row r="333" spans="2:33" x14ac:dyDescent="0.2">
      <c r="B333">
        <v>1020</v>
      </c>
      <c r="C333">
        <v>5300000</v>
      </c>
      <c r="D333">
        <v>557.68775100000005</v>
      </c>
      <c r="E333">
        <v>-577361.97665099998</v>
      </c>
      <c r="F333">
        <v>2521988.7845529998</v>
      </c>
      <c r="G333">
        <v>15217.945217</v>
      </c>
      <c r="I333">
        <f t="shared" si="98"/>
        <v>1215.1198542722268</v>
      </c>
      <c r="J333">
        <f t="shared" si="99"/>
        <v>1.3618157543391187</v>
      </c>
      <c r="K333">
        <f t="shared" si="100"/>
        <v>0.99973750917538218</v>
      </c>
      <c r="L333">
        <f t="shared" si="101"/>
        <v>1015.9780259999679</v>
      </c>
      <c r="M333">
        <f t="shared" si="102"/>
        <v>-6.0312287000004288</v>
      </c>
      <c r="O333">
        <v>1020</v>
      </c>
      <c r="P333">
        <v>5300000</v>
      </c>
      <c r="Q333">
        <v>557.68775100000005</v>
      </c>
      <c r="R333">
        <v>-577361.97665099998</v>
      </c>
      <c r="S333">
        <v>2521988.7845529998</v>
      </c>
      <c r="T333">
        <v>15217.945217</v>
      </c>
      <c r="U333">
        <v>213557.26167499999</v>
      </c>
      <c r="V333">
        <f t="shared" si="88"/>
        <v>21.355726167499999</v>
      </c>
      <c r="Y333">
        <v>5300000</v>
      </c>
      <c r="Z333">
        <v>45.495600000000003</v>
      </c>
      <c r="AA333">
        <v>95.281099999999995</v>
      </c>
      <c r="AB333">
        <v>49.785499999999999</v>
      </c>
      <c r="AD333">
        <f t="shared" si="94"/>
        <v>64578.360806411045</v>
      </c>
      <c r="AE333">
        <f t="shared" si="95"/>
        <v>5.0158220144446171</v>
      </c>
      <c r="AF333">
        <f t="shared" si="96"/>
        <v>38.126557723157575</v>
      </c>
      <c r="AG333">
        <f t="shared" si="97"/>
        <v>1.5794764488644919E-2</v>
      </c>
    </row>
    <row r="334" spans="2:33" x14ac:dyDescent="0.2">
      <c r="B334">
        <v>1040</v>
      </c>
      <c r="C334">
        <v>5400000</v>
      </c>
      <c r="D334">
        <v>557.76998200000003</v>
      </c>
      <c r="E334">
        <v>-577342.55279500003</v>
      </c>
      <c r="F334">
        <v>2521988.7845529998</v>
      </c>
      <c r="G334">
        <v>15460.445451</v>
      </c>
      <c r="I334">
        <f t="shared" si="98"/>
        <v>1234.5437102721771</v>
      </c>
      <c r="J334">
        <f t="shared" si="99"/>
        <v>1.3885180240320427</v>
      </c>
      <c r="K334">
        <f t="shared" si="100"/>
        <v>0.99973750917538218</v>
      </c>
      <c r="L334">
        <f t="shared" si="101"/>
        <v>1035.4018819999183</v>
      </c>
      <c r="M334">
        <f t="shared" si="102"/>
        <v>-5.8673392000022435</v>
      </c>
      <c r="O334">
        <v>1040</v>
      </c>
      <c r="P334">
        <v>5400000</v>
      </c>
      <c r="Q334">
        <v>557.76998200000003</v>
      </c>
      <c r="R334">
        <v>-577342.55279500003</v>
      </c>
      <c r="S334">
        <v>2521988.7845529998</v>
      </c>
      <c r="T334">
        <v>15460.445451</v>
      </c>
      <c r="U334">
        <v>221109.840796</v>
      </c>
      <c r="V334">
        <f t="shared" si="88"/>
        <v>22.110984079600001</v>
      </c>
      <c r="Y334">
        <v>5400000</v>
      </c>
      <c r="Z334">
        <v>46.020899999999997</v>
      </c>
      <c r="AA334">
        <v>95.4358</v>
      </c>
      <c r="AB334">
        <v>49.414900000000003</v>
      </c>
      <c r="AD334">
        <f t="shared" si="94"/>
        <v>63146.918188529424</v>
      </c>
      <c r="AE334">
        <f t="shared" si="95"/>
        <v>5.3109315316821792</v>
      </c>
      <c r="AF334">
        <f t="shared" si="96"/>
        <v>36.564494358781168</v>
      </c>
      <c r="AG334">
        <f t="shared" si="97"/>
        <v>1.6469528994194287E-2</v>
      </c>
    </row>
    <row r="335" spans="2:33" x14ac:dyDescent="0.2">
      <c r="B335">
        <v>1060</v>
      </c>
      <c r="C335">
        <v>5500000</v>
      </c>
      <c r="D335">
        <v>557.764723</v>
      </c>
      <c r="E335">
        <v>-577294.86566799995</v>
      </c>
      <c r="F335">
        <v>2521988.7845529998</v>
      </c>
      <c r="G335">
        <v>16028.890969</v>
      </c>
      <c r="I335">
        <f t="shared" si="98"/>
        <v>1282.2308372722473</v>
      </c>
      <c r="J335">
        <f t="shared" si="99"/>
        <v>1.4152202937249667</v>
      </c>
      <c r="K335">
        <f t="shared" si="100"/>
        <v>0.99973750917538218</v>
      </c>
      <c r="L335">
        <f t="shared" si="101"/>
        <v>1083.0890089999884</v>
      </c>
      <c r="M335">
        <f t="shared" si="102"/>
        <v>-4.4541756499962499</v>
      </c>
      <c r="O335">
        <v>1060</v>
      </c>
      <c r="P335">
        <v>5500000</v>
      </c>
      <c r="Q335">
        <v>557.764723</v>
      </c>
      <c r="R335">
        <v>-577294.86566799995</v>
      </c>
      <c r="S335">
        <v>2521988.7845529998</v>
      </c>
      <c r="T335">
        <v>16028.890969</v>
      </c>
      <c r="U335">
        <v>222483.433104</v>
      </c>
      <c r="V335">
        <f t="shared" si="88"/>
        <v>22.248343310399999</v>
      </c>
      <c r="Y335">
        <v>5500000</v>
      </c>
      <c r="Z335">
        <v>45.903300000000002</v>
      </c>
      <c r="AA335">
        <v>95.2226</v>
      </c>
      <c r="AB335">
        <v>49.319299999999998</v>
      </c>
      <c r="AD335">
        <f t="shared" si="94"/>
        <v>62781.127275684084</v>
      </c>
      <c r="AE335">
        <f t="shared" si="95"/>
        <v>5.375060523584489</v>
      </c>
      <c r="AF335">
        <f t="shared" si="96"/>
        <v>35.666787590015993</v>
      </c>
      <c r="AG335">
        <f t="shared" si="97"/>
        <v>1.688405490626721E-2</v>
      </c>
    </row>
    <row r="336" spans="2:33" x14ac:dyDescent="0.2">
      <c r="B336">
        <v>1080</v>
      </c>
      <c r="C336">
        <v>5600000</v>
      </c>
      <c r="D336">
        <v>557.79981599999996</v>
      </c>
      <c r="E336">
        <v>-577279.61384400004</v>
      </c>
      <c r="F336">
        <v>2521988.7845529998</v>
      </c>
      <c r="G336">
        <v>16380.706577999999</v>
      </c>
      <c r="I336">
        <f t="shared" si="98"/>
        <v>1297.4826612721663</v>
      </c>
      <c r="J336">
        <f t="shared" si="99"/>
        <v>1.4419225634178905</v>
      </c>
      <c r="K336">
        <f t="shared" si="100"/>
        <v>0.99973750917538218</v>
      </c>
      <c r="L336">
        <f t="shared" si="101"/>
        <v>1098.3408329999074</v>
      </c>
      <c r="M336">
        <f t="shared" si="102"/>
        <v>-6.0759408000038091</v>
      </c>
      <c r="O336">
        <v>1080</v>
      </c>
      <c r="P336">
        <v>5600000</v>
      </c>
      <c r="Q336">
        <v>557.79981599999996</v>
      </c>
      <c r="R336">
        <v>-577279.61384400004</v>
      </c>
      <c r="S336">
        <v>2521988.7845529998</v>
      </c>
      <c r="T336">
        <v>16380.706577999999</v>
      </c>
      <c r="U336">
        <v>229305.730369</v>
      </c>
      <c r="V336">
        <f t="shared" si="88"/>
        <v>22.9305730369</v>
      </c>
      <c r="Y336">
        <v>5600000</v>
      </c>
      <c r="Z336">
        <v>45.479700000000001</v>
      </c>
      <c r="AA336">
        <v>94.941999999999993</v>
      </c>
      <c r="AB336">
        <v>49.462299999999999</v>
      </c>
      <c r="AD336">
        <f t="shared" si="94"/>
        <v>63328.808830260765</v>
      </c>
      <c r="AE336">
        <f t="shared" si="95"/>
        <v>5.4919728225340307</v>
      </c>
      <c r="AF336">
        <f t="shared" si="96"/>
        <v>35.311674701465769</v>
      </c>
      <c r="AG336">
        <f t="shared" si="97"/>
        <v>1.7053849897835715E-2</v>
      </c>
    </row>
    <row r="337" spans="2:33" x14ac:dyDescent="0.2">
      <c r="B337">
        <v>1100</v>
      </c>
      <c r="C337">
        <v>5700000</v>
      </c>
      <c r="D337">
        <v>557.76695700000005</v>
      </c>
      <c r="E337">
        <v>-577260.25864300004</v>
      </c>
      <c r="F337">
        <v>2521988.7845529998</v>
      </c>
      <c r="G337">
        <v>16768.356434000001</v>
      </c>
      <c r="I337">
        <f t="shared" si="98"/>
        <v>1316.8378622721648</v>
      </c>
      <c r="J337">
        <f t="shared" si="99"/>
        <v>1.4686248331108145</v>
      </c>
      <c r="K337">
        <f t="shared" si="100"/>
        <v>0.99973750917538218</v>
      </c>
      <c r="L337">
        <f t="shared" si="101"/>
        <v>1117.6960339999059</v>
      </c>
      <c r="M337">
        <f t="shared" si="102"/>
        <v>-5.8707719499998348</v>
      </c>
      <c r="O337">
        <v>1100</v>
      </c>
      <c r="P337">
        <v>5700000</v>
      </c>
      <c r="Q337">
        <v>557.76695700000005</v>
      </c>
      <c r="R337">
        <v>-577260.25864300004</v>
      </c>
      <c r="S337">
        <v>2521988.7845529998</v>
      </c>
      <c r="T337">
        <v>16768.356434000001</v>
      </c>
      <c r="U337">
        <v>232966.642441</v>
      </c>
      <c r="V337">
        <f t="shared" si="88"/>
        <v>23.2966642441</v>
      </c>
      <c r="Y337">
        <v>5700000</v>
      </c>
      <c r="Z337">
        <v>45.3352</v>
      </c>
      <c r="AA337">
        <v>95.151200000000003</v>
      </c>
      <c r="AB337">
        <v>49.816000000000003</v>
      </c>
      <c r="AD337">
        <f t="shared" si="94"/>
        <v>64697.121102559584</v>
      </c>
      <c r="AE337">
        <f t="shared" si="95"/>
        <v>5.4616463516118641</v>
      </c>
      <c r="AF337">
        <f t="shared" si="96"/>
        <v>35.418733025419435</v>
      </c>
      <c r="AG337">
        <f t="shared" si="97"/>
        <v>1.7002302131129621E-2</v>
      </c>
    </row>
    <row r="338" spans="2:33" x14ac:dyDescent="0.2">
      <c r="B338">
        <v>1120</v>
      </c>
      <c r="C338">
        <v>5800000</v>
      </c>
      <c r="D338">
        <v>557.79866700000002</v>
      </c>
      <c r="E338">
        <v>-577225.25464699999</v>
      </c>
      <c r="F338">
        <v>2521988.7845529998</v>
      </c>
      <c r="G338">
        <v>17046.305767999998</v>
      </c>
      <c r="I338">
        <f t="shared" si="98"/>
        <v>1351.8418582722079</v>
      </c>
      <c r="J338">
        <f t="shared" si="99"/>
        <v>1.4953271028037383</v>
      </c>
      <c r="K338">
        <f t="shared" si="100"/>
        <v>0.99973750917538218</v>
      </c>
      <c r="L338">
        <f t="shared" si="101"/>
        <v>1152.700029999949</v>
      </c>
      <c r="M338">
        <f t="shared" si="102"/>
        <v>-5.0883321999976037</v>
      </c>
      <c r="O338">
        <v>1120</v>
      </c>
      <c r="P338">
        <v>5800000</v>
      </c>
      <c r="Q338">
        <v>557.79866700000002</v>
      </c>
      <c r="R338">
        <v>-577225.25464699999</v>
      </c>
      <c r="S338">
        <v>2521988.7845529998</v>
      </c>
      <c r="T338">
        <v>17046.305767999998</v>
      </c>
      <c r="U338">
        <v>240520.50799000001</v>
      </c>
      <c r="V338">
        <f t="shared" si="88"/>
        <v>24.052050799000003</v>
      </c>
      <c r="Y338">
        <v>5800000</v>
      </c>
      <c r="Z338">
        <v>45.320300000000003</v>
      </c>
      <c r="AA338">
        <v>95.934200000000004</v>
      </c>
      <c r="AB338">
        <v>50.613900000000001</v>
      </c>
      <c r="AD338">
        <f t="shared" si="94"/>
        <v>67855.929793340954</v>
      </c>
      <c r="AE338">
        <f t="shared" si="95"/>
        <v>5.3762455673411749</v>
      </c>
      <c r="AF338">
        <f t="shared" si="96"/>
        <v>36.484679394240999</v>
      </c>
      <c r="AG338">
        <f t="shared" si="97"/>
        <v>1.6505558223297846E-2</v>
      </c>
    </row>
    <row r="339" spans="2:33" x14ac:dyDescent="0.2">
      <c r="B339">
        <v>1140</v>
      </c>
      <c r="C339">
        <v>5900000</v>
      </c>
      <c r="D339">
        <v>557.74829199999999</v>
      </c>
      <c r="E339">
        <v>-577206.00610600004</v>
      </c>
      <c r="F339">
        <v>2521988.7845529998</v>
      </c>
      <c r="G339">
        <v>17520.991440999998</v>
      </c>
      <c r="I339">
        <f t="shared" si="98"/>
        <v>1371.0903992721578</v>
      </c>
      <c r="J339">
        <f t="shared" si="99"/>
        <v>1.5220293724966623</v>
      </c>
      <c r="K339">
        <f t="shared" si="100"/>
        <v>0.99973750917538218</v>
      </c>
      <c r="L339">
        <f t="shared" si="101"/>
        <v>1171.9485709998989</v>
      </c>
      <c r="M339">
        <f t="shared" si="102"/>
        <v>-5.8761049500022633</v>
      </c>
      <c r="O339">
        <v>1140</v>
      </c>
      <c r="P339">
        <v>5900000</v>
      </c>
      <c r="Q339">
        <v>557.74829199999999</v>
      </c>
      <c r="R339">
        <v>-577206.00610600004</v>
      </c>
      <c r="S339">
        <v>2521988.7845529998</v>
      </c>
      <c r="T339">
        <v>17520.991440999998</v>
      </c>
      <c r="U339">
        <v>246118.70318899999</v>
      </c>
      <c r="V339">
        <f t="shared" si="88"/>
        <v>24.611870318899999</v>
      </c>
      <c r="Y339">
        <v>5900000</v>
      </c>
      <c r="Z339">
        <v>45.380800000000001</v>
      </c>
      <c r="AA339">
        <v>95.869600000000005</v>
      </c>
      <c r="AB339">
        <v>50.488799999999998</v>
      </c>
      <c r="AD339">
        <f t="shared" si="94"/>
        <v>67354.023432108472</v>
      </c>
      <c r="AE339">
        <f t="shared" si="95"/>
        <v>5.5423744671323663</v>
      </c>
      <c r="AF339">
        <f t="shared" si="96"/>
        <v>35.579467465627829</v>
      </c>
      <c r="AG339">
        <f t="shared" si="97"/>
        <v>1.6925492226148857E-2</v>
      </c>
    </row>
    <row r="340" spans="2:33" x14ac:dyDescent="0.2">
      <c r="B340">
        <v>1160</v>
      </c>
      <c r="C340">
        <v>6000000</v>
      </c>
      <c r="D340">
        <v>557.75685599999997</v>
      </c>
      <c r="E340">
        <v>-577164.92366199999</v>
      </c>
      <c r="F340">
        <v>2521988.7845529998</v>
      </c>
      <c r="G340">
        <v>17942.903097999999</v>
      </c>
      <c r="I340">
        <f t="shared" si="98"/>
        <v>1412.1728432722157</v>
      </c>
      <c r="J340">
        <f t="shared" si="99"/>
        <v>1.548731642189586</v>
      </c>
      <c r="K340">
        <f t="shared" si="100"/>
        <v>0.99973750917538218</v>
      </c>
      <c r="L340">
        <f t="shared" si="101"/>
        <v>1213.0310149999568</v>
      </c>
      <c r="M340">
        <f t="shared" si="102"/>
        <v>-4.7844097999968653</v>
      </c>
      <c r="O340">
        <v>1160</v>
      </c>
      <c r="P340">
        <v>6000000</v>
      </c>
      <c r="Q340">
        <v>557.75685599999997</v>
      </c>
      <c r="R340">
        <v>-577164.92366199999</v>
      </c>
      <c r="S340">
        <v>2521988.7845529998</v>
      </c>
      <c r="T340">
        <v>17942.903097999999</v>
      </c>
      <c r="U340">
        <v>251681.388553</v>
      </c>
      <c r="V340">
        <f t="shared" si="88"/>
        <v>25.168138855300001</v>
      </c>
      <c r="Y340">
        <v>6000000</v>
      </c>
      <c r="Z340">
        <v>45.343400000000003</v>
      </c>
      <c r="AA340">
        <v>95.516099999999994</v>
      </c>
      <c r="AB340">
        <v>50.172699999999999</v>
      </c>
      <c r="AD340">
        <f t="shared" si="94"/>
        <v>66096.858147531428</v>
      </c>
      <c r="AE340">
        <f t="shared" si="95"/>
        <v>5.7754399943839809</v>
      </c>
      <c r="AF340">
        <f t="shared" si="96"/>
        <v>34.313386186589156</v>
      </c>
      <c r="AG340">
        <f t="shared" si="97"/>
        <v>1.75500021107028E-2</v>
      </c>
    </row>
  </sheetData>
  <sortState xmlns:xlrd2="http://schemas.microsoft.com/office/spreadsheetml/2017/richdata2" ref="AI25:AJ311">
    <sortCondition ref="AJ25:AJ31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8D554-1879-144C-AF5E-C117DFE3E45C}">
  <dimension ref="B1:AR445"/>
  <sheetViews>
    <sheetView topLeftCell="A426" workbookViewId="0">
      <selection activeCell="J25" sqref="J25"/>
    </sheetView>
  </sheetViews>
  <sheetFormatPr baseColWidth="10" defaultRowHeight="16" x14ac:dyDescent="0.2"/>
  <sheetData>
    <row r="1" spans="2:18" x14ac:dyDescent="0.2">
      <c r="B1" t="s">
        <v>30</v>
      </c>
    </row>
    <row r="2" spans="2:18" x14ac:dyDescent="0.2">
      <c r="K2" t="s">
        <v>18</v>
      </c>
      <c r="L2" t="s">
        <v>84</v>
      </c>
      <c r="M2" t="s">
        <v>85</v>
      </c>
      <c r="N2" t="s">
        <v>52</v>
      </c>
      <c r="O2" t="s">
        <v>86</v>
      </c>
      <c r="P2" t="s">
        <v>87</v>
      </c>
    </row>
    <row r="3" spans="2:18" x14ac:dyDescent="0.2">
      <c r="B3" t="s">
        <v>1</v>
      </c>
      <c r="J3">
        <v>12.5</v>
      </c>
      <c r="K3">
        <v>1737.2596624257858</v>
      </c>
      <c r="L3">
        <v>85.04</v>
      </c>
      <c r="M3">
        <f>L3/2</f>
        <v>42.52</v>
      </c>
      <c r="N3">
        <f>4*3.14*M3^2</f>
        <v>22707.857024000004</v>
      </c>
      <c r="O3">
        <f>K3/N3</f>
        <v>7.65047824895881E-2</v>
      </c>
      <c r="P3">
        <f>O3*16.02</f>
        <v>1.2256066154832013</v>
      </c>
    </row>
    <row r="4" spans="2:18" x14ac:dyDescent="0.2">
      <c r="B4">
        <v>100000</v>
      </c>
      <c r="C4">
        <v>393.60124500000001</v>
      </c>
      <c r="D4">
        <v>-9061.8158760000006</v>
      </c>
      <c r="E4">
        <v>39662.056059000002</v>
      </c>
      <c r="F4">
        <v>-9.8702999999999999E-2</v>
      </c>
      <c r="J4">
        <v>10.5</v>
      </c>
      <c r="K4">
        <v>1216.7700407382799</v>
      </c>
      <c r="L4">
        <v>71.016499999999994</v>
      </c>
      <c r="M4">
        <f t="shared" ref="M4:M7" si="0">L4/2</f>
        <v>35.508249999999997</v>
      </c>
      <c r="N4">
        <f t="shared" ref="N4:N7" si="1">4*3.14*M4^2</f>
        <v>15836.097874864998</v>
      </c>
      <c r="O4">
        <f t="shared" ref="O4:O7" si="2">K4/N4</f>
        <v>7.6835218521194751E-2</v>
      </c>
      <c r="P4">
        <f t="shared" ref="P4:P7" si="3">O4*16.02</f>
        <v>1.23090020070954</v>
      </c>
    </row>
    <row r="5" spans="2:18" x14ac:dyDescent="0.2">
      <c r="B5">
        <v>100000</v>
      </c>
      <c r="C5">
        <v>394.06033300000001</v>
      </c>
      <c r="D5">
        <v>-9065.1079109999991</v>
      </c>
      <c r="E5">
        <v>39676.887326999997</v>
      </c>
      <c r="F5">
        <v>0.46211600000000003</v>
      </c>
      <c r="J5">
        <v>8.5</v>
      </c>
      <c r="K5">
        <v>803.06863480084576</v>
      </c>
      <c r="L5">
        <v>58.149799999999999</v>
      </c>
      <c r="M5">
        <f t="shared" si="0"/>
        <v>29.0749</v>
      </c>
      <c r="N5">
        <f t="shared" si="1"/>
        <v>10617.593613725599</v>
      </c>
      <c r="O5">
        <f t="shared" si="2"/>
        <v>7.5635653804144568E-2</v>
      </c>
      <c r="P5">
        <f t="shared" si="3"/>
        <v>1.2116831739423959</v>
      </c>
    </row>
    <row r="6" spans="2:18" x14ac:dyDescent="0.2">
      <c r="B6">
        <v>100000</v>
      </c>
      <c r="C6">
        <v>394.33127200000001</v>
      </c>
      <c r="D6">
        <v>-9045.8081299999994</v>
      </c>
      <c r="E6">
        <v>39747.909675000003</v>
      </c>
      <c r="F6">
        <v>0.24099599999999999</v>
      </c>
      <c r="J6">
        <v>6.5</v>
      </c>
      <c r="K6">
        <v>459.83740484761074</v>
      </c>
      <c r="L6">
        <v>43.905299999999997</v>
      </c>
      <c r="M6">
        <f t="shared" si="0"/>
        <v>21.952649999999998</v>
      </c>
      <c r="N6">
        <f t="shared" si="1"/>
        <v>6052.9006558025994</v>
      </c>
      <c r="O6">
        <f t="shared" si="2"/>
        <v>7.5969759128094838E-2</v>
      </c>
      <c r="P6">
        <f t="shared" si="3"/>
        <v>1.2170355412320792</v>
      </c>
    </row>
    <row r="7" spans="2:18" x14ac:dyDescent="0.2">
      <c r="B7">
        <v>100000</v>
      </c>
      <c r="C7">
        <v>393.93599699999999</v>
      </c>
      <c r="D7">
        <v>-9061.738867</v>
      </c>
      <c r="E7">
        <v>39715.653357000003</v>
      </c>
      <c r="F7">
        <v>0.175901</v>
      </c>
      <c r="J7">
        <v>4.5</v>
      </c>
      <c r="K7">
        <v>199.92635600385256</v>
      </c>
      <c r="L7">
        <v>30.833500000000001</v>
      </c>
      <c r="M7">
        <f t="shared" si="0"/>
        <v>15.41675</v>
      </c>
      <c r="N7">
        <f t="shared" si="1"/>
        <v>2985.2128278650002</v>
      </c>
      <c r="O7">
        <f t="shared" si="2"/>
        <v>6.6972228625601302E-2</v>
      </c>
      <c r="P7">
        <f t="shared" si="3"/>
        <v>1.0728951025821327</v>
      </c>
    </row>
    <row r="8" spans="2:18" x14ac:dyDescent="0.2">
      <c r="B8">
        <v>100000</v>
      </c>
      <c r="C8">
        <v>393.93116400000002</v>
      </c>
      <c r="D8">
        <v>-9067.6552879999999</v>
      </c>
      <c r="E8">
        <v>39691.092033000001</v>
      </c>
      <c r="F8">
        <v>0.33549000000000001</v>
      </c>
    </row>
    <row r="9" spans="2:18" x14ac:dyDescent="0.2">
      <c r="D9">
        <f>AVERAGE(D4:D8)</f>
        <v>-9060.4252144000002</v>
      </c>
      <c r="E9">
        <f>AVERAGE(E4:E8)</f>
        <v>39698.7196902</v>
      </c>
      <c r="K9" t="s">
        <v>33</v>
      </c>
      <c r="N9" t="s">
        <v>0</v>
      </c>
      <c r="Q9" t="s">
        <v>30</v>
      </c>
    </row>
    <row r="10" spans="2:18" x14ac:dyDescent="0.2">
      <c r="D10">
        <f>D9/2000</f>
        <v>-4.5302126072000002</v>
      </c>
      <c r="E10">
        <f>E9/2000</f>
        <v>19.8493598451</v>
      </c>
      <c r="K10" t="s">
        <v>85</v>
      </c>
      <c r="L10" t="s">
        <v>87</v>
      </c>
      <c r="N10" t="s">
        <v>85</v>
      </c>
      <c r="O10" t="s">
        <v>87</v>
      </c>
      <c r="Q10" t="s">
        <v>85</v>
      </c>
      <c r="R10" t="s">
        <v>87</v>
      </c>
    </row>
    <row r="11" spans="2:18" x14ac:dyDescent="0.2">
      <c r="E11">
        <f>(E10*2)^(1/3)</f>
        <v>3.4113438771119022</v>
      </c>
      <c r="K11">
        <v>42.455599999999997</v>
      </c>
      <c r="L11">
        <v>1.2188161670383617</v>
      </c>
      <c r="N11">
        <v>42.635399999999997</v>
      </c>
      <c r="O11">
        <v>1.2051882449873472</v>
      </c>
      <c r="Q11">
        <v>42.318350000000002</v>
      </c>
      <c r="R11">
        <v>1.2177435537167927</v>
      </c>
    </row>
    <row r="12" spans="2:18" x14ac:dyDescent="0.2">
      <c r="K12">
        <v>35.542850000000001</v>
      </c>
      <c r="L12">
        <v>1.1983236346871402</v>
      </c>
      <c r="N12">
        <v>35.784999999999997</v>
      </c>
      <c r="O12">
        <v>1.1841263904105999</v>
      </c>
      <c r="Q12">
        <v>35.473799999999997</v>
      </c>
      <c r="R12">
        <v>1.1958625237885048</v>
      </c>
    </row>
    <row r="13" spans="2:18" x14ac:dyDescent="0.2">
      <c r="K13">
        <v>28.95965</v>
      </c>
      <c r="L13">
        <v>1.2153055796921717</v>
      </c>
      <c r="N13">
        <v>28.778300000000002</v>
      </c>
      <c r="O13">
        <v>1.204458681702709</v>
      </c>
      <c r="Q13">
        <v>28.5701</v>
      </c>
      <c r="R13">
        <v>1.2160573980780864</v>
      </c>
    </row>
    <row r="14" spans="2:18" x14ac:dyDescent="0.2">
      <c r="B14" t="s">
        <v>2</v>
      </c>
      <c r="C14">
        <v>-9022.7552840000008</v>
      </c>
      <c r="D14">
        <f>C14-1999*D16</f>
        <v>33.139717792799274</v>
      </c>
      <c r="F14" t="s">
        <v>3</v>
      </c>
      <c r="G14">
        <v>-9046.0796150000006</v>
      </c>
      <c r="H14">
        <f>G14-2000*H15</f>
        <v>6.8385319999997591</v>
      </c>
      <c r="K14">
        <v>21.591650000000001</v>
      </c>
      <c r="L14">
        <v>1.2622939884241351</v>
      </c>
      <c r="N14">
        <v>21.974550000000001</v>
      </c>
      <c r="O14">
        <v>1.2120416963870857</v>
      </c>
      <c r="Q14">
        <v>22.080749999999998</v>
      </c>
      <c r="R14">
        <v>1.2003182452615127</v>
      </c>
    </row>
    <row r="15" spans="2:18" x14ac:dyDescent="0.2">
      <c r="B15" t="s">
        <v>4</v>
      </c>
      <c r="C15">
        <v>-9020.8119260000003</v>
      </c>
      <c r="D15">
        <f>C15-1999*D16</f>
        <v>35.083075792799718</v>
      </c>
      <c r="F15" t="s">
        <v>1</v>
      </c>
      <c r="G15">
        <v>-9052.9181470000003</v>
      </c>
      <c r="H15">
        <f>G15/2000</f>
        <v>-4.5264590734999999</v>
      </c>
      <c r="K15">
        <v>15.380100000000001</v>
      </c>
      <c r="L15">
        <v>1.0737842854134663</v>
      </c>
      <c r="N15">
        <v>15.4504</v>
      </c>
      <c r="O15">
        <v>1.0748590093137838</v>
      </c>
      <c r="Q15">
        <v>15.40335</v>
      </c>
      <c r="R15">
        <v>1.0785289472011925</v>
      </c>
    </row>
    <row r="16" spans="2:18" x14ac:dyDescent="0.2">
      <c r="B16" t="s">
        <v>1</v>
      </c>
      <c r="C16">
        <f>D9</f>
        <v>-9060.4252144000002</v>
      </c>
      <c r="D16">
        <f>C16/2000</f>
        <v>-4.5302126072000002</v>
      </c>
    </row>
    <row r="20" spans="2:44" x14ac:dyDescent="0.2">
      <c r="B20" t="s">
        <v>5</v>
      </c>
      <c r="AE20" t="s">
        <v>6</v>
      </c>
    </row>
    <row r="21" spans="2:44" x14ac:dyDescent="0.2">
      <c r="D21" t="s">
        <v>7</v>
      </c>
      <c r="F21" t="s">
        <v>42</v>
      </c>
      <c r="Y21" t="s">
        <v>8</v>
      </c>
      <c r="Z21" t="s">
        <v>9</v>
      </c>
      <c r="AA21" t="s">
        <v>10</v>
      </c>
      <c r="AB21" t="s">
        <v>11</v>
      </c>
      <c r="AD21">
        <f>(4/3)*3.14*((3.413*12.5)^3)</f>
        <v>325092.75320463529</v>
      </c>
      <c r="AE21" t="s">
        <v>12</v>
      </c>
    </row>
    <row r="22" spans="2:44" x14ac:dyDescent="0.2">
      <c r="B22">
        <v>16361</v>
      </c>
      <c r="C22" t="s">
        <v>13</v>
      </c>
      <c r="D22" t="s">
        <v>14</v>
      </c>
      <c r="E22" t="s">
        <v>15</v>
      </c>
      <c r="F22" t="s">
        <v>16</v>
      </c>
      <c r="G22" t="s">
        <v>17</v>
      </c>
      <c r="I22" t="s">
        <v>18</v>
      </c>
      <c r="J22" t="s">
        <v>19</v>
      </c>
      <c r="K22" t="s">
        <v>20</v>
      </c>
      <c r="L22" t="s">
        <v>21</v>
      </c>
      <c r="M22" t="s">
        <v>22</v>
      </c>
      <c r="Y22">
        <v>0</v>
      </c>
      <c r="Z22">
        <v>25.725000000000001</v>
      </c>
      <c r="AA22">
        <v>111.47499999999999</v>
      </c>
      <c r="AB22">
        <v>85.75</v>
      </c>
      <c r="AD22">
        <f>(1/6)*3.14*(AB22)^3</f>
        <v>329974.80723958334</v>
      </c>
      <c r="AO22" t="s">
        <v>77</v>
      </c>
    </row>
    <row r="23" spans="2:44" x14ac:dyDescent="0.2">
      <c r="B23" t="s">
        <v>23</v>
      </c>
      <c r="C23">
        <v>100000</v>
      </c>
      <c r="D23">
        <v>650.75537099999997</v>
      </c>
      <c r="E23">
        <v>-580251.53350000002</v>
      </c>
      <c r="F23">
        <v>2528187.1411649999</v>
      </c>
      <c r="G23">
        <v>1.4749E-2</v>
      </c>
      <c r="Y23">
        <v>100000</v>
      </c>
      <c r="Z23">
        <v>26.014600000000002</v>
      </c>
      <c r="AA23">
        <v>111.273</v>
      </c>
      <c r="AB23">
        <v>85.258399999999995</v>
      </c>
      <c r="AD23">
        <f t="shared" ref="AD23:AD24" si="4">(1/6)*3.14*(AB23)^3</f>
        <v>324332.09869390354</v>
      </c>
      <c r="AI23" t="s">
        <v>17</v>
      </c>
      <c r="AJ23" t="s">
        <v>16</v>
      </c>
      <c r="AK23" t="s">
        <v>77</v>
      </c>
      <c r="AO23" t="s">
        <v>27</v>
      </c>
      <c r="AP23" t="s">
        <v>61</v>
      </c>
      <c r="AQ23" t="s">
        <v>16</v>
      </c>
      <c r="AR23" t="s">
        <v>14</v>
      </c>
    </row>
    <row r="24" spans="2:44" x14ac:dyDescent="0.2">
      <c r="B24">
        <v>0</v>
      </c>
      <c r="C24">
        <v>200000</v>
      </c>
      <c r="D24">
        <v>650.77340300000003</v>
      </c>
      <c r="E24">
        <v>-504346.34149700002</v>
      </c>
      <c r="F24">
        <v>2525188.1353150001</v>
      </c>
      <c r="G24">
        <v>-2.8198999999999998E-2</v>
      </c>
      <c r="I24">
        <f>E24-(128000-$B$22)/128000*$E$23</f>
        <v>1737.2596624257858</v>
      </c>
      <c r="J24">
        <f>B24/$B$22</f>
        <v>0</v>
      </c>
      <c r="K24">
        <f>F24/$F$23</f>
        <v>0.99881377220808987</v>
      </c>
      <c r="L24">
        <f>E24-$E$24</f>
        <v>0</v>
      </c>
      <c r="O24" t="s">
        <v>24</v>
      </c>
      <c r="P24" t="s">
        <v>13</v>
      </c>
      <c r="Q24" t="s">
        <v>14</v>
      </c>
      <c r="R24" t="s">
        <v>15</v>
      </c>
      <c r="S24" t="s">
        <v>16</v>
      </c>
      <c r="T24" t="s">
        <v>17</v>
      </c>
      <c r="U24" t="s">
        <v>25</v>
      </c>
      <c r="V24" t="s">
        <v>26</v>
      </c>
      <c r="Y24">
        <v>200000</v>
      </c>
      <c r="Z24">
        <v>26.076000000000001</v>
      </c>
      <c r="AA24">
        <v>111.116</v>
      </c>
      <c r="AB24">
        <v>85.04</v>
      </c>
      <c r="AD24">
        <f t="shared" si="4"/>
        <v>321846.02688682667</v>
      </c>
      <c r="AE24" t="s">
        <v>27</v>
      </c>
      <c r="AF24" t="s">
        <v>28</v>
      </c>
      <c r="AG24" t="s">
        <v>29</v>
      </c>
    </row>
    <row r="25" spans="2:44" x14ac:dyDescent="0.2">
      <c r="B25">
        <v>50</v>
      </c>
      <c r="C25">
        <v>300000</v>
      </c>
      <c r="D25">
        <v>650.53412200000002</v>
      </c>
      <c r="E25">
        <v>-504332.83405800001</v>
      </c>
      <c r="F25">
        <v>2525104.249605</v>
      </c>
      <c r="G25">
        <v>-650.27948700000002</v>
      </c>
      <c r="I25">
        <f t="shared" ref="I25:I57" si="5">E25-(128000-$B$22)/128000*$E$23</f>
        <v>1750.767101425794</v>
      </c>
      <c r="J25">
        <f t="shared" ref="J25:J57" si="6">B25/$B$22</f>
        <v>3.0560479188313674E-3</v>
      </c>
      <c r="K25">
        <f t="shared" ref="K25:K57" si="7">F25/$F$23</f>
        <v>0.99878059202588176</v>
      </c>
      <c r="L25">
        <f t="shared" ref="L25:L57" si="8">E25-$E$24</f>
        <v>13.507439000008162</v>
      </c>
      <c r="M25">
        <f>((L25-L24)-(B25-B24)*$H$14)/(B25-B24)</f>
        <v>-6.5683832199995962</v>
      </c>
      <c r="O25">
        <v>50</v>
      </c>
      <c r="P25">
        <v>300000</v>
      </c>
      <c r="Q25">
        <v>650.53412200000002</v>
      </c>
      <c r="R25">
        <v>-504332.83405800001</v>
      </c>
      <c r="S25">
        <v>2525104.249605</v>
      </c>
      <c r="T25">
        <v>-650.27948700000002</v>
      </c>
      <c r="U25">
        <v>16.111277000000001</v>
      </c>
      <c r="V25">
        <f>U25*10^-4</f>
        <v>1.6111277000000002E-3</v>
      </c>
      <c r="Y25">
        <v>300000</v>
      </c>
      <c r="Z25">
        <v>26.2164</v>
      </c>
      <c r="AA25">
        <v>111.486</v>
      </c>
      <c r="AB25">
        <v>85.269599999999997</v>
      </c>
      <c r="AD25">
        <f>(1/6)*3.14*(AB25)^3</f>
        <v>324459.93348954187</v>
      </c>
      <c r="AE25">
        <f>V25*$AD$21/AD25</f>
        <v>1.6142700090090909E-3</v>
      </c>
      <c r="AF25">
        <f>AD25/O25*0.6022</f>
        <v>3907.7954389480424</v>
      </c>
      <c r="AG25">
        <f>O25/AD25</f>
        <v>1.5410223216855718E-4</v>
      </c>
      <c r="AI25">
        <v>5.5249083517619209</v>
      </c>
      <c r="AJ25">
        <v>29.875929907093962</v>
      </c>
      <c r="AO25">
        <v>5.1213600771450416</v>
      </c>
      <c r="AP25">
        <f>AO25*1000</f>
        <v>5121.3600771450419</v>
      </c>
      <c r="AQ25">
        <v>30.736218796088327</v>
      </c>
      <c r="AR25">
        <v>700</v>
      </c>
    </row>
    <row r="26" spans="2:44" x14ac:dyDescent="0.2">
      <c r="B26">
        <v>100</v>
      </c>
      <c r="C26">
        <v>400000</v>
      </c>
      <c r="D26">
        <v>650.56376399999999</v>
      </c>
      <c r="E26">
        <v>-504346.11940899998</v>
      </c>
      <c r="F26">
        <v>2525104.249605</v>
      </c>
      <c r="G26">
        <v>-711.18797800000004</v>
      </c>
      <c r="I26">
        <f t="shared" si="5"/>
        <v>1737.4817504258244</v>
      </c>
      <c r="J26">
        <f t="shared" si="6"/>
        <v>6.1120958376627349E-3</v>
      </c>
      <c r="K26">
        <f t="shared" si="7"/>
        <v>0.99878059202588176</v>
      </c>
      <c r="L26">
        <f t="shared" si="8"/>
        <v>0.22208800003863871</v>
      </c>
      <c r="M26">
        <f t="shared" ref="M26:M57" si="9">((L26-L25)-(B26-B25)*$H$14)/(B26-B25)</f>
        <v>-7.1042390199991496</v>
      </c>
      <c r="O26">
        <v>100</v>
      </c>
      <c r="P26">
        <v>400000</v>
      </c>
      <c r="Q26">
        <v>650.56376399999999</v>
      </c>
      <c r="R26">
        <v>-504346.11940899998</v>
      </c>
      <c r="S26">
        <v>2525104.249605</v>
      </c>
      <c r="T26">
        <v>-711.18797800000004</v>
      </c>
      <c r="U26">
        <v>32.247805</v>
      </c>
      <c r="V26">
        <f>U26*10^-4</f>
        <v>3.2247805000000002E-3</v>
      </c>
      <c r="Y26">
        <v>400000</v>
      </c>
      <c r="Z26">
        <v>25.9498</v>
      </c>
      <c r="AA26">
        <v>111.285</v>
      </c>
      <c r="AB26">
        <v>85.3352</v>
      </c>
      <c r="AD26">
        <f t="shared" ref="AD26:AD57" si="10">(1/6)*3.14*(AB26)^3</f>
        <v>325209.35475739394</v>
      </c>
      <c r="AE26">
        <f t="shared" ref="AE26:AE57" si="11">V26*$AD$21/AD26</f>
        <v>3.2236242773756962E-3</v>
      </c>
      <c r="AF26">
        <f t="shared" ref="AF26:AF57" si="12">AD26/O26*0.6022</f>
        <v>1958.4107343490261</v>
      </c>
      <c r="AG26">
        <f t="shared" ref="AG26:AG57" si="13">O26/AD26</f>
        <v>3.0749422960049829E-4</v>
      </c>
      <c r="AI26">
        <v>5.3062581368383501</v>
      </c>
      <c r="AJ26">
        <v>29.983286002364622</v>
      </c>
      <c r="AO26">
        <v>4.8853454783630905</v>
      </c>
      <c r="AP26">
        <f t="shared" ref="AP26:AP51" si="14">AO26*1000</f>
        <v>4885.3454783630905</v>
      </c>
      <c r="AQ26">
        <v>32.084765986718686</v>
      </c>
      <c r="AR26">
        <v>700</v>
      </c>
    </row>
    <row r="27" spans="2:44" x14ac:dyDescent="0.2">
      <c r="B27">
        <v>150</v>
      </c>
      <c r="C27">
        <v>500000</v>
      </c>
      <c r="D27">
        <v>650.62796300000002</v>
      </c>
      <c r="E27">
        <v>-504341.83711800002</v>
      </c>
      <c r="F27">
        <v>2525104.249605</v>
      </c>
      <c r="G27">
        <v>-905.76868999999999</v>
      </c>
      <c r="I27">
        <f t="shared" si="5"/>
        <v>1741.7640414257767</v>
      </c>
      <c r="J27">
        <f t="shared" si="6"/>
        <v>9.1681437564941019E-3</v>
      </c>
      <c r="K27">
        <f t="shared" si="7"/>
        <v>0.99878059202588176</v>
      </c>
      <c r="L27">
        <f t="shared" si="8"/>
        <v>4.5043789999908768</v>
      </c>
      <c r="M27">
        <f t="shared" si="9"/>
        <v>-6.7528861800007141</v>
      </c>
      <c r="O27">
        <v>150</v>
      </c>
      <c r="P27">
        <v>500000</v>
      </c>
      <c r="Q27">
        <v>650.62796300000002</v>
      </c>
      <c r="R27">
        <v>-504341.83711800002</v>
      </c>
      <c r="S27">
        <v>2525104.249605</v>
      </c>
      <c r="T27">
        <v>-905.76868999999999</v>
      </c>
      <c r="U27">
        <v>56.662131000000002</v>
      </c>
      <c r="V27">
        <f t="shared" ref="V27:V90" si="15">U27*10^-4</f>
        <v>5.6662131000000003E-3</v>
      </c>
      <c r="Y27">
        <v>500000</v>
      </c>
      <c r="Z27">
        <v>26.142099999999999</v>
      </c>
      <c r="AA27">
        <v>110.95099999999999</v>
      </c>
      <c r="AB27">
        <v>84.808899999999994</v>
      </c>
      <c r="AD27">
        <f t="shared" si="10"/>
        <v>319229.25809465809</v>
      </c>
      <c r="AE27">
        <f t="shared" si="11"/>
        <v>5.7702881869836856E-3</v>
      </c>
      <c r="AF27">
        <f t="shared" si="12"/>
        <v>1281.5990614973539</v>
      </c>
      <c r="AG27">
        <f t="shared" si="13"/>
        <v>4.6988174234180593E-4</v>
      </c>
      <c r="AI27">
        <v>5.5636526324293429</v>
      </c>
      <c r="AJ27">
        <v>30.036298547818529</v>
      </c>
      <c r="AO27">
        <v>4.302675491532777</v>
      </c>
      <c r="AP27">
        <f t="shared" si="14"/>
        <v>4302.6754915327765</v>
      </c>
      <c r="AQ27">
        <v>32.659135323857377</v>
      </c>
      <c r="AR27">
        <v>700</v>
      </c>
    </row>
    <row r="28" spans="2:44" x14ac:dyDescent="0.2">
      <c r="B28">
        <v>200</v>
      </c>
      <c r="C28">
        <v>600000</v>
      </c>
      <c r="D28">
        <v>650.59600699999999</v>
      </c>
      <c r="E28">
        <v>-504341.11654399999</v>
      </c>
      <c r="F28">
        <v>2525104.249605</v>
      </c>
      <c r="G28">
        <v>-1055.8100850000001</v>
      </c>
      <c r="I28">
        <f t="shared" si="5"/>
        <v>1742.4846154258121</v>
      </c>
      <c r="J28">
        <f t="shared" si="6"/>
        <v>1.222419167532547E-2</v>
      </c>
      <c r="K28">
        <f t="shared" si="7"/>
        <v>0.99878059202588176</v>
      </c>
      <c r="L28">
        <f t="shared" si="8"/>
        <v>5.2249530000262894</v>
      </c>
      <c r="M28">
        <f t="shared" si="9"/>
        <v>-6.8241205199990507</v>
      </c>
      <c r="O28">
        <v>200</v>
      </c>
      <c r="P28">
        <v>600000</v>
      </c>
      <c r="Q28">
        <v>650.59600699999999</v>
      </c>
      <c r="R28">
        <v>-504341.11654399999</v>
      </c>
      <c r="S28">
        <v>2525104.249605</v>
      </c>
      <c r="T28">
        <v>-1055.8100850000001</v>
      </c>
      <c r="U28">
        <v>68.473003000000006</v>
      </c>
      <c r="V28">
        <f t="shared" si="15"/>
        <v>6.8473003000000011E-3</v>
      </c>
      <c r="Y28">
        <v>600000</v>
      </c>
      <c r="Z28">
        <v>26.169699999999999</v>
      </c>
      <c r="AA28">
        <v>111.283</v>
      </c>
      <c r="AB28">
        <v>85.113299999999995</v>
      </c>
      <c r="AD28">
        <f t="shared" si="10"/>
        <v>322678.98740245</v>
      </c>
      <c r="AE28">
        <f t="shared" si="11"/>
        <v>6.8985208007040621E-3</v>
      </c>
      <c r="AF28">
        <f t="shared" si="12"/>
        <v>971.58643106877685</v>
      </c>
      <c r="AG28">
        <f t="shared" si="13"/>
        <v>6.1981104381785186E-4</v>
      </c>
      <c r="AI28">
        <v>5.4497415538444844</v>
      </c>
      <c r="AJ28">
        <v>30.416341520239435</v>
      </c>
      <c r="AO28">
        <v>5.2502061534384117</v>
      </c>
      <c r="AP28">
        <f t="shared" si="14"/>
        <v>5250.206153438412</v>
      </c>
      <c r="AQ28">
        <v>33.098205578454937</v>
      </c>
      <c r="AR28">
        <v>700</v>
      </c>
    </row>
    <row r="29" spans="2:44" x14ac:dyDescent="0.2">
      <c r="B29">
        <v>250</v>
      </c>
      <c r="C29">
        <v>700000</v>
      </c>
      <c r="D29">
        <v>650.52326600000004</v>
      </c>
      <c r="E29">
        <v>-504352.48194700002</v>
      </c>
      <c r="F29">
        <v>2525104.249605</v>
      </c>
      <c r="G29">
        <v>-1010.635436</v>
      </c>
      <c r="I29">
        <f t="shared" si="5"/>
        <v>1731.1192124257796</v>
      </c>
      <c r="J29">
        <f t="shared" si="6"/>
        <v>1.5280239594156836E-2</v>
      </c>
      <c r="K29">
        <f t="shared" si="7"/>
        <v>0.99878059202588176</v>
      </c>
      <c r="L29">
        <f t="shared" si="8"/>
        <v>-6.1404500000062399</v>
      </c>
      <c r="M29">
        <f t="shared" si="9"/>
        <v>-7.0658400600004097</v>
      </c>
      <c r="O29">
        <v>250</v>
      </c>
      <c r="P29">
        <v>700000</v>
      </c>
      <c r="Q29">
        <v>650.52326600000004</v>
      </c>
      <c r="R29">
        <v>-504352.48194700002</v>
      </c>
      <c r="S29">
        <v>2525104.249605</v>
      </c>
      <c r="T29">
        <v>-1010.635436</v>
      </c>
      <c r="U29">
        <v>93.358514</v>
      </c>
      <c r="V29">
        <f t="shared" si="15"/>
        <v>9.335851400000001E-3</v>
      </c>
      <c r="Y29">
        <v>700000</v>
      </c>
      <c r="Z29">
        <v>25.982500000000002</v>
      </c>
      <c r="AA29">
        <v>110.827</v>
      </c>
      <c r="AB29">
        <v>84.844499999999996</v>
      </c>
      <c r="AD29">
        <f t="shared" si="10"/>
        <v>319631.43284494733</v>
      </c>
      <c r="AE29">
        <f t="shared" si="11"/>
        <v>9.4953666106037549E-3</v>
      </c>
      <c r="AF29">
        <f t="shared" si="12"/>
        <v>769.92819543690905</v>
      </c>
      <c r="AG29">
        <f t="shared" si="13"/>
        <v>7.8215085974124013E-4</v>
      </c>
      <c r="AI29">
        <v>5.2926343135484135</v>
      </c>
      <c r="AJ29">
        <v>30.63123781230783</v>
      </c>
      <c r="AO29">
        <v>4.7752897684547682</v>
      </c>
      <c r="AP29">
        <f t="shared" si="14"/>
        <v>4775.2897684547679</v>
      </c>
      <c r="AQ29">
        <v>33.632126311174879</v>
      </c>
      <c r="AR29">
        <v>700</v>
      </c>
    </row>
    <row r="30" spans="2:44" x14ac:dyDescent="0.2">
      <c r="B30">
        <v>300</v>
      </c>
      <c r="C30">
        <v>800000</v>
      </c>
      <c r="D30">
        <v>650.56530499999997</v>
      </c>
      <c r="E30">
        <v>-504346.06104499998</v>
      </c>
      <c r="F30">
        <v>2525104.249605</v>
      </c>
      <c r="G30">
        <v>-901.51540999999997</v>
      </c>
      <c r="I30">
        <f t="shared" si="5"/>
        <v>1737.5401144258212</v>
      </c>
      <c r="J30">
        <f t="shared" si="6"/>
        <v>1.8336287512988204E-2</v>
      </c>
      <c r="K30">
        <f t="shared" si="7"/>
        <v>0.99878059202588176</v>
      </c>
      <c r="L30">
        <f t="shared" si="8"/>
        <v>0.28045200003543869</v>
      </c>
      <c r="M30">
        <f t="shared" si="9"/>
        <v>-6.7101139599989255</v>
      </c>
      <c r="O30">
        <v>300</v>
      </c>
      <c r="P30">
        <v>800000</v>
      </c>
      <c r="Q30">
        <v>650.56530499999997</v>
      </c>
      <c r="R30">
        <v>-504346.06104499998</v>
      </c>
      <c r="S30">
        <v>2525104.249605</v>
      </c>
      <c r="T30">
        <v>-901.51540999999997</v>
      </c>
      <c r="U30">
        <v>113.727435</v>
      </c>
      <c r="V30">
        <f t="shared" si="15"/>
        <v>1.1372743500000001E-2</v>
      </c>
      <c r="Y30">
        <v>800000</v>
      </c>
      <c r="Z30">
        <v>25.970500000000001</v>
      </c>
      <c r="AA30">
        <v>111.42400000000001</v>
      </c>
      <c r="AB30">
        <v>85.453500000000005</v>
      </c>
      <c r="AD30">
        <f t="shared" si="10"/>
        <v>326563.74164576043</v>
      </c>
      <c r="AE30">
        <f t="shared" si="11"/>
        <v>1.1321515601433945E-2</v>
      </c>
      <c r="AF30">
        <f t="shared" si="12"/>
        <v>655.52228406358972</v>
      </c>
      <c r="AG30">
        <f t="shared" si="13"/>
        <v>9.1865679419310604E-4</v>
      </c>
      <c r="AI30">
        <v>4.6981248832114826</v>
      </c>
      <c r="AJ30">
        <v>30.825070527906366</v>
      </c>
      <c r="AK30">
        <f>AVERAGE(AI25:AI35)</f>
        <v>5.1213600771450416</v>
      </c>
      <c r="AL30">
        <f>AVERAGE(AJ25:AJ35)</f>
        <v>30.736218796088327</v>
      </c>
      <c r="AO30">
        <v>5.0109148683408211</v>
      </c>
      <c r="AP30">
        <f t="shared" si="14"/>
        <v>5010.9148683408212</v>
      </c>
      <c r="AQ30">
        <v>34.482625085663294</v>
      </c>
      <c r="AR30">
        <v>700</v>
      </c>
    </row>
    <row r="31" spans="2:44" x14ac:dyDescent="0.2">
      <c r="B31">
        <v>350</v>
      </c>
      <c r="C31">
        <v>900000</v>
      </c>
      <c r="D31">
        <v>650.47902899999997</v>
      </c>
      <c r="E31">
        <v>-504353.08910799999</v>
      </c>
      <c r="F31">
        <v>2525104.249605</v>
      </c>
      <c r="G31">
        <v>-929.86154099999999</v>
      </c>
      <c r="I31">
        <f t="shared" si="5"/>
        <v>1730.512051425816</v>
      </c>
      <c r="J31">
        <f t="shared" si="6"/>
        <v>2.1392335431819572E-2</v>
      </c>
      <c r="K31">
        <f t="shared" si="7"/>
        <v>0.99878059202588176</v>
      </c>
      <c r="L31">
        <f t="shared" si="8"/>
        <v>-6.7476109999697655</v>
      </c>
      <c r="M31">
        <f t="shared" si="9"/>
        <v>-6.9790932599998632</v>
      </c>
      <c r="O31">
        <v>350</v>
      </c>
      <c r="P31">
        <v>900000</v>
      </c>
      <c r="Q31">
        <v>650.47902899999997</v>
      </c>
      <c r="R31">
        <v>-504353.08910799999</v>
      </c>
      <c r="S31">
        <v>2525104.249605</v>
      </c>
      <c r="T31">
        <v>-929.86154099999999</v>
      </c>
      <c r="U31">
        <v>137.886045</v>
      </c>
      <c r="V31">
        <f t="shared" si="15"/>
        <v>1.3788604500000001E-2</v>
      </c>
      <c r="Y31">
        <v>900000</v>
      </c>
      <c r="Z31">
        <v>26.0565</v>
      </c>
      <c r="AA31">
        <v>111.194</v>
      </c>
      <c r="AB31">
        <v>85.137500000000003</v>
      </c>
      <c r="AD31">
        <f t="shared" si="10"/>
        <v>322954.30460785807</v>
      </c>
      <c r="AE31">
        <f t="shared" si="11"/>
        <v>1.3879906029423317E-2</v>
      </c>
      <c r="AF31">
        <f t="shared" si="12"/>
        <v>555.66594924243464</v>
      </c>
      <c r="AG31">
        <f t="shared" si="13"/>
        <v>1.0837446505782969E-3</v>
      </c>
      <c r="AI31">
        <v>4.8413797884713725</v>
      </c>
      <c r="AJ31">
        <v>30.941024336010315</v>
      </c>
      <c r="AO31">
        <v>3.5470179672386393</v>
      </c>
      <c r="AP31">
        <f t="shared" si="14"/>
        <v>3547.0179672386394</v>
      </c>
      <c r="AQ31">
        <v>35.237067429652775</v>
      </c>
      <c r="AR31">
        <v>700</v>
      </c>
    </row>
    <row r="32" spans="2:44" x14ac:dyDescent="0.2">
      <c r="B32">
        <v>400</v>
      </c>
      <c r="C32">
        <v>1000000</v>
      </c>
      <c r="D32">
        <v>650.55834400000003</v>
      </c>
      <c r="E32">
        <v>-504356.02193799999</v>
      </c>
      <c r="F32">
        <v>2525104.249605</v>
      </c>
      <c r="G32">
        <v>-825.38370799999996</v>
      </c>
      <c r="I32">
        <f t="shared" si="5"/>
        <v>1727.5792214258108</v>
      </c>
      <c r="J32">
        <f t="shared" si="6"/>
        <v>2.4448383350650939E-2</v>
      </c>
      <c r="K32">
        <f t="shared" si="7"/>
        <v>0.99878059202588176</v>
      </c>
      <c r="L32">
        <f t="shared" si="8"/>
        <v>-9.6804409999749623</v>
      </c>
      <c r="M32">
        <f t="shared" si="9"/>
        <v>-6.897188599999863</v>
      </c>
      <c r="O32">
        <v>400</v>
      </c>
      <c r="P32">
        <v>1000000</v>
      </c>
      <c r="Q32">
        <v>650.55834400000003</v>
      </c>
      <c r="R32">
        <v>-504356.02193799999</v>
      </c>
      <c r="S32">
        <v>2525104.249605</v>
      </c>
      <c r="T32">
        <v>-825.38370799999996</v>
      </c>
      <c r="U32">
        <v>157.06167400000001</v>
      </c>
      <c r="V32">
        <f t="shared" si="15"/>
        <v>1.5706167400000002E-2</v>
      </c>
      <c r="Y32">
        <v>1000000</v>
      </c>
      <c r="Z32">
        <v>25.942900000000002</v>
      </c>
      <c r="AA32">
        <v>111.328</v>
      </c>
      <c r="AB32">
        <v>85.385099999999994</v>
      </c>
      <c r="AD32">
        <f t="shared" si="10"/>
        <v>325780.18969971221</v>
      </c>
      <c r="AE32">
        <f t="shared" si="11"/>
        <v>1.5673025444135531E-2</v>
      </c>
      <c r="AF32">
        <f t="shared" si="12"/>
        <v>490.46207559291673</v>
      </c>
      <c r="AG32">
        <f t="shared" si="13"/>
        <v>1.227821741919605E-3</v>
      </c>
      <c r="AI32">
        <v>5.0302641684456306</v>
      </c>
      <c r="AJ32">
        <v>31.011504536357009</v>
      </c>
      <c r="AO32">
        <v>2.8521703293332163</v>
      </c>
      <c r="AP32">
        <f t="shared" si="14"/>
        <v>2852.1703293332162</v>
      </c>
      <c r="AQ32">
        <v>36.877106953871042</v>
      </c>
      <c r="AR32">
        <v>700</v>
      </c>
    </row>
    <row r="33" spans="2:44" x14ac:dyDescent="0.2">
      <c r="B33">
        <v>450</v>
      </c>
      <c r="C33">
        <v>1100000</v>
      </c>
      <c r="D33">
        <v>650.53012000000001</v>
      </c>
      <c r="E33">
        <v>-504357.25453999999</v>
      </c>
      <c r="F33">
        <v>2525104.249605</v>
      </c>
      <c r="G33">
        <v>-761.76299600000004</v>
      </c>
      <c r="I33">
        <f t="shared" si="5"/>
        <v>1726.3466194258071</v>
      </c>
      <c r="J33">
        <f t="shared" si="6"/>
        <v>2.7504431269482304E-2</v>
      </c>
      <c r="K33">
        <f t="shared" si="7"/>
        <v>0.99878059202588176</v>
      </c>
      <c r="L33">
        <f t="shared" si="8"/>
        <v>-10.913042999978643</v>
      </c>
      <c r="M33">
        <f t="shared" si="9"/>
        <v>-6.8631840399998332</v>
      </c>
      <c r="O33">
        <v>450</v>
      </c>
      <c r="P33">
        <v>1100000</v>
      </c>
      <c r="Q33">
        <v>650.53012000000001</v>
      </c>
      <c r="R33">
        <v>-504357.25453999999</v>
      </c>
      <c r="S33">
        <v>2525104.249605</v>
      </c>
      <c r="T33">
        <v>-761.76299600000004</v>
      </c>
      <c r="U33">
        <v>184.699533</v>
      </c>
      <c r="V33">
        <f t="shared" si="15"/>
        <v>1.8469953300000001E-2</v>
      </c>
      <c r="Y33">
        <v>1100000</v>
      </c>
      <c r="Z33">
        <v>25.860499999999998</v>
      </c>
      <c r="AA33">
        <v>111.361</v>
      </c>
      <c r="AB33">
        <v>85.500500000000002</v>
      </c>
      <c r="AD33">
        <f t="shared" si="10"/>
        <v>327102.87482980883</v>
      </c>
      <c r="AE33">
        <f t="shared" si="11"/>
        <v>1.8356451232604255E-2</v>
      </c>
      <c r="AF33">
        <f t="shared" si="12"/>
        <v>437.73633605002414</v>
      </c>
      <c r="AG33">
        <f t="shared" si="13"/>
        <v>1.3757139867209495E-3</v>
      </c>
      <c r="AI33">
        <v>4.8667406976388508</v>
      </c>
      <c r="AJ33">
        <v>31.206474343663032</v>
      </c>
      <c r="AO33">
        <v>1.9014868548637041</v>
      </c>
      <c r="AP33">
        <f t="shared" si="14"/>
        <v>1901.4868548637041</v>
      </c>
      <c r="AQ33">
        <v>40.699418997845434</v>
      </c>
      <c r="AR33">
        <v>700</v>
      </c>
    </row>
    <row r="34" spans="2:44" x14ac:dyDescent="0.2">
      <c r="B34">
        <v>500</v>
      </c>
      <c r="C34">
        <v>1200000</v>
      </c>
      <c r="D34">
        <v>650.52680899999996</v>
      </c>
      <c r="E34">
        <v>-504364.59176699998</v>
      </c>
      <c r="F34">
        <v>2525104.249605</v>
      </c>
      <c r="G34">
        <v>-893.52793899999995</v>
      </c>
      <c r="I34">
        <f t="shared" si="5"/>
        <v>1719.0093924258254</v>
      </c>
      <c r="J34">
        <f t="shared" si="6"/>
        <v>3.0560479188313672E-2</v>
      </c>
      <c r="K34">
        <f t="shared" si="7"/>
        <v>0.99878059202588176</v>
      </c>
      <c r="L34">
        <f t="shared" si="8"/>
        <v>-18.250269999960437</v>
      </c>
      <c r="M34">
        <f t="shared" si="9"/>
        <v>-6.9852765399993952</v>
      </c>
      <c r="O34">
        <v>500</v>
      </c>
      <c r="P34">
        <v>1200000</v>
      </c>
      <c r="Q34">
        <v>650.52680899999996</v>
      </c>
      <c r="R34">
        <v>-504364.59176699998</v>
      </c>
      <c r="S34">
        <v>2525104.249605</v>
      </c>
      <c r="T34">
        <v>-893.52793899999995</v>
      </c>
      <c r="U34">
        <v>211.098083</v>
      </c>
      <c r="V34">
        <f t="shared" si="15"/>
        <v>2.1109808300000001E-2</v>
      </c>
      <c r="Y34">
        <v>1200000</v>
      </c>
      <c r="Z34">
        <v>26.048200000000001</v>
      </c>
      <c r="AA34">
        <v>110.964</v>
      </c>
      <c r="AB34">
        <v>84.915800000000004</v>
      </c>
      <c r="AD34">
        <f t="shared" si="10"/>
        <v>320437.92748338875</v>
      </c>
      <c r="AE34">
        <f t="shared" si="11"/>
        <v>2.1416458887267072E-2</v>
      </c>
      <c r="AF34">
        <f t="shared" si="12"/>
        <v>385.93543986099337</v>
      </c>
      <c r="AG34">
        <f t="shared" si="13"/>
        <v>1.5603646045486287E-3</v>
      </c>
      <c r="AI34">
        <v>5.597777346776053</v>
      </c>
      <c r="AJ34">
        <v>31.476292719949814</v>
      </c>
      <c r="AO34">
        <v>1.4517451366473537</v>
      </c>
      <c r="AP34">
        <f t="shared" si="14"/>
        <v>1451.7451366473538</v>
      </c>
      <c r="AQ34">
        <v>45.185631691286495</v>
      </c>
      <c r="AR34">
        <v>700</v>
      </c>
    </row>
    <row r="35" spans="2:44" x14ac:dyDescent="0.2">
      <c r="B35">
        <v>550</v>
      </c>
      <c r="C35">
        <v>1300000</v>
      </c>
      <c r="D35">
        <v>650.50353099999995</v>
      </c>
      <c r="E35">
        <v>-504349.36944099999</v>
      </c>
      <c r="F35">
        <v>2525104.249605</v>
      </c>
      <c r="G35">
        <v>-792.05353400000001</v>
      </c>
      <c r="I35">
        <f t="shared" si="5"/>
        <v>1734.2317184258136</v>
      </c>
      <c r="J35">
        <f t="shared" si="6"/>
        <v>3.3616527107145043E-2</v>
      </c>
      <c r="K35">
        <f t="shared" si="7"/>
        <v>0.99878059202588176</v>
      </c>
      <c r="L35">
        <f t="shared" si="8"/>
        <v>-3.0279439999721944</v>
      </c>
      <c r="M35">
        <f t="shared" si="9"/>
        <v>-6.5340854799999946</v>
      </c>
      <c r="O35">
        <v>550</v>
      </c>
      <c r="P35">
        <v>1300000</v>
      </c>
      <c r="Q35">
        <v>650.50353099999995</v>
      </c>
      <c r="R35">
        <v>-504349.36944099999</v>
      </c>
      <c r="S35">
        <v>2525104.249605</v>
      </c>
      <c r="T35">
        <v>-792.05353400000001</v>
      </c>
      <c r="U35">
        <v>226.28835799999999</v>
      </c>
      <c r="V35">
        <f t="shared" si="15"/>
        <v>2.26288358E-2</v>
      </c>
      <c r="Y35">
        <v>1300000</v>
      </c>
      <c r="Z35">
        <v>25.746400000000001</v>
      </c>
      <c r="AA35">
        <v>110.86199999999999</v>
      </c>
      <c r="AB35">
        <v>85.115600000000001</v>
      </c>
      <c r="AD35">
        <f t="shared" si="10"/>
        <v>322705.14718217298</v>
      </c>
      <c r="AE35">
        <f t="shared" si="11"/>
        <v>2.2796260289845185E-2</v>
      </c>
      <c r="AF35">
        <f t="shared" si="12"/>
        <v>353.33279933291738</v>
      </c>
      <c r="AG35">
        <f t="shared" si="13"/>
        <v>1.7043421984512534E-3</v>
      </c>
      <c r="AI35">
        <v>4.1634789756295518</v>
      </c>
      <c r="AJ35">
        <v>31.69494650326067</v>
      </c>
      <c r="AO35">
        <v>1.1106209412143142</v>
      </c>
      <c r="AP35">
        <f t="shared" si="14"/>
        <v>1110.6209412143141</v>
      </c>
      <c r="AQ35">
        <v>49.763763003419484</v>
      </c>
      <c r="AR35">
        <v>700</v>
      </c>
    </row>
    <row r="36" spans="2:44" x14ac:dyDescent="0.2">
      <c r="B36">
        <v>600</v>
      </c>
      <c r="C36">
        <v>1400000</v>
      </c>
      <c r="D36">
        <v>650.60349199999996</v>
      </c>
      <c r="E36">
        <v>-504348.91110299999</v>
      </c>
      <c r="F36">
        <v>2525104.249605</v>
      </c>
      <c r="G36">
        <v>-873.959112</v>
      </c>
      <c r="I36">
        <f t="shared" si="5"/>
        <v>1734.6900564258103</v>
      </c>
      <c r="J36">
        <f t="shared" si="6"/>
        <v>3.6672575025976407E-2</v>
      </c>
      <c r="K36">
        <f t="shared" si="7"/>
        <v>0.99878059202588176</v>
      </c>
      <c r="L36">
        <f t="shared" si="8"/>
        <v>-2.5696059999754652</v>
      </c>
      <c r="M36">
        <f t="shared" si="9"/>
        <v>-6.8293652399998246</v>
      </c>
      <c r="O36">
        <v>600</v>
      </c>
      <c r="P36">
        <v>1400000</v>
      </c>
      <c r="Q36">
        <v>650.60349199999996</v>
      </c>
      <c r="R36">
        <v>-504348.91110299999</v>
      </c>
      <c r="S36">
        <v>2525104.249605</v>
      </c>
      <c r="T36">
        <v>-873.959112</v>
      </c>
      <c r="U36">
        <v>259.62232299999999</v>
      </c>
      <c r="V36">
        <f t="shared" si="15"/>
        <v>2.5962232300000002E-2</v>
      </c>
      <c r="Y36">
        <v>1400000</v>
      </c>
      <c r="Z36">
        <v>26.031300000000002</v>
      </c>
      <c r="AA36">
        <v>111.062</v>
      </c>
      <c r="AB36">
        <v>85.030699999999996</v>
      </c>
      <c r="AD36">
        <f t="shared" si="10"/>
        <v>321740.44689876615</v>
      </c>
      <c r="AE36">
        <f t="shared" si="11"/>
        <v>2.6232740269677542E-2</v>
      </c>
      <c r="AF36">
        <f t="shared" si="12"/>
        <v>322.92016187072829</v>
      </c>
      <c r="AG36">
        <f t="shared" si="13"/>
        <v>1.8648572344054295E-3</v>
      </c>
      <c r="AI36">
        <v>5.9305182294539298</v>
      </c>
      <c r="AJ36">
        <v>31.730715042625125</v>
      </c>
      <c r="AO36">
        <v>0.86488319876209385</v>
      </c>
      <c r="AP36">
        <f t="shared" si="14"/>
        <v>864.8831987620938</v>
      </c>
      <c r="AQ36">
        <v>54.880944992521449</v>
      </c>
      <c r="AR36">
        <v>700</v>
      </c>
    </row>
    <row r="37" spans="2:44" x14ac:dyDescent="0.2">
      <c r="B37">
        <v>650</v>
      </c>
      <c r="C37">
        <v>1500000</v>
      </c>
      <c r="D37">
        <v>650.56139499999995</v>
      </c>
      <c r="E37">
        <v>-504356.47567999997</v>
      </c>
      <c r="F37">
        <v>2525104.249605</v>
      </c>
      <c r="G37">
        <v>-847.89225999999996</v>
      </c>
      <c r="I37">
        <f t="shared" si="5"/>
        <v>1727.1254794258275</v>
      </c>
      <c r="J37">
        <f t="shared" si="6"/>
        <v>3.9728622944807772E-2</v>
      </c>
      <c r="K37">
        <f t="shared" si="7"/>
        <v>0.99878059202588176</v>
      </c>
      <c r="L37">
        <f t="shared" si="8"/>
        <v>-10.134182999958284</v>
      </c>
      <c r="M37">
        <f t="shared" si="9"/>
        <v>-6.9898235399994153</v>
      </c>
      <c r="O37">
        <v>650</v>
      </c>
      <c r="P37">
        <v>1500000</v>
      </c>
      <c r="Q37">
        <v>650.56139499999995</v>
      </c>
      <c r="R37">
        <v>-504356.47567999997</v>
      </c>
      <c r="S37">
        <v>2525104.249605</v>
      </c>
      <c r="T37">
        <v>-847.89225999999996</v>
      </c>
      <c r="U37">
        <v>271.21714900000001</v>
      </c>
      <c r="V37">
        <f t="shared" si="15"/>
        <v>2.7121714900000003E-2</v>
      </c>
      <c r="Y37">
        <v>1500000</v>
      </c>
      <c r="Z37">
        <v>25.845700000000001</v>
      </c>
      <c r="AA37">
        <v>110.82599999999999</v>
      </c>
      <c r="AB37">
        <v>84.9803</v>
      </c>
      <c r="AD37">
        <f t="shared" si="10"/>
        <v>321168.67309494276</v>
      </c>
      <c r="AE37">
        <f t="shared" si="11"/>
        <v>2.7453091497082933E-2</v>
      </c>
      <c r="AF37">
        <f t="shared" si="12"/>
        <v>297.55042298119156</v>
      </c>
      <c r="AG37">
        <f t="shared" si="13"/>
        <v>2.0238586588669227E-3</v>
      </c>
      <c r="AI37">
        <v>4.2992917498297896</v>
      </c>
      <c r="AJ37">
        <v>31.823527748438135</v>
      </c>
      <c r="AO37">
        <v>0.6782395426851362</v>
      </c>
      <c r="AP37">
        <f t="shared" si="14"/>
        <v>678.23954268513614</v>
      </c>
      <c r="AQ37">
        <v>58.651122175204243</v>
      </c>
      <c r="AR37">
        <v>700</v>
      </c>
    </row>
    <row r="38" spans="2:44" x14ac:dyDescent="0.2">
      <c r="B38">
        <v>700</v>
      </c>
      <c r="C38">
        <v>1600000</v>
      </c>
      <c r="D38">
        <v>650.62620900000002</v>
      </c>
      <c r="E38">
        <v>-504360.07493300003</v>
      </c>
      <c r="F38">
        <v>2525104.249605</v>
      </c>
      <c r="G38">
        <v>-871.42043899999999</v>
      </c>
      <c r="I38">
        <f t="shared" si="5"/>
        <v>1723.5262264257763</v>
      </c>
      <c r="J38">
        <f t="shared" si="6"/>
        <v>4.2784670863639143E-2</v>
      </c>
      <c r="K38">
        <f t="shared" si="7"/>
        <v>0.99878059202588176</v>
      </c>
      <c r="L38">
        <f t="shared" si="8"/>
        <v>-13.733436000009533</v>
      </c>
      <c r="M38">
        <f t="shared" si="9"/>
        <v>-6.9105170600007844</v>
      </c>
      <c r="O38">
        <v>700</v>
      </c>
      <c r="P38">
        <v>1600000</v>
      </c>
      <c r="Q38">
        <v>650.62620900000002</v>
      </c>
      <c r="R38">
        <v>-504360.07493300003</v>
      </c>
      <c r="S38">
        <v>2525104.249605</v>
      </c>
      <c r="T38">
        <v>-871.42043899999999</v>
      </c>
      <c r="U38">
        <v>311.12336800000003</v>
      </c>
      <c r="V38">
        <f t="shared" si="15"/>
        <v>3.1112336800000005E-2</v>
      </c>
      <c r="Y38">
        <v>1600000</v>
      </c>
      <c r="Z38">
        <v>26.002700000000001</v>
      </c>
      <c r="AA38">
        <v>111.486</v>
      </c>
      <c r="AB38">
        <v>85.4833</v>
      </c>
      <c r="AD38">
        <f t="shared" si="10"/>
        <v>326905.50623961171</v>
      </c>
      <c r="AE38">
        <f t="shared" si="11"/>
        <v>3.0939812991489818E-2</v>
      </c>
      <c r="AF38">
        <f t="shared" si="12"/>
        <v>281.23213693927738</v>
      </c>
      <c r="AG38">
        <f t="shared" si="13"/>
        <v>2.1412915556305173E-3</v>
      </c>
      <c r="AI38">
        <v>5.9494403267972045</v>
      </c>
      <c r="AJ38">
        <v>31.90227329951756</v>
      </c>
      <c r="AO38">
        <v>0.59626373528381571</v>
      </c>
      <c r="AP38">
        <f t="shared" si="14"/>
        <v>596.26373528381566</v>
      </c>
      <c r="AQ38">
        <v>62.406006055504783</v>
      </c>
      <c r="AR38">
        <v>700</v>
      </c>
    </row>
    <row r="39" spans="2:44" x14ac:dyDescent="0.2">
      <c r="B39">
        <v>750</v>
      </c>
      <c r="C39">
        <v>1700000</v>
      </c>
      <c r="D39">
        <v>650.555206</v>
      </c>
      <c r="E39">
        <v>-504349.621774</v>
      </c>
      <c r="F39">
        <v>2525104.249605</v>
      </c>
      <c r="G39">
        <v>-910.24442099999999</v>
      </c>
      <c r="I39">
        <f t="shared" si="5"/>
        <v>1733.9793854258023</v>
      </c>
      <c r="J39">
        <f t="shared" si="6"/>
        <v>4.5840718782470508E-2</v>
      </c>
      <c r="K39">
        <f t="shared" si="7"/>
        <v>0.99878059202588176</v>
      </c>
      <c r="L39">
        <f t="shared" si="8"/>
        <v>-3.2802769999834709</v>
      </c>
      <c r="M39">
        <f t="shared" si="9"/>
        <v>-6.6294688199992375</v>
      </c>
      <c r="O39">
        <v>750</v>
      </c>
      <c r="P39">
        <v>1700000</v>
      </c>
      <c r="Q39">
        <v>650.555206</v>
      </c>
      <c r="R39">
        <v>-504349.621774</v>
      </c>
      <c r="S39">
        <v>2525104.249605</v>
      </c>
      <c r="T39">
        <v>-910.24442099999999</v>
      </c>
      <c r="U39">
        <v>344.20204999999999</v>
      </c>
      <c r="V39">
        <f t="shared" si="15"/>
        <v>3.4420205000000002E-2</v>
      </c>
      <c r="Y39">
        <v>1700000</v>
      </c>
      <c r="Z39">
        <v>25.912500000000001</v>
      </c>
      <c r="AA39">
        <v>111.081</v>
      </c>
      <c r="AB39">
        <v>85.168499999999995</v>
      </c>
      <c r="AD39">
        <f t="shared" si="10"/>
        <v>323307.21240777167</v>
      </c>
      <c r="AE39">
        <f t="shared" si="11"/>
        <v>3.4610298749552341E-2</v>
      </c>
      <c r="AF39">
        <f t="shared" si="12"/>
        <v>259.59413774928015</v>
      </c>
      <c r="AG39">
        <f t="shared" si="13"/>
        <v>2.3197750350649818E-3</v>
      </c>
      <c r="AI39">
        <v>4.3612282083015117</v>
      </c>
      <c r="AJ39">
        <v>31.943346735632801</v>
      </c>
      <c r="AO39">
        <v>0.52142505158472607</v>
      </c>
      <c r="AP39">
        <f t="shared" si="14"/>
        <v>521.42505158472602</v>
      </c>
      <c r="AQ39">
        <v>66.125237076497385</v>
      </c>
      <c r="AR39">
        <v>700</v>
      </c>
    </row>
    <row r="40" spans="2:44" x14ac:dyDescent="0.2">
      <c r="B40">
        <v>800</v>
      </c>
      <c r="C40">
        <v>1800000</v>
      </c>
      <c r="D40">
        <v>650.54943800000001</v>
      </c>
      <c r="E40">
        <v>-504346.52684100001</v>
      </c>
      <c r="F40">
        <v>2525104.249605</v>
      </c>
      <c r="G40">
        <v>-1045.4115469999999</v>
      </c>
      <c r="I40">
        <f t="shared" si="5"/>
        <v>1737.0743184257881</v>
      </c>
      <c r="J40">
        <f t="shared" si="6"/>
        <v>4.8896766701301879E-2</v>
      </c>
      <c r="K40">
        <f t="shared" si="7"/>
        <v>0.99878059202588176</v>
      </c>
      <c r="L40">
        <f t="shared" si="8"/>
        <v>-0.18534399999771267</v>
      </c>
      <c r="M40">
        <f t="shared" si="9"/>
        <v>-6.7766333400000436</v>
      </c>
      <c r="O40">
        <v>800</v>
      </c>
      <c r="P40">
        <v>1800000</v>
      </c>
      <c r="Q40">
        <v>650.54943800000001</v>
      </c>
      <c r="R40">
        <v>-504346.52684100001</v>
      </c>
      <c r="S40">
        <v>2525104.249605</v>
      </c>
      <c r="T40">
        <v>-1045.4115469999999</v>
      </c>
      <c r="U40">
        <v>366.77942000000002</v>
      </c>
      <c r="V40">
        <f t="shared" si="15"/>
        <v>3.6677942000000005E-2</v>
      </c>
      <c r="Y40">
        <v>1800000</v>
      </c>
      <c r="Z40">
        <v>26.060099999999998</v>
      </c>
      <c r="AA40">
        <v>111.28</v>
      </c>
      <c r="AB40">
        <v>85.219899999999996</v>
      </c>
      <c r="AD40">
        <f t="shared" si="10"/>
        <v>323892.92268272577</v>
      </c>
      <c r="AE40">
        <f t="shared" si="11"/>
        <v>3.6813811947166264E-2</v>
      </c>
      <c r="AF40">
        <f t="shared" si="12"/>
        <v>243.81039754942179</v>
      </c>
      <c r="AG40">
        <f t="shared" si="13"/>
        <v>2.4699520859356723E-3</v>
      </c>
      <c r="AI40">
        <v>5.0312297288227823</v>
      </c>
      <c r="AJ40">
        <v>32.026494555420236</v>
      </c>
      <c r="AO40">
        <v>0.41440806678303788</v>
      </c>
      <c r="AP40">
        <f t="shared" si="14"/>
        <v>414.4080667830379</v>
      </c>
      <c r="AQ40">
        <v>71.521944751966686</v>
      </c>
      <c r="AR40">
        <v>700</v>
      </c>
    </row>
    <row r="41" spans="2:44" x14ac:dyDescent="0.2">
      <c r="B41">
        <v>850</v>
      </c>
      <c r="C41">
        <v>1900000</v>
      </c>
      <c r="D41">
        <v>650.51878799999997</v>
      </c>
      <c r="E41">
        <v>-504353.31757800002</v>
      </c>
      <c r="F41">
        <v>2525104.249605</v>
      </c>
      <c r="G41">
        <v>-1048.096055</v>
      </c>
      <c r="I41">
        <f t="shared" si="5"/>
        <v>1730.2835814257851</v>
      </c>
      <c r="J41">
        <f t="shared" si="6"/>
        <v>5.1952814620133243E-2</v>
      </c>
      <c r="K41">
        <f t="shared" si="7"/>
        <v>0.99878059202588176</v>
      </c>
      <c r="L41">
        <f t="shared" si="8"/>
        <v>-6.9760810000007041</v>
      </c>
      <c r="M41">
        <f t="shared" si="9"/>
        <v>-6.9743467399998194</v>
      </c>
      <c r="O41">
        <v>850</v>
      </c>
      <c r="P41">
        <v>1900000</v>
      </c>
      <c r="Q41">
        <v>650.51878799999997</v>
      </c>
      <c r="R41">
        <v>-504353.31757800002</v>
      </c>
      <c r="S41">
        <v>2525104.249605</v>
      </c>
      <c r="T41">
        <v>-1048.096055</v>
      </c>
      <c r="U41">
        <v>421.697991</v>
      </c>
      <c r="V41">
        <f t="shared" si="15"/>
        <v>4.2169799100000002E-2</v>
      </c>
      <c r="Y41">
        <v>1900000</v>
      </c>
      <c r="Z41">
        <v>26.0137</v>
      </c>
      <c r="AA41">
        <v>111.137</v>
      </c>
      <c r="AB41">
        <v>85.1233</v>
      </c>
      <c r="AD41">
        <f t="shared" si="10"/>
        <v>322792.73586500069</v>
      </c>
      <c r="AE41">
        <f t="shared" si="11"/>
        <v>4.2470274477424449E-2</v>
      </c>
      <c r="AF41">
        <f t="shared" si="12"/>
        <v>228.68915945635695</v>
      </c>
      <c r="AG41">
        <f t="shared" si="13"/>
        <v>2.6332686754000855E-3</v>
      </c>
      <c r="AI41">
        <v>5.9373820919803624</v>
      </c>
      <c r="AJ41">
        <v>32.047385101856314</v>
      </c>
      <c r="AK41">
        <f>AVERAGE(AI36:AI46)</f>
        <v>4.8853454783630905</v>
      </c>
      <c r="AL41">
        <f>AVERAGE(AJ36:AJ46)</f>
        <v>32.084765986718686</v>
      </c>
      <c r="AO41">
        <v>0.35750253146125677</v>
      </c>
      <c r="AP41">
        <f t="shared" si="14"/>
        <v>357.50253146125675</v>
      </c>
      <c r="AQ41">
        <v>77.8632463083608</v>
      </c>
      <c r="AR41">
        <v>700</v>
      </c>
    </row>
    <row r="42" spans="2:44" x14ac:dyDescent="0.2">
      <c r="B42">
        <v>900</v>
      </c>
      <c r="C42">
        <v>2000000</v>
      </c>
      <c r="D42">
        <v>650.55979000000002</v>
      </c>
      <c r="E42">
        <v>-504358.06467200001</v>
      </c>
      <c r="F42">
        <v>2525104.249605</v>
      </c>
      <c r="G42">
        <v>-926.52087300000005</v>
      </c>
      <c r="I42">
        <f t="shared" si="5"/>
        <v>1725.5364874257939</v>
      </c>
      <c r="J42">
        <f t="shared" si="6"/>
        <v>5.5008862538964608E-2</v>
      </c>
      <c r="K42">
        <f t="shared" si="7"/>
        <v>0.99878059202588176</v>
      </c>
      <c r="L42">
        <f t="shared" si="8"/>
        <v>-11.723174999991897</v>
      </c>
      <c r="M42">
        <f t="shared" si="9"/>
        <v>-6.9334738799995828</v>
      </c>
      <c r="O42">
        <v>900</v>
      </c>
      <c r="P42">
        <v>2000000</v>
      </c>
      <c r="Q42">
        <v>650.55979000000002</v>
      </c>
      <c r="R42">
        <v>-504358.06467200001</v>
      </c>
      <c r="S42">
        <v>2525104.249605</v>
      </c>
      <c r="T42">
        <v>-926.52087300000005</v>
      </c>
      <c r="U42">
        <v>450.50872199999998</v>
      </c>
      <c r="V42">
        <f t="shared" si="15"/>
        <v>4.5050872200000001E-2</v>
      </c>
      <c r="Y42">
        <v>2000000</v>
      </c>
      <c r="Z42">
        <v>25.8371</v>
      </c>
      <c r="AA42">
        <v>111.065</v>
      </c>
      <c r="AB42">
        <v>85.227900000000005</v>
      </c>
      <c r="AD42">
        <f t="shared" si="10"/>
        <v>323984.14738372085</v>
      </c>
      <c r="AE42">
        <f t="shared" si="11"/>
        <v>4.5205026838618906E-2</v>
      </c>
      <c r="AF42">
        <f t="shared" si="12"/>
        <v>216.78139283830743</v>
      </c>
      <c r="AG42">
        <f t="shared" si="13"/>
        <v>2.7779136950613101E-3</v>
      </c>
      <c r="AI42">
        <v>3.5493320910995436</v>
      </c>
      <c r="AJ42">
        <v>32.134850766556013</v>
      </c>
      <c r="AO42">
        <v>0.2857877489127526</v>
      </c>
      <c r="AP42">
        <f t="shared" si="14"/>
        <v>285.78774891275259</v>
      </c>
      <c r="AQ42">
        <v>85.299967279958793</v>
      </c>
      <c r="AR42">
        <v>700</v>
      </c>
    </row>
    <row r="43" spans="2:44" x14ac:dyDescent="0.2">
      <c r="B43">
        <v>950</v>
      </c>
      <c r="C43">
        <v>2100000</v>
      </c>
      <c r="D43">
        <v>650.57624799999996</v>
      </c>
      <c r="E43">
        <v>-504377.77545700001</v>
      </c>
      <c r="F43">
        <v>2525104.249605</v>
      </c>
      <c r="G43">
        <v>-745.562365</v>
      </c>
      <c r="I43">
        <f t="shared" si="5"/>
        <v>1705.825702425791</v>
      </c>
      <c r="J43">
        <f t="shared" si="6"/>
        <v>5.8064910457795979E-2</v>
      </c>
      <c r="K43">
        <f t="shared" si="7"/>
        <v>0.99878059202588176</v>
      </c>
      <c r="L43">
        <f t="shared" si="8"/>
        <v>-31.43395999999484</v>
      </c>
      <c r="M43">
        <f t="shared" si="9"/>
        <v>-7.2327476999998179</v>
      </c>
      <c r="O43">
        <v>950</v>
      </c>
      <c r="P43">
        <v>2100000</v>
      </c>
      <c r="Q43">
        <v>650.57624799999996</v>
      </c>
      <c r="R43">
        <v>-504377.77545700001</v>
      </c>
      <c r="S43">
        <v>2525104.249605</v>
      </c>
      <c r="T43">
        <v>-745.562365</v>
      </c>
      <c r="U43">
        <v>486.93050899999997</v>
      </c>
      <c r="V43">
        <f t="shared" si="15"/>
        <v>4.86930509E-2</v>
      </c>
      <c r="Y43">
        <v>2100000</v>
      </c>
      <c r="Z43">
        <v>25.973400000000002</v>
      </c>
      <c r="AA43">
        <v>110.873</v>
      </c>
      <c r="AB43">
        <v>84.899600000000007</v>
      </c>
      <c r="AD43">
        <f t="shared" si="10"/>
        <v>320254.5657010469</v>
      </c>
      <c r="AE43">
        <f t="shared" si="11"/>
        <v>4.9428672294999532E-2</v>
      </c>
      <c r="AF43">
        <f t="shared" si="12"/>
        <v>203.00768364754782</v>
      </c>
      <c r="AG43">
        <f t="shared" si="13"/>
        <v>2.9663901837602888E-3</v>
      </c>
      <c r="AI43">
        <v>5.5122815181006057</v>
      </c>
      <c r="AJ43">
        <v>32.148496217505993</v>
      </c>
      <c r="AO43">
        <v>0.2374974046957454</v>
      </c>
      <c r="AP43">
        <f t="shared" si="14"/>
        <v>237.49740469574539</v>
      </c>
      <c r="AQ43">
        <v>95.253254820924809</v>
      </c>
      <c r="AR43">
        <v>700</v>
      </c>
    </row>
    <row r="44" spans="2:44" x14ac:dyDescent="0.2">
      <c r="B44">
        <v>1000</v>
      </c>
      <c r="C44">
        <v>2200000</v>
      </c>
      <c r="D44">
        <v>650.552594</v>
      </c>
      <c r="E44">
        <v>-504372.94095299998</v>
      </c>
      <c r="F44">
        <v>2525104.249605</v>
      </c>
      <c r="G44">
        <v>-910.58811400000002</v>
      </c>
      <c r="I44">
        <f t="shared" si="5"/>
        <v>1710.6602064258186</v>
      </c>
      <c r="J44">
        <f t="shared" si="6"/>
        <v>6.1120958376627343E-2</v>
      </c>
      <c r="K44">
        <f t="shared" si="7"/>
        <v>0.99878059202588176</v>
      </c>
      <c r="L44">
        <f t="shared" si="8"/>
        <v>-26.599455999967176</v>
      </c>
      <c r="M44">
        <f t="shared" si="9"/>
        <v>-6.7418419199992057</v>
      </c>
      <c r="O44">
        <v>1000</v>
      </c>
      <c r="P44">
        <v>2200000</v>
      </c>
      <c r="Q44">
        <v>650.552594</v>
      </c>
      <c r="R44">
        <v>-504372.94095299998</v>
      </c>
      <c r="S44">
        <v>2525104.249605</v>
      </c>
      <c r="T44">
        <v>-910.58811400000002</v>
      </c>
      <c r="U44">
        <v>531.16805299999999</v>
      </c>
      <c r="V44">
        <f t="shared" si="15"/>
        <v>5.31168053E-2</v>
      </c>
      <c r="Y44">
        <v>2200000</v>
      </c>
      <c r="Z44">
        <v>25.9465</v>
      </c>
      <c r="AA44">
        <v>111.279</v>
      </c>
      <c r="AB44">
        <v>85.332499999999996</v>
      </c>
      <c r="AD44">
        <f t="shared" si="10"/>
        <v>325178.48692760459</v>
      </c>
      <c r="AE44">
        <f t="shared" si="11"/>
        <v>5.3102800986511642E-2</v>
      </c>
      <c r="AF44">
        <f t="shared" si="12"/>
        <v>195.82248482780346</v>
      </c>
      <c r="AG44">
        <f t="shared" si="13"/>
        <v>3.0752341873791695E-3</v>
      </c>
      <c r="AI44">
        <v>3.3690252381815688</v>
      </c>
      <c r="AJ44">
        <v>32.339521461399976</v>
      </c>
      <c r="AO44">
        <v>0.18141921001958192</v>
      </c>
      <c r="AP44">
        <f t="shared" si="14"/>
        <v>181.41921001958193</v>
      </c>
      <c r="AQ44">
        <v>105.8453785211229</v>
      </c>
      <c r="AR44">
        <v>700</v>
      </c>
    </row>
    <row r="45" spans="2:44" x14ac:dyDescent="0.2">
      <c r="B45">
        <v>1050</v>
      </c>
      <c r="C45">
        <v>2300000</v>
      </c>
      <c r="D45">
        <v>650.57028800000001</v>
      </c>
      <c r="E45">
        <v>-504361.06362500001</v>
      </c>
      <c r="F45">
        <v>2525104.249605</v>
      </c>
      <c r="G45">
        <v>-696.88091199999997</v>
      </c>
      <c r="I45">
        <f t="shared" si="5"/>
        <v>1722.5375344257918</v>
      </c>
      <c r="J45">
        <f t="shared" si="6"/>
        <v>6.4177006295458708E-2</v>
      </c>
      <c r="K45">
        <f t="shared" si="7"/>
        <v>0.99878059202588176</v>
      </c>
      <c r="L45">
        <f t="shared" si="8"/>
        <v>-14.722127999993972</v>
      </c>
      <c r="M45">
        <f t="shared" si="9"/>
        <v>-6.6009854400002954</v>
      </c>
      <c r="O45">
        <v>1050</v>
      </c>
      <c r="P45">
        <v>2300000</v>
      </c>
      <c r="Q45">
        <v>650.57028800000001</v>
      </c>
      <c r="R45">
        <v>-504361.06362500001</v>
      </c>
      <c r="S45">
        <v>2525104.249605</v>
      </c>
      <c r="T45">
        <v>-696.88091199999997</v>
      </c>
      <c r="U45">
        <v>550.29295500000001</v>
      </c>
      <c r="V45">
        <f t="shared" si="15"/>
        <v>5.5029295500000006E-2</v>
      </c>
      <c r="Y45">
        <v>2300000</v>
      </c>
      <c r="Z45">
        <v>25.934799999999999</v>
      </c>
      <c r="AA45">
        <v>111.387</v>
      </c>
      <c r="AB45">
        <v>85.452200000000005</v>
      </c>
      <c r="AD45">
        <f t="shared" si="10"/>
        <v>326548.83787684143</v>
      </c>
      <c r="AE45">
        <f t="shared" si="11"/>
        <v>5.4783919297711786E-2</v>
      </c>
      <c r="AF45">
        <f t="shared" si="12"/>
        <v>187.28353349469893</v>
      </c>
      <c r="AG45">
        <f t="shared" si="13"/>
        <v>3.2154455266994691E-3</v>
      </c>
      <c r="AI45">
        <v>5.3817921794851067</v>
      </c>
      <c r="AJ45">
        <v>32.368210976460432</v>
      </c>
      <c r="AO45">
        <v>0.13783798028562119</v>
      </c>
      <c r="AP45">
        <f t="shared" si="14"/>
        <v>137.8379802856212</v>
      </c>
      <c r="AQ45">
        <v>119.79893962903211</v>
      </c>
      <c r="AR45">
        <v>700</v>
      </c>
    </row>
    <row r="46" spans="2:44" x14ac:dyDescent="0.2">
      <c r="B46">
        <v>1100</v>
      </c>
      <c r="C46">
        <v>2400000</v>
      </c>
      <c r="D46">
        <v>650.63330800000006</v>
      </c>
      <c r="E46">
        <v>-504357.71069699997</v>
      </c>
      <c r="F46">
        <v>2525104.249605</v>
      </c>
      <c r="G46">
        <v>-870.13934500000005</v>
      </c>
      <c r="I46">
        <f t="shared" si="5"/>
        <v>1725.8904624258284</v>
      </c>
      <c r="J46">
        <f t="shared" si="6"/>
        <v>6.7233054214290086E-2</v>
      </c>
      <c r="K46">
        <f t="shared" si="7"/>
        <v>0.99878059202588176</v>
      </c>
      <c r="L46">
        <f t="shared" si="8"/>
        <v>-11.369199999957345</v>
      </c>
      <c r="M46">
        <f t="shared" si="9"/>
        <v>-6.7714734399990268</v>
      </c>
      <c r="O46">
        <v>1100</v>
      </c>
      <c r="P46">
        <v>2400000</v>
      </c>
      <c r="Q46">
        <v>650.63330800000006</v>
      </c>
      <c r="R46">
        <v>-504357.71069699997</v>
      </c>
      <c r="S46">
        <v>2525104.249605</v>
      </c>
      <c r="T46">
        <v>-870.13934500000005</v>
      </c>
      <c r="U46">
        <v>600.28546400000005</v>
      </c>
      <c r="V46">
        <f t="shared" si="15"/>
        <v>6.0028546400000007E-2</v>
      </c>
      <c r="Y46">
        <v>2400000</v>
      </c>
      <c r="Z46">
        <v>25.970300000000002</v>
      </c>
      <c r="AA46">
        <v>111.087</v>
      </c>
      <c r="AB46">
        <v>85.116699999999994</v>
      </c>
      <c r="AD46">
        <f t="shared" si="10"/>
        <v>322717.65888095018</v>
      </c>
      <c r="AE46">
        <f t="shared" si="11"/>
        <v>6.0470336478386462E-2</v>
      </c>
      <c r="AF46">
        <f t="shared" si="12"/>
        <v>176.67324925282563</v>
      </c>
      <c r="AG46">
        <f t="shared" si="13"/>
        <v>3.4085522428934931E-3</v>
      </c>
      <c r="AI46">
        <v>4.4172788999415875</v>
      </c>
      <c r="AJ46">
        <v>32.467603948492965</v>
      </c>
      <c r="AO46">
        <v>0.10715461413063219</v>
      </c>
      <c r="AP46">
        <f t="shared" si="14"/>
        <v>107.1546141306322</v>
      </c>
      <c r="AQ46">
        <v>138.35832712896877</v>
      </c>
      <c r="AR46">
        <v>700</v>
      </c>
    </row>
    <row r="47" spans="2:44" x14ac:dyDescent="0.2">
      <c r="B47">
        <v>1150</v>
      </c>
      <c r="C47">
        <v>2500000</v>
      </c>
      <c r="D47">
        <v>650.54760299999998</v>
      </c>
      <c r="E47">
        <v>-504360.73570299998</v>
      </c>
      <c r="F47">
        <v>2525104.249605</v>
      </c>
      <c r="G47">
        <v>-966.10002499999996</v>
      </c>
      <c r="I47">
        <f t="shared" si="5"/>
        <v>1722.8654564258177</v>
      </c>
      <c r="J47">
        <f t="shared" si="6"/>
        <v>7.028910213312145E-2</v>
      </c>
      <c r="K47">
        <f t="shared" si="7"/>
        <v>0.99878059202588176</v>
      </c>
      <c r="L47">
        <f t="shared" si="8"/>
        <v>-14.394205999968108</v>
      </c>
      <c r="M47">
        <f t="shared" si="9"/>
        <v>-6.8990321199999745</v>
      </c>
      <c r="O47">
        <v>1150</v>
      </c>
      <c r="P47">
        <v>2500000</v>
      </c>
      <c r="Q47">
        <v>650.54760299999998</v>
      </c>
      <c r="R47">
        <v>-504360.73570299998</v>
      </c>
      <c r="S47">
        <v>2525104.249605</v>
      </c>
      <c r="T47">
        <v>-966.10002499999996</v>
      </c>
      <c r="U47">
        <v>652.41510000000005</v>
      </c>
      <c r="V47">
        <f t="shared" si="15"/>
        <v>6.5241510000000003E-2</v>
      </c>
      <c r="Y47">
        <v>2500000</v>
      </c>
      <c r="Z47">
        <v>25.955300000000001</v>
      </c>
      <c r="AA47">
        <v>111.117</v>
      </c>
      <c r="AB47">
        <v>85.161699999999996</v>
      </c>
      <c r="AD47">
        <f t="shared" si="10"/>
        <v>323229.77837343205</v>
      </c>
      <c r="AE47">
        <f t="shared" si="11"/>
        <v>6.5617537517301552E-2</v>
      </c>
      <c r="AF47">
        <f t="shared" si="12"/>
        <v>169.25997611867894</v>
      </c>
      <c r="AG47">
        <f t="shared" si="13"/>
        <v>3.5578405114376197E-3</v>
      </c>
      <c r="AI47">
        <v>3.8221352425578483</v>
      </c>
      <c r="AJ47">
        <v>32.468999698462213</v>
      </c>
      <c r="AO47">
        <v>7.8908763339519697E-2</v>
      </c>
      <c r="AP47">
        <f t="shared" si="14"/>
        <v>78.908763339519695</v>
      </c>
      <c r="AQ47">
        <v>165.00187018128079</v>
      </c>
      <c r="AR47">
        <v>700</v>
      </c>
    </row>
    <row r="48" spans="2:44" x14ac:dyDescent="0.2">
      <c r="B48">
        <v>1200</v>
      </c>
      <c r="C48">
        <v>2600000</v>
      </c>
      <c r="D48">
        <v>650.56744200000003</v>
      </c>
      <c r="E48">
        <v>-504349.44855199999</v>
      </c>
      <c r="F48">
        <v>2525104.249605</v>
      </c>
      <c r="G48">
        <v>-901.51615200000003</v>
      </c>
      <c r="I48">
        <f t="shared" si="5"/>
        <v>1734.1526074258145</v>
      </c>
      <c r="J48">
        <f t="shared" si="6"/>
        <v>7.3345150051952815E-2</v>
      </c>
      <c r="K48">
        <f t="shared" si="7"/>
        <v>0.99878059202588176</v>
      </c>
      <c r="L48">
        <f t="shared" si="8"/>
        <v>-3.1070549999712966</v>
      </c>
      <c r="M48">
        <f t="shared" si="9"/>
        <v>-6.6127889799998227</v>
      </c>
      <c r="O48">
        <v>1200</v>
      </c>
      <c r="P48">
        <v>2600000</v>
      </c>
      <c r="Q48">
        <v>650.56744200000003</v>
      </c>
      <c r="R48">
        <v>-504349.44855199999</v>
      </c>
      <c r="S48">
        <v>2525104.249605</v>
      </c>
      <c r="T48">
        <v>-901.51615200000003</v>
      </c>
      <c r="U48">
        <v>688.34626400000002</v>
      </c>
      <c r="V48">
        <f t="shared" si="15"/>
        <v>6.8834626400000001E-2</v>
      </c>
      <c r="Y48">
        <v>2600000</v>
      </c>
      <c r="Z48">
        <v>26.026399999999999</v>
      </c>
      <c r="AA48">
        <v>111.11199999999999</v>
      </c>
      <c r="AB48">
        <v>85.085599999999999</v>
      </c>
      <c r="AD48">
        <f t="shared" si="10"/>
        <v>322364.0436977715</v>
      </c>
      <c r="AE48">
        <f t="shared" si="11"/>
        <v>6.9417289706070195E-2</v>
      </c>
      <c r="AF48">
        <f t="shared" si="12"/>
        <v>161.77302259566497</v>
      </c>
      <c r="AG48">
        <f t="shared" si="13"/>
        <v>3.7224995264206495E-3</v>
      </c>
      <c r="AI48">
        <v>4.1514268739272371</v>
      </c>
      <c r="AJ48">
        <v>32.49395093304998</v>
      </c>
      <c r="AO48">
        <v>5.7731403453793947E-2</v>
      </c>
      <c r="AP48">
        <f t="shared" si="14"/>
        <v>57.731403453793945</v>
      </c>
      <c r="AQ48">
        <v>207.44887419549238</v>
      </c>
      <c r="AR48">
        <v>700</v>
      </c>
    </row>
    <row r="49" spans="2:44" x14ac:dyDescent="0.2">
      <c r="B49">
        <v>1250</v>
      </c>
      <c r="C49">
        <v>2700000</v>
      </c>
      <c r="D49">
        <v>650.59755500000006</v>
      </c>
      <c r="E49">
        <v>-504355.53397599998</v>
      </c>
      <c r="F49">
        <v>2525104.249605</v>
      </c>
      <c r="G49">
        <v>-985.68385000000001</v>
      </c>
      <c r="I49">
        <f t="shared" si="5"/>
        <v>1728.0671834258246</v>
      </c>
      <c r="J49">
        <f t="shared" si="6"/>
        <v>7.6401197970784179E-2</v>
      </c>
      <c r="K49">
        <f t="shared" si="7"/>
        <v>0.99878059202588176</v>
      </c>
      <c r="L49">
        <f t="shared" si="8"/>
        <v>-9.1924789999611676</v>
      </c>
      <c r="M49">
        <f t="shared" si="9"/>
        <v>-6.9602404799995563</v>
      </c>
      <c r="O49">
        <v>1250</v>
      </c>
      <c r="P49">
        <v>2700000</v>
      </c>
      <c r="Q49">
        <v>650.59755500000006</v>
      </c>
      <c r="R49">
        <v>-504355.53397599998</v>
      </c>
      <c r="S49">
        <v>2525104.249605</v>
      </c>
      <c r="T49">
        <v>-985.68385000000001</v>
      </c>
      <c r="U49">
        <v>741.96898599999997</v>
      </c>
      <c r="V49">
        <f t="shared" si="15"/>
        <v>7.4196898600000005E-2</v>
      </c>
      <c r="Y49">
        <v>2700000</v>
      </c>
      <c r="Z49">
        <v>26.267099999999999</v>
      </c>
      <c r="AA49">
        <v>111.01600000000001</v>
      </c>
      <c r="AB49">
        <v>84.748900000000006</v>
      </c>
      <c r="AD49">
        <f t="shared" si="10"/>
        <v>318552.1991568114</v>
      </c>
      <c r="AE49">
        <f t="shared" si="11"/>
        <v>7.57203187074698E-2</v>
      </c>
      <c r="AF49">
        <f t="shared" si="12"/>
        <v>153.46570746578544</v>
      </c>
      <c r="AG49">
        <f t="shared" si="13"/>
        <v>3.9240036744642645E-3</v>
      </c>
      <c r="AI49">
        <v>3.9242543898855322</v>
      </c>
      <c r="AJ49">
        <v>32.516936429146149</v>
      </c>
      <c r="AO49">
        <v>3.881223056786566E-2</v>
      </c>
      <c r="AP49">
        <f t="shared" si="14"/>
        <v>38.812230567865662</v>
      </c>
      <c r="AQ49">
        <v>272.25206366940438</v>
      </c>
      <c r="AR49">
        <v>700</v>
      </c>
    </row>
    <row r="50" spans="2:44" x14ac:dyDescent="0.2">
      <c r="B50">
        <v>1300</v>
      </c>
      <c r="C50">
        <v>2800000</v>
      </c>
      <c r="D50">
        <v>650.57883100000004</v>
      </c>
      <c r="E50">
        <v>-504358.345226</v>
      </c>
      <c r="F50">
        <v>2525104.249605</v>
      </c>
      <c r="G50">
        <v>-827.92737599999998</v>
      </c>
      <c r="I50">
        <f t="shared" si="5"/>
        <v>1725.2559334257967</v>
      </c>
      <c r="J50">
        <f t="shared" si="6"/>
        <v>7.9457245889615544E-2</v>
      </c>
      <c r="K50">
        <f t="shared" si="7"/>
        <v>0.99878059202588176</v>
      </c>
      <c r="L50">
        <f t="shared" si="8"/>
        <v>-12.003728999989107</v>
      </c>
      <c r="M50">
        <f t="shared" si="9"/>
        <v>-6.8947570000003182</v>
      </c>
      <c r="O50">
        <v>1300</v>
      </c>
      <c r="P50">
        <v>2800000</v>
      </c>
      <c r="Q50">
        <v>650.57883100000004</v>
      </c>
      <c r="R50">
        <v>-504358.345226</v>
      </c>
      <c r="S50">
        <v>2525104.249605</v>
      </c>
      <c r="T50">
        <v>-827.92737599999998</v>
      </c>
      <c r="U50">
        <v>788.88675499999999</v>
      </c>
      <c r="V50">
        <f t="shared" si="15"/>
        <v>7.8888675500000005E-2</v>
      </c>
      <c r="Y50">
        <v>2800000</v>
      </c>
      <c r="Z50">
        <v>25.9986</v>
      </c>
      <c r="AA50">
        <v>111.334</v>
      </c>
      <c r="AB50">
        <v>85.335400000000007</v>
      </c>
      <c r="AD50">
        <f t="shared" si="10"/>
        <v>325211.64134100982</v>
      </c>
      <c r="AE50">
        <f t="shared" si="11"/>
        <v>7.8859836041570486E-2</v>
      </c>
      <c r="AF50">
        <f t="shared" si="12"/>
        <v>150.64803878119702</v>
      </c>
      <c r="AG50">
        <f t="shared" si="13"/>
        <v>3.9973968786586218E-3</v>
      </c>
      <c r="AI50">
        <v>3.947839201763347</v>
      </c>
      <c r="AJ50">
        <v>32.552865247646523</v>
      </c>
      <c r="AO50">
        <v>2.4815077683753909E-2</v>
      </c>
      <c r="AP50">
        <f t="shared" si="14"/>
        <v>24.815077683753909</v>
      </c>
      <c r="AQ50">
        <v>409.66802587658299</v>
      </c>
      <c r="AR50">
        <v>700</v>
      </c>
    </row>
    <row r="51" spans="2:44" x14ac:dyDescent="0.2">
      <c r="B51">
        <v>1350</v>
      </c>
      <c r="C51">
        <v>2900000</v>
      </c>
      <c r="D51">
        <v>650.51852499999995</v>
      </c>
      <c r="E51">
        <v>-504374.32592700003</v>
      </c>
      <c r="F51">
        <v>2525104.249605</v>
      </c>
      <c r="G51">
        <v>-834.49932699999999</v>
      </c>
      <c r="I51">
        <f t="shared" si="5"/>
        <v>1709.2752324257744</v>
      </c>
      <c r="J51">
        <f t="shared" si="6"/>
        <v>8.2513293808446922E-2</v>
      </c>
      <c r="K51">
        <f t="shared" si="7"/>
        <v>0.99878059202588176</v>
      </c>
      <c r="L51">
        <f t="shared" si="8"/>
        <v>-27.984430000011344</v>
      </c>
      <c r="M51">
        <f t="shared" si="9"/>
        <v>-7.1581460200002036</v>
      </c>
      <c r="O51">
        <v>1350</v>
      </c>
      <c r="P51">
        <v>2900000</v>
      </c>
      <c r="Q51">
        <v>650.51852499999995</v>
      </c>
      <c r="R51">
        <v>-504374.32592700003</v>
      </c>
      <c r="S51">
        <v>2525104.249605</v>
      </c>
      <c r="T51">
        <v>-834.49932699999999</v>
      </c>
      <c r="U51">
        <v>837.95717500000001</v>
      </c>
      <c r="V51">
        <f t="shared" si="15"/>
        <v>8.3795717500000005E-2</v>
      </c>
      <c r="Y51">
        <v>2900000</v>
      </c>
      <c r="Z51">
        <v>25.948499999999999</v>
      </c>
      <c r="AA51">
        <v>111.14700000000001</v>
      </c>
      <c r="AB51">
        <v>85.198499999999996</v>
      </c>
      <c r="AD51">
        <f t="shared" si="10"/>
        <v>323648.98078176723</v>
      </c>
      <c r="AE51">
        <f t="shared" si="11"/>
        <v>8.4169523546874347E-2</v>
      </c>
      <c r="AF51">
        <f t="shared" si="12"/>
        <v>144.3714194272446</v>
      </c>
      <c r="AG51">
        <f t="shared" si="13"/>
        <v>4.1711856985895759E-3</v>
      </c>
      <c r="AI51">
        <v>5.9151739639871694</v>
      </c>
      <c r="AJ51">
        <v>32.62236113450237</v>
      </c>
      <c r="AO51">
        <v>1.1637720070391622E-2</v>
      </c>
      <c r="AP51">
        <f t="shared" si="14"/>
        <v>11.637720070391621</v>
      </c>
      <c r="AQ51">
        <v>836.32615486176394</v>
      </c>
      <c r="AR51">
        <v>700</v>
      </c>
    </row>
    <row r="52" spans="2:44" x14ac:dyDescent="0.2">
      <c r="B52">
        <v>1400</v>
      </c>
      <c r="C52">
        <v>3000000</v>
      </c>
      <c r="D52">
        <v>650.55617900000004</v>
      </c>
      <c r="E52">
        <v>-504370.33404400002</v>
      </c>
      <c r="F52">
        <v>2525104.249605</v>
      </c>
      <c r="G52">
        <v>-850.81500100000005</v>
      </c>
      <c r="I52">
        <f t="shared" si="5"/>
        <v>1713.2671154257841</v>
      </c>
      <c r="J52">
        <f t="shared" si="6"/>
        <v>8.5569341727278286E-2</v>
      </c>
      <c r="K52">
        <f t="shared" si="7"/>
        <v>0.99878059202588176</v>
      </c>
      <c r="L52">
        <f t="shared" si="8"/>
        <v>-23.99254700000165</v>
      </c>
      <c r="M52">
        <f t="shared" si="9"/>
        <v>-6.7586943399995656</v>
      </c>
      <c r="O52">
        <v>1400</v>
      </c>
      <c r="P52">
        <v>3000000</v>
      </c>
      <c r="Q52">
        <v>650.55617900000004</v>
      </c>
      <c r="R52">
        <v>-504370.33404400002</v>
      </c>
      <c r="S52">
        <v>2525104.249605</v>
      </c>
      <c r="T52">
        <v>-850.81500100000005</v>
      </c>
      <c r="U52">
        <v>925.46768199999997</v>
      </c>
      <c r="V52">
        <f t="shared" si="15"/>
        <v>9.2546768200000004E-2</v>
      </c>
      <c r="Y52">
        <v>3000000</v>
      </c>
      <c r="Z52">
        <v>26.494399999999999</v>
      </c>
      <c r="AA52">
        <v>110.982</v>
      </c>
      <c r="AB52">
        <v>84.4876</v>
      </c>
      <c r="AD52">
        <f t="shared" si="10"/>
        <v>315614.76942723931</v>
      </c>
      <c r="AE52">
        <f t="shared" si="11"/>
        <v>9.5325968835134556E-2</v>
      </c>
      <c r="AF52">
        <f t="shared" si="12"/>
        <v>135.75943867791679</v>
      </c>
      <c r="AG52">
        <f t="shared" si="13"/>
        <v>4.435787344618392E-3</v>
      </c>
      <c r="AI52">
        <v>4.2746455604117335</v>
      </c>
      <c r="AJ52">
        <v>32.724313111466479</v>
      </c>
      <c r="AK52">
        <f>AVERAGE(AI47:AI57)</f>
        <v>4.302675491532777</v>
      </c>
      <c r="AL52">
        <f>AVERAGE(AJ47:AJ57)</f>
        <v>32.659135323857377</v>
      </c>
    </row>
    <row r="53" spans="2:44" x14ac:dyDescent="0.2">
      <c r="B53">
        <v>1450</v>
      </c>
      <c r="C53">
        <v>3100000</v>
      </c>
      <c r="D53">
        <v>650.55932600000006</v>
      </c>
      <c r="E53">
        <v>-504361.35710000002</v>
      </c>
      <c r="F53">
        <v>2525104.249605</v>
      </c>
      <c r="G53">
        <v>-646.50639799999999</v>
      </c>
      <c r="I53">
        <f t="shared" si="5"/>
        <v>1722.2440594257787</v>
      </c>
      <c r="J53">
        <f t="shared" si="6"/>
        <v>8.8625389646109651E-2</v>
      </c>
      <c r="K53">
        <f t="shared" si="7"/>
        <v>0.99878059202588176</v>
      </c>
      <c r="L53">
        <f t="shared" si="8"/>
        <v>-15.015603000007104</v>
      </c>
      <c r="M53">
        <f t="shared" si="9"/>
        <v>-6.6589931199998684</v>
      </c>
      <c r="O53">
        <v>1450</v>
      </c>
      <c r="P53">
        <v>3100000</v>
      </c>
      <c r="Q53">
        <v>650.55932600000006</v>
      </c>
      <c r="R53">
        <v>-504361.35710000002</v>
      </c>
      <c r="S53">
        <v>2525104.249605</v>
      </c>
      <c r="T53">
        <v>-646.50639799999999</v>
      </c>
      <c r="U53">
        <v>954.07923700000003</v>
      </c>
      <c r="V53">
        <f t="shared" si="15"/>
        <v>9.5407923700000008E-2</v>
      </c>
      <c r="Y53">
        <v>3100000</v>
      </c>
      <c r="Z53">
        <v>26.820799999999998</v>
      </c>
      <c r="AA53">
        <v>111.34399999999999</v>
      </c>
      <c r="AB53">
        <v>84.523200000000003</v>
      </c>
      <c r="AD53">
        <f t="shared" si="10"/>
        <v>316013.9032948112</v>
      </c>
      <c r="AE53">
        <f t="shared" si="11"/>
        <v>9.8148924049823769E-2</v>
      </c>
      <c r="AF53">
        <f t="shared" si="12"/>
        <v>131.24384314767951</v>
      </c>
      <c r="AG53">
        <f t="shared" si="13"/>
        <v>4.5884057153247676E-3</v>
      </c>
      <c r="AI53">
        <v>4.057059530966816</v>
      </c>
      <c r="AJ53">
        <v>32.724798421530451</v>
      </c>
    </row>
    <row r="54" spans="2:44" x14ac:dyDescent="0.2">
      <c r="B54">
        <v>1500</v>
      </c>
      <c r="C54">
        <v>3200000</v>
      </c>
      <c r="D54">
        <v>650.53340100000003</v>
      </c>
      <c r="E54">
        <v>-504372.50559399999</v>
      </c>
      <c r="F54">
        <v>2525104.249605</v>
      </c>
      <c r="G54">
        <v>-509.376621</v>
      </c>
      <c r="I54">
        <f t="shared" si="5"/>
        <v>1711.0955654258141</v>
      </c>
      <c r="J54">
        <f t="shared" si="6"/>
        <v>9.1681437564941015E-2</v>
      </c>
      <c r="K54">
        <f t="shared" si="7"/>
        <v>0.99878059202588176</v>
      </c>
      <c r="L54">
        <f t="shared" si="8"/>
        <v>-26.164096999971662</v>
      </c>
      <c r="M54">
        <f t="shared" si="9"/>
        <v>-7.0615018799990503</v>
      </c>
      <c r="O54">
        <v>1500</v>
      </c>
      <c r="P54">
        <v>3200000</v>
      </c>
      <c r="Q54">
        <v>650.53340100000003</v>
      </c>
      <c r="R54">
        <v>-504372.50559399999</v>
      </c>
      <c r="S54">
        <v>2525104.249605</v>
      </c>
      <c r="T54">
        <v>-509.376621</v>
      </c>
      <c r="U54">
        <v>1019.099772</v>
      </c>
      <c r="V54">
        <f t="shared" si="15"/>
        <v>0.1019099772</v>
      </c>
      <c r="Y54">
        <v>3200000</v>
      </c>
      <c r="Z54">
        <v>26.2911</v>
      </c>
      <c r="AA54">
        <v>110.944</v>
      </c>
      <c r="AB54">
        <v>84.652900000000002</v>
      </c>
      <c r="AD54">
        <f t="shared" si="10"/>
        <v>317470.89721736516</v>
      </c>
      <c r="AE54">
        <f t="shared" si="11"/>
        <v>0.10435663664718883</v>
      </c>
      <c r="AF54">
        <f t="shared" si="12"/>
        <v>127.45398286953153</v>
      </c>
      <c r="AG54">
        <f t="shared" si="13"/>
        <v>4.7248425387886308E-3</v>
      </c>
      <c r="AI54">
        <v>5.5056098868616337</v>
      </c>
      <c r="AJ54">
        <v>32.725659818693067</v>
      </c>
    </row>
    <row r="55" spans="2:44" x14ac:dyDescent="0.2">
      <c r="B55">
        <v>1550</v>
      </c>
      <c r="C55">
        <v>3300000</v>
      </c>
      <c r="D55">
        <v>650.53047200000003</v>
      </c>
      <c r="E55">
        <v>-504351.44922200002</v>
      </c>
      <c r="F55">
        <v>2525104.249605</v>
      </c>
      <c r="G55">
        <v>-503.56694099999999</v>
      </c>
      <c r="I55">
        <f t="shared" si="5"/>
        <v>1732.1519374257769</v>
      </c>
      <c r="J55">
        <f t="shared" si="6"/>
        <v>9.473748548377238E-2</v>
      </c>
      <c r="K55">
        <f t="shared" si="7"/>
        <v>0.99878059202588176</v>
      </c>
      <c r="L55">
        <f t="shared" si="8"/>
        <v>-5.1077250000089407</v>
      </c>
      <c r="M55">
        <f t="shared" si="9"/>
        <v>-6.417404560000505</v>
      </c>
      <c r="O55">
        <v>1550</v>
      </c>
      <c r="P55">
        <v>3300000</v>
      </c>
      <c r="Q55">
        <v>650.53047200000003</v>
      </c>
      <c r="R55">
        <v>-504351.44922200002</v>
      </c>
      <c r="S55">
        <v>2525104.249605</v>
      </c>
      <c r="T55">
        <v>-503.56694099999999</v>
      </c>
      <c r="U55">
        <v>1091.8033290000001</v>
      </c>
      <c r="V55">
        <f t="shared" si="15"/>
        <v>0.10918033290000001</v>
      </c>
      <c r="Y55">
        <v>3300000</v>
      </c>
      <c r="Z55">
        <v>26.1434</v>
      </c>
      <c r="AA55">
        <v>110.959</v>
      </c>
      <c r="AB55">
        <v>84.815600000000003</v>
      </c>
      <c r="AD55">
        <f t="shared" si="10"/>
        <v>319304.92250031047</v>
      </c>
      <c r="AE55">
        <f t="shared" si="11"/>
        <v>0.11115937311685233</v>
      </c>
      <c r="AF55">
        <f t="shared" si="12"/>
        <v>124.05511247076578</v>
      </c>
      <c r="AG55">
        <f t="shared" si="13"/>
        <v>4.854294095633596E-3</v>
      </c>
      <c r="AI55">
        <v>3.7574223958789319</v>
      </c>
      <c r="AJ55">
        <v>32.738130262868808</v>
      </c>
    </row>
    <row r="56" spans="2:44" x14ac:dyDescent="0.2">
      <c r="B56">
        <v>1600</v>
      </c>
      <c r="C56">
        <v>3400000</v>
      </c>
      <c r="D56">
        <v>650.56944699999997</v>
      </c>
      <c r="E56">
        <v>-504362.20800400001</v>
      </c>
      <c r="F56">
        <v>2525104.249605</v>
      </c>
      <c r="G56">
        <v>-569.97737700000005</v>
      </c>
      <c r="I56">
        <f t="shared" si="5"/>
        <v>1721.393155425787</v>
      </c>
      <c r="J56">
        <f t="shared" si="6"/>
        <v>9.7793533402603758E-2</v>
      </c>
      <c r="K56">
        <f t="shared" si="7"/>
        <v>0.99878059202588176</v>
      </c>
      <c r="L56">
        <f t="shared" si="8"/>
        <v>-15.866506999998819</v>
      </c>
      <c r="M56">
        <f t="shared" si="9"/>
        <v>-7.0537076399995566</v>
      </c>
      <c r="O56">
        <v>1600</v>
      </c>
      <c r="P56">
        <v>3400000</v>
      </c>
      <c r="Q56">
        <v>650.56944699999997</v>
      </c>
      <c r="R56">
        <v>-504362.20800400001</v>
      </c>
      <c r="S56">
        <v>2525104.249605</v>
      </c>
      <c r="T56">
        <v>-569.97737700000005</v>
      </c>
      <c r="U56">
        <v>1156.6444859999999</v>
      </c>
      <c r="V56">
        <f t="shared" si="15"/>
        <v>0.1156644486</v>
      </c>
      <c r="Y56">
        <v>3400000</v>
      </c>
      <c r="Z56">
        <v>25.934200000000001</v>
      </c>
      <c r="AA56">
        <v>111.31100000000001</v>
      </c>
      <c r="AB56">
        <v>85.376800000000003</v>
      </c>
      <c r="AD56">
        <f t="shared" si="10"/>
        <v>325685.19492643449</v>
      </c>
      <c r="AE56">
        <f t="shared" si="11"/>
        <v>0.11545404774006832</v>
      </c>
      <c r="AF56">
        <f t="shared" si="12"/>
        <v>122.57976524043677</v>
      </c>
      <c r="AG56">
        <f t="shared" si="13"/>
        <v>4.9127194755088782E-3</v>
      </c>
      <c r="AI56">
        <v>4.1687129836383656</v>
      </c>
      <c r="AJ56">
        <v>32.817300089550272</v>
      </c>
    </row>
    <row r="57" spans="2:44" x14ac:dyDescent="0.2">
      <c r="B57">
        <v>1650</v>
      </c>
      <c r="C57">
        <v>3500000</v>
      </c>
      <c r="D57">
        <v>650.56001600000002</v>
      </c>
      <c r="E57">
        <v>-504360.24377300002</v>
      </c>
      <c r="F57">
        <v>2525104.249605</v>
      </c>
      <c r="G57">
        <v>-459.65747399999998</v>
      </c>
      <c r="I57">
        <f t="shared" si="5"/>
        <v>1723.3573864257778</v>
      </c>
      <c r="J57">
        <f t="shared" si="6"/>
        <v>0.10084958132143512</v>
      </c>
      <c r="K57">
        <f t="shared" si="7"/>
        <v>0.99878059202588176</v>
      </c>
      <c r="L57">
        <f t="shared" si="8"/>
        <v>-13.902276000007987</v>
      </c>
      <c r="M57">
        <f t="shared" si="9"/>
        <v>-6.7992473799999429</v>
      </c>
      <c r="O57">
        <v>1650</v>
      </c>
      <c r="P57">
        <v>3500000</v>
      </c>
      <c r="Q57">
        <v>650.56001600000002</v>
      </c>
      <c r="R57">
        <v>-504360.24377300002</v>
      </c>
      <c r="S57">
        <v>2525104.249605</v>
      </c>
      <c r="T57">
        <v>-459.65747399999998</v>
      </c>
      <c r="U57">
        <v>1240.3167659999999</v>
      </c>
      <c r="V57">
        <f t="shared" si="15"/>
        <v>0.1240316766</v>
      </c>
      <c r="Y57">
        <v>3500000</v>
      </c>
      <c r="Z57">
        <v>25.692499999999999</v>
      </c>
      <c r="AA57">
        <v>110.96599999999999</v>
      </c>
      <c r="AB57">
        <v>85.273499999999999</v>
      </c>
      <c r="AD57">
        <f t="shared" si="10"/>
        <v>324504.45527516649</v>
      </c>
      <c r="AE57">
        <f t="shared" si="11"/>
        <v>0.12425653507989498</v>
      </c>
      <c r="AF57">
        <f t="shared" si="12"/>
        <v>118.43429270709409</v>
      </c>
      <c r="AG57">
        <f t="shared" si="13"/>
        <v>5.0846759518320562E-3</v>
      </c>
      <c r="AI57">
        <v>3.8051503769819264</v>
      </c>
      <c r="AJ57">
        <v>32.865173415514846</v>
      </c>
    </row>
    <row r="58" spans="2:44" x14ac:dyDescent="0.2">
      <c r="B58">
        <v>1700</v>
      </c>
      <c r="C58">
        <v>3600000</v>
      </c>
      <c r="D58">
        <v>650.59206500000005</v>
      </c>
      <c r="E58">
        <v>-504357.86908600002</v>
      </c>
      <c r="F58">
        <v>2525104.249605</v>
      </c>
      <c r="G58">
        <v>-433.36073699999997</v>
      </c>
      <c r="I58">
        <f t="shared" ref="I58:I95" si="16">E58-(128000-$B$22)/128000*$E$23</f>
        <v>1725.732073425781</v>
      </c>
      <c r="J58">
        <f t="shared" ref="J58:J95" si="17">B58/$B$22</f>
        <v>0.10390562924026649</v>
      </c>
      <c r="K58">
        <f t="shared" ref="K58:K95" si="18">F58/$F$23</f>
        <v>0.99878059202588176</v>
      </c>
      <c r="L58">
        <f t="shared" ref="L58:L95" si="19">E58-$E$24</f>
        <v>-11.527589000004809</v>
      </c>
      <c r="M58">
        <f t="shared" ref="M58:M95" si="20">((L58-L57)-(B58-B57)*$H$14)/(B58-B57)</f>
        <v>-6.7910382599996959</v>
      </c>
      <c r="O58">
        <v>1700</v>
      </c>
      <c r="P58">
        <v>3600000</v>
      </c>
      <c r="Q58">
        <v>650.59206500000005</v>
      </c>
      <c r="R58">
        <v>-504357.86908600002</v>
      </c>
      <c r="S58">
        <v>2525104.249605</v>
      </c>
      <c r="T58">
        <v>-433.36073699999997</v>
      </c>
      <c r="U58">
        <v>1312.264471</v>
      </c>
      <c r="V58">
        <f t="shared" si="15"/>
        <v>0.1312264471</v>
      </c>
      <c r="Y58">
        <v>3600000</v>
      </c>
      <c r="Z58">
        <v>25.939900000000002</v>
      </c>
      <c r="AA58">
        <v>110.712</v>
      </c>
      <c r="AB58">
        <v>84.772099999999995</v>
      </c>
      <c r="AD58">
        <f t="shared" ref="AD58:AD69" si="21">(1/6)*3.14*(AB58)^3</f>
        <v>318813.88164457481</v>
      </c>
      <c r="AE58">
        <f t="shared" ref="AE58:AE69" si="22">V58*$AD$21/AD58</f>
        <v>0.13381088289173426</v>
      </c>
      <c r="AF58">
        <f t="shared" ref="AF58:AF69" si="23">AD58/O58*0.6022</f>
        <v>112.93512913315467</v>
      </c>
      <c r="AG58">
        <f t="shared" ref="AG58:AG69" si="24">O58/AD58</f>
        <v>5.3322646781585915E-3</v>
      </c>
      <c r="AI58">
        <v>5.803887312672301</v>
      </c>
      <c r="AJ58">
        <v>32.892771252499351</v>
      </c>
    </row>
    <row r="59" spans="2:44" x14ac:dyDescent="0.2">
      <c r="B59">
        <v>1750</v>
      </c>
      <c r="C59">
        <v>3700000</v>
      </c>
      <c r="D59">
        <v>650.58856800000001</v>
      </c>
      <c r="E59">
        <v>-504371.355881</v>
      </c>
      <c r="F59">
        <v>2525104.249605</v>
      </c>
      <c r="G59">
        <v>-203.066306</v>
      </c>
      <c r="I59">
        <f t="shared" si="16"/>
        <v>1712.2452784258057</v>
      </c>
      <c r="J59">
        <f t="shared" si="17"/>
        <v>0.10696167715909785</v>
      </c>
      <c r="K59">
        <f t="shared" si="18"/>
        <v>0.99878059202588176</v>
      </c>
      <c r="L59">
        <f t="shared" si="19"/>
        <v>-25.014383999980055</v>
      </c>
      <c r="M59">
        <f t="shared" si="20"/>
        <v>-7.1082678999992641</v>
      </c>
      <c r="O59">
        <v>1750</v>
      </c>
      <c r="P59">
        <v>3700000</v>
      </c>
      <c r="Q59">
        <v>650.58856800000001</v>
      </c>
      <c r="R59">
        <v>-504371.355881</v>
      </c>
      <c r="S59">
        <v>2525104.249605</v>
      </c>
      <c r="T59">
        <v>-203.066306</v>
      </c>
      <c r="U59">
        <v>1401.277499</v>
      </c>
      <c r="V59">
        <f t="shared" si="15"/>
        <v>0.14012774990000001</v>
      </c>
      <c r="Y59">
        <v>3700000</v>
      </c>
      <c r="Z59">
        <v>26.5565</v>
      </c>
      <c r="AA59">
        <v>111.283</v>
      </c>
      <c r="AB59">
        <v>84.726500000000001</v>
      </c>
      <c r="AD59">
        <f t="shared" si="21"/>
        <v>318299.67611202516</v>
      </c>
      <c r="AE59">
        <f t="shared" si="22"/>
        <v>0.14311832349879211</v>
      </c>
      <c r="AF59">
        <f t="shared" si="23"/>
        <v>109.53146568837802</v>
      </c>
      <c r="AG59">
        <f t="shared" si="24"/>
        <v>5.4979634958349432E-3</v>
      </c>
      <c r="AI59">
        <v>3.6591095843106212</v>
      </c>
      <c r="AJ59">
        <v>32.984182222178397</v>
      </c>
    </row>
    <row r="60" spans="2:44" x14ac:dyDescent="0.2">
      <c r="B60">
        <v>1800</v>
      </c>
      <c r="C60">
        <v>3800000</v>
      </c>
      <c r="D60">
        <v>650.59462099999996</v>
      </c>
      <c r="E60">
        <v>-504351.09122399997</v>
      </c>
      <c r="F60">
        <v>2525104.249605</v>
      </c>
      <c r="G60">
        <v>-196.34449599999999</v>
      </c>
      <c r="I60">
        <f t="shared" si="16"/>
        <v>1732.5099354258273</v>
      </c>
      <c r="J60">
        <f t="shared" si="17"/>
        <v>0.11001772507792922</v>
      </c>
      <c r="K60">
        <f t="shared" si="18"/>
        <v>0.99878059202588176</v>
      </c>
      <c r="L60">
        <f t="shared" si="19"/>
        <v>-4.7497269999585114</v>
      </c>
      <c r="M60">
        <f t="shared" si="20"/>
        <v>-6.433238859999328</v>
      </c>
      <c r="O60">
        <v>1800</v>
      </c>
      <c r="P60">
        <v>3800000</v>
      </c>
      <c r="Q60">
        <v>650.59462099999996</v>
      </c>
      <c r="R60">
        <v>-504351.09122399997</v>
      </c>
      <c r="S60">
        <v>2525104.249605</v>
      </c>
      <c r="T60">
        <v>-196.34449599999999</v>
      </c>
      <c r="U60">
        <v>1467.452873</v>
      </c>
      <c r="V60">
        <f t="shared" si="15"/>
        <v>0.1467452873</v>
      </c>
      <c r="Y60">
        <v>3800000</v>
      </c>
      <c r="Z60">
        <v>26.082000000000001</v>
      </c>
      <c r="AA60">
        <v>111.501</v>
      </c>
      <c r="AB60">
        <v>85.418999999999997</v>
      </c>
      <c r="AD60">
        <f t="shared" si="21"/>
        <v>326168.37219521415</v>
      </c>
      <c r="AE60">
        <f t="shared" si="22"/>
        <v>0.14626135927002118</v>
      </c>
      <c r="AF60">
        <f t="shared" si="23"/>
        <v>109.12144096442107</v>
      </c>
      <c r="AG60">
        <f t="shared" si="24"/>
        <v>5.5186221394963667E-3</v>
      </c>
      <c r="AI60">
        <v>5.8436650790322133</v>
      </c>
      <c r="AJ60">
        <v>32.994875966194272</v>
      </c>
    </row>
    <row r="61" spans="2:44" x14ac:dyDescent="0.2">
      <c r="B61">
        <v>1850</v>
      </c>
      <c r="C61">
        <v>3900000</v>
      </c>
      <c r="D61">
        <v>650.60801500000002</v>
      </c>
      <c r="E61">
        <v>-504349.71805899998</v>
      </c>
      <c r="F61">
        <v>2525104.249605</v>
      </c>
      <c r="G61">
        <v>-251.639038</v>
      </c>
      <c r="I61">
        <f t="shared" si="16"/>
        <v>1733.8831004258245</v>
      </c>
      <c r="J61">
        <f t="shared" si="17"/>
        <v>0.11307377299676059</v>
      </c>
      <c r="K61">
        <f t="shared" si="18"/>
        <v>0.99878059202588176</v>
      </c>
      <c r="L61">
        <f t="shared" si="19"/>
        <v>-3.3765619999612682</v>
      </c>
      <c r="M61">
        <f t="shared" si="20"/>
        <v>-6.8110686999998142</v>
      </c>
      <c r="O61">
        <v>1850</v>
      </c>
      <c r="P61">
        <v>3900000</v>
      </c>
      <c r="Q61">
        <v>650.60801500000002</v>
      </c>
      <c r="R61">
        <v>-504349.71805899998</v>
      </c>
      <c r="S61">
        <v>2525104.249605</v>
      </c>
      <c r="T61">
        <v>-251.639038</v>
      </c>
      <c r="U61">
        <v>1582.722462</v>
      </c>
      <c r="V61">
        <f t="shared" si="15"/>
        <v>0.15827224619999999</v>
      </c>
      <c r="Y61">
        <v>3900000</v>
      </c>
      <c r="Z61">
        <v>25.999700000000001</v>
      </c>
      <c r="AA61">
        <v>110.863</v>
      </c>
      <c r="AB61">
        <v>84.863299999999995</v>
      </c>
      <c r="AD61">
        <f t="shared" si="21"/>
        <v>319843.9534869499</v>
      </c>
      <c r="AE61">
        <f t="shared" si="22"/>
        <v>0.16086957315308209</v>
      </c>
      <c r="AF61">
        <f t="shared" si="23"/>
        <v>104.11352907558984</v>
      </c>
      <c r="AG61">
        <f t="shared" si="24"/>
        <v>5.7840705751390194E-3</v>
      </c>
      <c r="AI61">
        <v>5.7905375993287942</v>
      </c>
      <c r="AJ61">
        <v>33.04788997496275</v>
      </c>
    </row>
    <row r="62" spans="2:44" x14ac:dyDescent="0.2">
      <c r="B62">
        <v>1900</v>
      </c>
      <c r="C62">
        <v>4000000</v>
      </c>
      <c r="D62">
        <v>650.55666299999996</v>
      </c>
      <c r="E62">
        <v>-504362.29354899999</v>
      </c>
      <c r="F62">
        <v>2525104.249605</v>
      </c>
      <c r="G62">
        <v>-267.00875200000002</v>
      </c>
      <c r="I62">
        <f t="shared" si="16"/>
        <v>1721.3076104258071</v>
      </c>
      <c r="J62">
        <f t="shared" si="17"/>
        <v>0.11612982091559196</v>
      </c>
      <c r="K62">
        <f t="shared" si="18"/>
        <v>0.99878059202588176</v>
      </c>
      <c r="L62">
        <f t="shared" si="19"/>
        <v>-15.952051999978721</v>
      </c>
      <c r="M62">
        <f t="shared" si="20"/>
        <v>-7.0900418000001082</v>
      </c>
      <c r="O62">
        <v>1900</v>
      </c>
      <c r="P62">
        <v>4000000</v>
      </c>
      <c r="Q62">
        <v>650.55666299999996</v>
      </c>
      <c r="R62">
        <v>-504362.29354899999</v>
      </c>
      <c r="S62">
        <v>2525104.249605</v>
      </c>
      <c r="T62">
        <v>-267.00875200000002</v>
      </c>
      <c r="U62">
        <v>1641.142981</v>
      </c>
      <c r="V62">
        <f t="shared" si="15"/>
        <v>0.1641142981</v>
      </c>
      <c r="Y62">
        <v>4000000</v>
      </c>
      <c r="Z62">
        <v>26.0581</v>
      </c>
      <c r="AA62">
        <v>111.35599999999999</v>
      </c>
      <c r="AB62">
        <v>85.297899999999998</v>
      </c>
      <c r="AD62">
        <f t="shared" si="21"/>
        <v>324783.09428519005</v>
      </c>
      <c r="AE62">
        <f t="shared" si="22"/>
        <v>0.1642707700873336</v>
      </c>
      <c r="AF62">
        <f t="shared" si="23"/>
        <v>102.93914704133761</v>
      </c>
      <c r="AG62">
        <f t="shared" si="24"/>
        <v>5.8500581878551281E-3</v>
      </c>
      <c r="AI62">
        <v>5.321906593434317</v>
      </c>
      <c r="AJ62">
        <v>33.080421828480418</v>
      </c>
    </row>
    <row r="63" spans="2:44" x14ac:dyDescent="0.2">
      <c r="B63">
        <v>1950</v>
      </c>
      <c r="C63">
        <v>4100000</v>
      </c>
      <c r="D63">
        <v>650.54861900000003</v>
      </c>
      <c r="E63">
        <v>-504358.36989600002</v>
      </c>
      <c r="F63">
        <v>2525104.249605</v>
      </c>
      <c r="G63">
        <v>-276.32364000000001</v>
      </c>
      <c r="I63">
        <f t="shared" si="16"/>
        <v>1725.2312634257833</v>
      </c>
      <c r="J63">
        <f t="shared" si="17"/>
        <v>0.11918586883442332</v>
      </c>
      <c r="K63">
        <f t="shared" si="18"/>
        <v>0.99878059202588176</v>
      </c>
      <c r="L63">
        <f t="shared" si="19"/>
        <v>-12.028399000002537</v>
      </c>
      <c r="M63">
        <f t="shared" si="20"/>
        <v>-6.7600589400002358</v>
      </c>
      <c r="O63">
        <v>1950</v>
      </c>
      <c r="P63">
        <v>4100000</v>
      </c>
      <c r="Q63">
        <v>650.54861900000003</v>
      </c>
      <c r="R63">
        <v>-504358.36989600002</v>
      </c>
      <c r="S63">
        <v>2525104.249605</v>
      </c>
      <c r="T63">
        <v>-276.32364000000001</v>
      </c>
      <c r="U63">
        <v>1745.5601059999999</v>
      </c>
      <c r="V63">
        <f t="shared" si="15"/>
        <v>0.17455601060000001</v>
      </c>
      <c r="Y63">
        <v>4100000</v>
      </c>
      <c r="Z63">
        <v>26.2227</v>
      </c>
      <c r="AA63">
        <v>111.63500000000001</v>
      </c>
      <c r="AB63">
        <v>85.412300000000002</v>
      </c>
      <c r="AD63">
        <f t="shared" si="21"/>
        <v>326091.62732506118</v>
      </c>
      <c r="AE63">
        <f t="shared" si="22"/>
        <v>0.17402131584876274</v>
      </c>
      <c r="AF63">
        <f t="shared" si="23"/>
        <v>100.70378357700093</v>
      </c>
      <c r="AG63">
        <f t="shared" si="24"/>
        <v>5.9799143449217173E-3</v>
      </c>
      <c r="AI63">
        <v>5.8230573577018641</v>
      </c>
      <c r="AJ63">
        <v>33.090882644780379</v>
      </c>
      <c r="AK63">
        <f>AVERAGE(AI58:AI68)</f>
        <v>5.2502061534384117</v>
      </c>
      <c r="AL63">
        <f>AVERAGE(AJ58:AJ68)</f>
        <v>33.098205578454937</v>
      </c>
    </row>
    <row r="64" spans="2:44" x14ac:dyDescent="0.2">
      <c r="B64">
        <v>2000</v>
      </c>
      <c r="C64">
        <v>4200000</v>
      </c>
      <c r="D64">
        <v>650.57026299999995</v>
      </c>
      <c r="E64">
        <v>-504371.62065400003</v>
      </c>
      <c r="F64">
        <v>2525104.249605</v>
      </c>
      <c r="G64">
        <v>-96.555977999999996</v>
      </c>
      <c r="I64">
        <f t="shared" si="16"/>
        <v>1711.980505425774</v>
      </c>
      <c r="J64">
        <f t="shared" si="17"/>
        <v>0.12224191675325469</v>
      </c>
      <c r="K64">
        <f t="shared" si="18"/>
        <v>0.99878059202588176</v>
      </c>
      <c r="L64">
        <f t="shared" si="19"/>
        <v>-25.279157000011764</v>
      </c>
      <c r="M64">
        <f t="shared" si="20"/>
        <v>-7.1035471599999438</v>
      </c>
      <c r="O64">
        <v>2000</v>
      </c>
      <c r="P64">
        <v>4200000</v>
      </c>
      <c r="Q64">
        <v>650.57026299999995</v>
      </c>
      <c r="R64">
        <v>-504371.62065400003</v>
      </c>
      <c r="S64">
        <v>2525104.249605</v>
      </c>
      <c r="T64">
        <v>-96.555977999999996</v>
      </c>
      <c r="U64">
        <v>1840.460853</v>
      </c>
      <c r="V64">
        <f t="shared" si="15"/>
        <v>0.18404608530000002</v>
      </c>
      <c r="Y64">
        <v>4200000</v>
      </c>
      <c r="Z64">
        <v>25.899100000000001</v>
      </c>
      <c r="AA64">
        <v>111.05</v>
      </c>
      <c r="AB64">
        <v>85.150899999999993</v>
      </c>
      <c r="AD64">
        <f t="shared" si="21"/>
        <v>323106.82032116136</v>
      </c>
      <c r="AE64">
        <f t="shared" si="22"/>
        <v>0.18517729996302884</v>
      </c>
      <c r="AF64">
        <f t="shared" si="23"/>
        <v>97.287463598701677</v>
      </c>
      <c r="AG64">
        <f t="shared" si="24"/>
        <v>6.189903382454268E-3</v>
      </c>
      <c r="AI64">
        <v>5.6725717121440118</v>
      </c>
      <c r="AJ64">
        <v>33.0961596341266</v>
      </c>
    </row>
    <row r="65" spans="2:38" x14ac:dyDescent="0.2">
      <c r="B65">
        <v>2050</v>
      </c>
      <c r="C65">
        <v>4300000</v>
      </c>
      <c r="D65">
        <v>650.58344699999998</v>
      </c>
      <c r="E65">
        <v>-504364.01620700001</v>
      </c>
      <c r="F65">
        <v>2525104.249605</v>
      </c>
      <c r="G65">
        <v>-2.2695509999999999</v>
      </c>
      <c r="I65">
        <f t="shared" si="16"/>
        <v>1719.5849524257937</v>
      </c>
      <c r="J65">
        <f t="shared" si="17"/>
        <v>0.12529796467208607</v>
      </c>
      <c r="K65">
        <f t="shared" si="18"/>
        <v>0.99878059202588176</v>
      </c>
      <c r="L65">
        <f t="shared" si="19"/>
        <v>-17.674709999992047</v>
      </c>
      <c r="M65">
        <f t="shared" si="20"/>
        <v>-6.6864430599993652</v>
      </c>
      <c r="O65">
        <v>2050</v>
      </c>
      <c r="P65">
        <v>4300000</v>
      </c>
      <c r="Q65">
        <v>650.58344699999998</v>
      </c>
      <c r="R65">
        <v>-504364.01620700001</v>
      </c>
      <c r="S65">
        <v>2525104.249605</v>
      </c>
      <c r="T65">
        <v>-2.2695509999999999</v>
      </c>
      <c r="U65">
        <v>1954.3359310000001</v>
      </c>
      <c r="V65">
        <f t="shared" si="15"/>
        <v>0.19543359310000002</v>
      </c>
      <c r="Y65">
        <v>4300000</v>
      </c>
      <c r="Z65">
        <v>26.189699999999998</v>
      </c>
      <c r="AA65">
        <v>111.61199999999999</v>
      </c>
      <c r="AB65">
        <v>85.422300000000007</v>
      </c>
      <c r="AD65">
        <f t="shared" si="21"/>
        <v>326206.17633287888</v>
      </c>
      <c r="AE65">
        <f t="shared" si="22"/>
        <v>0.19476652945013451</v>
      </c>
      <c r="AF65">
        <f t="shared" si="23"/>
        <v>95.825053359833973</v>
      </c>
      <c r="AG65">
        <f t="shared" si="24"/>
        <v>6.2843690547050414E-3</v>
      </c>
      <c r="AI65">
        <v>5.3516339813764171</v>
      </c>
      <c r="AJ65">
        <v>33.136455024997552</v>
      </c>
    </row>
    <row r="66" spans="2:38" x14ac:dyDescent="0.2">
      <c r="B66">
        <v>2100</v>
      </c>
      <c r="C66">
        <v>4400000</v>
      </c>
      <c r="D66">
        <v>650.56761700000004</v>
      </c>
      <c r="E66">
        <v>-504339.79797000001</v>
      </c>
      <c r="F66">
        <v>2525104.249605</v>
      </c>
      <c r="G66">
        <v>-200.70305500000001</v>
      </c>
      <c r="I66">
        <f t="shared" si="16"/>
        <v>1743.8031894257874</v>
      </c>
      <c r="J66">
        <f t="shared" si="17"/>
        <v>0.12835401259091742</v>
      </c>
      <c r="K66">
        <f t="shared" si="18"/>
        <v>0.99878059202588176</v>
      </c>
      <c r="L66">
        <f t="shared" si="19"/>
        <v>6.5435270000016317</v>
      </c>
      <c r="M66">
        <f t="shared" si="20"/>
        <v>-6.354167259999886</v>
      </c>
      <c r="O66">
        <v>2100</v>
      </c>
      <c r="P66">
        <v>4400000</v>
      </c>
      <c r="Q66">
        <v>650.56761700000004</v>
      </c>
      <c r="R66">
        <v>-504339.79797000001</v>
      </c>
      <c r="S66">
        <v>2525104.249605</v>
      </c>
      <c r="T66">
        <v>-200.70305500000001</v>
      </c>
      <c r="U66">
        <v>2046.85778</v>
      </c>
      <c r="V66">
        <f t="shared" si="15"/>
        <v>0.20468577800000001</v>
      </c>
      <c r="Y66">
        <v>4400000</v>
      </c>
      <c r="Z66">
        <v>26.212</v>
      </c>
      <c r="AA66">
        <v>111.517</v>
      </c>
      <c r="AB66">
        <v>85.305000000000007</v>
      </c>
      <c r="AD66">
        <f t="shared" si="21"/>
        <v>324864.20361792383</v>
      </c>
      <c r="AE66">
        <f t="shared" si="22"/>
        <v>0.20482977924558701</v>
      </c>
      <c r="AF66">
        <f t="shared" si="23"/>
        <v>93.158677818435095</v>
      </c>
      <c r="AG66">
        <f t="shared" si="24"/>
        <v>6.4642394471686139E-3</v>
      </c>
      <c r="AI66">
        <v>5.8305694263768517</v>
      </c>
      <c r="AJ66">
        <v>33.177696903653434</v>
      </c>
    </row>
    <row r="67" spans="2:38" x14ac:dyDescent="0.2">
      <c r="B67">
        <v>2150</v>
      </c>
      <c r="C67">
        <v>4500000</v>
      </c>
      <c r="D67">
        <v>650.55281600000001</v>
      </c>
      <c r="E67">
        <v>-504354.24341300002</v>
      </c>
      <c r="F67">
        <v>2525104.249605</v>
      </c>
      <c r="G67">
        <v>-35.464955000000003</v>
      </c>
      <c r="I67">
        <f t="shared" si="16"/>
        <v>1729.3577464257833</v>
      </c>
      <c r="J67">
        <f t="shared" si="17"/>
        <v>0.13141006050974879</v>
      </c>
      <c r="K67">
        <f t="shared" si="18"/>
        <v>0.99878059202588176</v>
      </c>
      <c r="L67">
        <f t="shared" si="19"/>
        <v>-7.9019160000025295</v>
      </c>
      <c r="M67">
        <f t="shared" si="20"/>
        <v>-7.127440859999842</v>
      </c>
      <c r="O67">
        <v>2150</v>
      </c>
      <c r="P67">
        <v>4500000</v>
      </c>
      <c r="Q67">
        <v>650.55281600000001</v>
      </c>
      <c r="R67">
        <v>-504354.24341300002</v>
      </c>
      <c r="S67">
        <v>2525104.249605</v>
      </c>
      <c r="T67">
        <v>-35.464955000000003</v>
      </c>
      <c r="U67">
        <v>2156.9742740000002</v>
      </c>
      <c r="V67">
        <f t="shared" si="15"/>
        <v>0.21569742740000003</v>
      </c>
      <c r="Y67">
        <v>4500000</v>
      </c>
      <c r="Z67">
        <v>25.955100000000002</v>
      </c>
      <c r="AA67">
        <v>111.825</v>
      </c>
      <c r="AB67">
        <v>85.869900000000001</v>
      </c>
      <c r="AD67">
        <f t="shared" si="21"/>
        <v>331360.90609211824</v>
      </c>
      <c r="AE67">
        <f t="shared" si="22"/>
        <v>0.21161721024848096</v>
      </c>
      <c r="AF67">
        <f t="shared" si="23"/>
        <v>92.811877976127249</v>
      </c>
      <c r="AG67">
        <f t="shared" si="24"/>
        <v>6.488393653179777E-3</v>
      </c>
      <c r="AI67">
        <v>5.1396235083417716</v>
      </c>
      <c r="AJ67">
        <v>33.200137018584392</v>
      </c>
    </row>
    <row r="68" spans="2:38" x14ac:dyDescent="0.2">
      <c r="B68">
        <v>2200</v>
      </c>
      <c r="C68">
        <v>4600000</v>
      </c>
      <c r="D68">
        <v>650.59273399999995</v>
      </c>
      <c r="E68">
        <v>-504343.98979199998</v>
      </c>
      <c r="F68">
        <v>2525104.249605</v>
      </c>
      <c r="G68">
        <v>8.9555710000000008</v>
      </c>
      <c r="I68">
        <f t="shared" si="16"/>
        <v>1739.6113674258231</v>
      </c>
      <c r="J68">
        <f t="shared" si="17"/>
        <v>0.13446610842858017</v>
      </c>
      <c r="K68">
        <f t="shared" si="18"/>
        <v>0.99878059202588176</v>
      </c>
      <c r="L68">
        <f t="shared" si="19"/>
        <v>2.3517050000373274</v>
      </c>
      <c r="M68">
        <f t="shared" si="20"/>
        <v>-6.633459579998962</v>
      </c>
      <c r="O68">
        <v>2200</v>
      </c>
      <c r="P68">
        <v>4600000</v>
      </c>
      <c r="Q68">
        <v>650.59273399999995</v>
      </c>
      <c r="R68">
        <v>-504343.98979199998</v>
      </c>
      <c r="S68">
        <v>2525104.249605</v>
      </c>
      <c r="T68">
        <v>8.9555710000000008</v>
      </c>
      <c r="U68">
        <v>2265.3637869999998</v>
      </c>
      <c r="V68">
        <f t="shared" si="15"/>
        <v>0.22653637869999999</v>
      </c>
      <c r="Y68">
        <v>4600000</v>
      </c>
      <c r="Z68">
        <v>26.011500000000002</v>
      </c>
      <c r="AA68">
        <v>111.127</v>
      </c>
      <c r="AB68">
        <v>85.115499999999997</v>
      </c>
      <c r="AD68">
        <f t="shared" si="21"/>
        <v>322704.00977104722</v>
      </c>
      <c r="AE68">
        <f t="shared" si="22"/>
        <v>0.22821326299862513</v>
      </c>
      <c r="AF68">
        <f t="shared" si="23"/>
        <v>88.332888492783923</v>
      </c>
      <c r="AG68">
        <f t="shared" si="24"/>
        <v>6.8173928224841739E-3</v>
      </c>
      <c r="AI68">
        <v>3.5157055331033669</v>
      </c>
      <c r="AJ68">
        <v>33.378788892546766</v>
      </c>
    </row>
    <row r="69" spans="2:38" x14ac:dyDescent="0.2">
      <c r="B69">
        <v>2250</v>
      </c>
      <c r="C69">
        <v>4700000</v>
      </c>
      <c r="D69">
        <v>650.562319</v>
      </c>
      <c r="E69">
        <v>-504344.94463300001</v>
      </c>
      <c r="F69">
        <v>2525104.249605</v>
      </c>
      <c r="G69">
        <v>36.665869999999998</v>
      </c>
      <c r="I69">
        <f t="shared" si="16"/>
        <v>1738.6565264257952</v>
      </c>
      <c r="J69">
        <f t="shared" si="17"/>
        <v>0.13752215634741152</v>
      </c>
      <c r="K69">
        <f t="shared" si="18"/>
        <v>0.99878059202588176</v>
      </c>
      <c r="L69">
        <f t="shared" si="19"/>
        <v>1.3968640000093728</v>
      </c>
      <c r="M69">
        <f t="shared" si="20"/>
        <v>-6.8576288200003184</v>
      </c>
      <c r="O69">
        <v>2250</v>
      </c>
      <c r="P69">
        <v>4700000</v>
      </c>
      <c r="Q69">
        <v>650.562319</v>
      </c>
      <c r="R69">
        <v>-504344.94463300001</v>
      </c>
      <c r="S69">
        <v>2525104.249605</v>
      </c>
      <c r="T69">
        <v>36.665869999999998</v>
      </c>
      <c r="U69">
        <v>2391.0907040000002</v>
      </c>
      <c r="V69">
        <f t="shared" si="15"/>
        <v>0.23910907040000004</v>
      </c>
      <c r="Y69">
        <v>4700000</v>
      </c>
      <c r="Z69">
        <v>25.902200000000001</v>
      </c>
      <c r="AA69">
        <v>111.3</v>
      </c>
      <c r="AB69">
        <v>85.397800000000004</v>
      </c>
      <c r="AD69">
        <f t="shared" si="21"/>
        <v>325925.57890095864</v>
      </c>
      <c r="AE69">
        <f t="shared" si="22"/>
        <v>0.23849808374861595</v>
      </c>
      <c r="AF69">
        <f t="shared" si="23"/>
        <v>87.232170495181023</v>
      </c>
      <c r="AG69">
        <f t="shared" si="24"/>
        <v>6.9034164412229938E-3</v>
      </c>
      <c r="AI69">
        <v>5.8231469076611182</v>
      </c>
      <c r="AJ69">
        <v>33.385262592161141</v>
      </c>
    </row>
    <row r="70" spans="2:38" x14ac:dyDescent="0.2">
      <c r="B70">
        <v>2300</v>
      </c>
      <c r="C70">
        <v>4800000</v>
      </c>
      <c r="D70">
        <v>650.584474</v>
      </c>
      <c r="E70">
        <v>-504329.40214399999</v>
      </c>
      <c r="F70">
        <v>2525104.249605</v>
      </c>
      <c r="G70">
        <v>9.7369179999999993</v>
      </c>
      <c r="I70">
        <f t="shared" si="16"/>
        <v>1754.1990154258092</v>
      </c>
      <c r="J70">
        <f t="shared" si="17"/>
        <v>0.1405782042662429</v>
      </c>
      <c r="K70">
        <f t="shared" si="18"/>
        <v>0.99878059202588176</v>
      </c>
      <c r="L70">
        <f t="shared" si="19"/>
        <v>16.939353000023402</v>
      </c>
      <c r="M70">
        <f t="shared" si="20"/>
        <v>-6.5276822199994786</v>
      </c>
      <c r="O70">
        <v>2300</v>
      </c>
      <c r="P70">
        <v>4800000</v>
      </c>
      <c r="Q70">
        <v>650.584474</v>
      </c>
      <c r="R70">
        <v>-504329.40214399999</v>
      </c>
      <c r="S70">
        <v>2525104.249605</v>
      </c>
      <c r="T70">
        <v>9.7369179999999993</v>
      </c>
      <c r="U70">
        <v>2525.7625739999999</v>
      </c>
      <c r="V70">
        <f t="shared" si="15"/>
        <v>0.2525762574</v>
      </c>
      <c r="Y70">
        <v>4800000</v>
      </c>
      <c r="Z70">
        <v>25.998699999999999</v>
      </c>
      <c r="AA70">
        <v>111.113</v>
      </c>
      <c r="AB70">
        <v>85.1143</v>
      </c>
      <c r="AD70">
        <f t="shared" ref="AD70:AD95" si="25">(1/6)*3.14*(AB70)^3</f>
        <v>322690.36104600242</v>
      </c>
      <c r="AE70">
        <f t="shared" ref="AE70:AE95" si="26">V70*$AD$21/AD70</f>
        <v>0.2544566582222238</v>
      </c>
      <c r="AF70">
        <f t="shared" ref="AF70:AF95" si="27">AD70/O70*0.6022</f>
        <v>84.488754531262018</v>
      </c>
      <c r="AG70">
        <f t="shared" ref="AG70:AG95" si="28">O70/AD70</f>
        <v>7.1275757743260084E-3</v>
      </c>
      <c r="AI70">
        <v>4.4804696366495511</v>
      </c>
      <c r="AJ70">
        <v>33.387072212316561</v>
      </c>
    </row>
    <row r="71" spans="2:38" x14ac:dyDescent="0.2">
      <c r="B71">
        <v>2350</v>
      </c>
      <c r="C71">
        <v>4900000</v>
      </c>
      <c r="D71">
        <v>650.52286100000003</v>
      </c>
      <c r="E71">
        <v>-504329.163489</v>
      </c>
      <c r="F71">
        <v>2525104.249605</v>
      </c>
      <c r="G71">
        <v>9.6616809999999997</v>
      </c>
      <c r="I71">
        <f t="shared" si="16"/>
        <v>1754.4376704258029</v>
      </c>
      <c r="J71">
        <f t="shared" si="17"/>
        <v>0.14363425218507425</v>
      </c>
      <c r="K71">
        <f t="shared" si="18"/>
        <v>0.99878059202588176</v>
      </c>
      <c r="L71">
        <f t="shared" si="19"/>
        <v>17.178008000017144</v>
      </c>
      <c r="M71">
        <f t="shared" si="20"/>
        <v>-6.833758899999884</v>
      </c>
      <c r="O71">
        <v>2350</v>
      </c>
      <c r="P71">
        <v>4900000</v>
      </c>
      <c r="Q71">
        <v>650.52286100000003</v>
      </c>
      <c r="R71">
        <v>-504329.163489</v>
      </c>
      <c r="S71">
        <v>2525104.249605</v>
      </c>
      <c r="T71">
        <v>9.6616809999999997</v>
      </c>
      <c r="U71">
        <v>2630.935618</v>
      </c>
      <c r="V71">
        <f t="shared" si="15"/>
        <v>0.26309356179999999</v>
      </c>
      <c r="Y71">
        <v>4900000</v>
      </c>
      <c r="Z71">
        <v>26.003599999999999</v>
      </c>
      <c r="AA71">
        <v>111.304</v>
      </c>
      <c r="AB71">
        <v>85.300399999999996</v>
      </c>
      <c r="AD71">
        <f t="shared" si="25"/>
        <v>324811.65236928069</v>
      </c>
      <c r="AE71">
        <f t="shared" si="26"/>
        <v>0.26332125012170565</v>
      </c>
      <c r="AF71">
        <f t="shared" si="27"/>
        <v>83.234713641183319</v>
      </c>
      <c r="AG71">
        <f t="shared" si="28"/>
        <v>7.2349621168401566E-3</v>
      </c>
      <c r="AI71">
        <v>5.6971325334603335</v>
      </c>
      <c r="AJ71">
        <v>33.454381000539591</v>
      </c>
    </row>
    <row r="72" spans="2:38" x14ac:dyDescent="0.2">
      <c r="B72">
        <v>2400</v>
      </c>
      <c r="C72">
        <v>5000000</v>
      </c>
      <c r="D72">
        <v>650.49129500000004</v>
      </c>
      <c r="E72">
        <v>-504333.15448000003</v>
      </c>
      <c r="F72">
        <v>2525104.249605</v>
      </c>
      <c r="G72">
        <v>279.20509900000002</v>
      </c>
      <c r="I72">
        <f t="shared" si="16"/>
        <v>1750.4466794257751</v>
      </c>
      <c r="J72">
        <f t="shared" si="17"/>
        <v>0.14669030010390563</v>
      </c>
      <c r="K72">
        <f t="shared" si="18"/>
        <v>0.99878059202588176</v>
      </c>
      <c r="L72">
        <f t="shared" si="19"/>
        <v>13.187016999989282</v>
      </c>
      <c r="M72">
        <f t="shared" si="20"/>
        <v>-6.918351820000316</v>
      </c>
      <c r="O72">
        <v>2400</v>
      </c>
      <c r="P72">
        <v>5000000</v>
      </c>
      <c r="Q72">
        <v>650.49129500000004</v>
      </c>
      <c r="R72">
        <v>-504333.15448000003</v>
      </c>
      <c r="S72">
        <v>2525104.249605</v>
      </c>
      <c r="T72">
        <v>279.20509900000002</v>
      </c>
      <c r="U72">
        <v>2775.3820519999999</v>
      </c>
      <c r="V72">
        <f t="shared" si="15"/>
        <v>0.2775382052</v>
      </c>
      <c r="Y72">
        <v>5000000</v>
      </c>
      <c r="Z72">
        <v>25.863499999999998</v>
      </c>
      <c r="AA72">
        <v>111.36499999999999</v>
      </c>
      <c r="AB72">
        <v>85.501499999999993</v>
      </c>
      <c r="AD72">
        <f t="shared" si="25"/>
        <v>327114.35219078045</v>
      </c>
      <c r="AE72">
        <f t="shared" si="26"/>
        <v>0.27582299169594182</v>
      </c>
      <c r="AF72">
        <f t="shared" si="27"/>
        <v>82.078442870536662</v>
      </c>
      <c r="AG72">
        <f t="shared" si="28"/>
        <v>7.3368838264860538E-3</v>
      </c>
      <c r="AI72">
        <v>5.6351626421347341</v>
      </c>
      <c r="AJ72">
        <v>33.583197517639746</v>
      </c>
    </row>
    <row r="73" spans="2:38" x14ac:dyDescent="0.2">
      <c r="B73">
        <v>2450</v>
      </c>
      <c r="C73">
        <v>5100000</v>
      </c>
      <c r="D73">
        <v>650.533367</v>
      </c>
      <c r="E73">
        <v>-504333.56882300001</v>
      </c>
      <c r="F73">
        <v>2525104.249605</v>
      </c>
      <c r="G73">
        <v>413.61218600000001</v>
      </c>
      <c r="I73">
        <f t="shared" si="16"/>
        <v>1750.0323364257929</v>
      </c>
      <c r="J73">
        <f t="shared" si="17"/>
        <v>0.14974634802273701</v>
      </c>
      <c r="K73">
        <f t="shared" si="18"/>
        <v>0.99878059202588176</v>
      </c>
      <c r="L73">
        <f t="shared" si="19"/>
        <v>12.7726740000071</v>
      </c>
      <c r="M73">
        <f t="shared" si="20"/>
        <v>-6.8468188599994031</v>
      </c>
      <c r="O73">
        <v>2450</v>
      </c>
      <c r="P73">
        <v>5100000</v>
      </c>
      <c r="Q73">
        <v>650.533367</v>
      </c>
      <c r="R73">
        <v>-504333.56882300001</v>
      </c>
      <c r="S73">
        <v>2525104.249605</v>
      </c>
      <c r="T73">
        <v>413.61218600000001</v>
      </c>
      <c r="U73">
        <v>2906.4730209999998</v>
      </c>
      <c r="V73">
        <f t="shared" si="15"/>
        <v>0.2906473021</v>
      </c>
      <c r="Y73">
        <v>5100000</v>
      </c>
      <c r="Z73">
        <v>25.9693</v>
      </c>
      <c r="AA73">
        <v>111.126</v>
      </c>
      <c r="AB73">
        <v>85.156700000000001</v>
      </c>
      <c r="AD73">
        <f t="shared" si="25"/>
        <v>323172.84947206033</v>
      </c>
      <c r="AE73">
        <f t="shared" si="26"/>
        <v>0.29237397821489086</v>
      </c>
      <c r="AF73">
        <f t="shared" si="27"/>
        <v>79.434567327377451</v>
      </c>
      <c r="AG73">
        <f t="shared" si="28"/>
        <v>7.5810823960068248E-3</v>
      </c>
      <c r="AI73">
        <v>5.0730310566298185</v>
      </c>
      <c r="AJ73">
        <v>33.601566461787428</v>
      </c>
    </row>
    <row r="74" spans="2:38" x14ac:dyDescent="0.2">
      <c r="B74">
        <v>2500</v>
      </c>
      <c r="C74">
        <v>5200000</v>
      </c>
      <c r="D74">
        <v>650.55042500000002</v>
      </c>
      <c r="E74">
        <v>-504323.38044099999</v>
      </c>
      <c r="F74">
        <v>2525104.249605</v>
      </c>
      <c r="G74">
        <v>394.00546200000002</v>
      </c>
      <c r="I74">
        <f t="shared" si="16"/>
        <v>1760.220718425815</v>
      </c>
      <c r="J74">
        <f t="shared" si="17"/>
        <v>0.15280239594156836</v>
      </c>
      <c r="K74">
        <f t="shared" si="18"/>
        <v>0.99878059202588176</v>
      </c>
      <c r="L74">
        <f t="shared" si="19"/>
        <v>22.961056000029203</v>
      </c>
      <c r="M74">
        <f t="shared" si="20"/>
        <v>-6.6347643599993171</v>
      </c>
      <c r="O74">
        <v>2500</v>
      </c>
      <c r="P74">
        <v>5200000</v>
      </c>
      <c r="Q74">
        <v>650.55042500000002</v>
      </c>
      <c r="R74">
        <v>-504323.38044099999</v>
      </c>
      <c r="S74">
        <v>2525104.249605</v>
      </c>
      <c r="T74">
        <v>394.00546200000002</v>
      </c>
      <c r="U74">
        <v>3073.0447610000001</v>
      </c>
      <c r="V74">
        <f t="shared" si="15"/>
        <v>0.3073044761</v>
      </c>
      <c r="Y74">
        <v>5200000</v>
      </c>
      <c r="Z74">
        <v>25.838799999999999</v>
      </c>
      <c r="AA74">
        <v>110.89100000000001</v>
      </c>
      <c r="AB74">
        <v>85.052199999999999</v>
      </c>
      <c r="AD74">
        <f t="shared" si="25"/>
        <v>321984.56468766846</v>
      </c>
      <c r="AE74">
        <f t="shared" si="26"/>
        <v>0.31027095446132474</v>
      </c>
      <c r="AF74">
        <f t="shared" si="27"/>
        <v>77.55964194196558</v>
      </c>
      <c r="AG74">
        <f t="shared" si="28"/>
        <v>7.7643473451128025E-3</v>
      </c>
      <c r="AI74">
        <v>3.4928143384929387</v>
      </c>
      <c r="AJ74">
        <v>33.610788390686636</v>
      </c>
      <c r="AK74">
        <f>AVERAGE(AI69:AI79)</f>
        <v>4.7752897684547682</v>
      </c>
      <c r="AL74">
        <f>AVERAGE(AJ69:AJ79)</f>
        <v>33.632126311174879</v>
      </c>
    </row>
    <row r="75" spans="2:38" x14ac:dyDescent="0.2">
      <c r="B75">
        <v>2550</v>
      </c>
      <c r="C75">
        <v>5300000</v>
      </c>
      <c r="D75">
        <v>650.56314599999996</v>
      </c>
      <c r="E75">
        <v>-504327.688333</v>
      </c>
      <c r="F75">
        <v>2525104.249605</v>
      </c>
      <c r="G75">
        <v>606.74965099999997</v>
      </c>
      <c r="I75">
        <f t="shared" si="16"/>
        <v>1755.9128264258034</v>
      </c>
      <c r="J75">
        <f t="shared" si="17"/>
        <v>0.15585844386039974</v>
      </c>
      <c r="K75">
        <f t="shared" si="18"/>
        <v>0.99878059202588176</v>
      </c>
      <c r="L75">
        <f t="shared" si="19"/>
        <v>18.653164000017568</v>
      </c>
      <c r="M75">
        <f t="shared" si="20"/>
        <v>-6.9246898399999921</v>
      </c>
      <c r="O75">
        <v>2550</v>
      </c>
      <c r="P75">
        <v>5300000</v>
      </c>
      <c r="Q75">
        <v>650.56314599999996</v>
      </c>
      <c r="R75">
        <v>-504327.688333</v>
      </c>
      <c r="S75">
        <v>2525104.249605</v>
      </c>
      <c r="T75">
        <v>606.74965099999997</v>
      </c>
      <c r="U75">
        <v>3163.293987</v>
      </c>
      <c r="V75">
        <f t="shared" si="15"/>
        <v>0.31632939870000004</v>
      </c>
      <c r="Y75">
        <v>5300000</v>
      </c>
      <c r="Z75">
        <v>26.403300000000002</v>
      </c>
      <c r="AA75">
        <v>111.355</v>
      </c>
      <c r="AB75">
        <v>84.951700000000002</v>
      </c>
      <c r="AD75">
        <f t="shared" si="25"/>
        <v>320844.51562353544</v>
      </c>
      <c r="AE75">
        <f t="shared" si="26"/>
        <v>0.32051785252771287</v>
      </c>
      <c r="AF75">
        <f t="shared" si="27"/>
        <v>75.769634238624718</v>
      </c>
      <c r="AG75">
        <f t="shared" si="28"/>
        <v>7.947774937166311E-3</v>
      </c>
      <c r="AI75">
        <v>3.532464637658209</v>
      </c>
      <c r="AJ75">
        <v>33.692104472496425</v>
      </c>
    </row>
    <row r="76" spans="2:38" x14ac:dyDescent="0.2">
      <c r="B76">
        <v>2600</v>
      </c>
      <c r="C76">
        <v>5400000</v>
      </c>
      <c r="D76">
        <v>650.57530199999997</v>
      </c>
      <c r="E76">
        <v>-504318.91859100002</v>
      </c>
      <c r="F76">
        <v>2525104.249605</v>
      </c>
      <c r="G76">
        <v>439.58281699999998</v>
      </c>
      <c r="I76">
        <f t="shared" si="16"/>
        <v>1764.6825684257783</v>
      </c>
      <c r="J76">
        <f t="shared" si="17"/>
        <v>0.15891449177923109</v>
      </c>
      <c r="K76">
        <f t="shared" si="18"/>
        <v>0.99878059202588176</v>
      </c>
      <c r="L76">
        <f t="shared" si="19"/>
        <v>27.422905999992508</v>
      </c>
      <c r="M76">
        <f t="shared" si="20"/>
        <v>-6.66313716000026</v>
      </c>
      <c r="O76">
        <v>2600</v>
      </c>
      <c r="P76">
        <v>5400000</v>
      </c>
      <c r="Q76">
        <v>650.57530199999997</v>
      </c>
      <c r="R76">
        <v>-504318.91859100002</v>
      </c>
      <c r="S76">
        <v>2525104.249605</v>
      </c>
      <c r="T76">
        <v>439.58281699999998</v>
      </c>
      <c r="U76">
        <v>3308.0470030000001</v>
      </c>
      <c r="V76">
        <f t="shared" si="15"/>
        <v>0.33080470030000003</v>
      </c>
      <c r="Y76">
        <v>5400000</v>
      </c>
      <c r="Z76">
        <v>26.1905</v>
      </c>
      <c r="AA76">
        <v>111.393</v>
      </c>
      <c r="AB76">
        <v>85.202500000000001</v>
      </c>
      <c r="AD76">
        <f t="shared" si="25"/>
        <v>323694.56808803318</v>
      </c>
      <c r="AE76">
        <f t="shared" si="26"/>
        <v>0.3322335973346135</v>
      </c>
      <c r="AF76">
        <f t="shared" si="27"/>
        <v>74.972641885620604</v>
      </c>
      <c r="AG76">
        <f t="shared" si="28"/>
        <v>8.0322633010415367E-3</v>
      </c>
      <c r="AI76">
        <v>4.8918838395635529</v>
      </c>
      <c r="AJ76">
        <v>33.714679826732166</v>
      </c>
    </row>
    <row r="77" spans="2:38" x14ac:dyDescent="0.2">
      <c r="B77">
        <v>2650</v>
      </c>
      <c r="C77">
        <v>5500000</v>
      </c>
      <c r="D77">
        <v>650.60738800000001</v>
      </c>
      <c r="E77">
        <v>-504307.749733</v>
      </c>
      <c r="F77">
        <v>2525104.249605</v>
      </c>
      <c r="G77">
        <v>367.08948900000001</v>
      </c>
      <c r="I77">
        <f t="shared" si="16"/>
        <v>1775.8514264257974</v>
      </c>
      <c r="J77">
        <f t="shared" si="17"/>
        <v>0.16197053969806247</v>
      </c>
      <c r="K77">
        <f t="shared" si="18"/>
        <v>0.99878059202588176</v>
      </c>
      <c r="L77">
        <f t="shared" si="19"/>
        <v>38.591764000011608</v>
      </c>
      <c r="M77">
        <f t="shared" si="20"/>
        <v>-6.6151548399993771</v>
      </c>
      <c r="O77">
        <v>2650</v>
      </c>
      <c r="P77">
        <v>5500000</v>
      </c>
      <c r="Q77">
        <v>650.60738800000001</v>
      </c>
      <c r="R77">
        <v>-504307.749733</v>
      </c>
      <c r="S77">
        <v>2525104.249605</v>
      </c>
      <c r="T77">
        <v>367.08948900000001</v>
      </c>
      <c r="U77">
        <v>3437.907209</v>
      </c>
      <c r="V77">
        <f t="shared" si="15"/>
        <v>0.34379072090000001</v>
      </c>
      <c r="Y77">
        <v>5500000</v>
      </c>
      <c r="Z77">
        <v>26.202500000000001</v>
      </c>
      <c r="AA77">
        <v>111.34099999999999</v>
      </c>
      <c r="AB77">
        <v>85.138499999999993</v>
      </c>
      <c r="AD77">
        <f t="shared" si="25"/>
        <v>322965.68471995718</v>
      </c>
      <c r="AE77">
        <f t="shared" si="26"/>
        <v>0.34605494413593058</v>
      </c>
      <c r="AF77">
        <f t="shared" si="27"/>
        <v>73.392428429569136</v>
      </c>
      <c r="AG77">
        <f t="shared" si="28"/>
        <v>8.2052060803233916E-3</v>
      </c>
      <c r="AI77">
        <v>3.131531506903972</v>
      </c>
      <c r="AJ77">
        <v>33.786789280521852</v>
      </c>
    </row>
    <row r="78" spans="2:38" x14ac:dyDescent="0.2">
      <c r="B78">
        <v>2700</v>
      </c>
      <c r="C78">
        <v>5600000</v>
      </c>
      <c r="D78">
        <v>650.53353000000004</v>
      </c>
      <c r="E78">
        <v>-504308.48341599997</v>
      </c>
      <c r="F78">
        <v>2525104.249605</v>
      </c>
      <c r="G78">
        <v>560.36159999999995</v>
      </c>
      <c r="I78">
        <f t="shared" si="16"/>
        <v>1775.1177434258279</v>
      </c>
      <c r="J78">
        <f t="shared" si="17"/>
        <v>0.16502658761689384</v>
      </c>
      <c r="K78">
        <f t="shared" si="18"/>
        <v>0.99878059202588176</v>
      </c>
      <c r="L78">
        <f t="shared" si="19"/>
        <v>37.858081000042148</v>
      </c>
      <c r="M78">
        <f t="shared" si="20"/>
        <v>-6.8532056599991487</v>
      </c>
      <c r="O78">
        <v>2700</v>
      </c>
      <c r="P78">
        <v>5600000</v>
      </c>
      <c r="Q78">
        <v>650.53353000000004</v>
      </c>
      <c r="R78">
        <v>-504308.48341599997</v>
      </c>
      <c r="S78">
        <v>2525104.249605</v>
      </c>
      <c r="T78">
        <v>560.36159999999995</v>
      </c>
      <c r="U78">
        <v>3642.8714319999999</v>
      </c>
      <c r="V78">
        <f t="shared" si="15"/>
        <v>0.3642871432</v>
      </c>
      <c r="Y78">
        <v>5600000</v>
      </c>
      <c r="Z78">
        <v>26.342300000000002</v>
      </c>
      <c r="AA78">
        <v>111.092</v>
      </c>
      <c r="AB78">
        <v>84.749700000000004</v>
      </c>
      <c r="AD78">
        <f t="shared" si="25"/>
        <v>318561.22030628764</v>
      </c>
      <c r="AE78">
        <f t="shared" si="26"/>
        <v>0.37175620505871648</v>
      </c>
      <c r="AF78">
        <f t="shared" si="27"/>
        <v>71.050950692017182</v>
      </c>
      <c r="AG78">
        <f t="shared" si="28"/>
        <v>8.4756079142465184E-3</v>
      </c>
      <c r="AI78">
        <v>5.5561529229451372</v>
      </c>
      <c r="AJ78">
        <v>33.838491995835717</v>
      </c>
    </row>
    <row r="79" spans="2:38" x14ac:dyDescent="0.2">
      <c r="B79">
        <v>2750</v>
      </c>
      <c r="C79">
        <v>5700000</v>
      </c>
      <c r="D79">
        <v>650.57016799999997</v>
      </c>
      <c r="E79">
        <v>-504300.78618400003</v>
      </c>
      <c r="F79">
        <v>2525104.249605</v>
      </c>
      <c r="G79">
        <v>739.00268400000004</v>
      </c>
      <c r="I79">
        <f t="shared" si="16"/>
        <v>1782.8149754257756</v>
      </c>
      <c r="J79">
        <f t="shared" si="17"/>
        <v>0.16808263553572519</v>
      </c>
      <c r="K79">
        <f t="shared" si="18"/>
        <v>0.99878059202588176</v>
      </c>
      <c r="L79">
        <f t="shared" si="19"/>
        <v>45.555312999989837</v>
      </c>
      <c r="M79">
        <f t="shared" si="20"/>
        <v>-6.6845873600008057</v>
      </c>
      <c r="O79">
        <v>2750</v>
      </c>
      <c r="P79">
        <v>5700000</v>
      </c>
      <c r="Q79">
        <v>650.57016799999997</v>
      </c>
      <c r="R79">
        <v>-504300.78618400003</v>
      </c>
      <c r="S79">
        <v>2525104.249605</v>
      </c>
      <c r="T79">
        <v>739.00268400000004</v>
      </c>
      <c r="U79">
        <v>3758.4419379999999</v>
      </c>
      <c r="V79">
        <f t="shared" si="15"/>
        <v>0.3758441938</v>
      </c>
      <c r="Y79">
        <v>5700000</v>
      </c>
      <c r="Z79">
        <v>25.625900000000001</v>
      </c>
      <c r="AA79">
        <v>111.374</v>
      </c>
      <c r="AB79">
        <v>85.748099999999994</v>
      </c>
      <c r="AD79">
        <f t="shared" si="25"/>
        <v>329952.87354014744</v>
      </c>
      <c r="AE79">
        <f t="shared" si="26"/>
        <v>0.37030810620763266</v>
      </c>
      <c r="AF79">
        <f t="shared" si="27"/>
        <v>72.253680162137002</v>
      </c>
      <c r="AG79">
        <f t="shared" si="28"/>
        <v>8.3345235654248371E-3</v>
      </c>
      <c r="AI79">
        <v>5.2143974309030714</v>
      </c>
      <c r="AJ79">
        <v>33.899055672206295</v>
      </c>
    </row>
    <row r="80" spans="2:38" x14ac:dyDescent="0.2">
      <c r="B80">
        <v>2800</v>
      </c>
      <c r="C80">
        <v>5800000</v>
      </c>
      <c r="D80">
        <v>650.55666799999995</v>
      </c>
      <c r="E80">
        <v>-504286.406548</v>
      </c>
      <c r="F80">
        <v>2525104.249605</v>
      </c>
      <c r="G80">
        <v>703.72256000000004</v>
      </c>
      <c r="I80">
        <f t="shared" si="16"/>
        <v>1797.1946114258026</v>
      </c>
      <c r="J80">
        <f t="shared" si="17"/>
        <v>0.17113868345455657</v>
      </c>
      <c r="K80">
        <f t="shared" si="18"/>
        <v>0.99878059202588176</v>
      </c>
      <c r="L80">
        <f t="shared" si="19"/>
        <v>59.934949000016786</v>
      </c>
      <c r="M80">
        <f t="shared" si="20"/>
        <v>-6.5509392799992199</v>
      </c>
      <c r="O80">
        <v>2800</v>
      </c>
      <c r="P80">
        <v>5800000</v>
      </c>
      <c r="Q80">
        <v>650.55666799999995</v>
      </c>
      <c r="R80">
        <v>-504286.406548</v>
      </c>
      <c r="S80">
        <v>2525104.249605</v>
      </c>
      <c r="T80">
        <v>703.72256000000004</v>
      </c>
      <c r="U80">
        <v>3959.4852519999999</v>
      </c>
      <c r="V80">
        <f t="shared" si="15"/>
        <v>0.39594852520000001</v>
      </c>
      <c r="Y80">
        <v>5800000</v>
      </c>
      <c r="Z80">
        <v>25.664400000000001</v>
      </c>
      <c r="AA80">
        <v>111.25700000000001</v>
      </c>
      <c r="AB80">
        <v>85.592600000000004</v>
      </c>
      <c r="AD80">
        <f t="shared" si="25"/>
        <v>328161.06646394724</v>
      </c>
      <c r="AE80">
        <f t="shared" si="26"/>
        <v>0.39224639769606701</v>
      </c>
      <c r="AF80">
        <f t="shared" si="27"/>
        <v>70.578069365924648</v>
      </c>
      <c r="AG80">
        <f t="shared" si="28"/>
        <v>8.5323954793632296E-3</v>
      </c>
      <c r="AI80">
        <v>4.4640390528507634</v>
      </c>
      <c r="AJ80">
        <v>34.032843702437312</v>
      </c>
    </row>
    <row r="81" spans="2:38" x14ac:dyDescent="0.2">
      <c r="B81">
        <v>2850</v>
      </c>
      <c r="C81">
        <v>5900000</v>
      </c>
      <c r="D81">
        <v>650.57601099999999</v>
      </c>
      <c r="E81">
        <v>-504284.40269199997</v>
      </c>
      <c r="F81">
        <v>2525104.249605</v>
      </c>
      <c r="G81">
        <v>882.95975299999998</v>
      </c>
      <c r="I81">
        <f t="shared" si="16"/>
        <v>1799.1984674258274</v>
      </c>
      <c r="J81">
        <f t="shared" si="17"/>
        <v>0.17419473137338792</v>
      </c>
      <c r="K81">
        <f t="shared" si="18"/>
        <v>0.99878059202588176</v>
      </c>
      <c r="L81">
        <f t="shared" si="19"/>
        <v>61.938805000041611</v>
      </c>
      <c r="M81">
        <f t="shared" si="20"/>
        <v>-6.7984548799992623</v>
      </c>
      <c r="O81">
        <v>2850</v>
      </c>
      <c r="P81">
        <v>5900000</v>
      </c>
      <c r="Q81">
        <v>650.57601099999999</v>
      </c>
      <c r="R81">
        <v>-504284.40269199997</v>
      </c>
      <c r="S81">
        <v>2525104.249605</v>
      </c>
      <c r="T81">
        <v>882.95975299999998</v>
      </c>
      <c r="U81">
        <v>4070.9164150000001</v>
      </c>
      <c r="V81">
        <f t="shared" si="15"/>
        <v>0.40709164150000005</v>
      </c>
      <c r="Y81">
        <v>5900000</v>
      </c>
      <c r="Z81">
        <v>26.343</v>
      </c>
      <c r="AA81">
        <v>111.613</v>
      </c>
      <c r="AB81">
        <v>85.27</v>
      </c>
      <c r="AD81">
        <f t="shared" si="25"/>
        <v>324464.49963910331</v>
      </c>
      <c r="AE81">
        <f t="shared" si="26"/>
        <v>0.40787988420622867</v>
      </c>
      <c r="AF81">
        <f t="shared" si="27"/>
        <v>68.55877953777825</v>
      </c>
      <c r="AG81">
        <f t="shared" si="28"/>
        <v>8.7837036198721574E-3</v>
      </c>
      <c r="AI81">
        <v>5.5446945357340773</v>
      </c>
      <c r="AJ81">
        <v>34.107974341132277</v>
      </c>
    </row>
    <row r="82" spans="2:38" x14ac:dyDescent="0.2">
      <c r="B82">
        <v>2900</v>
      </c>
      <c r="C82">
        <v>6000000</v>
      </c>
      <c r="D82">
        <v>650.54025300000001</v>
      </c>
      <c r="E82">
        <v>-504277.71684499999</v>
      </c>
      <c r="F82">
        <v>2525104.249605</v>
      </c>
      <c r="G82">
        <v>782.250677</v>
      </c>
      <c r="I82">
        <f t="shared" si="16"/>
        <v>1805.8843144258135</v>
      </c>
      <c r="J82">
        <f t="shared" si="17"/>
        <v>0.1772507792922193</v>
      </c>
      <c r="K82">
        <f t="shared" si="18"/>
        <v>0.99878059202588176</v>
      </c>
      <c r="L82">
        <f t="shared" si="19"/>
        <v>68.624652000027709</v>
      </c>
      <c r="M82">
        <f t="shared" si="20"/>
        <v>-6.7048150600000369</v>
      </c>
      <c r="O82">
        <v>2900</v>
      </c>
      <c r="P82">
        <v>6000000</v>
      </c>
      <c r="Q82">
        <v>650.54025300000001</v>
      </c>
      <c r="R82">
        <v>-504277.71684499999</v>
      </c>
      <c r="S82">
        <v>2525104.249605</v>
      </c>
      <c r="T82">
        <v>782.250677</v>
      </c>
      <c r="U82">
        <v>4271.3741069999996</v>
      </c>
      <c r="V82">
        <f t="shared" si="15"/>
        <v>0.4271374107</v>
      </c>
      <c r="Y82">
        <v>6000000</v>
      </c>
      <c r="Z82">
        <v>25.805800000000001</v>
      </c>
      <c r="AA82">
        <v>111.146</v>
      </c>
      <c r="AB82">
        <v>85.340199999999996</v>
      </c>
      <c r="AD82">
        <f t="shared" si="25"/>
        <v>325266.52256328438</v>
      </c>
      <c r="AE82">
        <f t="shared" si="26"/>
        <v>0.42690921816014848</v>
      </c>
      <c r="AF82">
        <f t="shared" si="27"/>
        <v>67.543275823313735</v>
      </c>
      <c r="AG82">
        <f t="shared" si="28"/>
        <v>8.91576537648682E-3</v>
      </c>
      <c r="AI82">
        <v>5.545944172592395</v>
      </c>
      <c r="AJ82">
        <v>34.189998684984047</v>
      </c>
    </row>
    <row r="83" spans="2:38" x14ac:dyDescent="0.2">
      <c r="B83">
        <v>2950</v>
      </c>
      <c r="C83">
        <v>6100000</v>
      </c>
      <c r="D83">
        <v>650.60681699999998</v>
      </c>
      <c r="E83">
        <v>-504268.07798100001</v>
      </c>
      <c r="F83">
        <v>2525104.249605</v>
      </c>
      <c r="G83">
        <v>1037.669762</v>
      </c>
      <c r="I83">
        <f t="shared" si="16"/>
        <v>1815.5231784257921</v>
      </c>
      <c r="J83">
        <f t="shared" si="17"/>
        <v>0.18030682721105068</v>
      </c>
      <c r="K83">
        <f t="shared" si="18"/>
        <v>0.99878059202588176</v>
      </c>
      <c r="L83">
        <f t="shared" si="19"/>
        <v>78.263516000006348</v>
      </c>
      <c r="M83">
        <f t="shared" si="20"/>
        <v>-6.6457547200001867</v>
      </c>
      <c r="O83">
        <v>2950</v>
      </c>
      <c r="P83">
        <v>6100000</v>
      </c>
      <c r="Q83">
        <v>650.60681699999998</v>
      </c>
      <c r="R83">
        <v>-504268.07798100001</v>
      </c>
      <c r="S83">
        <v>2525104.249605</v>
      </c>
      <c r="T83">
        <v>1037.669762</v>
      </c>
      <c r="U83">
        <v>4407.9540690000003</v>
      </c>
      <c r="V83">
        <f t="shared" si="15"/>
        <v>0.44079540690000008</v>
      </c>
      <c r="Y83">
        <v>6100000</v>
      </c>
      <c r="Z83">
        <v>25.823499999999999</v>
      </c>
      <c r="AA83">
        <v>111.26900000000001</v>
      </c>
      <c r="AB83">
        <v>85.445499999999996</v>
      </c>
      <c r="AD83">
        <f t="shared" si="25"/>
        <v>326472.03333554225</v>
      </c>
      <c r="AE83">
        <f t="shared" si="26"/>
        <v>0.43893313300069997</v>
      </c>
      <c r="AF83">
        <f t="shared" si="27"/>
        <v>66.644562194801196</v>
      </c>
      <c r="AG83">
        <f t="shared" si="28"/>
        <v>9.0359960388032429E-3</v>
      </c>
      <c r="AI83">
        <v>5.1957710421635444</v>
      </c>
      <c r="AJ83">
        <v>34.368524659574646</v>
      </c>
    </row>
    <row r="84" spans="2:38" x14ac:dyDescent="0.2">
      <c r="B84">
        <v>3000</v>
      </c>
      <c r="C84">
        <v>6200000</v>
      </c>
      <c r="D84">
        <v>650.57657600000005</v>
      </c>
      <c r="E84">
        <v>-504260.65304100001</v>
      </c>
      <c r="F84">
        <v>2525104.249605</v>
      </c>
      <c r="G84">
        <v>1106.28442</v>
      </c>
      <c r="I84">
        <f t="shared" si="16"/>
        <v>1822.9481184257893</v>
      </c>
      <c r="J84">
        <f t="shared" si="17"/>
        <v>0.18336287512988203</v>
      </c>
      <c r="K84">
        <f t="shared" si="18"/>
        <v>0.99878059202588176</v>
      </c>
      <c r="L84">
        <f t="shared" si="19"/>
        <v>85.688456000003498</v>
      </c>
      <c r="M84">
        <f t="shared" si="20"/>
        <v>-6.6900331999998164</v>
      </c>
      <c r="O84">
        <v>3000</v>
      </c>
      <c r="P84">
        <v>6200000</v>
      </c>
      <c r="Q84">
        <v>650.57657600000005</v>
      </c>
      <c r="R84">
        <v>-504260.65304100001</v>
      </c>
      <c r="S84">
        <v>2525104.249605</v>
      </c>
      <c r="T84">
        <v>1106.28442</v>
      </c>
      <c r="U84">
        <v>4617.2884770000001</v>
      </c>
      <c r="V84">
        <f t="shared" si="15"/>
        <v>0.4617288477</v>
      </c>
      <c r="Y84">
        <v>6200000</v>
      </c>
      <c r="Z84">
        <v>26.024999999999999</v>
      </c>
      <c r="AA84">
        <v>111.28</v>
      </c>
      <c r="AB84">
        <v>85.254999999999995</v>
      </c>
      <c r="AD84">
        <f t="shared" si="25"/>
        <v>324293.29834716953</v>
      </c>
      <c r="AE84">
        <f t="shared" si="26"/>
        <v>0.462867111648121</v>
      </c>
      <c r="AF84">
        <f t="shared" si="27"/>
        <v>65.09647475488849</v>
      </c>
      <c r="AG84">
        <f t="shared" si="28"/>
        <v>9.2508849713828327E-3</v>
      </c>
      <c r="AI84">
        <v>4.0021138041322022</v>
      </c>
      <c r="AJ84">
        <v>34.533191916717136</v>
      </c>
    </row>
    <row r="85" spans="2:38" x14ac:dyDescent="0.2">
      <c r="B85">
        <v>3050</v>
      </c>
      <c r="C85">
        <v>6300000</v>
      </c>
      <c r="D85">
        <v>650.57060799999999</v>
      </c>
      <c r="E85">
        <v>-504243.57097900001</v>
      </c>
      <c r="F85">
        <v>2525104.249605</v>
      </c>
      <c r="G85">
        <v>1326.0633210000001</v>
      </c>
      <c r="I85">
        <f t="shared" si="16"/>
        <v>1840.0301804257906</v>
      </c>
      <c r="J85">
        <f t="shared" si="17"/>
        <v>0.18641892304871341</v>
      </c>
      <c r="K85">
        <f t="shared" si="18"/>
        <v>0.99878059202588176</v>
      </c>
      <c r="L85">
        <f t="shared" si="19"/>
        <v>102.77051800000481</v>
      </c>
      <c r="M85">
        <f t="shared" si="20"/>
        <v>-6.496890759999733</v>
      </c>
      <c r="O85">
        <v>3050</v>
      </c>
      <c r="P85">
        <v>6300000</v>
      </c>
      <c r="Q85">
        <v>650.57060799999999</v>
      </c>
      <c r="R85">
        <v>-504243.57097900001</v>
      </c>
      <c r="S85">
        <v>2525104.249605</v>
      </c>
      <c r="T85">
        <v>1326.0633210000001</v>
      </c>
      <c r="U85">
        <v>4773.1271790000001</v>
      </c>
      <c r="V85">
        <f t="shared" si="15"/>
        <v>0.47731271790000002</v>
      </c>
      <c r="Y85">
        <v>6300000</v>
      </c>
      <c r="Z85">
        <v>25.9284</v>
      </c>
      <c r="AA85">
        <v>111.349</v>
      </c>
      <c r="AB85">
        <v>85.420599999999993</v>
      </c>
      <c r="AD85">
        <f t="shared" si="25"/>
        <v>326186.70110930153</v>
      </c>
      <c r="AE85">
        <f t="shared" si="26"/>
        <v>0.47571193146130863</v>
      </c>
      <c r="AF85">
        <f t="shared" si="27"/>
        <v>64.403157838695535</v>
      </c>
      <c r="AG85">
        <f t="shared" si="28"/>
        <v>9.3504731787884231E-3</v>
      </c>
      <c r="AI85">
        <v>3.7359180563554464</v>
      </c>
      <c r="AJ85">
        <v>34.60296826459146</v>
      </c>
      <c r="AK85">
        <f>AVERAGE(AI80:AI90)</f>
        <v>5.0109148683408211</v>
      </c>
      <c r="AL85">
        <f>AVERAGE(AJ80:AJ90)</f>
        <v>34.482625085663294</v>
      </c>
    </row>
    <row r="86" spans="2:38" x14ac:dyDescent="0.2">
      <c r="B86">
        <v>3100</v>
      </c>
      <c r="C86">
        <v>6400000</v>
      </c>
      <c r="D86">
        <v>650.54315799999995</v>
      </c>
      <c r="E86">
        <v>-504249.666661</v>
      </c>
      <c r="F86">
        <v>2525104.249605</v>
      </c>
      <c r="G86">
        <v>1366.0825460000001</v>
      </c>
      <c r="I86">
        <f t="shared" si="16"/>
        <v>1833.9344984258059</v>
      </c>
      <c r="J86">
        <f t="shared" si="17"/>
        <v>0.18947497096754476</v>
      </c>
      <c r="K86">
        <f t="shared" si="18"/>
        <v>0.99878059202588176</v>
      </c>
      <c r="L86">
        <f t="shared" si="19"/>
        <v>96.67483600002015</v>
      </c>
      <c r="M86">
        <f t="shared" si="20"/>
        <v>-6.9604456399994525</v>
      </c>
      <c r="O86">
        <v>3100</v>
      </c>
      <c r="P86">
        <v>6400000</v>
      </c>
      <c r="Q86">
        <v>650.54315799999995</v>
      </c>
      <c r="R86">
        <v>-504249.666661</v>
      </c>
      <c r="S86">
        <v>2525104.249605</v>
      </c>
      <c r="T86">
        <v>1366.0825460000001</v>
      </c>
      <c r="U86">
        <v>4939.4025240000001</v>
      </c>
      <c r="V86">
        <f t="shared" si="15"/>
        <v>0.49394025240000006</v>
      </c>
      <c r="Y86">
        <v>6400000</v>
      </c>
      <c r="Z86">
        <v>25.6587</v>
      </c>
      <c r="AA86">
        <v>110.93600000000001</v>
      </c>
      <c r="AB86">
        <v>85.277299999999997</v>
      </c>
      <c r="AD86">
        <f t="shared" si="25"/>
        <v>324547.83939385391</v>
      </c>
      <c r="AE86">
        <f t="shared" si="26"/>
        <v>0.49476957502231761</v>
      </c>
      <c r="AF86">
        <f t="shared" si="27"/>
        <v>63.04603512354155</v>
      </c>
      <c r="AG86">
        <f t="shared" si="28"/>
        <v>9.5517505394266573E-3</v>
      </c>
      <c r="AI86">
        <v>5.3477061004431174</v>
      </c>
      <c r="AJ86">
        <v>34.626091413387762</v>
      </c>
    </row>
    <row r="87" spans="2:38" x14ac:dyDescent="0.2">
      <c r="B87">
        <v>3150</v>
      </c>
      <c r="C87">
        <v>6500000</v>
      </c>
      <c r="D87">
        <v>650.52722300000005</v>
      </c>
      <c r="E87">
        <v>-504245.39993199997</v>
      </c>
      <c r="F87">
        <v>2525104.249605</v>
      </c>
      <c r="G87">
        <v>1497.527767</v>
      </c>
      <c r="I87">
        <f t="shared" si="16"/>
        <v>1838.2012274258304</v>
      </c>
      <c r="J87">
        <f t="shared" si="17"/>
        <v>0.19253101888637614</v>
      </c>
      <c r="K87">
        <f t="shared" si="18"/>
        <v>0.99878059202588176</v>
      </c>
      <c r="L87">
        <f t="shared" si="19"/>
        <v>100.94156500004465</v>
      </c>
      <c r="M87">
        <f t="shared" si="20"/>
        <v>-6.7531974199992693</v>
      </c>
      <c r="O87">
        <v>3150</v>
      </c>
      <c r="P87">
        <v>6500000</v>
      </c>
      <c r="Q87">
        <v>650.52722300000005</v>
      </c>
      <c r="R87">
        <v>-504245.39993199997</v>
      </c>
      <c r="S87">
        <v>2525104.249605</v>
      </c>
      <c r="T87">
        <v>1497.527767</v>
      </c>
      <c r="U87">
        <v>5151.7792509999999</v>
      </c>
      <c r="V87">
        <f t="shared" si="15"/>
        <v>0.51517792510000004</v>
      </c>
      <c r="Y87">
        <v>6500000</v>
      </c>
      <c r="Z87">
        <v>25.965599999999998</v>
      </c>
      <c r="AA87">
        <v>111.16200000000001</v>
      </c>
      <c r="AB87">
        <v>85.196399999999997</v>
      </c>
      <c r="AD87">
        <f t="shared" si="25"/>
        <v>323625.04915947694</v>
      </c>
      <c r="AE87">
        <f t="shared" si="26"/>
        <v>0.51751435958370084</v>
      </c>
      <c r="AF87">
        <f t="shared" si="27"/>
        <v>61.868890350424444</v>
      </c>
      <c r="AG87">
        <f t="shared" si="28"/>
        <v>9.7334863545983832E-3</v>
      </c>
      <c r="AI87">
        <v>5.260227389335312</v>
      </c>
      <c r="AJ87">
        <v>34.628259914085078</v>
      </c>
    </row>
    <row r="88" spans="2:38" x14ac:dyDescent="0.2">
      <c r="B88">
        <v>3200</v>
      </c>
      <c r="C88">
        <v>6600000</v>
      </c>
      <c r="D88">
        <v>650.53183100000001</v>
      </c>
      <c r="E88">
        <v>-504236.30039699998</v>
      </c>
      <c r="F88">
        <v>2525104.249605</v>
      </c>
      <c r="G88">
        <v>1361.7284770000001</v>
      </c>
      <c r="I88">
        <f t="shared" si="16"/>
        <v>1847.3007624258171</v>
      </c>
      <c r="J88">
        <f t="shared" si="17"/>
        <v>0.19558706680520752</v>
      </c>
      <c r="K88">
        <f t="shared" si="18"/>
        <v>0.99878059202588176</v>
      </c>
      <c r="L88">
        <f t="shared" si="19"/>
        <v>110.04110000003129</v>
      </c>
      <c r="M88">
        <f t="shared" si="20"/>
        <v>-6.6565413000000264</v>
      </c>
      <c r="O88">
        <v>3200</v>
      </c>
      <c r="P88">
        <v>6600000</v>
      </c>
      <c r="Q88">
        <v>650.53183100000001</v>
      </c>
      <c r="R88">
        <v>-504236.30039699998</v>
      </c>
      <c r="S88">
        <v>2525104.249605</v>
      </c>
      <c r="T88">
        <v>1361.7284770000001</v>
      </c>
      <c r="U88">
        <v>5347.7634340000004</v>
      </c>
      <c r="V88">
        <f t="shared" si="15"/>
        <v>0.53477634340000002</v>
      </c>
      <c r="Y88">
        <v>6600000</v>
      </c>
      <c r="Z88">
        <v>25.753900000000002</v>
      </c>
      <c r="AA88">
        <v>111.286</v>
      </c>
      <c r="AB88">
        <v>85.5321</v>
      </c>
      <c r="AD88">
        <f t="shared" si="25"/>
        <v>327465.68925364624</v>
      </c>
      <c r="AE88">
        <f t="shared" si="26"/>
        <v>0.53090115859421361</v>
      </c>
      <c r="AF88">
        <f t="shared" si="27"/>
        <v>61.624949396420547</v>
      </c>
      <c r="AG88">
        <f t="shared" si="28"/>
        <v>9.7720161379147262E-3</v>
      </c>
      <c r="AI88">
        <v>5.2366800832409481</v>
      </c>
      <c r="AJ88">
        <v>34.665606723596213</v>
      </c>
    </row>
    <row r="89" spans="2:38" x14ac:dyDescent="0.2">
      <c r="B89">
        <v>3250</v>
      </c>
      <c r="C89">
        <v>6700000</v>
      </c>
      <c r="D89">
        <v>650.52263900000003</v>
      </c>
      <c r="E89">
        <v>-504237.07756599999</v>
      </c>
      <c r="F89">
        <v>2525104.249605</v>
      </c>
      <c r="G89">
        <v>1666.523666</v>
      </c>
      <c r="I89">
        <f t="shared" si="16"/>
        <v>1846.5235934258089</v>
      </c>
      <c r="J89">
        <f t="shared" si="17"/>
        <v>0.19864311472403887</v>
      </c>
      <c r="K89">
        <f t="shared" si="18"/>
        <v>0.99878059202588176</v>
      </c>
      <c r="L89">
        <f t="shared" si="19"/>
        <v>109.26393100002315</v>
      </c>
      <c r="M89">
        <f t="shared" si="20"/>
        <v>-6.8540753799999221</v>
      </c>
      <c r="O89">
        <v>3250</v>
      </c>
      <c r="P89">
        <v>6700000</v>
      </c>
      <c r="Q89">
        <v>650.52263900000003</v>
      </c>
      <c r="R89">
        <v>-504237.07756599999</v>
      </c>
      <c r="S89">
        <v>2525104.249605</v>
      </c>
      <c r="T89">
        <v>1666.523666</v>
      </c>
      <c r="U89">
        <v>5513.2095390000004</v>
      </c>
      <c r="V89">
        <f t="shared" si="15"/>
        <v>0.55132095390000002</v>
      </c>
      <c r="Y89">
        <v>6700000</v>
      </c>
      <c r="Z89">
        <v>26.4846</v>
      </c>
      <c r="AA89">
        <v>111.36499999999999</v>
      </c>
      <c r="AB89">
        <v>84.880399999999995</v>
      </c>
      <c r="AD89">
        <f t="shared" si="25"/>
        <v>320037.33862817835</v>
      </c>
      <c r="AE89">
        <f t="shared" si="26"/>
        <v>0.5600298001821219</v>
      </c>
      <c r="AF89">
        <f t="shared" si="27"/>
        <v>59.300457022119687</v>
      </c>
      <c r="AG89">
        <f t="shared" si="28"/>
        <v>1.0155065074378316E-2</v>
      </c>
      <c r="AI89">
        <v>5.4703373897746603</v>
      </c>
      <c r="AJ89">
        <v>34.771375340008042</v>
      </c>
    </row>
    <row r="90" spans="2:38" x14ac:dyDescent="0.2">
      <c r="B90">
        <v>3300</v>
      </c>
      <c r="C90">
        <v>6800000</v>
      </c>
      <c r="D90">
        <v>650.565967</v>
      </c>
      <c r="E90">
        <v>-504224.73281700001</v>
      </c>
      <c r="F90">
        <v>2525104.249605</v>
      </c>
      <c r="G90">
        <v>1879.4254510000001</v>
      </c>
      <c r="I90">
        <f t="shared" si="16"/>
        <v>1858.8683424257906</v>
      </c>
      <c r="J90">
        <f t="shared" si="17"/>
        <v>0.20169916264287024</v>
      </c>
      <c r="K90">
        <f t="shared" si="18"/>
        <v>0.99878059202588176</v>
      </c>
      <c r="L90">
        <f t="shared" si="19"/>
        <v>121.60868000000482</v>
      </c>
      <c r="M90">
        <f t="shared" si="20"/>
        <v>-6.5916370200001255</v>
      </c>
      <c r="O90">
        <v>3300</v>
      </c>
      <c r="P90">
        <v>6800000</v>
      </c>
      <c r="Q90">
        <v>650.565967</v>
      </c>
      <c r="R90">
        <v>-504224.73281700001</v>
      </c>
      <c r="S90">
        <v>2525104.249605</v>
      </c>
      <c r="T90">
        <v>1879.4254510000001</v>
      </c>
      <c r="U90">
        <v>5700.558575</v>
      </c>
      <c r="V90">
        <f t="shared" si="15"/>
        <v>0.57005585749999999</v>
      </c>
      <c r="Y90">
        <v>6800000</v>
      </c>
      <c r="Z90">
        <v>25.505700000000001</v>
      </c>
      <c r="AA90">
        <v>111.30200000000001</v>
      </c>
      <c r="AB90">
        <v>85.796300000000002</v>
      </c>
      <c r="AD90">
        <f t="shared" si="25"/>
        <v>330509.5973573387</v>
      </c>
      <c r="AE90">
        <f t="shared" si="26"/>
        <v>0.56071300100474775</v>
      </c>
      <c r="AF90">
        <f t="shared" si="27"/>
        <v>60.31299379654223</v>
      </c>
      <c r="AG90">
        <f t="shared" si="28"/>
        <v>9.9845814656695821E-3</v>
      </c>
      <c r="AI90">
        <v>5.3166319251265666</v>
      </c>
      <c r="AJ90">
        <v>34.782040981782174</v>
      </c>
    </row>
    <row r="91" spans="2:38" x14ac:dyDescent="0.2">
      <c r="B91">
        <v>3350</v>
      </c>
      <c r="C91">
        <v>6900000</v>
      </c>
      <c r="D91">
        <v>650.54953899999998</v>
      </c>
      <c r="E91">
        <v>-504212.53708500002</v>
      </c>
      <c r="F91">
        <v>2525104.249605</v>
      </c>
      <c r="G91">
        <v>2030.866712</v>
      </c>
      <c r="I91">
        <f t="shared" si="16"/>
        <v>1871.0640744257835</v>
      </c>
      <c r="J91">
        <f t="shared" si="17"/>
        <v>0.20475521056170159</v>
      </c>
      <c r="K91">
        <f t="shared" si="18"/>
        <v>0.99878059202588176</v>
      </c>
      <c r="L91">
        <f t="shared" si="19"/>
        <v>133.80441199999768</v>
      </c>
      <c r="M91">
        <f t="shared" si="20"/>
        <v>-6.5946173599999023</v>
      </c>
      <c r="O91">
        <v>3350</v>
      </c>
      <c r="P91">
        <v>6900000</v>
      </c>
      <c r="Q91">
        <v>650.54953899999998</v>
      </c>
      <c r="R91">
        <v>-504212.53708500002</v>
      </c>
      <c r="S91">
        <v>2525104.249605</v>
      </c>
      <c r="T91">
        <v>2030.866712</v>
      </c>
      <c r="U91">
        <v>5918.7544239999997</v>
      </c>
      <c r="V91">
        <f t="shared" ref="V91:V95" si="29">U91*10^-4</f>
        <v>0.59187544240000001</v>
      </c>
      <c r="Y91">
        <v>6900000</v>
      </c>
      <c r="Z91">
        <v>25.822299999999998</v>
      </c>
      <c r="AA91">
        <v>110.96599999999999</v>
      </c>
      <c r="AB91">
        <v>85.143699999999995</v>
      </c>
      <c r="AD91">
        <f t="shared" si="25"/>
        <v>323024.86561238242</v>
      </c>
      <c r="AE91">
        <f t="shared" si="26"/>
        <v>0.59566441350963217</v>
      </c>
      <c r="AF91">
        <f t="shared" si="27"/>
        <v>58.067335543813932</v>
      </c>
      <c r="AG91">
        <f t="shared" si="28"/>
        <v>1.037071865551017E-2</v>
      </c>
      <c r="AI91">
        <v>4.7981494211571656</v>
      </c>
      <c r="AJ91">
        <v>34.794766783163702</v>
      </c>
    </row>
    <row r="92" spans="2:38" x14ac:dyDescent="0.2">
      <c r="B92">
        <v>3400</v>
      </c>
      <c r="C92">
        <v>7000000</v>
      </c>
      <c r="D92">
        <v>650.59060599999998</v>
      </c>
      <c r="E92">
        <v>-504203.34005100001</v>
      </c>
      <c r="F92">
        <v>2525104.249605</v>
      </c>
      <c r="G92">
        <v>2022.04918</v>
      </c>
      <c r="I92">
        <f t="shared" si="16"/>
        <v>1880.2611084257951</v>
      </c>
      <c r="J92">
        <f t="shared" si="17"/>
        <v>0.20781125848053297</v>
      </c>
      <c r="K92">
        <f t="shared" si="18"/>
        <v>0.99878059202588176</v>
      </c>
      <c r="L92">
        <f t="shared" si="19"/>
        <v>143.00144600000931</v>
      </c>
      <c r="M92">
        <f t="shared" si="20"/>
        <v>-6.6545913199995264</v>
      </c>
      <c r="O92">
        <v>3400</v>
      </c>
      <c r="P92">
        <v>7000000</v>
      </c>
      <c r="Q92">
        <v>650.59060599999998</v>
      </c>
      <c r="R92">
        <v>-504203.34005100001</v>
      </c>
      <c r="S92">
        <v>2525104.249605</v>
      </c>
      <c r="T92">
        <v>2022.04918</v>
      </c>
      <c r="U92">
        <v>6131.6999470000001</v>
      </c>
      <c r="V92">
        <f t="shared" si="29"/>
        <v>0.6131699947</v>
      </c>
      <c r="Y92">
        <v>7000000</v>
      </c>
      <c r="Z92">
        <v>25.772300000000001</v>
      </c>
      <c r="AA92">
        <v>111.515</v>
      </c>
      <c r="AB92">
        <v>85.742699999999999</v>
      </c>
      <c r="AD92">
        <f t="shared" si="25"/>
        <v>329890.54096436669</v>
      </c>
      <c r="AE92">
        <f t="shared" si="26"/>
        <v>0.60425231101435595</v>
      </c>
      <c r="AF92">
        <f t="shared" si="27"/>
        <v>58.429436402571056</v>
      </c>
      <c r="AG92">
        <f t="shared" si="28"/>
        <v>1.0306448890776934E-2</v>
      </c>
      <c r="AI92">
        <v>5.2544390239552881</v>
      </c>
      <c r="AJ92">
        <v>34.828175491203375</v>
      </c>
    </row>
    <row r="93" spans="2:38" x14ac:dyDescent="0.2">
      <c r="B93">
        <v>3450</v>
      </c>
      <c r="C93">
        <v>7100000</v>
      </c>
      <c r="D93">
        <v>650.55096400000002</v>
      </c>
      <c r="E93">
        <v>-504181.91722900001</v>
      </c>
      <c r="F93">
        <v>2525104.249605</v>
      </c>
      <c r="G93">
        <v>2116.1893850000001</v>
      </c>
      <c r="I93">
        <f t="shared" si="16"/>
        <v>1901.6839304257883</v>
      </c>
      <c r="J93">
        <f t="shared" si="17"/>
        <v>0.21086730639936435</v>
      </c>
      <c r="K93">
        <f t="shared" si="18"/>
        <v>0.99878059202588176</v>
      </c>
      <c r="L93">
        <f t="shared" si="19"/>
        <v>164.42426800000248</v>
      </c>
      <c r="M93">
        <f t="shared" si="20"/>
        <v>-6.4100755599998953</v>
      </c>
      <c r="O93">
        <v>3450</v>
      </c>
      <c r="P93">
        <v>7100000</v>
      </c>
      <c r="Q93">
        <v>650.55096400000002</v>
      </c>
      <c r="R93">
        <v>-504181.91722900001</v>
      </c>
      <c r="S93">
        <v>2525104.249605</v>
      </c>
      <c r="T93">
        <v>2116.1893850000001</v>
      </c>
      <c r="U93">
        <v>6385.850966</v>
      </c>
      <c r="V93">
        <f t="shared" si="29"/>
        <v>0.63858509660000007</v>
      </c>
      <c r="Y93">
        <v>7100000</v>
      </c>
      <c r="Z93">
        <v>25.5657</v>
      </c>
      <c r="AA93">
        <v>111.161</v>
      </c>
      <c r="AB93">
        <v>85.595299999999995</v>
      </c>
      <c r="AD93">
        <f t="shared" si="25"/>
        <v>328192.12275255821</v>
      </c>
      <c r="AE93">
        <f t="shared" si="26"/>
        <v>0.63255444849802933</v>
      </c>
      <c r="AF93">
        <f t="shared" si="27"/>
        <v>57.286172846837836</v>
      </c>
      <c r="AG93">
        <f t="shared" si="28"/>
        <v>1.0512135303750546E-2</v>
      </c>
      <c r="AI93">
        <v>2.6584711474412299</v>
      </c>
      <c r="AJ93">
        <v>34.925399051131443</v>
      </c>
    </row>
    <row r="94" spans="2:38" x14ac:dyDescent="0.2">
      <c r="B94">
        <v>3500</v>
      </c>
      <c r="C94">
        <v>7200000</v>
      </c>
      <c r="D94">
        <v>650.55449999999996</v>
      </c>
      <c r="E94">
        <v>-504178.94602899998</v>
      </c>
      <c r="F94">
        <v>2525104.249605</v>
      </c>
      <c r="G94">
        <v>2045.0300480000001</v>
      </c>
      <c r="I94">
        <f t="shared" si="16"/>
        <v>1904.6551304258173</v>
      </c>
      <c r="J94">
        <f t="shared" si="17"/>
        <v>0.2139233543181957</v>
      </c>
      <c r="K94">
        <f t="shared" si="18"/>
        <v>0.99878059202588176</v>
      </c>
      <c r="L94">
        <f t="shared" si="19"/>
        <v>167.39546800003154</v>
      </c>
      <c r="M94">
        <f t="shared" si="20"/>
        <v>-6.7791079999991783</v>
      </c>
      <c r="O94">
        <v>3500</v>
      </c>
      <c r="P94">
        <v>7200000</v>
      </c>
      <c r="Q94">
        <v>650.55449999999996</v>
      </c>
      <c r="R94">
        <v>-504178.94602899998</v>
      </c>
      <c r="S94">
        <v>2525104.249605</v>
      </c>
      <c r="T94">
        <v>2045.0300480000001</v>
      </c>
      <c r="U94">
        <v>6578.8275169999997</v>
      </c>
      <c r="V94">
        <f t="shared" si="29"/>
        <v>0.65788275169999999</v>
      </c>
      <c r="Y94">
        <v>7200000</v>
      </c>
      <c r="Z94">
        <v>25.7758</v>
      </c>
      <c r="AA94">
        <v>111.613</v>
      </c>
      <c r="AB94">
        <v>85.837199999999996</v>
      </c>
      <c r="AD94">
        <f t="shared" si="25"/>
        <v>330982.49494105158</v>
      </c>
      <c r="AE94">
        <f t="shared" si="26"/>
        <v>0.64617591052386469</v>
      </c>
      <c r="AF94">
        <f t="shared" si="27"/>
        <v>56.947902415286073</v>
      </c>
      <c r="AG94">
        <f t="shared" si="28"/>
        <v>1.0574577367372115E-2</v>
      </c>
      <c r="AI94">
        <v>2.5473748431784777</v>
      </c>
      <c r="AJ94">
        <v>34.939351491844725</v>
      </c>
    </row>
    <row r="95" spans="2:38" x14ac:dyDescent="0.2">
      <c r="B95">
        <v>3550</v>
      </c>
      <c r="C95">
        <v>7300000</v>
      </c>
      <c r="D95">
        <v>650.57568000000003</v>
      </c>
      <c r="E95">
        <v>-504171.01586699998</v>
      </c>
      <c r="F95">
        <v>2525104.249605</v>
      </c>
      <c r="G95">
        <v>2155.7213369999999</v>
      </c>
      <c r="I95">
        <f t="shared" si="16"/>
        <v>1912.5852924258215</v>
      </c>
      <c r="J95">
        <f t="shared" si="17"/>
        <v>0.21697940223702708</v>
      </c>
      <c r="K95">
        <f t="shared" si="18"/>
        <v>0.99878059202588176</v>
      </c>
      <c r="L95">
        <f t="shared" si="19"/>
        <v>175.32563000003574</v>
      </c>
      <c r="M95">
        <f t="shared" si="20"/>
        <v>-6.6799287599996751</v>
      </c>
      <c r="O95">
        <v>3550</v>
      </c>
      <c r="P95">
        <v>7300000</v>
      </c>
      <c r="Q95">
        <v>650.57568000000003</v>
      </c>
      <c r="R95">
        <v>-504171.01586699998</v>
      </c>
      <c r="S95">
        <v>2525104.249605</v>
      </c>
      <c r="T95">
        <v>2155.7213369999999</v>
      </c>
      <c r="U95">
        <v>6814.0638319999998</v>
      </c>
      <c r="V95">
        <f t="shared" si="29"/>
        <v>0.68140638320000002</v>
      </c>
      <c r="Y95">
        <v>7300000</v>
      </c>
      <c r="Z95">
        <v>26.2621</v>
      </c>
      <c r="AA95">
        <v>111.008</v>
      </c>
      <c r="AB95">
        <v>84.745900000000006</v>
      </c>
      <c r="AD95">
        <f t="shared" si="25"/>
        <v>318518.37136309809</v>
      </c>
      <c r="AE95">
        <f t="shared" si="26"/>
        <v>0.69547095892053445</v>
      </c>
      <c r="AF95">
        <f t="shared" si="27"/>
        <v>54.031482601368353</v>
      </c>
      <c r="AG95">
        <f t="shared" si="28"/>
        <v>1.1145353986358115E-2</v>
      </c>
      <c r="AI95">
        <v>5.1659729674131221</v>
      </c>
      <c r="AJ95">
        <v>35.223000908018854</v>
      </c>
    </row>
    <row r="96" spans="2:38" x14ac:dyDescent="0.2">
      <c r="AI96">
        <v>3.7379911685395713</v>
      </c>
      <c r="AJ96">
        <v>35.2533446333425</v>
      </c>
      <c r="AK96">
        <f>AVERAGE(AI91:AI101)</f>
        <v>3.5470179672386393</v>
      </c>
      <c r="AL96">
        <f>AVERAGE(AJ91:AJ101)</f>
        <v>35.237067429652775</v>
      </c>
    </row>
    <row r="97" spans="2:38" x14ac:dyDescent="0.2">
      <c r="AI97">
        <v>3.0701430286469855</v>
      </c>
      <c r="AJ97">
        <v>35.374513122413099</v>
      </c>
    </row>
    <row r="98" spans="2:38" x14ac:dyDescent="0.2">
      <c r="B98" t="s">
        <v>5</v>
      </c>
      <c r="AE98" t="s">
        <v>6</v>
      </c>
      <c r="AI98">
        <v>2.9532103432113876</v>
      </c>
      <c r="AJ98">
        <v>35.484768173430972</v>
      </c>
    </row>
    <row r="99" spans="2:38" x14ac:dyDescent="0.2">
      <c r="D99" t="s">
        <v>7</v>
      </c>
      <c r="F99" t="s">
        <v>31</v>
      </c>
      <c r="Y99" t="s">
        <v>8</v>
      </c>
      <c r="Z99" t="s">
        <v>9</v>
      </c>
      <c r="AA99" t="s">
        <v>10</v>
      </c>
      <c r="AB99" t="s">
        <v>11</v>
      </c>
      <c r="AD99">
        <f>(4/3)*3.14*((3.413*10.5)^3)</f>
        <v>192683.77519540023</v>
      </c>
      <c r="AE99" t="s">
        <v>12</v>
      </c>
      <c r="AI99">
        <v>2.5519844023936349</v>
      </c>
      <c r="AJ99">
        <v>35.491213353213659</v>
      </c>
    </row>
    <row r="100" spans="2:38" x14ac:dyDescent="0.2">
      <c r="B100">
        <v>9721</v>
      </c>
      <c r="C100" t="s">
        <v>13</v>
      </c>
      <c r="D100" t="s">
        <v>14</v>
      </c>
      <c r="E100" t="s">
        <v>15</v>
      </c>
      <c r="F100" t="s">
        <v>16</v>
      </c>
      <c r="G100" t="s">
        <v>17</v>
      </c>
      <c r="I100" t="s">
        <v>18</v>
      </c>
      <c r="J100" t="s">
        <v>19</v>
      </c>
      <c r="K100" t="s">
        <v>20</v>
      </c>
      <c r="L100" t="s">
        <v>21</v>
      </c>
      <c r="M100" t="s">
        <v>22</v>
      </c>
      <c r="Y100">
        <v>0</v>
      </c>
      <c r="Z100">
        <v>32.585000000000001</v>
      </c>
      <c r="AA100">
        <v>104.61499999999999</v>
      </c>
      <c r="AB100">
        <v>72.03</v>
      </c>
      <c r="AD100">
        <f>(1/6)*3.14*(AB100)^3</f>
        <v>195577.38815012999</v>
      </c>
      <c r="AI100">
        <v>3.1888702982759201</v>
      </c>
      <c r="AJ100">
        <v>35.528577188408747</v>
      </c>
    </row>
    <row r="101" spans="2:38" x14ac:dyDescent="0.2">
      <c r="B101" t="s">
        <v>23</v>
      </c>
      <c r="C101">
        <v>100000</v>
      </c>
      <c r="D101">
        <v>650.75537099999997</v>
      </c>
      <c r="E101">
        <v>-580251.53350000002</v>
      </c>
      <c r="F101">
        <v>2528187.1411649999</v>
      </c>
      <c r="G101">
        <v>1.4749E-2</v>
      </c>
      <c r="Y101">
        <v>100000</v>
      </c>
      <c r="Z101">
        <v>32.653700000000001</v>
      </c>
      <c r="AA101">
        <v>104.321</v>
      </c>
      <c r="AB101">
        <v>71.667299999999997</v>
      </c>
      <c r="AD101">
        <f t="shared" ref="AD101:AD102" si="30">(1/6)*3.14*(AB101)^3</f>
        <v>192637.80766889724</v>
      </c>
      <c r="AI101">
        <v>3.0905909954122466</v>
      </c>
      <c r="AJ101">
        <v>35.764631530009524</v>
      </c>
    </row>
    <row r="102" spans="2:38" x14ac:dyDescent="0.2">
      <c r="B102">
        <v>0</v>
      </c>
      <c r="C102">
        <v>200000</v>
      </c>
      <c r="D102">
        <v>650.75422900000001</v>
      </c>
      <c r="E102">
        <v>-534967.379419</v>
      </c>
      <c r="F102">
        <v>2525592.800917</v>
      </c>
      <c r="G102">
        <v>-3.2480000000000002E-2</v>
      </c>
      <c r="I102">
        <f>E102-(128000-$B$100)/128000*$E$101</f>
        <v>1216.7700407382799</v>
      </c>
      <c r="J102">
        <f>B102/$B$100</f>
        <v>0</v>
      </c>
      <c r="K102">
        <f>F102/$F$101</f>
        <v>0.99897383377766713</v>
      </c>
      <c r="L102">
        <f>E102-$E$102</f>
        <v>0</v>
      </c>
      <c r="O102" t="s">
        <v>24</v>
      </c>
      <c r="P102" t="s">
        <v>13</v>
      </c>
      <c r="Q102" t="s">
        <v>14</v>
      </c>
      <c r="R102" t="s">
        <v>15</v>
      </c>
      <c r="S102" t="s">
        <v>16</v>
      </c>
      <c r="T102" t="s">
        <v>17</v>
      </c>
      <c r="U102" t="s">
        <v>25</v>
      </c>
      <c r="V102" t="s">
        <v>26</v>
      </c>
      <c r="Y102">
        <v>200000</v>
      </c>
      <c r="Z102">
        <v>33.186500000000002</v>
      </c>
      <c r="AA102">
        <v>104.203</v>
      </c>
      <c r="AB102">
        <v>71.016499999999994</v>
      </c>
      <c r="AD102">
        <f t="shared" si="30"/>
        <v>187437.37412172501</v>
      </c>
      <c r="AE102" t="s">
        <v>27</v>
      </c>
      <c r="AF102" t="s">
        <v>28</v>
      </c>
      <c r="AG102" t="s">
        <v>29</v>
      </c>
      <c r="AI102">
        <v>2.7042576178277353</v>
      </c>
      <c r="AJ102">
        <v>35.779384852186752</v>
      </c>
    </row>
    <row r="103" spans="2:38" x14ac:dyDescent="0.2">
      <c r="B103">
        <v>50</v>
      </c>
      <c r="C103">
        <v>300000</v>
      </c>
      <c r="D103">
        <v>650.60008600000003</v>
      </c>
      <c r="E103">
        <v>-534984.707421</v>
      </c>
      <c r="F103">
        <v>2524761.6794369998</v>
      </c>
      <c r="G103">
        <v>25.259160999999999</v>
      </c>
      <c r="I103">
        <f t="shared" ref="I103:I160" si="31">E103-(128000-$B$100)/128000*$E$101</f>
        <v>1199.4420387382852</v>
      </c>
      <c r="J103">
        <f t="shared" ref="J103:J160" si="32">B103/$B$100</f>
        <v>5.1435037547577413E-3</v>
      </c>
      <c r="K103">
        <f t="shared" ref="K103:K160" si="33">F103/$F$101</f>
        <v>0.99864509170534677</v>
      </c>
      <c r="L103">
        <f t="shared" ref="L103:L160" si="34">E103-$E$102</f>
        <v>-17.32800199999474</v>
      </c>
      <c r="M103">
        <f>((L103-L102)-(B103-B102)*$H$14)/(B103-B102)</f>
        <v>-7.1850920399996543</v>
      </c>
      <c r="O103">
        <v>50</v>
      </c>
      <c r="P103">
        <v>300000</v>
      </c>
      <c r="Q103">
        <v>650.60008600000003</v>
      </c>
      <c r="R103">
        <v>-534984.707421</v>
      </c>
      <c r="S103">
        <v>2524761.6794369998</v>
      </c>
      <c r="T103">
        <v>25.259160999999999</v>
      </c>
      <c r="U103">
        <v>27.588016</v>
      </c>
      <c r="V103">
        <f>U103*10^-4</f>
        <v>2.7588016000000002E-3</v>
      </c>
      <c r="Y103">
        <v>300000</v>
      </c>
      <c r="Z103">
        <v>33.122399999999999</v>
      </c>
      <c r="AA103">
        <v>104.259</v>
      </c>
      <c r="AB103">
        <v>71.136600000000001</v>
      </c>
      <c r="AD103">
        <f>(1/6)*3.14*(AB103)^3</f>
        <v>188389.94092374205</v>
      </c>
      <c r="AE103">
        <f>V103*$AD$99/AD103</f>
        <v>2.8216809490814914E-3</v>
      </c>
      <c r="AF103">
        <f>AD103/O103*0.6022</f>
        <v>2268.9684484855493</v>
      </c>
      <c r="AG103">
        <f>O103/AD103</f>
        <v>2.6540695195737332E-4</v>
      </c>
      <c r="AI103">
        <v>3.4093569713114147</v>
      </c>
      <c r="AJ103">
        <v>36.239229338121561</v>
      </c>
    </row>
    <row r="104" spans="2:38" x14ac:dyDescent="0.2">
      <c r="B104">
        <v>100</v>
      </c>
      <c r="C104">
        <v>400000</v>
      </c>
      <c r="D104">
        <v>650.52482699999996</v>
      </c>
      <c r="E104">
        <v>-534984.30467300001</v>
      </c>
      <c r="F104">
        <v>2524761.6794369998</v>
      </c>
      <c r="G104">
        <v>-207.10638900000001</v>
      </c>
      <c r="I104">
        <f t="shared" si="31"/>
        <v>1199.8447867382783</v>
      </c>
      <c r="J104">
        <f t="shared" si="32"/>
        <v>1.0287007509515483E-2</v>
      </c>
      <c r="K104">
        <f t="shared" si="33"/>
        <v>0.99864509170534677</v>
      </c>
      <c r="L104">
        <f t="shared" si="34"/>
        <v>-16.925254000001587</v>
      </c>
      <c r="M104">
        <f t="shared" ref="M104:M140" si="35">((L104-L103)-(B104-B103)*$H$14)/(B104-B103)</f>
        <v>-6.830477039999896</v>
      </c>
      <c r="O104">
        <v>100</v>
      </c>
      <c r="P104">
        <v>400000</v>
      </c>
      <c r="Q104">
        <v>650.52482699999996</v>
      </c>
      <c r="R104">
        <v>-534984.30467300001</v>
      </c>
      <c r="S104">
        <v>2524761.6794369998</v>
      </c>
      <c r="T104">
        <v>-207.10638900000001</v>
      </c>
      <c r="U104">
        <v>57.060268999999998</v>
      </c>
      <c r="V104">
        <f>U104*10^-4</f>
        <v>5.7060269000000002E-3</v>
      </c>
      <c r="Y104">
        <v>400000</v>
      </c>
      <c r="Z104">
        <v>32.8568</v>
      </c>
      <c r="AA104">
        <v>104.32299999999999</v>
      </c>
      <c r="AB104">
        <v>71.466200000000001</v>
      </c>
      <c r="AD104">
        <f t="shared" ref="AD104:AD160" si="36">(1/6)*3.14*(AB104)^3</f>
        <v>191020.71614922732</v>
      </c>
      <c r="AE104">
        <f>V104*$AD$99/AD104</f>
        <v>5.7557045467236043E-3</v>
      </c>
      <c r="AF104">
        <f t="shared" ref="AF104:AF160" si="37">AD104/O104*0.6022</f>
        <v>1150.3267526506468</v>
      </c>
      <c r="AG104">
        <f t="shared" ref="AG104:AG160" si="38">O104/AD104</f>
        <v>5.2350342944939535E-4</v>
      </c>
      <c r="AI104">
        <v>2.7822560800490712</v>
      </c>
      <c r="AJ104">
        <v>36.290270402340361</v>
      </c>
    </row>
    <row r="105" spans="2:38" x14ac:dyDescent="0.2">
      <c r="B105">
        <v>150</v>
      </c>
      <c r="C105">
        <v>500000</v>
      </c>
      <c r="D105">
        <v>650.52992500000005</v>
      </c>
      <c r="E105">
        <v>-534990.50705200003</v>
      </c>
      <c r="F105">
        <v>2524761.6794369998</v>
      </c>
      <c r="G105">
        <v>-228.06980300000001</v>
      </c>
      <c r="I105">
        <f t="shared" si="31"/>
        <v>1193.6424077382544</v>
      </c>
      <c r="J105">
        <f t="shared" si="32"/>
        <v>1.5430511264273222E-2</v>
      </c>
      <c r="K105">
        <f t="shared" si="33"/>
        <v>0.99864509170534677</v>
      </c>
      <c r="L105">
        <f t="shared" si="34"/>
        <v>-23.127633000025526</v>
      </c>
      <c r="M105">
        <f t="shared" si="35"/>
        <v>-6.9625795800002379</v>
      </c>
      <c r="O105">
        <v>150</v>
      </c>
      <c r="P105">
        <v>500000</v>
      </c>
      <c r="Q105">
        <v>650.52992500000005</v>
      </c>
      <c r="R105">
        <v>-534990.50705200003</v>
      </c>
      <c r="S105">
        <v>2524761.6794369998</v>
      </c>
      <c r="T105">
        <v>-228.06980300000001</v>
      </c>
      <c r="U105">
        <v>97.438771000000003</v>
      </c>
      <c r="V105">
        <f t="shared" ref="V105:V160" si="39">U105*10^-4</f>
        <v>9.7438771000000011E-3</v>
      </c>
      <c r="Y105">
        <v>500000</v>
      </c>
      <c r="Z105">
        <v>32.9467</v>
      </c>
      <c r="AA105">
        <v>104.694</v>
      </c>
      <c r="AB105">
        <v>71.747299999999996</v>
      </c>
      <c r="AD105">
        <f t="shared" si="36"/>
        <v>193283.6350071691</v>
      </c>
      <c r="AE105">
        <f t="shared" ref="AE105:AE160" si="40">V105*$AD$99/AD105</f>
        <v>9.7136367732238195E-3</v>
      </c>
      <c r="AF105">
        <f t="shared" si="37"/>
        <v>775.9693666754481</v>
      </c>
      <c r="AG105">
        <f t="shared" si="38"/>
        <v>7.7606156358988351E-4</v>
      </c>
      <c r="AI105">
        <v>5.0421382732430695</v>
      </c>
      <c r="AJ105">
        <v>36.301526784716316</v>
      </c>
    </row>
    <row r="106" spans="2:38" x14ac:dyDescent="0.2">
      <c r="B106">
        <v>200</v>
      </c>
      <c r="C106">
        <v>600000</v>
      </c>
      <c r="D106">
        <v>650.55999199999997</v>
      </c>
      <c r="E106">
        <v>-534987.47286900005</v>
      </c>
      <c r="F106">
        <v>2524761.6794369998</v>
      </c>
      <c r="G106">
        <v>-329.91981900000002</v>
      </c>
      <c r="I106">
        <f t="shared" si="31"/>
        <v>1196.676590738236</v>
      </c>
      <c r="J106">
        <f t="shared" si="32"/>
        <v>2.0574015019030965E-2</v>
      </c>
      <c r="K106">
        <f t="shared" si="33"/>
        <v>0.99864509170534677</v>
      </c>
      <c r="L106">
        <f t="shared" si="34"/>
        <v>-20.093450000043958</v>
      </c>
      <c r="M106">
        <f t="shared" si="35"/>
        <v>-6.7778483400001281</v>
      </c>
      <c r="O106">
        <v>200</v>
      </c>
      <c r="P106">
        <v>600000</v>
      </c>
      <c r="Q106">
        <v>650.55999199999997</v>
      </c>
      <c r="R106">
        <v>-534987.47286900005</v>
      </c>
      <c r="S106">
        <v>2524761.6794369998</v>
      </c>
      <c r="T106">
        <v>-329.91981900000002</v>
      </c>
      <c r="U106">
        <v>126.00675099999999</v>
      </c>
      <c r="V106">
        <f t="shared" si="39"/>
        <v>1.26006751E-2</v>
      </c>
      <c r="Y106">
        <v>600000</v>
      </c>
      <c r="Z106">
        <v>33.075699999999998</v>
      </c>
      <c r="AA106">
        <v>105.256</v>
      </c>
      <c r="AB106">
        <v>72.180300000000003</v>
      </c>
      <c r="AD106">
        <f t="shared" si="36"/>
        <v>196804.23784585949</v>
      </c>
      <c r="AE106">
        <f t="shared" si="40"/>
        <v>1.2336856537511589E-2</v>
      </c>
      <c r="AF106">
        <f t="shared" si="37"/>
        <v>592.57756015388281</v>
      </c>
      <c r="AG106">
        <f t="shared" si="38"/>
        <v>1.0162382791606525E-3</v>
      </c>
      <c r="AI106">
        <v>2.7461366420892048</v>
      </c>
      <c r="AJ106">
        <v>36.471249223625506</v>
      </c>
    </row>
    <row r="107" spans="2:38" x14ac:dyDescent="0.2">
      <c r="B107">
        <v>250</v>
      </c>
      <c r="C107">
        <v>700000</v>
      </c>
      <c r="D107">
        <v>650.55318899999997</v>
      </c>
      <c r="E107">
        <v>-534981.66475600004</v>
      </c>
      <c r="F107">
        <v>2524761.6794369998</v>
      </c>
      <c r="G107">
        <v>-306.93086099999999</v>
      </c>
      <c r="I107">
        <f t="shared" si="31"/>
        <v>1202.4847037382424</v>
      </c>
      <c r="J107">
        <f t="shared" si="32"/>
        <v>2.5717518773788705E-2</v>
      </c>
      <c r="K107">
        <f t="shared" si="33"/>
        <v>0.99864509170534677</v>
      </c>
      <c r="L107">
        <f t="shared" si="34"/>
        <v>-14.285337000037543</v>
      </c>
      <c r="M107">
        <f t="shared" si="35"/>
        <v>-6.7223697399996309</v>
      </c>
      <c r="O107">
        <v>250</v>
      </c>
      <c r="P107">
        <v>700000</v>
      </c>
      <c r="Q107">
        <v>650.55318899999997</v>
      </c>
      <c r="R107">
        <v>-534981.66475600004</v>
      </c>
      <c r="S107">
        <v>2524761.6794369998</v>
      </c>
      <c r="T107">
        <v>-306.93086099999999</v>
      </c>
      <c r="U107">
        <v>181.48641599999999</v>
      </c>
      <c r="V107">
        <f t="shared" si="39"/>
        <v>1.8148641600000001E-2</v>
      </c>
      <c r="Y107">
        <v>700000</v>
      </c>
      <c r="Z107">
        <v>32.772100000000002</v>
      </c>
      <c r="AA107">
        <v>104.821</v>
      </c>
      <c r="AB107">
        <v>72.048900000000003</v>
      </c>
      <c r="AD107">
        <f t="shared" si="36"/>
        <v>195731.38159557185</v>
      </c>
      <c r="AE107">
        <f t="shared" si="40"/>
        <v>1.7866060872046705E-2</v>
      </c>
      <c r="AF107">
        <f t="shared" si="37"/>
        <v>471.4777519874134</v>
      </c>
      <c r="AG107">
        <f t="shared" si="38"/>
        <v>1.2772606924962098E-3</v>
      </c>
      <c r="AI107">
        <v>2.302536833740386</v>
      </c>
      <c r="AJ107">
        <v>36.563514183335734</v>
      </c>
      <c r="AK107">
        <f>AVERAGE(AI102:AI112)</f>
        <v>2.8521703293332163</v>
      </c>
      <c r="AL107">
        <f>AVERAGE(AJ102:AJ112)</f>
        <v>36.877106953871042</v>
      </c>
    </row>
    <row r="108" spans="2:38" x14ac:dyDescent="0.2">
      <c r="B108">
        <v>300</v>
      </c>
      <c r="C108">
        <v>800000</v>
      </c>
      <c r="D108">
        <v>650.542869</v>
      </c>
      <c r="E108">
        <v>-534989.21442800004</v>
      </c>
      <c r="F108">
        <v>2524761.6794369998</v>
      </c>
      <c r="G108">
        <v>-313.86824300000001</v>
      </c>
      <c r="I108">
        <f t="shared" si="31"/>
        <v>1194.9350317382487</v>
      </c>
      <c r="J108">
        <f t="shared" si="32"/>
        <v>3.0861022528546445E-2</v>
      </c>
      <c r="K108">
        <f t="shared" si="33"/>
        <v>0.99864509170534677</v>
      </c>
      <c r="L108">
        <f t="shared" si="34"/>
        <v>-21.835009000031278</v>
      </c>
      <c r="M108">
        <f t="shared" si="35"/>
        <v>-6.9895254399996336</v>
      </c>
      <c r="O108">
        <v>300</v>
      </c>
      <c r="P108">
        <v>800000</v>
      </c>
      <c r="Q108">
        <v>650.542869</v>
      </c>
      <c r="R108">
        <v>-534989.21442800004</v>
      </c>
      <c r="S108">
        <v>2524761.6794369998</v>
      </c>
      <c r="T108">
        <v>-313.86824300000001</v>
      </c>
      <c r="U108">
        <v>216.65393</v>
      </c>
      <c r="V108">
        <f t="shared" si="39"/>
        <v>2.1665393000000002E-2</v>
      </c>
      <c r="Y108">
        <v>800000</v>
      </c>
      <c r="Z108">
        <v>32.936700000000002</v>
      </c>
      <c r="AA108">
        <v>104.833</v>
      </c>
      <c r="AB108">
        <v>71.896299999999997</v>
      </c>
      <c r="AD108">
        <f t="shared" si="36"/>
        <v>194490.33315751838</v>
      </c>
      <c r="AE108">
        <f t="shared" si="40"/>
        <v>2.1464150153678849E-2</v>
      </c>
      <c r="AF108">
        <f t="shared" si="37"/>
        <v>390.4069287581919</v>
      </c>
      <c r="AG108">
        <f t="shared" si="38"/>
        <v>1.5424931158765046E-3</v>
      </c>
      <c r="AI108">
        <v>2.1395842244824821</v>
      </c>
      <c r="AJ108">
        <v>37.357394258605488</v>
      </c>
    </row>
    <row r="109" spans="2:38" x14ac:dyDescent="0.2">
      <c r="B109">
        <v>350</v>
      </c>
      <c r="C109">
        <v>900000</v>
      </c>
      <c r="D109">
        <v>650.61694799999998</v>
      </c>
      <c r="E109">
        <v>-534996.52261300001</v>
      </c>
      <c r="F109">
        <v>2524761.6794369998</v>
      </c>
      <c r="G109">
        <v>-220.96365499999999</v>
      </c>
      <c r="I109">
        <f t="shared" si="31"/>
        <v>1187.6268467382761</v>
      </c>
      <c r="J109">
        <f t="shared" si="32"/>
        <v>3.6004526283304188E-2</v>
      </c>
      <c r="K109">
        <f t="shared" si="33"/>
        <v>0.99864509170534677</v>
      </c>
      <c r="L109">
        <f t="shared" si="34"/>
        <v>-29.143194000003859</v>
      </c>
      <c r="M109">
        <f t="shared" si="35"/>
        <v>-6.9846956999992109</v>
      </c>
      <c r="O109">
        <v>350</v>
      </c>
      <c r="P109">
        <v>900000</v>
      </c>
      <c r="Q109">
        <v>650.61694799999998</v>
      </c>
      <c r="R109">
        <v>-534996.52261300001</v>
      </c>
      <c r="S109">
        <v>2524761.6794369998</v>
      </c>
      <c r="T109">
        <v>-220.96365499999999</v>
      </c>
      <c r="U109">
        <v>260.407151</v>
      </c>
      <c r="V109">
        <f t="shared" si="39"/>
        <v>2.60407151E-2</v>
      </c>
      <c r="Y109">
        <v>900000</v>
      </c>
      <c r="Z109">
        <v>32.671999999999997</v>
      </c>
      <c r="AA109">
        <v>104.584</v>
      </c>
      <c r="AB109">
        <v>71.912000000000006</v>
      </c>
      <c r="AD109">
        <f t="shared" si="36"/>
        <v>194617.77358512301</v>
      </c>
      <c r="AE109">
        <f t="shared" si="40"/>
        <v>2.5781937599143424E-2</v>
      </c>
      <c r="AF109">
        <f t="shared" si="37"/>
        <v>334.85378072274591</v>
      </c>
      <c r="AG109">
        <f t="shared" si="38"/>
        <v>1.7983968964012172E-3</v>
      </c>
      <c r="AI109">
        <v>2.5548244032573568</v>
      </c>
      <c r="AJ109">
        <v>37.381669722837046</v>
      </c>
    </row>
    <row r="110" spans="2:38" x14ac:dyDescent="0.2">
      <c r="B110">
        <v>400</v>
      </c>
      <c r="C110">
        <v>1000000</v>
      </c>
      <c r="D110">
        <v>650.54642000000001</v>
      </c>
      <c r="E110">
        <v>-535006.994251</v>
      </c>
      <c r="F110">
        <v>2524761.6794369998</v>
      </c>
      <c r="G110">
        <v>-161.641842</v>
      </c>
      <c r="I110">
        <f t="shared" si="31"/>
        <v>1177.1552087382879</v>
      </c>
      <c r="J110">
        <f t="shared" si="32"/>
        <v>4.1148030038061931E-2</v>
      </c>
      <c r="K110">
        <f t="shared" si="33"/>
        <v>0.99864509170534677</v>
      </c>
      <c r="L110">
        <f t="shared" si="34"/>
        <v>-39.61483199999202</v>
      </c>
      <c r="M110">
        <f t="shared" si="35"/>
        <v>-7.0479647599995223</v>
      </c>
      <c r="O110">
        <v>400</v>
      </c>
      <c r="P110">
        <v>1000000</v>
      </c>
      <c r="Q110">
        <v>650.54642000000001</v>
      </c>
      <c r="R110">
        <v>-535006.994251</v>
      </c>
      <c r="S110">
        <v>2524761.6794369998</v>
      </c>
      <c r="T110">
        <v>-161.641842</v>
      </c>
      <c r="U110">
        <v>307.55116500000003</v>
      </c>
      <c r="V110">
        <f t="shared" si="39"/>
        <v>3.0755116500000006E-2</v>
      </c>
      <c r="Y110">
        <v>1000000</v>
      </c>
      <c r="Z110">
        <v>32.748800000000003</v>
      </c>
      <c r="AA110">
        <v>105.227</v>
      </c>
      <c r="AB110">
        <v>72.478200000000001</v>
      </c>
      <c r="AD110">
        <f t="shared" si="36"/>
        <v>199251.0390929378</v>
      </c>
      <c r="AE110">
        <f t="shared" si="40"/>
        <v>2.974143563201315E-2</v>
      </c>
      <c r="AF110">
        <f t="shared" si="37"/>
        <v>299.97243935441782</v>
      </c>
      <c r="AG110">
        <f t="shared" si="38"/>
        <v>2.0075177616184262E-3</v>
      </c>
      <c r="AI110">
        <v>2.6085971651130584</v>
      </c>
      <c r="AJ110">
        <v>37.603222690641985</v>
      </c>
    </row>
    <row r="111" spans="2:38" x14ac:dyDescent="0.2">
      <c r="B111">
        <v>450</v>
      </c>
      <c r="C111">
        <v>1100000</v>
      </c>
      <c r="D111">
        <v>650.56023000000005</v>
      </c>
      <c r="E111">
        <v>-534988.42997699999</v>
      </c>
      <c r="F111">
        <v>2524761.6794369998</v>
      </c>
      <c r="G111">
        <v>-334.82312300000001</v>
      </c>
      <c r="I111">
        <f t="shared" si="31"/>
        <v>1195.7194827382918</v>
      </c>
      <c r="J111">
        <f t="shared" si="32"/>
        <v>4.6291533792819667E-2</v>
      </c>
      <c r="K111">
        <f t="shared" si="33"/>
        <v>0.99864509170534677</v>
      </c>
      <c r="L111">
        <f t="shared" si="34"/>
        <v>-21.050557999988087</v>
      </c>
      <c r="M111">
        <f t="shared" si="35"/>
        <v>-6.46724651999968</v>
      </c>
      <c r="O111">
        <v>450</v>
      </c>
      <c r="P111">
        <v>1100000</v>
      </c>
      <c r="Q111">
        <v>650.56023000000005</v>
      </c>
      <c r="R111">
        <v>-534988.42997699999</v>
      </c>
      <c r="S111">
        <v>2524761.6794369998</v>
      </c>
      <c r="T111">
        <v>-334.82312300000001</v>
      </c>
      <c r="U111">
        <v>359.22067299999998</v>
      </c>
      <c r="V111">
        <f t="shared" si="39"/>
        <v>3.5922067299999999E-2</v>
      </c>
      <c r="Y111">
        <v>1100000</v>
      </c>
      <c r="Z111">
        <v>32.392899999999997</v>
      </c>
      <c r="AA111">
        <v>104.931</v>
      </c>
      <c r="AB111">
        <v>72.5381</v>
      </c>
      <c r="AD111">
        <f t="shared" si="36"/>
        <v>199745.46378136857</v>
      </c>
      <c r="AE111">
        <f t="shared" si="40"/>
        <v>3.4652098771881377E-2</v>
      </c>
      <c r="AF111">
        <f t="shared" si="37"/>
        <v>267.30381842031142</v>
      </c>
      <c r="AG111">
        <f t="shared" si="38"/>
        <v>2.2528671814672475E-3</v>
      </c>
      <c r="AI111">
        <v>2.1183257129754711</v>
      </c>
      <c r="AJ111">
        <v>37.804474861893411</v>
      </c>
    </row>
    <row r="112" spans="2:38" x14ac:dyDescent="0.2">
      <c r="B112">
        <v>500</v>
      </c>
      <c r="C112">
        <v>1200000</v>
      </c>
      <c r="D112">
        <v>650.56109500000002</v>
      </c>
      <c r="E112">
        <v>-534991.75106100005</v>
      </c>
      <c r="F112">
        <v>2524761.6794369998</v>
      </c>
      <c r="G112">
        <v>-269.22670199999999</v>
      </c>
      <c r="I112">
        <f t="shared" si="31"/>
        <v>1192.398398738238</v>
      </c>
      <c r="J112">
        <f t="shared" si="32"/>
        <v>5.143503754757741E-2</v>
      </c>
      <c r="K112">
        <f t="shared" si="33"/>
        <v>0.99864509170534677</v>
      </c>
      <c r="L112">
        <f t="shared" si="34"/>
        <v>-24.371642000041902</v>
      </c>
      <c r="M112">
        <f t="shared" si="35"/>
        <v>-6.9049536800008351</v>
      </c>
      <c r="O112">
        <v>500</v>
      </c>
      <c r="P112">
        <v>1200000</v>
      </c>
      <c r="Q112">
        <v>650.56109500000002</v>
      </c>
      <c r="R112">
        <v>-534991.75106100005</v>
      </c>
      <c r="S112">
        <v>2524761.6794369998</v>
      </c>
      <c r="T112">
        <v>-269.22670199999999</v>
      </c>
      <c r="U112">
        <v>424.99902800000001</v>
      </c>
      <c r="V112">
        <f t="shared" si="39"/>
        <v>4.2499902800000003E-2</v>
      </c>
      <c r="Y112">
        <v>1200000</v>
      </c>
      <c r="Z112">
        <v>33.240200000000002</v>
      </c>
      <c r="AA112">
        <v>104.822</v>
      </c>
      <c r="AB112">
        <v>71.581800000000001</v>
      </c>
      <c r="AD112">
        <f t="shared" si="36"/>
        <v>191949.17181342258</v>
      </c>
      <c r="AE112">
        <f t="shared" si="40"/>
        <v>4.2662553005966761E-2</v>
      </c>
      <c r="AF112">
        <f t="shared" si="37"/>
        <v>231.18358253208615</v>
      </c>
      <c r="AG112">
        <f t="shared" si="38"/>
        <v>2.6048562506224685E-3</v>
      </c>
      <c r="AI112">
        <v>2.965859698576125</v>
      </c>
      <c r="AJ112">
        <v>37.856240174277282</v>
      </c>
    </row>
    <row r="113" spans="2:38" x14ac:dyDescent="0.2">
      <c r="B113">
        <v>550</v>
      </c>
      <c r="C113">
        <v>1300000</v>
      </c>
      <c r="D113">
        <v>650.58486400000004</v>
      </c>
      <c r="E113">
        <v>-535004.08022300003</v>
      </c>
      <c r="F113">
        <v>2524761.6794369998</v>
      </c>
      <c r="G113">
        <v>-294.47719999999998</v>
      </c>
      <c r="I113">
        <f t="shared" si="31"/>
        <v>1180.069236738258</v>
      </c>
      <c r="J113">
        <f t="shared" si="32"/>
        <v>5.6578541302335153E-2</v>
      </c>
      <c r="K113">
        <f t="shared" si="33"/>
        <v>0.99864509170534677</v>
      </c>
      <c r="L113">
        <f t="shared" si="34"/>
        <v>-36.70080400002189</v>
      </c>
      <c r="M113">
        <f t="shared" si="35"/>
        <v>-7.0851152399993591</v>
      </c>
      <c r="O113">
        <v>550</v>
      </c>
      <c r="P113">
        <v>1300000</v>
      </c>
      <c r="Q113">
        <v>650.58486400000004</v>
      </c>
      <c r="R113">
        <v>-535004.08022300003</v>
      </c>
      <c r="S113">
        <v>2524761.6794369998</v>
      </c>
      <c r="T113">
        <v>-294.47719999999998</v>
      </c>
      <c r="U113">
        <v>472.10545999999999</v>
      </c>
      <c r="V113">
        <f t="shared" si="39"/>
        <v>4.7210545999999999E-2</v>
      </c>
      <c r="Y113">
        <v>1300000</v>
      </c>
      <c r="Z113">
        <v>32.9968</v>
      </c>
      <c r="AA113">
        <v>105.538</v>
      </c>
      <c r="AB113">
        <v>72.541200000000003</v>
      </c>
      <c r="AD113">
        <f t="shared" si="36"/>
        <v>199771.07393937377</v>
      </c>
      <c r="AE113">
        <f t="shared" si="40"/>
        <v>4.5535652649475948E-2</v>
      </c>
      <c r="AF113">
        <f t="shared" si="37"/>
        <v>218.73116495689248</v>
      </c>
      <c r="AG113">
        <f t="shared" si="38"/>
        <v>2.7531513404533891E-3</v>
      </c>
      <c r="AI113">
        <v>2.2329815291380157</v>
      </c>
      <c r="AJ113">
        <v>38.898331566871413</v>
      </c>
    </row>
    <row r="114" spans="2:38" x14ac:dyDescent="0.2">
      <c r="B114">
        <v>600</v>
      </c>
      <c r="C114">
        <v>1400000</v>
      </c>
      <c r="D114">
        <v>650.55292599999996</v>
      </c>
      <c r="E114">
        <v>-535012.884189</v>
      </c>
      <c r="F114">
        <v>2524761.6794369998</v>
      </c>
      <c r="G114">
        <v>-247.423599</v>
      </c>
      <c r="I114">
        <f t="shared" si="31"/>
        <v>1171.2652707382804</v>
      </c>
      <c r="J114">
        <f t="shared" si="32"/>
        <v>6.1722045057092889E-2</v>
      </c>
      <c r="K114">
        <f t="shared" si="33"/>
        <v>0.99864509170534677</v>
      </c>
      <c r="L114">
        <f t="shared" si="34"/>
        <v>-45.504769999999553</v>
      </c>
      <c r="M114">
        <f t="shared" si="35"/>
        <v>-7.0146113199993128</v>
      </c>
      <c r="O114">
        <v>600</v>
      </c>
      <c r="P114">
        <v>1400000</v>
      </c>
      <c r="Q114">
        <v>650.55292599999996</v>
      </c>
      <c r="R114">
        <v>-535012.884189</v>
      </c>
      <c r="S114">
        <v>2524761.6794369998</v>
      </c>
      <c r="T114">
        <v>-247.423599</v>
      </c>
      <c r="U114">
        <v>561.46046899999999</v>
      </c>
      <c r="V114">
        <f t="shared" si="39"/>
        <v>5.6146046900000003E-2</v>
      </c>
      <c r="Y114">
        <v>1400000</v>
      </c>
      <c r="Z114">
        <v>32.898600000000002</v>
      </c>
      <c r="AA114">
        <v>105.57</v>
      </c>
      <c r="AB114">
        <v>72.671400000000006</v>
      </c>
      <c r="AD114">
        <f t="shared" si="36"/>
        <v>200848.67836064714</v>
      </c>
      <c r="AE114">
        <f t="shared" si="40"/>
        <v>5.3863597048740573E-2</v>
      </c>
      <c r="AF114">
        <f t="shared" si="37"/>
        <v>201.58512351463617</v>
      </c>
      <c r="AG114">
        <f t="shared" si="38"/>
        <v>2.987323615456559E-3</v>
      </c>
      <c r="AI114">
        <v>1.9581163425459251</v>
      </c>
      <c r="AJ114">
        <v>38.960286603134875</v>
      </c>
    </row>
    <row r="115" spans="2:38" x14ac:dyDescent="0.2">
      <c r="B115">
        <v>650</v>
      </c>
      <c r="C115">
        <v>1500000</v>
      </c>
      <c r="D115">
        <v>650.58140100000003</v>
      </c>
      <c r="E115">
        <v>-534989.60583899997</v>
      </c>
      <c r="F115">
        <v>2524761.6794369998</v>
      </c>
      <c r="G115">
        <v>-277.82141999999999</v>
      </c>
      <c r="I115">
        <f t="shared" si="31"/>
        <v>1194.5436207383173</v>
      </c>
      <c r="J115">
        <f t="shared" si="32"/>
        <v>6.6865548811850639E-2</v>
      </c>
      <c r="K115">
        <f t="shared" si="33"/>
        <v>0.99864509170534677</v>
      </c>
      <c r="L115">
        <f t="shared" si="34"/>
        <v>-22.226419999962673</v>
      </c>
      <c r="M115">
        <f t="shared" si="35"/>
        <v>-6.3729649999990219</v>
      </c>
      <c r="O115">
        <v>650</v>
      </c>
      <c r="P115">
        <v>1500000</v>
      </c>
      <c r="Q115">
        <v>650.58140100000003</v>
      </c>
      <c r="R115">
        <v>-534989.60583899997</v>
      </c>
      <c r="S115">
        <v>2524761.6794369998</v>
      </c>
      <c r="T115">
        <v>-277.82141999999999</v>
      </c>
      <c r="U115">
        <v>617.30336</v>
      </c>
      <c r="V115">
        <f t="shared" si="39"/>
        <v>6.1730336000000004E-2</v>
      </c>
      <c r="Y115">
        <v>1500000</v>
      </c>
      <c r="Z115">
        <v>33.390300000000003</v>
      </c>
      <c r="AA115">
        <v>105.42</v>
      </c>
      <c r="AB115">
        <v>72.029700000000005</v>
      </c>
      <c r="AD115">
        <f t="shared" si="36"/>
        <v>195574.94446116398</v>
      </c>
      <c r="AE115">
        <f t="shared" si="40"/>
        <v>6.0817781221062517E-2</v>
      </c>
      <c r="AF115">
        <f t="shared" si="37"/>
        <v>181.1926639300199</v>
      </c>
      <c r="AG115">
        <f t="shared" si="38"/>
        <v>3.3235341152254442E-3</v>
      </c>
      <c r="AI115">
        <v>2.1245233369120378</v>
      </c>
      <c r="AJ115">
        <v>39.190620693944346</v>
      </c>
    </row>
    <row r="116" spans="2:38" x14ac:dyDescent="0.2">
      <c r="B116">
        <v>700</v>
      </c>
      <c r="C116">
        <v>1600000</v>
      </c>
      <c r="D116">
        <v>650.57329400000003</v>
      </c>
      <c r="E116">
        <v>-534996.16361299995</v>
      </c>
      <c r="F116">
        <v>2524761.6794369998</v>
      </c>
      <c r="G116">
        <v>-285.833776</v>
      </c>
      <c r="I116">
        <f t="shared" si="31"/>
        <v>1187.985846738331</v>
      </c>
      <c r="J116">
        <f t="shared" si="32"/>
        <v>7.2009052566608375E-2</v>
      </c>
      <c r="K116">
        <f t="shared" si="33"/>
        <v>0.99864509170534677</v>
      </c>
      <c r="L116">
        <f t="shared" si="34"/>
        <v>-28.784193999948911</v>
      </c>
      <c r="M116">
        <f t="shared" si="35"/>
        <v>-6.9696874799994841</v>
      </c>
      <c r="O116">
        <v>700</v>
      </c>
      <c r="P116">
        <v>1600000</v>
      </c>
      <c r="Q116">
        <v>650.57329400000003</v>
      </c>
      <c r="R116">
        <v>-534996.16361299995</v>
      </c>
      <c r="S116">
        <v>2524761.6794369998</v>
      </c>
      <c r="T116">
        <v>-285.833776</v>
      </c>
      <c r="U116">
        <v>688.44499099999996</v>
      </c>
      <c r="V116">
        <f t="shared" si="39"/>
        <v>6.8844499099999998E-2</v>
      </c>
      <c r="Y116">
        <v>1600000</v>
      </c>
      <c r="Z116">
        <v>33.494100000000003</v>
      </c>
      <c r="AA116">
        <v>105.66500000000001</v>
      </c>
      <c r="AB116">
        <v>72.170900000000003</v>
      </c>
      <c r="AD116">
        <f t="shared" si="36"/>
        <v>196727.35874199137</v>
      </c>
      <c r="AE116">
        <f t="shared" si="40"/>
        <v>6.7429451972776763E-2</v>
      </c>
      <c r="AF116">
        <f t="shared" si="37"/>
        <v>169.24173633489599</v>
      </c>
      <c r="AG116">
        <f t="shared" si="38"/>
        <v>3.5582239525619439E-3</v>
      </c>
      <c r="AI116">
        <v>1.9044199517418965</v>
      </c>
      <c r="AJ116">
        <v>39.516230392900347</v>
      </c>
    </row>
    <row r="117" spans="2:38" x14ac:dyDescent="0.2">
      <c r="B117">
        <v>750</v>
      </c>
      <c r="C117">
        <v>1700000</v>
      </c>
      <c r="D117">
        <v>650.53488400000003</v>
      </c>
      <c r="E117">
        <v>-534983.96103899996</v>
      </c>
      <c r="F117">
        <v>2524761.6794369998</v>
      </c>
      <c r="G117">
        <v>-384.51757400000002</v>
      </c>
      <c r="I117">
        <f t="shared" si="31"/>
        <v>1200.1884207383264</v>
      </c>
      <c r="J117">
        <f t="shared" si="32"/>
        <v>7.7152556321366111E-2</v>
      </c>
      <c r="K117">
        <f t="shared" si="33"/>
        <v>0.99864509170534677</v>
      </c>
      <c r="L117">
        <f t="shared" si="34"/>
        <v>-16.581619999953546</v>
      </c>
      <c r="M117">
        <f t="shared" si="35"/>
        <v>-6.594480519999852</v>
      </c>
      <c r="O117">
        <v>750</v>
      </c>
      <c r="P117">
        <v>1700000</v>
      </c>
      <c r="Q117">
        <v>650.53488400000003</v>
      </c>
      <c r="R117">
        <v>-534983.96103899996</v>
      </c>
      <c r="S117">
        <v>2524761.6794369998</v>
      </c>
      <c r="T117">
        <v>-384.51757400000002</v>
      </c>
      <c r="U117">
        <v>794.13637700000004</v>
      </c>
      <c r="V117">
        <f t="shared" si="39"/>
        <v>7.9413637700000012E-2</v>
      </c>
      <c r="Y117">
        <v>1700000</v>
      </c>
      <c r="Z117">
        <v>32.611199999999997</v>
      </c>
      <c r="AA117">
        <v>105.191</v>
      </c>
      <c r="AB117">
        <v>72.579800000000006</v>
      </c>
      <c r="AD117">
        <f t="shared" si="36"/>
        <v>200090.14506226178</v>
      </c>
      <c r="AE117">
        <f t="shared" si="40"/>
        <v>7.6474128744693282E-2</v>
      </c>
      <c r="AF117">
        <f t="shared" si="37"/>
        <v>160.65904714199206</v>
      </c>
      <c r="AG117">
        <f t="shared" si="38"/>
        <v>3.7483105415642708E-3</v>
      </c>
      <c r="AI117">
        <v>2.6061949903633526</v>
      </c>
      <c r="AJ117">
        <v>40.185289237505287</v>
      </c>
    </row>
    <row r="118" spans="2:38" x14ac:dyDescent="0.2">
      <c r="B118">
        <v>800</v>
      </c>
      <c r="C118">
        <v>1800000</v>
      </c>
      <c r="D118">
        <v>650.56258100000002</v>
      </c>
      <c r="E118">
        <v>-534999.69135400001</v>
      </c>
      <c r="F118">
        <v>2524761.6794369998</v>
      </c>
      <c r="G118">
        <v>-303.39628699999997</v>
      </c>
      <c r="I118">
        <f t="shared" si="31"/>
        <v>1184.4581057382748</v>
      </c>
      <c r="J118">
        <f t="shared" si="32"/>
        <v>8.2296060076123861E-2</v>
      </c>
      <c r="K118">
        <f t="shared" si="33"/>
        <v>0.99864509170534677</v>
      </c>
      <c r="L118">
        <f t="shared" si="34"/>
        <v>-32.311935000005178</v>
      </c>
      <c r="M118">
        <f t="shared" si="35"/>
        <v>-7.1531383000007915</v>
      </c>
      <c r="O118">
        <v>800</v>
      </c>
      <c r="P118">
        <v>1800000</v>
      </c>
      <c r="Q118">
        <v>650.56258100000002</v>
      </c>
      <c r="R118">
        <v>-534999.69135400001</v>
      </c>
      <c r="S118">
        <v>2524761.6794369998</v>
      </c>
      <c r="T118">
        <v>-303.39628699999997</v>
      </c>
      <c r="U118">
        <v>887.99702200000002</v>
      </c>
      <c r="V118">
        <f t="shared" si="39"/>
        <v>8.8799702200000011E-2</v>
      </c>
      <c r="Y118">
        <v>1800000</v>
      </c>
      <c r="Z118">
        <v>33.064500000000002</v>
      </c>
      <c r="AA118">
        <v>105.49299999999999</v>
      </c>
      <c r="AB118">
        <v>72.4285</v>
      </c>
      <c r="AD118">
        <f t="shared" si="36"/>
        <v>198841.426783481</v>
      </c>
      <c r="AE118">
        <f t="shared" si="40"/>
        <v>8.6049784156672249E-2</v>
      </c>
      <c r="AF118">
        <f t="shared" si="37"/>
        <v>149.67788401126532</v>
      </c>
      <c r="AG118">
        <f t="shared" si="38"/>
        <v>4.0233064756225187E-3</v>
      </c>
      <c r="AI118">
        <v>1.8810759516402025</v>
      </c>
      <c r="AJ118">
        <v>40.954316656528867</v>
      </c>
      <c r="AK118">
        <f>AVERAGE(AI113:AI123)</f>
        <v>1.9014868548637041</v>
      </c>
      <c r="AL118">
        <f>AVERAGE(AJ113:AJ123)</f>
        <v>40.699418997845434</v>
      </c>
    </row>
    <row r="119" spans="2:38" x14ac:dyDescent="0.2">
      <c r="B119">
        <v>850</v>
      </c>
      <c r="C119">
        <v>1900000</v>
      </c>
      <c r="D119">
        <v>650.52132400000005</v>
      </c>
      <c r="E119">
        <v>-534999.27919300005</v>
      </c>
      <c r="F119">
        <v>2524761.6794369998</v>
      </c>
      <c r="G119">
        <v>-245.62487899999999</v>
      </c>
      <c r="I119">
        <f t="shared" si="31"/>
        <v>1184.8702667382313</v>
      </c>
      <c r="J119">
        <f t="shared" si="32"/>
        <v>8.7439563830881598E-2</v>
      </c>
      <c r="K119">
        <f t="shared" si="33"/>
        <v>0.99864509170534677</v>
      </c>
      <c r="L119">
        <f t="shared" si="34"/>
        <v>-31.899774000048637</v>
      </c>
      <c r="M119">
        <f t="shared" si="35"/>
        <v>-6.830288780000628</v>
      </c>
      <c r="O119">
        <v>850</v>
      </c>
      <c r="P119">
        <v>1900000</v>
      </c>
      <c r="Q119">
        <v>650.52132400000005</v>
      </c>
      <c r="R119">
        <v>-534999.27919300005</v>
      </c>
      <c r="S119">
        <v>2524761.6794369998</v>
      </c>
      <c r="T119">
        <v>-245.62487899999999</v>
      </c>
      <c r="U119">
        <v>985.16587500000003</v>
      </c>
      <c r="V119">
        <f t="shared" si="39"/>
        <v>9.8516587500000002E-2</v>
      </c>
      <c r="Y119">
        <v>1900000</v>
      </c>
      <c r="Z119">
        <v>32.452599999999997</v>
      </c>
      <c r="AA119">
        <v>105.67700000000001</v>
      </c>
      <c r="AB119">
        <v>73.224400000000003</v>
      </c>
      <c r="AD119">
        <f t="shared" si="36"/>
        <v>205468.78980667502</v>
      </c>
      <c r="AE119">
        <f t="shared" si="40"/>
        <v>9.2386527495142201E-2</v>
      </c>
      <c r="AF119">
        <f t="shared" si="37"/>
        <v>145.56859437832904</v>
      </c>
      <c r="AG119">
        <f t="shared" si="38"/>
        <v>4.1368813278151026E-3</v>
      </c>
      <c r="AI119">
        <v>1.7648303570114325</v>
      </c>
      <c r="AJ119">
        <v>41.01756668043619</v>
      </c>
    </row>
    <row r="120" spans="2:38" x14ac:dyDescent="0.2">
      <c r="B120">
        <v>900</v>
      </c>
      <c r="C120">
        <v>2000000</v>
      </c>
      <c r="D120">
        <v>650.57509000000005</v>
      </c>
      <c r="E120">
        <v>-535001.683555</v>
      </c>
      <c r="F120">
        <v>2524761.6794369998</v>
      </c>
      <c r="G120">
        <v>-91.321717000000007</v>
      </c>
      <c r="I120">
        <f t="shared" si="31"/>
        <v>1182.4659047382884</v>
      </c>
      <c r="J120">
        <f t="shared" si="32"/>
        <v>9.2583067585639334E-2</v>
      </c>
      <c r="K120">
        <f t="shared" si="33"/>
        <v>0.99864509170534677</v>
      </c>
      <c r="L120">
        <f t="shared" si="34"/>
        <v>-34.304135999991558</v>
      </c>
      <c r="M120">
        <f t="shared" si="35"/>
        <v>-6.8866192399986179</v>
      </c>
      <c r="O120">
        <v>900</v>
      </c>
      <c r="P120">
        <v>2000000</v>
      </c>
      <c r="Q120">
        <v>650.57509000000005</v>
      </c>
      <c r="R120">
        <v>-535001.683555</v>
      </c>
      <c r="S120">
        <v>2524761.6794369998</v>
      </c>
      <c r="T120">
        <v>-91.321717000000007</v>
      </c>
      <c r="U120">
        <v>1109.638064</v>
      </c>
      <c r="V120">
        <f t="shared" si="39"/>
        <v>0.1109638064</v>
      </c>
      <c r="Y120">
        <v>2000000</v>
      </c>
      <c r="Z120">
        <v>32.982399999999998</v>
      </c>
      <c r="AA120">
        <v>105.38500000000001</v>
      </c>
      <c r="AB120">
        <v>72.402600000000007</v>
      </c>
      <c r="AD120">
        <f t="shared" si="36"/>
        <v>198628.1895260583</v>
      </c>
      <c r="AE120">
        <f t="shared" si="40"/>
        <v>0.10764295429676925</v>
      </c>
      <c r="AF120">
        <f t="shared" si="37"/>
        <v>132.90432859176923</v>
      </c>
      <c r="AG120">
        <f t="shared" si="38"/>
        <v>4.5310789075179471E-3</v>
      </c>
      <c r="AI120">
        <v>1.6805962348854293</v>
      </c>
      <c r="AJ120">
        <v>41.518702546607798</v>
      </c>
    </row>
    <row r="121" spans="2:38" x14ac:dyDescent="0.2">
      <c r="B121">
        <v>950</v>
      </c>
      <c r="C121">
        <v>2100000</v>
      </c>
      <c r="D121">
        <v>650.51840400000003</v>
      </c>
      <c r="E121">
        <v>-534997.57829900004</v>
      </c>
      <c r="F121">
        <v>2524761.6794369998</v>
      </c>
      <c r="G121">
        <v>-12.602221</v>
      </c>
      <c r="I121">
        <f t="shared" si="31"/>
        <v>1186.57116073824</v>
      </c>
      <c r="J121">
        <f t="shared" si="32"/>
        <v>9.7726571340397084E-2</v>
      </c>
      <c r="K121">
        <f t="shared" si="33"/>
        <v>0.99864509170534677</v>
      </c>
      <c r="L121">
        <f t="shared" si="34"/>
        <v>-30.198880000039935</v>
      </c>
      <c r="M121">
        <f t="shared" si="35"/>
        <v>-6.7564268800007268</v>
      </c>
      <c r="O121">
        <v>950</v>
      </c>
      <c r="P121">
        <v>2100000</v>
      </c>
      <c r="Q121">
        <v>650.51840400000003</v>
      </c>
      <c r="R121">
        <v>-534997.57829900004</v>
      </c>
      <c r="S121">
        <v>2524761.6794369998</v>
      </c>
      <c r="T121">
        <v>-12.602221</v>
      </c>
      <c r="U121">
        <v>1227.3221020000001</v>
      </c>
      <c r="V121">
        <f t="shared" si="39"/>
        <v>0.12273221020000001</v>
      </c>
      <c r="Y121">
        <v>2100000</v>
      </c>
      <c r="Z121">
        <v>32.6571</v>
      </c>
      <c r="AA121">
        <v>105.711</v>
      </c>
      <c r="AB121">
        <v>73.053899999999999</v>
      </c>
      <c r="AD121">
        <f t="shared" si="36"/>
        <v>204036.8523484006</v>
      </c>
      <c r="AE121">
        <f t="shared" si="40"/>
        <v>0.11590310930218967</v>
      </c>
      <c r="AF121">
        <f t="shared" si="37"/>
        <v>129.33788682548089</v>
      </c>
      <c r="AG121">
        <f t="shared" si="38"/>
        <v>4.6560216405310906E-3</v>
      </c>
      <c r="AI121">
        <v>1.6156367734392783</v>
      </c>
      <c r="AJ121">
        <v>42.300236777482432</v>
      </c>
    </row>
    <row r="122" spans="2:38" x14ac:dyDescent="0.2">
      <c r="B122">
        <v>1000</v>
      </c>
      <c r="C122">
        <v>2200000</v>
      </c>
      <c r="D122">
        <v>650.49103700000001</v>
      </c>
      <c r="E122">
        <v>-535002.50265200005</v>
      </c>
      <c r="F122">
        <v>2524761.6794369998</v>
      </c>
      <c r="G122">
        <v>45.932664000000003</v>
      </c>
      <c r="I122">
        <f t="shared" si="31"/>
        <v>1181.6468077382306</v>
      </c>
      <c r="J122">
        <f t="shared" si="32"/>
        <v>0.10287007509515482</v>
      </c>
      <c r="K122">
        <f t="shared" si="33"/>
        <v>0.99864509170534677</v>
      </c>
      <c r="L122">
        <f t="shared" si="34"/>
        <v>-35.123233000049368</v>
      </c>
      <c r="M122">
        <f t="shared" si="35"/>
        <v>-6.9370190599999475</v>
      </c>
      <c r="O122">
        <v>1000</v>
      </c>
      <c r="P122">
        <v>2200000</v>
      </c>
      <c r="Q122">
        <v>650.49103700000001</v>
      </c>
      <c r="R122">
        <v>-535002.50265200005</v>
      </c>
      <c r="S122">
        <v>2524761.6794369998</v>
      </c>
      <c r="T122">
        <v>45.932664000000003</v>
      </c>
      <c r="U122">
        <v>1361.299078</v>
      </c>
      <c r="V122">
        <f t="shared" si="39"/>
        <v>0.13612990780000001</v>
      </c>
      <c r="Y122">
        <v>2200000</v>
      </c>
      <c r="Z122">
        <v>33.184600000000003</v>
      </c>
      <c r="AA122">
        <v>105.476</v>
      </c>
      <c r="AB122">
        <v>72.291399999999996</v>
      </c>
      <c r="AD122">
        <f t="shared" si="36"/>
        <v>197714.40125536063</v>
      </c>
      <c r="AE122">
        <f t="shared" si="40"/>
        <v>0.1326662316217827</v>
      </c>
      <c r="AF122">
        <f t="shared" si="37"/>
        <v>119.06361243597816</v>
      </c>
      <c r="AG122">
        <f t="shared" si="38"/>
        <v>5.0578005125101475E-3</v>
      </c>
      <c r="AI122">
        <v>1.5365007122315844</v>
      </c>
      <c r="AJ122">
        <v>42.335942414412905</v>
      </c>
    </row>
    <row r="123" spans="2:38" x14ac:dyDescent="0.2">
      <c r="B123">
        <v>1050</v>
      </c>
      <c r="C123">
        <v>2300000</v>
      </c>
      <c r="D123">
        <v>650.55076399999996</v>
      </c>
      <c r="E123">
        <v>-535010.58617899998</v>
      </c>
      <c r="F123">
        <v>2524761.6794369998</v>
      </c>
      <c r="G123">
        <v>45.144413999999998</v>
      </c>
      <c r="I123">
        <f t="shared" si="31"/>
        <v>1173.5632807383081</v>
      </c>
      <c r="J123">
        <f t="shared" si="32"/>
        <v>0.10801357884991256</v>
      </c>
      <c r="K123">
        <f t="shared" si="33"/>
        <v>0.99864509170534677</v>
      </c>
      <c r="L123">
        <f t="shared" si="34"/>
        <v>-43.206759999971837</v>
      </c>
      <c r="M123">
        <f t="shared" si="35"/>
        <v>-7.0002025399982086</v>
      </c>
      <c r="O123">
        <v>1050</v>
      </c>
      <c r="P123">
        <v>2300000</v>
      </c>
      <c r="Q123">
        <v>650.55076399999996</v>
      </c>
      <c r="R123">
        <v>-535010.58617899998</v>
      </c>
      <c r="S123">
        <v>2524761.6794369998</v>
      </c>
      <c r="T123">
        <v>45.144413999999998</v>
      </c>
      <c r="U123">
        <v>1516.531448</v>
      </c>
      <c r="V123">
        <f t="shared" si="39"/>
        <v>0.1516531448</v>
      </c>
      <c r="Y123">
        <v>2300000</v>
      </c>
      <c r="Z123">
        <v>31.776499999999999</v>
      </c>
      <c r="AA123">
        <v>105.871</v>
      </c>
      <c r="AB123">
        <v>74.094499999999996</v>
      </c>
      <c r="AD123">
        <f t="shared" si="36"/>
        <v>212880.71136475718</v>
      </c>
      <c r="AE123">
        <f t="shared" si="40"/>
        <v>0.13726513911469526</v>
      </c>
      <c r="AF123">
        <f t="shared" si="37"/>
        <v>122.09215655605406</v>
      </c>
      <c r="AG123">
        <f t="shared" si="38"/>
        <v>4.9323397750249609E-3</v>
      </c>
      <c r="AI123">
        <v>1.6114792235915922</v>
      </c>
      <c r="AJ123">
        <v>42.816085406475295</v>
      </c>
    </row>
    <row r="124" spans="2:38" x14ac:dyDescent="0.2">
      <c r="B124">
        <v>1100</v>
      </c>
      <c r="C124">
        <v>2400000</v>
      </c>
      <c r="D124">
        <v>650.60194000000001</v>
      </c>
      <c r="E124">
        <v>-534991.10162099998</v>
      </c>
      <c r="F124">
        <v>2524761.6794369998</v>
      </c>
      <c r="G124">
        <v>79.169060000000002</v>
      </c>
      <c r="I124">
        <f t="shared" si="31"/>
        <v>1193.0478387383046</v>
      </c>
      <c r="J124">
        <f t="shared" si="32"/>
        <v>0.11315708260467031</v>
      </c>
      <c r="K124">
        <f t="shared" si="33"/>
        <v>0.99864509170534677</v>
      </c>
      <c r="L124">
        <f t="shared" si="34"/>
        <v>-23.722201999975368</v>
      </c>
      <c r="M124">
        <f t="shared" si="35"/>
        <v>-6.4488408399998294</v>
      </c>
      <c r="O124">
        <v>1100</v>
      </c>
      <c r="P124">
        <v>2400000</v>
      </c>
      <c r="Q124">
        <v>650.60194000000001</v>
      </c>
      <c r="R124">
        <v>-534991.10162099998</v>
      </c>
      <c r="S124">
        <v>2524761.6794369998</v>
      </c>
      <c r="T124">
        <v>79.169060000000002</v>
      </c>
      <c r="U124">
        <v>1675.2161920000001</v>
      </c>
      <c r="V124">
        <f t="shared" si="39"/>
        <v>0.16752161920000003</v>
      </c>
      <c r="Y124">
        <v>2400000</v>
      </c>
      <c r="Z124">
        <v>31.947299999999998</v>
      </c>
      <c r="AA124">
        <v>105.494</v>
      </c>
      <c r="AB124">
        <v>73.546700000000001</v>
      </c>
      <c r="AD124">
        <f t="shared" si="36"/>
        <v>208193.88553485178</v>
      </c>
      <c r="AE124">
        <f t="shared" si="40"/>
        <v>0.15504152742708083</v>
      </c>
      <c r="AF124">
        <f t="shared" si="37"/>
        <v>113.97668897189794</v>
      </c>
      <c r="AG124">
        <f t="shared" si="38"/>
        <v>5.2835365321805255E-3</v>
      </c>
      <c r="AI124">
        <v>2.1408087676002117</v>
      </c>
      <c r="AJ124">
        <v>42.902120670541144</v>
      </c>
    </row>
    <row r="125" spans="2:38" x14ac:dyDescent="0.2">
      <c r="B125">
        <v>1150</v>
      </c>
      <c r="C125">
        <v>2500000</v>
      </c>
      <c r="D125">
        <v>650.57671700000003</v>
      </c>
      <c r="E125">
        <v>-534993.76342700003</v>
      </c>
      <c r="F125">
        <v>2524761.6794369998</v>
      </c>
      <c r="G125">
        <v>-18.403431000000001</v>
      </c>
      <c r="I125">
        <f t="shared" si="31"/>
        <v>1190.3860327382572</v>
      </c>
      <c r="J125">
        <f t="shared" si="32"/>
        <v>0.11830058635942804</v>
      </c>
      <c r="K125">
        <f t="shared" si="33"/>
        <v>0.99864509170534677</v>
      </c>
      <c r="L125">
        <f t="shared" si="34"/>
        <v>-26.384008000022732</v>
      </c>
      <c r="M125">
        <f t="shared" si="35"/>
        <v>-6.8917681200007062</v>
      </c>
      <c r="O125">
        <v>1150</v>
      </c>
      <c r="P125">
        <v>2500000</v>
      </c>
      <c r="Q125">
        <v>650.57671700000003</v>
      </c>
      <c r="R125">
        <v>-534993.76342700003</v>
      </c>
      <c r="S125">
        <v>2524761.6794369998</v>
      </c>
      <c r="T125">
        <v>-18.403431000000001</v>
      </c>
      <c r="U125">
        <v>1823.30178</v>
      </c>
      <c r="V125">
        <f t="shared" si="39"/>
        <v>0.18233017800000001</v>
      </c>
      <c r="Y125">
        <v>2500000</v>
      </c>
      <c r="Z125">
        <v>31.9574</v>
      </c>
      <c r="AA125">
        <v>105.39</v>
      </c>
      <c r="AB125">
        <v>73.432599999999994</v>
      </c>
      <c r="AD125">
        <f t="shared" si="36"/>
        <v>207226.41501105489</v>
      </c>
      <c r="AE125">
        <f t="shared" si="40"/>
        <v>0.16953469482746744</v>
      </c>
      <c r="AF125">
        <f t="shared" si="37"/>
        <v>108.51456271274543</v>
      </c>
      <c r="AG125">
        <f t="shared" si="38"/>
        <v>5.5494855708363771E-3</v>
      </c>
      <c r="AI125">
        <v>1.5063600648533477</v>
      </c>
      <c r="AJ125">
        <v>42.930399114331145</v>
      </c>
    </row>
    <row r="126" spans="2:38" x14ac:dyDescent="0.2">
      <c r="B126">
        <v>1200</v>
      </c>
      <c r="C126">
        <v>2600000</v>
      </c>
      <c r="D126">
        <v>650.64520400000004</v>
      </c>
      <c r="E126">
        <v>-534978.92851999996</v>
      </c>
      <c r="F126">
        <v>2524761.6794369998</v>
      </c>
      <c r="G126">
        <v>140.888555</v>
      </c>
      <c r="I126">
        <f t="shared" si="31"/>
        <v>1205.2209397383267</v>
      </c>
      <c r="J126">
        <f t="shared" si="32"/>
        <v>0.12344409011418578</v>
      </c>
      <c r="K126">
        <f t="shared" si="33"/>
        <v>0.99864509170534677</v>
      </c>
      <c r="L126">
        <f t="shared" si="34"/>
        <v>-11.549100999953225</v>
      </c>
      <c r="M126">
        <f t="shared" si="35"/>
        <v>-6.541833859998369</v>
      </c>
      <c r="O126">
        <v>1200</v>
      </c>
      <c r="P126">
        <v>2600000</v>
      </c>
      <c r="Q126">
        <v>650.64520400000004</v>
      </c>
      <c r="R126">
        <v>-534978.92851999996</v>
      </c>
      <c r="S126">
        <v>2524761.6794369998</v>
      </c>
      <c r="T126">
        <v>140.888555</v>
      </c>
      <c r="U126">
        <v>2032.6907739999999</v>
      </c>
      <c r="V126">
        <f t="shared" si="39"/>
        <v>0.2032690774</v>
      </c>
      <c r="Y126">
        <v>2600000</v>
      </c>
      <c r="Z126">
        <v>31.799399999999999</v>
      </c>
      <c r="AA126">
        <v>105.42100000000001</v>
      </c>
      <c r="AB126">
        <v>73.621600000000001</v>
      </c>
      <c r="AD126">
        <f t="shared" si="36"/>
        <v>208830.60783806842</v>
      </c>
      <c r="AE126">
        <f t="shared" si="40"/>
        <v>0.18755226362358074</v>
      </c>
      <c r="AF126">
        <f t="shared" si="37"/>
        <v>104.798160033404</v>
      </c>
      <c r="AG126">
        <f t="shared" si="38"/>
        <v>5.7462840932326594E-3</v>
      </c>
      <c r="AI126">
        <v>1.398876980940982</v>
      </c>
      <c r="AJ126">
        <v>43.82656923380214</v>
      </c>
    </row>
    <row r="127" spans="2:38" x14ac:dyDescent="0.2">
      <c r="B127">
        <v>1250</v>
      </c>
      <c r="C127">
        <v>2700000</v>
      </c>
      <c r="D127">
        <v>650.55180499999994</v>
      </c>
      <c r="E127">
        <v>-534991.71122299996</v>
      </c>
      <c r="F127">
        <v>2524761.6794369998</v>
      </c>
      <c r="G127">
        <v>270.853452</v>
      </c>
      <c r="I127">
        <f t="shared" si="31"/>
        <v>1192.4382367383223</v>
      </c>
      <c r="J127">
        <f t="shared" si="32"/>
        <v>0.12858759386894353</v>
      </c>
      <c r="K127">
        <f t="shared" si="33"/>
        <v>0.99864509170534677</v>
      </c>
      <c r="L127">
        <f t="shared" si="34"/>
        <v>-24.331803999957629</v>
      </c>
      <c r="M127">
        <f t="shared" si="35"/>
        <v>-7.0941860599998474</v>
      </c>
      <c r="O127">
        <v>1250</v>
      </c>
      <c r="P127">
        <v>2700000</v>
      </c>
      <c r="Q127">
        <v>650.55180499999994</v>
      </c>
      <c r="R127">
        <v>-534991.71122299996</v>
      </c>
      <c r="S127">
        <v>2524761.6794369998</v>
      </c>
      <c r="T127">
        <v>270.853452</v>
      </c>
      <c r="U127">
        <v>2195.3960059999999</v>
      </c>
      <c r="V127">
        <f t="shared" si="39"/>
        <v>0.2195396006</v>
      </c>
      <c r="Y127">
        <v>2700000</v>
      </c>
      <c r="Z127">
        <v>31.5062</v>
      </c>
      <c r="AA127">
        <v>105.285</v>
      </c>
      <c r="AB127">
        <v>73.778800000000004</v>
      </c>
      <c r="AD127">
        <f t="shared" si="36"/>
        <v>210171.17844086871</v>
      </c>
      <c r="AE127">
        <f t="shared" si="40"/>
        <v>0.20127269287020658</v>
      </c>
      <c r="AF127">
        <f t="shared" si="37"/>
        <v>101.25206692567291</v>
      </c>
      <c r="AG127">
        <f t="shared" si="38"/>
        <v>5.9475329075707939E-3</v>
      </c>
      <c r="AI127">
        <v>1.3046628350533687</v>
      </c>
      <c r="AJ127">
        <v>44.806813519298132</v>
      </c>
    </row>
    <row r="128" spans="2:38" x14ac:dyDescent="0.2">
      <c r="B128">
        <v>1300</v>
      </c>
      <c r="C128">
        <v>2800000</v>
      </c>
      <c r="D128">
        <v>650.54733299999998</v>
      </c>
      <c r="E128">
        <v>-534992.08872899995</v>
      </c>
      <c r="F128">
        <v>2524761.6794369998</v>
      </c>
      <c r="G128">
        <v>353.31465400000002</v>
      </c>
      <c r="I128">
        <f t="shared" si="31"/>
        <v>1192.0607307383325</v>
      </c>
      <c r="J128">
        <f t="shared" si="32"/>
        <v>0.13373109762370128</v>
      </c>
      <c r="K128">
        <f t="shared" si="33"/>
        <v>0.99864509170534677</v>
      </c>
      <c r="L128">
        <f t="shared" si="34"/>
        <v>-24.709309999947436</v>
      </c>
      <c r="M128">
        <f t="shared" si="35"/>
        <v>-6.8460821199995552</v>
      </c>
      <c r="O128">
        <v>1300</v>
      </c>
      <c r="P128">
        <v>2800000</v>
      </c>
      <c r="Q128">
        <v>650.54733299999998</v>
      </c>
      <c r="R128">
        <v>-534992.08872899995</v>
      </c>
      <c r="S128">
        <v>2524761.6794369998</v>
      </c>
      <c r="T128">
        <v>353.31465400000002</v>
      </c>
      <c r="U128">
        <v>2344.234559</v>
      </c>
      <c r="V128">
        <f t="shared" si="39"/>
        <v>0.23442345590000002</v>
      </c>
      <c r="Y128">
        <v>2800000</v>
      </c>
      <c r="Z128">
        <v>31.531300000000002</v>
      </c>
      <c r="AA128">
        <v>105.77</v>
      </c>
      <c r="AB128">
        <v>74.238699999999994</v>
      </c>
      <c r="AD128">
        <f t="shared" si="36"/>
        <v>214126.03373632484</v>
      </c>
      <c r="AE128">
        <f t="shared" si="40"/>
        <v>0.21094864407186628</v>
      </c>
      <c r="AF128">
        <f t="shared" si="37"/>
        <v>99.189767320011384</v>
      </c>
      <c r="AG128">
        <f t="shared" si="38"/>
        <v>6.0711907716967392E-3</v>
      </c>
      <c r="AI128">
        <v>1.3128319485961351</v>
      </c>
      <c r="AJ128">
        <v>45.303066881411986</v>
      </c>
    </row>
    <row r="129" spans="2:38" x14ac:dyDescent="0.2">
      <c r="B129">
        <v>1350</v>
      </c>
      <c r="C129">
        <v>2900000</v>
      </c>
      <c r="D129">
        <v>650.550611</v>
      </c>
      <c r="E129">
        <v>-534981.854804</v>
      </c>
      <c r="F129">
        <v>2524761.6794369998</v>
      </c>
      <c r="G129">
        <v>433.035552</v>
      </c>
      <c r="I129">
        <f t="shared" si="31"/>
        <v>1202.294655738282</v>
      </c>
      <c r="J129">
        <f t="shared" si="32"/>
        <v>0.138874601378459</v>
      </c>
      <c r="K129">
        <f t="shared" si="33"/>
        <v>0.99864509170534677</v>
      </c>
      <c r="L129">
        <f t="shared" si="34"/>
        <v>-14.475384999997914</v>
      </c>
      <c r="M129">
        <f t="shared" si="35"/>
        <v>-6.633853500000769</v>
      </c>
      <c r="O129">
        <v>1350</v>
      </c>
      <c r="P129">
        <v>2900000</v>
      </c>
      <c r="Q129">
        <v>650.550611</v>
      </c>
      <c r="R129">
        <v>-534981.854804</v>
      </c>
      <c r="S129">
        <v>2524761.6794369998</v>
      </c>
      <c r="T129">
        <v>433.035552</v>
      </c>
      <c r="U129">
        <v>2573.6772209999999</v>
      </c>
      <c r="V129">
        <f t="shared" si="39"/>
        <v>0.25736772210000003</v>
      </c>
      <c r="Y129">
        <v>2900000</v>
      </c>
      <c r="Z129">
        <v>31.520199999999999</v>
      </c>
      <c r="AA129">
        <v>105.126</v>
      </c>
      <c r="AB129">
        <v>73.605800000000002</v>
      </c>
      <c r="AD129">
        <f t="shared" si="36"/>
        <v>208696.18469836473</v>
      </c>
      <c r="AE129">
        <f t="shared" si="40"/>
        <v>0.23762094347504964</v>
      </c>
      <c r="AF129">
        <f t="shared" si="37"/>
        <v>93.09395735211497</v>
      </c>
      <c r="AG129">
        <f t="shared" si="38"/>
        <v>6.4687334938642897E-3</v>
      </c>
      <c r="AI129">
        <v>1.3675498556518102</v>
      </c>
      <c r="AJ129">
        <v>45.311691358125579</v>
      </c>
      <c r="AK129">
        <f>AVERAGE(AI124:AI134)</f>
        <v>1.4517451366473537</v>
      </c>
      <c r="AL129">
        <f>AVERAGE(AJ124:AJ134)</f>
        <v>45.185631691286495</v>
      </c>
    </row>
    <row r="130" spans="2:38" x14ac:dyDescent="0.2">
      <c r="B130">
        <v>1400</v>
      </c>
      <c r="C130">
        <v>3000000</v>
      </c>
      <c r="D130">
        <v>650.58211400000005</v>
      </c>
      <c r="E130">
        <v>-534986.07404800004</v>
      </c>
      <c r="F130">
        <v>2524761.6794369998</v>
      </c>
      <c r="G130">
        <v>505.48183899999998</v>
      </c>
      <c r="I130">
        <f t="shared" si="31"/>
        <v>1198.0754117382457</v>
      </c>
      <c r="J130">
        <f t="shared" si="32"/>
        <v>0.14401810513321675</v>
      </c>
      <c r="K130">
        <f t="shared" si="33"/>
        <v>0.99864509170534677</v>
      </c>
      <c r="L130">
        <f t="shared" si="34"/>
        <v>-18.694629000034183</v>
      </c>
      <c r="M130">
        <f t="shared" si="35"/>
        <v>-6.9229168800004848</v>
      </c>
      <c r="O130">
        <v>1400</v>
      </c>
      <c r="P130">
        <v>3000000</v>
      </c>
      <c r="Q130">
        <v>650.58211400000005</v>
      </c>
      <c r="R130">
        <v>-534986.07404800004</v>
      </c>
      <c r="S130">
        <v>2524761.6794369998</v>
      </c>
      <c r="T130">
        <v>505.48183899999998</v>
      </c>
      <c r="U130">
        <v>2771.4144190000002</v>
      </c>
      <c r="V130">
        <f t="shared" si="39"/>
        <v>0.27714144190000001</v>
      </c>
      <c r="Y130">
        <v>3000000</v>
      </c>
      <c r="Z130">
        <v>31.199300000000001</v>
      </c>
      <c r="AA130">
        <v>105.193</v>
      </c>
      <c r="AB130">
        <v>73.993700000000004</v>
      </c>
      <c r="AD130">
        <f t="shared" si="36"/>
        <v>212013.06816172003</v>
      </c>
      <c r="AE130">
        <f t="shared" si="40"/>
        <v>0.25187437619484637</v>
      </c>
      <c r="AF130">
        <f t="shared" si="37"/>
        <v>91.195906890705572</v>
      </c>
      <c r="AG130">
        <f t="shared" si="38"/>
        <v>6.6033665383876403E-3</v>
      </c>
      <c r="AI130">
        <v>1.3316992943076389</v>
      </c>
      <c r="AJ130">
        <v>45.37732238828044</v>
      </c>
    </row>
    <row r="131" spans="2:38" x14ac:dyDescent="0.2">
      <c r="B131">
        <v>1450</v>
      </c>
      <c r="C131">
        <v>3100000</v>
      </c>
      <c r="D131">
        <v>650.61671699999999</v>
      </c>
      <c r="E131">
        <v>-534968.38225799997</v>
      </c>
      <c r="F131">
        <v>2524761.6794369998</v>
      </c>
      <c r="G131">
        <v>426.50678299999998</v>
      </c>
      <c r="I131">
        <f t="shared" si="31"/>
        <v>1215.7672017383156</v>
      </c>
      <c r="J131">
        <f t="shared" si="32"/>
        <v>0.1491616088879745</v>
      </c>
      <c r="K131">
        <f t="shared" si="33"/>
        <v>0.99864509170534677</v>
      </c>
      <c r="L131">
        <f t="shared" si="34"/>
        <v>-1.0028389999642968</v>
      </c>
      <c r="M131">
        <f t="shared" si="35"/>
        <v>-6.4846961999983614</v>
      </c>
      <c r="O131">
        <v>1450</v>
      </c>
      <c r="P131">
        <v>3100000</v>
      </c>
      <c r="Q131">
        <v>650.61671699999999</v>
      </c>
      <c r="R131">
        <v>-534968.38225799997</v>
      </c>
      <c r="S131">
        <v>2524761.6794369998</v>
      </c>
      <c r="T131">
        <v>426.50678299999998</v>
      </c>
      <c r="U131">
        <v>3031.211984</v>
      </c>
      <c r="V131">
        <f t="shared" si="39"/>
        <v>0.30312119840000001</v>
      </c>
      <c r="Y131">
        <v>3100000</v>
      </c>
      <c r="Z131">
        <v>31.432200000000002</v>
      </c>
      <c r="AA131">
        <v>105.486</v>
      </c>
      <c r="AB131">
        <v>74.053799999999995</v>
      </c>
      <c r="AD131">
        <f t="shared" si="36"/>
        <v>212530.09884019973</v>
      </c>
      <c r="AE131">
        <f t="shared" si="40"/>
        <v>0.27481536576793991</v>
      </c>
      <c r="AF131">
        <f t="shared" si="37"/>
        <v>88.265948635564314</v>
      </c>
      <c r="AG131">
        <f t="shared" si="38"/>
        <v>6.8225630530113638E-3</v>
      </c>
      <c r="AI131">
        <v>1.3554126122102081</v>
      </c>
      <c r="AJ131">
        <v>46.078561139735911</v>
      </c>
    </row>
    <row r="132" spans="2:38" x14ac:dyDescent="0.2">
      <c r="B132">
        <v>1500</v>
      </c>
      <c r="C132">
        <v>3200000</v>
      </c>
      <c r="D132">
        <v>650.54022999999995</v>
      </c>
      <c r="E132">
        <v>-534977.55304799997</v>
      </c>
      <c r="F132">
        <v>2524761.6794369998</v>
      </c>
      <c r="G132">
        <v>609.44232599999998</v>
      </c>
      <c r="I132">
        <f t="shared" si="31"/>
        <v>1206.5964117383119</v>
      </c>
      <c r="J132">
        <f t="shared" si="32"/>
        <v>0.15430511264273222</v>
      </c>
      <c r="K132">
        <f t="shared" si="33"/>
        <v>0.99864509170534677</v>
      </c>
      <c r="L132">
        <f t="shared" si="34"/>
        <v>-10.173628999968059</v>
      </c>
      <c r="M132">
        <f t="shared" si="35"/>
        <v>-7.0219477999998343</v>
      </c>
      <c r="O132">
        <v>1500</v>
      </c>
      <c r="P132">
        <v>3200000</v>
      </c>
      <c r="Q132">
        <v>650.54022999999995</v>
      </c>
      <c r="R132">
        <v>-534977.55304799997</v>
      </c>
      <c r="S132">
        <v>2524761.6794369998</v>
      </c>
      <c r="T132">
        <v>609.44232599999998</v>
      </c>
      <c r="U132">
        <v>3279.3898789999998</v>
      </c>
      <c r="V132">
        <f t="shared" si="39"/>
        <v>0.32793898789999998</v>
      </c>
      <c r="Y132">
        <v>3200000</v>
      </c>
      <c r="Z132">
        <v>31.6112</v>
      </c>
      <c r="AA132">
        <v>105.601</v>
      </c>
      <c r="AB132">
        <v>73.989800000000002</v>
      </c>
      <c r="AD132">
        <f t="shared" si="36"/>
        <v>211979.54608947854</v>
      </c>
      <c r="AE132">
        <f t="shared" si="40"/>
        <v>0.29808782681164064</v>
      </c>
      <c r="AF132">
        <f t="shared" si="37"/>
        <v>85.102721770055979</v>
      </c>
      <c r="AG132">
        <f t="shared" si="38"/>
        <v>7.0761544105148524E-3</v>
      </c>
      <c r="AI132">
        <v>1.2613993726370833</v>
      </c>
      <c r="AJ132">
        <v>46.509465203003145</v>
      </c>
    </row>
    <row r="133" spans="2:38" x14ac:dyDescent="0.2">
      <c r="B133">
        <v>1550</v>
      </c>
      <c r="C133">
        <v>3300000</v>
      </c>
      <c r="D133">
        <v>650.54286000000002</v>
      </c>
      <c r="E133">
        <v>-534978.16655600001</v>
      </c>
      <c r="F133">
        <v>2524761.6794369998</v>
      </c>
      <c r="G133">
        <v>759.44976499999996</v>
      </c>
      <c r="I133">
        <f t="shared" si="31"/>
        <v>1205.9829037382733</v>
      </c>
      <c r="J133">
        <f t="shared" si="32"/>
        <v>0.15944861639748997</v>
      </c>
      <c r="K133">
        <f t="shared" si="33"/>
        <v>0.99864509170534677</v>
      </c>
      <c r="L133">
        <f t="shared" si="34"/>
        <v>-10.787137000006624</v>
      </c>
      <c r="M133">
        <f t="shared" si="35"/>
        <v>-6.85080216000053</v>
      </c>
      <c r="O133">
        <v>1550</v>
      </c>
      <c r="P133">
        <v>3300000</v>
      </c>
      <c r="Q133">
        <v>650.54286000000002</v>
      </c>
      <c r="R133">
        <v>-534978.16655600001</v>
      </c>
      <c r="S133">
        <v>2524761.6794369998</v>
      </c>
      <c r="T133">
        <v>759.44976499999996</v>
      </c>
      <c r="U133">
        <v>3533.479746</v>
      </c>
      <c r="V133">
        <f t="shared" si="39"/>
        <v>0.3533479746</v>
      </c>
      <c r="Y133">
        <v>3300000</v>
      </c>
      <c r="Z133">
        <v>31.659500000000001</v>
      </c>
      <c r="AA133">
        <v>105.682</v>
      </c>
      <c r="AB133">
        <v>74.022499999999994</v>
      </c>
      <c r="AD133">
        <f t="shared" si="36"/>
        <v>212260.72518875272</v>
      </c>
      <c r="AE133">
        <f t="shared" si="40"/>
        <v>0.32075845233748429</v>
      </c>
      <c r="AF133">
        <f t="shared" si="37"/>
        <v>82.466715295914113</v>
      </c>
      <c r="AG133">
        <f t="shared" si="38"/>
        <v>7.302340075497544E-3</v>
      </c>
      <c r="AI133">
        <v>1.2316642553232415</v>
      </c>
      <c r="AJ133">
        <v>46.662831574263315</v>
      </c>
    </row>
    <row r="134" spans="2:38" x14ac:dyDescent="0.2">
      <c r="B134">
        <v>1600</v>
      </c>
      <c r="C134">
        <v>3400000</v>
      </c>
      <c r="D134">
        <v>650.56095900000003</v>
      </c>
      <c r="E134">
        <v>-534961.31375099998</v>
      </c>
      <c r="F134">
        <v>2524761.6794369998</v>
      </c>
      <c r="G134">
        <v>853.992391</v>
      </c>
      <c r="I134">
        <f t="shared" si="31"/>
        <v>1222.8357087383047</v>
      </c>
      <c r="J134">
        <f t="shared" si="32"/>
        <v>0.16459212015224772</v>
      </c>
      <c r="K134">
        <f t="shared" si="33"/>
        <v>0.99864509170534677</v>
      </c>
      <c r="L134">
        <f t="shared" si="34"/>
        <v>6.0656680000247434</v>
      </c>
      <c r="M134">
        <f t="shared" si="35"/>
        <v>-6.5014758999991322</v>
      </c>
      <c r="O134">
        <v>1600</v>
      </c>
      <c r="P134">
        <v>3400000</v>
      </c>
      <c r="Q134">
        <v>650.56095900000003</v>
      </c>
      <c r="R134">
        <v>-534961.31375099998</v>
      </c>
      <c r="S134">
        <v>2524761.6794369998</v>
      </c>
      <c r="T134">
        <v>853.992391</v>
      </c>
      <c r="U134">
        <v>3801.1690589999998</v>
      </c>
      <c r="V134">
        <f t="shared" si="39"/>
        <v>0.38011690590000002</v>
      </c>
      <c r="Y134">
        <v>3400000</v>
      </c>
      <c r="Z134">
        <v>31.452200000000001</v>
      </c>
      <c r="AA134">
        <v>105.36799999999999</v>
      </c>
      <c r="AB134">
        <v>73.915800000000004</v>
      </c>
      <c r="AD134">
        <f t="shared" si="36"/>
        <v>211344.15568463926</v>
      </c>
      <c r="AE134">
        <f t="shared" si="40"/>
        <v>0.34655493645964131</v>
      </c>
      <c r="AF134">
        <f t="shared" si="37"/>
        <v>79.544656595806103</v>
      </c>
      <c r="AG134">
        <f t="shared" si="38"/>
        <v>7.5705902290833481E-3</v>
      </c>
      <c r="AI134">
        <v>1.7579305159468639</v>
      </c>
      <c r="AJ134">
        <v>47.3331075213585</v>
      </c>
    </row>
    <row r="135" spans="2:38" x14ac:dyDescent="0.2">
      <c r="B135">
        <v>1650</v>
      </c>
      <c r="C135">
        <v>3500000</v>
      </c>
      <c r="D135">
        <v>650.55266700000004</v>
      </c>
      <c r="E135">
        <v>-534970.44573399995</v>
      </c>
      <c r="F135">
        <v>2524761.6794369998</v>
      </c>
      <c r="G135">
        <v>919.70664199999999</v>
      </c>
      <c r="I135">
        <f t="shared" si="31"/>
        <v>1213.7037257383345</v>
      </c>
      <c r="J135">
        <f t="shared" si="32"/>
        <v>0.16973562390700545</v>
      </c>
      <c r="K135">
        <f t="shared" si="33"/>
        <v>0.99864509170534677</v>
      </c>
      <c r="L135">
        <f t="shared" si="34"/>
        <v>-3.0663149999454618</v>
      </c>
      <c r="M135">
        <f t="shared" si="35"/>
        <v>-7.0211716599991636</v>
      </c>
      <c r="O135">
        <v>1650</v>
      </c>
      <c r="P135">
        <v>3500000</v>
      </c>
      <c r="Q135">
        <v>650.55266700000004</v>
      </c>
      <c r="R135">
        <v>-534970.44573399995</v>
      </c>
      <c r="S135">
        <v>2524761.6794369998</v>
      </c>
      <c r="T135">
        <v>919.70664199999999</v>
      </c>
      <c r="U135">
        <v>4049.776265</v>
      </c>
      <c r="V135">
        <f t="shared" si="39"/>
        <v>0.40497762650000002</v>
      </c>
      <c r="Y135">
        <v>3500000</v>
      </c>
      <c r="Z135">
        <v>31.269400000000001</v>
      </c>
      <c r="AA135">
        <v>105.14</v>
      </c>
      <c r="AB135">
        <v>73.870599999999996</v>
      </c>
      <c r="AD135">
        <f t="shared" si="36"/>
        <v>210956.6776844945</v>
      </c>
      <c r="AE135">
        <f t="shared" si="40"/>
        <v>0.36989878111560831</v>
      </c>
      <c r="AF135">
        <f t="shared" si="37"/>
        <v>76.992794728243993</v>
      </c>
      <c r="AG135">
        <f t="shared" si="38"/>
        <v>7.8215111183526018E-3</v>
      </c>
      <c r="AI135">
        <v>1.167204082816802</v>
      </c>
      <c r="AJ135">
        <v>47.340114675931495</v>
      </c>
    </row>
    <row r="136" spans="2:38" x14ac:dyDescent="0.2">
      <c r="B136">
        <v>1700</v>
      </c>
      <c r="C136">
        <v>3600000</v>
      </c>
      <c r="D136">
        <v>650.619462</v>
      </c>
      <c r="E136">
        <v>-534934.22007000004</v>
      </c>
      <c r="F136">
        <v>2524761.6794369998</v>
      </c>
      <c r="G136">
        <v>869.08750199999997</v>
      </c>
      <c r="I136">
        <f t="shared" si="31"/>
        <v>1249.9293897382449</v>
      </c>
      <c r="J136">
        <f t="shared" si="32"/>
        <v>0.1748791276617632</v>
      </c>
      <c r="K136">
        <f t="shared" si="33"/>
        <v>0.99864509170534677</v>
      </c>
      <c r="L136">
        <f t="shared" si="34"/>
        <v>33.159348999965005</v>
      </c>
      <c r="M136">
        <f t="shared" si="35"/>
        <v>-6.1140187200015497</v>
      </c>
      <c r="O136">
        <v>1700</v>
      </c>
      <c r="P136">
        <v>3600000</v>
      </c>
      <c r="Q136">
        <v>650.619462</v>
      </c>
      <c r="R136">
        <v>-534934.22007000004</v>
      </c>
      <c r="S136">
        <v>2524761.6794369998</v>
      </c>
      <c r="T136">
        <v>869.08750199999997</v>
      </c>
      <c r="U136">
        <v>4344.1784530000004</v>
      </c>
      <c r="V136">
        <f t="shared" si="39"/>
        <v>0.43441784530000005</v>
      </c>
      <c r="Y136">
        <v>3600000</v>
      </c>
      <c r="Z136">
        <v>31.503900000000002</v>
      </c>
      <c r="AA136">
        <v>105.75700000000001</v>
      </c>
      <c r="AB136">
        <v>74.253100000000003</v>
      </c>
      <c r="AD136">
        <f t="shared" si="36"/>
        <v>214250.65928921485</v>
      </c>
      <c r="AE136">
        <f t="shared" si="40"/>
        <v>0.39068850813505529</v>
      </c>
      <c r="AF136">
        <f t="shared" si="37"/>
        <v>75.895145308214808</v>
      </c>
      <c r="AG136">
        <f t="shared" si="38"/>
        <v>7.9346313595478214E-3</v>
      </c>
      <c r="AI136">
        <v>1.1603751828543412</v>
      </c>
      <c r="AJ136">
        <v>47.641429003861319</v>
      </c>
    </row>
    <row r="137" spans="2:38" x14ac:dyDescent="0.2">
      <c r="B137">
        <v>1750</v>
      </c>
      <c r="C137">
        <v>3700000</v>
      </c>
      <c r="D137">
        <v>650.56711499999994</v>
      </c>
      <c r="E137">
        <v>-534942.61343400006</v>
      </c>
      <c r="F137">
        <v>2524761.6794369998</v>
      </c>
      <c r="G137">
        <v>997.20848000000001</v>
      </c>
      <c r="I137">
        <f t="shared" si="31"/>
        <v>1241.5360257382272</v>
      </c>
      <c r="J137">
        <f t="shared" si="32"/>
        <v>0.18002263141652095</v>
      </c>
      <c r="K137">
        <f t="shared" si="33"/>
        <v>0.99864509170534677</v>
      </c>
      <c r="L137">
        <f t="shared" si="34"/>
        <v>24.76598499994725</v>
      </c>
      <c r="M137">
        <f t="shared" si="35"/>
        <v>-7.0063992800001138</v>
      </c>
      <c r="O137">
        <v>1750</v>
      </c>
      <c r="P137">
        <v>3700000</v>
      </c>
      <c r="Q137">
        <v>650.56711499999994</v>
      </c>
      <c r="R137">
        <v>-534942.61343400006</v>
      </c>
      <c r="S137">
        <v>2524761.6794369998</v>
      </c>
      <c r="T137">
        <v>997.20848000000001</v>
      </c>
      <c r="U137">
        <v>4597.2577439999995</v>
      </c>
      <c r="V137">
        <f t="shared" si="39"/>
        <v>0.45972577439999995</v>
      </c>
      <c r="Y137">
        <v>3700000</v>
      </c>
      <c r="Z137">
        <v>30.964099999999998</v>
      </c>
      <c r="AA137">
        <v>106.27500000000001</v>
      </c>
      <c r="AB137">
        <v>75.310900000000004</v>
      </c>
      <c r="AD137">
        <f t="shared" si="36"/>
        <v>223538.28292668477</v>
      </c>
      <c r="AE137">
        <f t="shared" si="40"/>
        <v>0.39627081592585001</v>
      </c>
      <c r="AF137">
        <f t="shared" si="37"/>
        <v>76.922716559114036</v>
      </c>
      <c r="AG137">
        <f t="shared" si="38"/>
        <v>7.8286366750609706E-3</v>
      </c>
      <c r="AI137">
        <v>1.5180685470566864</v>
      </c>
      <c r="AJ137">
        <v>48.154322981244043</v>
      </c>
    </row>
    <row r="138" spans="2:38" x14ac:dyDescent="0.2">
      <c r="B138">
        <v>1800</v>
      </c>
      <c r="C138">
        <v>3800000</v>
      </c>
      <c r="D138">
        <v>650.55618200000004</v>
      </c>
      <c r="E138">
        <v>-534930.08206000004</v>
      </c>
      <c r="F138">
        <v>2524761.6794369998</v>
      </c>
      <c r="G138">
        <v>1171.4075499999999</v>
      </c>
      <c r="I138">
        <f t="shared" si="31"/>
        <v>1254.0673997382401</v>
      </c>
      <c r="J138">
        <f t="shared" si="32"/>
        <v>0.18516613517127867</v>
      </c>
      <c r="K138">
        <f t="shared" si="33"/>
        <v>0.99864509170534677</v>
      </c>
      <c r="L138">
        <f t="shared" si="34"/>
        <v>37.297358999960124</v>
      </c>
      <c r="M138">
        <f t="shared" si="35"/>
        <v>-6.5879045199995012</v>
      </c>
      <c r="O138">
        <v>1800</v>
      </c>
      <c r="P138">
        <v>3800000</v>
      </c>
      <c r="Q138">
        <v>650.55618200000004</v>
      </c>
      <c r="R138">
        <v>-534930.08206000004</v>
      </c>
      <c r="S138">
        <v>2524761.6794369998</v>
      </c>
      <c r="T138">
        <v>1171.4075499999999</v>
      </c>
      <c r="U138">
        <v>4905.902274</v>
      </c>
      <c r="V138">
        <f t="shared" si="39"/>
        <v>0.49059022740000002</v>
      </c>
      <c r="Y138">
        <v>3800000</v>
      </c>
      <c r="Z138">
        <v>31.572099999999999</v>
      </c>
      <c r="AA138">
        <v>105.636</v>
      </c>
      <c r="AB138">
        <v>74.063900000000004</v>
      </c>
      <c r="AD138">
        <f t="shared" si="36"/>
        <v>212617.06993855111</v>
      </c>
      <c r="AE138">
        <f t="shared" si="40"/>
        <v>0.44459636809368991</v>
      </c>
      <c r="AF138">
        <f t="shared" si="37"/>
        <v>71.132221953886372</v>
      </c>
      <c r="AG138">
        <f t="shared" si="38"/>
        <v>8.465924210695884E-3</v>
      </c>
      <c r="AI138">
        <v>1.1154939954318124</v>
      </c>
      <c r="AJ138">
        <v>48.571682126075835</v>
      </c>
    </row>
    <row r="139" spans="2:38" x14ac:dyDescent="0.2">
      <c r="B139">
        <v>1850</v>
      </c>
      <c r="C139">
        <v>3900000</v>
      </c>
      <c r="D139">
        <v>650.52694099999997</v>
      </c>
      <c r="E139">
        <v>-534933.37490299996</v>
      </c>
      <c r="F139">
        <v>2524761.6794369998</v>
      </c>
      <c r="G139">
        <v>1287.474089</v>
      </c>
      <c r="I139">
        <f t="shared" si="31"/>
        <v>1250.7745567383245</v>
      </c>
      <c r="J139">
        <f t="shared" si="32"/>
        <v>0.19030963892603642</v>
      </c>
      <c r="K139">
        <f t="shared" si="33"/>
        <v>0.99864509170534677</v>
      </c>
      <c r="L139">
        <f t="shared" si="34"/>
        <v>34.004516000044532</v>
      </c>
      <c r="M139">
        <f t="shared" si="35"/>
        <v>-6.9043888599980709</v>
      </c>
      <c r="O139">
        <v>1850</v>
      </c>
      <c r="P139">
        <v>3900000</v>
      </c>
      <c r="Q139">
        <v>650.52694099999997</v>
      </c>
      <c r="R139">
        <v>-534933.37490299996</v>
      </c>
      <c r="S139">
        <v>2524761.6794369998</v>
      </c>
      <c r="T139">
        <v>1287.474089</v>
      </c>
      <c r="U139">
        <v>5226.4898940000003</v>
      </c>
      <c r="V139">
        <f t="shared" si="39"/>
        <v>0.52264898940000004</v>
      </c>
      <c r="Y139">
        <v>3900000</v>
      </c>
      <c r="Z139">
        <v>31.269100000000002</v>
      </c>
      <c r="AA139">
        <v>105.715</v>
      </c>
      <c r="AB139">
        <v>74.445899999999995</v>
      </c>
      <c r="AD139">
        <f t="shared" si="36"/>
        <v>215923.91775055011</v>
      </c>
      <c r="AE139">
        <f t="shared" si="40"/>
        <v>0.46639567042311209</v>
      </c>
      <c r="AF139">
        <f t="shared" si="37"/>
        <v>70.286153118584465</v>
      </c>
      <c r="AG139">
        <f t="shared" si="38"/>
        <v>8.5678326851092289E-3</v>
      </c>
      <c r="AI139">
        <v>1.1380648258910231</v>
      </c>
      <c r="AJ139">
        <v>48.687072613219087</v>
      </c>
    </row>
    <row r="140" spans="2:38" x14ac:dyDescent="0.2">
      <c r="B140">
        <v>1900</v>
      </c>
      <c r="C140">
        <v>4000000</v>
      </c>
      <c r="D140">
        <v>650.56301299999996</v>
      </c>
      <c r="E140">
        <v>-534925.64853899996</v>
      </c>
      <c r="F140">
        <v>2524761.6794369998</v>
      </c>
      <c r="G140">
        <v>1335.0271769999999</v>
      </c>
      <c r="I140">
        <f t="shared" si="31"/>
        <v>1258.5009207383264</v>
      </c>
      <c r="J140">
        <f t="shared" si="32"/>
        <v>0.19545314268079417</v>
      </c>
      <c r="K140">
        <f t="shared" si="33"/>
        <v>0.99864509170534677</v>
      </c>
      <c r="L140">
        <f t="shared" si="34"/>
        <v>41.730880000046454</v>
      </c>
      <c r="M140">
        <f t="shared" si="35"/>
        <v>-6.684004719999721</v>
      </c>
      <c r="O140">
        <v>1900</v>
      </c>
      <c r="P140">
        <v>4000000</v>
      </c>
      <c r="Q140">
        <v>650.56301299999996</v>
      </c>
      <c r="R140">
        <v>-534925.64853899996</v>
      </c>
      <c r="S140">
        <v>2524761.6794369998</v>
      </c>
      <c r="T140">
        <v>1335.0271769999999</v>
      </c>
      <c r="U140">
        <v>5535.4138199999998</v>
      </c>
      <c r="V140">
        <f t="shared" si="39"/>
        <v>0.55354138200000003</v>
      </c>
      <c r="Y140">
        <v>4000000</v>
      </c>
      <c r="Z140">
        <v>31.489899999999999</v>
      </c>
      <c r="AA140">
        <v>105.66800000000001</v>
      </c>
      <c r="AB140">
        <v>74.178100000000001</v>
      </c>
      <c r="AD140">
        <f t="shared" si="36"/>
        <v>213602.09749940387</v>
      </c>
      <c r="AE140">
        <f t="shared" si="40"/>
        <v>0.49933237762769089</v>
      </c>
      <c r="AF140">
        <f t="shared" si="37"/>
        <v>67.700622691653166</v>
      </c>
      <c r="AG140">
        <f t="shared" si="38"/>
        <v>8.8950437390030897E-3</v>
      </c>
      <c r="AI140">
        <v>1.1722941939133602</v>
      </c>
      <c r="AJ140">
        <v>48.698346473638566</v>
      </c>
      <c r="AK140">
        <f>AVERAGE(AI135:AI145)</f>
        <v>1.1106209412143142</v>
      </c>
      <c r="AL140">
        <f>AVERAGE(AJ135:AJ145)</f>
        <v>49.763763003419484</v>
      </c>
    </row>
    <row r="141" spans="2:38" x14ac:dyDescent="0.2">
      <c r="B141">
        <v>1950</v>
      </c>
      <c r="C141">
        <v>4100000</v>
      </c>
      <c r="D141">
        <v>650.58058700000004</v>
      </c>
      <c r="E141">
        <v>-534917.61076199997</v>
      </c>
      <c r="F141">
        <v>2524761.6794369998</v>
      </c>
      <c r="G141">
        <v>1475.7022810000001</v>
      </c>
      <c r="I141">
        <f t="shared" si="31"/>
        <v>1266.5386977383168</v>
      </c>
      <c r="J141">
        <f t="shared" si="32"/>
        <v>0.20059664643555189</v>
      </c>
      <c r="K141">
        <f t="shared" si="33"/>
        <v>0.99864509170534677</v>
      </c>
      <c r="L141">
        <f t="shared" si="34"/>
        <v>49.76865700003691</v>
      </c>
      <c r="M141">
        <f>((L141-L140)-(B141-B140)*$H$14)/(B141-B140)</f>
        <v>-6.6777764599999498</v>
      </c>
      <c r="O141">
        <v>1950</v>
      </c>
      <c r="P141">
        <v>4100000</v>
      </c>
      <c r="Q141">
        <v>650.58058700000004</v>
      </c>
      <c r="R141">
        <v>-534917.61076199997</v>
      </c>
      <c r="S141">
        <v>2524761.6794369998</v>
      </c>
      <c r="T141">
        <v>1475.7022810000001</v>
      </c>
      <c r="U141">
        <v>5924.7278770000003</v>
      </c>
      <c r="V141">
        <f t="shared" si="39"/>
        <v>0.5924727877</v>
      </c>
      <c r="Y141">
        <v>4100000</v>
      </c>
      <c r="Z141">
        <v>31.508800000000001</v>
      </c>
      <c r="AA141">
        <v>105.44499999999999</v>
      </c>
      <c r="AB141">
        <v>73.936199999999999</v>
      </c>
      <c r="AD141">
        <f t="shared" si="36"/>
        <v>211519.19041847929</v>
      </c>
      <c r="AE141">
        <f t="shared" si="40"/>
        <v>0.53971411865145524</v>
      </c>
      <c r="AF141">
        <f t="shared" si="37"/>
        <v>65.32146485641448</v>
      </c>
      <c r="AG141">
        <f t="shared" si="38"/>
        <v>9.2190216695800988E-3</v>
      </c>
      <c r="AI141">
        <v>1.046702362213878</v>
      </c>
      <c r="AJ141">
        <v>50.491473448035066</v>
      </c>
    </row>
    <row r="142" spans="2:38" x14ac:dyDescent="0.2">
      <c r="B142">
        <v>2000</v>
      </c>
      <c r="C142">
        <v>4200000</v>
      </c>
      <c r="D142">
        <v>650.60916899999995</v>
      </c>
      <c r="E142">
        <v>-534891.21696700004</v>
      </c>
      <c r="F142">
        <v>2524761.6794369998</v>
      </c>
      <c r="G142">
        <v>1674.38645</v>
      </c>
      <c r="I142">
        <f t="shared" si="31"/>
        <v>1292.9324927382404</v>
      </c>
      <c r="J142">
        <f t="shared" si="32"/>
        <v>0.20574015019030964</v>
      </c>
      <c r="K142">
        <f t="shared" si="33"/>
        <v>0.99864509170534677</v>
      </c>
      <c r="L142">
        <f t="shared" si="34"/>
        <v>76.162451999960467</v>
      </c>
      <c r="M142">
        <f t="shared" ref="M142:M160" si="41">((L142-L141)-(B142-B141)*$H$14)/(B142-B141)</f>
        <v>-6.310656100001288</v>
      </c>
      <c r="O142">
        <v>2000</v>
      </c>
      <c r="P142">
        <v>4200000</v>
      </c>
      <c r="Q142">
        <v>650.60916899999995</v>
      </c>
      <c r="R142">
        <v>-534891.21696700004</v>
      </c>
      <c r="S142">
        <v>2524761.6794369998</v>
      </c>
      <c r="T142">
        <v>1674.38645</v>
      </c>
      <c r="U142">
        <v>6274.7470139999996</v>
      </c>
      <c r="V142">
        <f t="shared" si="39"/>
        <v>0.62747470139999995</v>
      </c>
      <c r="Y142">
        <v>4200000</v>
      </c>
      <c r="Z142">
        <v>31.4069</v>
      </c>
      <c r="AA142">
        <v>105.33199999999999</v>
      </c>
      <c r="AB142">
        <v>73.9251</v>
      </c>
      <c r="AD142">
        <f t="shared" si="36"/>
        <v>211423.93894972917</v>
      </c>
      <c r="AE142">
        <f t="shared" si="40"/>
        <v>0.57185669184843912</v>
      </c>
      <c r="AF142">
        <f t="shared" si="37"/>
        <v>63.659748017763448</v>
      </c>
      <c r="AG142">
        <f t="shared" si="38"/>
        <v>9.4596667242849222E-3</v>
      </c>
      <c r="AI142">
        <v>0.9909293187144983</v>
      </c>
      <c r="AJ142">
        <v>51.684286272676502</v>
      </c>
    </row>
    <row r="143" spans="2:38" x14ac:dyDescent="0.2">
      <c r="B143">
        <v>2050</v>
      </c>
      <c r="C143">
        <v>4300000</v>
      </c>
      <c r="D143">
        <v>650.57966199999998</v>
      </c>
      <c r="E143">
        <v>-534886.46514800005</v>
      </c>
      <c r="F143">
        <v>2524761.6794369998</v>
      </c>
      <c r="G143">
        <v>1755.8841259999999</v>
      </c>
      <c r="I143">
        <f t="shared" si="31"/>
        <v>1297.6843117382377</v>
      </c>
      <c r="J143">
        <f t="shared" si="32"/>
        <v>0.21088365394506739</v>
      </c>
      <c r="K143">
        <f t="shared" si="33"/>
        <v>0.99864509170534677</v>
      </c>
      <c r="L143">
        <f t="shared" si="34"/>
        <v>80.914270999957807</v>
      </c>
      <c r="M143">
        <f t="shared" si="41"/>
        <v>-6.7434956199998126</v>
      </c>
      <c r="O143">
        <v>2050</v>
      </c>
      <c r="P143">
        <v>4300000</v>
      </c>
      <c r="Q143">
        <v>650.57966199999998</v>
      </c>
      <c r="R143">
        <v>-534886.46514800005</v>
      </c>
      <c r="S143">
        <v>2524761.6794369998</v>
      </c>
      <c r="T143">
        <v>1755.8841259999999</v>
      </c>
      <c r="U143">
        <v>6622.5148609999997</v>
      </c>
      <c r="V143">
        <f t="shared" si="39"/>
        <v>0.66225148609999995</v>
      </c>
      <c r="Y143">
        <v>4300000</v>
      </c>
      <c r="Z143">
        <v>30.825700000000001</v>
      </c>
      <c r="AA143">
        <v>105.785</v>
      </c>
      <c r="AB143">
        <v>74.959299999999999</v>
      </c>
      <c r="AD143">
        <f t="shared" si="36"/>
        <v>220422.01314141482</v>
      </c>
      <c r="AE143">
        <f t="shared" si="40"/>
        <v>0.5789127621688368</v>
      </c>
      <c r="AF143">
        <f t="shared" si="37"/>
        <v>64.750310396956095</v>
      </c>
      <c r="AG143">
        <f t="shared" si="38"/>
        <v>9.3003415166378767E-3</v>
      </c>
      <c r="AI143">
        <v>0.99631902312553855</v>
      </c>
      <c r="AJ143">
        <v>51.727624263515239</v>
      </c>
    </row>
    <row r="144" spans="2:38" x14ac:dyDescent="0.2">
      <c r="B144">
        <v>2100</v>
      </c>
      <c r="C144">
        <v>4400000</v>
      </c>
      <c r="D144">
        <v>650.56856800000003</v>
      </c>
      <c r="E144">
        <v>-534875.34459200001</v>
      </c>
      <c r="F144">
        <v>2524761.6794369998</v>
      </c>
      <c r="G144">
        <v>1895.1771739999999</v>
      </c>
      <c r="I144">
        <f t="shared" si="31"/>
        <v>1308.8048677382758</v>
      </c>
      <c r="J144">
        <f t="shared" si="32"/>
        <v>0.21602715769982511</v>
      </c>
      <c r="K144">
        <f t="shared" si="33"/>
        <v>0.99864509170534677</v>
      </c>
      <c r="L144">
        <f t="shared" si="34"/>
        <v>92.034826999995857</v>
      </c>
      <c r="M144">
        <f t="shared" si="41"/>
        <v>-6.6161208799989986</v>
      </c>
      <c r="O144">
        <v>2100</v>
      </c>
      <c r="P144">
        <v>4400000</v>
      </c>
      <c r="Q144">
        <v>650.56856800000003</v>
      </c>
      <c r="R144">
        <v>-534875.34459200001</v>
      </c>
      <c r="S144">
        <v>2524761.6794369998</v>
      </c>
      <c r="T144">
        <v>1895.1771739999999</v>
      </c>
      <c r="U144">
        <v>6989.6489540000002</v>
      </c>
      <c r="V144">
        <f t="shared" si="39"/>
        <v>0.69896489540000006</v>
      </c>
      <c r="Y144">
        <v>4400000</v>
      </c>
      <c r="Z144">
        <v>31.1525</v>
      </c>
      <c r="AA144">
        <v>105.724</v>
      </c>
      <c r="AB144">
        <v>74.5715</v>
      </c>
      <c r="AD144">
        <f t="shared" si="36"/>
        <v>217018.63854269646</v>
      </c>
      <c r="AE144">
        <f t="shared" si="40"/>
        <v>0.620588147078589</v>
      </c>
      <c r="AF144">
        <f t="shared" si="37"/>
        <v>62.232678157338945</v>
      </c>
      <c r="AG144">
        <f t="shared" si="38"/>
        <v>9.6765882142737895E-3</v>
      </c>
      <c r="AI144">
        <v>0.97306368012551891</v>
      </c>
      <c r="AJ144">
        <v>52.131916769390685</v>
      </c>
    </row>
    <row r="145" spans="2:38" x14ac:dyDescent="0.2">
      <c r="B145">
        <v>2150</v>
      </c>
      <c r="C145">
        <v>4500000</v>
      </c>
      <c r="D145">
        <v>650.58651199999997</v>
      </c>
      <c r="E145">
        <v>-534863.97094000003</v>
      </c>
      <c r="F145">
        <v>2524761.6794369998</v>
      </c>
      <c r="G145">
        <v>2096.1784710000002</v>
      </c>
      <c r="I145">
        <f t="shared" si="31"/>
        <v>1320.178519738256</v>
      </c>
      <c r="J145">
        <f t="shared" si="32"/>
        <v>0.22117066145458286</v>
      </c>
      <c r="K145">
        <f t="shared" si="33"/>
        <v>0.99864509170534677</v>
      </c>
      <c r="L145">
        <f t="shared" si="34"/>
        <v>103.40847899997607</v>
      </c>
      <c r="M145">
        <f t="shared" si="41"/>
        <v>-6.6110589600001548</v>
      </c>
      <c r="O145">
        <v>2150</v>
      </c>
      <c r="P145">
        <v>4500000</v>
      </c>
      <c r="Q145">
        <v>650.58651199999997</v>
      </c>
      <c r="R145">
        <v>-534863.97094000003</v>
      </c>
      <c r="S145">
        <v>2524761.6794369998</v>
      </c>
      <c r="T145">
        <v>2096.1784710000002</v>
      </c>
      <c r="U145">
        <v>7436.3446700000004</v>
      </c>
      <c r="V145">
        <f t="shared" si="39"/>
        <v>0.74363446700000002</v>
      </c>
      <c r="Y145">
        <v>4500000</v>
      </c>
      <c r="Z145">
        <v>31.276700000000002</v>
      </c>
      <c r="AA145">
        <v>105.93600000000001</v>
      </c>
      <c r="AB145">
        <v>74.659300000000002</v>
      </c>
      <c r="AD145">
        <f t="shared" si="36"/>
        <v>217786.09043529801</v>
      </c>
      <c r="AE145">
        <f t="shared" si="40"/>
        <v>0.65792216656530755</v>
      </c>
      <c r="AF145">
        <f t="shared" si="37"/>
        <v>61.000364493086728</v>
      </c>
      <c r="AG145">
        <f t="shared" si="38"/>
        <v>9.8720721589827271E-3</v>
      </c>
      <c r="AI145">
        <v>0.93831514121399839</v>
      </c>
      <c r="AJ145">
        <v>52.273124410026433</v>
      </c>
    </row>
    <row r="146" spans="2:38" x14ac:dyDescent="0.2">
      <c r="B146">
        <v>2200</v>
      </c>
      <c r="C146">
        <v>4600000</v>
      </c>
      <c r="D146">
        <v>650.60434499999997</v>
      </c>
      <c r="E146">
        <v>-534856.99849300005</v>
      </c>
      <c r="F146">
        <v>2524761.6794369998</v>
      </c>
      <c r="G146">
        <v>2016.953452</v>
      </c>
      <c r="I146">
        <f t="shared" si="31"/>
        <v>1327.1509667382343</v>
      </c>
      <c r="J146">
        <f t="shared" si="32"/>
        <v>0.22631416520934061</v>
      </c>
      <c r="K146">
        <f t="shared" si="33"/>
        <v>0.99864509170534677</v>
      </c>
      <c r="L146">
        <f t="shared" si="34"/>
        <v>110.38092599995434</v>
      </c>
      <c r="M146">
        <f t="shared" si="41"/>
        <v>-6.699083060000194</v>
      </c>
      <c r="O146">
        <v>2200</v>
      </c>
      <c r="P146">
        <v>4600000</v>
      </c>
      <c r="Q146">
        <v>650.60434499999997</v>
      </c>
      <c r="R146">
        <v>-534856.99849300005</v>
      </c>
      <c r="S146">
        <v>2524761.6794369998</v>
      </c>
      <c r="T146">
        <v>2016.953452</v>
      </c>
      <c r="U146">
        <v>7831.0274790000003</v>
      </c>
      <c r="V146">
        <f t="shared" si="39"/>
        <v>0.78310274790000012</v>
      </c>
      <c r="Y146">
        <v>4600000</v>
      </c>
      <c r="Z146">
        <v>31.1983</v>
      </c>
      <c r="AA146">
        <v>105.765</v>
      </c>
      <c r="AB146">
        <v>74.566699999999997</v>
      </c>
      <c r="AD146">
        <f t="shared" si="36"/>
        <v>216976.73423279656</v>
      </c>
      <c r="AE146">
        <f t="shared" si="40"/>
        <v>0.69542568407067595</v>
      </c>
      <c r="AF146">
        <f t="shared" si="37"/>
        <v>59.392449706813679</v>
      </c>
      <c r="AG146">
        <f t="shared" si="38"/>
        <v>1.0139335942072008E-2</v>
      </c>
      <c r="AI146">
        <v>0.92396066088104067</v>
      </c>
      <c r="AJ146">
        <v>53.18972274660198</v>
      </c>
    </row>
    <row r="147" spans="2:38" x14ac:dyDescent="0.2">
      <c r="B147">
        <v>2250</v>
      </c>
      <c r="C147">
        <v>4700000</v>
      </c>
      <c r="D147">
        <v>650.55933700000003</v>
      </c>
      <c r="E147">
        <v>-534853.20792900003</v>
      </c>
      <c r="F147">
        <v>2524761.6794369998</v>
      </c>
      <c r="G147">
        <v>2126.4382430000001</v>
      </c>
      <c r="I147">
        <f t="shared" si="31"/>
        <v>1330.9415307382587</v>
      </c>
      <c r="J147">
        <f t="shared" si="32"/>
        <v>0.23145766896409833</v>
      </c>
      <c r="K147">
        <f t="shared" si="33"/>
        <v>0.99864509170534677</v>
      </c>
      <c r="L147">
        <f t="shared" si="34"/>
        <v>114.1714899999788</v>
      </c>
      <c r="M147">
        <f t="shared" si="41"/>
        <v>-6.7627207199992698</v>
      </c>
      <c r="O147">
        <v>2250</v>
      </c>
      <c r="P147">
        <v>4700000</v>
      </c>
      <c r="Q147">
        <v>650.55933700000003</v>
      </c>
      <c r="R147">
        <v>-534853.20792900003</v>
      </c>
      <c r="S147">
        <v>2524761.6794369998</v>
      </c>
      <c r="T147">
        <v>2126.4382430000001</v>
      </c>
      <c r="U147">
        <v>8294.5573839999997</v>
      </c>
      <c r="V147">
        <f t="shared" si="39"/>
        <v>0.82945573839999998</v>
      </c>
      <c r="Y147">
        <v>4700000</v>
      </c>
      <c r="Z147">
        <v>31.631</v>
      </c>
      <c r="AA147">
        <v>105.682</v>
      </c>
      <c r="AB147">
        <v>74.051000000000002</v>
      </c>
      <c r="AD147">
        <f t="shared" si="36"/>
        <v>212505.99224026734</v>
      </c>
      <c r="AE147">
        <f t="shared" si="40"/>
        <v>0.75208544167403402</v>
      </c>
      <c r="AF147">
        <f t="shared" si="37"/>
        <v>56.876048234261773</v>
      </c>
      <c r="AG147">
        <f t="shared" si="38"/>
        <v>1.058793672724327E-2</v>
      </c>
      <c r="AI147">
        <v>0.90073028498126351</v>
      </c>
      <c r="AJ147">
        <v>53.4475163382332</v>
      </c>
    </row>
    <row r="148" spans="2:38" x14ac:dyDescent="0.2">
      <c r="B148">
        <v>2300</v>
      </c>
      <c r="C148">
        <v>4800000</v>
      </c>
      <c r="D148">
        <v>650.61012600000004</v>
      </c>
      <c r="E148">
        <v>-534819.60457600001</v>
      </c>
      <c r="F148">
        <v>2524761.6794369998</v>
      </c>
      <c r="G148">
        <v>2435.3987419999999</v>
      </c>
      <c r="I148">
        <f t="shared" si="31"/>
        <v>1364.5448837382719</v>
      </c>
      <c r="J148">
        <f t="shared" si="32"/>
        <v>0.23660117271885608</v>
      </c>
      <c r="K148">
        <f t="shared" si="33"/>
        <v>0.99864509170534677</v>
      </c>
      <c r="L148">
        <f t="shared" si="34"/>
        <v>147.77484299999196</v>
      </c>
      <c r="M148">
        <f t="shared" si="41"/>
        <v>-6.1664649399994964</v>
      </c>
      <c r="O148">
        <v>2300</v>
      </c>
      <c r="P148">
        <v>4800000</v>
      </c>
      <c r="Q148">
        <v>650.61012600000004</v>
      </c>
      <c r="R148">
        <v>-534819.60457600001</v>
      </c>
      <c r="S148">
        <v>2524761.6794369998</v>
      </c>
      <c r="T148">
        <v>2435.3987419999999</v>
      </c>
      <c r="U148">
        <v>8584.4431139999997</v>
      </c>
      <c r="V148">
        <f t="shared" si="39"/>
        <v>0.85844431139999999</v>
      </c>
      <c r="Y148">
        <v>4800000</v>
      </c>
      <c r="Z148">
        <v>30.961300000000001</v>
      </c>
      <c r="AA148">
        <v>105.80200000000001</v>
      </c>
      <c r="AB148">
        <v>74.840699999999998</v>
      </c>
      <c r="AD148">
        <f t="shared" si="36"/>
        <v>219377.41784113561</v>
      </c>
      <c r="AE148">
        <f t="shared" si="40"/>
        <v>0.75398959630088191</v>
      </c>
      <c r="AF148">
        <f t="shared" si="37"/>
        <v>57.438730879970372</v>
      </c>
      <c r="AG148">
        <f t="shared" si="38"/>
        <v>1.0484214932576006E-2</v>
      </c>
      <c r="AI148">
        <v>0.8626927200065726</v>
      </c>
      <c r="AJ148">
        <v>53.804686005597652</v>
      </c>
    </row>
    <row r="149" spans="2:38" x14ac:dyDescent="0.2">
      <c r="B149">
        <v>2350</v>
      </c>
      <c r="C149">
        <v>4900000</v>
      </c>
      <c r="D149">
        <v>650.59583899999996</v>
      </c>
      <c r="E149">
        <v>-534811.63226099999</v>
      </c>
      <c r="F149">
        <v>2524761.6794369998</v>
      </c>
      <c r="G149">
        <v>2378.306556</v>
      </c>
      <c r="I149">
        <f t="shared" si="31"/>
        <v>1372.5171987382928</v>
      </c>
      <c r="J149">
        <f t="shared" si="32"/>
        <v>0.24174467647361383</v>
      </c>
      <c r="K149">
        <f t="shared" si="33"/>
        <v>0.99864509170534677</v>
      </c>
      <c r="L149">
        <f t="shared" si="34"/>
        <v>155.74715800001286</v>
      </c>
      <c r="M149">
        <f t="shared" si="41"/>
        <v>-6.6790856999993409</v>
      </c>
      <c r="O149">
        <v>2350</v>
      </c>
      <c r="P149">
        <v>4900000</v>
      </c>
      <c r="Q149">
        <v>650.59583899999996</v>
      </c>
      <c r="R149">
        <v>-534811.63226099999</v>
      </c>
      <c r="S149">
        <v>2524761.6794369998</v>
      </c>
      <c r="T149">
        <v>2378.306556</v>
      </c>
      <c r="U149">
        <v>9256.2250260000001</v>
      </c>
      <c r="V149">
        <f t="shared" si="39"/>
        <v>0.92562250260000001</v>
      </c>
      <c r="Y149">
        <v>4900000</v>
      </c>
      <c r="Z149">
        <v>31.567399999999999</v>
      </c>
      <c r="AA149">
        <v>105.566</v>
      </c>
      <c r="AB149">
        <v>73.998599999999996</v>
      </c>
      <c r="AD149">
        <f t="shared" si="36"/>
        <v>212055.190646378</v>
      </c>
      <c r="AE149">
        <f t="shared" si="40"/>
        <v>0.8410661284127755</v>
      </c>
      <c r="AF149">
        <f t="shared" si="37"/>
        <v>54.340270556276096</v>
      </c>
      <c r="AG149">
        <f t="shared" si="38"/>
        <v>1.1082020642064105E-2</v>
      </c>
      <c r="AI149">
        <v>0.69547095892053445</v>
      </c>
      <c r="AJ149">
        <v>54.031482601368353</v>
      </c>
    </row>
    <row r="150" spans="2:38" x14ac:dyDescent="0.2">
      <c r="B150">
        <v>2400</v>
      </c>
      <c r="C150">
        <v>5000000</v>
      </c>
      <c r="D150">
        <v>650.59179099999994</v>
      </c>
      <c r="E150">
        <v>-534799.34794500005</v>
      </c>
      <c r="F150">
        <v>2524761.6794369998</v>
      </c>
      <c r="G150">
        <v>2631.4090470000001</v>
      </c>
      <c r="I150">
        <f t="shared" si="31"/>
        <v>1384.8015147382393</v>
      </c>
      <c r="J150">
        <f t="shared" si="32"/>
        <v>0.24688818022837156</v>
      </c>
      <c r="K150">
        <f t="shared" si="33"/>
        <v>0.99864509170534677</v>
      </c>
      <c r="L150">
        <f t="shared" si="34"/>
        <v>168.03147399995942</v>
      </c>
      <c r="M150">
        <f t="shared" si="41"/>
        <v>-6.5928456800008277</v>
      </c>
      <c r="O150">
        <v>2400</v>
      </c>
      <c r="P150">
        <v>5000000</v>
      </c>
      <c r="Q150">
        <v>650.59179099999994</v>
      </c>
      <c r="R150">
        <v>-534799.34794500005</v>
      </c>
      <c r="S150">
        <v>2524761.6794369998</v>
      </c>
      <c r="T150">
        <v>2631.4090470000001</v>
      </c>
      <c r="U150">
        <v>9600.6707989999995</v>
      </c>
      <c r="V150">
        <f t="shared" si="39"/>
        <v>0.96006707989999995</v>
      </c>
      <c r="Y150">
        <v>5000000</v>
      </c>
      <c r="Z150">
        <v>31.3489</v>
      </c>
      <c r="AA150">
        <v>105.623</v>
      </c>
      <c r="AB150">
        <v>74.274100000000004</v>
      </c>
      <c r="AD150">
        <f t="shared" si="36"/>
        <v>214432.49155336161</v>
      </c>
      <c r="AE150">
        <f t="shared" si="40"/>
        <v>0.8626927200065726</v>
      </c>
      <c r="AF150">
        <f t="shared" si="37"/>
        <v>53.804686005597652</v>
      </c>
      <c r="AG150">
        <f t="shared" si="38"/>
        <v>1.1192333692596017E-2</v>
      </c>
      <c r="AI150">
        <v>0.8410661284127755</v>
      </c>
      <c r="AJ150">
        <v>54.340270556276096</v>
      </c>
    </row>
    <row r="151" spans="2:38" x14ac:dyDescent="0.2">
      <c r="B151">
        <v>2450</v>
      </c>
      <c r="C151">
        <v>5100000</v>
      </c>
      <c r="D151">
        <v>650.59240199999999</v>
      </c>
      <c r="E151">
        <v>-534785.87717200001</v>
      </c>
      <c r="F151">
        <v>2524761.6794369998</v>
      </c>
      <c r="G151">
        <v>2746.0858239999998</v>
      </c>
      <c r="I151">
        <f t="shared" si="31"/>
        <v>1398.2722877382766</v>
      </c>
      <c r="J151">
        <f t="shared" si="32"/>
        <v>0.25203168398312931</v>
      </c>
      <c r="K151">
        <f t="shared" si="33"/>
        <v>0.99864509170534677</v>
      </c>
      <c r="L151">
        <f t="shared" si="34"/>
        <v>181.50224699999671</v>
      </c>
      <c r="M151">
        <f t="shared" si="41"/>
        <v>-6.5691165399990128</v>
      </c>
      <c r="O151">
        <v>2450</v>
      </c>
      <c r="P151">
        <v>5100000</v>
      </c>
      <c r="Q151">
        <v>650.59240199999999</v>
      </c>
      <c r="R151">
        <v>-534785.87717200001</v>
      </c>
      <c r="S151">
        <v>2524761.6794369998</v>
      </c>
      <c r="T151">
        <v>2746.0858239999998</v>
      </c>
      <c r="U151">
        <v>10164.885249999999</v>
      </c>
      <c r="V151">
        <f t="shared" si="39"/>
        <v>1.016488525</v>
      </c>
      <c r="Y151">
        <v>5100000</v>
      </c>
      <c r="Z151">
        <v>31.233499999999999</v>
      </c>
      <c r="AA151">
        <v>105.854</v>
      </c>
      <c r="AB151">
        <v>74.620500000000007</v>
      </c>
      <c r="AD151">
        <f t="shared" si="36"/>
        <v>217446.72040629582</v>
      </c>
      <c r="AE151">
        <f t="shared" si="40"/>
        <v>0.90073028498126351</v>
      </c>
      <c r="AF151">
        <f t="shared" si="37"/>
        <v>53.4475163382332</v>
      </c>
      <c r="AG151">
        <f t="shared" si="38"/>
        <v>1.1267127852846955E-2</v>
      </c>
      <c r="AI151">
        <v>0.89818141546221675</v>
      </c>
      <c r="AJ151">
        <v>54.785437107534314</v>
      </c>
      <c r="AK151">
        <f>AVERAGE(AI146:AI156)</f>
        <v>0.86488319876209385</v>
      </c>
      <c r="AL151">
        <f>AVERAGE(AJ146:AJ156)</f>
        <v>54.880944992521449</v>
      </c>
    </row>
    <row r="152" spans="2:38" x14ac:dyDescent="0.2">
      <c r="B152">
        <v>2500</v>
      </c>
      <c r="C152">
        <v>5200000</v>
      </c>
      <c r="D152">
        <v>650.58128699999997</v>
      </c>
      <c r="E152">
        <v>-534774.16393699998</v>
      </c>
      <c r="F152">
        <v>2524761.6794369998</v>
      </c>
      <c r="G152">
        <v>3064.407772</v>
      </c>
      <c r="I152">
        <f t="shared" si="31"/>
        <v>1409.9855227383086</v>
      </c>
      <c r="J152">
        <f t="shared" si="32"/>
        <v>0.25717518773788706</v>
      </c>
      <c r="K152">
        <f t="shared" si="33"/>
        <v>0.99864509170534677</v>
      </c>
      <c r="L152">
        <f t="shared" si="34"/>
        <v>193.21548200002871</v>
      </c>
      <c r="M152">
        <f t="shared" si="41"/>
        <v>-6.604267299999119</v>
      </c>
      <c r="O152">
        <v>2500</v>
      </c>
      <c r="P152">
        <v>5200000</v>
      </c>
      <c r="Q152">
        <v>650.58128699999997</v>
      </c>
      <c r="R152">
        <v>-534774.16393699998</v>
      </c>
      <c r="S152">
        <v>2524761.6794369998</v>
      </c>
      <c r="T152">
        <v>3064.407772</v>
      </c>
      <c r="U152">
        <v>10601.890308</v>
      </c>
      <c r="V152">
        <f t="shared" si="39"/>
        <v>1.0601890308000002</v>
      </c>
      <c r="Y152">
        <v>5200000</v>
      </c>
      <c r="Z152">
        <v>30.552600000000002</v>
      </c>
      <c r="AA152">
        <v>106.29900000000001</v>
      </c>
      <c r="AB152">
        <v>75.746399999999994</v>
      </c>
      <c r="AD152">
        <f t="shared" si="36"/>
        <v>227438.71266827596</v>
      </c>
      <c r="AE152">
        <f t="shared" si="40"/>
        <v>0.89818141546221675</v>
      </c>
      <c r="AF152">
        <f t="shared" si="37"/>
        <v>54.785437107534314</v>
      </c>
      <c r="AG152">
        <f t="shared" si="38"/>
        <v>1.0991972169866708E-2</v>
      </c>
      <c r="AI152">
        <v>0.85308173635813855</v>
      </c>
      <c r="AJ152">
        <v>55.410149519819598</v>
      </c>
    </row>
    <row r="153" spans="2:38" x14ac:dyDescent="0.2">
      <c r="B153">
        <v>2550</v>
      </c>
      <c r="C153">
        <v>5300000</v>
      </c>
      <c r="D153">
        <v>650.59662000000003</v>
      </c>
      <c r="E153">
        <v>-534752.39012</v>
      </c>
      <c r="F153">
        <v>2524761.6794369998</v>
      </c>
      <c r="G153">
        <v>3253.7779190000001</v>
      </c>
      <c r="I153">
        <f t="shared" si="31"/>
        <v>1431.759339738288</v>
      </c>
      <c r="J153">
        <f t="shared" si="32"/>
        <v>0.26231869149264481</v>
      </c>
      <c r="K153">
        <f t="shared" si="33"/>
        <v>0.99864509170534677</v>
      </c>
      <c r="L153">
        <f t="shared" si="34"/>
        <v>214.98929900000803</v>
      </c>
      <c r="M153">
        <f t="shared" si="41"/>
        <v>-6.4030556600001729</v>
      </c>
      <c r="O153">
        <v>2550</v>
      </c>
      <c r="P153">
        <v>5300000</v>
      </c>
      <c r="Q153">
        <v>650.59662000000003</v>
      </c>
      <c r="R153">
        <v>-534752.39012</v>
      </c>
      <c r="S153">
        <v>2524761.6794369998</v>
      </c>
      <c r="T153">
        <v>3253.7779190000001</v>
      </c>
      <c r="U153">
        <v>11148.058485</v>
      </c>
      <c r="V153">
        <f t="shared" si="39"/>
        <v>1.1148058485000001</v>
      </c>
      <c r="Y153">
        <v>5300000</v>
      </c>
      <c r="Z153">
        <v>30.8004</v>
      </c>
      <c r="AA153">
        <v>105.797</v>
      </c>
      <c r="AB153">
        <v>74.996600000000001</v>
      </c>
      <c r="AD153">
        <f t="shared" si="36"/>
        <v>220751.22511116945</v>
      </c>
      <c r="AE153">
        <f t="shared" si="40"/>
        <v>0.97306368012551891</v>
      </c>
      <c r="AF153">
        <f t="shared" si="37"/>
        <v>52.131916769390685</v>
      </c>
      <c r="AG153">
        <f t="shared" si="38"/>
        <v>1.1551464770878758E-2</v>
      </c>
      <c r="AI153">
        <v>0.85320926380343454</v>
      </c>
      <c r="AJ153">
        <v>55.659139547256174</v>
      </c>
    </row>
    <row r="154" spans="2:38" x14ac:dyDescent="0.2">
      <c r="B154">
        <v>2600</v>
      </c>
      <c r="C154">
        <v>5400000</v>
      </c>
      <c r="D154">
        <v>650.54507000000001</v>
      </c>
      <c r="E154">
        <v>-534750.78264800005</v>
      </c>
      <c r="F154">
        <v>2524761.6794369998</v>
      </c>
      <c r="G154">
        <v>3195.9631250000002</v>
      </c>
      <c r="I154">
        <f t="shared" si="31"/>
        <v>1433.3668117382331</v>
      </c>
      <c r="J154">
        <f t="shared" si="32"/>
        <v>0.26746219524740256</v>
      </c>
      <c r="K154">
        <f t="shared" si="33"/>
        <v>0.99864509170534677</v>
      </c>
      <c r="L154">
        <f t="shared" si="34"/>
        <v>216.59677099995315</v>
      </c>
      <c r="M154">
        <f t="shared" si="41"/>
        <v>-6.8063825600008565</v>
      </c>
      <c r="O154">
        <v>2600</v>
      </c>
      <c r="P154">
        <v>5400000</v>
      </c>
      <c r="Q154">
        <v>650.54507000000001</v>
      </c>
      <c r="R154">
        <v>-534750.78264800005</v>
      </c>
      <c r="S154">
        <v>2524761.6794369998</v>
      </c>
      <c r="T154">
        <v>3195.9631250000002</v>
      </c>
      <c r="U154">
        <v>11842.099311</v>
      </c>
      <c r="V154">
        <f t="shared" si="39"/>
        <v>1.1842099311000001</v>
      </c>
      <c r="Y154">
        <v>5400000</v>
      </c>
      <c r="Z154">
        <v>31.349599999999999</v>
      </c>
      <c r="AA154">
        <v>106.033</v>
      </c>
      <c r="AB154">
        <v>74.683400000000006</v>
      </c>
      <c r="AD154">
        <f t="shared" si="36"/>
        <v>217997.0623794274</v>
      </c>
      <c r="AE154">
        <f t="shared" si="40"/>
        <v>1.046702362213878</v>
      </c>
      <c r="AF154">
        <f t="shared" si="37"/>
        <v>50.491473448035066</v>
      </c>
      <c r="AG154">
        <f t="shared" si="38"/>
        <v>1.1926766221623015E-2</v>
      </c>
      <c r="AI154">
        <v>0.79257476138285543</v>
      </c>
      <c r="AJ154">
        <v>55.82215128270343</v>
      </c>
    </row>
    <row r="155" spans="2:38" x14ac:dyDescent="0.2">
      <c r="B155">
        <v>2650</v>
      </c>
      <c r="C155">
        <v>5500000</v>
      </c>
      <c r="D155">
        <v>650.55529799999999</v>
      </c>
      <c r="E155">
        <v>-534722.108458</v>
      </c>
      <c r="F155">
        <v>2524761.6794369998</v>
      </c>
      <c r="G155">
        <v>3334.2658099999999</v>
      </c>
      <c r="I155">
        <f t="shared" si="31"/>
        <v>1462.0410017382819</v>
      </c>
      <c r="J155">
        <f t="shared" si="32"/>
        <v>0.27260569900216025</v>
      </c>
      <c r="K155">
        <f t="shared" si="33"/>
        <v>0.99864509170534677</v>
      </c>
      <c r="L155">
        <f t="shared" si="34"/>
        <v>245.27096100000199</v>
      </c>
      <c r="M155">
        <f t="shared" si="41"/>
        <v>-6.2650481999987822</v>
      </c>
      <c r="O155">
        <v>2650</v>
      </c>
      <c r="P155">
        <v>5500000</v>
      </c>
      <c r="Q155">
        <v>650.55529799999999</v>
      </c>
      <c r="R155">
        <v>-534722.108458</v>
      </c>
      <c r="S155">
        <v>2524761.6794369998</v>
      </c>
      <c r="T155">
        <v>3334.2658099999999</v>
      </c>
      <c r="U155">
        <v>12374.006991</v>
      </c>
      <c r="V155">
        <f t="shared" si="39"/>
        <v>1.2374006991000002</v>
      </c>
      <c r="Y155">
        <v>5500000</v>
      </c>
      <c r="Z155">
        <v>31.636800000000001</v>
      </c>
      <c r="AA155">
        <v>105.831</v>
      </c>
      <c r="AB155">
        <v>74.194199999999995</v>
      </c>
      <c r="AD155">
        <f t="shared" si="36"/>
        <v>213741.21161424936</v>
      </c>
      <c r="AE155">
        <f t="shared" si="40"/>
        <v>1.1154939954318124</v>
      </c>
      <c r="AF155">
        <f t="shared" si="37"/>
        <v>48.571682126075835</v>
      </c>
      <c r="AG155">
        <f t="shared" si="38"/>
        <v>1.2398170572657753E-2</v>
      </c>
      <c r="AI155">
        <v>1.1406618145001679</v>
      </c>
      <c r="AJ155">
        <v>56.323790978083338</v>
      </c>
    </row>
    <row r="156" spans="2:38" x14ac:dyDescent="0.2">
      <c r="B156">
        <v>2700</v>
      </c>
      <c r="C156">
        <v>5600000</v>
      </c>
      <c r="D156">
        <v>650.56030899999996</v>
      </c>
      <c r="E156">
        <v>-534708.10369599995</v>
      </c>
      <c r="F156">
        <v>2524761.6794369998</v>
      </c>
      <c r="G156">
        <v>3714.0024589999998</v>
      </c>
      <c r="I156">
        <f t="shared" si="31"/>
        <v>1476.045763738337</v>
      </c>
      <c r="J156">
        <f t="shared" si="32"/>
        <v>0.277749202756918</v>
      </c>
      <c r="K156">
        <f t="shared" si="33"/>
        <v>0.99864509170534677</v>
      </c>
      <c r="L156">
        <f t="shared" si="34"/>
        <v>259.27572300005704</v>
      </c>
      <c r="M156">
        <f t="shared" si="41"/>
        <v>-6.5584367599986582</v>
      </c>
      <c r="O156">
        <v>2700</v>
      </c>
      <c r="P156">
        <v>5600000</v>
      </c>
      <c r="Q156">
        <v>650.56030899999996</v>
      </c>
      <c r="R156">
        <v>-534708.10369599995</v>
      </c>
      <c r="S156">
        <v>2524761.6794369998</v>
      </c>
      <c r="T156">
        <v>3714.0024589999998</v>
      </c>
      <c r="U156">
        <v>12893.134991999999</v>
      </c>
      <c r="V156">
        <f t="shared" si="39"/>
        <v>1.2893134991999999</v>
      </c>
      <c r="Y156">
        <v>5600000</v>
      </c>
      <c r="Z156">
        <v>31.372</v>
      </c>
      <c r="AA156">
        <v>106.089</v>
      </c>
      <c r="AB156">
        <v>74.716999999999999</v>
      </c>
      <c r="AD156">
        <f t="shared" si="36"/>
        <v>218291.42486830213</v>
      </c>
      <c r="AE156">
        <f t="shared" si="40"/>
        <v>1.1380648258910231</v>
      </c>
      <c r="AF156">
        <f t="shared" si="37"/>
        <v>48.687072613219087</v>
      </c>
      <c r="AG156">
        <f t="shared" si="38"/>
        <v>1.2368786367256262E-2</v>
      </c>
      <c r="AI156">
        <v>0.75208544167403402</v>
      </c>
      <c r="AJ156">
        <v>56.876048234261773</v>
      </c>
    </row>
    <row r="157" spans="2:38" x14ac:dyDescent="0.2">
      <c r="B157">
        <v>2750</v>
      </c>
      <c r="C157">
        <v>5700000</v>
      </c>
      <c r="D157">
        <v>650.59482700000001</v>
      </c>
      <c r="E157">
        <v>-534685.90874099999</v>
      </c>
      <c r="F157">
        <v>2524761.6794369998</v>
      </c>
      <c r="G157">
        <v>3866.8910959999998</v>
      </c>
      <c r="I157">
        <f t="shared" si="31"/>
        <v>1498.2407187382923</v>
      </c>
      <c r="J157">
        <f t="shared" si="32"/>
        <v>0.28289270651167575</v>
      </c>
      <c r="K157">
        <f t="shared" si="33"/>
        <v>0.99864509170534677</v>
      </c>
      <c r="L157">
        <f t="shared" si="34"/>
        <v>281.47067800001241</v>
      </c>
      <c r="M157">
        <f t="shared" si="41"/>
        <v>-6.3946329000006514</v>
      </c>
      <c r="O157">
        <v>2750</v>
      </c>
      <c r="P157">
        <v>5700000</v>
      </c>
      <c r="Q157">
        <v>650.59482700000001</v>
      </c>
      <c r="R157">
        <v>-534685.90874099999</v>
      </c>
      <c r="S157">
        <v>2524761.6794369998</v>
      </c>
      <c r="T157">
        <v>3866.8910959999998</v>
      </c>
      <c r="U157">
        <v>13529.99466</v>
      </c>
      <c r="V157">
        <f t="shared" si="39"/>
        <v>1.352999466</v>
      </c>
      <c r="Y157">
        <v>5700000</v>
      </c>
      <c r="Z157">
        <v>31.2288</v>
      </c>
      <c r="AA157">
        <v>106.41</v>
      </c>
      <c r="AB157">
        <v>75.181200000000004</v>
      </c>
      <c r="AD157">
        <f t="shared" si="36"/>
        <v>222385.34175108947</v>
      </c>
      <c r="AE157">
        <f t="shared" si="40"/>
        <v>1.1722941939133602</v>
      </c>
      <c r="AF157">
        <f t="shared" si="37"/>
        <v>48.698346473638566</v>
      </c>
      <c r="AG157">
        <f t="shared" si="38"/>
        <v>1.2365922944139046E-2</v>
      </c>
      <c r="AI157">
        <v>0.64617591052386469</v>
      </c>
      <c r="AJ157">
        <v>56.947902415286073</v>
      </c>
    </row>
    <row r="158" spans="2:38" x14ac:dyDescent="0.2">
      <c r="B158">
        <v>2800</v>
      </c>
      <c r="C158">
        <v>5800000</v>
      </c>
      <c r="D158">
        <v>650.54282999999998</v>
      </c>
      <c r="E158">
        <v>-534673.61588599999</v>
      </c>
      <c r="F158">
        <v>2524761.6794369998</v>
      </c>
      <c r="G158">
        <v>4142.9078140000001</v>
      </c>
      <c r="I158">
        <f t="shared" si="31"/>
        <v>1510.5335737382993</v>
      </c>
      <c r="J158">
        <f t="shared" si="32"/>
        <v>0.2880362102664335</v>
      </c>
      <c r="K158">
        <f t="shared" si="33"/>
        <v>0.99864509170534677</v>
      </c>
      <c r="L158">
        <f t="shared" si="34"/>
        <v>293.76353300001938</v>
      </c>
      <c r="M158">
        <f t="shared" si="41"/>
        <v>-6.5926748999996194</v>
      </c>
      <c r="O158">
        <v>2800</v>
      </c>
      <c r="P158">
        <v>5800000</v>
      </c>
      <c r="Q158">
        <v>650.54282999999998</v>
      </c>
      <c r="R158">
        <v>-534673.61588599999</v>
      </c>
      <c r="S158">
        <v>2524761.6794369998</v>
      </c>
      <c r="T158">
        <v>4142.9078140000001</v>
      </c>
      <c r="U158">
        <v>14156.832376</v>
      </c>
      <c r="V158">
        <f t="shared" si="39"/>
        <v>1.4156832376000001</v>
      </c>
      <c r="Y158">
        <v>5800000</v>
      </c>
      <c r="Z158">
        <v>31.325500000000002</v>
      </c>
      <c r="AA158">
        <v>105.809</v>
      </c>
      <c r="AB158">
        <v>74.483500000000006</v>
      </c>
      <c r="AD158">
        <f t="shared" si="36"/>
        <v>216251.24969845373</v>
      </c>
      <c r="AE158">
        <f t="shared" si="40"/>
        <v>1.2613993726370833</v>
      </c>
      <c r="AF158">
        <f t="shared" si="37"/>
        <v>46.509465203003145</v>
      </c>
      <c r="AG158">
        <f t="shared" si="38"/>
        <v>1.2947902053303238E-2</v>
      </c>
      <c r="AI158">
        <v>0.63255444849802933</v>
      </c>
      <c r="AJ158">
        <v>57.286172846837836</v>
      </c>
    </row>
    <row r="159" spans="2:38" x14ac:dyDescent="0.2">
      <c r="B159">
        <v>2850</v>
      </c>
      <c r="C159">
        <v>5900000</v>
      </c>
      <c r="D159">
        <v>650.575018</v>
      </c>
      <c r="E159">
        <v>-534653.50982399995</v>
      </c>
      <c r="F159">
        <v>2524761.6794369998</v>
      </c>
      <c r="G159">
        <v>4427.2533439999997</v>
      </c>
      <c r="I159">
        <f t="shared" si="31"/>
        <v>1530.6396357383346</v>
      </c>
      <c r="J159">
        <f t="shared" si="32"/>
        <v>0.29317971402119125</v>
      </c>
      <c r="K159">
        <f t="shared" si="33"/>
        <v>0.99864509170534677</v>
      </c>
      <c r="L159">
        <f t="shared" si="34"/>
        <v>313.86959500005469</v>
      </c>
      <c r="M159">
        <f t="shared" si="41"/>
        <v>-6.4364107599990525</v>
      </c>
      <c r="O159">
        <v>2850</v>
      </c>
      <c r="P159">
        <v>5900000</v>
      </c>
      <c r="Q159">
        <v>650.575018</v>
      </c>
      <c r="R159">
        <v>-534653.50982399995</v>
      </c>
      <c r="S159">
        <v>2524761.6794369998</v>
      </c>
      <c r="T159">
        <v>4427.2533439999997</v>
      </c>
      <c r="U159">
        <v>14842.395411</v>
      </c>
      <c r="V159">
        <f t="shared" si="39"/>
        <v>1.4842395411</v>
      </c>
      <c r="Y159">
        <v>5900000</v>
      </c>
      <c r="Z159">
        <v>31.313700000000001</v>
      </c>
      <c r="AA159">
        <v>105.625</v>
      </c>
      <c r="AB159">
        <v>74.311300000000003</v>
      </c>
      <c r="AD159">
        <f t="shared" si="36"/>
        <v>214754.84690567799</v>
      </c>
      <c r="AE159">
        <f t="shared" si="40"/>
        <v>1.3316992943076389</v>
      </c>
      <c r="AF159">
        <f t="shared" si="37"/>
        <v>45.37732238828044</v>
      </c>
      <c r="AG159">
        <f t="shared" si="38"/>
        <v>1.3270946109317582E-2</v>
      </c>
      <c r="AI159">
        <v>0.75398959630088191</v>
      </c>
      <c r="AJ159">
        <v>57.438730879970372</v>
      </c>
    </row>
    <row r="160" spans="2:38" x14ac:dyDescent="0.2">
      <c r="B160">
        <v>2900</v>
      </c>
      <c r="C160">
        <v>6000000</v>
      </c>
      <c r="D160">
        <v>650.59039099999995</v>
      </c>
      <c r="E160">
        <v>-534643.74852499994</v>
      </c>
      <c r="F160">
        <v>2524761.6794369998</v>
      </c>
      <c r="G160">
        <v>4737.5932709999997</v>
      </c>
      <c r="I160">
        <f t="shared" si="31"/>
        <v>1540.4009347383399</v>
      </c>
      <c r="J160">
        <f t="shared" si="32"/>
        <v>0.298323217775949</v>
      </c>
      <c r="K160">
        <f t="shared" si="33"/>
        <v>0.99864509170534677</v>
      </c>
      <c r="L160">
        <f t="shared" si="34"/>
        <v>323.63089400005993</v>
      </c>
      <c r="M160">
        <f t="shared" si="41"/>
        <v>-6.6433060199996543</v>
      </c>
      <c r="O160">
        <v>2900</v>
      </c>
      <c r="P160">
        <v>6000000</v>
      </c>
      <c r="Q160">
        <v>650.59039099999995</v>
      </c>
      <c r="R160">
        <v>-534643.74852499994</v>
      </c>
      <c r="S160">
        <v>2524761.6794369998</v>
      </c>
      <c r="T160">
        <v>4737.5932709999997</v>
      </c>
      <c r="U160">
        <v>15486.93735</v>
      </c>
      <c r="V160">
        <f t="shared" si="39"/>
        <v>1.5486937350000001</v>
      </c>
      <c r="Y160">
        <v>6000000</v>
      </c>
      <c r="Z160">
        <v>31.235700000000001</v>
      </c>
      <c r="AA160">
        <v>105.943</v>
      </c>
      <c r="AB160">
        <v>74.707300000000004</v>
      </c>
      <c r="AD160">
        <f t="shared" si="36"/>
        <v>218206.41803149151</v>
      </c>
      <c r="AE160">
        <f t="shared" si="40"/>
        <v>1.3675498556518102</v>
      </c>
      <c r="AF160">
        <f t="shared" si="37"/>
        <v>45.311691358125579</v>
      </c>
      <c r="AG160">
        <f t="shared" si="38"/>
        <v>1.3290168209357951E-2</v>
      </c>
      <c r="AI160">
        <v>0.59566441350963217</v>
      </c>
      <c r="AJ160">
        <v>58.067335543813932</v>
      </c>
    </row>
    <row r="161" spans="2:38" x14ac:dyDescent="0.2">
      <c r="AI161">
        <v>0.76854386586652113</v>
      </c>
      <c r="AJ161">
        <v>58.32951042613675</v>
      </c>
    </row>
    <row r="162" spans="2:38" x14ac:dyDescent="0.2">
      <c r="AI162">
        <v>0.60425231101435595</v>
      </c>
      <c r="AJ162">
        <v>58.429436402571056</v>
      </c>
      <c r="AK162">
        <f>AVERAGE(AI157:AI167)</f>
        <v>0.6782395426851362</v>
      </c>
      <c r="AL162">
        <f>AVERAGE(AJ157:AJ167)</f>
        <v>58.651122175204243</v>
      </c>
    </row>
    <row r="163" spans="2:38" x14ac:dyDescent="0.2">
      <c r="B163" t="s">
        <v>5</v>
      </c>
      <c r="AE163" t="s">
        <v>6</v>
      </c>
      <c r="AI163">
        <v>0.5600298001821219</v>
      </c>
      <c r="AJ163">
        <v>59.300457022119687</v>
      </c>
    </row>
    <row r="164" spans="2:38" x14ac:dyDescent="0.2">
      <c r="D164" t="s">
        <v>7</v>
      </c>
      <c r="F164" t="s">
        <v>37</v>
      </c>
      <c r="Y164" t="s">
        <v>8</v>
      </c>
      <c r="Z164" t="s">
        <v>9</v>
      </c>
      <c r="AA164" t="s">
        <v>10</v>
      </c>
      <c r="AB164" t="s">
        <v>11</v>
      </c>
      <c r="AD164">
        <f>(4/3)*3.14*((3.413*8.5)^3)</f>
        <v>102219.56457563989</v>
      </c>
      <c r="AE164" t="s">
        <v>12</v>
      </c>
      <c r="AI164">
        <v>0.69542568407067595</v>
      </c>
      <c r="AJ164">
        <v>59.392449706813679</v>
      </c>
    </row>
    <row r="165" spans="2:38" x14ac:dyDescent="0.2">
      <c r="B165">
        <v>5065</v>
      </c>
      <c r="C165" t="s">
        <v>13</v>
      </c>
      <c r="D165" t="s">
        <v>14</v>
      </c>
      <c r="E165" t="s">
        <v>15</v>
      </c>
      <c r="F165" t="s">
        <v>16</v>
      </c>
      <c r="G165" t="s">
        <v>17</v>
      </c>
      <c r="I165" t="s">
        <v>18</v>
      </c>
      <c r="J165" t="s">
        <v>19</v>
      </c>
      <c r="K165" t="s">
        <v>20</v>
      </c>
      <c r="L165" t="s">
        <v>21</v>
      </c>
      <c r="M165" t="s">
        <v>22</v>
      </c>
      <c r="Y165">
        <v>0</v>
      </c>
      <c r="Z165">
        <v>39.445</v>
      </c>
      <c r="AA165">
        <v>97.754999999999995</v>
      </c>
      <c r="AB165">
        <v>58.31</v>
      </c>
      <c r="AD165">
        <f>(1/6)*3.14*(AB165)^3</f>
        <v>103754.63858995668</v>
      </c>
      <c r="AI165">
        <v>0.92830613241692905</v>
      </c>
      <c r="AJ165">
        <v>59.676866995713326</v>
      </c>
    </row>
    <row r="166" spans="2:38" x14ac:dyDescent="0.2">
      <c r="B166" t="s">
        <v>23</v>
      </c>
      <c r="C166">
        <v>100000</v>
      </c>
      <c r="D166">
        <v>650.75537099999997</v>
      </c>
      <c r="E166">
        <v>-580251.53350000002</v>
      </c>
      <c r="F166">
        <v>2528187.1411649999</v>
      </c>
      <c r="G166">
        <v>1.4749E-2</v>
      </c>
      <c r="Y166">
        <v>100000</v>
      </c>
      <c r="Z166">
        <v>39.721299999999999</v>
      </c>
      <c r="AA166">
        <v>97.559799999999996</v>
      </c>
      <c r="AB166">
        <v>57.838500000000003</v>
      </c>
      <c r="AD166">
        <f t="shared" ref="AD166:AD167" si="42">(1/6)*3.14*(AB166)^3</f>
        <v>101258.02715859005</v>
      </c>
      <c r="AI166">
        <v>0.71497980614873879</v>
      </c>
      <c r="AJ166">
        <v>59.98048789144169</v>
      </c>
    </row>
    <row r="167" spans="2:38" x14ac:dyDescent="0.2">
      <c r="B167">
        <v>0</v>
      </c>
      <c r="C167">
        <v>200000</v>
      </c>
      <c r="D167">
        <v>650.74830099999997</v>
      </c>
      <c r="E167">
        <v>-556487.73035600001</v>
      </c>
      <c r="F167">
        <v>2526386.9675349998</v>
      </c>
      <c r="G167">
        <v>-2.7775999999999999E-2</v>
      </c>
      <c r="I167">
        <f>E167-(128000-$B$165)/128000*$E$166</f>
        <v>803.06863480084576</v>
      </c>
      <c r="J167">
        <f>B167/$B$165</f>
        <v>0</v>
      </c>
      <c r="K167">
        <f>F167/$F$166</f>
        <v>0.99928795871132758</v>
      </c>
      <c r="L167">
        <f>E167-$E$167</f>
        <v>0</v>
      </c>
      <c r="O167" t="s">
        <v>24</v>
      </c>
      <c r="P167" t="s">
        <v>13</v>
      </c>
      <c r="Q167" t="s">
        <v>14</v>
      </c>
      <c r="R167" t="s">
        <v>15</v>
      </c>
      <c r="S167" t="s">
        <v>16</v>
      </c>
      <c r="T167" t="s">
        <v>17</v>
      </c>
      <c r="U167" t="s">
        <v>25</v>
      </c>
      <c r="V167" t="s">
        <v>26</v>
      </c>
      <c r="Y167">
        <v>200000</v>
      </c>
      <c r="Z167">
        <v>39.390300000000003</v>
      </c>
      <c r="AA167">
        <v>97.540099999999995</v>
      </c>
      <c r="AB167">
        <v>58.149799999999999</v>
      </c>
      <c r="AD167">
        <f t="shared" si="42"/>
        <v>102901.82418657014</v>
      </c>
      <c r="AE167" t="s">
        <v>27</v>
      </c>
      <c r="AF167" t="s">
        <v>28</v>
      </c>
      <c r="AG167" t="s">
        <v>29</v>
      </c>
      <c r="AI167">
        <v>0.56071300100474775</v>
      </c>
      <c r="AJ167">
        <v>60.31299379654223</v>
      </c>
    </row>
    <row r="168" spans="2:38" x14ac:dyDescent="0.2">
      <c r="B168">
        <v>50</v>
      </c>
      <c r="C168">
        <v>300000</v>
      </c>
      <c r="D168">
        <v>650.59150499999998</v>
      </c>
      <c r="E168">
        <v>-556501.73203499999</v>
      </c>
      <c r="F168">
        <v>2526076.3304309999</v>
      </c>
      <c r="G168">
        <v>-84.830247</v>
      </c>
      <c r="I168">
        <f t="shared" ref="I168:I193" si="43">E168-(128000-$B$165)/128000*$E$166</f>
        <v>789.06695580086671</v>
      </c>
      <c r="J168">
        <f t="shared" ref="J168:J193" si="44">B168/$B$165</f>
        <v>9.8716683119447184E-3</v>
      </c>
      <c r="K168">
        <f t="shared" ref="K168:K193" si="45">F168/$F$166</f>
        <v>0.99916508920576685</v>
      </c>
      <c r="L168">
        <f t="shared" ref="L168:L193" si="46">E168-$E$167</f>
        <v>-14.001678999979049</v>
      </c>
      <c r="M168">
        <f>((L168-L167)-(B168-B167)*$H$14)/(B168-B167)</f>
        <v>-7.1185655799993404</v>
      </c>
      <c r="O168">
        <v>50</v>
      </c>
      <c r="P168">
        <v>300000</v>
      </c>
      <c r="Q168">
        <v>650.59150499999998</v>
      </c>
      <c r="R168">
        <v>-556501.73203499999</v>
      </c>
      <c r="S168">
        <v>2526076.3304309999</v>
      </c>
      <c r="T168">
        <v>-84.830247</v>
      </c>
      <c r="U168">
        <v>103.33069</v>
      </c>
      <c r="V168">
        <f>U168*10^-4</f>
        <v>1.0333069E-2</v>
      </c>
      <c r="Y168">
        <v>300000</v>
      </c>
      <c r="Z168">
        <v>40.010100000000001</v>
      </c>
      <c r="AA168">
        <v>97.852800000000002</v>
      </c>
      <c r="AB168">
        <v>57.842700000000001</v>
      </c>
      <c r="AD168">
        <f>(1/6)*3.14*(AB168)^3</f>
        <v>101280.08761644486</v>
      </c>
      <c r="AE168">
        <f>V168*$AD$164/AD168</f>
        <v>1.0428918840494177E-2</v>
      </c>
      <c r="AF168">
        <f>AD168/O168*0.6022</f>
        <v>1219.8173752524617</v>
      </c>
      <c r="AG168">
        <f>O168/AD168</f>
        <v>4.936804575974863E-4</v>
      </c>
      <c r="AI168">
        <v>0.65792216656530755</v>
      </c>
      <c r="AJ168">
        <v>61.000364493086728</v>
      </c>
    </row>
    <row r="169" spans="2:38" x14ac:dyDescent="0.2">
      <c r="B169">
        <v>100</v>
      </c>
      <c r="C169">
        <v>400000</v>
      </c>
      <c r="D169">
        <v>650.58254299999999</v>
      </c>
      <c r="E169">
        <v>-556495.05382799997</v>
      </c>
      <c r="F169">
        <v>2526076.3304309999</v>
      </c>
      <c r="G169">
        <v>-211.12755899999999</v>
      </c>
      <c r="I169">
        <f t="shared" si="43"/>
        <v>795.74516280088574</v>
      </c>
      <c r="J169">
        <f t="shared" si="44"/>
        <v>1.9743336623889437E-2</v>
      </c>
      <c r="K169">
        <f t="shared" si="45"/>
        <v>0.99916508920576685</v>
      </c>
      <c r="L169">
        <f t="shared" si="46"/>
        <v>-7.3234719999600202</v>
      </c>
      <c r="M169">
        <f t="shared" ref="M169:M193" si="47">((L169-L168)-(B169-B168)*$H$14)/(B169-B168)</f>
        <v>-6.7049678599993783</v>
      </c>
      <c r="O169">
        <v>100</v>
      </c>
      <c r="P169">
        <v>400000</v>
      </c>
      <c r="Q169">
        <v>650.58254299999999</v>
      </c>
      <c r="R169">
        <v>-556495.05382799997</v>
      </c>
      <c r="S169">
        <v>2526076.3304309999</v>
      </c>
      <c r="T169">
        <v>-211.12755899999999</v>
      </c>
      <c r="U169">
        <v>219.944941</v>
      </c>
      <c r="V169">
        <f>U169*10^-4</f>
        <v>2.1994494100000001E-2</v>
      </c>
      <c r="Y169">
        <v>400000</v>
      </c>
      <c r="Z169">
        <v>40.118899999999996</v>
      </c>
      <c r="AA169">
        <v>97.191299999999998</v>
      </c>
      <c r="AB169">
        <v>57.072400000000002</v>
      </c>
      <c r="AD169">
        <f t="shared" ref="AD169:AD193" si="48">(1/6)*3.14*(AB169)^3</f>
        <v>97287.446615709181</v>
      </c>
      <c r="AE169">
        <f t="shared" ref="AE169:AE193" si="49">V169*$AD$164/AD169</f>
        <v>2.3109534561475978E-2</v>
      </c>
      <c r="AF169">
        <f t="shared" ref="AF169:AF193" si="50">AD169/O169*0.6022</f>
        <v>585.86500351980067</v>
      </c>
      <c r="AG169">
        <f t="shared" ref="AG169:AG193" si="51">O169/AD169</f>
        <v>1.027881843738849E-3</v>
      </c>
      <c r="AI169">
        <v>0.53090115859421361</v>
      </c>
      <c r="AJ169">
        <v>61.624949396420547</v>
      </c>
    </row>
    <row r="170" spans="2:38" x14ac:dyDescent="0.2">
      <c r="B170">
        <v>150</v>
      </c>
      <c r="C170">
        <v>500000</v>
      </c>
      <c r="D170">
        <v>650.64361599999995</v>
      </c>
      <c r="E170">
        <v>-556483.80773</v>
      </c>
      <c r="F170">
        <v>2526076.3304309999</v>
      </c>
      <c r="G170">
        <v>-202.01961800000001</v>
      </c>
      <c r="I170">
        <f t="shared" si="43"/>
        <v>806.99126080085989</v>
      </c>
      <c r="J170">
        <f t="shared" si="44"/>
        <v>2.9615004935834157E-2</v>
      </c>
      <c r="K170">
        <f t="shared" si="45"/>
        <v>0.99916508920576685</v>
      </c>
      <c r="L170">
        <f t="shared" si="46"/>
        <v>3.9226260000141338</v>
      </c>
      <c r="M170">
        <f t="shared" si="47"/>
        <v>-6.6136100400002764</v>
      </c>
      <c r="O170">
        <v>150</v>
      </c>
      <c r="P170">
        <v>500000</v>
      </c>
      <c r="Q170">
        <v>650.64361599999995</v>
      </c>
      <c r="R170">
        <v>-556483.80773</v>
      </c>
      <c r="S170">
        <v>2526076.3304309999</v>
      </c>
      <c r="T170">
        <v>-202.01961800000001</v>
      </c>
      <c r="U170">
        <v>323.214697</v>
      </c>
      <c r="V170">
        <f t="shared" ref="V170:V225" si="52">U170*10^-4</f>
        <v>3.2321469700000001E-2</v>
      </c>
      <c r="Y170">
        <v>500000</v>
      </c>
      <c r="Z170">
        <v>39.878300000000003</v>
      </c>
      <c r="AA170">
        <v>97.151700000000005</v>
      </c>
      <c r="AB170">
        <v>57.273400000000002</v>
      </c>
      <c r="AD170">
        <f t="shared" si="48"/>
        <v>98318.964115975468</v>
      </c>
      <c r="AE170">
        <f t="shared" si="49"/>
        <v>3.3603756802009492E-2</v>
      </c>
      <c r="AF170">
        <f t="shared" si="50"/>
        <v>394.71786793760282</v>
      </c>
      <c r="AG170">
        <f t="shared" si="51"/>
        <v>1.5256466679516925E-3</v>
      </c>
      <c r="AI170">
        <v>0.61240977074397951</v>
      </c>
      <c r="AJ170">
        <v>61.816704583082981</v>
      </c>
    </row>
    <row r="171" spans="2:38" x14ac:dyDescent="0.2">
      <c r="B171">
        <v>200</v>
      </c>
      <c r="C171">
        <v>600000</v>
      </c>
      <c r="D171">
        <v>650.63157799999999</v>
      </c>
      <c r="E171">
        <v>-556499.22814599995</v>
      </c>
      <c r="F171">
        <v>2526076.3304309999</v>
      </c>
      <c r="G171">
        <v>-269.99206800000002</v>
      </c>
      <c r="I171">
        <f t="shared" si="43"/>
        <v>791.57084480090998</v>
      </c>
      <c r="J171">
        <f t="shared" si="44"/>
        <v>3.9486673247778874E-2</v>
      </c>
      <c r="K171">
        <f t="shared" si="45"/>
        <v>0.99916508920576685</v>
      </c>
      <c r="L171">
        <f t="shared" si="46"/>
        <v>-11.497789999935776</v>
      </c>
      <c r="M171">
        <f t="shared" si="47"/>
        <v>-7.1469403199987571</v>
      </c>
      <c r="O171">
        <v>200</v>
      </c>
      <c r="P171">
        <v>600000</v>
      </c>
      <c r="Q171">
        <v>650.63157799999999</v>
      </c>
      <c r="R171">
        <v>-556499.22814599995</v>
      </c>
      <c r="S171">
        <v>2526076.3304309999</v>
      </c>
      <c r="T171">
        <v>-269.99206800000002</v>
      </c>
      <c r="U171">
        <v>472.08922100000001</v>
      </c>
      <c r="V171">
        <f t="shared" si="52"/>
        <v>4.7208922100000002E-2</v>
      </c>
      <c r="Y171">
        <v>600000</v>
      </c>
      <c r="Z171">
        <v>39.561100000000003</v>
      </c>
      <c r="AA171">
        <v>97.011300000000006</v>
      </c>
      <c r="AB171">
        <v>57.450200000000002</v>
      </c>
      <c r="AD171">
        <f t="shared" si="48"/>
        <v>99232.294275142878</v>
      </c>
      <c r="AE171">
        <f t="shared" si="49"/>
        <v>4.8630090601020269E-2</v>
      </c>
      <c r="AF171">
        <f t="shared" si="50"/>
        <v>298.78843806245516</v>
      </c>
      <c r="AG171">
        <f t="shared" si="51"/>
        <v>2.0154729008427133E-3</v>
      </c>
      <c r="AI171">
        <v>0.51751435958370084</v>
      </c>
      <c r="AJ171">
        <v>61.868890350424444</v>
      </c>
    </row>
    <row r="172" spans="2:38" x14ac:dyDescent="0.2">
      <c r="B172">
        <v>250</v>
      </c>
      <c r="C172">
        <v>700000</v>
      </c>
      <c r="D172">
        <v>650.58020399999998</v>
      </c>
      <c r="E172">
        <v>-556496.48124200001</v>
      </c>
      <c r="F172">
        <v>2526076.3304309999</v>
      </c>
      <c r="G172">
        <v>-197.675926</v>
      </c>
      <c r="I172">
        <f t="shared" si="43"/>
        <v>794.3177488008514</v>
      </c>
      <c r="J172">
        <f t="shared" si="44"/>
        <v>4.9358341559723594E-2</v>
      </c>
      <c r="K172">
        <f t="shared" si="45"/>
        <v>0.99916508920576685</v>
      </c>
      <c r="L172">
        <f t="shared" si="46"/>
        <v>-8.7508859999943525</v>
      </c>
      <c r="M172">
        <f t="shared" si="47"/>
        <v>-6.7835939200009303</v>
      </c>
      <c r="O172">
        <v>250</v>
      </c>
      <c r="P172">
        <v>700000</v>
      </c>
      <c r="Q172">
        <v>650.58020399999998</v>
      </c>
      <c r="R172">
        <v>-556496.48124200001</v>
      </c>
      <c r="S172">
        <v>2526076.3304309999</v>
      </c>
      <c r="T172">
        <v>-197.675926</v>
      </c>
      <c r="U172">
        <v>618.57713200000001</v>
      </c>
      <c r="V172">
        <f t="shared" si="52"/>
        <v>6.1857713200000004E-2</v>
      </c>
      <c r="Y172">
        <v>700000</v>
      </c>
      <c r="Z172">
        <v>39.770000000000003</v>
      </c>
      <c r="AA172">
        <v>96.883200000000002</v>
      </c>
      <c r="AB172">
        <v>57.113199999999999</v>
      </c>
      <c r="AD172">
        <f t="shared" si="48"/>
        <v>97496.242781470253</v>
      </c>
      <c r="AE172">
        <f t="shared" si="49"/>
        <v>6.4854483911974403E-2</v>
      </c>
      <c r="AF172">
        <f t="shared" si="50"/>
        <v>234.84894961200555</v>
      </c>
      <c r="AG172">
        <f t="shared" si="51"/>
        <v>2.564201377076184E-3</v>
      </c>
      <c r="AI172">
        <v>0.68203026579882975</v>
      </c>
      <c r="AJ172">
        <v>61.894782738853884</v>
      </c>
    </row>
    <row r="173" spans="2:38" x14ac:dyDescent="0.2">
      <c r="B173">
        <v>300</v>
      </c>
      <c r="C173">
        <v>800000</v>
      </c>
      <c r="D173">
        <v>650.62539700000002</v>
      </c>
      <c r="E173">
        <v>-556490.56896800001</v>
      </c>
      <c r="F173">
        <v>2526076.3304309999</v>
      </c>
      <c r="G173">
        <v>-102.61863099999999</v>
      </c>
      <c r="I173">
        <f t="shared" si="43"/>
        <v>800.23002280085348</v>
      </c>
      <c r="J173">
        <f t="shared" si="44"/>
        <v>5.9230009871668314E-2</v>
      </c>
      <c r="K173">
        <f t="shared" si="45"/>
        <v>0.99916508920576685</v>
      </c>
      <c r="L173">
        <f t="shared" si="46"/>
        <v>-2.8386119999922812</v>
      </c>
      <c r="M173">
        <f t="shared" si="47"/>
        <v>-6.7202865199997177</v>
      </c>
      <c r="O173">
        <v>300</v>
      </c>
      <c r="P173">
        <v>800000</v>
      </c>
      <c r="Q173">
        <v>650.62539700000002</v>
      </c>
      <c r="R173">
        <v>-556490.56896800001</v>
      </c>
      <c r="S173">
        <v>2526076.3304309999</v>
      </c>
      <c r="T173">
        <v>-102.61863099999999</v>
      </c>
      <c r="U173">
        <v>735.29396999999994</v>
      </c>
      <c r="V173">
        <f t="shared" si="52"/>
        <v>7.3529396999999996E-2</v>
      </c>
      <c r="Y173">
        <v>800000</v>
      </c>
      <c r="Z173">
        <v>39.814599999999999</v>
      </c>
      <c r="AA173">
        <v>97.219899999999996</v>
      </c>
      <c r="AB173">
        <v>57.405299999999997</v>
      </c>
      <c r="AD173">
        <f t="shared" si="48"/>
        <v>98999.81212278585</v>
      </c>
      <c r="AE173">
        <f t="shared" si="49"/>
        <v>7.5920779885191747E-2</v>
      </c>
      <c r="AF173">
        <f t="shared" si="50"/>
        <v>198.72562286780547</v>
      </c>
      <c r="AG173">
        <f t="shared" si="51"/>
        <v>3.0303087810704221E-3</v>
      </c>
      <c r="AI173">
        <v>0.620588147078589</v>
      </c>
      <c r="AJ173">
        <v>62.232678157338945</v>
      </c>
      <c r="AK173">
        <f>AVERAGE(AI168:AI178)</f>
        <v>0.59626373528381571</v>
      </c>
      <c r="AL173">
        <f>AVERAGE(AJ168:AJ178)</f>
        <v>62.406006055504783</v>
      </c>
    </row>
    <row r="174" spans="2:38" x14ac:dyDescent="0.2">
      <c r="B174">
        <v>350</v>
      </c>
      <c r="C174">
        <v>900000</v>
      </c>
      <c r="D174">
        <v>650.62466700000004</v>
      </c>
      <c r="E174">
        <v>-556502.23190100002</v>
      </c>
      <c r="F174">
        <v>2526076.3304309999</v>
      </c>
      <c r="G174">
        <v>-55.044237000000003</v>
      </c>
      <c r="I174">
        <f t="shared" si="43"/>
        <v>788.56708980083931</v>
      </c>
      <c r="J174">
        <f t="shared" si="44"/>
        <v>6.9101678183613027E-2</v>
      </c>
      <c r="K174">
        <f t="shared" si="45"/>
        <v>0.99916508920576685</v>
      </c>
      <c r="L174">
        <f t="shared" si="46"/>
        <v>-14.501545000006445</v>
      </c>
      <c r="M174">
        <f t="shared" si="47"/>
        <v>-7.0717906600000422</v>
      </c>
      <c r="O174">
        <v>350</v>
      </c>
      <c r="P174">
        <v>900000</v>
      </c>
      <c r="Q174">
        <v>650.62466700000004</v>
      </c>
      <c r="R174">
        <v>-556502.23190100002</v>
      </c>
      <c r="S174">
        <v>2526076.3304309999</v>
      </c>
      <c r="T174">
        <v>-55.044237000000003</v>
      </c>
      <c r="U174">
        <v>891.96764299999995</v>
      </c>
      <c r="V174">
        <f t="shared" si="52"/>
        <v>8.9196764299999995E-2</v>
      </c>
      <c r="Y174">
        <v>900000</v>
      </c>
      <c r="Z174">
        <v>39.361199999999997</v>
      </c>
      <c r="AA174">
        <v>97.180899999999994</v>
      </c>
      <c r="AB174">
        <v>57.819699999999997</v>
      </c>
      <c r="AD174">
        <f t="shared" si="48"/>
        <v>101159.31960864288</v>
      </c>
      <c r="AE174">
        <f t="shared" si="49"/>
        <v>9.0131630417994463E-2</v>
      </c>
      <c r="AF174">
        <f t="shared" si="50"/>
        <v>174.05183505235638</v>
      </c>
      <c r="AG174">
        <f t="shared" si="51"/>
        <v>3.459888830352479E-3</v>
      </c>
      <c r="AI174">
        <v>0.64375279044229061</v>
      </c>
      <c r="AJ174">
        <v>62.800549758339407</v>
      </c>
    </row>
    <row r="175" spans="2:38" x14ac:dyDescent="0.2">
      <c r="B175">
        <v>400</v>
      </c>
      <c r="C175">
        <v>1000000</v>
      </c>
      <c r="D175">
        <v>650.64824999999996</v>
      </c>
      <c r="E175">
        <v>-556516.35496400006</v>
      </c>
      <c r="F175">
        <v>2526076.3304309999</v>
      </c>
      <c r="G175">
        <v>39.148547999999998</v>
      </c>
      <c r="I175">
        <f t="shared" si="43"/>
        <v>774.44402680080384</v>
      </c>
      <c r="J175">
        <f t="shared" si="44"/>
        <v>7.8973346495557747E-2</v>
      </c>
      <c r="K175">
        <f t="shared" si="45"/>
        <v>0.99916508920576685</v>
      </c>
      <c r="L175">
        <f t="shared" si="46"/>
        <v>-28.624608000041917</v>
      </c>
      <c r="M175">
        <f t="shared" si="47"/>
        <v>-7.1209932600004686</v>
      </c>
      <c r="O175">
        <v>400</v>
      </c>
      <c r="P175">
        <v>1000000</v>
      </c>
      <c r="Q175">
        <v>650.64824999999996</v>
      </c>
      <c r="R175">
        <v>-556516.35496400006</v>
      </c>
      <c r="S175">
        <v>2526076.3304309999</v>
      </c>
      <c r="T175">
        <v>39.148547999999998</v>
      </c>
      <c r="U175">
        <v>1098.267032</v>
      </c>
      <c r="V175">
        <f t="shared" si="52"/>
        <v>0.1098267032</v>
      </c>
      <c r="Y175">
        <v>1000000</v>
      </c>
      <c r="Z175">
        <v>39.891800000000003</v>
      </c>
      <c r="AA175">
        <v>96.962100000000007</v>
      </c>
      <c r="AB175">
        <v>57.070300000000003</v>
      </c>
      <c r="AD175">
        <f t="shared" si="48"/>
        <v>97276.707828455255</v>
      </c>
      <c r="AE175">
        <f t="shared" si="49"/>
        <v>0.11540725452674183</v>
      </c>
      <c r="AF175">
        <f t="shared" si="50"/>
        <v>146.45008363573939</v>
      </c>
      <c r="AG175">
        <f t="shared" si="51"/>
        <v>4.1119812638539203E-3</v>
      </c>
      <c r="AI175">
        <v>0.49476957502231761</v>
      </c>
      <c r="AJ175">
        <v>63.04603512354155</v>
      </c>
    </row>
    <row r="176" spans="2:38" x14ac:dyDescent="0.2">
      <c r="B176">
        <v>450</v>
      </c>
      <c r="C176">
        <v>1100000</v>
      </c>
      <c r="D176">
        <v>650.62638400000003</v>
      </c>
      <c r="E176">
        <v>-556507.50764600001</v>
      </c>
      <c r="F176">
        <v>2526076.3304309999</v>
      </c>
      <c r="G176">
        <v>-73.951194999999998</v>
      </c>
      <c r="I176">
        <f t="shared" si="43"/>
        <v>783.29134480084758</v>
      </c>
      <c r="J176">
        <f t="shared" si="44"/>
        <v>8.8845014807502468E-2</v>
      </c>
      <c r="K176">
        <f t="shared" si="45"/>
        <v>0.99916508920576685</v>
      </c>
      <c r="L176">
        <f t="shared" si="46"/>
        <v>-19.777289999998175</v>
      </c>
      <c r="M176">
        <f t="shared" si="47"/>
        <v>-6.6615856399988846</v>
      </c>
      <c r="O176">
        <v>450</v>
      </c>
      <c r="P176">
        <v>1100000</v>
      </c>
      <c r="Q176">
        <v>650.62638400000003</v>
      </c>
      <c r="R176">
        <v>-556507.50764600001</v>
      </c>
      <c r="S176">
        <v>2526076.3304309999</v>
      </c>
      <c r="T176">
        <v>-73.951194999999998</v>
      </c>
      <c r="U176">
        <v>1307.1348310000001</v>
      </c>
      <c r="V176">
        <f t="shared" si="52"/>
        <v>0.13071348310000003</v>
      </c>
      <c r="Y176">
        <v>1100000</v>
      </c>
      <c r="Z176">
        <v>40.186500000000002</v>
      </c>
      <c r="AA176">
        <v>97.519599999999997</v>
      </c>
      <c r="AB176">
        <v>57.333100000000002</v>
      </c>
      <c r="AD176">
        <f t="shared" si="48"/>
        <v>98626.73854257974</v>
      </c>
      <c r="AE176">
        <f t="shared" si="49"/>
        <v>0.135475181721423</v>
      </c>
      <c r="AF176">
        <f t="shared" si="50"/>
        <v>131.98449322298114</v>
      </c>
      <c r="AG176">
        <f t="shared" si="51"/>
        <v>4.562657212939504E-3</v>
      </c>
      <c r="AI176">
        <v>0.64033866081448376</v>
      </c>
      <c r="AJ176">
        <v>63.245501327000859</v>
      </c>
    </row>
    <row r="177" spans="2:38" x14ac:dyDescent="0.2">
      <c r="B177">
        <v>500</v>
      </c>
      <c r="C177">
        <v>1200000</v>
      </c>
      <c r="D177">
        <v>650.60263599999996</v>
      </c>
      <c r="E177">
        <v>-556501.32806299999</v>
      </c>
      <c r="F177">
        <v>2526076.3304309999</v>
      </c>
      <c r="G177">
        <v>-30.213788999999998</v>
      </c>
      <c r="I177">
        <f t="shared" si="43"/>
        <v>789.47092780086678</v>
      </c>
      <c r="J177">
        <f t="shared" si="44"/>
        <v>9.8716683119447188E-2</v>
      </c>
      <c r="K177">
        <f t="shared" si="45"/>
        <v>0.99916508920576685</v>
      </c>
      <c r="L177">
        <f t="shared" si="46"/>
        <v>-13.597706999978982</v>
      </c>
      <c r="M177">
        <f t="shared" si="47"/>
        <v>-6.7149403399993757</v>
      </c>
      <c r="O177">
        <v>500</v>
      </c>
      <c r="P177">
        <v>1200000</v>
      </c>
      <c r="Q177">
        <v>650.60263599999996</v>
      </c>
      <c r="R177">
        <v>-556501.32806299999</v>
      </c>
      <c r="S177">
        <v>2526076.3304309999</v>
      </c>
      <c r="T177">
        <v>-30.213788999999998</v>
      </c>
      <c r="U177">
        <v>1556.9896570000001</v>
      </c>
      <c r="V177">
        <f t="shared" si="52"/>
        <v>0.15569896570000002</v>
      </c>
      <c r="Y177">
        <v>1200000</v>
      </c>
      <c r="Z177">
        <v>39.626800000000003</v>
      </c>
      <c r="AA177">
        <v>97.530199999999994</v>
      </c>
      <c r="AB177">
        <v>57.903399999999998</v>
      </c>
      <c r="AD177">
        <f t="shared" si="48"/>
        <v>101599.27162543924</v>
      </c>
      <c r="AE177">
        <f t="shared" si="49"/>
        <v>0.15664955293583471</v>
      </c>
      <c r="AF177">
        <f t="shared" si="50"/>
        <v>122.36616274567902</v>
      </c>
      <c r="AG177">
        <f t="shared" si="51"/>
        <v>4.9212951234859637E-3</v>
      </c>
      <c r="AI177">
        <v>0.58681750162982071</v>
      </c>
      <c r="AJ177">
        <v>63.27586266469973</v>
      </c>
    </row>
    <row r="178" spans="2:38" x14ac:dyDescent="0.2">
      <c r="B178">
        <v>550</v>
      </c>
      <c r="C178">
        <v>1300000</v>
      </c>
      <c r="D178">
        <v>650.59032300000001</v>
      </c>
      <c r="E178">
        <v>-556503.59328300005</v>
      </c>
      <c r="F178">
        <v>2526076.3304309999</v>
      </c>
      <c r="G178">
        <v>-79.373277000000002</v>
      </c>
      <c r="I178">
        <f t="shared" si="43"/>
        <v>787.20570780080743</v>
      </c>
      <c r="J178">
        <f t="shared" si="44"/>
        <v>0.10858835143139191</v>
      </c>
      <c r="K178">
        <f t="shared" si="45"/>
        <v>0.99916508920576685</v>
      </c>
      <c r="L178">
        <f t="shared" si="46"/>
        <v>-15.862927000038326</v>
      </c>
      <c r="M178">
        <f t="shared" si="47"/>
        <v>-6.8838364000009458</v>
      </c>
      <c r="O178">
        <v>550</v>
      </c>
      <c r="P178">
        <v>1300000</v>
      </c>
      <c r="Q178">
        <v>650.59032300000001</v>
      </c>
      <c r="R178">
        <v>-556503.59328300005</v>
      </c>
      <c r="S178">
        <v>2526076.3304309999</v>
      </c>
      <c r="T178">
        <v>-79.373277000000002</v>
      </c>
      <c r="U178">
        <v>1847.8085860000001</v>
      </c>
      <c r="V178">
        <f t="shared" si="52"/>
        <v>0.18478085860000001</v>
      </c>
      <c r="Y178">
        <v>1300000</v>
      </c>
      <c r="Z178">
        <v>40.023200000000003</v>
      </c>
      <c r="AA178">
        <v>97.590400000000002</v>
      </c>
      <c r="AB178">
        <v>57.5672</v>
      </c>
      <c r="AD178">
        <f t="shared" si="48"/>
        <v>99839.803342935731</v>
      </c>
      <c r="AE178">
        <f t="shared" si="49"/>
        <v>0.18918525753828361</v>
      </c>
      <c r="AF178">
        <f t="shared" si="50"/>
        <v>109.31550831475617</v>
      </c>
      <c r="AG178">
        <f t="shared" si="51"/>
        <v>5.5088249534188992E-3</v>
      </c>
      <c r="AI178">
        <v>0.57185669184843912</v>
      </c>
      <c r="AJ178">
        <v>63.659748017763448</v>
      </c>
    </row>
    <row r="179" spans="2:38" x14ac:dyDescent="0.2">
      <c r="B179">
        <v>600</v>
      </c>
      <c r="C179">
        <v>1400000</v>
      </c>
      <c r="D179">
        <v>650.67201299999999</v>
      </c>
      <c r="E179">
        <v>-556502.20168399997</v>
      </c>
      <c r="F179">
        <v>2526076.3304309999</v>
      </c>
      <c r="G179">
        <v>-4.0415929999999998</v>
      </c>
      <c r="I179">
        <f t="shared" si="43"/>
        <v>788.59730680088978</v>
      </c>
      <c r="J179">
        <f t="shared" si="44"/>
        <v>0.11846001974333663</v>
      </c>
      <c r="K179">
        <f t="shared" si="45"/>
        <v>0.99916508920576685</v>
      </c>
      <c r="L179">
        <f t="shared" si="46"/>
        <v>-14.471327999955975</v>
      </c>
      <c r="M179">
        <f t="shared" si="47"/>
        <v>-6.8107000199981123</v>
      </c>
      <c r="O179">
        <v>600</v>
      </c>
      <c r="P179">
        <v>1400000</v>
      </c>
      <c r="Q179">
        <v>650.67201299999999</v>
      </c>
      <c r="R179">
        <v>-556502.20168399997</v>
      </c>
      <c r="S179">
        <v>2526076.3304309999</v>
      </c>
      <c r="T179">
        <v>-4.0415929999999998</v>
      </c>
      <c r="U179">
        <v>2124.33401</v>
      </c>
      <c r="V179">
        <f t="shared" si="52"/>
        <v>0.21243340100000002</v>
      </c>
      <c r="Y179">
        <v>1400000</v>
      </c>
      <c r="Z179">
        <v>39.725499999999997</v>
      </c>
      <c r="AA179">
        <v>97.694100000000006</v>
      </c>
      <c r="AB179">
        <v>57.968600000000002</v>
      </c>
      <c r="AD179">
        <f t="shared" si="48"/>
        <v>101942.864626649</v>
      </c>
      <c r="AE179">
        <f t="shared" si="49"/>
        <v>0.21301000154419636</v>
      </c>
      <c r="AF179">
        <f t="shared" si="50"/>
        <v>102.31665513028004</v>
      </c>
      <c r="AG179">
        <f t="shared" si="51"/>
        <v>5.8856497921400703E-3</v>
      </c>
      <c r="AI179">
        <v>0.47571193146130863</v>
      </c>
      <c r="AJ179">
        <v>64.403157838695535</v>
      </c>
    </row>
    <row r="180" spans="2:38" x14ac:dyDescent="0.2">
      <c r="B180">
        <v>650</v>
      </c>
      <c r="C180">
        <v>1500000</v>
      </c>
      <c r="D180">
        <v>650.57668000000001</v>
      </c>
      <c r="E180">
        <v>-556492.34179700003</v>
      </c>
      <c r="F180">
        <v>2526076.3304309999</v>
      </c>
      <c r="G180">
        <v>56.402811999999997</v>
      </c>
      <c r="I180">
        <f t="shared" si="43"/>
        <v>798.45719380083028</v>
      </c>
      <c r="J180">
        <f t="shared" si="44"/>
        <v>0.12833168805528133</v>
      </c>
      <c r="K180">
        <f t="shared" si="45"/>
        <v>0.99916508920576685</v>
      </c>
      <c r="L180">
        <f t="shared" si="46"/>
        <v>-4.6114410000154749</v>
      </c>
      <c r="M180">
        <f t="shared" si="47"/>
        <v>-6.6413342600009493</v>
      </c>
      <c r="O180">
        <v>650</v>
      </c>
      <c r="P180">
        <v>1500000</v>
      </c>
      <c r="Q180">
        <v>650.57668000000001</v>
      </c>
      <c r="R180">
        <v>-556492.34179700003</v>
      </c>
      <c r="S180">
        <v>2526076.3304309999</v>
      </c>
      <c r="T180">
        <v>56.402811999999997</v>
      </c>
      <c r="U180">
        <v>2513.737607</v>
      </c>
      <c r="V180">
        <f t="shared" si="52"/>
        <v>0.2513737607</v>
      </c>
      <c r="Y180">
        <v>1500000</v>
      </c>
      <c r="Z180">
        <v>39.761600000000001</v>
      </c>
      <c r="AA180">
        <v>97.913399999999996</v>
      </c>
      <c r="AB180">
        <v>58.151800000000001</v>
      </c>
      <c r="AD180">
        <f t="shared" si="48"/>
        <v>102912.44214536881</v>
      </c>
      <c r="AE180">
        <f t="shared" si="49"/>
        <v>0.24968133909599793</v>
      </c>
      <c r="AF180">
        <f t="shared" si="50"/>
        <v>95.344419476832456</v>
      </c>
      <c r="AG180">
        <f t="shared" si="51"/>
        <v>6.3160487347277555E-3</v>
      </c>
      <c r="AI180">
        <v>0.5789127621688368</v>
      </c>
      <c r="AJ180">
        <v>64.750310396956095</v>
      </c>
    </row>
    <row r="181" spans="2:38" x14ac:dyDescent="0.2">
      <c r="B181">
        <v>700</v>
      </c>
      <c r="C181">
        <v>1600000</v>
      </c>
      <c r="D181">
        <v>650.67157699999996</v>
      </c>
      <c r="E181">
        <v>-556496.549826</v>
      </c>
      <c r="F181">
        <v>2526076.3304309999</v>
      </c>
      <c r="G181">
        <v>224.72071600000001</v>
      </c>
      <c r="I181">
        <f t="shared" si="43"/>
        <v>794.24916480085813</v>
      </c>
      <c r="J181">
        <f t="shared" si="44"/>
        <v>0.13820335636722605</v>
      </c>
      <c r="K181">
        <f t="shared" si="45"/>
        <v>0.99916508920576685</v>
      </c>
      <c r="L181">
        <f t="shared" si="46"/>
        <v>-8.819469999987632</v>
      </c>
      <c r="M181">
        <f t="shared" si="47"/>
        <v>-6.9226925799992021</v>
      </c>
      <c r="O181">
        <v>700</v>
      </c>
      <c r="P181">
        <v>1600000</v>
      </c>
      <c r="Q181">
        <v>650.67157699999996</v>
      </c>
      <c r="R181">
        <v>-556496.549826</v>
      </c>
      <c r="S181">
        <v>2526076.3304309999</v>
      </c>
      <c r="T181">
        <v>224.72071600000001</v>
      </c>
      <c r="U181">
        <v>2793.8237859999999</v>
      </c>
      <c r="V181">
        <f t="shared" si="52"/>
        <v>0.27938237859999998</v>
      </c>
      <c r="Y181">
        <v>1600000</v>
      </c>
      <c r="Z181">
        <v>40.121099999999998</v>
      </c>
      <c r="AA181">
        <v>97.368300000000005</v>
      </c>
      <c r="AB181">
        <v>57.247199999999999</v>
      </c>
      <c r="AD181">
        <f t="shared" si="48"/>
        <v>98184.09634200063</v>
      </c>
      <c r="AE181">
        <f t="shared" si="49"/>
        <v>0.29086528424239361</v>
      </c>
      <c r="AF181">
        <f t="shared" si="50"/>
        <v>84.466375453075401</v>
      </c>
      <c r="AG181">
        <f t="shared" si="51"/>
        <v>7.1294642012258149E-3</v>
      </c>
      <c r="AI181">
        <v>0.462867111648121</v>
      </c>
      <c r="AJ181">
        <v>65.09647475488849</v>
      </c>
    </row>
    <row r="182" spans="2:38" x14ac:dyDescent="0.2">
      <c r="B182">
        <v>750</v>
      </c>
      <c r="C182">
        <v>1700000</v>
      </c>
      <c r="D182">
        <v>650.66085699999996</v>
      </c>
      <c r="E182">
        <v>-556486.71073100006</v>
      </c>
      <c r="F182">
        <v>2526076.3304309999</v>
      </c>
      <c r="G182">
        <v>210.32813400000001</v>
      </c>
      <c r="I182">
        <f t="shared" si="43"/>
        <v>804.08825980080292</v>
      </c>
      <c r="J182">
        <f t="shared" si="44"/>
        <v>0.14807502467917077</v>
      </c>
      <c r="K182">
        <f t="shared" si="45"/>
        <v>0.99916508920576685</v>
      </c>
      <c r="L182">
        <f t="shared" si="46"/>
        <v>1.0196249999571592</v>
      </c>
      <c r="M182">
        <f t="shared" si="47"/>
        <v>-6.6417501000008636</v>
      </c>
      <c r="O182">
        <v>750</v>
      </c>
      <c r="P182">
        <v>1700000</v>
      </c>
      <c r="Q182">
        <v>650.66085699999996</v>
      </c>
      <c r="R182">
        <v>-556486.71073100006</v>
      </c>
      <c r="S182">
        <v>2526076.3304309999</v>
      </c>
      <c r="T182">
        <v>210.32813400000001</v>
      </c>
      <c r="U182">
        <v>3331.4744340000002</v>
      </c>
      <c r="V182">
        <f t="shared" si="52"/>
        <v>0.33314744340000002</v>
      </c>
      <c r="Y182">
        <v>1700000</v>
      </c>
      <c r="Z182">
        <v>39.263199999999998</v>
      </c>
      <c r="AA182">
        <v>97.451999999999998</v>
      </c>
      <c r="AB182">
        <v>58.188800000000001</v>
      </c>
      <c r="AD182">
        <f t="shared" si="48"/>
        <v>103109.00615305932</v>
      </c>
      <c r="AE182">
        <f t="shared" si="49"/>
        <v>0.33027363830162593</v>
      </c>
      <c r="AF182">
        <f t="shared" si="50"/>
        <v>82.789658007163098</v>
      </c>
      <c r="AG182">
        <f t="shared" si="51"/>
        <v>7.2738553884097055E-3</v>
      </c>
      <c r="AI182">
        <v>0.53971411865145524</v>
      </c>
      <c r="AJ182">
        <v>65.32146485641448</v>
      </c>
    </row>
    <row r="183" spans="2:38" x14ac:dyDescent="0.2">
      <c r="B183">
        <v>800</v>
      </c>
      <c r="C183">
        <v>1800000</v>
      </c>
      <c r="D183">
        <v>650.66801399999997</v>
      </c>
      <c r="E183">
        <v>-556481.30747100001</v>
      </c>
      <c r="F183">
        <v>2526076.3304309999</v>
      </c>
      <c r="G183">
        <v>424.49332800000002</v>
      </c>
      <c r="I183">
        <f t="shared" si="43"/>
        <v>809.49151980085298</v>
      </c>
      <c r="J183">
        <f t="shared" si="44"/>
        <v>0.15794669299111549</v>
      </c>
      <c r="K183">
        <f t="shared" si="45"/>
        <v>0.99916508920576685</v>
      </c>
      <c r="L183">
        <f t="shared" si="46"/>
        <v>6.4228850000072271</v>
      </c>
      <c r="M183">
        <f t="shared" si="47"/>
        <v>-6.7304667999987577</v>
      </c>
      <c r="O183">
        <v>800</v>
      </c>
      <c r="P183">
        <v>1800000</v>
      </c>
      <c r="Q183">
        <v>650.66801399999997</v>
      </c>
      <c r="R183">
        <v>-556481.30747100001</v>
      </c>
      <c r="S183">
        <v>2526076.3304309999</v>
      </c>
      <c r="T183">
        <v>424.49332800000002</v>
      </c>
      <c r="U183">
        <v>3756.0055360000001</v>
      </c>
      <c r="V183">
        <f t="shared" si="52"/>
        <v>0.37560055360000005</v>
      </c>
      <c r="Y183">
        <v>1800000</v>
      </c>
      <c r="Z183">
        <v>39.738799999999998</v>
      </c>
      <c r="AA183">
        <v>97.140799999999999</v>
      </c>
      <c r="AB183">
        <v>57.402000000000001</v>
      </c>
      <c r="AD183">
        <f t="shared" si="48"/>
        <v>98982.739800209529</v>
      </c>
      <c r="AE183">
        <f t="shared" si="49"/>
        <v>0.38788303012077285</v>
      </c>
      <c r="AF183">
        <f t="shared" si="50"/>
        <v>74.509257384607722</v>
      </c>
      <c r="AG183">
        <f t="shared" si="51"/>
        <v>8.0822171786187162E-3</v>
      </c>
      <c r="AI183">
        <v>0.53900453985766683</v>
      </c>
      <c r="AJ183">
        <v>65.991406364586226</v>
      </c>
    </row>
    <row r="184" spans="2:38" x14ac:dyDescent="0.2">
      <c r="B184">
        <v>850</v>
      </c>
      <c r="C184">
        <v>1900000</v>
      </c>
      <c r="D184">
        <v>650.61613799999998</v>
      </c>
      <c r="E184">
        <v>-556480.70533799997</v>
      </c>
      <c r="F184">
        <v>2526076.3304309999</v>
      </c>
      <c r="G184">
        <v>516.47585100000003</v>
      </c>
      <c r="I184">
        <f t="shared" si="43"/>
        <v>810.09365280088969</v>
      </c>
      <c r="J184">
        <f t="shared" si="44"/>
        <v>0.16781836130306022</v>
      </c>
      <c r="K184">
        <f t="shared" si="45"/>
        <v>0.99916508920576685</v>
      </c>
      <c r="L184">
        <f t="shared" si="46"/>
        <v>7.0250180000439286</v>
      </c>
      <c r="M184">
        <f t="shared" si="47"/>
        <v>-6.826489339999025</v>
      </c>
      <c r="O184">
        <v>850</v>
      </c>
      <c r="P184">
        <v>1900000</v>
      </c>
      <c r="Q184">
        <v>650.61613799999998</v>
      </c>
      <c r="R184">
        <v>-556480.70533799997</v>
      </c>
      <c r="S184">
        <v>2526076.3304309999</v>
      </c>
      <c r="T184">
        <v>516.47585100000003</v>
      </c>
      <c r="U184">
        <v>4402.3254880000004</v>
      </c>
      <c r="V184">
        <f t="shared" si="52"/>
        <v>0.44023254880000007</v>
      </c>
      <c r="Y184">
        <v>1900000</v>
      </c>
      <c r="Z184">
        <v>40.2928</v>
      </c>
      <c r="AA184">
        <v>97.683400000000006</v>
      </c>
      <c r="AB184">
        <v>57.390599999999999</v>
      </c>
      <c r="AD184">
        <f t="shared" si="48"/>
        <v>98923.777787645144</v>
      </c>
      <c r="AE184">
        <f t="shared" si="49"/>
        <v>0.45489952422723151</v>
      </c>
      <c r="AF184">
        <f t="shared" si="50"/>
        <v>70.084587039670467</v>
      </c>
      <c r="AG184">
        <f t="shared" si="51"/>
        <v>8.59247411501665E-3</v>
      </c>
      <c r="AI184">
        <v>0.73780013693387281</v>
      </c>
      <c r="AJ184">
        <v>66.199281231415696</v>
      </c>
      <c r="AK184">
        <f>AVERAGE(AI179:AI189)</f>
        <v>0.52142505158472607</v>
      </c>
      <c r="AL184">
        <f>AVERAGE(AJ179:AJ189)</f>
        <v>66.125237076497385</v>
      </c>
    </row>
    <row r="185" spans="2:38" x14ac:dyDescent="0.2">
      <c r="B185">
        <v>900</v>
      </c>
      <c r="C185">
        <v>2000000</v>
      </c>
      <c r="D185">
        <v>650.54497700000002</v>
      </c>
      <c r="E185">
        <v>-556466.07207500003</v>
      </c>
      <c r="F185">
        <v>2526076.3304309999</v>
      </c>
      <c r="G185">
        <v>593.86263399999996</v>
      </c>
      <c r="I185">
        <f t="shared" si="43"/>
        <v>824.72691580082756</v>
      </c>
      <c r="J185">
        <f t="shared" si="44"/>
        <v>0.17769002961500494</v>
      </c>
      <c r="K185">
        <f t="shared" si="45"/>
        <v>0.99916508920576685</v>
      </c>
      <c r="L185">
        <f t="shared" si="46"/>
        <v>21.658280999981798</v>
      </c>
      <c r="M185">
        <f t="shared" si="47"/>
        <v>-6.545866740001002</v>
      </c>
      <c r="O185">
        <v>900</v>
      </c>
      <c r="P185">
        <v>2000000</v>
      </c>
      <c r="Q185">
        <v>650.54497700000002</v>
      </c>
      <c r="R185">
        <v>-556466.07207500003</v>
      </c>
      <c r="S185">
        <v>2526076.3304309999</v>
      </c>
      <c r="T185">
        <v>593.86263399999996</v>
      </c>
      <c r="U185">
        <v>4830.2631609999999</v>
      </c>
      <c r="V185">
        <f t="shared" si="52"/>
        <v>0.48302631610000002</v>
      </c>
      <c r="Y185">
        <v>2000000</v>
      </c>
      <c r="Z185">
        <v>39.971600000000002</v>
      </c>
      <c r="AA185">
        <v>97.621099999999998</v>
      </c>
      <c r="AB185">
        <v>57.649500000000003</v>
      </c>
      <c r="AD185">
        <f t="shared" si="48"/>
        <v>100268.61880288174</v>
      </c>
      <c r="AE185">
        <f t="shared" si="49"/>
        <v>0.49242465189815054</v>
      </c>
      <c r="AF185">
        <f t="shared" si="50"/>
        <v>67.090846936772635</v>
      </c>
      <c r="AG185">
        <f t="shared" si="51"/>
        <v>8.9758890742208351E-3</v>
      </c>
      <c r="AI185">
        <v>0.54406558602403554</v>
      </c>
      <c r="AJ185">
        <v>66.636204751973935</v>
      </c>
    </row>
    <row r="186" spans="2:38" x14ac:dyDescent="0.2">
      <c r="B186">
        <v>950</v>
      </c>
      <c r="C186">
        <v>2100000</v>
      </c>
      <c r="D186">
        <v>650.661922</v>
      </c>
      <c r="E186">
        <v>-556449.56107299996</v>
      </c>
      <c r="F186">
        <v>2526076.3304309999</v>
      </c>
      <c r="G186">
        <v>670.992885</v>
      </c>
      <c r="I186">
        <f t="shared" si="43"/>
        <v>841.2379178008996</v>
      </c>
      <c r="J186">
        <f t="shared" si="44"/>
        <v>0.18756169792694966</v>
      </c>
      <c r="K186">
        <f t="shared" si="45"/>
        <v>0.99916508920576685</v>
      </c>
      <c r="L186">
        <f t="shared" si="46"/>
        <v>38.169283000053838</v>
      </c>
      <c r="M186">
        <f t="shared" si="47"/>
        <v>-6.5083119599983181</v>
      </c>
      <c r="O186">
        <v>950</v>
      </c>
      <c r="P186">
        <v>2100000</v>
      </c>
      <c r="Q186">
        <v>650.661922</v>
      </c>
      <c r="R186">
        <v>-556449.56107299996</v>
      </c>
      <c r="S186">
        <v>2526076.3304309999</v>
      </c>
      <c r="T186">
        <v>670.992885</v>
      </c>
      <c r="U186">
        <v>5489.4474810000002</v>
      </c>
      <c r="V186">
        <f t="shared" si="52"/>
        <v>0.54894474810000005</v>
      </c>
      <c r="Y186">
        <v>2100000</v>
      </c>
      <c r="Z186">
        <v>39.465000000000003</v>
      </c>
      <c r="AA186">
        <v>97.840500000000006</v>
      </c>
      <c r="AB186">
        <v>58.375500000000002</v>
      </c>
      <c r="AD186">
        <f t="shared" si="48"/>
        <v>104104.67626429247</v>
      </c>
      <c r="AE186">
        <f t="shared" si="49"/>
        <v>0.53900453985766683</v>
      </c>
      <c r="AF186">
        <f t="shared" si="50"/>
        <v>65.991406364586226</v>
      </c>
      <c r="AG186">
        <f t="shared" si="51"/>
        <v>9.1254306155106549E-3</v>
      </c>
      <c r="AI186">
        <v>0.43893313300069997</v>
      </c>
      <c r="AJ186">
        <v>66.644562194801196</v>
      </c>
    </row>
    <row r="187" spans="2:38" x14ac:dyDescent="0.2">
      <c r="B187">
        <v>1000</v>
      </c>
      <c r="C187">
        <v>2200000</v>
      </c>
      <c r="D187">
        <v>650.62668399999995</v>
      </c>
      <c r="E187">
        <v>-556450.83489299996</v>
      </c>
      <c r="F187">
        <v>2526076.3304309999</v>
      </c>
      <c r="G187">
        <v>784.96623299999999</v>
      </c>
      <c r="I187">
        <f t="shared" si="43"/>
        <v>839.96409780089743</v>
      </c>
      <c r="J187">
        <f t="shared" si="44"/>
        <v>0.19743336623889438</v>
      </c>
      <c r="K187">
        <f t="shared" si="45"/>
        <v>0.99916508920576685</v>
      </c>
      <c r="L187">
        <f t="shared" si="46"/>
        <v>36.895463000051677</v>
      </c>
      <c r="M187">
        <f t="shared" si="47"/>
        <v>-6.8640083999998023</v>
      </c>
      <c r="O187">
        <v>1000</v>
      </c>
      <c r="P187">
        <v>2200000</v>
      </c>
      <c r="Q187">
        <v>650.62668399999995</v>
      </c>
      <c r="R187">
        <v>-556450.83489299996</v>
      </c>
      <c r="S187">
        <v>2526076.3304309999</v>
      </c>
      <c r="T187">
        <v>784.96623299999999</v>
      </c>
      <c r="U187">
        <v>6149.972624</v>
      </c>
      <c r="V187">
        <f t="shared" si="52"/>
        <v>0.61499726240000008</v>
      </c>
      <c r="Y187">
        <v>2200000</v>
      </c>
      <c r="Z187">
        <v>39.436</v>
      </c>
      <c r="AA187">
        <v>97.538600000000002</v>
      </c>
      <c r="AB187">
        <v>58.102600000000002</v>
      </c>
      <c r="AD187">
        <f t="shared" si="48"/>
        <v>102651.45231332279</v>
      </c>
      <c r="AE187">
        <f t="shared" si="49"/>
        <v>0.61240977074397951</v>
      </c>
      <c r="AF187">
        <f t="shared" si="50"/>
        <v>61.816704583082981</v>
      </c>
      <c r="AG187">
        <f t="shared" si="51"/>
        <v>9.7417033803642861E-3</v>
      </c>
      <c r="AI187">
        <v>0.49242465189815054</v>
      </c>
      <c r="AJ187">
        <v>67.090846936772635</v>
      </c>
    </row>
    <row r="188" spans="2:38" x14ac:dyDescent="0.2">
      <c r="B188">
        <v>1050</v>
      </c>
      <c r="C188">
        <v>2300000</v>
      </c>
      <c r="D188">
        <v>650.63679200000001</v>
      </c>
      <c r="E188">
        <v>-556439.29215700005</v>
      </c>
      <c r="F188">
        <v>2526076.3304309999</v>
      </c>
      <c r="G188">
        <v>920.76032299999997</v>
      </c>
      <c r="I188">
        <f t="shared" si="43"/>
        <v>851.50683380081318</v>
      </c>
      <c r="J188">
        <f t="shared" si="44"/>
        <v>0.2073050345508391</v>
      </c>
      <c r="K188">
        <f t="shared" si="45"/>
        <v>0.99916508920576685</v>
      </c>
      <c r="L188">
        <f t="shared" si="46"/>
        <v>48.438198999967426</v>
      </c>
      <c r="M188">
        <f t="shared" si="47"/>
        <v>-6.6076772800014441</v>
      </c>
      <c r="O188">
        <v>1050</v>
      </c>
      <c r="P188">
        <v>2300000</v>
      </c>
      <c r="Q188">
        <v>650.63679200000001</v>
      </c>
      <c r="R188">
        <v>-556439.29215700005</v>
      </c>
      <c r="S188">
        <v>2526076.3304309999</v>
      </c>
      <c r="T188">
        <v>920.76032299999997</v>
      </c>
      <c r="U188">
        <v>6908.0247369999997</v>
      </c>
      <c r="V188">
        <f t="shared" si="52"/>
        <v>0.69080247370000003</v>
      </c>
      <c r="Y188">
        <v>2300000</v>
      </c>
      <c r="Z188">
        <v>38.236699999999999</v>
      </c>
      <c r="AA188">
        <v>97.743499999999997</v>
      </c>
      <c r="AB188">
        <v>59.506799999999998</v>
      </c>
      <c r="AD188">
        <f t="shared" si="48"/>
        <v>110275.28461200748</v>
      </c>
      <c r="AE188">
        <f t="shared" si="49"/>
        <v>0.64033866081448376</v>
      </c>
      <c r="AF188">
        <f t="shared" si="50"/>
        <v>63.245501327000859</v>
      </c>
      <c r="AG188">
        <f t="shared" si="51"/>
        <v>9.5216258447604063E-3</v>
      </c>
      <c r="AI188">
        <v>0.42690921816014848</v>
      </c>
      <c r="AJ188">
        <v>67.543275823313735</v>
      </c>
    </row>
    <row r="189" spans="2:38" x14ac:dyDescent="0.2">
      <c r="B189">
        <v>1100</v>
      </c>
      <c r="C189">
        <v>2400000</v>
      </c>
      <c r="D189">
        <v>650.67846399999996</v>
      </c>
      <c r="E189">
        <v>-556433.14769100002</v>
      </c>
      <c r="F189">
        <v>2526076.3304309999</v>
      </c>
      <c r="G189">
        <v>1157.8897099999999</v>
      </c>
      <c r="I189">
        <f t="shared" si="43"/>
        <v>857.65129980084021</v>
      </c>
      <c r="J189">
        <f t="shared" si="44"/>
        <v>0.21717670286278382</v>
      </c>
      <c r="K189">
        <f t="shared" si="45"/>
        <v>0.99916508920576685</v>
      </c>
      <c r="L189">
        <f t="shared" si="46"/>
        <v>54.582664999994449</v>
      </c>
      <c r="M189">
        <f t="shared" si="47"/>
        <v>-6.7156426799992186</v>
      </c>
      <c r="O189">
        <v>1100</v>
      </c>
      <c r="P189">
        <v>2400000</v>
      </c>
      <c r="Q189">
        <v>650.67846399999996</v>
      </c>
      <c r="R189">
        <v>-556433.14769100002</v>
      </c>
      <c r="S189">
        <v>2526076.3304309999</v>
      </c>
      <c r="T189">
        <v>1157.8897099999999</v>
      </c>
      <c r="U189">
        <v>7543.5469469999998</v>
      </c>
      <c r="V189">
        <f t="shared" si="52"/>
        <v>0.75435469470000005</v>
      </c>
      <c r="Y189">
        <v>2400000</v>
      </c>
      <c r="Z189">
        <v>38.036900000000003</v>
      </c>
      <c r="AA189">
        <v>98.040300000000002</v>
      </c>
      <c r="AB189">
        <v>60.003399999999999</v>
      </c>
      <c r="AD189">
        <f t="shared" si="48"/>
        <v>113059.21788897256</v>
      </c>
      <c r="AE189">
        <f t="shared" si="49"/>
        <v>0.68203026579882975</v>
      </c>
      <c r="AF189">
        <f t="shared" si="50"/>
        <v>61.894782738853884</v>
      </c>
      <c r="AG189">
        <f t="shared" si="51"/>
        <v>9.7294145540634466E-3</v>
      </c>
      <c r="AI189">
        <v>0.49933237762769089</v>
      </c>
      <c r="AJ189">
        <v>67.700622691653166</v>
      </c>
    </row>
    <row r="190" spans="2:38" x14ac:dyDescent="0.2">
      <c r="B190">
        <v>1150</v>
      </c>
      <c r="C190">
        <v>2500000</v>
      </c>
      <c r="D190">
        <v>650.72459300000003</v>
      </c>
      <c r="E190">
        <v>-556414.21039899997</v>
      </c>
      <c r="F190">
        <v>2526076.3304309999</v>
      </c>
      <c r="G190">
        <v>1279.0727059999999</v>
      </c>
      <c r="I190">
        <f t="shared" si="43"/>
        <v>876.58859180088621</v>
      </c>
      <c r="J190">
        <f t="shared" si="44"/>
        <v>0.22704837117472854</v>
      </c>
      <c r="K190">
        <f t="shared" si="45"/>
        <v>0.99916508920576685</v>
      </c>
      <c r="L190">
        <f t="shared" si="46"/>
        <v>73.519957000040449</v>
      </c>
      <c r="M190">
        <f t="shared" si="47"/>
        <v>-6.4597861599988393</v>
      </c>
      <c r="O190">
        <v>1150</v>
      </c>
      <c r="P190">
        <v>2500000</v>
      </c>
      <c r="Q190">
        <v>650.72459300000003</v>
      </c>
      <c r="R190">
        <v>-556414.21039899997</v>
      </c>
      <c r="S190">
        <v>2526076.3304309999</v>
      </c>
      <c r="T190">
        <v>1279.0727059999999</v>
      </c>
      <c r="U190">
        <v>8374.9081829999996</v>
      </c>
      <c r="V190">
        <f t="shared" si="52"/>
        <v>0.83749081830000005</v>
      </c>
      <c r="Y190">
        <v>2500000</v>
      </c>
      <c r="Z190">
        <v>37.886099999999999</v>
      </c>
      <c r="AA190">
        <v>97.592699999999994</v>
      </c>
      <c r="AB190">
        <v>59.706600000000002</v>
      </c>
      <c r="AD190">
        <f t="shared" si="48"/>
        <v>111389.7990535657</v>
      </c>
      <c r="AE190">
        <f t="shared" si="49"/>
        <v>0.76854386586652113</v>
      </c>
      <c r="AF190">
        <f t="shared" si="50"/>
        <v>58.32951042613675</v>
      </c>
      <c r="AG190">
        <f t="shared" si="51"/>
        <v>1.0324105167359016E-2</v>
      </c>
      <c r="AI190">
        <v>0.40787988420622867</v>
      </c>
      <c r="AJ190">
        <v>68.55877953777825</v>
      </c>
    </row>
    <row r="191" spans="2:38" x14ac:dyDescent="0.2">
      <c r="B191">
        <v>1200</v>
      </c>
      <c r="C191">
        <v>2600000</v>
      </c>
      <c r="D191">
        <v>650.646165</v>
      </c>
      <c r="E191">
        <v>-556410.51482699998</v>
      </c>
      <c r="F191">
        <v>2526076.3304309999</v>
      </c>
      <c r="G191">
        <v>1544.032557</v>
      </c>
      <c r="I191">
        <f t="shared" si="43"/>
        <v>880.28416380088311</v>
      </c>
      <c r="J191">
        <f t="shared" si="44"/>
        <v>0.23692003948667326</v>
      </c>
      <c r="K191">
        <f t="shared" si="45"/>
        <v>0.99916508920576685</v>
      </c>
      <c r="L191">
        <f t="shared" si="46"/>
        <v>77.21552900003735</v>
      </c>
      <c r="M191">
        <f t="shared" si="47"/>
        <v>-6.7646205599998215</v>
      </c>
      <c r="O191">
        <v>1200</v>
      </c>
      <c r="P191">
        <v>2600000</v>
      </c>
      <c r="Q191">
        <v>650.646165</v>
      </c>
      <c r="R191">
        <v>-556410.51482699998</v>
      </c>
      <c r="S191">
        <v>2526076.3304309999</v>
      </c>
      <c r="T191">
        <v>1544.032557</v>
      </c>
      <c r="U191">
        <v>9214.8110519999991</v>
      </c>
      <c r="V191">
        <f t="shared" si="52"/>
        <v>0.92148110519999993</v>
      </c>
      <c r="Y191">
        <v>2600000</v>
      </c>
      <c r="Z191">
        <v>38.258499999999998</v>
      </c>
      <c r="AA191">
        <v>97.790499999999994</v>
      </c>
      <c r="AB191">
        <v>59.531999999999996</v>
      </c>
      <c r="AD191">
        <f t="shared" si="48"/>
        <v>110415.44241744191</v>
      </c>
      <c r="AE191">
        <f t="shared" si="49"/>
        <v>0.85308173635813855</v>
      </c>
      <c r="AF191">
        <f t="shared" si="50"/>
        <v>55.410149519819598</v>
      </c>
      <c r="AG191">
        <f t="shared" si="51"/>
        <v>1.0868045028187475E-2</v>
      </c>
      <c r="AI191">
        <v>0.45489952422723151</v>
      </c>
      <c r="AJ191">
        <v>70.084587039670467</v>
      </c>
    </row>
    <row r="192" spans="2:38" x14ac:dyDescent="0.2">
      <c r="B192">
        <v>1250</v>
      </c>
      <c r="C192">
        <v>2700000</v>
      </c>
      <c r="D192">
        <v>650.64924900000005</v>
      </c>
      <c r="E192">
        <v>-556389.60017400002</v>
      </c>
      <c r="F192">
        <v>2526076.3304309999</v>
      </c>
      <c r="G192">
        <v>1721.2805189999999</v>
      </c>
      <c r="I192">
        <f t="shared" si="43"/>
        <v>901.19881680083927</v>
      </c>
      <c r="J192">
        <f t="shared" si="44"/>
        <v>0.24679170779861798</v>
      </c>
      <c r="K192">
        <f t="shared" si="45"/>
        <v>0.99916508920576685</v>
      </c>
      <c r="L192">
        <f t="shared" si="46"/>
        <v>98.130181999993511</v>
      </c>
      <c r="M192">
        <f t="shared" si="47"/>
        <v>-6.4202389400006359</v>
      </c>
      <c r="O192">
        <v>1250</v>
      </c>
      <c r="P192">
        <v>2700000</v>
      </c>
      <c r="Q192">
        <v>650.64924900000005</v>
      </c>
      <c r="R192">
        <v>-556389.60017400002</v>
      </c>
      <c r="S192">
        <v>2526076.3304309999</v>
      </c>
      <c r="T192">
        <v>1721.2805189999999</v>
      </c>
      <c r="U192">
        <v>9979.6760190000005</v>
      </c>
      <c r="V192">
        <f t="shared" si="52"/>
        <v>0.99796760190000011</v>
      </c>
      <c r="Y192">
        <v>2700000</v>
      </c>
      <c r="Z192">
        <v>38.296700000000001</v>
      </c>
      <c r="AA192">
        <v>97.827200000000005</v>
      </c>
      <c r="AB192">
        <v>59.530500000000004</v>
      </c>
      <c r="AD192">
        <f t="shared" si="48"/>
        <v>110407.09636873544</v>
      </c>
      <c r="AE192">
        <f t="shared" si="49"/>
        <v>0.92396066088104067</v>
      </c>
      <c r="AF192">
        <f t="shared" si="50"/>
        <v>53.18972274660198</v>
      </c>
      <c r="AG192">
        <f t="shared" si="51"/>
        <v>1.1321736021616534E-2</v>
      </c>
      <c r="AI192">
        <v>0.46639567042311209</v>
      </c>
      <c r="AJ192">
        <v>70.286153118584465</v>
      </c>
    </row>
    <row r="193" spans="2:38" x14ac:dyDescent="0.2">
      <c r="B193">
        <v>1300</v>
      </c>
      <c r="C193">
        <v>2800000</v>
      </c>
      <c r="D193">
        <v>650.61712799999998</v>
      </c>
      <c r="E193">
        <v>-556379.29320499999</v>
      </c>
      <c r="F193">
        <v>2526076.3304309999</v>
      </c>
      <c r="G193">
        <v>1882.158093</v>
      </c>
      <c r="I193">
        <f t="shared" si="43"/>
        <v>911.50578580086585</v>
      </c>
      <c r="J193">
        <f t="shared" si="44"/>
        <v>0.25666337611056267</v>
      </c>
      <c r="K193">
        <f t="shared" si="45"/>
        <v>0.99916508920576685</v>
      </c>
      <c r="L193">
        <f t="shared" si="46"/>
        <v>108.43715100002009</v>
      </c>
      <c r="M193">
        <f t="shared" si="47"/>
        <v>-6.6323926199992274</v>
      </c>
      <c r="O193">
        <v>1300</v>
      </c>
      <c r="P193">
        <v>2800000</v>
      </c>
      <c r="Q193">
        <v>650.61712799999998</v>
      </c>
      <c r="R193">
        <v>-556379.29320499999</v>
      </c>
      <c r="S193">
        <v>2526076.3304309999</v>
      </c>
      <c r="T193">
        <v>1882.158093</v>
      </c>
      <c r="U193">
        <v>10884.024976000001</v>
      </c>
      <c r="V193">
        <f t="shared" si="52"/>
        <v>1.0884024976000002</v>
      </c>
      <c r="Y193">
        <v>2800000</v>
      </c>
      <c r="Z193">
        <v>38.086599999999997</v>
      </c>
      <c r="AA193">
        <v>97.842699999999994</v>
      </c>
      <c r="AB193">
        <v>59.756100000000004</v>
      </c>
      <c r="AD193">
        <f t="shared" si="48"/>
        <v>111667.07330217505</v>
      </c>
      <c r="AE193">
        <f t="shared" si="49"/>
        <v>0.99631902312553855</v>
      </c>
      <c r="AF193">
        <f t="shared" si="50"/>
        <v>51.727624263515239</v>
      </c>
      <c r="AG193">
        <f t="shared" si="51"/>
        <v>1.1641748651208527E-2</v>
      </c>
      <c r="AI193">
        <v>0.39224639769606701</v>
      </c>
      <c r="AJ193">
        <v>70.578069365924648</v>
      </c>
    </row>
    <row r="194" spans="2:38" x14ac:dyDescent="0.2">
      <c r="B194">
        <v>1350</v>
      </c>
      <c r="C194">
        <v>2900000</v>
      </c>
      <c r="D194">
        <v>650.65196900000001</v>
      </c>
      <c r="E194">
        <v>-556359.57166599995</v>
      </c>
      <c r="F194">
        <v>2526076.3304309999</v>
      </c>
      <c r="G194">
        <v>2046.254248</v>
      </c>
      <c r="I194">
        <f t="shared" ref="I194:I225" si="53">E194-(128000-$B$165)/128000*$E$166</f>
        <v>931.22732480091508</v>
      </c>
      <c r="J194">
        <f t="shared" ref="J194:J225" si="54">B194/$B$165</f>
        <v>0.26653504442250742</v>
      </c>
      <c r="K194">
        <f t="shared" ref="K194:K225" si="55">F194/$F$166</f>
        <v>0.99916508920576685</v>
      </c>
      <c r="L194">
        <f t="shared" ref="L194:L225" si="56">E194-$E$167</f>
        <v>128.15869000006933</v>
      </c>
      <c r="M194">
        <f t="shared" ref="M194:M225" si="57">((L194-L193)-(B194-B193)*$H$14)/(B194-B193)</f>
        <v>-6.4441012199987746</v>
      </c>
      <c r="O194">
        <v>1350</v>
      </c>
      <c r="P194">
        <v>2900000</v>
      </c>
      <c r="Q194">
        <v>650.65196900000001</v>
      </c>
      <c r="R194">
        <v>-556359.57166599995</v>
      </c>
      <c r="S194">
        <v>2526076.3304309999</v>
      </c>
      <c r="T194">
        <v>2046.254248</v>
      </c>
      <c r="U194">
        <v>12123.895998</v>
      </c>
      <c r="V194">
        <f t="shared" si="52"/>
        <v>1.2123895998000001</v>
      </c>
      <c r="Y194">
        <v>2900000</v>
      </c>
      <c r="Z194">
        <v>39.007399999999997</v>
      </c>
      <c r="AA194">
        <v>97.8827</v>
      </c>
      <c r="AB194">
        <v>58.875300000000003</v>
      </c>
      <c r="AD194">
        <f>(1/6)*3.14*(AB194)^3</f>
        <v>106801.60935770969</v>
      </c>
      <c r="AE194">
        <f>V194*$AD$164/AD194</f>
        <v>1.1603751828543412</v>
      </c>
      <c r="AF194">
        <f>AD194/O194*0.6022</f>
        <v>47.641429003861319</v>
      </c>
      <c r="AG194">
        <f>O194/AD194</f>
        <v>1.2640258963499856E-2</v>
      </c>
      <c r="AI194">
        <v>0.37175620505871648</v>
      </c>
      <c r="AJ194">
        <v>71.050950692017182</v>
      </c>
    </row>
    <row r="195" spans="2:38" x14ac:dyDescent="0.2">
      <c r="B195">
        <v>1400</v>
      </c>
      <c r="C195">
        <v>3000000</v>
      </c>
      <c r="D195">
        <v>650.609959</v>
      </c>
      <c r="E195">
        <v>-556343.90836999996</v>
      </c>
      <c r="F195">
        <v>2526076.3304309999</v>
      </c>
      <c r="G195">
        <v>2273.4696159999999</v>
      </c>
      <c r="I195">
        <f t="shared" si="53"/>
        <v>946.89062080089934</v>
      </c>
      <c r="J195">
        <f t="shared" si="54"/>
        <v>0.27640671273445211</v>
      </c>
      <c r="K195">
        <f t="shared" si="55"/>
        <v>0.99916508920576685</v>
      </c>
      <c r="L195">
        <f t="shared" si="56"/>
        <v>143.82198600005358</v>
      </c>
      <c r="M195">
        <f t="shared" si="57"/>
        <v>-6.5252660800000744</v>
      </c>
      <c r="O195">
        <v>1400</v>
      </c>
      <c r="P195">
        <v>3000000</v>
      </c>
      <c r="Q195">
        <v>650.609959</v>
      </c>
      <c r="R195">
        <v>-556343.90836999996</v>
      </c>
      <c r="S195">
        <v>2526076.3304309999</v>
      </c>
      <c r="T195">
        <v>2273.4696159999999</v>
      </c>
      <c r="U195">
        <v>13295.222467</v>
      </c>
      <c r="V195">
        <f t="shared" si="52"/>
        <v>1.3295222467000001</v>
      </c>
      <c r="Y195">
        <v>3000000</v>
      </c>
      <c r="Z195">
        <v>39.394599999999997</v>
      </c>
      <c r="AA195">
        <v>97.781800000000004</v>
      </c>
      <c r="AB195">
        <v>58.3872</v>
      </c>
      <c r="AD195">
        <f t="shared" ref="AD195:AD202" si="58">(1/6)*3.14*(AB195)^3</f>
        <v>104167.28483397108</v>
      </c>
      <c r="AE195">
        <f t="shared" ref="AE195:AE202" si="59">V195*$AD$164/AD195</f>
        <v>1.3046628350533687</v>
      </c>
      <c r="AF195">
        <f t="shared" ref="AF195:AF202" si="60">AD195/O195*0.6022</f>
        <v>44.806813519298132</v>
      </c>
      <c r="AG195">
        <f t="shared" ref="AG195:AG202" si="61">O195/AD195</f>
        <v>1.3439920242055032E-2</v>
      </c>
      <c r="AI195">
        <v>0.44459636809368991</v>
      </c>
      <c r="AJ195">
        <v>71.132221953886372</v>
      </c>
      <c r="AK195">
        <f>AVERAGE(AI190:AI200)</f>
        <v>0.41440806678303788</v>
      </c>
      <c r="AL195">
        <f>AVERAGE(AJ190:AJ200)</f>
        <v>71.521944751966686</v>
      </c>
    </row>
    <row r="196" spans="2:38" x14ac:dyDescent="0.2">
      <c r="B196">
        <v>1450</v>
      </c>
      <c r="C196">
        <v>3100000</v>
      </c>
      <c r="D196">
        <v>650.58067600000004</v>
      </c>
      <c r="E196">
        <v>-556327.62870200002</v>
      </c>
      <c r="F196">
        <v>2526076.3304309999</v>
      </c>
      <c r="G196">
        <v>2586.6159980000002</v>
      </c>
      <c r="I196">
        <f t="shared" si="53"/>
        <v>963.17028880084399</v>
      </c>
      <c r="J196">
        <f t="shared" si="54"/>
        <v>0.28627838104639686</v>
      </c>
      <c r="K196">
        <f t="shared" si="55"/>
        <v>0.99916508920576685</v>
      </c>
      <c r="L196">
        <f t="shared" si="56"/>
        <v>160.10165399999823</v>
      </c>
      <c r="M196">
        <f t="shared" si="57"/>
        <v>-6.5129386400008658</v>
      </c>
      <c r="O196">
        <v>1450</v>
      </c>
      <c r="P196">
        <v>3100000</v>
      </c>
      <c r="Q196">
        <v>650.58067600000004</v>
      </c>
      <c r="R196">
        <v>-556327.62870200002</v>
      </c>
      <c r="S196">
        <v>2526076.3304309999</v>
      </c>
      <c r="T196">
        <v>2586.6159980000002</v>
      </c>
      <c r="U196">
        <v>14441.430793</v>
      </c>
      <c r="V196">
        <f t="shared" si="52"/>
        <v>1.4441430793000001</v>
      </c>
      <c r="Y196">
        <v>3100000</v>
      </c>
      <c r="Z196">
        <v>39.844700000000003</v>
      </c>
      <c r="AA196">
        <v>98.484899999999996</v>
      </c>
      <c r="AB196">
        <v>58.6402</v>
      </c>
      <c r="AD196">
        <f t="shared" si="58"/>
        <v>105527.27563768368</v>
      </c>
      <c r="AE196">
        <f t="shared" si="59"/>
        <v>1.398876980940982</v>
      </c>
      <c r="AF196">
        <f t="shared" si="60"/>
        <v>43.82656923380214</v>
      </c>
      <c r="AG196">
        <f t="shared" si="61"/>
        <v>1.3740523397746151E-2</v>
      </c>
      <c r="AI196">
        <v>0.47063121253648499</v>
      </c>
      <c r="AJ196">
        <v>72.122413085602275</v>
      </c>
    </row>
    <row r="197" spans="2:38" x14ac:dyDescent="0.2">
      <c r="B197">
        <v>1500</v>
      </c>
      <c r="C197">
        <v>3200000</v>
      </c>
      <c r="D197">
        <v>650.72464000000002</v>
      </c>
      <c r="E197">
        <v>-556307.88425600005</v>
      </c>
      <c r="F197">
        <v>2526076.3304309999</v>
      </c>
      <c r="G197">
        <v>2907.6525489999999</v>
      </c>
      <c r="I197">
        <f t="shared" si="53"/>
        <v>982.91473480081186</v>
      </c>
      <c r="J197">
        <f t="shared" si="54"/>
        <v>0.29615004935834155</v>
      </c>
      <c r="K197">
        <f t="shared" si="55"/>
        <v>0.99916508920576685</v>
      </c>
      <c r="L197">
        <f t="shared" si="56"/>
        <v>179.8460999999661</v>
      </c>
      <c r="M197">
        <f t="shared" si="57"/>
        <v>-6.4436430800004016</v>
      </c>
      <c r="O197">
        <v>1500</v>
      </c>
      <c r="P197">
        <v>3200000</v>
      </c>
      <c r="Q197">
        <v>650.72464000000002</v>
      </c>
      <c r="R197">
        <v>-556307.88425600005</v>
      </c>
      <c r="S197">
        <v>2526076.3304309999</v>
      </c>
      <c r="T197">
        <v>2907.6525489999999</v>
      </c>
      <c r="U197">
        <v>15758.330359</v>
      </c>
      <c r="V197">
        <f t="shared" si="52"/>
        <v>1.5758330359000001</v>
      </c>
      <c r="Y197">
        <v>3200000</v>
      </c>
      <c r="Z197">
        <v>39.374000000000002</v>
      </c>
      <c r="AA197">
        <v>98.273600000000002</v>
      </c>
      <c r="AB197">
        <v>58.8996</v>
      </c>
      <c r="AD197">
        <f t="shared" si="58"/>
        <v>106933.90679424896</v>
      </c>
      <c r="AE197">
        <f t="shared" si="59"/>
        <v>1.5063600648533477</v>
      </c>
      <c r="AF197">
        <f t="shared" si="60"/>
        <v>42.930399114331145</v>
      </c>
      <c r="AG197">
        <f t="shared" si="61"/>
        <v>1.4027356195693319E-2</v>
      </c>
      <c r="AI197">
        <v>0.37030810620763266</v>
      </c>
      <c r="AJ197">
        <v>72.253680162137002</v>
      </c>
    </row>
    <row r="198" spans="2:38" x14ac:dyDescent="0.2">
      <c r="B198">
        <v>1550</v>
      </c>
      <c r="C198">
        <v>3300000</v>
      </c>
      <c r="D198">
        <v>650.67810199999997</v>
      </c>
      <c r="E198">
        <v>-556259.68268700002</v>
      </c>
      <c r="F198">
        <v>2526076.3304309999</v>
      </c>
      <c r="G198">
        <v>3157.9131360000001</v>
      </c>
      <c r="I198">
        <f t="shared" si="53"/>
        <v>1031.1163038008381</v>
      </c>
      <c r="J198">
        <f t="shared" si="54"/>
        <v>0.3060217176702863</v>
      </c>
      <c r="K198">
        <f t="shared" si="55"/>
        <v>0.99916508920576685</v>
      </c>
      <c r="L198">
        <f t="shared" si="56"/>
        <v>228.04766899999231</v>
      </c>
      <c r="M198">
        <f t="shared" si="57"/>
        <v>-5.8745006199992353</v>
      </c>
      <c r="O198">
        <v>1550</v>
      </c>
      <c r="P198">
        <v>3300000</v>
      </c>
      <c r="Q198">
        <v>650.67810199999997</v>
      </c>
      <c r="R198">
        <v>-556259.68268700002</v>
      </c>
      <c r="S198">
        <v>2526076.3304309999</v>
      </c>
      <c r="T198">
        <v>3157.9131360000001</v>
      </c>
      <c r="U198">
        <v>17373.550822000001</v>
      </c>
      <c r="V198">
        <f t="shared" si="52"/>
        <v>1.7373550822000001</v>
      </c>
      <c r="Y198">
        <v>3300000</v>
      </c>
      <c r="Z198">
        <v>38.809199999999997</v>
      </c>
      <c r="AA198">
        <v>98.303200000000004</v>
      </c>
      <c r="AB198">
        <v>59.494</v>
      </c>
      <c r="AD198">
        <f t="shared" si="58"/>
        <v>110204.13879116028</v>
      </c>
      <c r="AE198">
        <f t="shared" si="59"/>
        <v>1.6114792235915922</v>
      </c>
      <c r="AF198">
        <f t="shared" si="60"/>
        <v>42.816085406475295</v>
      </c>
      <c r="AG198">
        <f t="shared" si="61"/>
        <v>1.4064807519954314E-2</v>
      </c>
      <c r="AI198">
        <v>0.44583739190755012</v>
      </c>
      <c r="AJ198">
        <v>72.772851501855996</v>
      </c>
    </row>
    <row r="199" spans="2:38" x14ac:dyDescent="0.2">
      <c r="B199">
        <v>1600</v>
      </c>
      <c r="C199">
        <v>3400000</v>
      </c>
      <c r="D199">
        <v>650.66326900000001</v>
      </c>
      <c r="E199">
        <v>-556252.53060900001</v>
      </c>
      <c r="F199">
        <v>2526076.3304309999</v>
      </c>
      <c r="G199">
        <v>3425.1611339999999</v>
      </c>
      <c r="I199">
        <f t="shared" si="53"/>
        <v>1038.2683818008518</v>
      </c>
      <c r="J199">
        <f t="shared" si="54"/>
        <v>0.31589338598223099</v>
      </c>
      <c r="K199">
        <f t="shared" si="55"/>
        <v>0.99916508920576685</v>
      </c>
      <c r="L199">
        <f t="shared" si="56"/>
        <v>235.19974700000603</v>
      </c>
      <c r="M199">
        <f t="shared" si="57"/>
        <v>-6.6954904399994852</v>
      </c>
      <c r="O199">
        <v>1600</v>
      </c>
      <c r="P199">
        <v>3400000</v>
      </c>
      <c r="Q199">
        <v>650.66326900000001</v>
      </c>
      <c r="R199">
        <v>-556252.53060900001</v>
      </c>
      <c r="S199">
        <v>2526076.3304309999</v>
      </c>
      <c r="T199">
        <v>3425.1611339999999</v>
      </c>
      <c r="U199">
        <v>18815.599621000001</v>
      </c>
      <c r="V199">
        <f t="shared" si="52"/>
        <v>1.8815599621000003</v>
      </c>
      <c r="Y199">
        <v>3400000</v>
      </c>
      <c r="Z199">
        <v>38.954300000000003</v>
      </c>
      <c r="AA199">
        <v>98.2273</v>
      </c>
      <c r="AB199">
        <v>59.273000000000003</v>
      </c>
      <c r="AD199">
        <f t="shared" si="58"/>
        <v>108980.5823458949</v>
      </c>
      <c r="AE199">
        <f t="shared" si="59"/>
        <v>1.7648303570114325</v>
      </c>
      <c r="AF199">
        <f t="shared" si="60"/>
        <v>41.01756668043619</v>
      </c>
      <c r="AG199">
        <f t="shared" si="61"/>
        <v>1.4681514500645068E-2</v>
      </c>
      <c r="AI199">
        <v>0.34605494413593058</v>
      </c>
      <c r="AJ199">
        <v>73.392428429569136</v>
      </c>
    </row>
    <row r="200" spans="2:38" x14ac:dyDescent="0.2">
      <c r="B200">
        <v>1650</v>
      </c>
      <c r="C200">
        <v>3500000</v>
      </c>
      <c r="D200">
        <v>650.62943299999995</v>
      </c>
      <c r="E200">
        <v>-556231.59694700001</v>
      </c>
      <c r="F200">
        <v>2526076.3304309999</v>
      </c>
      <c r="G200">
        <v>3918.3137929999998</v>
      </c>
      <c r="I200">
        <f t="shared" si="53"/>
        <v>1059.2020438008476</v>
      </c>
      <c r="J200">
        <f t="shared" si="54"/>
        <v>0.32576505429417574</v>
      </c>
      <c r="K200">
        <f t="shared" si="55"/>
        <v>0.99916508920576685</v>
      </c>
      <c r="L200">
        <f t="shared" si="56"/>
        <v>256.13340900000185</v>
      </c>
      <c r="M200">
        <f t="shared" si="57"/>
        <v>-6.4198587599998431</v>
      </c>
      <c r="O200">
        <v>1650</v>
      </c>
      <c r="P200">
        <v>3500000</v>
      </c>
      <c r="Q200">
        <v>650.62943299999995</v>
      </c>
      <c r="R200">
        <v>-556231.59694700001</v>
      </c>
      <c r="S200">
        <v>2526076.3304309999</v>
      </c>
      <c r="T200">
        <v>3918.3137929999998</v>
      </c>
      <c r="U200">
        <v>20448.892952999999</v>
      </c>
      <c r="V200">
        <f t="shared" si="52"/>
        <v>2.0448892953</v>
      </c>
      <c r="Y200">
        <v>3500000</v>
      </c>
      <c r="Z200">
        <v>39.167200000000001</v>
      </c>
      <c r="AA200">
        <v>98.032899999999998</v>
      </c>
      <c r="AB200">
        <v>58.865699999999997</v>
      </c>
      <c r="AD200">
        <f t="shared" si="58"/>
        <v>106749.37378806469</v>
      </c>
      <c r="AE200">
        <f t="shared" si="59"/>
        <v>1.9581163425459251</v>
      </c>
      <c r="AF200">
        <f t="shared" si="60"/>
        <v>38.960286603134875</v>
      </c>
      <c r="AG200">
        <f t="shared" si="61"/>
        <v>1.5456765144831989E-2</v>
      </c>
      <c r="AI200">
        <v>0.38788303012077285</v>
      </c>
      <c r="AJ200">
        <v>74.509257384607722</v>
      </c>
    </row>
    <row r="201" spans="2:38" x14ac:dyDescent="0.2">
      <c r="B201">
        <v>1700</v>
      </c>
      <c r="C201">
        <v>3600000</v>
      </c>
      <c r="D201">
        <v>650.57352900000001</v>
      </c>
      <c r="E201">
        <v>-556200.95172999997</v>
      </c>
      <c r="F201">
        <v>2526076.3304309999</v>
      </c>
      <c r="G201">
        <v>4245.4108960000003</v>
      </c>
      <c r="I201">
        <f t="shared" si="53"/>
        <v>1089.8472608008888</v>
      </c>
      <c r="J201">
        <f t="shared" si="54"/>
        <v>0.33563672260612043</v>
      </c>
      <c r="K201">
        <f t="shared" si="55"/>
        <v>0.99916508920576685</v>
      </c>
      <c r="L201">
        <f t="shared" si="56"/>
        <v>286.778626000043</v>
      </c>
      <c r="M201">
        <f t="shared" si="57"/>
        <v>-6.2256276599989357</v>
      </c>
      <c r="O201">
        <v>1700</v>
      </c>
      <c r="P201">
        <v>3600000</v>
      </c>
      <c r="Q201">
        <v>650.57352900000001</v>
      </c>
      <c r="R201">
        <v>-556200.95172999997</v>
      </c>
      <c r="S201">
        <v>2526076.3304309999</v>
      </c>
      <c r="T201">
        <v>4245.4108960000003</v>
      </c>
      <c r="U201">
        <v>22073.952643000001</v>
      </c>
      <c r="V201">
        <f t="shared" si="52"/>
        <v>2.2073952643000001</v>
      </c>
      <c r="Y201">
        <v>3600000</v>
      </c>
      <c r="Z201">
        <v>39.572400000000002</v>
      </c>
      <c r="AA201">
        <v>98.2</v>
      </c>
      <c r="AB201">
        <v>58.627600000000001</v>
      </c>
      <c r="AD201">
        <f t="shared" si="58"/>
        <v>105459.26642249973</v>
      </c>
      <c r="AE201">
        <f t="shared" si="59"/>
        <v>2.1395842244824821</v>
      </c>
      <c r="AF201">
        <f t="shared" si="60"/>
        <v>37.357394258605488</v>
      </c>
      <c r="AG201">
        <f t="shared" si="61"/>
        <v>1.6119967999675987E-2</v>
      </c>
      <c r="AI201">
        <v>0.3322335973346135</v>
      </c>
      <c r="AJ201">
        <v>74.972641885620604</v>
      </c>
    </row>
    <row r="202" spans="2:38" x14ac:dyDescent="0.2">
      <c r="B202">
        <v>1750</v>
      </c>
      <c r="C202">
        <v>3700000</v>
      </c>
      <c r="D202">
        <v>650.62420399999996</v>
      </c>
      <c r="E202">
        <v>-556172.65396200004</v>
      </c>
      <c r="F202">
        <v>2526076.3304309999</v>
      </c>
      <c r="G202">
        <v>4565.0520070000002</v>
      </c>
      <c r="I202">
        <f t="shared" si="53"/>
        <v>1118.14502880082</v>
      </c>
      <c r="J202">
        <f t="shared" si="54"/>
        <v>0.34550839091806518</v>
      </c>
      <c r="K202">
        <f t="shared" si="55"/>
        <v>0.99916508920576685</v>
      </c>
      <c r="L202">
        <f t="shared" si="56"/>
        <v>315.07639399997424</v>
      </c>
      <c r="M202">
        <f t="shared" si="57"/>
        <v>-6.2725766400011347</v>
      </c>
      <c r="O202">
        <v>1750</v>
      </c>
      <c r="P202">
        <v>3700000</v>
      </c>
      <c r="Q202">
        <v>650.62420399999996</v>
      </c>
      <c r="R202">
        <v>-556172.65396200004</v>
      </c>
      <c r="S202">
        <v>2526076.3304309999</v>
      </c>
      <c r="T202">
        <v>4565.0520070000002</v>
      </c>
      <c r="U202">
        <v>23934.137795999999</v>
      </c>
      <c r="V202">
        <f t="shared" si="52"/>
        <v>2.3934137795999999</v>
      </c>
      <c r="Y202">
        <v>3700000</v>
      </c>
      <c r="Z202">
        <v>39.653599999999997</v>
      </c>
      <c r="AA202">
        <v>98.428100000000001</v>
      </c>
      <c r="AB202">
        <v>58.774500000000003</v>
      </c>
      <c r="AD202">
        <f t="shared" si="58"/>
        <v>106253.98508940142</v>
      </c>
      <c r="AE202">
        <f t="shared" si="59"/>
        <v>2.302536833740386</v>
      </c>
      <c r="AF202">
        <f t="shared" si="60"/>
        <v>36.563514183335734</v>
      </c>
      <c r="AG202">
        <f t="shared" si="61"/>
        <v>1.6469970500659917E-2</v>
      </c>
      <c r="AI202">
        <v>0.32051785252771287</v>
      </c>
      <c r="AJ202">
        <v>75.769634238624718</v>
      </c>
    </row>
    <row r="203" spans="2:38" x14ac:dyDescent="0.2">
      <c r="B203">
        <v>1800</v>
      </c>
      <c r="C203">
        <v>3800000</v>
      </c>
      <c r="D203">
        <v>650.59843899999998</v>
      </c>
      <c r="E203">
        <v>-556145.838583</v>
      </c>
      <c r="F203">
        <v>2526076.3304309999</v>
      </c>
      <c r="G203">
        <v>4895.9691030000004</v>
      </c>
      <c r="I203">
        <f t="shared" si="53"/>
        <v>1144.960407800856</v>
      </c>
      <c r="J203">
        <f t="shared" si="54"/>
        <v>0.35538005923000987</v>
      </c>
      <c r="K203">
        <f t="shared" si="55"/>
        <v>0.99916508920576685</v>
      </c>
      <c r="L203">
        <f t="shared" si="56"/>
        <v>341.89177300001029</v>
      </c>
      <c r="M203">
        <f t="shared" si="57"/>
        <v>-6.302224419999038</v>
      </c>
      <c r="O203">
        <v>1800</v>
      </c>
      <c r="P203">
        <v>3800000</v>
      </c>
      <c r="Q203">
        <v>650.59843899999998</v>
      </c>
      <c r="R203">
        <v>-556145.838583</v>
      </c>
      <c r="S203">
        <v>2526076.3304309999</v>
      </c>
      <c r="T203">
        <v>4895.9691030000004</v>
      </c>
      <c r="U203">
        <v>26025.879978000001</v>
      </c>
      <c r="V203">
        <f t="shared" si="52"/>
        <v>2.6025879978000002</v>
      </c>
      <c r="Y203">
        <v>3800000</v>
      </c>
      <c r="Z203">
        <v>39.791400000000003</v>
      </c>
      <c r="AA203">
        <v>98.2286</v>
      </c>
      <c r="AB203">
        <v>58.437199999999997</v>
      </c>
      <c r="AD203">
        <f>(1/6)*3.14*(AB203)^3</f>
        <v>104435.12568136917</v>
      </c>
      <c r="AE203">
        <f>V203*$AD$164/AD203</f>
        <v>2.5473748431784777</v>
      </c>
      <c r="AF203">
        <f>AD203/O203*0.6022</f>
        <v>34.939351491844725</v>
      </c>
      <c r="AG203">
        <f>O203/AD203</f>
        <v>1.7235580349582641E-2</v>
      </c>
      <c r="AI203">
        <v>0.39068850813505529</v>
      </c>
      <c r="AJ203">
        <v>75.895145308214808</v>
      </c>
    </row>
    <row r="204" spans="2:38" x14ac:dyDescent="0.2">
      <c r="B204">
        <v>1850</v>
      </c>
      <c r="C204">
        <v>3900000</v>
      </c>
      <c r="D204">
        <v>650.66387399999996</v>
      </c>
      <c r="E204">
        <v>-556107.68906600005</v>
      </c>
      <c r="F204">
        <v>2526076.3304309999</v>
      </c>
      <c r="G204">
        <v>5486.009532</v>
      </c>
      <c r="I204">
        <f t="shared" si="53"/>
        <v>1183.1099248008104</v>
      </c>
      <c r="J204">
        <f t="shared" si="54"/>
        <v>0.36525172754195456</v>
      </c>
      <c r="K204">
        <f t="shared" si="55"/>
        <v>0.99916508920576685</v>
      </c>
      <c r="L204">
        <f t="shared" si="56"/>
        <v>380.04128999996465</v>
      </c>
      <c r="M204">
        <f t="shared" si="57"/>
        <v>-6.0755416600006722</v>
      </c>
      <c r="O204">
        <v>1850</v>
      </c>
      <c r="P204">
        <v>3900000</v>
      </c>
      <c r="Q204">
        <v>650.66387399999996</v>
      </c>
      <c r="R204">
        <v>-556107.68906600005</v>
      </c>
      <c r="S204">
        <v>2526076.3304309999</v>
      </c>
      <c r="T204">
        <v>5486.009532</v>
      </c>
      <c r="U204">
        <v>27904.245155000001</v>
      </c>
      <c r="V204">
        <f t="shared" si="52"/>
        <v>2.7904245155000003</v>
      </c>
      <c r="Y204">
        <v>3900000</v>
      </c>
      <c r="Z204">
        <v>38.822099999999999</v>
      </c>
      <c r="AA204">
        <v>97.787599999999998</v>
      </c>
      <c r="AB204">
        <v>58.965499999999999</v>
      </c>
      <c r="AD204">
        <f t="shared" ref="AD204:AD225" si="62">(1/6)*3.14*(AB204)^3</f>
        <v>107293.23853303418</v>
      </c>
      <c r="AE204">
        <f t="shared" ref="AE204:AE225" si="63">V204*$AD$164/AD204</f>
        <v>2.6584711474412299</v>
      </c>
      <c r="AF204">
        <f t="shared" ref="AF204:AF225" si="64">AD204/O204*0.6022</f>
        <v>34.925399051131443</v>
      </c>
      <c r="AG204">
        <f t="shared" ref="AG204:AG225" si="65">O204/AD204</f>
        <v>1.724246583749459E-2</v>
      </c>
      <c r="AI204">
        <v>0.39627081592585001</v>
      </c>
      <c r="AJ204">
        <v>76.922716559114036</v>
      </c>
    </row>
    <row r="205" spans="2:38" x14ac:dyDescent="0.2">
      <c r="B205">
        <v>1900</v>
      </c>
      <c r="C205">
        <v>4000000</v>
      </c>
      <c r="D205">
        <v>650.60770100000002</v>
      </c>
      <c r="E205">
        <v>-556070.58883200004</v>
      </c>
      <c r="F205">
        <v>2526076.3304309999</v>
      </c>
      <c r="G205">
        <v>6054.1520739999996</v>
      </c>
      <c r="I205">
        <f t="shared" si="53"/>
        <v>1220.2101588008227</v>
      </c>
      <c r="J205">
        <f t="shared" si="54"/>
        <v>0.37512339585389931</v>
      </c>
      <c r="K205">
        <f t="shared" si="55"/>
        <v>0.99916508920576685</v>
      </c>
      <c r="L205">
        <f t="shared" si="56"/>
        <v>417.14152399997693</v>
      </c>
      <c r="M205">
        <f t="shared" si="57"/>
        <v>-6.0965273199995131</v>
      </c>
      <c r="O205">
        <v>1900</v>
      </c>
      <c r="P205">
        <v>4000000</v>
      </c>
      <c r="Q205">
        <v>650.60770100000002</v>
      </c>
      <c r="R205">
        <v>-556070.58883200004</v>
      </c>
      <c r="S205">
        <v>2526076.3304309999</v>
      </c>
      <c r="T205">
        <v>6054.1520739999996</v>
      </c>
      <c r="U205">
        <v>29864.809885999999</v>
      </c>
      <c r="V205">
        <f t="shared" si="52"/>
        <v>2.9864809885999999</v>
      </c>
      <c r="Y205">
        <v>4000000</v>
      </c>
      <c r="Z205">
        <v>38.722200000000001</v>
      </c>
      <c r="AA205">
        <v>98.6952</v>
      </c>
      <c r="AB205">
        <v>59.972999999999999</v>
      </c>
      <c r="AD205">
        <f t="shared" si="62"/>
        <v>112887.46466149922</v>
      </c>
      <c r="AE205">
        <f t="shared" si="63"/>
        <v>2.7042576178277353</v>
      </c>
      <c r="AF205">
        <f t="shared" si="64"/>
        <v>35.779384852186752</v>
      </c>
      <c r="AG205">
        <f t="shared" si="65"/>
        <v>1.6830921003472617E-2</v>
      </c>
      <c r="AI205">
        <v>0.36989878111560831</v>
      </c>
      <c r="AJ205">
        <v>76.992794728243993</v>
      </c>
    </row>
    <row r="206" spans="2:38" x14ac:dyDescent="0.2">
      <c r="B206">
        <v>1950</v>
      </c>
      <c r="C206">
        <v>4100000</v>
      </c>
      <c r="D206">
        <v>650.59455400000002</v>
      </c>
      <c r="E206">
        <v>-556033.33571799996</v>
      </c>
      <c r="F206">
        <v>2526076.3304309999</v>
      </c>
      <c r="G206">
        <v>6425.2522099999996</v>
      </c>
      <c r="I206">
        <f t="shared" si="53"/>
        <v>1257.4632728009019</v>
      </c>
      <c r="J206">
        <f t="shared" si="54"/>
        <v>0.384995064165844</v>
      </c>
      <c r="K206">
        <f t="shared" si="55"/>
        <v>0.99916508920576685</v>
      </c>
      <c r="L206">
        <f t="shared" si="56"/>
        <v>454.39463800005615</v>
      </c>
      <c r="M206">
        <f t="shared" si="57"/>
        <v>-6.0934697199981747</v>
      </c>
      <c r="O206">
        <v>1950</v>
      </c>
      <c r="P206">
        <v>4100000</v>
      </c>
      <c r="Q206">
        <v>650.59455400000002</v>
      </c>
      <c r="R206">
        <v>-556033.33571799996</v>
      </c>
      <c r="S206">
        <v>2526076.3304309999</v>
      </c>
      <c r="T206">
        <v>6425.2522099999996</v>
      </c>
      <c r="U206">
        <v>31985.057652</v>
      </c>
      <c r="V206">
        <f t="shared" si="52"/>
        <v>3.1985057652000002</v>
      </c>
      <c r="Y206">
        <v>4100000</v>
      </c>
      <c r="Z206">
        <v>38.054499999999997</v>
      </c>
      <c r="AA206">
        <v>98.835599999999999</v>
      </c>
      <c r="AB206">
        <v>60.781100000000002</v>
      </c>
      <c r="AD206">
        <f t="shared" si="62"/>
        <v>117512.49964225128</v>
      </c>
      <c r="AE206">
        <f t="shared" si="63"/>
        <v>2.7822560800490712</v>
      </c>
      <c r="AF206">
        <f t="shared" si="64"/>
        <v>36.290270402340361</v>
      </c>
      <c r="AG206">
        <f t="shared" si="65"/>
        <v>1.6593979414415275E-2</v>
      </c>
      <c r="AI206">
        <v>0.31027095446132474</v>
      </c>
      <c r="AJ206">
        <v>77.55964194196558</v>
      </c>
      <c r="AK206">
        <f>AVERAGE(AI201:AI211)</f>
        <v>0.35750253146125677</v>
      </c>
      <c r="AL206">
        <f>AVERAGE(AJ201:AJ211)</f>
        <v>77.8632463083608</v>
      </c>
    </row>
    <row r="207" spans="2:38" x14ac:dyDescent="0.2">
      <c r="B207">
        <v>2000</v>
      </c>
      <c r="C207">
        <v>4200000</v>
      </c>
      <c r="D207">
        <v>650.64933299999996</v>
      </c>
      <c r="E207">
        <v>-556002.26418599999</v>
      </c>
      <c r="F207">
        <v>2526076.3304309999</v>
      </c>
      <c r="G207">
        <v>6935.6229059999996</v>
      </c>
      <c r="I207">
        <f t="shared" si="53"/>
        <v>1288.5348048008746</v>
      </c>
      <c r="J207">
        <f t="shared" si="54"/>
        <v>0.39486673247778875</v>
      </c>
      <c r="K207">
        <f t="shared" si="55"/>
        <v>0.99916508920576685</v>
      </c>
      <c r="L207">
        <f t="shared" si="56"/>
        <v>485.4661700000288</v>
      </c>
      <c r="M207">
        <f t="shared" si="57"/>
        <v>-6.2171013600003064</v>
      </c>
      <c r="O207">
        <v>2000</v>
      </c>
      <c r="P207">
        <v>4200000</v>
      </c>
      <c r="Q207">
        <v>650.64933299999996</v>
      </c>
      <c r="R207">
        <v>-556002.26418599999</v>
      </c>
      <c r="S207">
        <v>2526076.3304309999</v>
      </c>
      <c r="T207">
        <v>6935.6229059999996</v>
      </c>
      <c r="U207">
        <v>34376.283842999997</v>
      </c>
      <c r="V207">
        <f t="shared" si="52"/>
        <v>3.4376283843</v>
      </c>
      <c r="Y207">
        <v>4200000</v>
      </c>
      <c r="Z207">
        <v>39.005400000000002</v>
      </c>
      <c r="AA207">
        <v>98.858400000000003</v>
      </c>
      <c r="AB207">
        <v>59.853000000000002</v>
      </c>
      <c r="AD207">
        <f t="shared" si="62"/>
        <v>112211.18990541963</v>
      </c>
      <c r="AE207">
        <f t="shared" si="63"/>
        <v>3.131531506903972</v>
      </c>
      <c r="AF207">
        <f t="shared" si="64"/>
        <v>33.786789280521852</v>
      </c>
      <c r="AG207">
        <f t="shared" si="65"/>
        <v>1.7823534370197451E-2</v>
      </c>
      <c r="AI207">
        <v>0.51387208553291697</v>
      </c>
      <c r="AJ207">
        <v>77.613696663434155</v>
      </c>
    </row>
    <row r="208" spans="2:38" x14ac:dyDescent="0.2">
      <c r="B208">
        <v>2050</v>
      </c>
      <c r="C208">
        <v>4300000</v>
      </c>
      <c r="D208">
        <v>650.58856800000001</v>
      </c>
      <c r="E208">
        <v>-555962.22557300003</v>
      </c>
      <c r="F208">
        <v>2526076.3304309999</v>
      </c>
      <c r="G208">
        <v>7505.7661070000004</v>
      </c>
      <c r="I208">
        <f t="shared" si="53"/>
        <v>1328.5734178008279</v>
      </c>
      <c r="J208">
        <f t="shared" si="54"/>
        <v>0.40473840078973344</v>
      </c>
      <c r="K208">
        <f t="shared" si="55"/>
        <v>0.99916508920576685</v>
      </c>
      <c r="L208">
        <f t="shared" si="56"/>
        <v>525.50478299998213</v>
      </c>
      <c r="M208">
        <f t="shared" si="57"/>
        <v>-6.0377597400006922</v>
      </c>
      <c r="O208">
        <v>2050</v>
      </c>
      <c r="P208">
        <v>4300000</v>
      </c>
      <c r="Q208">
        <v>650.58856800000001</v>
      </c>
      <c r="R208">
        <v>-555962.22557300003</v>
      </c>
      <c r="S208">
        <v>2526076.3304309999</v>
      </c>
      <c r="T208">
        <v>7505.7661070000004</v>
      </c>
      <c r="U208">
        <v>36284.148593999998</v>
      </c>
      <c r="V208">
        <f t="shared" si="52"/>
        <v>3.6284148593999999</v>
      </c>
      <c r="Y208">
        <v>4300000</v>
      </c>
      <c r="Z208">
        <v>39.1113</v>
      </c>
      <c r="AA208">
        <v>98.584699999999998</v>
      </c>
      <c r="AB208">
        <v>59.473399999999998</v>
      </c>
      <c r="AD208">
        <f t="shared" si="62"/>
        <v>110089.70274970101</v>
      </c>
      <c r="AE208">
        <f t="shared" si="63"/>
        <v>3.3690252381815688</v>
      </c>
      <c r="AF208">
        <f t="shared" si="64"/>
        <v>32.339521461399976</v>
      </c>
      <c r="AG208">
        <f t="shared" si="65"/>
        <v>1.8621178446279051E-2</v>
      </c>
      <c r="AI208">
        <v>0.29237397821489086</v>
      </c>
      <c r="AJ208">
        <v>79.434567327377451</v>
      </c>
    </row>
    <row r="209" spans="2:38" x14ac:dyDescent="0.2">
      <c r="B209">
        <v>2100</v>
      </c>
      <c r="C209">
        <v>4400000</v>
      </c>
      <c r="D209">
        <v>650.64986599999997</v>
      </c>
      <c r="E209">
        <v>-555918.29526599997</v>
      </c>
      <c r="F209">
        <v>2526076.3304309999</v>
      </c>
      <c r="G209">
        <v>8072.1857579999996</v>
      </c>
      <c r="I209">
        <f t="shared" si="53"/>
        <v>1372.5037248008884</v>
      </c>
      <c r="J209">
        <f t="shared" si="54"/>
        <v>0.41461006910167819</v>
      </c>
      <c r="K209">
        <f t="shared" si="55"/>
        <v>0.99916508920576685</v>
      </c>
      <c r="L209">
        <f t="shared" si="56"/>
        <v>569.43509000004269</v>
      </c>
      <c r="M209">
        <f t="shared" si="57"/>
        <v>-5.9599258599985481</v>
      </c>
      <c r="O209">
        <v>2100</v>
      </c>
      <c r="P209">
        <v>4400000</v>
      </c>
      <c r="Q209">
        <v>650.64986599999997</v>
      </c>
      <c r="R209">
        <v>-555918.29526599997</v>
      </c>
      <c r="S209">
        <v>2526076.3304309999</v>
      </c>
      <c r="T209">
        <v>8072.1857579999996</v>
      </c>
      <c r="U209">
        <v>38910.556312000001</v>
      </c>
      <c r="V209">
        <f t="shared" si="52"/>
        <v>3.8910556312000004</v>
      </c>
      <c r="Y209">
        <v>4400000</v>
      </c>
      <c r="Z209">
        <v>38.748899999999999</v>
      </c>
      <c r="AA209">
        <v>98.575199999999995</v>
      </c>
      <c r="AB209">
        <v>59.826300000000003</v>
      </c>
      <c r="AD209">
        <f t="shared" si="62"/>
        <v>112061.08703050089</v>
      </c>
      <c r="AE209">
        <f t="shared" si="63"/>
        <v>3.5493320910995436</v>
      </c>
      <c r="AF209">
        <f t="shared" si="64"/>
        <v>32.134850766556013</v>
      </c>
      <c r="AG209">
        <f t="shared" si="65"/>
        <v>1.8739778951353737E-2</v>
      </c>
      <c r="AI209">
        <v>0.34655493645964131</v>
      </c>
      <c r="AJ209">
        <v>79.544656595806103</v>
      </c>
    </row>
    <row r="210" spans="2:38" x14ac:dyDescent="0.2">
      <c r="B210">
        <v>2150</v>
      </c>
      <c r="C210">
        <v>4500000</v>
      </c>
      <c r="D210">
        <v>650.63631299999997</v>
      </c>
      <c r="E210">
        <v>-555875.58078600001</v>
      </c>
      <c r="F210">
        <v>2526076.3304309999</v>
      </c>
      <c r="G210">
        <v>8654.6362669999999</v>
      </c>
      <c r="I210">
        <f t="shared" si="53"/>
        <v>1415.2182048008544</v>
      </c>
      <c r="J210">
        <f t="shared" si="54"/>
        <v>0.42448173741362288</v>
      </c>
      <c r="K210">
        <f t="shared" si="55"/>
        <v>0.99916508920576685</v>
      </c>
      <c r="L210">
        <f t="shared" si="56"/>
        <v>612.14957000000868</v>
      </c>
      <c r="M210">
        <f t="shared" si="57"/>
        <v>-5.9842424000004391</v>
      </c>
      <c r="O210">
        <v>2150</v>
      </c>
      <c r="P210">
        <v>4500000</v>
      </c>
      <c r="Q210">
        <v>650.63631299999997</v>
      </c>
      <c r="R210">
        <v>-555875.58078600001</v>
      </c>
      <c r="S210">
        <v>2526076.3304309999</v>
      </c>
      <c r="T210">
        <v>8654.6362669999999</v>
      </c>
      <c r="U210">
        <v>40987.058287</v>
      </c>
      <c r="V210">
        <f t="shared" si="52"/>
        <v>4.0987058287</v>
      </c>
      <c r="Y210">
        <v>4500000</v>
      </c>
      <c r="Z210">
        <v>37.670200000000001</v>
      </c>
      <c r="AA210">
        <v>98.735799999999998</v>
      </c>
      <c r="AB210">
        <v>61.065600000000003</v>
      </c>
      <c r="AD210">
        <f t="shared" si="62"/>
        <v>119170.36884585777</v>
      </c>
      <c r="AE210">
        <f t="shared" si="63"/>
        <v>3.5157055331033669</v>
      </c>
      <c r="AF210">
        <f t="shared" si="64"/>
        <v>33.378788892546766</v>
      </c>
      <c r="AG210">
        <f t="shared" si="65"/>
        <v>1.8041397545567231E-2</v>
      </c>
      <c r="AI210">
        <v>0.38402334467026927</v>
      </c>
      <c r="AJ210">
        <v>79.711771273030806</v>
      </c>
    </row>
    <row r="211" spans="2:38" x14ac:dyDescent="0.2">
      <c r="B211">
        <v>2200</v>
      </c>
      <c r="C211">
        <v>4600000</v>
      </c>
      <c r="D211">
        <v>650.60292800000002</v>
      </c>
      <c r="E211">
        <v>-555815.19253799994</v>
      </c>
      <c r="F211">
        <v>2526076.3304309999</v>
      </c>
      <c r="G211">
        <v>9225.7518020000007</v>
      </c>
      <c r="I211">
        <f t="shared" si="53"/>
        <v>1475.6064528009156</v>
      </c>
      <c r="J211">
        <f t="shared" si="54"/>
        <v>0.43435340572556763</v>
      </c>
      <c r="K211">
        <f t="shared" si="55"/>
        <v>0.99916508920576685</v>
      </c>
      <c r="L211">
        <f t="shared" si="56"/>
        <v>672.53781800006982</v>
      </c>
      <c r="M211">
        <f t="shared" si="57"/>
        <v>-5.6307670399985366</v>
      </c>
      <c r="O211">
        <v>2200</v>
      </c>
      <c r="P211">
        <v>4600000</v>
      </c>
      <c r="Q211">
        <v>650.60292800000002</v>
      </c>
      <c r="R211">
        <v>-555815.19253799994</v>
      </c>
      <c r="S211">
        <v>2526076.3304309999</v>
      </c>
      <c r="T211">
        <v>9225.7518020000007</v>
      </c>
      <c r="U211">
        <v>43134.924293999997</v>
      </c>
      <c r="V211">
        <f t="shared" si="52"/>
        <v>4.3134924294000001</v>
      </c>
      <c r="Y211">
        <v>4600000</v>
      </c>
      <c r="Z211">
        <v>37.520499999999998</v>
      </c>
      <c r="AA211">
        <v>98.812399999999997</v>
      </c>
      <c r="AB211">
        <v>61.291899999999998</v>
      </c>
      <c r="AD211">
        <f t="shared" si="62"/>
        <v>120500.16753369723</v>
      </c>
      <c r="AE211">
        <f t="shared" si="63"/>
        <v>3.6591095843106212</v>
      </c>
      <c r="AF211">
        <f t="shared" si="64"/>
        <v>32.984182222178397</v>
      </c>
      <c r="AG211">
        <f t="shared" si="65"/>
        <v>1.8257236027367198E-2</v>
      </c>
      <c r="AI211">
        <v>0.27582299169594182</v>
      </c>
      <c r="AJ211">
        <v>82.078442870536662</v>
      </c>
    </row>
    <row r="212" spans="2:38" x14ac:dyDescent="0.2">
      <c r="B212">
        <v>2250</v>
      </c>
      <c r="C212">
        <v>4700000</v>
      </c>
      <c r="D212">
        <v>650.71680900000001</v>
      </c>
      <c r="E212">
        <v>-555782.69238999998</v>
      </c>
      <c r="F212">
        <v>2526076.3304309999</v>
      </c>
      <c r="G212">
        <v>9837.8395569999993</v>
      </c>
      <c r="I212">
        <f t="shared" si="53"/>
        <v>1508.1066008008784</v>
      </c>
      <c r="J212">
        <f t="shared" si="54"/>
        <v>0.44422507403751232</v>
      </c>
      <c r="K212">
        <f t="shared" si="55"/>
        <v>0.99916508920576685</v>
      </c>
      <c r="L212">
        <f t="shared" si="56"/>
        <v>705.03796600003261</v>
      </c>
      <c r="M212">
        <f t="shared" si="57"/>
        <v>-6.1885290400005033</v>
      </c>
      <c r="O212">
        <v>2250</v>
      </c>
      <c r="P212">
        <v>4700000</v>
      </c>
      <c r="Q212">
        <v>650.71680900000001</v>
      </c>
      <c r="R212">
        <v>-555782.69238999998</v>
      </c>
      <c r="S212">
        <v>2526076.3304309999</v>
      </c>
      <c r="T212">
        <v>9837.8395569999993</v>
      </c>
      <c r="U212">
        <v>45710.4496</v>
      </c>
      <c r="V212">
        <f t="shared" si="52"/>
        <v>4.57104496</v>
      </c>
      <c r="Y212">
        <v>4700000</v>
      </c>
      <c r="Z212">
        <v>37.143500000000003</v>
      </c>
      <c r="AA212">
        <v>98.821899999999999</v>
      </c>
      <c r="AB212">
        <v>61.678400000000003</v>
      </c>
      <c r="AD212">
        <f t="shared" si="62"/>
        <v>122794.15507291333</v>
      </c>
      <c r="AE212">
        <f t="shared" si="63"/>
        <v>3.8051503769819264</v>
      </c>
      <c r="AF212">
        <f t="shared" si="64"/>
        <v>32.865173415514846</v>
      </c>
      <c r="AG212">
        <f t="shared" si="65"/>
        <v>1.8323347708724277E-2</v>
      </c>
      <c r="AI212">
        <v>0.35093401534867641</v>
      </c>
      <c r="AJ212">
        <v>82.326707417802552</v>
      </c>
    </row>
    <row r="213" spans="2:38" x14ac:dyDescent="0.2">
      <c r="B213">
        <v>2300</v>
      </c>
      <c r="C213">
        <v>4800000</v>
      </c>
      <c r="D213">
        <v>650.64751999999999</v>
      </c>
      <c r="E213">
        <v>-555731.86618899996</v>
      </c>
      <c r="F213">
        <v>2526076.3304309999</v>
      </c>
      <c r="G213">
        <v>10494.799934999999</v>
      </c>
      <c r="I213">
        <f t="shared" si="53"/>
        <v>1558.9328018008964</v>
      </c>
      <c r="J213">
        <f t="shared" si="54"/>
        <v>0.45409674234945707</v>
      </c>
      <c r="K213">
        <f t="shared" si="55"/>
        <v>0.99916508920576685</v>
      </c>
      <c r="L213">
        <f t="shared" si="56"/>
        <v>755.86416700005066</v>
      </c>
      <c r="M213">
        <f t="shared" si="57"/>
        <v>-5.8220079799993982</v>
      </c>
      <c r="O213">
        <v>2300</v>
      </c>
      <c r="P213">
        <v>4800000</v>
      </c>
      <c r="Q213">
        <v>650.64751999999999</v>
      </c>
      <c r="R213">
        <v>-555731.86618899996</v>
      </c>
      <c r="S213">
        <v>2526076.3304309999</v>
      </c>
      <c r="T213">
        <v>10494.799934999999</v>
      </c>
      <c r="U213">
        <v>48017.742006</v>
      </c>
      <c r="V213">
        <f t="shared" si="52"/>
        <v>4.8017742006000006</v>
      </c>
      <c r="Y213">
        <v>4800000</v>
      </c>
      <c r="Z213">
        <v>37.0824</v>
      </c>
      <c r="AA213">
        <v>99.016900000000007</v>
      </c>
      <c r="AB213">
        <v>61.9345</v>
      </c>
      <c r="AD213">
        <f t="shared" si="62"/>
        <v>124330.10639253905</v>
      </c>
      <c r="AE213">
        <f t="shared" si="63"/>
        <v>3.947839201763347</v>
      </c>
      <c r="AF213">
        <f t="shared" si="64"/>
        <v>32.552865247646523</v>
      </c>
      <c r="AG213">
        <f t="shared" si="65"/>
        <v>1.8499139643123649E-2</v>
      </c>
      <c r="AI213">
        <v>0.32075845233748429</v>
      </c>
      <c r="AJ213">
        <v>82.466715295914113</v>
      </c>
    </row>
    <row r="214" spans="2:38" x14ac:dyDescent="0.2">
      <c r="B214">
        <v>2350</v>
      </c>
      <c r="C214">
        <v>4900000</v>
      </c>
      <c r="D214">
        <v>650.68989099999999</v>
      </c>
      <c r="E214">
        <v>-555659.62814199994</v>
      </c>
      <c r="F214">
        <v>2526076.3304309999</v>
      </c>
      <c r="G214">
        <v>11136.841774</v>
      </c>
      <c r="I214">
        <f t="shared" si="53"/>
        <v>1631.1708488009172</v>
      </c>
      <c r="J214">
        <f t="shared" si="54"/>
        <v>0.46396841066140176</v>
      </c>
      <c r="K214">
        <f t="shared" si="55"/>
        <v>0.99916508920576685</v>
      </c>
      <c r="L214">
        <f t="shared" si="56"/>
        <v>828.1022140000714</v>
      </c>
      <c r="M214">
        <f t="shared" si="57"/>
        <v>-5.3937710599993443</v>
      </c>
      <c r="O214">
        <v>2350</v>
      </c>
      <c r="P214">
        <v>4900000</v>
      </c>
      <c r="Q214">
        <v>650.68989099999999</v>
      </c>
      <c r="R214">
        <v>-555659.62814199994</v>
      </c>
      <c r="S214">
        <v>2526076.3304309999</v>
      </c>
      <c r="T214">
        <v>11136.841774</v>
      </c>
      <c r="U214">
        <v>50377.833121000003</v>
      </c>
      <c r="V214">
        <f t="shared" si="52"/>
        <v>5.0377833121000002</v>
      </c>
      <c r="Y214">
        <v>4900000</v>
      </c>
      <c r="Z214">
        <v>37.288899999999998</v>
      </c>
      <c r="AA214">
        <v>99.116100000000003</v>
      </c>
      <c r="AB214">
        <v>61.827199999999998</v>
      </c>
      <c r="AD214">
        <f t="shared" si="62"/>
        <v>123685.02869920721</v>
      </c>
      <c r="AE214">
        <f t="shared" si="63"/>
        <v>4.1634789756295518</v>
      </c>
      <c r="AF214">
        <f t="shared" si="64"/>
        <v>31.69494650326067</v>
      </c>
      <c r="AG214">
        <f t="shared" si="65"/>
        <v>1.8999874315548934E-2</v>
      </c>
      <c r="AI214">
        <v>0.33027363830162593</v>
      </c>
      <c r="AJ214">
        <v>82.789658007163098</v>
      </c>
    </row>
    <row r="215" spans="2:38" x14ac:dyDescent="0.2">
      <c r="B215">
        <v>2400</v>
      </c>
      <c r="C215">
        <v>5000000</v>
      </c>
      <c r="D215">
        <v>650.75582199999997</v>
      </c>
      <c r="E215">
        <v>-555611.53549399995</v>
      </c>
      <c r="F215">
        <v>2526076.3304309999</v>
      </c>
      <c r="G215">
        <v>11666.015579999999</v>
      </c>
      <c r="I215">
        <f t="shared" si="53"/>
        <v>1679.2634968009079</v>
      </c>
      <c r="J215">
        <f t="shared" si="54"/>
        <v>0.47384007897334651</v>
      </c>
      <c r="K215">
        <f t="shared" si="55"/>
        <v>0.99916508920576685</v>
      </c>
      <c r="L215">
        <f t="shared" si="56"/>
        <v>876.19486200006213</v>
      </c>
      <c r="M215">
        <f t="shared" si="57"/>
        <v>-5.8766790399999449</v>
      </c>
      <c r="O215">
        <v>2400</v>
      </c>
      <c r="P215">
        <v>5000000</v>
      </c>
      <c r="Q215">
        <v>650.75582199999997</v>
      </c>
      <c r="R215">
        <v>-555611.53549399995</v>
      </c>
      <c r="S215">
        <v>2526076.3304309999</v>
      </c>
      <c r="T215">
        <v>11666.015579999999</v>
      </c>
      <c r="U215">
        <v>53343.523927000002</v>
      </c>
      <c r="V215">
        <f t="shared" si="52"/>
        <v>5.3343523927000005</v>
      </c>
      <c r="Y215">
        <v>5000000</v>
      </c>
      <c r="Z215">
        <v>37.211399999999998</v>
      </c>
      <c r="AA215">
        <v>99.558099999999996</v>
      </c>
      <c r="AB215">
        <v>62.346699999999998</v>
      </c>
      <c r="AD215">
        <f t="shared" si="62"/>
        <v>126829.07106650868</v>
      </c>
      <c r="AE215">
        <f t="shared" si="63"/>
        <v>4.2992917498297896</v>
      </c>
      <c r="AF215">
        <f t="shared" si="64"/>
        <v>31.823527748438135</v>
      </c>
      <c r="AG215">
        <f t="shared" si="65"/>
        <v>1.8923106349501284E-2</v>
      </c>
      <c r="AI215">
        <v>0.26332125012170565</v>
      </c>
      <c r="AJ215">
        <v>83.234713641183319</v>
      </c>
    </row>
    <row r="216" spans="2:38" x14ac:dyDescent="0.2">
      <c r="B216">
        <v>2450</v>
      </c>
      <c r="C216">
        <v>5100000</v>
      </c>
      <c r="D216">
        <v>650.68123500000002</v>
      </c>
      <c r="E216">
        <v>-555543.94001100003</v>
      </c>
      <c r="F216">
        <v>2526076.3304309999</v>
      </c>
      <c r="G216">
        <v>12390.826660000001</v>
      </c>
      <c r="I216">
        <f t="shared" si="53"/>
        <v>1746.8589798008325</v>
      </c>
      <c r="J216">
        <f t="shared" si="54"/>
        <v>0.4837117472852912</v>
      </c>
      <c r="K216">
        <f t="shared" si="55"/>
        <v>0.99916508920576685</v>
      </c>
      <c r="L216">
        <f t="shared" si="56"/>
        <v>943.7903449999867</v>
      </c>
      <c r="M216">
        <f t="shared" si="57"/>
        <v>-5.4866223400012677</v>
      </c>
      <c r="O216">
        <v>2450</v>
      </c>
      <c r="P216">
        <v>5100000</v>
      </c>
      <c r="Q216">
        <v>650.68123500000002</v>
      </c>
      <c r="R216">
        <v>-555543.94001100003</v>
      </c>
      <c r="S216">
        <v>2526076.3304309999</v>
      </c>
      <c r="T216">
        <v>12390.826660000001</v>
      </c>
      <c r="U216">
        <v>55675.221846</v>
      </c>
      <c r="V216">
        <f t="shared" si="52"/>
        <v>5.5675221846000005</v>
      </c>
      <c r="Y216">
        <v>5100000</v>
      </c>
      <c r="Z216">
        <v>36.278500000000001</v>
      </c>
      <c r="AA216">
        <v>99.641999999999996</v>
      </c>
      <c r="AB216">
        <v>63.363500000000002</v>
      </c>
      <c r="AD216">
        <f t="shared" si="62"/>
        <v>133136.11279158565</v>
      </c>
      <c r="AE216">
        <f t="shared" si="63"/>
        <v>4.2746455604117335</v>
      </c>
      <c r="AF216">
        <f t="shared" si="64"/>
        <v>32.724313111466479</v>
      </c>
      <c r="AG216">
        <f t="shared" si="65"/>
        <v>1.8402219718066177E-2</v>
      </c>
      <c r="AI216">
        <v>0.29086528424239361</v>
      </c>
      <c r="AJ216">
        <v>84.466375453075401</v>
      </c>
    </row>
    <row r="217" spans="2:38" x14ac:dyDescent="0.2">
      <c r="B217">
        <v>2500</v>
      </c>
      <c r="C217">
        <v>5200000</v>
      </c>
      <c r="D217">
        <v>650.61696800000004</v>
      </c>
      <c r="E217">
        <v>-555494.81272199994</v>
      </c>
      <c r="F217">
        <v>2526076.3304309999</v>
      </c>
      <c r="G217">
        <v>13021.089126999999</v>
      </c>
      <c r="I217">
        <f t="shared" si="53"/>
        <v>1795.9862688009162</v>
      </c>
      <c r="J217">
        <f t="shared" si="54"/>
        <v>0.49358341559723595</v>
      </c>
      <c r="K217">
        <f t="shared" si="55"/>
        <v>0.99916508920576685</v>
      </c>
      <c r="L217">
        <f t="shared" si="56"/>
        <v>992.91763400007039</v>
      </c>
      <c r="M217">
        <f t="shared" si="57"/>
        <v>-5.8559862199980852</v>
      </c>
      <c r="O217">
        <v>2500</v>
      </c>
      <c r="P217">
        <v>5200000</v>
      </c>
      <c r="Q217">
        <v>650.61696800000004</v>
      </c>
      <c r="R217">
        <v>-555494.81272199994</v>
      </c>
      <c r="S217">
        <v>2526076.3304309999</v>
      </c>
      <c r="T217">
        <v>13021.089126999999</v>
      </c>
      <c r="U217">
        <v>58246.561331999997</v>
      </c>
      <c r="V217">
        <f t="shared" si="52"/>
        <v>5.8246561332000004</v>
      </c>
      <c r="Y217">
        <v>5200000</v>
      </c>
      <c r="Z217">
        <v>36.3033</v>
      </c>
      <c r="AA217">
        <v>99.927700000000002</v>
      </c>
      <c r="AB217">
        <v>63.624400000000001</v>
      </c>
      <c r="AD217">
        <f t="shared" si="62"/>
        <v>134787.46242316908</v>
      </c>
      <c r="AE217">
        <f t="shared" si="63"/>
        <v>4.4172788999415875</v>
      </c>
      <c r="AF217">
        <f t="shared" si="64"/>
        <v>32.467603948492965</v>
      </c>
      <c r="AG217">
        <f t="shared" si="65"/>
        <v>1.8547719165089543E-2</v>
      </c>
      <c r="AI217">
        <v>0.2544566582222238</v>
      </c>
      <c r="AJ217">
        <v>84.488754531262018</v>
      </c>
      <c r="AK217">
        <f>AVERAGE(AI212:AI222)</f>
        <v>0.2857877489127526</v>
      </c>
      <c r="AL217">
        <f>AVERAGE(AJ212:AJ222)</f>
        <v>85.299967279958793</v>
      </c>
    </row>
    <row r="218" spans="2:38" x14ac:dyDescent="0.2">
      <c r="B218">
        <v>2550</v>
      </c>
      <c r="C218">
        <v>5300000</v>
      </c>
      <c r="D218">
        <v>650.62454200000002</v>
      </c>
      <c r="E218">
        <v>-555454.61128800001</v>
      </c>
      <c r="F218">
        <v>2526076.3304309999</v>
      </c>
      <c r="G218">
        <v>13779.970198000001</v>
      </c>
      <c r="I218">
        <f t="shared" si="53"/>
        <v>1836.1877028008457</v>
      </c>
      <c r="J218">
        <f t="shared" si="54"/>
        <v>0.5034550839091807</v>
      </c>
      <c r="K218">
        <f t="shared" si="55"/>
        <v>0.99916508920576685</v>
      </c>
      <c r="L218">
        <f t="shared" si="56"/>
        <v>1033.119068</v>
      </c>
      <c r="M218">
        <f t="shared" si="57"/>
        <v>-6.0345033200011677</v>
      </c>
      <c r="O218">
        <v>2550</v>
      </c>
      <c r="P218">
        <v>5300000</v>
      </c>
      <c r="Q218">
        <v>650.62454200000002</v>
      </c>
      <c r="R218">
        <v>-555454.61128800001</v>
      </c>
      <c r="S218">
        <v>2526076.3304309999</v>
      </c>
      <c r="T218">
        <v>13779.970198000001</v>
      </c>
      <c r="U218">
        <v>59992.096382999996</v>
      </c>
      <c r="V218">
        <f t="shared" si="52"/>
        <v>5.9992096383</v>
      </c>
      <c r="Y218">
        <v>5300000</v>
      </c>
      <c r="Z218">
        <v>36.569099999999999</v>
      </c>
      <c r="AA218">
        <v>99.516099999999994</v>
      </c>
      <c r="AB218">
        <v>62.947000000000003</v>
      </c>
      <c r="AD218">
        <f t="shared" si="62"/>
        <v>130527.94727027771</v>
      </c>
      <c r="AE218">
        <f t="shared" si="63"/>
        <v>4.6981248832114826</v>
      </c>
      <c r="AF218">
        <f t="shared" si="64"/>
        <v>30.825070527906366</v>
      </c>
      <c r="AG218">
        <f t="shared" si="65"/>
        <v>1.9536046136693179E-2</v>
      </c>
      <c r="AI218">
        <v>0.29808782681164064</v>
      </c>
      <c r="AJ218">
        <v>85.102721770055979</v>
      </c>
    </row>
    <row r="219" spans="2:38" x14ac:dyDescent="0.2">
      <c r="B219">
        <v>2600</v>
      </c>
      <c r="C219">
        <v>5400000</v>
      </c>
      <c r="D219">
        <v>650.73764000000006</v>
      </c>
      <c r="E219">
        <v>-555393.25702500006</v>
      </c>
      <c r="F219">
        <v>2526076.3304309999</v>
      </c>
      <c r="G219">
        <v>14427.279951</v>
      </c>
      <c r="I219">
        <f t="shared" si="53"/>
        <v>1897.5419658008032</v>
      </c>
      <c r="J219">
        <f t="shared" si="54"/>
        <v>0.51332675222112534</v>
      </c>
      <c r="K219">
        <f t="shared" si="55"/>
        <v>0.99916508920576685</v>
      </c>
      <c r="L219">
        <f t="shared" si="56"/>
        <v>1094.4733309999574</v>
      </c>
      <c r="M219">
        <f t="shared" si="57"/>
        <v>-5.6114467400006109</v>
      </c>
      <c r="O219">
        <v>2600</v>
      </c>
      <c r="P219">
        <v>5400000</v>
      </c>
      <c r="Q219">
        <v>650.73764000000006</v>
      </c>
      <c r="R219">
        <v>-555393.25702500006</v>
      </c>
      <c r="S219">
        <v>2526076.3304309999</v>
      </c>
      <c r="T219">
        <v>14427.279951</v>
      </c>
      <c r="U219">
        <v>63270.666634000001</v>
      </c>
      <c r="V219">
        <f t="shared" si="52"/>
        <v>6.3270666634000001</v>
      </c>
      <c r="Y219">
        <v>5400000</v>
      </c>
      <c r="Z219">
        <v>36.040100000000002</v>
      </c>
      <c r="AA219">
        <v>99.475200000000001</v>
      </c>
      <c r="AB219">
        <v>63.435099999999998</v>
      </c>
      <c r="AD219">
        <f t="shared" si="62"/>
        <v>133587.9496406955</v>
      </c>
      <c r="AE219">
        <f t="shared" si="63"/>
        <v>4.8413797884713725</v>
      </c>
      <c r="AF219">
        <f t="shared" si="64"/>
        <v>30.941024336010315</v>
      </c>
      <c r="AG219">
        <f t="shared" si="65"/>
        <v>1.9462833339332505E-2</v>
      </c>
      <c r="AI219">
        <v>0.23849808374861595</v>
      </c>
      <c r="AJ219">
        <v>87.232170495181023</v>
      </c>
    </row>
    <row r="220" spans="2:38" x14ac:dyDescent="0.2">
      <c r="B220">
        <v>2650</v>
      </c>
      <c r="C220">
        <v>5500000</v>
      </c>
      <c r="D220">
        <v>650.66405399999996</v>
      </c>
      <c r="E220">
        <v>-555332.58920000005</v>
      </c>
      <c r="F220">
        <v>2526076.3304309999</v>
      </c>
      <c r="G220">
        <v>15129.022211</v>
      </c>
      <c r="I220">
        <f t="shared" si="53"/>
        <v>1958.2097908008145</v>
      </c>
      <c r="J220">
        <f t="shared" si="54"/>
        <v>0.52319842053307009</v>
      </c>
      <c r="K220">
        <f t="shared" si="55"/>
        <v>0.99916508920576685</v>
      </c>
      <c r="L220">
        <f t="shared" si="56"/>
        <v>1155.1411559999688</v>
      </c>
      <c r="M220">
        <f t="shared" si="57"/>
        <v>-5.625175499999532</v>
      </c>
      <c r="O220">
        <v>2650</v>
      </c>
      <c r="P220">
        <v>5500000</v>
      </c>
      <c r="Q220">
        <v>650.66405399999996</v>
      </c>
      <c r="R220">
        <v>-555332.58920000005</v>
      </c>
      <c r="S220">
        <v>2526076.3304309999</v>
      </c>
      <c r="T220">
        <v>15129.022211</v>
      </c>
      <c r="U220">
        <v>65381.368879000001</v>
      </c>
      <c r="V220">
        <f t="shared" si="52"/>
        <v>6.5381368879000004</v>
      </c>
      <c r="Y220">
        <v>5500000</v>
      </c>
      <c r="Z220">
        <v>35.816200000000002</v>
      </c>
      <c r="AA220">
        <v>99.837400000000002</v>
      </c>
      <c r="AB220">
        <v>64.021199999999993</v>
      </c>
      <c r="AD220">
        <f t="shared" si="62"/>
        <v>137325.06976205087</v>
      </c>
      <c r="AE220">
        <f t="shared" si="63"/>
        <v>4.8667406976388508</v>
      </c>
      <c r="AF220">
        <f t="shared" si="64"/>
        <v>31.206474343663032</v>
      </c>
      <c r="AG220">
        <f t="shared" si="65"/>
        <v>1.9297277653612485E-2</v>
      </c>
      <c r="AI220">
        <v>0.27481536576793991</v>
      </c>
      <c r="AJ220">
        <v>88.265948635564314</v>
      </c>
    </row>
    <row r="221" spans="2:38" x14ac:dyDescent="0.2">
      <c r="B221">
        <v>2700</v>
      </c>
      <c r="C221">
        <v>5600000</v>
      </c>
      <c r="D221">
        <v>650.65244199999995</v>
      </c>
      <c r="E221">
        <v>-555264.60422700003</v>
      </c>
      <c r="F221">
        <v>2526076.3304309999</v>
      </c>
      <c r="G221">
        <v>15815.052941</v>
      </c>
      <c r="I221">
        <f t="shared" si="53"/>
        <v>2026.1947638008278</v>
      </c>
      <c r="J221">
        <f t="shared" si="54"/>
        <v>0.53307008884501483</v>
      </c>
      <c r="K221">
        <f t="shared" si="55"/>
        <v>0.99916508920576685</v>
      </c>
      <c r="L221">
        <f t="shared" si="56"/>
        <v>1223.126128999982</v>
      </c>
      <c r="M221">
        <f t="shared" si="57"/>
        <v>-5.4788325399994937</v>
      </c>
      <c r="O221">
        <v>2700</v>
      </c>
      <c r="P221">
        <v>5600000</v>
      </c>
      <c r="Q221">
        <v>650.65244199999995</v>
      </c>
      <c r="R221">
        <v>-555264.60422700003</v>
      </c>
      <c r="S221">
        <v>2526076.3304309999</v>
      </c>
      <c r="T221">
        <v>15815.052941</v>
      </c>
      <c r="U221">
        <v>68423.079431999999</v>
      </c>
      <c r="V221">
        <f t="shared" si="52"/>
        <v>6.8423079431999998</v>
      </c>
      <c r="Y221">
        <v>5600000</v>
      </c>
      <c r="Z221">
        <v>35.749099999999999</v>
      </c>
      <c r="AA221">
        <v>100.036</v>
      </c>
      <c r="AB221">
        <v>64.286900000000003</v>
      </c>
      <c r="AD221">
        <f t="shared" si="62"/>
        <v>139041.94993052795</v>
      </c>
      <c r="AE221">
        <f t="shared" si="63"/>
        <v>5.0302641684456306</v>
      </c>
      <c r="AF221">
        <f t="shared" si="64"/>
        <v>31.011504536357009</v>
      </c>
      <c r="AG221">
        <f t="shared" si="65"/>
        <v>1.9418599935839866E-2</v>
      </c>
      <c r="AI221">
        <v>0.22821326299862513</v>
      </c>
      <c r="AJ221">
        <v>88.332888492783923</v>
      </c>
    </row>
    <row r="222" spans="2:38" x14ac:dyDescent="0.2">
      <c r="B222">
        <v>2750</v>
      </c>
      <c r="C222">
        <v>5700000</v>
      </c>
      <c r="D222">
        <v>650.70637399999998</v>
      </c>
      <c r="E222">
        <v>-555203.77292000002</v>
      </c>
      <c r="F222">
        <v>2526076.3304309999</v>
      </c>
      <c r="G222">
        <v>16424.454087999999</v>
      </c>
      <c r="I222">
        <f t="shared" si="53"/>
        <v>2087.0260708008427</v>
      </c>
      <c r="J222">
        <f t="shared" si="54"/>
        <v>0.54294175715695958</v>
      </c>
      <c r="K222">
        <f t="shared" si="55"/>
        <v>0.99916508920576685</v>
      </c>
      <c r="L222">
        <f t="shared" si="56"/>
        <v>1283.957435999997</v>
      </c>
      <c r="M222">
        <f t="shared" si="57"/>
        <v>-5.6219058599994609</v>
      </c>
      <c r="O222">
        <v>2750</v>
      </c>
      <c r="P222">
        <v>5700000</v>
      </c>
      <c r="Q222">
        <v>650.70637399999998</v>
      </c>
      <c r="R222">
        <v>-555203.77292000002</v>
      </c>
      <c r="S222">
        <v>2526076.3304309999</v>
      </c>
      <c r="T222">
        <v>16424.454087999999</v>
      </c>
      <c r="U222">
        <v>71076.415408000001</v>
      </c>
      <c r="V222">
        <f t="shared" si="52"/>
        <v>7.1076415408000004</v>
      </c>
      <c r="Y222">
        <v>5700000</v>
      </c>
      <c r="Z222">
        <v>36.033200000000001</v>
      </c>
      <c r="AA222">
        <v>99.991600000000005</v>
      </c>
      <c r="AB222">
        <v>63.958399999999997</v>
      </c>
      <c r="AD222">
        <f t="shared" si="62"/>
        <v>136921.34923032665</v>
      </c>
      <c r="AE222">
        <f t="shared" si="63"/>
        <v>5.3062581368383501</v>
      </c>
      <c r="AF222">
        <f t="shared" si="64"/>
        <v>29.983286002364622</v>
      </c>
      <c r="AG222">
        <f t="shared" si="65"/>
        <v>2.0084523089047266E-2</v>
      </c>
      <c r="AI222">
        <v>0.29344140013934766</v>
      </c>
      <c r="AJ222">
        <v>89.592986339561079</v>
      </c>
    </row>
    <row r="223" spans="2:38" x14ac:dyDescent="0.2">
      <c r="B223">
        <v>2800</v>
      </c>
      <c r="C223">
        <v>5800000</v>
      </c>
      <c r="D223">
        <v>650.68973400000004</v>
      </c>
      <c r="E223">
        <v>-555125.92232500005</v>
      </c>
      <c r="F223">
        <v>2526076.3304309999</v>
      </c>
      <c r="G223">
        <v>17089.440385999998</v>
      </c>
      <c r="I223">
        <f t="shared" si="53"/>
        <v>2164.8766658008099</v>
      </c>
      <c r="J223">
        <f t="shared" si="54"/>
        <v>0.55281342546890422</v>
      </c>
      <c r="K223">
        <f t="shared" si="55"/>
        <v>0.99916508920576685</v>
      </c>
      <c r="L223">
        <f t="shared" si="56"/>
        <v>1361.8080309999641</v>
      </c>
      <c r="M223">
        <f t="shared" si="57"/>
        <v>-5.2815201000004164</v>
      </c>
      <c r="O223">
        <v>2800</v>
      </c>
      <c r="P223">
        <v>5800000</v>
      </c>
      <c r="Q223">
        <v>650.68973400000004</v>
      </c>
      <c r="R223">
        <v>-555125.92232500005</v>
      </c>
      <c r="S223">
        <v>2526076.3304309999</v>
      </c>
      <c r="T223">
        <v>17089.440385999998</v>
      </c>
      <c r="U223">
        <v>73742.811040000001</v>
      </c>
      <c r="V223">
        <f t="shared" si="52"/>
        <v>7.3742811040000005</v>
      </c>
      <c r="Y223">
        <v>5800000</v>
      </c>
      <c r="Z223">
        <v>35.372100000000003</v>
      </c>
      <c r="AA223">
        <v>100.176</v>
      </c>
      <c r="AB223">
        <v>64.803899999999999</v>
      </c>
      <c r="AD223">
        <f t="shared" si="62"/>
        <v>142423.55674935557</v>
      </c>
      <c r="AE223">
        <f t="shared" si="63"/>
        <v>5.2926343135484135</v>
      </c>
      <c r="AF223">
        <f t="shared" si="64"/>
        <v>30.63123781230783</v>
      </c>
      <c r="AG223">
        <f t="shared" si="65"/>
        <v>1.9659669115886402E-2</v>
      </c>
      <c r="AI223">
        <v>0.25187437619484637</v>
      </c>
      <c r="AJ223">
        <v>91.195906890705572</v>
      </c>
    </row>
    <row r="224" spans="2:38" x14ac:dyDescent="0.2">
      <c r="B224">
        <v>2850</v>
      </c>
      <c r="C224">
        <v>5900000</v>
      </c>
      <c r="D224">
        <v>650.73301200000003</v>
      </c>
      <c r="E224">
        <v>-555063.36401999998</v>
      </c>
      <c r="F224">
        <v>2526076.3304309999</v>
      </c>
      <c r="G224">
        <v>17994.586093999998</v>
      </c>
      <c r="I224">
        <f t="shared" si="53"/>
        <v>2227.4349708008813</v>
      </c>
      <c r="J224">
        <f t="shared" si="54"/>
        <v>0.56268509378084897</v>
      </c>
      <c r="K224">
        <f t="shared" si="55"/>
        <v>0.99916508920576685</v>
      </c>
      <c r="L224">
        <f t="shared" si="56"/>
        <v>1424.3663360000355</v>
      </c>
      <c r="M224">
        <f t="shared" si="57"/>
        <v>-5.5873658999983311</v>
      </c>
      <c r="O224">
        <v>2850</v>
      </c>
      <c r="P224">
        <v>5900000</v>
      </c>
      <c r="Q224">
        <v>650.73301200000003</v>
      </c>
      <c r="R224">
        <v>-555063.36401999998</v>
      </c>
      <c r="S224">
        <v>2526076.3304309999</v>
      </c>
      <c r="T224">
        <v>17994.586093999998</v>
      </c>
      <c r="U224">
        <v>76421.682042</v>
      </c>
      <c r="V224">
        <f t="shared" si="52"/>
        <v>7.6421682042000008</v>
      </c>
      <c r="Y224">
        <v>5900000</v>
      </c>
      <c r="Z224">
        <v>35.5319</v>
      </c>
      <c r="AA224">
        <v>100.179</v>
      </c>
      <c r="AB224">
        <v>64.647099999999995</v>
      </c>
      <c r="AD224">
        <f t="shared" si="62"/>
        <v>141392.22888611391</v>
      </c>
      <c r="AE224">
        <f t="shared" si="63"/>
        <v>5.5249083517619209</v>
      </c>
      <c r="AF224">
        <f t="shared" si="64"/>
        <v>29.875929907093962</v>
      </c>
      <c r="AG224">
        <f t="shared" si="65"/>
        <v>2.0156694766411576E-2</v>
      </c>
      <c r="AI224">
        <v>0.25775507423547428</v>
      </c>
      <c r="AJ224">
        <v>92.014723219921422</v>
      </c>
    </row>
    <row r="225" spans="2:38" x14ac:dyDescent="0.2">
      <c r="B225">
        <v>2900</v>
      </c>
      <c r="C225">
        <v>6000000</v>
      </c>
      <c r="D225">
        <v>650.61402399999997</v>
      </c>
      <c r="E225">
        <v>-555015.322346</v>
      </c>
      <c r="F225">
        <v>2526076.3304309999</v>
      </c>
      <c r="G225">
        <v>18818.013788</v>
      </c>
      <c r="I225">
        <f t="shared" si="53"/>
        <v>2275.4766448008595</v>
      </c>
      <c r="J225">
        <f t="shared" si="54"/>
        <v>0.57255676209279371</v>
      </c>
      <c r="K225">
        <f t="shared" si="55"/>
        <v>0.99916508920576685</v>
      </c>
      <c r="L225">
        <f t="shared" si="56"/>
        <v>1472.4080100000137</v>
      </c>
      <c r="M225">
        <f t="shared" si="57"/>
        <v>-5.8776985200001945</v>
      </c>
      <c r="O225">
        <v>2900</v>
      </c>
      <c r="P225">
        <v>6000000</v>
      </c>
      <c r="Q225">
        <v>650.61402399999997</v>
      </c>
      <c r="R225">
        <v>-555015.322346</v>
      </c>
      <c r="S225">
        <v>2526076.3304309999</v>
      </c>
      <c r="T225">
        <v>18818.013788</v>
      </c>
      <c r="U225">
        <v>78728.076237999994</v>
      </c>
      <c r="V225">
        <f t="shared" si="52"/>
        <v>7.8728076238</v>
      </c>
      <c r="Y225">
        <v>6000000</v>
      </c>
      <c r="Z225">
        <v>35.501899999999999</v>
      </c>
      <c r="AA225">
        <v>100.64100000000001</v>
      </c>
      <c r="AB225">
        <v>65.139099999999999</v>
      </c>
      <c r="AD225">
        <f t="shared" si="62"/>
        <v>144645.07769623669</v>
      </c>
      <c r="AE225">
        <f t="shared" si="63"/>
        <v>5.5636526324293429</v>
      </c>
      <c r="AF225">
        <f t="shared" si="64"/>
        <v>30.036298547818529</v>
      </c>
      <c r="AG225">
        <f t="shared" si="65"/>
        <v>2.0049074923172799E-2</v>
      </c>
      <c r="AI225">
        <v>0.21161721024848096</v>
      </c>
      <c r="AJ225">
        <v>92.811877976127249</v>
      </c>
    </row>
    <row r="226" spans="2:38" x14ac:dyDescent="0.2">
      <c r="AI226">
        <v>0.23762094347504964</v>
      </c>
      <c r="AJ226">
        <v>93.09395735211497</v>
      </c>
    </row>
    <row r="227" spans="2:38" x14ac:dyDescent="0.2">
      <c r="B227" t="s">
        <v>5</v>
      </c>
      <c r="AE227" t="s">
        <v>6</v>
      </c>
      <c r="AI227">
        <v>0.20482977924558701</v>
      </c>
      <c r="AJ227">
        <v>93.158677818435095</v>
      </c>
    </row>
    <row r="228" spans="2:38" x14ac:dyDescent="0.2">
      <c r="D228" t="s">
        <v>7</v>
      </c>
      <c r="F228" t="s">
        <v>34</v>
      </c>
      <c r="Y228" t="s">
        <v>8</v>
      </c>
      <c r="Z228" t="s">
        <v>9</v>
      </c>
      <c r="AA228" t="s">
        <v>10</v>
      </c>
      <c r="AB228" t="s">
        <v>11</v>
      </c>
      <c r="AD228">
        <f>(4/3)*3.14*((3.413*6.5)^3)</f>
        <v>45710.641842597375</v>
      </c>
      <c r="AE228" t="s">
        <v>12</v>
      </c>
      <c r="AI228">
        <v>0.24968133909599793</v>
      </c>
      <c r="AJ228">
        <v>95.344419476832456</v>
      </c>
      <c r="AK228">
        <f>AVERAGE(AI223:AI233)</f>
        <v>0.2374974046957454</v>
      </c>
      <c r="AL228">
        <f>AVERAGE(AJ223:AJ233)</f>
        <v>95.253254820924809</v>
      </c>
    </row>
    <row r="229" spans="2:38" x14ac:dyDescent="0.2">
      <c r="B229">
        <v>2277</v>
      </c>
      <c r="C229" t="s">
        <v>13</v>
      </c>
      <c r="D229" t="s">
        <v>14</v>
      </c>
      <c r="E229" t="s">
        <v>15</v>
      </c>
      <c r="F229" t="s">
        <v>16</v>
      </c>
      <c r="G229" t="s">
        <v>17</v>
      </c>
      <c r="I229" t="s">
        <v>18</v>
      </c>
      <c r="J229" t="s">
        <v>19</v>
      </c>
      <c r="K229" t="s">
        <v>20</v>
      </c>
      <c r="L229" t="s">
        <v>21</v>
      </c>
      <c r="M229" t="s">
        <v>22</v>
      </c>
      <c r="Y229">
        <v>0</v>
      </c>
      <c r="Z229">
        <v>46.305</v>
      </c>
      <c r="AA229">
        <v>90.894999999999996</v>
      </c>
      <c r="AB229">
        <v>44.59</v>
      </c>
      <c r="AD229">
        <f>(1/6)*3.14*(AB229)^3</f>
        <v>46397.097696343335</v>
      </c>
      <c r="AI229">
        <v>0.19476652945013451</v>
      </c>
      <c r="AJ229">
        <v>95.825053359833973</v>
      </c>
    </row>
    <row r="230" spans="2:38" x14ac:dyDescent="0.2">
      <c r="B230" t="s">
        <v>23</v>
      </c>
      <c r="C230">
        <v>100000</v>
      </c>
      <c r="D230">
        <v>650.75537099999997</v>
      </c>
      <c r="E230">
        <v>-580251.53350000002</v>
      </c>
      <c r="F230">
        <v>2528187.1411649999</v>
      </c>
      <c r="G230">
        <v>1.4749E-2</v>
      </c>
      <c r="Y230">
        <v>100000</v>
      </c>
      <c r="Z230">
        <v>46.435000000000002</v>
      </c>
      <c r="AA230">
        <v>90.724599999999995</v>
      </c>
      <c r="AB230">
        <v>44.2896</v>
      </c>
      <c r="AD230">
        <f t="shared" ref="AD230:AD231" si="66">(1/6)*3.14*(AB230)^3</f>
        <v>45465.677981994151</v>
      </c>
      <c r="AI230">
        <v>0.36982872712422021</v>
      </c>
      <c r="AJ230">
        <v>97.249696712099919</v>
      </c>
    </row>
    <row r="231" spans="2:38" x14ac:dyDescent="0.2">
      <c r="B231">
        <v>0</v>
      </c>
      <c r="C231">
        <v>200000</v>
      </c>
      <c r="D231">
        <v>650.77453300000002</v>
      </c>
      <c r="E231">
        <v>-569469.56530000002</v>
      </c>
      <c r="F231">
        <v>2526773.2848120001</v>
      </c>
      <c r="G231">
        <v>3.6732000000000001E-2</v>
      </c>
      <c r="I231">
        <f>E231-(128000-$B$229)/128000*$E$230</f>
        <v>459.83740484761074</v>
      </c>
      <c r="J231">
        <f>B231/$B$229</f>
        <v>0</v>
      </c>
      <c r="K231">
        <f>F231/$F$230</f>
        <v>0.99944076277820626</v>
      </c>
      <c r="L231">
        <f>E231-$E$231</f>
        <v>0</v>
      </c>
      <c r="O231" t="s">
        <v>24</v>
      </c>
      <c r="P231" t="s">
        <v>13</v>
      </c>
      <c r="Q231" t="s">
        <v>14</v>
      </c>
      <c r="R231" t="s">
        <v>15</v>
      </c>
      <c r="S231" t="s">
        <v>16</v>
      </c>
      <c r="T231" t="s">
        <v>17</v>
      </c>
      <c r="U231" t="s">
        <v>25</v>
      </c>
      <c r="V231" t="s">
        <v>26</v>
      </c>
      <c r="Y231">
        <v>200000</v>
      </c>
      <c r="Z231">
        <v>46.3521</v>
      </c>
      <c r="AA231">
        <v>90.257400000000004</v>
      </c>
      <c r="AB231">
        <v>43.905299999999997</v>
      </c>
      <c r="AD231">
        <f t="shared" si="66"/>
        <v>44292.403193868304</v>
      </c>
      <c r="AE231" t="s">
        <v>27</v>
      </c>
      <c r="AF231" t="s">
        <v>28</v>
      </c>
      <c r="AG231" t="s">
        <v>29</v>
      </c>
      <c r="AI231">
        <v>0.18517729996302884</v>
      </c>
      <c r="AJ231">
        <v>97.287463598701677</v>
      </c>
    </row>
    <row r="232" spans="2:38" x14ac:dyDescent="0.2">
      <c r="B232">
        <v>20</v>
      </c>
      <c r="C232">
        <v>300000</v>
      </c>
      <c r="D232">
        <v>650.72578499999997</v>
      </c>
      <c r="E232">
        <v>-569472.42254199996</v>
      </c>
      <c r="F232">
        <v>2526632.9546409999</v>
      </c>
      <c r="G232">
        <v>66.703148999999996</v>
      </c>
      <c r="I232">
        <f t="shared" ref="I232:I238" si="67">E232-(128000-$B$229)/128000*$E$230</f>
        <v>456.98016284767073</v>
      </c>
      <c r="J232">
        <f t="shared" ref="J232:J238" si="68">B232/$B$229</f>
        <v>8.7834870443566099E-3</v>
      </c>
      <c r="K232">
        <f t="shared" ref="K232:K238" si="69">F232/$F$230</f>
        <v>0.99938525653473431</v>
      </c>
      <c r="L232">
        <f t="shared" ref="L232:L238" si="70">E232-$E$231</f>
        <v>-2.8572419999400154</v>
      </c>
      <c r="M232">
        <f>((L232-L231)-(B232-B231)*$H$14)/(B232-B231)</f>
        <v>-6.9813940999967601</v>
      </c>
      <c r="O232">
        <v>20</v>
      </c>
      <c r="P232">
        <v>300000</v>
      </c>
      <c r="Q232">
        <v>650.72578499999997</v>
      </c>
      <c r="R232">
        <v>-569472.42254199996</v>
      </c>
      <c r="S232">
        <v>2526632.9546409999</v>
      </c>
      <c r="T232">
        <v>66.703148999999996</v>
      </c>
      <c r="U232">
        <v>91.212412999999998</v>
      </c>
      <c r="V232">
        <f>U232*10^-4</f>
        <v>9.121241300000001E-3</v>
      </c>
      <c r="Y232">
        <v>300000</v>
      </c>
      <c r="Z232">
        <v>46.654499999999999</v>
      </c>
      <c r="AA232">
        <v>90.415400000000005</v>
      </c>
      <c r="AB232">
        <v>43.760899999999999</v>
      </c>
      <c r="AD232">
        <f>(1/6)*3.14*(AB232)^3</f>
        <v>43856.819502585437</v>
      </c>
      <c r="AE232">
        <f>V232*$AD$228/AD232</f>
        <v>9.5067950424364018E-3</v>
      </c>
      <c r="AF232">
        <f>AD232/O232*0.6022</f>
        <v>1320.5288352228474</v>
      </c>
      <c r="AG232">
        <f>O232/AD232</f>
        <v>4.5602942089361873E-4</v>
      </c>
      <c r="AI232">
        <v>0.21094864407186628</v>
      </c>
      <c r="AJ232">
        <v>99.189767320011384</v>
      </c>
    </row>
    <row r="233" spans="2:38" x14ac:dyDescent="0.2">
      <c r="B233">
        <v>40</v>
      </c>
      <c r="C233">
        <v>400000</v>
      </c>
      <c r="D233">
        <v>650.66329599999995</v>
      </c>
      <c r="E233">
        <v>-569472.12924699998</v>
      </c>
      <c r="F233">
        <v>2526632.9546409999</v>
      </c>
      <c r="G233">
        <v>-68.093112000000005</v>
      </c>
      <c r="I233">
        <f t="shared" si="67"/>
        <v>457.27345784765203</v>
      </c>
      <c r="J233">
        <f t="shared" si="68"/>
        <v>1.756697408871322E-2</v>
      </c>
      <c r="K233">
        <f t="shared" si="69"/>
        <v>0.99938525653473431</v>
      </c>
      <c r="L233">
        <f t="shared" si="70"/>
        <v>-2.5639469999587163</v>
      </c>
      <c r="M233">
        <f t="shared" ref="M233:M238" si="71">((L233-L232)-(B233-B232)*$H$14)/(B233-B232)</f>
        <v>-6.8238672500006938</v>
      </c>
      <c r="O233">
        <v>40</v>
      </c>
      <c r="P233">
        <v>400000</v>
      </c>
      <c r="Q233">
        <v>650.66329599999995</v>
      </c>
      <c r="R233">
        <v>-569472.12924699998</v>
      </c>
      <c r="S233">
        <v>2526632.9546409999</v>
      </c>
      <c r="T233">
        <v>-68.093112000000005</v>
      </c>
      <c r="U233">
        <v>179.737719</v>
      </c>
      <c r="V233">
        <f>U233*10^-4</f>
        <v>1.7973771900000001E-2</v>
      </c>
      <c r="Y233">
        <v>400000</v>
      </c>
      <c r="Z233">
        <v>46.884300000000003</v>
      </c>
      <c r="AA233">
        <v>90.209299999999999</v>
      </c>
      <c r="AB233">
        <v>43.325000000000003</v>
      </c>
      <c r="AD233">
        <f t="shared" ref="AD233" si="72">(1/6)*3.14*(AB233)^3</f>
        <v>42559.264292135427</v>
      </c>
      <c r="AE233">
        <f>V233*$AD$228/AD233</f>
        <v>1.93046722857299E-2</v>
      </c>
      <c r="AF233">
        <f t="shared" ref="AF233" si="73">AD233/O233*0.6022</f>
        <v>640.7297239180989</v>
      </c>
      <c r="AG233">
        <f t="shared" ref="AG233" si="74">O233/AD233</f>
        <v>9.3986587092840428E-4</v>
      </c>
      <c r="AI233">
        <v>0.23837152854851312</v>
      </c>
      <c r="AJ233">
        <v>100.61425930538928</v>
      </c>
    </row>
    <row r="234" spans="2:38" x14ac:dyDescent="0.2">
      <c r="B234">
        <v>60</v>
      </c>
      <c r="C234">
        <v>500000</v>
      </c>
      <c r="D234">
        <v>650.685295</v>
      </c>
      <c r="E234">
        <v>-569462.987738</v>
      </c>
      <c r="F234">
        <v>2526632.9546409999</v>
      </c>
      <c r="G234">
        <v>-46.852722</v>
      </c>
      <c r="I234">
        <f t="shared" si="67"/>
        <v>466.41496684763115</v>
      </c>
      <c r="J234">
        <f t="shared" si="68"/>
        <v>2.6350461133069828E-2</v>
      </c>
      <c r="K234">
        <f t="shared" si="69"/>
        <v>0.99938525653473431</v>
      </c>
      <c r="L234">
        <f t="shared" si="70"/>
        <v>6.5775620000204071</v>
      </c>
      <c r="M234">
        <f t="shared" si="71"/>
        <v>-6.3814565500008031</v>
      </c>
      <c r="O234">
        <v>60</v>
      </c>
      <c r="P234">
        <v>500000</v>
      </c>
      <c r="Q234">
        <v>650.685295</v>
      </c>
      <c r="R234">
        <v>-569462.987738</v>
      </c>
      <c r="S234">
        <v>2526632.9546409999</v>
      </c>
      <c r="T234">
        <v>-46.852722</v>
      </c>
      <c r="U234">
        <v>315.10513099999997</v>
      </c>
      <c r="V234">
        <f t="shared" ref="V234:V288" si="75">U234*10^-4</f>
        <v>3.1510513099999998E-2</v>
      </c>
      <c r="Y234">
        <v>500000</v>
      </c>
      <c r="Z234">
        <v>46.576500000000003</v>
      </c>
      <c r="AA234">
        <v>90.423400000000001</v>
      </c>
      <c r="AB234">
        <v>43.846899999999998</v>
      </c>
      <c r="AD234">
        <f t="shared" ref="AD234:AD274" si="76">(1/6)*3.14*(AB234)^3</f>
        <v>44115.89348488921</v>
      </c>
      <c r="AE234">
        <f t="shared" ref="AE234:AE273" si="77">V234*$AD$228/AD234</f>
        <v>3.2649588726655479E-2</v>
      </c>
      <c r="AF234">
        <f t="shared" ref="AF234:AF274" si="78">AD234/O234*0.6022</f>
        <v>442.77651761000465</v>
      </c>
      <c r="AG234">
        <f t="shared" ref="AG234:AG274" si="79">O234/AD234</f>
        <v>1.3600540589878678E-3</v>
      </c>
      <c r="AI234">
        <v>0.17402131584876274</v>
      </c>
      <c r="AJ234">
        <v>100.70378357700093</v>
      </c>
    </row>
    <row r="235" spans="2:38" x14ac:dyDescent="0.2">
      <c r="B235">
        <v>80</v>
      </c>
      <c r="C235">
        <v>600000</v>
      </c>
      <c r="D235">
        <v>650.69854899999996</v>
      </c>
      <c r="E235">
        <v>-569472.93691499997</v>
      </c>
      <c r="F235">
        <v>2526632.9546409999</v>
      </c>
      <c r="G235">
        <v>-85.990328000000005</v>
      </c>
      <c r="I235">
        <f t="shared" si="67"/>
        <v>456.46578984765802</v>
      </c>
      <c r="J235">
        <f t="shared" si="68"/>
        <v>3.513394817742644E-2</v>
      </c>
      <c r="K235">
        <f t="shared" si="69"/>
        <v>0.99938525653473431</v>
      </c>
      <c r="L235">
        <f t="shared" si="70"/>
        <v>-3.3716149999527261</v>
      </c>
      <c r="M235">
        <f t="shared" si="71"/>
        <v>-7.3359908499984154</v>
      </c>
      <c r="O235">
        <v>80</v>
      </c>
      <c r="P235">
        <v>600000</v>
      </c>
      <c r="Q235">
        <v>650.69854899999996</v>
      </c>
      <c r="R235">
        <v>-569472.93691499997</v>
      </c>
      <c r="S235">
        <v>2526632.9546409999</v>
      </c>
      <c r="T235">
        <v>-85.990328000000005</v>
      </c>
      <c r="U235">
        <v>353.45831800000002</v>
      </c>
      <c r="V235">
        <f t="shared" si="75"/>
        <v>3.5345831800000005E-2</v>
      </c>
      <c r="Y235">
        <v>600000</v>
      </c>
      <c r="Z235">
        <v>46.753500000000003</v>
      </c>
      <c r="AA235">
        <v>90.709800000000001</v>
      </c>
      <c r="AB235">
        <v>43.956299999999999</v>
      </c>
      <c r="AD235">
        <f t="shared" si="76"/>
        <v>44446.93152037789</v>
      </c>
      <c r="AE235">
        <f t="shared" si="77"/>
        <v>3.6350780644952667E-2</v>
      </c>
      <c r="AF235">
        <f t="shared" si="78"/>
        <v>334.57427701964457</v>
      </c>
      <c r="AG235">
        <f t="shared" si="79"/>
        <v>1.7998992790609594E-3</v>
      </c>
      <c r="AI235">
        <v>0.20127269287020658</v>
      </c>
      <c r="AJ235">
        <v>101.25206692567291</v>
      </c>
    </row>
    <row r="236" spans="2:38" x14ac:dyDescent="0.2">
      <c r="B236">
        <v>100</v>
      </c>
      <c r="C236">
        <v>700000</v>
      </c>
      <c r="D236">
        <v>650.66603699999996</v>
      </c>
      <c r="E236">
        <v>-569468.41451799998</v>
      </c>
      <c r="F236">
        <v>2526632.9546409999</v>
      </c>
      <c r="G236">
        <v>-53.787934999999997</v>
      </c>
      <c r="I236">
        <f t="shared" si="67"/>
        <v>460.98818684765138</v>
      </c>
      <c r="J236">
        <f t="shared" si="68"/>
        <v>4.3917435221783048E-2</v>
      </c>
      <c r="K236">
        <f t="shared" si="69"/>
        <v>0.99938525653473431</v>
      </c>
      <c r="L236">
        <f t="shared" si="70"/>
        <v>1.1507820000406355</v>
      </c>
      <c r="M236">
        <f t="shared" si="71"/>
        <v>-6.6124121500000914</v>
      </c>
      <c r="O236">
        <v>100</v>
      </c>
      <c r="P236">
        <v>700000</v>
      </c>
      <c r="Q236">
        <v>650.66603699999996</v>
      </c>
      <c r="R236">
        <v>-569468.41451799998</v>
      </c>
      <c r="S236">
        <v>2526632.9546409999</v>
      </c>
      <c r="T236">
        <v>-53.787934999999997</v>
      </c>
      <c r="U236">
        <v>471.06728299999997</v>
      </c>
      <c r="V236">
        <f t="shared" si="75"/>
        <v>4.7106728299999998E-2</v>
      </c>
      <c r="Y236">
        <v>700000</v>
      </c>
      <c r="Z236">
        <v>46.984400000000001</v>
      </c>
      <c r="AA236">
        <v>90.381200000000007</v>
      </c>
      <c r="AB236">
        <v>43.396799999999999</v>
      </c>
      <c r="AD236">
        <f t="shared" si="76"/>
        <v>42771.208118942632</v>
      </c>
      <c r="AE236">
        <f t="shared" si="77"/>
        <v>5.0344118868697461E-2</v>
      </c>
      <c r="AF236">
        <f t="shared" si="78"/>
        <v>257.5682152922725</v>
      </c>
      <c r="AG236">
        <f t="shared" si="79"/>
        <v>2.3380214026667095E-3</v>
      </c>
      <c r="AI236">
        <v>0.21301000154419636</v>
      </c>
      <c r="AJ236">
        <v>102.31665513028004</v>
      </c>
    </row>
    <row r="237" spans="2:38" x14ac:dyDescent="0.2">
      <c r="B237">
        <v>120</v>
      </c>
      <c r="C237">
        <v>800000</v>
      </c>
      <c r="D237">
        <v>650.72760900000003</v>
      </c>
      <c r="E237">
        <v>-569471.15874999994</v>
      </c>
      <c r="F237">
        <v>2526632.9546409999</v>
      </c>
      <c r="G237">
        <v>-113.401663</v>
      </c>
      <c r="I237">
        <f t="shared" si="67"/>
        <v>458.2439548476832</v>
      </c>
      <c r="J237">
        <f t="shared" si="68"/>
        <v>5.2700922266139656E-2</v>
      </c>
      <c r="K237">
        <f t="shared" si="69"/>
        <v>0.99938525653473431</v>
      </c>
      <c r="L237">
        <f t="shared" si="70"/>
        <v>-1.5934499999275431</v>
      </c>
      <c r="M237">
        <f t="shared" si="71"/>
        <v>-6.9757435999981681</v>
      </c>
      <c r="O237">
        <v>120</v>
      </c>
      <c r="P237">
        <v>800000</v>
      </c>
      <c r="Q237">
        <v>650.72760900000003</v>
      </c>
      <c r="R237">
        <v>-569471.15874999994</v>
      </c>
      <c r="S237">
        <v>2526632.9546409999</v>
      </c>
      <c r="T237">
        <v>-113.401663</v>
      </c>
      <c r="U237">
        <v>603.20853799999998</v>
      </c>
      <c r="V237">
        <f t="shared" si="75"/>
        <v>6.0320853799999997E-2</v>
      </c>
      <c r="Y237">
        <v>800000</v>
      </c>
      <c r="Z237">
        <v>46.830300000000001</v>
      </c>
      <c r="AA237">
        <v>90.319299999999998</v>
      </c>
      <c r="AB237">
        <v>43.488999999999997</v>
      </c>
      <c r="AD237">
        <f t="shared" si="76"/>
        <v>43044.400355498437</v>
      </c>
      <c r="AE237">
        <f t="shared" si="77"/>
        <v>6.4057227442344059E-2</v>
      </c>
      <c r="AF237">
        <f t="shared" si="78"/>
        <v>216.01114911734297</v>
      </c>
      <c r="AG237">
        <f t="shared" si="79"/>
        <v>2.7878190661023193E-3</v>
      </c>
      <c r="AI237">
        <v>0.1642707700873336</v>
      </c>
      <c r="AJ237">
        <v>102.93914704133761</v>
      </c>
    </row>
    <row r="238" spans="2:38" x14ac:dyDescent="0.2">
      <c r="B238">
        <v>140</v>
      </c>
      <c r="C238">
        <v>900000</v>
      </c>
      <c r="D238">
        <v>650.71187699999996</v>
      </c>
      <c r="E238">
        <v>-569470.95099299995</v>
      </c>
      <c r="F238">
        <v>2526632.9546409999</v>
      </c>
      <c r="G238">
        <v>-162.79685699999999</v>
      </c>
      <c r="I238">
        <f t="shared" si="67"/>
        <v>458.45171184767969</v>
      </c>
      <c r="J238">
        <f t="shared" si="68"/>
        <v>6.1484409310496264E-2</v>
      </c>
      <c r="K238">
        <f t="shared" si="69"/>
        <v>0.99938525653473431</v>
      </c>
      <c r="L238">
        <f t="shared" si="70"/>
        <v>-1.3856929999310523</v>
      </c>
      <c r="M238">
        <f t="shared" si="71"/>
        <v>-6.8281441499999342</v>
      </c>
      <c r="O238">
        <v>140</v>
      </c>
      <c r="P238">
        <v>900000</v>
      </c>
      <c r="Q238">
        <v>650.71187699999996</v>
      </c>
      <c r="R238">
        <v>-569470.95099299995</v>
      </c>
      <c r="S238">
        <v>2526632.9546409999</v>
      </c>
      <c r="T238">
        <v>-162.79685699999999</v>
      </c>
      <c r="U238">
        <v>755.63656000000003</v>
      </c>
      <c r="V238">
        <f t="shared" si="75"/>
        <v>7.5563656000000007E-2</v>
      </c>
      <c r="Y238">
        <v>900000</v>
      </c>
      <c r="Z238">
        <v>46.7102</v>
      </c>
      <c r="AA238">
        <v>90.325500000000005</v>
      </c>
      <c r="AB238">
        <v>43.615299999999998</v>
      </c>
      <c r="AD238">
        <f t="shared" si="76"/>
        <v>43420.516959296365</v>
      </c>
      <c r="AE238">
        <f t="shared" si="77"/>
        <v>7.9549103917191319E-2</v>
      </c>
      <c r="AF238">
        <f t="shared" si="78"/>
        <v>186.77025223491623</v>
      </c>
      <c r="AG238">
        <f t="shared" si="79"/>
        <v>3.2242822012285115E-3</v>
      </c>
      <c r="AI238">
        <v>0.16086957315308209</v>
      </c>
      <c r="AJ238">
        <v>104.11352907558984</v>
      </c>
    </row>
    <row r="239" spans="2:38" x14ac:dyDescent="0.2">
      <c r="B239">
        <v>160</v>
      </c>
      <c r="C239">
        <v>1000000</v>
      </c>
      <c r="D239">
        <v>650.65624300000002</v>
      </c>
      <c r="E239">
        <v>-569480.04776400002</v>
      </c>
      <c r="F239">
        <v>2526632.9546409999</v>
      </c>
      <c r="G239">
        <v>-173.40981199999999</v>
      </c>
      <c r="I239">
        <f t="shared" ref="I239:I278" si="80">E239-(128000-$B$229)/128000*$E$230</f>
        <v>449.35494084761012</v>
      </c>
      <c r="J239">
        <f t="shared" ref="J239:J278" si="81">B239/$B$229</f>
        <v>7.026789635485288E-2</v>
      </c>
      <c r="K239">
        <f t="shared" ref="K239:K278" si="82">F239/$F$230</f>
        <v>0.99938525653473431</v>
      </c>
      <c r="L239">
        <f t="shared" ref="L239:L278" si="83">E239-$E$231</f>
        <v>-10.482464000000618</v>
      </c>
      <c r="M239">
        <f t="shared" ref="M239:M278" si="84">((L239-L238)-(B239-B238)*$H$14)/(B239-B238)</f>
        <v>-7.2933705500032371</v>
      </c>
      <c r="O239">
        <v>160</v>
      </c>
      <c r="P239">
        <v>1000000</v>
      </c>
      <c r="Q239">
        <v>650.65624300000002</v>
      </c>
      <c r="R239">
        <v>-569480.04776400002</v>
      </c>
      <c r="S239">
        <v>2526632.9546409999</v>
      </c>
      <c r="T239">
        <v>-173.40981199999999</v>
      </c>
      <c r="U239">
        <v>924.90965900000003</v>
      </c>
      <c r="V239">
        <f t="shared" si="75"/>
        <v>9.2490965900000013E-2</v>
      </c>
      <c r="Y239">
        <v>1000000</v>
      </c>
      <c r="Z239">
        <v>46.557600000000001</v>
      </c>
      <c r="AA239">
        <v>90.479900000000001</v>
      </c>
      <c r="AB239">
        <v>43.9223</v>
      </c>
      <c r="AD239">
        <f t="shared" si="76"/>
        <v>44343.872773165545</v>
      </c>
      <c r="AE239">
        <f t="shared" si="77"/>
        <v>9.5341727087247793E-2</v>
      </c>
      <c r="AF239">
        <f t="shared" si="78"/>
        <v>166.89925115000182</v>
      </c>
      <c r="AG239">
        <f t="shared" si="79"/>
        <v>3.6081647811515268E-3</v>
      </c>
      <c r="AI239">
        <v>0.18755226362358074</v>
      </c>
      <c r="AJ239">
        <v>104.798160033404</v>
      </c>
      <c r="AK239">
        <f>AVERAGE(AI234:AI244)</f>
        <v>0.18141921001958192</v>
      </c>
      <c r="AL239">
        <f>AVERAGE(AJ234:AJ244)</f>
        <v>105.8453785211229</v>
      </c>
    </row>
    <row r="240" spans="2:38" x14ac:dyDescent="0.2">
      <c r="B240">
        <v>180</v>
      </c>
      <c r="C240">
        <v>1100000</v>
      </c>
      <c r="D240">
        <v>650.65268000000003</v>
      </c>
      <c r="E240">
        <v>-569480.84397499997</v>
      </c>
      <c r="F240">
        <v>2526632.9546409999</v>
      </c>
      <c r="G240">
        <v>-72.132317</v>
      </c>
      <c r="I240">
        <f t="shared" si="80"/>
        <v>448.55872984766029</v>
      </c>
      <c r="J240">
        <f t="shared" si="81"/>
        <v>7.9051383399209488E-2</v>
      </c>
      <c r="K240">
        <f t="shared" si="82"/>
        <v>0.99938525653473431</v>
      </c>
      <c r="L240">
        <f t="shared" si="83"/>
        <v>-11.278674999950454</v>
      </c>
      <c r="M240">
        <f t="shared" si="84"/>
        <v>-6.8783425499972513</v>
      </c>
      <c r="O240">
        <v>180</v>
      </c>
      <c r="P240">
        <v>1100000</v>
      </c>
      <c r="Q240">
        <v>650.65268000000003</v>
      </c>
      <c r="R240">
        <v>-569480.84397499997</v>
      </c>
      <c r="S240">
        <v>2526632.9546409999</v>
      </c>
      <c r="T240">
        <v>-72.132317</v>
      </c>
      <c r="U240">
        <v>1091.982804</v>
      </c>
      <c r="V240">
        <f t="shared" si="75"/>
        <v>0.1091982804</v>
      </c>
      <c r="Y240">
        <v>1100000</v>
      </c>
      <c r="Z240">
        <v>47.018799999999999</v>
      </c>
      <c r="AA240">
        <v>90.219700000000003</v>
      </c>
      <c r="AB240">
        <v>43.200899999999997</v>
      </c>
      <c r="AD240">
        <f t="shared" si="76"/>
        <v>42194.590972057813</v>
      </c>
      <c r="AE240">
        <f t="shared" si="77"/>
        <v>0.11829770997181649</v>
      </c>
      <c r="AF240">
        <f t="shared" si="78"/>
        <v>141.16434824096228</v>
      </c>
      <c r="AG240">
        <f t="shared" si="79"/>
        <v>4.2659496360374716E-3</v>
      </c>
      <c r="AI240">
        <v>0.16953469482746744</v>
      </c>
      <c r="AJ240">
        <v>108.51456271274543</v>
      </c>
    </row>
    <row r="241" spans="2:38" x14ac:dyDescent="0.2">
      <c r="B241">
        <v>200</v>
      </c>
      <c r="C241">
        <v>1200000</v>
      </c>
      <c r="D241">
        <v>650.718615</v>
      </c>
      <c r="E241">
        <v>-569463.95908399997</v>
      </c>
      <c r="F241">
        <v>2526632.9546409999</v>
      </c>
      <c r="G241">
        <v>-43.254334999999998</v>
      </c>
      <c r="I241">
        <f t="shared" si="80"/>
        <v>465.44362084765453</v>
      </c>
      <c r="J241">
        <f t="shared" si="81"/>
        <v>8.7834870443566096E-2</v>
      </c>
      <c r="K241">
        <f t="shared" si="82"/>
        <v>0.99938525653473431</v>
      </c>
      <c r="L241">
        <f t="shared" si="83"/>
        <v>5.6062160000437871</v>
      </c>
      <c r="M241">
        <f t="shared" si="84"/>
        <v>-5.9942874500000469</v>
      </c>
      <c r="O241">
        <v>200</v>
      </c>
      <c r="P241">
        <v>1200000</v>
      </c>
      <c r="Q241">
        <v>650.718615</v>
      </c>
      <c r="R241">
        <v>-569463.95908399997</v>
      </c>
      <c r="S241">
        <v>2526632.9546409999</v>
      </c>
      <c r="T241">
        <v>-43.254334999999998</v>
      </c>
      <c r="U241">
        <v>1259.7206699999999</v>
      </c>
      <c r="V241">
        <f t="shared" si="75"/>
        <v>0.12597206699999999</v>
      </c>
      <c r="Y241">
        <v>1200000</v>
      </c>
      <c r="Z241">
        <v>46.296799999999998</v>
      </c>
      <c r="AA241">
        <v>90.214699999999993</v>
      </c>
      <c r="AB241">
        <v>43.917900000000003</v>
      </c>
      <c r="AD241">
        <f t="shared" si="76"/>
        <v>44330.54741258327</v>
      </c>
      <c r="AE241">
        <f t="shared" si="77"/>
        <v>0.12989381753436663</v>
      </c>
      <c r="AF241">
        <f t="shared" si="78"/>
        <v>133.47927825928821</v>
      </c>
      <c r="AG241">
        <f t="shared" si="79"/>
        <v>4.5115617034593575E-3</v>
      </c>
      <c r="AI241">
        <v>0.14626135927002118</v>
      </c>
      <c r="AJ241">
        <v>109.12144096442107</v>
      </c>
    </row>
    <row r="242" spans="2:38" x14ac:dyDescent="0.2">
      <c r="B242">
        <v>220</v>
      </c>
      <c r="C242">
        <v>1300000</v>
      </c>
      <c r="D242">
        <v>650.64594</v>
      </c>
      <c r="E242">
        <v>-569470.84718499996</v>
      </c>
      <c r="F242">
        <v>2526632.9546409999</v>
      </c>
      <c r="G242">
        <v>-69.358902</v>
      </c>
      <c r="I242">
        <f t="shared" si="80"/>
        <v>458.55551984766498</v>
      </c>
      <c r="J242">
        <f t="shared" si="81"/>
        <v>9.6618357487922704E-2</v>
      </c>
      <c r="K242">
        <f t="shared" si="82"/>
        <v>0.99938525653473431</v>
      </c>
      <c r="L242">
        <f t="shared" si="83"/>
        <v>-1.2818849999457598</v>
      </c>
      <c r="M242">
        <f t="shared" si="84"/>
        <v>-7.1829370499992367</v>
      </c>
      <c r="O242">
        <v>220</v>
      </c>
      <c r="P242">
        <v>1300000</v>
      </c>
      <c r="Q242">
        <v>650.64594</v>
      </c>
      <c r="R242">
        <v>-569470.84718499996</v>
      </c>
      <c r="S242">
        <v>2526632.9546409999</v>
      </c>
      <c r="T242">
        <v>-69.358902</v>
      </c>
      <c r="U242">
        <v>1519.4640420000001</v>
      </c>
      <c r="V242">
        <f t="shared" si="75"/>
        <v>0.15194640420000002</v>
      </c>
      <c r="Y242">
        <v>1300000</v>
      </c>
      <c r="Z242">
        <v>46.678699999999999</v>
      </c>
      <c r="AA242">
        <v>90.647900000000007</v>
      </c>
      <c r="AB242">
        <v>43.969200000000001</v>
      </c>
      <c r="AD242">
        <f t="shared" si="76"/>
        <v>44486.074967427056</v>
      </c>
      <c r="AE242">
        <f t="shared" si="77"/>
        <v>0.15612902839241979</v>
      </c>
      <c r="AF242">
        <f t="shared" si="78"/>
        <v>121.77051975174804</v>
      </c>
      <c r="AG242">
        <f t="shared" si="79"/>
        <v>4.9453677394799425E-3</v>
      </c>
      <c r="AI242">
        <v>0.18918525753828361</v>
      </c>
      <c r="AJ242">
        <v>109.31550831475617</v>
      </c>
    </row>
    <row r="243" spans="2:38" x14ac:dyDescent="0.2">
      <c r="B243">
        <v>240</v>
      </c>
      <c r="C243">
        <v>1400000</v>
      </c>
      <c r="D243">
        <v>650.71585300000004</v>
      </c>
      <c r="E243">
        <v>-569465.20570399996</v>
      </c>
      <c r="F243">
        <v>2526632.9546409999</v>
      </c>
      <c r="G243">
        <v>-8.5503750000000007</v>
      </c>
      <c r="I243">
        <f t="shared" si="80"/>
        <v>464.19700084766373</v>
      </c>
      <c r="J243">
        <f t="shared" si="81"/>
        <v>0.10540184453227931</v>
      </c>
      <c r="K243">
        <f t="shared" si="82"/>
        <v>0.99938525653473431</v>
      </c>
      <c r="L243">
        <f t="shared" si="83"/>
        <v>4.3595960000529885</v>
      </c>
      <c r="M243">
        <f t="shared" si="84"/>
        <v>-6.5564579499998219</v>
      </c>
      <c r="O243">
        <v>240</v>
      </c>
      <c r="P243">
        <v>1400000</v>
      </c>
      <c r="Q243">
        <v>650.71585300000004</v>
      </c>
      <c r="R243">
        <v>-569465.20570399996</v>
      </c>
      <c r="S243">
        <v>2526632.9546409999</v>
      </c>
      <c r="T243">
        <v>-8.5503750000000007</v>
      </c>
      <c r="U243">
        <v>1867.289831</v>
      </c>
      <c r="V243">
        <f t="shared" si="75"/>
        <v>0.18672898310000002</v>
      </c>
      <c r="Y243">
        <v>1400000</v>
      </c>
      <c r="Z243">
        <v>46.651899999999998</v>
      </c>
      <c r="AA243">
        <v>90.809100000000001</v>
      </c>
      <c r="AB243">
        <v>44.157200000000003</v>
      </c>
      <c r="AD243">
        <f t="shared" si="76"/>
        <v>45059.148337567523</v>
      </c>
      <c r="AE243">
        <f t="shared" si="77"/>
        <v>0.18942882817428106</v>
      </c>
      <c r="AF243">
        <f t="shared" si="78"/>
        <v>113.06091303701317</v>
      </c>
      <c r="AG243">
        <f t="shared" si="79"/>
        <v>5.3263323621210766E-3</v>
      </c>
      <c r="AI243">
        <v>0.14311832349879211</v>
      </c>
      <c r="AJ243">
        <v>109.53146568837802</v>
      </c>
    </row>
    <row r="244" spans="2:38" x14ac:dyDescent="0.2">
      <c r="B244">
        <v>260</v>
      </c>
      <c r="C244">
        <v>1500000</v>
      </c>
      <c r="D244">
        <v>650.71872199999996</v>
      </c>
      <c r="E244">
        <v>-569473.184778</v>
      </c>
      <c r="F244">
        <v>2526632.9546409999</v>
      </c>
      <c r="G244">
        <v>-38.552456999999997</v>
      </c>
      <c r="I244">
        <f t="shared" si="80"/>
        <v>456.21792684763204</v>
      </c>
      <c r="J244">
        <f t="shared" si="81"/>
        <v>0.11418533157663592</v>
      </c>
      <c r="K244">
        <f t="shared" si="82"/>
        <v>0.99938525653473431</v>
      </c>
      <c r="L244">
        <f t="shared" si="83"/>
        <v>-3.6194779999786988</v>
      </c>
      <c r="M244">
        <f t="shared" si="84"/>
        <v>-7.2374857000013435</v>
      </c>
      <c r="O244">
        <v>260</v>
      </c>
      <c r="P244">
        <v>1500000</v>
      </c>
      <c r="Q244">
        <v>650.71872199999996</v>
      </c>
      <c r="R244">
        <v>-569473.184778</v>
      </c>
      <c r="S244">
        <v>2526632.9546409999</v>
      </c>
      <c r="T244">
        <v>-38.552456999999997</v>
      </c>
      <c r="U244">
        <v>2265.3180900000002</v>
      </c>
      <c r="V244">
        <f t="shared" si="75"/>
        <v>0.22653180900000003</v>
      </c>
      <c r="Y244">
        <v>1500000</v>
      </c>
      <c r="Z244">
        <v>46.933799999999998</v>
      </c>
      <c r="AA244">
        <v>90.555700000000002</v>
      </c>
      <c r="AB244">
        <v>43.621899999999997</v>
      </c>
      <c r="AD244">
        <f t="shared" si="76"/>
        <v>43440.231516773856</v>
      </c>
      <c r="AE244">
        <f t="shared" si="77"/>
        <v>0.23837152854851312</v>
      </c>
      <c r="AF244">
        <f t="shared" si="78"/>
        <v>100.61425930538928</v>
      </c>
      <c r="AG244">
        <f t="shared" si="79"/>
        <v>5.9852351362263004E-3</v>
      </c>
      <c r="AI244">
        <v>0.24651505795367454</v>
      </c>
      <c r="AJ244">
        <v>111.69284426876588</v>
      </c>
    </row>
    <row r="245" spans="2:38" x14ac:dyDescent="0.2">
      <c r="B245">
        <v>280</v>
      </c>
      <c r="C245">
        <v>1600000</v>
      </c>
      <c r="D245">
        <v>650.66531999999995</v>
      </c>
      <c r="E245">
        <v>-569468.23484299995</v>
      </c>
      <c r="F245">
        <v>2526632.9546409999</v>
      </c>
      <c r="G245">
        <v>41.787838000000001</v>
      </c>
      <c r="I245">
        <f t="shared" si="80"/>
        <v>461.16786184767261</v>
      </c>
      <c r="J245">
        <f t="shared" si="81"/>
        <v>0.12296881862099253</v>
      </c>
      <c r="K245">
        <f t="shared" si="82"/>
        <v>0.99938525653473431</v>
      </c>
      <c r="L245">
        <f t="shared" si="83"/>
        <v>1.3304570000618696</v>
      </c>
      <c r="M245">
        <f t="shared" si="84"/>
        <v>-6.5910352499977307</v>
      </c>
      <c r="O245">
        <v>280</v>
      </c>
      <c r="P245">
        <v>1600000</v>
      </c>
      <c r="Q245">
        <v>650.66531999999995</v>
      </c>
      <c r="R245">
        <v>-569468.23484299995</v>
      </c>
      <c r="S245">
        <v>2526632.9546409999</v>
      </c>
      <c r="T245">
        <v>41.787838000000001</v>
      </c>
      <c r="U245">
        <v>2412.484371</v>
      </c>
      <c r="V245">
        <f t="shared" si="75"/>
        <v>0.24124843710000002</v>
      </c>
      <c r="Y245">
        <v>1600000</v>
      </c>
      <c r="Z245">
        <v>46.835000000000001</v>
      </c>
      <c r="AA245">
        <v>90.235900000000001</v>
      </c>
      <c r="AB245">
        <v>43.4009</v>
      </c>
      <c r="AD245">
        <f t="shared" si="76"/>
        <v>42783.331952138826</v>
      </c>
      <c r="AE245">
        <f t="shared" si="77"/>
        <v>0.25775507423547428</v>
      </c>
      <c r="AF245">
        <f t="shared" si="78"/>
        <v>92.014723219921422</v>
      </c>
      <c r="AG245">
        <f t="shared" si="79"/>
        <v>6.54460480808817E-3</v>
      </c>
      <c r="AI245">
        <v>0.13381088289173426</v>
      </c>
      <c r="AJ245">
        <v>112.93512913315467</v>
      </c>
    </row>
    <row r="246" spans="2:38" x14ac:dyDescent="0.2">
      <c r="B246">
        <v>300</v>
      </c>
      <c r="C246">
        <v>1700000</v>
      </c>
      <c r="D246">
        <v>650.68383200000005</v>
      </c>
      <c r="E246">
        <v>-569467.181598</v>
      </c>
      <c r="F246">
        <v>2526632.9546409999</v>
      </c>
      <c r="G246">
        <v>107.307655</v>
      </c>
      <c r="I246">
        <f t="shared" si="80"/>
        <v>462.22110684763175</v>
      </c>
      <c r="J246">
        <f t="shared" si="81"/>
        <v>0.13175230566534915</v>
      </c>
      <c r="K246">
        <f t="shared" si="82"/>
        <v>0.99938525653473431</v>
      </c>
      <c r="L246">
        <f t="shared" si="83"/>
        <v>2.3837020000210032</v>
      </c>
      <c r="M246">
        <f t="shared" si="84"/>
        <v>-6.7858697500018028</v>
      </c>
      <c r="O246">
        <v>300</v>
      </c>
      <c r="P246">
        <v>1700000</v>
      </c>
      <c r="Q246">
        <v>650.68383200000005</v>
      </c>
      <c r="R246">
        <v>-569467.181598</v>
      </c>
      <c r="S246">
        <v>2526632.9546409999</v>
      </c>
      <c r="T246">
        <v>107.307655</v>
      </c>
      <c r="U246">
        <v>2865.2240190000002</v>
      </c>
      <c r="V246">
        <f t="shared" si="75"/>
        <v>0.28652240190000006</v>
      </c>
      <c r="Y246">
        <v>1700000</v>
      </c>
      <c r="Z246">
        <v>46.6952</v>
      </c>
      <c r="AA246">
        <v>90.712699999999998</v>
      </c>
      <c r="AB246">
        <v>44.017499999999998</v>
      </c>
      <c r="AD246">
        <f t="shared" si="76"/>
        <v>44632.839425221398</v>
      </c>
      <c r="AE246">
        <f t="shared" si="77"/>
        <v>0.29344140013934766</v>
      </c>
      <c r="AF246">
        <f t="shared" si="78"/>
        <v>89.592986339561079</v>
      </c>
      <c r="AG246">
        <f t="shared" si="79"/>
        <v>6.7215082854548162E-3</v>
      </c>
      <c r="AI246">
        <v>0.18942882817428106</v>
      </c>
      <c r="AJ246">
        <v>113.06091303701317</v>
      </c>
    </row>
    <row r="247" spans="2:38" x14ac:dyDescent="0.2">
      <c r="B247">
        <v>320</v>
      </c>
      <c r="C247">
        <v>1800000</v>
      </c>
      <c r="D247">
        <v>650.65900799999997</v>
      </c>
      <c r="E247">
        <v>-569469.72665199998</v>
      </c>
      <c r="F247">
        <v>2526632.9546409999</v>
      </c>
      <c r="G247">
        <v>211.88624799999999</v>
      </c>
      <c r="I247">
        <f t="shared" si="80"/>
        <v>459.67605284764431</v>
      </c>
      <c r="J247">
        <f t="shared" si="81"/>
        <v>0.14053579270970576</v>
      </c>
      <c r="K247">
        <f t="shared" si="82"/>
        <v>0.99938525653473431</v>
      </c>
      <c r="L247">
        <f t="shared" si="83"/>
        <v>-0.16135199996642768</v>
      </c>
      <c r="M247">
        <f t="shared" si="84"/>
        <v>-6.9657846999991309</v>
      </c>
      <c r="O247">
        <v>320</v>
      </c>
      <c r="P247">
        <v>1800000</v>
      </c>
      <c r="Q247">
        <v>650.65900799999997</v>
      </c>
      <c r="R247">
        <v>-569469.72665199998</v>
      </c>
      <c r="S247">
        <v>2526632.9546409999</v>
      </c>
      <c r="T247">
        <v>211.88624799999999</v>
      </c>
      <c r="U247">
        <v>3358.5987329999998</v>
      </c>
      <c r="V247">
        <f t="shared" si="75"/>
        <v>0.3358598733</v>
      </c>
      <c r="Y247">
        <v>1800000</v>
      </c>
      <c r="Z247">
        <v>46.776499999999999</v>
      </c>
      <c r="AA247">
        <v>90.500900000000001</v>
      </c>
      <c r="AB247">
        <v>43.724400000000003</v>
      </c>
      <c r="AD247">
        <f t="shared" si="76"/>
        <v>43747.170995843269</v>
      </c>
      <c r="AE247">
        <f t="shared" si="77"/>
        <v>0.35093401534867641</v>
      </c>
      <c r="AF247">
        <f t="shared" si="78"/>
        <v>82.326707417802552</v>
      </c>
      <c r="AG247">
        <f t="shared" si="79"/>
        <v>7.314758708178078E-3</v>
      </c>
      <c r="AI247">
        <v>0.15504152742708083</v>
      </c>
      <c r="AJ247">
        <v>113.97668897189794</v>
      </c>
    </row>
    <row r="248" spans="2:38" x14ac:dyDescent="0.2">
      <c r="B248">
        <v>340</v>
      </c>
      <c r="C248">
        <v>1900000</v>
      </c>
      <c r="D248">
        <v>650.69264199999998</v>
      </c>
      <c r="E248">
        <v>-569463.86577300006</v>
      </c>
      <c r="F248">
        <v>2526632.9546409999</v>
      </c>
      <c r="G248">
        <v>145.64374599999999</v>
      </c>
      <c r="I248">
        <f t="shared" si="80"/>
        <v>465.5369318475714</v>
      </c>
      <c r="J248">
        <f t="shared" si="81"/>
        <v>0.14931927975406237</v>
      </c>
      <c r="K248">
        <f t="shared" si="82"/>
        <v>0.99938525653473431</v>
      </c>
      <c r="L248">
        <f t="shared" si="83"/>
        <v>5.6995269999606535</v>
      </c>
      <c r="M248">
        <f t="shared" si="84"/>
        <v>-6.5454880500034047</v>
      </c>
      <c r="O248">
        <v>340</v>
      </c>
      <c r="P248">
        <v>1900000</v>
      </c>
      <c r="Q248">
        <v>650.69264199999998</v>
      </c>
      <c r="R248">
        <v>-569463.86577300006</v>
      </c>
      <c r="S248">
        <v>2526632.9546409999</v>
      </c>
      <c r="T248">
        <v>145.64374599999999</v>
      </c>
      <c r="U248">
        <v>3780.9499799999999</v>
      </c>
      <c r="V248">
        <f t="shared" si="75"/>
        <v>0.37809499800000002</v>
      </c>
      <c r="Y248">
        <v>1900000</v>
      </c>
      <c r="Z248">
        <v>46.294699999999999</v>
      </c>
      <c r="AA248">
        <v>90.434200000000004</v>
      </c>
      <c r="AB248">
        <v>44.139499999999998</v>
      </c>
      <c r="AD248">
        <f t="shared" si="76"/>
        <v>45004.985441432211</v>
      </c>
      <c r="AE248">
        <f t="shared" si="77"/>
        <v>0.38402334467026927</v>
      </c>
      <c r="AF248">
        <f t="shared" si="78"/>
        <v>79.711771273030806</v>
      </c>
      <c r="AG248">
        <f t="shared" si="79"/>
        <v>7.5547185865100031E-3</v>
      </c>
      <c r="AI248">
        <v>0.12425653507989498</v>
      </c>
      <c r="AJ248">
        <v>118.43429270709409</v>
      </c>
    </row>
    <row r="249" spans="2:38" x14ac:dyDescent="0.2">
      <c r="B249">
        <v>360</v>
      </c>
      <c r="C249">
        <v>2000000</v>
      </c>
      <c r="D249">
        <v>650.71390299999996</v>
      </c>
      <c r="E249">
        <v>-569456.009051</v>
      </c>
      <c r="F249">
        <v>2526632.9546409999</v>
      </c>
      <c r="G249">
        <v>184.33902499999999</v>
      </c>
      <c r="I249">
        <f t="shared" si="80"/>
        <v>473.39365384762641</v>
      </c>
      <c r="J249">
        <f t="shared" si="81"/>
        <v>0.15810276679841898</v>
      </c>
      <c r="K249">
        <f t="shared" si="82"/>
        <v>0.99938525653473431</v>
      </c>
      <c r="L249">
        <f t="shared" si="83"/>
        <v>13.556249000015669</v>
      </c>
      <c r="M249">
        <f t="shared" si="84"/>
        <v>-6.4456958999970082</v>
      </c>
      <c r="O249">
        <v>360</v>
      </c>
      <c r="P249">
        <v>2000000</v>
      </c>
      <c r="Q249">
        <v>650.71390299999996</v>
      </c>
      <c r="R249">
        <v>-569456.009051</v>
      </c>
      <c r="S249">
        <v>2526632.9546409999</v>
      </c>
      <c r="T249">
        <v>184.33902499999999</v>
      </c>
      <c r="U249">
        <v>4243.1688299999996</v>
      </c>
      <c r="V249">
        <f t="shared" si="75"/>
        <v>0.42431688299999998</v>
      </c>
      <c r="Y249">
        <v>2000000</v>
      </c>
      <c r="Z249">
        <v>46.938299999999998</v>
      </c>
      <c r="AA249">
        <v>90.581599999999995</v>
      </c>
      <c r="AB249">
        <v>43.643300000000004</v>
      </c>
      <c r="AD249">
        <f t="shared" si="76"/>
        <v>43504.195517549255</v>
      </c>
      <c r="AE249">
        <f t="shared" si="77"/>
        <v>0.44583739190755012</v>
      </c>
      <c r="AF249">
        <f t="shared" si="78"/>
        <v>72.772851501855996</v>
      </c>
      <c r="AG249">
        <f t="shared" si="79"/>
        <v>8.2750639499764751E-3</v>
      </c>
      <c r="AI249">
        <v>0.1326662316217827</v>
      </c>
      <c r="AJ249">
        <v>119.06361243597816</v>
      </c>
    </row>
    <row r="250" spans="2:38" x14ac:dyDescent="0.2">
      <c r="B250">
        <v>380</v>
      </c>
      <c r="C250">
        <v>2100000</v>
      </c>
      <c r="D250">
        <v>650.72857399999998</v>
      </c>
      <c r="E250">
        <v>-569465.88550800004</v>
      </c>
      <c r="F250">
        <v>2526632.9546409999</v>
      </c>
      <c r="G250">
        <v>342.19632999999999</v>
      </c>
      <c r="I250">
        <f t="shared" si="80"/>
        <v>463.51719684759155</v>
      </c>
      <c r="J250">
        <f t="shared" si="81"/>
        <v>0.16688625384277558</v>
      </c>
      <c r="K250">
        <f t="shared" si="82"/>
        <v>0.99938525653473431</v>
      </c>
      <c r="L250">
        <f t="shared" si="83"/>
        <v>3.6797919999808073</v>
      </c>
      <c r="M250">
        <f t="shared" si="84"/>
        <v>-7.3323548500015026</v>
      </c>
      <c r="O250">
        <v>380</v>
      </c>
      <c r="P250">
        <v>2100000</v>
      </c>
      <c r="Q250">
        <v>650.72857399999998</v>
      </c>
      <c r="R250">
        <v>-569465.88550800004</v>
      </c>
      <c r="S250">
        <v>2526632.9546409999</v>
      </c>
      <c r="T250">
        <v>342.19632999999999</v>
      </c>
      <c r="U250">
        <v>4685.7218140000004</v>
      </c>
      <c r="V250">
        <f t="shared" si="75"/>
        <v>0.46857218140000007</v>
      </c>
      <c r="Y250">
        <v>2100000</v>
      </c>
      <c r="Z250">
        <v>46.3063</v>
      </c>
      <c r="AA250">
        <v>90.610500000000002</v>
      </c>
      <c r="AB250">
        <v>44.304200000000002</v>
      </c>
      <c r="AD250">
        <f t="shared" si="76"/>
        <v>45510.655882645086</v>
      </c>
      <c r="AE250">
        <f t="shared" si="77"/>
        <v>0.47063121253648499</v>
      </c>
      <c r="AF250">
        <f t="shared" si="78"/>
        <v>72.122413085602275</v>
      </c>
      <c r="AG250">
        <f t="shared" si="79"/>
        <v>8.3496928934594459E-3</v>
      </c>
      <c r="AI250">
        <v>0.15612902839241979</v>
      </c>
      <c r="AJ250">
        <v>121.77051975174804</v>
      </c>
      <c r="AK250">
        <f>AVERAGE(AI245:AI255)</f>
        <v>0.13783798028562119</v>
      </c>
      <c r="AL250">
        <f>AVERAGE(AJ245:AJ255)</f>
        <v>119.79893962903211</v>
      </c>
    </row>
    <row r="251" spans="2:38" x14ac:dyDescent="0.2">
      <c r="B251">
        <v>400</v>
      </c>
      <c r="C251">
        <v>2200000</v>
      </c>
      <c r="D251">
        <v>650.74068699999998</v>
      </c>
      <c r="E251">
        <v>-569462.50441399997</v>
      </c>
      <c r="F251">
        <v>2526632.9546409999</v>
      </c>
      <c r="G251">
        <v>469.514295</v>
      </c>
      <c r="I251">
        <f t="shared" si="80"/>
        <v>466.89829084766097</v>
      </c>
      <c r="J251">
        <f t="shared" si="81"/>
        <v>0.17566974088713219</v>
      </c>
      <c r="K251">
        <f t="shared" si="82"/>
        <v>0.99938525653473431</v>
      </c>
      <c r="L251">
        <f t="shared" si="83"/>
        <v>7.0608860000502318</v>
      </c>
      <c r="M251">
        <f t="shared" si="84"/>
        <v>-6.6694772999962879</v>
      </c>
      <c r="O251">
        <v>400</v>
      </c>
      <c r="P251">
        <v>2200000</v>
      </c>
      <c r="Q251">
        <v>650.74068699999998</v>
      </c>
      <c r="R251">
        <v>-569462.50441399997</v>
      </c>
      <c r="S251">
        <v>2526632.9546409999</v>
      </c>
      <c r="T251">
        <v>469.514295</v>
      </c>
      <c r="U251">
        <v>5268.2142759999997</v>
      </c>
      <c r="V251">
        <f t="shared" si="75"/>
        <v>0.52682142759999995</v>
      </c>
      <c r="Y251">
        <v>2200000</v>
      </c>
      <c r="Z251">
        <v>46.491700000000002</v>
      </c>
      <c r="AA251">
        <v>90.386899999999997</v>
      </c>
      <c r="AB251">
        <v>43.895200000000003</v>
      </c>
      <c r="AD251">
        <f t="shared" si="76"/>
        <v>44261.843076701385</v>
      </c>
      <c r="AE251">
        <f t="shared" si="77"/>
        <v>0.54406558602403554</v>
      </c>
      <c r="AF251">
        <f t="shared" si="78"/>
        <v>66.636204751973935</v>
      </c>
      <c r="AG251">
        <f t="shared" si="79"/>
        <v>9.0371293239379941E-3</v>
      </c>
      <c r="AI251">
        <v>0.13726513911469526</v>
      </c>
      <c r="AJ251">
        <v>122.09215655605406</v>
      </c>
    </row>
    <row r="252" spans="2:38" x14ac:dyDescent="0.2">
      <c r="B252">
        <v>420</v>
      </c>
      <c r="C252">
        <v>2300000</v>
      </c>
      <c r="D252">
        <v>650.69661499999995</v>
      </c>
      <c r="E252">
        <v>-569453.494679</v>
      </c>
      <c r="F252">
        <v>2526632.9546409999</v>
      </c>
      <c r="G252">
        <v>553.12062300000002</v>
      </c>
      <c r="I252">
        <f t="shared" si="80"/>
        <v>475.90802584763151</v>
      </c>
      <c r="J252">
        <f t="shared" si="81"/>
        <v>0.1844532279314888</v>
      </c>
      <c r="K252">
        <f t="shared" si="82"/>
        <v>0.99938525653473431</v>
      </c>
      <c r="L252">
        <f t="shared" si="83"/>
        <v>16.070621000020765</v>
      </c>
      <c r="M252">
        <f t="shared" si="84"/>
        <v>-6.3880452500012321</v>
      </c>
      <c r="O252">
        <v>420</v>
      </c>
      <c r="P252">
        <v>2300000</v>
      </c>
      <c r="Q252">
        <v>650.69661499999995</v>
      </c>
      <c r="R252">
        <v>-569453.494679</v>
      </c>
      <c r="S252">
        <v>2526632.9546409999</v>
      </c>
      <c r="T252">
        <v>553.12062300000002</v>
      </c>
      <c r="U252">
        <v>5665.4231470000004</v>
      </c>
      <c r="V252">
        <f t="shared" si="75"/>
        <v>0.56654231470000005</v>
      </c>
      <c r="Y252">
        <v>2300000</v>
      </c>
      <c r="Z252">
        <v>46.596200000000003</v>
      </c>
      <c r="AA252">
        <v>90.4482</v>
      </c>
      <c r="AB252">
        <v>43.851999999999997</v>
      </c>
      <c r="AD252">
        <f t="shared" si="76"/>
        <v>44131.289138448839</v>
      </c>
      <c r="AE252">
        <f t="shared" si="77"/>
        <v>0.58681750162982071</v>
      </c>
      <c r="AF252">
        <f t="shared" si="78"/>
        <v>63.27586266469973</v>
      </c>
      <c r="AG252">
        <f t="shared" si="79"/>
        <v>9.5170571311065603E-3</v>
      </c>
      <c r="AI252">
        <v>0.15664955293583471</v>
      </c>
      <c r="AJ252">
        <v>122.36616274567902</v>
      </c>
    </row>
    <row r="253" spans="2:38" x14ac:dyDescent="0.2">
      <c r="B253">
        <v>440</v>
      </c>
      <c r="C253">
        <v>2400000</v>
      </c>
      <c r="D253">
        <v>650.69791899999996</v>
      </c>
      <c r="E253">
        <v>-569457.80181800004</v>
      </c>
      <c r="F253">
        <v>2526632.9546409999</v>
      </c>
      <c r="G253">
        <v>638.96760900000004</v>
      </c>
      <c r="I253">
        <f t="shared" si="80"/>
        <v>471.60088684759103</v>
      </c>
      <c r="J253">
        <f t="shared" si="81"/>
        <v>0.19323671497584541</v>
      </c>
      <c r="K253">
        <f t="shared" si="82"/>
        <v>0.99938525653473431</v>
      </c>
      <c r="L253">
        <f t="shared" si="83"/>
        <v>11.763481999980286</v>
      </c>
      <c r="M253">
        <f t="shared" si="84"/>
        <v>-7.0538889500017827</v>
      </c>
      <c r="O253">
        <v>440</v>
      </c>
      <c r="P253">
        <v>2400000</v>
      </c>
      <c r="Q253">
        <v>650.69791899999996</v>
      </c>
      <c r="R253">
        <v>-569457.80181800004</v>
      </c>
      <c r="S253">
        <v>2526632.9546409999</v>
      </c>
      <c r="T253">
        <v>638.96760900000004</v>
      </c>
      <c r="U253">
        <v>6462.1521030000004</v>
      </c>
      <c r="V253">
        <f t="shared" si="75"/>
        <v>0.64621521030000006</v>
      </c>
      <c r="Y253">
        <v>2400000</v>
      </c>
      <c r="Z253">
        <v>46.299799999999998</v>
      </c>
      <c r="AA253">
        <v>90.725300000000004</v>
      </c>
      <c r="AB253">
        <v>44.4255</v>
      </c>
      <c r="AD253">
        <f t="shared" si="76"/>
        <v>45885.489693904587</v>
      </c>
      <c r="AE253">
        <f t="shared" si="77"/>
        <v>0.64375279044229061</v>
      </c>
      <c r="AF253">
        <f t="shared" si="78"/>
        <v>62.800549758339407</v>
      </c>
      <c r="AG253">
        <f t="shared" si="79"/>
        <v>9.5890880305555381E-3</v>
      </c>
      <c r="AI253">
        <v>0.11545404774006832</v>
      </c>
      <c r="AJ253">
        <v>122.57976524043677</v>
      </c>
    </row>
    <row r="254" spans="2:38" x14ac:dyDescent="0.2">
      <c r="B254">
        <v>460</v>
      </c>
      <c r="C254">
        <v>2500000</v>
      </c>
      <c r="D254">
        <v>650.73213299999998</v>
      </c>
      <c r="E254">
        <v>-569431.64445400005</v>
      </c>
      <c r="F254">
        <v>2526632.9546409999</v>
      </c>
      <c r="G254">
        <v>573.90041099999996</v>
      </c>
      <c r="I254">
        <f t="shared" si="80"/>
        <v>497.75825084757525</v>
      </c>
      <c r="J254">
        <f t="shared" si="81"/>
        <v>0.20202020202020202</v>
      </c>
      <c r="K254">
        <f t="shared" si="82"/>
        <v>0.99938525653473431</v>
      </c>
      <c r="L254">
        <f t="shared" si="83"/>
        <v>37.920845999964513</v>
      </c>
      <c r="M254">
        <f t="shared" si="84"/>
        <v>-5.5306638000005481</v>
      </c>
      <c r="O254">
        <v>460</v>
      </c>
      <c r="P254">
        <v>2500000</v>
      </c>
      <c r="Q254">
        <v>650.73213299999998</v>
      </c>
      <c r="R254">
        <v>-569431.64445400005</v>
      </c>
      <c r="S254">
        <v>2526632.9546409999</v>
      </c>
      <c r="T254">
        <v>573.90041099999996</v>
      </c>
      <c r="U254">
        <v>7166.4410189999999</v>
      </c>
      <c r="V254">
        <f t="shared" si="75"/>
        <v>0.71664410190000005</v>
      </c>
      <c r="Y254">
        <v>2500000</v>
      </c>
      <c r="Z254">
        <v>46.362299999999998</v>
      </c>
      <c r="AA254">
        <v>90.765699999999995</v>
      </c>
      <c r="AB254">
        <v>44.403399999999998</v>
      </c>
      <c r="AD254">
        <f t="shared" si="76"/>
        <v>45817.044885525043</v>
      </c>
      <c r="AE254">
        <f t="shared" si="77"/>
        <v>0.71497980614873879</v>
      </c>
      <c r="AF254">
        <f t="shared" si="78"/>
        <v>59.98048789144169</v>
      </c>
      <c r="AG254">
        <f t="shared" si="79"/>
        <v>1.0039931670611249E-2</v>
      </c>
      <c r="AI254">
        <v>0.11115937311685233</v>
      </c>
      <c r="AJ254">
        <v>124.05511247076578</v>
      </c>
    </row>
    <row r="255" spans="2:38" x14ac:dyDescent="0.2">
      <c r="B255">
        <v>480</v>
      </c>
      <c r="C255">
        <v>2600000</v>
      </c>
      <c r="D255">
        <v>650.70342300000004</v>
      </c>
      <c r="E255">
        <v>-569421.20451800001</v>
      </c>
      <c r="F255">
        <v>2526632.9546409999</v>
      </c>
      <c r="G255">
        <v>689.98626400000001</v>
      </c>
      <c r="I255">
        <f t="shared" si="80"/>
        <v>508.19818684761412</v>
      </c>
      <c r="J255">
        <f t="shared" si="81"/>
        <v>0.21080368906455862</v>
      </c>
      <c r="K255">
        <f t="shared" si="82"/>
        <v>0.99938525653473431</v>
      </c>
      <c r="L255">
        <f t="shared" si="83"/>
        <v>48.360782000003383</v>
      </c>
      <c r="M255">
        <f t="shared" si="84"/>
        <v>-6.3165351999978157</v>
      </c>
      <c r="O255">
        <v>480</v>
      </c>
      <c r="P255">
        <v>2600000</v>
      </c>
      <c r="Q255">
        <v>650.70342300000004</v>
      </c>
      <c r="R255">
        <v>-569421.20451800001</v>
      </c>
      <c r="S255">
        <v>2526632.9546409999</v>
      </c>
      <c r="T255">
        <v>689.98626400000001</v>
      </c>
      <c r="U255">
        <v>7714.8942020000004</v>
      </c>
      <c r="V255">
        <f t="shared" si="75"/>
        <v>0.77148942020000011</v>
      </c>
      <c r="Y255">
        <v>2600000</v>
      </c>
      <c r="Z255">
        <v>46.715899999999998</v>
      </c>
      <c r="AA255">
        <v>90.687899999999999</v>
      </c>
      <c r="AB255">
        <v>43.972000000000001</v>
      </c>
      <c r="AD255">
        <f t="shared" si="76"/>
        <v>44494.574253898456</v>
      </c>
      <c r="AE255">
        <f t="shared" si="77"/>
        <v>0.79257476138285543</v>
      </c>
      <c r="AF255">
        <f t="shared" si="78"/>
        <v>55.82215128270343</v>
      </c>
      <c r="AG255">
        <f t="shared" si="79"/>
        <v>1.0787832180638161E-2</v>
      </c>
      <c r="AI255">
        <v>0.10435663664718883</v>
      </c>
      <c r="AJ255">
        <v>127.45398286953153</v>
      </c>
    </row>
    <row r="256" spans="2:38" x14ac:dyDescent="0.2">
      <c r="B256">
        <v>500</v>
      </c>
      <c r="C256">
        <v>2700000</v>
      </c>
      <c r="D256">
        <v>650.68044099999997</v>
      </c>
      <c r="E256">
        <v>-569430.21447000001</v>
      </c>
      <c r="F256">
        <v>2526632.9546409999</v>
      </c>
      <c r="G256">
        <v>874.901251</v>
      </c>
      <c r="I256">
        <f t="shared" si="80"/>
        <v>499.18823484762106</v>
      </c>
      <c r="J256">
        <f t="shared" si="81"/>
        <v>0.21958717610891523</v>
      </c>
      <c r="K256">
        <f t="shared" si="82"/>
        <v>0.99938525653473431</v>
      </c>
      <c r="L256">
        <f t="shared" si="83"/>
        <v>39.350830000010319</v>
      </c>
      <c r="M256">
        <f t="shared" si="84"/>
        <v>-7.2890295999994121</v>
      </c>
      <c r="O256">
        <v>500</v>
      </c>
      <c r="P256">
        <v>2700000</v>
      </c>
      <c r="Q256">
        <v>650.68044099999997</v>
      </c>
      <c r="R256">
        <v>-569430.21447000001</v>
      </c>
      <c r="S256">
        <v>2526632.9546409999</v>
      </c>
      <c r="T256">
        <v>874.901251</v>
      </c>
      <c r="U256">
        <v>8625.8913599999996</v>
      </c>
      <c r="V256">
        <f t="shared" si="75"/>
        <v>0.86258913599999998</v>
      </c>
      <c r="Y256">
        <v>2700000</v>
      </c>
      <c r="Z256">
        <v>46.428899999999999</v>
      </c>
      <c r="AA256">
        <v>90.959900000000005</v>
      </c>
      <c r="AB256">
        <v>44.530999999999999</v>
      </c>
      <c r="AD256">
        <f t="shared" si="76"/>
        <v>46213.168006688953</v>
      </c>
      <c r="AE256">
        <f t="shared" si="77"/>
        <v>0.85320926380343454</v>
      </c>
      <c r="AF256">
        <f t="shared" si="78"/>
        <v>55.659139547256174</v>
      </c>
      <c r="AG256">
        <f t="shared" si="79"/>
        <v>1.0819427050048363E-2</v>
      </c>
      <c r="AI256">
        <v>0.11590310930218967</v>
      </c>
      <c r="AJ256">
        <v>129.33788682548089</v>
      </c>
    </row>
    <row r="257" spans="2:38" x14ac:dyDescent="0.2">
      <c r="B257">
        <v>520</v>
      </c>
      <c r="C257">
        <v>2800000</v>
      </c>
      <c r="D257">
        <v>650.74211200000002</v>
      </c>
      <c r="E257">
        <v>-569431.99260300002</v>
      </c>
      <c r="F257">
        <v>2526632.9546409999</v>
      </c>
      <c r="G257">
        <v>832.85427500000003</v>
      </c>
      <c r="I257">
        <f t="shared" si="80"/>
        <v>497.41010184760671</v>
      </c>
      <c r="J257">
        <f t="shared" si="81"/>
        <v>0.22837066315327184</v>
      </c>
      <c r="K257">
        <f t="shared" si="82"/>
        <v>0.99938525653473431</v>
      </c>
      <c r="L257">
        <f t="shared" si="83"/>
        <v>37.572696999995969</v>
      </c>
      <c r="M257">
        <f t="shared" si="84"/>
        <v>-6.927438650000477</v>
      </c>
      <c r="O257">
        <v>520</v>
      </c>
      <c r="P257">
        <v>2800000</v>
      </c>
      <c r="Q257">
        <v>650.74211200000002</v>
      </c>
      <c r="R257">
        <v>-569431.99260300002</v>
      </c>
      <c r="S257">
        <v>2526632.9546409999</v>
      </c>
      <c r="T257">
        <v>832.85427500000003</v>
      </c>
      <c r="U257">
        <v>9265.5767209999995</v>
      </c>
      <c r="V257">
        <f t="shared" si="75"/>
        <v>0.92655767209999995</v>
      </c>
      <c r="Y257">
        <v>2800000</v>
      </c>
      <c r="Z257">
        <v>46.377000000000002</v>
      </c>
      <c r="AA257">
        <v>90.559899999999999</v>
      </c>
      <c r="AB257">
        <v>44.182899999999997</v>
      </c>
      <c r="AD257">
        <f t="shared" si="76"/>
        <v>45137.868969136078</v>
      </c>
      <c r="AE257">
        <f t="shared" si="77"/>
        <v>0.93831514121399839</v>
      </c>
      <c r="AF257">
        <f t="shared" si="78"/>
        <v>52.273124410026433</v>
      </c>
      <c r="AG257">
        <f t="shared" si="79"/>
        <v>1.1520260301955337E-2</v>
      </c>
      <c r="AI257">
        <v>9.8148924049823769E-2</v>
      </c>
      <c r="AJ257">
        <v>131.24384314767951</v>
      </c>
    </row>
    <row r="258" spans="2:38" x14ac:dyDescent="0.2">
      <c r="B258">
        <v>540</v>
      </c>
      <c r="C258">
        <v>2900000</v>
      </c>
      <c r="D258">
        <v>650.61825299999998</v>
      </c>
      <c r="E258">
        <v>-569437.85397900001</v>
      </c>
      <c r="F258">
        <v>2526632.9546409999</v>
      </c>
      <c r="G258">
        <v>939.56572900000003</v>
      </c>
      <c r="I258">
        <f t="shared" si="80"/>
        <v>491.54872584762052</v>
      </c>
      <c r="J258">
        <f t="shared" si="81"/>
        <v>0.23715415019762845</v>
      </c>
      <c r="K258">
        <f t="shared" si="82"/>
        <v>0.99938525653473431</v>
      </c>
      <c r="L258">
        <f t="shared" si="83"/>
        <v>31.711321000009775</v>
      </c>
      <c r="M258">
        <f t="shared" si="84"/>
        <v>-7.1316007999990685</v>
      </c>
      <c r="O258">
        <v>540</v>
      </c>
      <c r="P258">
        <v>2900000</v>
      </c>
      <c r="Q258">
        <v>650.61825299999998</v>
      </c>
      <c r="R258">
        <v>-569437.85397900001</v>
      </c>
      <c r="S258">
        <v>2526632.9546409999</v>
      </c>
      <c r="T258">
        <v>939.56572900000003</v>
      </c>
      <c r="U258">
        <v>10047.011297999999</v>
      </c>
      <c r="V258">
        <f t="shared" si="75"/>
        <v>1.0047011297999999</v>
      </c>
      <c r="Y258">
        <v>2900000</v>
      </c>
      <c r="Z258">
        <v>46.332799999999999</v>
      </c>
      <c r="AA258">
        <v>90.906400000000005</v>
      </c>
      <c r="AB258">
        <v>44.573599999999999</v>
      </c>
      <c r="AD258">
        <f t="shared" si="76"/>
        <v>46345.922595890588</v>
      </c>
      <c r="AE258">
        <f t="shared" si="77"/>
        <v>0.9909293187144983</v>
      </c>
      <c r="AF258">
        <f t="shared" si="78"/>
        <v>51.684286272676502</v>
      </c>
      <c r="AG258">
        <f t="shared" si="79"/>
        <v>1.1651510418909664E-2</v>
      </c>
      <c r="AI258">
        <v>0.135475181721423</v>
      </c>
      <c r="AJ258">
        <v>131.98449322298114</v>
      </c>
    </row>
    <row r="259" spans="2:38" x14ac:dyDescent="0.2">
      <c r="B259">
        <v>560</v>
      </c>
      <c r="C259">
        <v>3000000</v>
      </c>
      <c r="D259">
        <v>650.78777700000001</v>
      </c>
      <c r="E259">
        <v>-569412.02944499999</v>
      </c>
      <c r="F259">
        <v>2526632.9546409999</v>
      </c>
      <c r="G259">
        <v>1041.23946</v>
      </c>
      <c r="I259">
        <f t="shared" si="80"/>
        <v>517.37325984763447</v>
      </c>
      <c r="J259">
        <f t="shared" si="81"/>
        <v>0.24593763724198506</v>
      </c>
      <c r="K259">
        <f t="shared" si="82"/>
        <v>0.99938525653473431</v>
      </c>
      <c r="L259">
        <f t="shared" si="83"/>
        <v>57.53585500002373</v>
      </c>
      <c r="M259">
        <f t="shared" si="84"/>
        <v>-5.5473052999990617</v>
      </c>
      <c r="O259">
        <v>560</v>
      </c>
      <c r="P259">
        <v>3000000</v>
      </c>
      <c r="Q259">
        <v>650.78777700000001</v>
      </c>
      <c r="R259">
        <v>-569412.02944499999</v>
      </c>
      <c r="S259">
        <v>2526632.9546409999</v>
      </c>
      <c r="T259">
        <v>1041.23946</v>
      </c>
      <c r="U259">
        <v>11241.028788</v>
      </c>
      <c r="V259">
        <f t="shared" si="75"/>
        <v>1.1241028788</v>
      </c>
      <c r="Y259">
        <v>3000000</v>
      </c>
      <c r="Z259">
        <v>46.763399999999997</v>
      </c>
      <c r="AA259">
        <v>90.579400000000007</v>
      </c>
      <c r="AB259">
        <v>43.816000000000003</v>
      </c>
      <c r="AD259">
        <f t="shared" si="76"/>
        <v>44022.690499039585</v>
      </c>
      <c r="AE259">
        <f t="shared" si="77"/>
        <v>1.167204082816802</v>
      </c>
      <c r="AF259">
        <f t="shared" si="78"/>
        <v>47.340114675931495</v>
      </c>
      <c r="AG259">
        <f t="shared" si="79"/>
        <v>1.2720712742721102E-2</v>
      </c>
      <c r="AI259">
        <v>0.10764295429676925</v>
      </c>
      <c r="AJ259">
        <v>132.90432859176923</v>
      </c>
    </row>
    <row r="260" spans="2:38" x14ac:dyDescent="0.2">
      <c r="B260">
        <v>580</v>
      </c>
      <c r="C260">
        <v>3100000</v>
      </c>
      <c r="D260">
        <v>650.70237599999996</v>
      </c>
      <c r="E260">
        <v>-569406.619496</v>
      </c>
      <c r="F260">
        <v>2526632.9546409999</v>
      </c>
      <c r="G260">
        <v>1100.4865319999999</v>
      </c>
      <c r="I260">
        <f t="shared" si="80"/>
        <v>522.78320884762798</v>
      </c>
      <c r="J260">
        <f t="shared" si="81"/>
        <v>0.25472112428634169</v>
      </c>
      <c r="K260">
        <f t="shared" si="82"/>
        <v>0.99938525653473431</v>
      </c>
      <c r="L260">
        <f t="shared" si="83"/>
        <v>62.945804000017233</v>
      </c>
      <c r="M260">
        <f t="shared" si="84"/>
        <v>-6.5680345500000836</v>
      </c>
      <c r="O260">
        <v>580</v>
      </c>
      <c r="P260">
        <v>3100000</v>
      </c>
      <c r="Q260">
        <v>650.70237599999996</v>
      </c>
      <c r="R260">
        <v>-569406.619496</v>
      </c>
      <c r="S260">
        <v>2526632.9546409999</v>
      </c>
      <c r="T260">
        <v>1100.4865319999999</v>
      </c>
      <c r="U260">
        <v>12109.699033999999</v>
      </c>
      <c r="V260">
        <f t="shared" si="75"/>
        <v>1.2109699033999999</v>
      </c>
      <c r="Y260">
        <v>3100000</v>
      </c>
      <c r="Z260">
        <v>46.394199999999998</v>
      </c>
      <c r="AA260">
        <v>90.513300000000001</v>
      </c>
      <c r="AB260">
        <v>44.119100000000003</v>
      </c>
      <c r="AD260">
        <f t="shared" si="76"/>
        <v>44942.614269466496</v>
      </c>
      <c r="AE260">
        <f t="shared" si="77"/>
        <v>1.2316642553232415</v>
      </c>
      <c r="AF260">
        <f t="shared" si="78"/>
        <v>46.662831574263315</v>
      </c>
      <c r="AG260">
        <f t="shared" si="79"/>
        <v>1.2905346282760535E-2</v>
      </c>
      <c r="AI260">
        <v>0.12989381753436663</v>
      </c>
      <c r="AJ260">
        <v>133.47927825928821</v>
      </c>
    </row>
    <row r="261" spans="2:38" x14ac:dyDescent="0.2">
      <c r="B261">
        <v>600</v>
      </c>
      <c r="C261">
        <v>3200000</v>
      </c>
      <c r="D261">
        <v>650.70205199999998</v>
      </c>
      <c r="E261">
        <v>-569399.39048199996</v>
      </c>
      <c r="F261">
        <v>2526632.9546409999</v>
      </c>
      <c r="G261">
        <v>1308.706799</v>
      </c>
      <c r="I261">
        <f t="shared" si="80"/>
        <v>530.01222284766845</v>
      </c>
      <c r="J261">
        <f t="shared" si="81"/>
        <v>0.2635046113306983</v>
      </c>
      <c r="K261">
        <f t="shared" si="82"/>
        <v>0.99938525653473431</v>
      </c>
      <c r="L261">
        <f t="shared" si="83"/>
        <v>70.174818000057712</v>
      </c>
      <c r="M261">
        <f t="shared" si="84"/>
        <v>-6.4770812999977352</v>
      </c>
      <c r="O261">
        <v>600</v>
      </c>
      <c r="P261">
        <v>3200000</v>
      </c>
      <c r="Q261">
        <v>650.70205199999998</v>
      </c>
      <c r="R261">
        <v>-569399.39048199996</v>
      </c>
      <c r="S261">
        <v>2526632.9546409999</v>
      </c>
      <c r="T261">
        <v>1308.706799</v>
      </c>
      <c r="U261">
        <v>12963.728297</v>
      </c>
      <c r="V261">
        <f t="shared" si="75"/>
        <v>1.2963728297000001</v>
      </c>
      <c r="Y261">
        <v>3200000</v>
      </c>
      <c r="Z261">
        <v>46.714100000000002</v>
      </c>
      <c r="AA261">
        <v>90.896900000000002</v>
      </c>
      <c r="AB261">
        <v>44.1828</v>
      </c>
      <c r="AD261">
        <f t="shared" si="76"/>
        <v>45137.562485631337</v>
      </c>
      <c r="AE261">
        <f t="shared" si="77"/>
        <v>1.3128319485961351</v>
      </c>
      <c r="AF261">
        <f t="shared" si="78"/>
        <v>45.303066881411986</v>
      </c>
      <c r="AG261">
        <f t="shared" si="79"/>
        <v>1.3292698297365931E-2</v>
      </c>
      <c r="AI261">
        <v>9.5325968835134556E-2</v>
      </c>
      <c r="AJ261">
        <v>135.75943867791679</v>
      </c>
      <c r="AK261">
        <f>AVERAGE(AI256:AI266)</f>
        <v>0.10715461413063219</v>
      </c>
      <c r="AL261">
        <f>AVERAGE(AJ256:AJ266)</f>
        <v>138.35832712896877</v>
      </c>
    </row>
    <row r="262" spans="2:38" x14ac:dyDescent="0.2">
      <c r="B262">
        <v>620</v>
      </c>
      <c r="C262">
        <v>3300000</v>
      </c>
      <c r="D262">
        <v>650.73086899999998</v>
      </c>
      <c r="E262">
        <v>-569391.70244599995</v>
      </c>
      <c r="F262">
        <v>2526632.9546409999</v>
      </c>
      <c r="G262">
        <v>1356.7719420000001</v>
      </c>
      <c r="I262">
        <f t="shared" si="80"/>
        <v>537.70025884767529</v>
      </c>
      <c r="J262">
        <f t="shared" si="81"/>
        <v>0.27228809837505491</v>
      </c>
      <c r="K262">
        <f t="shared" si="82"/>
        <v>0.99938525653473431</v>
      </c>
      <c r="L262">
        <f t="shared" si="83"/>
        <v>77.862854000064544</v>
      </c>
      <c r="M262">
        <f t="shared" si="84"/>
        <v>-6.4541301999994172</v>
      </c>
      <c r="O262">
        <v>620</v>
      </c>
      <c r="P262">
        <v>3300000</v>
      </c>
      <c r="Q262">
        <v>650.73086899999998</v>
      </c>
      <c r="R262">
        <v>-569391.70244599995</v>
      </c>
      <c r="S262">
        <v>2526632.9546409999</v>
      </c>
      <c r="T262">
        <v>1356.7719420000001</v>
      </c>
      <c r="U262">
        <v>14067.083021</v>
      </c>
      <c r="V262">
        <f t="shared" si="75"/>
        <v>1.4067083021000002</v>
      </c>
      <c r="Y262">
        <v>3300000</v>
      </c>
      <c r="Z262">
        <v>45.950099999999999</v>
      </c>
      <c r="AA262">
        <v>90.871899999999997</v>
      </c>
      <c r="AB262">
        <v>44.921799999999998</v>
      </c>
      <c r="AD262">
        <f t="shared" si="76"/>
        <v>47440.564441441828</v>
      </c>
      <c r="AE262">
        <f t="shared" si="77"/>
        <v>1.3554126122102081</v>
      </c>
      <c r="AF262">
        <f t="shared" si="78"/>
        <v>46.078561139735911</v>
      </c>
      <c r="AG262">
        <f t="shared" si="79"/>
        <v>1.3068984471407289E-2</v>
      </c>
      <c r="AI262">
        <v>0.11829770997181649</v>
      </c>
      <c r="AJ262">
        <v>141.16434824096228</v>
      </c>
    </row>
    <row r="263" spans="2:38" x14ac:dyDescent="0.2">
      <c r="B263">
        <v>640</v>
      </c>
      <c r="C263">
        <v>3400000</v>
      </c>
      <c r="D263">
        <v>650.70488699999999</v>
      </c>
      <c r="E263">
        <v>-569390.919735</v>
      </c>
      <c r="F263">
        <v>2526632.9546409999</v>
      </c>
      <c r="G263">
        <v>1500.044791</v>
      </c>
      <c r="I263">
        <f t="shared" si="80"/>
        <v>538.48296984762419</v>
      </c>
      <c r="J263">
        <f t="shared" si="81"/>
        <v>0.28107158541941152</v>
      </c>
      <c r="K263">
        <f t="shared" si="82"/>
        <v>0.99938525653473431</v>
      </c>
      <c r="L263">
        <f t="shared" si="83"/>
        <v>78.645565000013448</v>
      </c>
      <c r="M263">
        <f t="shared" si="84"/>
        <v>-6.7993964500023143</v>
      </c>
      <c r="O263">
        <v>640</v>
      </c>
      <c r="P263">
        <v>3400000</v>
      </c>
      <c r="Q263">
        <v>650.70488699999999</v>
      </c>
      <c r="R263">
        <v>-569390.919735</v>
      </c>
      <c r="S263">
        <v>2526632.9546409999</v>
      </c>
      <c r="T263">
        <v>1500.044791</v>
      </c>
      <c r="U263">
        <v>15123.903619000001</v>
      </c>
      <c r="V263">
        <f t="shared" si="75"/>
        <v>1.5123903619000001</v>
      </c>
      <c r="Y263">
        <v>3400000</v>
      </c>
      <c r="Z263">
        <v>46.333599999999997</v>
      </c>
      <c r="AA263">
        <v>90.469300000000004</v>
      </c>
      <c r="AB263">
        <v>44.1357</v>
      </c>
      <c r="AD263">
        <f t="shared" si="76"/>
        <v>44993.362911365432</v>
      </c>
      <c r="AE263">
        <f t="shared" si="77"/>
        <v>1.5365007122315844</v>
      </c>
      <c r="AF263">
        <f t="shared" si="78"/>
        <v>42.335942414412905</v>
      </c>
      <c r="AG263">
        <f t="shared" si="79"/>
        <v>1.4224320179417717E-2</v>
      </c>
      <c r="AI263">
        <v>8.4169523546874347E-2</v>
      </c>
      <c r="AJ263">
        <v>144.3714194272446</v>
      </c>
    </row>
    <row r="264" spans="2:38" x14ac:dyDescent="0.2">
      <c r="B264">
        <v>660</v>
      </c>
      <c r="C264">
        <v>3500000</v>
      </c>
      <c r="D264">
        <v>650.75494500000002</v>
      </c>
      <c r="E264">
        <v>-569383.19666699995</v>
      </c>
      <c r="F264">
        <v>2526632.9546409999</v>
      </c>
      <c r="G264">
        <v>1600.9368790000001</v>
      </c>
      <c r="I264">
        <f t="shared" si="80"/>
        <v>546.20603784767445</v>
      </c>
      <c r="J264">
        <f t="shared" si="81"/>
        <v>0.28985507246376813</v>
      </c>
      <c r="K264">
        <f t="shared" si="82"/>
        <v>0.99938525653473431</v>
      </c>
      <c r="L264">
        <f t="shared" si="83"/>
        <v>86.36863300006371</v>
      </c>
      <c r="M264">
        <f t="shared" si="84"/>
        <v>-6.4523785999972461</v>
      </c>
      <c r="O264">
        <v>660</v>
      </c>
      <c r="P264">
        <v>3500000</v>
      </c>
      <c r="Q264">
        <v>650.75494500000002</v>
      </c>
      <c r="R264">
        <v>-569383.19666699995</v>
      </c>
      <c r="S264">
        <v>2526632.9546409999</v>
      </c>
      <c r="T264">
        <v>1600.9368790000001</v>
      </c>
      <c r="U264">
        <v>16385.978959</v>
      </c>
      <c r="V264">
        <f t="shared" si="75"/>
        <v>1.6385978959</v>
      </c>
      <c r="Y264">
        <v>3500000</v>
      </c>
      <c r="Z264">
        <v>46.301400000000001</v>
      </c>
      <c r="AA264">
        <v>90.879599999999996</v>
      </c>
      <c r="AB264">
        <v>44.578200000000002</v>
      </c>
      <c r="AD264">
        <f t="shared" si="76"/>
        <v>46360.272788340095</v>
      </c>
      <c r="AE264">
        <f t="shared" si="77"/>
        <v>1.6156367734392783</v>
      </c>
      <c r="AF264">
        <f t="shared" si="78"/>
        <v>42.300236777482432</v>
      </c>
      <c r="AG264">
        <f t="shared" si="79"/>
        <v>1.4236326930457455E-2</v>
      </c>
      <c r="AI264">
        <v>9.2386527495142201E-2</v>
      </c>
      <c r="AJ264">
        <v>145.56859437832904</v>
      </c>
    </row>
    <row r="265" spans="2:38" x14ac:dyDescent="0.2">
      <c r="B265">
        <v>680</v>
      </c>
      <c r="C265">
        <v>3600000</v>
      </c>
      <c r="D265">
        <v>650.65913699999999</v>
      </c>
      <c r="E265">
        <v>-569362.86526600004</v>
      </c>
      <c r="F265">
        <v>2526632.9546409999</v>
      </c>
      <c r="G265">
        <v>1781.965835</v>
      </c>
      <c r="I265">
        <f t="shared" si="80"/>
        <v>566.53743884759024</v>
      </c>
      <c r="J265">
        <f t="shared" si="81"/>
        <v>0.29863855950812473</v>
      </c>
      <c r="K265">
        <f t="shared" si="82"/>
        <v>0.99938525653473431</v>
      </c>
      <c r="L265">
        <f t="shared" si="83"/>
        <v>106.7000339999795</v>
      </c>
      <c r="M265">
        <f t="shared" si="84"/>
        <v>-5.8219619500039697</v>
      </c>
      <c r="O265">
        <v>680</v>
      </c>
      <c r="P265">
        <v>3600000</v>
      </c>
      <c r="Q265">
        <v>650.65913699999999</v>
      </c>
      <c r="R265">
        <v>-569362.86526600004</v>
      </c>
      <c r="S265">
        <v>2526632.9546409999</v>
      </c>
      <c r="T265">
        <v>1781.965835</v>
      </c>
      <c r="U265">
        <v>17236.853947</v>
      </c>
      <c r="V265">
        <f t="shared" si="75"/>
        <v>1.7236853947000002</v>
      </c>
      <c r="Y265">
        <v>3600000</v>
      </c>
      <c r="Z265">
        <v>46.1584</v>
      </c>
      <c r="AA265">
        <v>90.903400000000005</v>
      </c>
      <c r="AB265">
        <v>44.744999999999997</v>
      </c>
      <c r="AD265">
        <f t="shared" si="76"/>
        <v>46882.626588663741</v>
      </c>
      <c r="AE265">
        <f t="shared" si="77"/>
        <v>1.6805962348854293</v>
      </c>
      <c r="AF265">
        <f t="shared" si="78"/>
        <v>41.518702546607798</v>
      </c>
      <c r="AG265">
        <f t="shared" si="79"/>
        <v>1.4504306807853308E-2</v>
      </c>
      <c r="AI265">
        <v>0.11540725452674183</v>
      </c>
      <c r="AJ265">
        <v>146.45008363573939</v>
      </c>
    </row>
    <row r="266" spans="2:38" x14ac:dyDescent="0.2">
      <c r="B266">
        <v>700</v>
      </c>
      <c r="C266">
        <v>3700000</v>
      </c>
      <c r="D266">
        <v>650.74587499999996</v>
      </c>
      <c r="E266">
        <v>-569378.72675999999</v>
      </c>
      <c r="F266">
        <v>2526632.9546409999</v>
      </c>
      <c r="G266">
        <v>1883.455471</v>
      </c>
      <c r="I266">
        <f t="shared" si="80"/>
        <v>550.67594484763686</v>
      </c>
      <c r="J266">
        <f t="shared" si="81"/>
        <v>0.30742204655248134</v>
      </c>
      <c r="K266">
        <f t="shared" si="82"/>
        <v>0.99938525653473431</v>
      </c>
      <c r="L266">
        <f t="shared" si="83"/>
        <v>90.838540000026114</v>
      </c>
      <c r="M266">
        <f t="shared" si="84"/>
        <v>-7.6316066999974286</v>
      </c>
      <c r="O266">
        <v>700</v>
      </c>
      <c r="P266">
        <v>3700000</v>
      </c>
      <c r="Q266">
        <v>650.74587499999996</v>
      </c>
      <c r="R266">
        <v>-569378.72675999999</v>
      </c>
      <c r="S266">
        <v>2526632.9546409999</v>
      </c>
      <c r="T266">
        <v>1883.455471</v>
      </c>
      <c r="U266">
        <v>19137.191422</v>
      </c>
      <c r="V266">
        <f t="shared" si="75"/>
        <v>1.9137191422000002</v>
      </c>
      <c r="Y266">
        <v>3700000</v>
      </c>
      <c r="Z266">
        <v>46.24</v>
      </c>
      <c r="AA266">
        <v>90.681100000000001</v>
      </c>
      <c r="AB266">
        <v>44.441099999999999</v>
      </c>
      <c r="AD266">
        <f t="shared" si="76"/>
        <v>45933.844694503896</v>
      </c>
      <c r="AE266">
        <f t="shared" si="77"/>
        <v>1.9044199517418965</v>
      </c>
      <c r="AF266">
        <f t="shared" si="78"/>
        <v>39.516230392900347</v>
      </c>
      <c r="AG266">
        <f t="shared" si="79"/>
        <v>1.5239307849267771E-2</v>
      </c>
      <c r="AI266">
        <v>8.6049784156672249E-2</v>
      </c>
      <c r="AJ266">
        <v>149.67788401126532</v>
      </c>
    </row>
    <row r="267" spans="2:38" x14ac:dyDescent="0.2">
      <c r="B267">
        <v>720</v>
      </c>
      <c r="C267">
        <v>3800000</v>
      </c>
      <c r="D267">
        <v>650.68413499999997</v>
      </c>
      <c r="E267">
        <v>-569352.81858199998</v>
      </c>
      <c r="F267">
        <v>2526632.9546409999</v>
      </c>
      <c r="G267">
        <v>2074.8336829999998</v>
      </c>
      <c r="I267">
        <f t="shared" si="80"/>
        <v>576.58412284764927</v>
      </c>
      <c r="J267">
        <f t="shared" si="81"/>
        <v>0.31620553359683795</v>
      </c>
      <c r="K267">
        <f t="shared" si="82"/>
        <v>0.99938525653473431</v>
      </c>
      <c r="L267">
        <f t="shared" si="83"/>
        <v>116.74671800003853</v>
      </c>
      <c r="M267">
        <f t="shared" si="84"/>
        <v>-5.5431230999991383</v>
      </c>
      <c r="O267">
        <v>720</v>
      </c>
      <c r="P267">
        <v>3800000</v>
      </c>
      <c r="Q267">
        <v>650.68413499999997</v>
      </c>
      <c r="R267">
        <v>-569352.81858199998</v>
      </c>
      <c r="S267">
        <v>2526632.9546409999</v>
      </c>
      <c r="T267">
        <v>2074.8336829999998</v>
      </c>
      <c r="U267">
        <v>20150.250106</v>
      </c>
      <c r="V267">
        <f t="shared" si="75"/>
        <v>2.0150250106000001</v>
      </c>
      <c r="Y267">
        <v>3800000</v>
      </c>
      <c r="Z267">
        <v>45.569400000000002</v>
      </c>
      <c r="AA267">
        <v>90.967500000000001</v>
      </c>
      <c r="AB267">
        <v>45.398099999999999</v>
      </c>
      <c r="AD267">
        <f t="shared" si="76"/>
        <v>48965.639310363316</v>
      </c>
      <c r="AE267">
        <f t="shared" si="77"/>
        <v>1.8810759516402025</v>
      </c>
      <c r="AF267">
        <f t="shared" si="78"/>
        <v>40.954316656528867</v>
      </c>
      <c r="AG267">
        <f t="shared" si="79"/>
        <v>1.4704188695186011E-2</v>
      </c>
      <c r="AI267">
        <v>7.8859836041570486E-2</v>
      </c>
      <c r="AJ267">
        <v>150.64803878119702</v>
      </c>
    </row>
    <row r="268" spans="2:38" x14ac:dyDescent="0.2">
      <c r="B268">
        <v>740</v>
      </c>
      <c r="C268">
        <v>3900000</v>
      </c>
      <c r="D268">
        <v>650.69706199999996</v>
      </c>
      <c r="E268">
        <v>-569340.93728499999</v>
      </c>
      <c r="F268">
        <v>2526632.9546409999</v>
      </c>
      <c r="G268">
        <v>2282.3986340000001</v>
      </c>
      <c r="I268">
        <f t="shared" si="80"/>
        <v>588.46541984763462</v>
      </c>
      <c r="J268">
        <f t="shared" si="81"/>
        <v>0.32498902064119456</v>
      </c>
      <c r="K268">
        <f t="shared" si="82"/>
        <v>0.99938525653473431</v>
      </c>
      <c r="L268">
        <f t="shared" si="83"/>
        <v>128.62801500002388</v>
      </c>
      <c r="M268">
        <f t="shared" si="84"/>
        <v>-6.2444671500004914</v>
      </c>
      <c r="O268">
        <v>740</v>
      </c>
      <c r="P268">
        <v>3900000</v>
      </c>
      <c r="Q268">
        <v>650.69706199999996</v>
      </c>
      <c r="R268">
        <v>-569340.93728499999</v>
      </c>
      <c r="S268">
        <v>2526632.9546409999</v>
      </c>
      <c r="T268">
        <v>2282.3986340000001</v>
      </c>
      <c r="U268">
        <v>21528.293055999999</v>
      </c>
      <c r="V268">
        <f t="shared" si="75"/>
        <v>2.1528293056000001</v>
      </c>
      <c r="Y268">
        <v>3900000</v>
      </c>
      <c r="Z268">
        <v>46.354500000000002</v>
      </c>
      <c r="AA268">
        <v>90.963099999999997</v>
      </c>
      <c r="AB268">
        <v>44.608600000000003</v>
      </c>
      <c r="AD268">
        <f t="shared" si="76"/>
        <v>46455.183324146667</v>
      </c>
      <c r="AE268">
        <f t="shared" si="77"/>
        <v>2.1183257129754711</v>
      </c>
      <c r="AF268">
        <f t="shared" si="78"/>
        <v>37.804474861893411</v>
      </c>
      <c r="AG268">
        <f t="shared" si="79"/>
        <v>1.5929331175739001E-2</v>
      </c>
      <c r="AI268">
        <v>0.12771635884014335</v>
      </c>
      <c r="AJ268">
        <v>151.15604417067075</v>
      </c>
    </row>
    <row r="269" spans="2:38" x14ac:dyDescent="0.2">
      <c r="B269">
        <v>760</v>
      </c>
      <c r="C269">
        <v>4000000</v>
      </c>
      <c r="D269">
        <v>650.69522600000005</v>
      </c>
      <c r="E269">
        <v>-569331.16500200005</v>
      </c>
      <c r="F269">
        <v>2526632.9546409999</v>
      </c>
      <c r="G269">
        <v>2370.5579769999999</v>
      </c>
      <c r="I269">
        <f t="shared" si="80"/>
        <v>598.23770284757484</v>
      </c>
      <c r="J269">
        <f t="shared" si="81"/>
        <v>0.33377250768555117</v>
      </c>
      <c r="K269">
        <f t="shared" si="82"/>
        <v>0.99938525653473431</v>
      </c>
      <c r="L269">
        <f t="shared" si="83"/>
        <v>138.4002979999641</v>
      </c>
      <c r="M269">
        <f t="shared" si="84"/>
        <v>-6.3499178500027487</v>
      </c>
      <c r="O269">
        <v>760</v>
      </c>
      <c r="P269">
        <v>4000000</v>
      </c>
      <c r="Q269">
        <v>650.69522600000005</v>
      </c>
      <c r="R269">
        <v>-569331.16500200005</v>
      </c>
      <c r="S269">
        <v>2526632.9546409999</v>
      </c>
      <c r="T269">
        <v>2370.5579769999999</v>
      </c>
      <c r="U269">
        <v>22987.89313</v>
      </c>
      <c r="V269">
        <f t="shared" si="75"/>
        <v>2.2987893130000003</v>
      </c>
      <c r="Y269">
        <v>4000000</v>
      </c>
      <c r="Z269">
        <v>46.028100000000002</v>
      </c>
      <c r="AA269">
        <v>91.578500000000005</v>
      </c>
      <c r="AB269">
        <v>45.550400000000003</v>
      </c>
      <c r="AD269">
        <f t="shared" si="76"/>
        <v>49460.099181995531</v>
      </c>
      <c r="AE269">
        <f t="shared" si="77"/>
        <v>2.1245233369120378</v>
      </c>
      <c r="AF269">
        <f t="shared" si="78"/>
        <v>39.190620693944346</v>
      </c>
      <c r="AG269">
        <f t="shared" si="79"/>
        <v>1.5365921471436419E-2</v>
      </c>
      <c r="AI269">
        <v>7.57203187074698E-2</v>
      </c>
      <c r="AJ269">
        <v>153.46570746578544</v>
      </c>
    </row>
    <row r="270" spans="2:38" x14ac:dyDescent="0.2">
      <c r="B270">
        <v>780</v>
      </c>
      <c r="C270">
        <v>4100000</v>
      </c>
      <c r="D270">
        <v>650.690021</v>
      </c>
      <c r="E270">
        <v>-569329.841227</v>
      </c>
      <c r="F270">
        <v>2526632.9546409999</v>
      </c>
      <c r="G270">
        <v>2670.3633840000002</v>
      </c>
      <c r="I270">
        <f t="shared" si="80"/>
        <v>599.56147784763016</v>
      </c>
      <c r="J270">
        <f t="shared" si="81"/>
        <v>0.34255599472990778</v>
      </c>
      <c r="K270">
        <f t="shared" si="82"/>
        <v>0.99938525653473431</v>
      </c>
      <c r="L270">
        <f t="shared" si="83"/>
        <v>139.72407300001942</v>
      </c>
      <c r="M270">
        <f t="shared" si="84"/>
        <v>-6.7723432499969931</v>
      </c>
      <c r="O270">
        <v>780</v>
      </c>
      <c r="P270">
        <v>4100000</v>
      </c>
      <c r="Q270">
        <v>650.690021</v>
      </c>
      <c r="R270">
        <v>-569329.841227</v>
      </c>
      <c r="S270">
        <v>2526632.9546409999</v>
      </c>
      <c r="T270">
        <v>2670.3633840000002</v>
      </c>
      <c r="U270">
        <v>24612.324741</v>
      </c>
      <c r="V270">
        <f t="shared" si="75"/>
        <v>2.4612324741</v>
      </c>
      <c r="Y270">
        <v>4100000</v>
      </c>
      <c r="Z270">
        <v>45.723999999999997</v>
      </c>
      <c r="AA270">
        <v>91.555999999999997</v>
      </c>
      <c r="AB270">
        <v>45.832000000000001</v>
      </c>
      <c r="AD270">
        <f t="shared" si="76"/>
        <v>50383.093029159252</v>
      </c>
      <c r="AE270">
        <f t="shared" si="77"/>
        <v>2.2329815291380157</v>
      </c>
      <c r="AF270">
        <f t="shared" si="78"/>
        <v>38.898331566871413</v>
      </c>
      <c r="AG270">
        <f t="shared" si="79"/>
        <v>1.5481383795722396E-2</v>
      </c>
      <c r="AI270">
        <v>7.6474128744693282E-2</v>
      </c>
      <c r="AJ270">
        <v>160.65904714199206</v>
      </c>
    </row>
    <row r="271" spans="2:38" x14ac:dyDescent="0.2">
      <c r="B271">
        <v>800</v>
      </c>
      <c r="C271">
        <v>4200000</v>
      </c>
      <c r="D271">
        <v>650.7663</v>
      </c>
      <c r="E271">
        <v>-569299.69721799996</v>
      </c>
      <c r="F271">
        <v>2526632.9546409999</v>
      </c>
      <c r="G271">
        <v>2811.4660180000001</v>
      </c>
      <c r="I271">
        <f t="shared" si="80"/>
        <v>629.70548684766982</v>
      </c>
      <c r="J271">
        <f t="shared" si="81"/>
        <v>0.35133948177426438</v>
      </c>
      <c r="K271">
        <f t="shared" si="82"/>
        <v>0.99938525653473431</v>
      </c>
      <c r="L271">
        <f t="shared" si="83"/>
        <v>169.86808200005908</v>
      </c>
      <c r="M271">
        <f t="shared" si="84"/>
        <v>-5.3313315499977758</v>
      </c>
      <c r="O271">
        <v>800</v>
      </c>
      <c r="P271">
        <v>4200000</v>
      </c>
      <c r="Q271">
        <v>650.7663</v>
      </c>
      <c r="R271">
        <v>-569299.69721799996</v>
      </c>
      <c r="S271">
        <v>2526632.9546409999</v>
      </c>
      <c r="T271">
        <v>2811.4660180000001</v>
      </c>
      <c r="U271">
        <v>26322.720904999998</v>
      </c>
      <c r="V271">
        <f t="shared" si="75"/>
        <v>2.6322720904999999</v>
      </c>
      <c r="Y271">
        <v>4200000</v>
      </c>
      <c r="Z271">
        <v>46.412100000000002</v>
      </c>
      <c r="AA271">
        <v>91.241600000000005</v>
      </c>
      <c r="AB271">
        <v>44.829500000000003</v>
      </c>
      <c r="AD271">
        <f t="shared" si="76"/>
        <v>47148.739094272554</v>
      </c>
      <c r="AE271">
        <f t="shared" si="77"/>
        <v>2.5519844023936349</v>
      </c>
      <c r="AF271">
        <f t="shared" si="78"/>
        <v>35.491213353213659</v>
      </c>
      <c r="AG271">
        <f t="shared" si="79"/>
        <v>1.6967579947375112E-2</v>
      </c>
      <c r="AI271">
        <v>6.9417289706070195E-2</v>
      </c>
      <c r="AJ271">
        <v>161.77302259566497</v>
      </c>
    </row>
    <row r="272" spans="2:38" x14ac:dyDescent="0.2">
      <c r="B272">
        <v>820</v>
      </c>
      <c r="C272">
        <v>4300000</v>
      </c>
      <c r="D272">
        <v>650.68587200000002</v>
      </c>
      <c r="E272">
        <v>-569282.18644099997</v>
      </c>
      <c r="F272">
        <v>2526632.9546409999</v>
      </c>
      <c r="G272">
        <v>2991.5062589999998</v>
      </c>
      <c r="I272">
        <f t="shared" si="80"/>
        <v>647.21626384765841</v>
      </c>
      <c r="J272">
        <f t="shared" si="81"/>
        <v>0.36012296881862099</v>
      </c>
      <c r="K272">
        <f t="shared" si="82"/>
        <v>0.99938525653473431</v>
      </c>
      <c r="L272">
        <f t="shared" si="83"/>
        <v>187.37885900004767</v>
      </c>
      <c r="M272">
        <f t="shared" si="84"/>
        <v>-5.9629931500003295</v>
      </c>
      <c r="O272">
        <v>820</v>
      </c>
      <c r="P272">
        <v>4300000</v>
      </c>
      <c r="Q272">
        <v>650.68587200000002</v>
      </c>
      <c r="R272">
        <v>-569282.18644099997</v>
      </c>
      <c r="S272">
        <v>2526632.9546409999</v>
      </c>
      <c r="T272">
        <v>2991.5062589999998</v>
      </c>
      <c r="U272">
        <v>28449.558666000001</v>
      </c>
      <c r="V272">
        <f t="shared" si="75"/>
        <v>2.8449558666000003</v>
      </c>
      <c r="Y272">
        <v>4300000</v>
      </c>
      <c r="Z272">
        <v>45.804900000000004</v>
      </c>
      <c r="AA272">
        <v>91.793599999999998</v>
      </c>
      <c r="AB272">
        <v>45.988700000000001</v>
      </c>
      <c r="AD272">
        <f t="shared" si="76"/>
        <v>50901.642598350023</v>
      </c>
      <c r="AE272">
        <f t="shared" si="77"/>
        <v>2.5548244032573568</v>
      </c>
      <c r="AF272">
        <f t="shared" si="78"/>
        <v>37.381669722837046</v>
      </c>
      <c r="AG272">
        <f t="shared" si="79"/>
        <v>1.6109499775289773E-2</v>
      </c>
      <c r="AI272">
        <v>9.5341727087247793E-2</v>
      </c>
      <c r="AJ272">
        <v>166.89925115000182</v>
      </c>
      <c r="AK272">
        <f>AVERAGE(AI267:AI277)</f>
        <v>7.8908763339519697E-2</v>
      </c>
      <c r="AL272">
        <f>AVERAGE(AJ267:AJ277)</f>
        <v>165.00187018128079</v>
      </c>
    </row>
    <row r="273" spans="2:38" x14ac:dyDescent="0.2">
      <c r="B273">
        <v>840</v>
      </c>
      <c r="C273">
        <v>4400000</v>
      </c>
      <c r="D273">
        <v>650.64784899999995</v>
      </c>
      <c r="E273">
        <v>-569274.54806199996</v>
      </c>
      <c r="F273">
        <v>2526632.9546409999</v>
      </c>
      <c r="G273">
        <v>3147.025048</v>
      </c>
      <c r="I273">
        <f t="shared" si="80"/>
        <v>654.85464284766931</v>
      </c>
      <c r="J273">
        <f t="shared" si="81"/>
        <v>0.3689064558629776</v>
      </c>
      <c r="K273">
        <f t="shared" si="82"/>
        <v>0.99938525653473431</v>
      </c>
      <c r="L273">
        <f t="shared" si="83"/>
        <v>195.01723800005857</v>
      </c>
      <c r="M273">
        <f t="shared" si="84"/>
        <v>-6.4566130499992145</v>
      </c>
      <c r="O273">
        <v>840</v>
      </c>
      <c r="P273">
        <v>4400000</v>
      </c>
      <c r="Q273">
        <v>650.64784899999995</v>
      </c>
      <c r="R273">
        <v>-569274.54806199996</v>
      </c>
      <c r="S273">
        <v>2526632.9546409999</v>
      </c>
      <c r="T273">
        <v>3147.025048</v>
      </c>
      <c r="U273">
        <v>29933.210519</v>
      </c>
      <c r="V273">
        <f t="shared" si="75"/>
        <v>2.9933210519000002</v>
      </c>
      <c r="Y273">
        <v>4400000</v>
      </c>
      <c r="Z273">
        <v>45.1372</v>
      </c>
      <c r="AA273">
        <v>91.588200000000001</v>
      </c>
      <c r="AB273">
        <v>46.451000000000001</v>
      </c>
      <c r="AD273">
        <f t="shared" si="76"/>
        <v>52452.18708093535</v>
      </c>
      <c r="AE273">
        <f t="shared" si="77"/>
        <v>2.6085971651130584</v>
      </c>
      <c r="AF273">
        <f t="shared" si="78"/>
        <v>37.603222690641985</v>
      </c>
      <c r="AG273">
        <f t="shared" si="79"/>
        <v>1.6014584839024043E-2</v>
      </c>
      <c r="AI273">
        <v>6.7429451972776763E-2</v>
      </c>
      <c r="AJ273">
        <v>169.24173633489599</v>
      </c>
    </row>
    <row r="274" spans="2:38" x14ac:dyDescent="0.2">
      <c r="B274">
        <v>860</v>
      </c>
      <c r="C274">
        <v>4500000</v>
      </c>
      <c r="D274">
        <v>650.66715799999997</v>
      </c>
      <c r="E274">
        <v>-569263.23003900005</v>
      </c>
      <c r="F274">
        <v>2526632.9546409999</v>
      </c>
      <c r="G274">
        <v>3525.887146</v>
      </c>
      <c r="I274">
        <f t="shared" si="80"/>
        <v>666.17266584758181</v>
      </c>
      <c r="J274">
        <f t="shared" si="81"/>
        <v>0.37768994290733421</v>
      </c>
      <c r="K274">
        <f t="shared" si="82"/>
        <v>0.99938525653473431</v>
      </c>
      <c r="L274">
        <f t="shared" si="83"/>
        <v>206.33526099997107</v>
      </c>
      <c r="M274">
        <f t="shared" si="84"/>
        <v>-6.2726308500041341</v>
      </c>
      <c r="O274">
        <v>860</v>
      </c>
      <c r="P274">
        <v>4500000</v>
      </c>
      <c r="Q274">
        <v>650.66715799999997</v>
      </c>
      <c r="R274">
        <v>-569263.23003900005</v>
      </c>
      <c r="S274">
        <v>2526632.9546409999</v>
      </c>
      <c r="T274">
        <v>3525.887146</v>
      </c>
      <c r="U274">
        <v>31290.547544000001</v>
      </c>
      <c r="V274">
        <f t="shared" si="75"/>
        <v>3.1290547544000002</v>
      </c>
      <c r="Y274">
        <v>4500000</v>
      </c>
      <c r="Z274">
        <v>45.5732</v>
      </c>
      <c r="AA274">
        <v>91.915400000000005</v>
      </c>
      <c r="AB274">
        <v>46.342199999999998</v>
      </c>
      <c r="AD274">
        <f t="shared" si="76"/>
        <v>52084.480790963025</v>
      </c>
      <c r="AE274">
        <f>V274*$AD$228/AD274</f>
        <v>2.7461366420892048</v>
      </c>
      <c r="AF274">
        <f t="shared" si="78"/>
        <v>36.471249223625506</v>
      </c>
      <c r="AG274">
        <f t="shared" si="79"/>
        <v>1.651163622906298E-2</v>
      </c>
      <c r="AI274">
        <v>6.5617537517301552E-2</v>
      </c>
      <c r="AJ274">
        <v>169.25997611867894</v>
      </c>
    </row>
    <row r="275" spans="2:38" x14ac:dyDescent="0.2">
      <c r="B275">
        <v>880</v>
      </c>
      <c r="C275">
        <v>4600000</v>
      </c>
      <c r="D275">
        <v>650.71587999999997</v>
      </c>
      <c r="E275">
        <v>-569234.53704700002</v>
      </c>
      <c r="F275">
        <v>2526632.9546409999</v>
      </c>
      <c r="G275">
        <v>3626.769303</v>
      </c>
      <c r="I275">
        <f t="shared" si="80"/>
        <v>694.86565784760751</v>
      </c>
      <c r="J275">
        <f t="shared" si="81"/>
        <v>0.38647342995169082</v>
      </c>
      <c r="K275">
        <f t="shared" si="82"/>
        <v>0.99938525653473431</v>
      </c>
      <c r="L275">
        <f t="shared" si="83"/>
        <v>235.02825299999677</v>
      </c>
      <c r="M275">
        <f t="shared" si="84"/>
        <v>-5.4038823999984746</v>
      </c>
      <c r="O275">
        <v>880</v>
      </c>
      <c r="P275">
        <v>4600000</v>
      </c>
      <c r="Q275">
        <v>650.71587999999997</v>
      </c>
      <c r="R275">
        <v>-569234.53704700002</v>
      </c>
      <c r="S275">
        <v>2526632.9546409999</v>
      </c>
      <c r="T275">
        <v>3626.769303</v>
      </c>
      <c r="U275">
        <v>33501.245591999999</v>
      </c>
      <c r="V275">
        <f t="shared" si="75"/>
        <v>3.3501245592000002</v>
      </c>
      <c r="Y275">
        <v>4600000</v>
      </c>
      <c r="Z275">
        <v>45.660800000000002</v>
      </c>
      <c r="AA275">
        <v>91.934600000000003</v>
      </c>
      <c r="AB275">
        <v>46.273800000000001</v>
      </c>
      <c r="AD275">
        <f t="shared" ref="AD275:AD288" si="85">(1/6)*3.14*(AB275)^3</f>
        <v>51854.194607471371</v>
      </c>
      <c r="AE275">
        <f t="shared" ref="AE275:AE288" si="86">V275*$AD$228/AD275</f>
        <v>2.9532103432113876</v>
      </c>
      <c r="AF275">
        <f t="shared" ref="AF275:AF288" si="87">AD275/O275*0.6022</f>
        <v>35.484768173430972</v>
      </c>
      <c r="AG275">
        <f t="shared" ref="AG275:AG288" si="88">O275/AD275</f>
        <v>1.6970661807814598E-2</v>
      </c>
      <c r="AI275">
        <v>9.0131630417994463E-2</v>
      </c>
      <c r="AJ275">
        <v>174.05183505235638</v>
      </c>
    </row>
    <row r="276" spans="2:38" x14ac:dyDescent="0.2">
      <c r="B276">
        <v>900</v>
      </c>
      <c r="C276">
        <v>4700000</v>
      </c>
      <c r="D276">
        <v>650.71106899999995</v>
      </c>
      <c r="E276">
        <v>-569231.05424700002</v>
      </c>
      <c r="F276">
        <v>2526632.9546409999</v>
      </c>
      <c r="G276">
        <v>3877.346708</v>
      </c>
      <c r="I276">
        <f t="shared" si="80"/>
        <v>698.34845784760546</v>
      </c>
      <c r="J276">
        <f t="shared" si="81"/>
        <v>0.39525691699604742</v>
      </c>
      <c r="K276">
        <f t="shared" si="82"/>
        <v>0.99938525653473431</v>
      </c>
      <c r="L276">
        <f t="shared" si="83"/>
        <v>238.51105299999472</v>
      </c>
      <c r="M276">
        <f t="shared" si="84"/>
        <v>-6.6643919999998618</v>
      </c>
      <c r="O276">
        <v>900</v>
      </c>
      <c r="P276">
        <v>4700000</v>
      </c>
      <c r="Q276">
        <v>650.71106899999995</v>
      </c>
      <c r="R276">
        <v>-569231.05424700002</v>
      </c>
      <c r="S276">
        <v>2526632.9546409999</v>
      </c>
      <c r="T276">
        <v>3877.346708</v>
      </c>
      <c r="U276">
        <v>35508.597440999998</v>
      </c>
      <c r="V276">
        <f t="shared" si="75"/>
        <v>3.5508597440999998</v>
      </c>
      <c r="Y276">
        <v>4700000</v>
      </c>
      <c r="Z276">
        <v>45.541499999999999</v>
      </c>
      <c r="AA276">
        <v>92.114900000000006</v>
      </c>
      <c r="AB276">
        <v>46.573399999999999</v>
      </c>
      <c r="AD276">
        <f t="shared" si="85"/>
        <v>52867.920641268342</v>
      </c>
      <c r="AE276">
        <f t="shared" si="86"/>
        <v>3.0701430286469855</v>
      </c>
      <c r="AF276">
        <f t="shared" si="87"/>
        <v>35.374513122413099</v>
      </c>
      <c r="AG276">
        <f t="shared" si="88"/>
        <v>1.702355585548538E-2</v>
      </c>
      <c r="AI276">
        <v>6.0470336478386462E-2</v>
      </c>
      <c r="AJ276">
        <v>176.67324925282563</v>
      </c>
    </row>
    <row r="277" spans="2:38" x14ac:dyDescent="0.2">
      <c r="B277">
        <v>920</v>
      </c>
      <c r="C277">
        <v>4800000</v>
      </c>
      <c r="D277">
        <v>650.69766800000002</v>
      </c>
      <c r="E277">
        <v>-569204.85487899999</v>
      </c>
      <c r="F277">
        <v>2526632.9546409999</v>
      </c>
      <c r="G277">
        <v>4140.2078389999997</v>
      </c>
      <c r="I277">
        <f t="shared" si="80"/>
        <v>724.54782584763598</v>
      </c>
      <c r="J277">
        <f t="shared" si="81"/>
        <v>0.40404040404040403</v>
      </c>
      <c r="K277">
        <f t="shared" si="82"/>
        <v>0.99938525653473431</v>
      </c>
      <c r="L277">
        <f t="shared" si="83"/>
        <v>264.71042100002524</v>
      </c>
      <c r="M277">
        <f t="shared" si="84"/>
        <v>-5.5285635999982334</v>
      </c>
      <c r="O277">
        <v>920</v>
      </c>
      <c r="P277">
        <v>4800000</v>
      </c>
      <c r="Q277">
        <v>650.69766800000002</v>
      </c>
      <c r="R277">
        <v>-569204.85487899999</v>
      </c>
      <c r="S277">
        <v>2526632.9546409999</v>
      </c>
      <c r="T277">
        <v>4140.2078389999997</v>
      </c>
      <c r="U277">
        <v>36942.394919999999</v>
      </c>
      <c r="V277">
        <f t="shared" si="75"/>
        <v>3.6942394919999999</v>
      </c>
      <c r="Y277">
        <v>4800000</v>
      </c>
      <c r="Z277">
        <v>45.0916</v>
      </c>
      <c r="AA277">
        <v>92.179299999999998</v>
      </c>
      <c r="AB277">
        <v>47.087699999999998</v>
      </c>
      <c r="AD277">
        <f t="shared" si="85"/>
        <v>54638.759560957762</v>
      </c>
      <c r="AE277">
        <f t="shared" si="86"/>
        <v>3.0905909954122466</v>
      </c>
      <c r="AF277">
        <f t="shared" si="87"/>
        <v>35.764631530009524</v>
      </c>
      <c r="AG277">
        <f t="shared" si="88"/>
        <v>1.683786395211995E-2</v>
      </c>
      <c r="AI277">
        <v>6.0817781221062517E-2</v>
      </c>
      <c r="AJ277">
        <v>181.1926639300199</v>
      </c>
    </row>
    <row r="278" spans="2:38" x14ac:dyDescent="0.2">
      <c r="B278">
        <v>940</v>
      </c>
      <c r="C278">
        <v>4900000</v>
      </c>
      <c r="D278">
        <v>650.72142099999996</v>
      </c>
      <c r="E278">
        <v>-569209.11431199999</v>
      </c>
      <c r="F278">
        <v>2526632.9546409999</v>
      </c>
      <c r="G278">
        <v>4312.5870860000005</v>
      </c>
      <c r="I278">
        <f t="shared" si="80"/>
        <v>720.28839284763671</v>
      </c>
      <c r="J278">
        <f t="shared" si="81"/>
        <v>0.41282389108476064</v>
      </c>
      <c r="K278">
        <f t="shared" si="82"/>
        <v>0.99938525653473431</v>
      </c>
      <c r="L278">
        <f t="shared" si="83"/>
        <v>260.45098800002597</v>
      </c>
      <c r="M278">
        <f t="shared" si="84"/>
        <v>-7.0515036499997219</v>
      </c>
      <c r="O278">
        <v>940</v>
      </c>
      <c r="P278">
        <v>4900000</v>
      </c>
      <c r="Q278">
        <v>650.72142099999996</v>
      </c>
      <c r="R278">
        <v>-569209.11431199999</v>
      </c>
      <c r="S278">
        <v>2526632.9546409999</v>
      </c>
      <c r="T278">
        <v>4312.5870860000005</v>
      </c>
      <c r="U278">
        <v>38688.728245999999</v>
      </c>
      <c r="V278">
        <f t="shared" si="75"/>
        <v>3.8688728245999999</v>
      </c>
      <c r="Y278">
        <v>4900000</v>
      </c>
      <c r="Z278">
        <v>44.987499999999997</v>
      </c>
      <c r="AA278">
        <v>92.309399999999997</v>
      </c>
      <c r="AB278">
        <v>47.321899999999999</v>
      </c>
      <c r="AD278">
        <f t="shared" si="85"/>
        <v>55458.091260551686</v>
      </c>
      <c r="AE278">
        <f t="shared" si="86"/>
        <v>3.1888702982759201</v>
      </c>
      <c r="AF278">
        <f t="shared" si="87"/>
        <v>35.528577188408747</v>
      </c>
      <c r="AG278">
        <f t="shared" si="88"/>
        <v>1.6949735893067752E-2</v>
      </c>
      <c r="AI278">
        <v>7.9549103917191319E-2</v>
      </c>
      <c r="AJ278">
        <v>186.77025223491623</v>
      </c>
    </row>
    <row r="279" spans="2:38" x14ac:dyDescent="0.2">
      <c r="B279">
        <v>960</v>
      </c>
      <c r="C279">
        <v>5000000</v>
      </c>
      <c r="D279">
        <v>650.66317100000003</v>
      </c>
      <c r="E279">
        <v>-569175.20195400005</v>
      </c>
      <c r="F279">
        <v>2526632.9546409999</v>
      </c>
      <c r="G279">
        <v>4617.2082479999999</v>
      </c>
      <c r="I279">
        <f t="shared" ref="I279:I288" si="89">E279-(128000-$B$229)/128000*$E$230</f>
        <v>754.20075084757991</v>
      </c>
      <c r="J279">
        <f t="shared" ref="J279:J288" si="90">B279/$B$229</f>
        <v>0.42160737812911725</v>
      </c>
      <c r="K279">
        <f t="shared" ref="K279:K288" si="91">F279/$F$230</f>
        <v>0.99938525653473431</v>
      </c>
      <c r="L279">
        <f t="shared" ref="L279:L288" si="92">E279-$E$231</f>
        <v>294.36334599996917</v>
      </c>
      <c r="M279">
        <f t="shared" ref="M279:M288" si="93">((L279-L278)-(B279-B278)*$H$14)/(B279-B278)</f>
        <v>-5.1429141000025993</v>
      </c>
      <c r="O279">
        <v>960</v>
      </c>
      <c r="P279">
        <v>5000000</v>
      </c>
      <c r="Q279">
        <v>650.66317100000003</v>
      </c>
      <c r="R279">
        <v>-569175.20195400005</v>
      </c>
      <c r="S279">
        <v>2526632.9546409999</v>
      </c>
      <c r="T279">
        <v>4617.2082479999999</v>
      </c>
      <c r="U279">
        <v>40941.840612</v>
      </c>
      <c r="V279">
        <f t="shared" si="75"/>
        <v>4.0941840612</v>
      </c>
      <c r="Y279">
        <v>5000000</v>
      </c>
      <c r="Z279">
        <v>45.596400000000003</v>
      </c>
      <c r="AA279">
        <v>92.378200000000007</v>
      </c>
      <c r="AB279">
        <v>46.781799999999997</v>
      </c>
      <c r="AD279">
        <f t="shared" si="85"/>
        <v>53580.798497275275</v>
      </c>
      <c r="AE279">
        <f t="shared" si="86"/>
        <v>3.4928143384929387</v>
      </c>
      <c r="AF279">
        <f t="shared" si="87"/>
        <v>33.610788390686636</v>
      </c>
      <c r="AG279">
        <f t="shared" si="88"/>
        <v>1.7916866245448332E-2</v>
      </c>
      <c r="AI279">
        <v>5.4783919297711786E-2</v>
      </c>
      <c r="AJ279">
        <v>187.28353349469893</v>
      </c>
    </row>
    <row r="280" spans="2:38" x14ac:dyDescent="0.2">
      <c r="B280">
        <v>980</v>
      </c>
      <c r="C280">
        <v>5100000</v>
      </c>
      <c r="D280">
        <v>650.69559900000002</v>
      </c>
      <c r="E280">
        <v>-569161.71820700006</v>
      </c>
      <c r="F280">
        <v>2526632.9546409999</v>
      </c>
      <c r="G280">
        <v>4790.6505070000003</v>
      </c>
      <c r="I280">
        <f t="shared" si="89"/>
        <v>767.68449784757104</v>
      </c>
      <c r="J280">
        <f t="shared" si="90"/>
        <v>0.43039086517347386</v>
      </c>
      <c r="K280">
        <f t="shared" si="91"/>
        <v>0.99938525653473431</v>
      </c>
      <c r="L280">
        <f t="shared" si="92"/>
        <v>307.8470929999603</v>
      </c>
      <c r="M280">
        <f t="shared" si="93"/>
        <v>-6.1643446500002028</v>
      </c>
      <c r="O280">
        <v>980</v>
      </c>
      <c r="P280">
        <v>5100000</v>
      </c>
      <c r="Q280">
        <v>650.69559900000002</v>
      </c>
      <c r="R280">
        <v>-569161.71820700006</v>
      </c>
      <c r="S280">
        <v>2526632.9546409999</v>
      </c>
      <c r="T280">
        <v>4790.6505070000003</v>
      </c>
      <c r="U280">
        <v>42371.512479999998</v>
      </c>
      <c r="V280">
        <f t="shared" si="75"/>
        <v>4.237151248</v>
      </c>
      <c r="Y280">
        <v>5100000</v>
      </c>
      <c r="Z280">
        <v>45.546999999999997</v>
      </c>
      <c r="AA280">
        <v>92.689400000000006</v>
      </c>
      <c r="AB280">
        <v>47.142400000000002</v>
      </c>
      <c r="AD280">
        <f t="shared" si="85"/>
        <v>54829.39618572982</v>
      </c>
      <c r="AE280">
        <f t="shared" si="86"/>
        <v>3.532464637658209</v>
      </c>
      <c r="AF280">
        <f t="shared" si="87"/>
        <v>33.692104472496425</v>
      </c>
      <c r="AG280">
        <f t="shared" si="88"/>
        <v>1.7873623788967785E-2</v>
      </c>
      <c r="AI280">
        <v>5.3102800986511642E-2</v>
      </c>
      <c r="AJ280">
        <v>195.82248482780346</v>
      </c>
    </row>
    <row r="281" spans="2:38" x14ac:dyDescent="0.2">
      <c r="B281">
        <v>1000</v>
      </c>
      <c r="C281">
        <v>5200000</v>
      </c>
      <c r="D281">
        <v>650.77617699999996</v>
      </c>
      <c r="E281">
        <v>-569136.82053200004</v>
      </c>
      <c r="F281">
        <v>2526632.9546409999</v>
      </c>
      <c r="G281">
        <v>5129.0895010000004</v>
      </c>
      <c r="I281">
        <f t="shared" si="89"/>
        <v>792.58217284758575</v>
      </c>
      <c r="J281">
        <f t="shared" si="90"/>
        <v>0.43917435221783047</v>
      </c>
      <c r="K281">
        <f t="shared" si="91"/>
        <v>0.99938525653473431</v>
      </c>
      <c r="L281">
        <f t="shared" si="92"/>
        <v>332.74476799997501</v>
      </c>
      <c r="M281">
        <f t="shared" si="93"/>
        <v>-5.5936482499990232</v>
      </c>
      <c r="O281">
        <v>1000</v>
      </c>
      <c r="P281">
        <v>5200000</v>
      </c>
      <c r="Q281">
        <v>650.77617699999996</v>
      </c>
      <c r="R281">
        <v>-569136.82053200004</v>
      </c>
      <c r="S281">
        <v>2526632.9546409999</v>
      </c>
      <c r="T281">
        <v>5129.0895010000004</v>
      </c>
      <c r="U281">
        <v>44687.475536999998</v>
      </c>
      <c r="V281">
        <f t="shared" si="75"/>
        <v>4.4687475537000001</v>
      </c>
      <c r="Y281">
        <v>5200000</v>
      </c>
      <c r="Z281">
        <v>45.125</v>
      </c>
      <c r="AA281">
        <v>92.133700000000005</v>
      </c>
      <c r="AB281">
        <v>47.008699999999997</v>
      </c>
      <c r="AD281">
        <f t="shared" si="85"/>
        <v>54364.214983176367</v>
      </c>
      <c r="AE281">
        <f t="shared" si="86"/>
        <v>3.7574223958789319</v>
      </c>
      <c r="AF281">
        <f t="shared" si="87"/>
        <v>32.738130262868808</v>
      </c>
      <c r="AG281">
        <f t="shared" si="88"/>
        <v>1.8394453048010746E-2</v>
      </c>
      <c r="AI281">
        <v>7.5920779885191747E-2</v>
      </c>
      <c r="AJ281">
        <v>198.72562286780547</v>
      </c>
    </row>
    <row r="282" spans="2:38" x14ac:dyDescent="0.2">
      <c r="B282">
        <v>1020</v>
      </c>
      <c r="C282">
        <v>5300000</v>
      </c>
      <c r="D282">
        <v>650.66665499999999</v>
      </c>
      <c r="E282">
        <v>-569127.01397500001</v>
      </c>
      <c r="F282">
        <v>2526632.9546409999</v>
      </c>
      <c r="G282">
        <v>5412.8791469999996</v>
      </c>
      <c r="I282">
        <f t="shared" si="89"/>
        <v>802.38872984761838</v>
      </c>
      <c r="J282">
        <f t="shared" si="90"/>
        <v>0.44795783926218707</v>
      </c>
      <c r="K282">
        <f t="shared" si="91"/>
        <v>0.99938525653473431</v>
      </c>
      <c r="L282">
        <f t="shared" si="92"/>
        <v>342.55132500000764</v>
      </c>
      <c r="M282">
        <f t="shared" si="93"/>
        <v>-6.3482041499981277</v>
      </c>
      <c r="O282">
        <v>1020</v>
      </c>
      <c r="P282">
        <v>5300000</v>
      </c>
      <c r="Q282">
        <v>650.66665499999999</v>
      </c>
      <c r="R282">
        <v>-569127.01397500001</v>
      </c>
      <c r="S282">
        <v>2526632.9546409999</v>
      </c>
      <c r="T282">
        <v>5412.8791469999996</v>
      </c>
      <c r="U282">
        <v>45985.092069999999</v>
      </c>
      <c r="V282">
        <f t="shared" si="75"/>
        <v>4.5985092070000002</v>
      </c>
      <c r="Y282">
        <v>5300000</v>
      </c>
      <c r="Z282">
        <v>45.435899999999997</v>
      </c>
      <c r="AA282">
        <v>92.625900000000001</v>
      </c>
      <c r="AB282">
        <v>47.19</v>
      </c>
      <c r="AD282">
        <f t="shared" si="85"/>
        <v>54995.648775209993</v>
      </c>
      <c r="AE282">
        <f t="shared" si="86"/>
        <v>3.8221352425578483</v>
      </c>
      <c r="AF282">
        <f t="shared" si="87"/>
        <v>32.468999698462213</v>
      </c>
      <c r="AG282">
        <f t="shared" si="88"/>
        <v>1.8546921851384329E-2</v>
      </c>
      <c r="AI282">
        <v>5.3863597048740573E-2</v>
      </c>
      <c r="AJ282">
        <v>201.58512351463617</v>
      </c>
    </row>
    <row r="283" spans="2:38" x14ac:dyDescent="0.2">
      <c r="B283">
        <v>1040</v>
      </c>
      <c r="C283">
        <v>5400000</v>
      </c>
      <c r="D283">
        <v>650.78164000000004</v>
      </c>
      <c r="E283">
        <v>-569093.775914</v>
      </c>
      <c r="F283">
        <v>2526632.9546409999</v>
      </c>
      <c r="G283">
        <v>5640.1196049999999</v>
      </c>
      <c r="I283">
        <f t="shared" si="89"/>
        <v>835.62679084762931</v>
      </c>
      <c r="J283">
        <f t="shared" si="90"/>
        <v>0.45674132630654368</v>
      </c>
      <c r="K283">
        <f t="shared" si="91"/>
        <v>0.99938525653473431</v>
      </c>
      <c r="L283">
        <f t="shared" si="92"/>
        <v>375.78938600001857</v>
      </c>
      <c r="M283">
        <f t="shared" si="93"/>
        <v>-5.1766289499992126</v>
      </c>
      <c r="O283">
        <v>1040</v>
      </c>
      <c r="P283">
        <v>5400000</v>
      </c>
      <c r="Q283">
        <v>650.78164000000004</v>
      </c>
      <c r="R283">
        <v>-569093.775914</v>
      </c>
      <c r="S283">
        <v>2526632.9546409999</v>
      </c>
      <c r="T283">
        <v>5640.1196049999999</v>
      </c>
      <c r="U283">
        <v>48210.545264</v>
      </c>
      <c r="V283">
        <f t="shared" si="75"/>
        <v>4.8210545264000002</v>
      </c>
      <c r="Y283">
        <v>5400000</v>
      </c>
      <c r="Z283">
        <v>45.204599999999999</v>
      </c>
      <c r="AA283">
        <v>92.724400000000003</v>
      </c>
      <c r="AB283">
        <v>47.519799999999996</v>
      </c>
      <c r="AD283">
        <f t="shared" si="85"/>
        <v>56156.781611278639</v>
      </c>
      <c r="AE283">
        <f t="shared" si="86"/>
        <v>3.9242543898855322</v>
      </c>
      <c r="AF283">
        <f t="shared" si="87"/>
        <v>32.516936429146149</v>
      </c>
      <c r="AG283">
        <f t="shared" si="88"/>
        <v>1.8519579829181742E-2</v>
      </c>
      <c r="AI283">
        <v>4.9428672294999532E-2</v>
      </c>
      <c r="AJ283">
        <v>203.00768364754782</v>
      </c>
      <c r="AK283">
        <f>AVERAGE(AI278:AI288)</f>
        <v>5.7731403453793947E-2</v>
      </c>
      <c r="AL283">
        <f>AVERAGE(AJ278:AJ288)</f>
        <v>207.44887419549238</v>
      </c>
    </row>
    <row r="284" spans="2:38" x14ac:dyDescent="0.2">
      <c r="B284">
        <v>1060</v>
      </c>
      <c r="C284">
        <v>5500000</v>
      </c>
      <c r="D284">
        <v>650.74101399999995</v>
      </c>
      <c r="E284">
        <v>-569087.24607800005</v>
      </c>
      <c r="F284">
        <v>2526632.9546409999</v>
      </c>
      <c r="G284">
        <v>5943.220421</v>
      </c>
      <c r="I284">
        <f t="shared" si="89"/>
        <v>842.15662684757262</v>
      </c>
      <c r="J284">
        <f t="shared" si="90"/>
        <v>0.46552481335090029</v>
      </c>
      <c r="K284">
        <f t="shared" si="91"/>
        <v>0.99938525653473431</v>
      </c>
      <c r="L284">
        <f t="shared" si="92"/>
        <v>382.31922199996188</v>
      </c>
      <c r="M284">
        <f t="shared" si="93"/>
        <v>-6.512040200002593</v>
      </c>
      <c r="O284">
        <v>1060</v>
      </c>
      <c r="P284">
        <v>5500000</v>
      </c>
      <c r="Q284">
        <v>650.74101399999995</v>
      </c>
      <c r="R284">
        <v>-569087.24607800005</v>
      </c>
      <c r="S284">
        <v>2526632.9546409999</v>
      </c>
      <c r="T284">
        <v>5943.220421</v>
      </c>
      <c r="U284">
        <v>49780.412490000002</v>
      </c>
      <c r="V284">
        <f t="shared" si="75"/>
        <v>4.9780412490000003</v>
      </c>
      <c r="Y284">
        <v>5500000</v>
      </c>
      <c r="Z284">
        <v>44.585299999999997</v>
      </c>
      <c r="AA284">
        <v>93.409300000000002</v>
      </c>
      <c r="AB284">
        <v>48.823999999999998</v>
      </c>
      <c r="AD284">
        <f t="shared" si="85"/>
        <v>60908.579143917224</v>
      </c>
      <c r="AE284">
        <f t="shared" si="86"/>
        <v>3.7359180563554464</v>
      </c>
      <c r="AF284">
        <f t="shared" si="87"/>
        <v>34.60296826459146</v>
      </c>
      <c r="AG284">
        <f t="shared" si="88"/>
        <v>1.7403131297733767E-2</v>
      </c>
      <c r="AI284">
        <v>6.4057227442344059E-2</v>
      </c>
      <c r="AJ284">
        <v>216.01114911734297</v>
      </c>
    </row>
    <row r="285" spans="2:38" x14ac:dyDescent="0.2">
      <c r="B285">
        <v>1080</v>
      </c>
      <c r="C285">
        <v>5600000</v>
      </c>
      <c r="D285">
        <v>650.73599300000001</v>
      </c>
      <c r="E285">
        <v>-569071.86637800001</v>
      </c>
      <c r="F285">
        <v>2526632.9546409999</v>
      </c>
      <c r="G285">
        <v>6335.3591239999996</v>
      </c>
      <c r="I285">
        <f t="shared" si="89"/>
        <v>857.53632684762124</v>
      </c>
      <c r="J285">
        <f t="shared" si="90"/>
        <v>0.4743083003952569</v>
      </c>
      <c r="K285">
        <f t="shared" si="91"/>
        <v>0.99938525653473431</v>
      </c>
      <c r="L285">
        <f t="shared" si="92"/>
        <v>397.6989220000105</v>
      </c>
      <c r="M285">
        <f t="shared" si="93"/>
        <v>-6.0695469999973284</v>
      </c>
      <c r="O285">
        <v>1080</v>
      </c>
      <c r="P285">
        <v>5600000</v>
      </c>
      <c r="Q285">
        <v>650.73599300000001</v>
      </c>
      <c r="R285">
        <v>-569071.86637800001</v>
      </c>
      <c r="S285">
        <v>2526632.9546409999</v>
      </c>
      <c r="T285">
        <v>6335.3591239999996</v>
      </c>
      <c r="U285">
        <v>52089.962557999999</v>
      </c>
      <c r="V285">
        <f t="shared" si="75"/>
        <v>5.2089962557999998</v>
      </c>
      <c r="Y285">
        <v>5600000</v>
      </c>
      <c r="Z285">
        <v>44.903399999999998</v>
      </c>
      <c r="AA285">
        <v>93.127099999999999</v>
      </c>
      <c r="AB285">
        <v>48.223700000000001</v>
      </c>
      <c r="AD285">
        <f t="shared" si="85"/>
        <v>58689.442536122377</v>
      </c>
      <c r="AE285">
        <f t="shared" si="86"/>
        <v>4.057059530966816</v>
      </c>
      <c r="AF285">
        <f t="shared" si="87"/>
        <v>32.724798421530451</v>
      </c>
      <c r="AG285">
        <f t="shared" si="88"/>
        <v>1.8401946812414822E-2</v>
      </c>
      <c r="AI285">
        <v>4.5205026838618906E-2</v>
      </c>
      <c r="AJ285">
        <v>216.78139283830743</v>
      </c>
    </row>
    <row r="286" spans="2:38" x14ac:dyDescent="0.2">
      <c r="B286">
        <v>1100</v>
      </c>
      <c r="C286">
        <v>5700000</v>
      </c>
      <c r="D286">
        <v>650.71811700000001</v>
      </c>
      <c r="E286">
        <v>-569044.81967899995</v>
      </c>
      <c r="F286">
        <v>2526632.9546409999</v>
      </c>
      <c r="G286">
        <v>6457.2882920000002</v>
      </c>
      <c r="I286">
        <f t="shared" si="89"/>
        <v>884.58302584767807</v>
      </c>
      <c r="J286">
        <f t="shared" si="90"/>
        <v>0.48309178743961351</v>
      </c>
      <c r="K286">
        <f t="shared" si="91"/>
        <v>0.99938525653473431</v>
      </c>
      <c r="L286">
        <f t="shared" si="92"/>
        <v>424.74562100006733</v>
      </c>
      <c r="M286">
        <f t="shared" si="93"/>
        <v>-5.4861970499969175</v>
      </c>
      <c r="O286">
        <v>1100</v>
      </c>
      <c r="P286">
        <v>5700000</v>
      </c>
      <c r="Q286">
        <v>650.71811700000001</v>
      </c>
      <c r="R286">
        <v>-569044.81967899995</v>
      </c>
      <c r="S286">
        <v>2526632.9546409999</v>
      </c>
      <c r="T286">
        <v>6457.2882920000002</v>
      </c>
      <c r="U286">
        <v>53905.679796999997</v>
      </c>
      <c r="V286">
        <f t="shared" si="75"/>
        <v>5.3905679797000001</v>
      </c>
      <c r="Y286">
        <v>5700000</v>
      </c>
      <c r="Z286">
        <v>44.606299999999997</v>
      </c>
      <c r="AA286">
        <v>93.011499999999998</v>
      </c>
      <c r="AB286">
        <v>48.405200000000001</v>
      </c>
      <c r="AD286">
        <f t="shared" si="85"/>
        <v>59354.609807962443</v>
      </c>
      <c r="AE286">
        <f t="shared" si="86"/>
        <v>4.1514268739272371</v>
      </c>
      <c r="AF286">
        <f t="shared" si="87"/>
        <v>32.49395093304998</v>
      </c>
      <c r="AG286">
        <f t="shared" si="88"/>
        <v>1.8532680166864386E-2</v>
      </c>
      <c r="AI286">
        <v>4.5535652649475948E-2</v>
      </c>
      <c r="AJ286">
        <v>218.73116495689248</v>
      </c>
    </row>
    <row r="287" spans="2:38" x14ac:dyDescent="0.2">
      <c r="B287">
        <v>1120</v>
      </c>
      <c r="C287">
        <v>5800000</v>
      </c>
      <c r="D287">
        <v>650.74732200000005</v>
      </c>
      <c r="E287">
        <v>-569013.00944099994</v>
      </c>
      <c r="F287">
        <v>2526632.9546409999</v>
      </c>
      <c r="G287">
        <v>6835.3131789999998</v>
      </c>
      <c r="I287">
        <f t="shared" si="89"/>
        <v>916.39326384768356</v>
      </c>
      <c r="J287">
        <f t="shared" si="90"/>
        <v>0.49187527448397012</v>
      </c>
      <c r="K287">
        <f t="shared" si="91"/>
        <v>0.99938525653473431</v>
      </c>
      <c r="L287">
        <f t="shared" si="92"/>
        <v>456.55585900007281</v>
      </c>
      <c r="M287">
        <f t="shared" si="93"/>
        <v>-5.2480200999994846</v>
      </c>
      <c r="O287">
        <v>1120</v>
      </c>
      <c r="P287">
        <v>5800000</v>
      </c>
      <c r="Q287">
        <v>650.74732200000005</v>
      </c>
      <c r="R287">
        <v>-569013.00944099994</v>
      </c>
      <c r="S287">
        <v>2526632.9546409999</v>
      </c>
      <c r="T287">
        <v>6835.3131789999998</v>
      </c>
      <c r="U287">
        <v>55662.767512999999</v>
      </c>
      <c r="V287">
        <f t="shared" si="75"/>
        <v>5.5662767513000002</v>
      </c>
      <c r="Y287">
        <v>5800000</v>
      </c>
      <c r="Z287">
        <v>44.6265</v>
      </c>
      <c r="AA287">
        <v>93.484300000000005</v>
      </c>
      <c r="AB287">
        <v>48.857799999999997</v>
      </c>
      <c r="AD287">
        <f t="shared" si="85"/>
        <v>61035.164563760052</v>
      </c>
      <c r="AE287">
        <f t="shared" si="86"/>
        <v>4.1687129836383656</v>
      </c>
      <c r="AF287">
        <f t="shared" si="87"/>
        <v>32.817300089550272</v>
      </c>
      <c r="AG287">
        <f t="shared" si="88"/>
        <v>1.8350077500487415E-2</v>
      </c>
      <c r="AI287">
        <v>7.1128383153523544E-2</v>
      </c>
      <c r="AJ287">
        <v>228.53004919410785</v>
      </c>
    </row>
    <row r="288" spans="2:38" x14ac:dyDescent="0.2">
      <c r="B288">
        <v>1140</v>
      </c>
      <c r="C288">
        <v>5900000</v>
      </c>
      <c r="D288">
        <v>650.74314400000003</v>
      </c>
      <c r="E288">
        <v>-569001.34536399995</v>
      </c>
      <c r="F288">
        <v>2526632.9546409999</v>
      </c>
      <c r="G288">
        <v>7086.8754390000004</v>
      </c>
      <c r="I288">
        <f t="shared" si="89"/>
        <v>928.05734084767755</v>
      </c>
      <c r="J288">
        <f t="shared" si="90"/>
        <v>0.50065876152832678</v>
      </c>
      <c r="K288">
        <f t="shared" si="91"/>
        <v>0.99938525653473431</v>
      </c>
      <c r="L288">
        <f t="shared" si="92"/>
        <v>468.21993600006681</v>
      </c>
      <c r="M288">
        <f t="shared" si="93"/>
        <v>-6.255328150000059</v>
      </c>
      <c r="O288">
        <v>1140</v>
      </c>
      <c r="P288">
        <v>5900000</v>
      </c>
      <c r="Q288">
        <v>650.74314400000003</v>
      </c>
      <c r="R288">
        <v>-569001.34536399995</v>
      </c>
      <c r="S288">
        <v>2526632.9546409999</v>
      </c>
      <c r="T288">
        <v>7086.8754390000004</v>
      </c>
      <c r="U288">
        <v>57694.711866999998</v>
      </c>
      <c r="V288">
        <f t="shared" si="75"/>
        <v>5.7694711866999997</v>
      </c>
      <c r="Y288">
        <v>5900000</v>
      </c>
      <c r="Z288">
        <v>44.559100000000001</v>
      </c>
      <c r="AA288">
        <v>93.265799999999999</v>
      </c>
      <c r="AB288">
        <v>48.706699999999998</v>
      </c>
      <c r="AD288">
        <f t="shared" si="85"/>
        <v>60470.633142845232</v>
      </c>
      <c r="AE288">
        <f t="shared" si="86"/>
        <v>4.3612282083015117</v>
      </c>
      <c r="AF288">
        <f t="shared" si="87"/>
        <v>31.943346735632801</v>
      </c>
      <c r="AG288">
        <f t="shared" si="88"/>
        <v>1.8852126077579901E-2</v>
      </c>
      <c r="AI288">
        <v>4.2470274477424449E-2</v>
      </c>
      <c r="AJ288">
        <v>228.68915945635695</v>
      </c>
    </row>
    <row r="289" spans="2:38" x14ac:dyDescent="0.2">
      <c r="AI289">
        <v>4.2662553005966761E-2</v>
      </c>
      <c r="AJ289">
        <v>231.18358253208615</v>
      </c>
    </row>
    <row r="290" spans="2:38" x14ac:dyDescent="0.2">
      <c r="B290" t="s">
        <v>5</v>
      </c>
      <c r="AE290" t="s">
        <v>6</v>
      </c>
      <c r="AI290">
        <v>6.4854483911974403E-2</v>
      </c>
      <c r="AJ290">
        <v>234.84894961200555</v>
      </c>
    </row>
    <row r="291" spans="2:38" x14ac:dyDescent="0.2">
      <c r="D291" t="s">
        <v>7</v>
      </c>
      <c r="F291" t="s">
        <v>41</v>
      </c>
      <c r="Y291" t="s">
        <v>8</v>
      </c>
      <c r="Z291" t="s">
        <v>9</v>
      </c>
      <c r="AA291" t="s">
        <v>10</v>
      </c>
      <c r="AB291" t="s">
        <v>11</v>
      </c>
      <c r="AD291">
        <f>(4/3)*3.14*((3.413*4.5)^3)</f>
        <v>15167.527493515468</v>
      </c>
      <c r="AE291" t="s">
        <v>12</v>
      </c>
      <c r="AI291">
        <v>3.6813811947166264E-2</v>
      </c>
      <c r="AJ291">
        <v>243.81039754942179</v>
      </c>
    </row>
    <row r="292" spans="2:38" x14ac:dyDescent="0.2">
      <c r="B292">
        <v>749</v>
      </c>
      <c r="C292" t="s">
        <v>13</v>
      </c>
      <c r="D292" t="s">
        <v>14</v>
      </c>
      <c r="E292" t="s">
        <v>15</v>
      </c>
      <c r="F292" t="s">
        <v>16</v>
      </c>
      <c r="G292" t="s">
        <v>17</v>
      </c>
      <c r="I292" t="s">
        <v>18</v>
      </c>
      <c r="J292" t="s">
        <v>19</v>
      </c>
      <c r="K292" t="s">
        <v>20</v>
      </c>
      <c r="L292" t="s">
        <v>21</v>
      </c>
      <c r="M292" t="s">
        <v>22</v>
      </c>
      <c r="Y292">
        <v>0</v>
      </c>
      <c r="Z292">
        <v>53.164999999999999</v>
      </c>
      <c r="AA292">
        <v>84.034999999999997</v>
      </c>
      <c r="AB292">
        <v>30.87</v>
      </c>
      <c r="AD292">
        <f>(1/6)*3.14*(AB292)^3</f>
        <v>15395.30460657</v>
      </c>
      <c r="AI292">
        <v>5.0344118868697461E-2</v>
      </c>
      <c r="AJ292">
        <v>257.5682152922725</v>
      </c>
    </row>
    <row r="293" spans="2:38" x14ac:dyDescent="0.2">
      <c r="B293" t="s">
        <v>23</v>
      </c>
      <c r="C293">
        <v>100000</v>
      </c>
      <c r="D293">
        <v>650.75537099999997</v>
      </c>
      <c r="E293">
        <v>-580251.53350000002</v>
      </c>
      <c r="F293">
        <v>2528187.1411649999</v>
      </c>
      <c r="G293">
        <v>1.4749E-2</v>
      </c>
      <c r="Y293">
        <v>100000</v>
      </c>
      <c r="Z293">
        <v>53.254800000000003</v>
      </c>
      <c r="AA293">
        <v>83.930899999999994</v>
      </c>
      <c r="AB293">
        <v>30.676100000000002</v>
      </c>
      <c r="AD293">
        <f t="shared" ref="AD293:AD294" si="94">(1/6)*3.14*(AB293)^3</f>
        <v>15107.02097566962</v>
      </c>
      <c r="AI293">
        <v>3.4610298749552341E-2</v>
      </c>
      <c r="AJ293">
        <v>259.59413774928015</v>
      </c>
    </row>
    <row r="294" spans="2:38" x14ac:dyDescent="0.2">
      <c r="B294">
        <v>0</v>
      </c>
      <c r="C294">
        <v>200000</v>
      </c>
      <c r="D294">
        <v>650.72305600000004</v>
      </c>
      <c r="E294">
        <v>-576656.22903000005</v>
      </c>
      <c r="F294">
        <v>2527284.6547320001</v>
      </c>
      <c r="G294">
        <v>1.8346000000000001E-2</v>
      </c>
      <c r="I294">
        <f>E294-(128000-$B$292)/128000*$E$293</f>
        <v>199.92635600385256</v>
      </c>
      <c r="J294">
        <f>B294/$B$292</f>
        <v>0</v>
      </c>
      <c r="K294">
        <f>F294/$F$293</f>
        <v>0.9996430302099456</v>
      </c>
      <c r="L294">
        <f>E294-$E$294</f>
        <v>0</v>
      </c>
      <c r="O294" t="s">
        <v>24</v>
      </c>
      <c r="P294" t="s">
        <v>13</v>
      </c>
      <c r="Q294" t="s">
        <v>14</v>
      </c>
      <c r="R294" t="s">
        <v>15</v>
      </c>
      <c r="S294" t="s">
        <v>16</v>
      </c>
      <c r="T294" t="s">
        <v>17</v>
      </c>
      <c r="U294" t="s">
        <v>25</v>
      </c>
      <c r="V294" t="s">
        <v>26</v>
      </c>
      <c r="Y294">
        <v>200000</v>
      </c>
      <c r="Z294">
        <v>52.987299999999998</v>
      </c>
      <c r="AA294">
        <v>83.820800000000006</v>
      </c>
      <c r="AB294">
        <v>30.833500000000001</v>
      </c>
      <c r="AD294">
        <f t="shared" si="94"/>
        <v>15340.759954662579</v>
      </c>
      <c r="AE294" t="s">
        <v>27</v>
      </c>
      <c r="AF294" t="s">
        <v>28</v>
      </c>
      <c r="AG294" t="s">
        <v>29</v>
      </c>
      <c r="AI294">
        <v>3.4652098771881377E-2</v>
      </c>
      <c r="AJ294">
        <v>267.30381842031142</v>
      </c>
      <c r="AK294">
        <f>AVERAGE(AI289:AI299)</f>
        <v>3.881223056786566E-2</v>
      </c>
      <c r="AL294">
        <f>AVERAGE(AJ289:AJ299)</f>
        <v>272.25206366940438</v>
      </c>
    </row>
    <row r="295" spans="2:38" x14ac:dyDescent="0.2">
      <c r="B295">
        <v>20</v>
      </c>
      <c r="C295">
        <v>300000</v>
      </c>
      <c r="D295">
        <v>650.64462300000002</v>
      </c>
      <c r="E295">
        <v>-576667.38274799997</v>
      </c>
      <c r="F295">
        <v>2527052.844031</v>
      </c>
      <c r="G295">
        <v>154.561363</v>
      </c>
      <c r="I295">
        <f t="shared" ref="I295:I307" si="95">E295-(128000-$B$292)/128000*$E$293</f>
        <v>188.77263800392393</v>
      </c>
      <c r="J295">
        <f>B295/$B$292</f>
        <v>2.67022696929239E-2</v>
      </c>
      <c r="K295">
        <f t="shared" ref="K295:K307" si="96">F295/$F$293</f>
        <v>0.99955133972658483</v>
      </c>
      <c r="L295">
        <f t="shared" ref="L295:L307" si="97">E295-$E$294</f>
        <v>-11.153717999928631</v>
      </c>
      <c r="M295">
        <f>((L295-L294)-(B295-B294)*$H$14)/(B295-B294)</f>
        <v>-7.3962178999961905</v>
      </c>
      <c r="O295">
        <v>20</v>
      </c>
      <c r="P295">
        <v>300000</v>
      </c>
      <c r="Q295">
        <v>650.64462300000002</v>
      </c>
      <c r="R295">
        <v>-576667.38274799997</v>
      </c>
      <c r="S295">
        <v>2527052.844031</v>
      </c>
      <c r="T295">
        <v>154.561363</v>
      </c>
      <c r="U295">
        <v>277.98647899999997</v>
      </c>
      <c r="V295">
        <f>U295*10^-4</f>
        <v>2.7798647899999997E-2</v>
      </c>
      <c r="Y295">
        <v>300000</v>
      </c>
      <c r="Z295">
        <v>53.052</v>
      </c>
      <c r="AA295">
        <v>84.066100000000006</v>
      </c>
      <c r="AB295">
        <v>31.014099999999999</v>
      </c>
      <c r="AD295">
        <f>(1/6)*3.14*(AB295)^3</f>
        <v>15611.90666788305</v>
      </c>
      <c r="AE295">
        <f t="shared" ref="AE295:AE307" si="98">V295*$AD$291/AD295</f>
        <v>2.700738386895438E-2</v>
      </c>
      <c r="AF295">
        <f>AD295/O295*0.6022</f>
        <v>470.07450976995858</v>
      </c>
      <c r="AG295">
        <f>O295/AD295</f>
        <v>1.2810735053357817E-3</v>
      </c>
      <c r="AI295">
        <v>3.0939812991489818E-2</v>
      </c>
      <c r="AJ295">
        <v>281.23213693927738</v>
      </c>
    </row>
    <row r="296" spans="2:38" x14ac:dyDescent="0.2">
      <c r="B296">
        <v>40</v>
      </c>
      <c r="C296">
        <v>400000</v>
      </c>
      <c r="D296">
        <v>650.704204</v>
      </c>
      <c r="E296">
        <v>-576667.93028299999</v>
      </c>
      <c r="F296">
        <v>2527052.844031</v>
      </c>
      <c r="G296">
        <v>82.479535999999996</v>
      </c>
      <c r="I296">
        <f t="shared" si="95"/>
        <v>188.22510300390422</v>
      </c>
      <c r="J296">
        <f>B296/$B$292</f>
        <v>5.3404539385847799E-2</v>
      </c>
      <c r="K296">
        <f t="shared" si="96"/>
        <v>0.99955133972658483</v>
      </c>
      <c r="L296">
        <f t="shared" si="97"/>
        <v>-11.701252999948338</v>
      </c>
      <c r="M296">
        <f t="shared" ref="M296:M307" si="99">((L296-L295)-(B296-B295)*$H$14)/(B296-B295)</f>
        <v>-6.8659087500007443</v>
      </c>
      <c r="O296">
        <v>40</v>
      </c>
      <c r="P296">
        <v>400000</v>
      </c>
      <c r="Q296">
        <v>650.704204</v>
      </c>
      <c r="R296">
        <v>-576667.93028299999</v>
      </c>
      <c r="S296">
        <v>2527052.844031</v>
      </c>
      <c r="T296">
        <v>82.479535999999996</v>
      </c>
      <c r="U296">
        <v>711.85362199999997</v>
      </c>
      <c r="V296">
        <f>U296*10^-4</f>
        <v>7.1185362200000005E-2</v>
      </c>
      <c r="Y296">
        <v>400000</v>
      </c>
      <c r="Z296">
        <v>53.155099999999997</v>
      </c>
      <c r="AA296">
        <v>83.880300000000005</v>
      </c>
      <c r="AB296">
        <v>30.725200000000001</v>
      </c>
      <c r="AD296">
        <f t="shared" ref="AD296:AD307" si="100">(1/6)*3.14*(AB296)^3</f>
        <v>15179.677794361201</v>
      </c>
      <c r="AE296">
        <f t="shared" si="98"/>
        <v>7.1128383153523544E-2</v>
      </c>
      <c r="AF296">
        <f t="shared" ref="AF296:AF307" si="101">AD296/O296*0.6022</f>
        <v>228.53004919410785</v>
      </c>
      <c r="AG296">
        <f t="shared" ref="AG296:AG307" si="102">O296/AD296</f>
        <v>2.6351020451078882E-3</v>
      </c>
      <c r="AI296">
        <v>2.7453091497082933E-2</v>
      </c>
      <c r="AJ296">
        <v>297.55042298119156</v>
      </c>
    </row>
    <row r="297" spans="2:38" x14ac:dyDescent="0.2">
      <c r="B297">
        <v>60</v>
      </c>
      <c r="C297">
        <v>500000</v>
      </c>
      <c r="D297">
        <v>650.66445899999997</v>
      </c>
      <c r="E297">
        <v>-576652.19500499999</v>
      </c>
      <c r="F297">
        <v>2527052.844031</v>
      </c>
      <c r="G297">
        <v>103.366631</v>
      </c>
      <c r="I297">
        <f t="shared" si="95"/>
        <v>203.96038100391161</v>
      </c>
      <c r="J297">
        <f t="shared" ref="J297:J307" si="103">B297/$B$292</f>
        <v>8.0106809078771699E-2</v>
      </c>
      <c r="K297">
        <f t="shared" si="96"/>
        <v>0.99955133972658483</v>
      </c>
      <c r="L297">
        <f t="shared" si="97"/>
        <v>4.0340250000590459</v>
      </c>
      <c r="M297">
        <f t="shared" si="99"/>
        <v>-6.0517680999993901</v>
      </c>
      <c r="O297">
        <v>60</v>
      </c>
      <c r="P297">
        <v>500000</v>
      </c>
      <c r="Q297">
        <v>650.66445899999997</v>
      </c>
      <c r="R297">
        <v>-576652.19500499999</v>
      </c>
      <c r="S297">
        <v>2527052.844031</v>
      </c>
      <c r="T297">
        <v>103.366631</v>
      </c>
      <c r="U297">
        <v>1268.141615</v>
      </c>
      <c r="V297">
        <f t="shared" ref="V297:V351" si="104">U297*10^-4</f>
        <v>0.12681416149999999</v>
      </c>
      <c r="Y297">
        <v>500000</v>
      </c>
      <c r="Z297">
        <v>53.298200000000001</v>
      </c>
      <c r="AA297">
        <v>83.942700000000002</v>
      </c>
      <c r="AB297">
        <v>30.644500000000001</v>
      </c>
      <c r="AD297">
        <f t="shared" si="100"/>
        <v>15060.383012687224</v>
      </c>
      <c r="AE297">
        <f t="shared" si="98"/>
        <v>0.12771635884014335</v>
      </c>
      <c r="AF297">
        <f t="shared" si="101"/>
        <v>151.15604417067075</v>
      </c>
      <c r="AG297">
        <f t="shared" si="102"/>
        <v>3.9839624230973789E-3</v>
      </c>
      <c r="AI297">
        <v>4.8630090601020269E-2</v>
      </c>
      <c r="AJ297">
        <v>298.78843806245516</v>
      </c>
    </row>
    <row r="298" spans="2:38" x14ac:dyDescent="0.2">
      <c r="B298">
        <v>80</v>
      </c>
      <c r="C298">
        <v>600000</v>
      </c>
      <c r="D298">
        <v>650.73665200000005</v>
      </c>
      <c r="E298">
        <v>-576646.43097500002</v>
      </c>
      <c r="F298">
        <v>2527052.844031</v>
      </c>
      <c r="G298">
        <v>138.856976</v>
      </c>
      <c r="I298">
        <f t="shared" si="95"/>
        <v>209.72441100387368</v>
      </c>
      <c r="J298">
        <f t="shared" si="103"/>
        <v>0.1068090787716956</v>
      </c>
      <c r="K298">
        <f t="shared" si="96"/>
        <v>0.99955133972658483</v>
      </c>
      <c r="L298">
        <f t="shared" si="97"/>
        <v>9.7980550000211224</v>
      </c>
      <c r="M298">
        <f t="shared" si="99"/>
        <v>-6.550330500001655</v>
      </c>
      <c r="O298">
        <v>80</v>
      </c>
      <c r="P298">
        <v>600000</v>
      </c>
      <c r="Q298">
        <v>650.73665200000005</v>
      </c>
      <c r="R298">
        <v>-576646.43097500002</v>
      </c>
      <c r="S298">
        <v>2527052.844031</v>
      </c>
      <c r="T298">
        <v>138.856976</v>
      </c>
      <c r="U298">
        <v>2411.5887429999998</v>
      </c>
      <c r="V298">
        <f t="shared" si="104"/>
        <v>0.24115887429999999</v>
      </c>
      <c r="Y298">
        <v>600000</v>
      </c>
      <c r="Z298">
        <v>53.262</v>
      </c>
      <c r="AA298">
        <v>83.754900000000006</v>
      </c>
      <c r="AB298">
        <v>30.492899999999999</v>
      </c>
      <c r="AD298">
        <f t="shared" si="100"/>
        <v>14837.973333612208</v>
      </c>
      <c r="AE298">
        <f t="shared" si="98"/>
        <v>0.24651505795367454</v>
      </c>
      <c r="AF298">
        <f t="shared" si="101"/>
        <v>111.69284426876588</v>
      </c>
      <c r="AG298">
        <f t="shared" si="102"/>
        <v>5.3915718947126941E-3</v>
      </c>
      <c r="AI298">
        <v>2.974143563201315E-2</v>
      </c>
      <c r="AJ298">
        <v>299.97243935441782</v>
      </c>
    </row>
    <row r="299" spans="2:38" x14ac:dyDescent="0.2">
      <c r="B299">
        <v>100</v>
      </c>
      <c r="C299">
        <v>700000</v>
      </c>
      <c r="D299">
        <v>650.70647599999995</v>
      </c>
      <c r="E299">
        <v>-576645.31983499997</v>
      </c>
      <c r="F299">
        <v>2527052.844031</v>
      </c>
      <c r="G299">
        <v>161.728014</v>
      </c>
      <c r="I299">
        <f t="shared" si="95"/>
        <v>210.8355510039255</v>
      </c>
      <c r="J299">
        <f t="shared" si="103"/>
        <v>0.13351134846461948</v>
      </c>
      <c r="K299">
        <f t="shared" si="96"/>
        <v>0.99955133972658483</v>
      </c>
      <c r="L299">
        <f t="shared" si="97"/>
        <v>10.909195000072941</v>
      </c>
      <c r="M299">
        <f t="shared" si="99"/>
        <v>-6.782974999997168</v>
      </c>
      <c r="O299">
        <v>100</v>
      </c>
      <c r="P299">
        <v>700000</v>
      </c>
      <c r="Q299">
        <v>650.70647599999995</v>
      </c>
      <c r="R299">
        <v>-576645.31983499997</v>
      </c>
      <c r="S299">
        <v>2527052.844031</v>
      </c>
      <c r="T299">
        <v>161.728014</v>
      </c>
      <c r="U299">
        <v>3937.615957</v>
      </c>
      <c r="V299">
        <f t="shared" si="104"/>
        <v>0.39376159570000002</v>
      </c>
      <c r="Y299">
        <v>700000</v>
      </c>
      <c r="Z299">
        <v>52.788800000000002</v>
      </c>
      <c r="AA299">
        <v>84.154600000000002</v>
      </c>
      <c r="AB299">
        <v>31.3658</v>
      </c>
      <c r="AD299">
        <f t="shared" si="100"/>
        <v>16149.06953040517</v>
      </c>
      <c r="AE299">
        <f t="shared" si="98"/>
        <v>0.36982872712422021</v>
      </c>
      <c r="AF299">
        <f t="shared" si="101"/>
        <v>97.249696712099919</v>
      </c>
      <c r="AG299">
        <f t="shared" si="102"/>
        <v>6.1923072293249993E-3</v>
      </c>
      <c r="AI299">
        <v>2.6232740269677542E-2</v>
      </c>
      <c r="AJ299">
        <v>322.92016187072829</v>
      </c>
    </row>
    <row r="300" spans="2:38" x14ac:dyDescent="0.2">
      <c r="B300">
        <v>120</v>
      </c>
      <c r="C300">
        <v>800000</v>
      </c>
      <c r="D300">
        <v>650.72425199999998</v>
      </c>
      <c r="E300">
        <v>-576646.86946900003</v>
      </c>
      <c r="F300">
        <v>2527052.844031</v>
      </c>
      <c r="G300">
        <v>245.80433099999999</v>
      </c>
      <c r="I300">
        <f t="shared" si="95"/>
        <v>209.28591700387187</v>
      </c>
      <c r="J300">
        <f t="shared" si="103"/>
        <v>0.1602136181575434</v>
      </c>
      <c r="K300">
        <f t="shared" si="96"/>
        <v>0.99955133972658483</v>
      </c>
      <c r="L300">
        <f t="shared" si="97"/>
        <v>9.3595610000193119</v>
      </c>
      <c r="M300">
        <f t="shared" si="99"/>
        <v>-6.9160137000024404</v>
      </c>
      <c r="O300">
        <v>120</v>
      </c>
      <c r="P300">
        <v>800000</v>
      </c>
      <c r="Q300">
        <v>650.72425199999998</v>
      </c>
      <c r="R300">
        <v>-576646.86946900003</v>
      </c>
      <c r="S300">
        <v>2527052.844031</v>
      </c>
      <c r="T300">
        <v>245.80433099999999</v>
      </c>
      <c r="U300">
        <v>5239.8529550000003</v>
      </c>
      <c r="V300">
        <f t="shared" si="104"/>
        <v>0.52398529550000006</v>
      </c>
      <c r="Y300">
        <v>800000</v>
      </c>
      <c r="Z300">
        <v>53.107399999999998</v>
      </c>
      <c r="AA300">
        <v>84.024600000000007</v>
      </c>
      <c r="AB300">
        <v>30.917200000000001</v>
      </c>
      <c r="AD300">
        <f t="shared" si="100"/>
        <v>15466.030553988874</v>
      </c>
      <c r="AE300">
        <f t="shared" si="98"/>
        <v>0.51387208553291697</v>
      </c>
      <c r="AF300">
        <f t="shared" si="101"/>
        <v>77.613696663434155</v>
      </c>
      <c r="AG300">
        <f t="shared" si="102"/>
        <v>7.7589397991361508E-3</v>
      </c>
      <c r="AI300">
        <v>3.6350780644952667E-2</v>
      </c>
      <c r="AJ300">
        <v>334.57427701964457</v>
      </c>
    </row>
    <row r="301" spans="2:38" x14ac:dyDescent="0.2">
      <c r="B301">
        <v>140</v>
      </c>
      <c r="C301">
        <v>900000</v>
      </c>
      <c r="D301">
        <v>650.70236399999999</v>
      </c>
      <c r="E301">
        <v>-576641.48218699999</v>
      </c>
      <c r="F301">
        <v>2527052.844031</v>
      </c>
      <c r="G301">
        <v>279.81048399999997</v>
      </c>
      <c r="I301">
        <f t="shared" si="95"/>
        <v>214.67319900391158</v>
      </c>
      <c r="J301">
        <f t="shared" si="103"/>
        <v>0.18691588785046728</v>
      </c>
      <c r="K301">
        <f t="shared" si="96"/>
        <v>0.99955133972658483</v>
      </c>
      <c r="L301">
        <f t="shared" si="97"/>
        <v>14.746843000059016</v>
      </c>
      <c r="M301">
        <f t="shared" si="99"/>
        <v>-6.5691678999977743</v>
      </c>
      <c r="O301">
        <v>140</v>
      </c>
      <c r="P301">
        <v>900000</v>
      </c>
      <c r="Q301">
        <v>650.70236399999999</v>
      </c>
      <c r="R301">
        <v>-576641.48218699999</v>
      </c>
      <c r="S301">
        <v>2527052.844031</v>
      </c>
      <c r="T301">
        <v>279.81048399999997</v>
      </c>
      <c r="U301">
        <v>7486.2529839999997</v>
      </c>
      <c r="V301">
        <f t="shared" si="104"/>
        <v>0.74862529840000003</v>
      </c>
      <c r="Y301">
        <v>900000</v>
      </c>
      <c r="Z301">
        <v>53.291800000000002</v>
      </c>
      <c r="AA301">
        <v>84.158299999999997</v>
      </c>
      <c r="AB301">
        <v>30.866499999999998</v>
      </c>
      <c r="AD301">
        <f t="shared" si="100"/>
        <v>15390.068702089335</v>
      </c>
      <c r="AE301">
        <f t="shared" si="98"/>
        <v>0.73780013693387281</v>
      </c>
      <c r="AF301">
        <f t="shared" si="101"/>
        <v>66.199281231415696</v>
      </c>
      <c r="AG301">
        <f t="shared" si="102"/>
        <v>9.096775505686586E-3</v>
      </c>
      <c r="AI301">
        <v>2.5781937599143424E-2</v>
      </c>
      <c r="AJ301">
        <v>334.85378072274591</v>
      </c>
    </row>
    <row r="302" spans="2:38" x14ac:dyDescent="0.2">
      <c r="B302">
        <v>160</v>
      </c>
      <c r="C302">
        <v>1000000</v>
      </c>
      <c r="D302">
        <v>650.60849299999995</v>
      </c>
      <c r="E302">
        <v>-576643.92075100006</v>
      </c>
      <c r="F302">
        <v>2527052.844031</v>
      </c>
      <c r="G302">
        <v>449.02521899999999</v>
      </c>
      <c r="I302">
        <f t="shared" si="95"/>
        <v>212.23463500384241</v>
      </c>
      <c r="J302">
        <f t="shared" si="103"/>
        <v>0.2136181575433912</v>
      </c>
      <c r="K302">
        <f t="shared" si="96"/>
        <v>0.99955133972658483</v>
      </c>
      <c r="L302">
        <f t="shared" si="97"/>
        <v>12.308278999989852</v>
      </c>
      <c r="M302">
        <f t="shared" si="99"/>
        <v>-6.960460200003217</v>
      </c>
      <c r="O302">
        <v>160</v>
      </c>
      <c r="P302">
        <v>1000000</v>
      </c>
      <c r="Q302">
        <v>650.60849299999995</v>
      </c>
      <c r="R302">
        <v>-576643.92075100006</v>
      </c>
      <c r="S302">
        <v>2527052.844031</v>
      </c>
      <c r="T302">
        <v>449.02521899999999</v>
      </c>
      <c r="U302">
        <v>9704.2432659999995</v>
      </c>
      <c r="V302">
        <f t="shared" si="104"/>
        <v>0.9704243266</v>
      </c>
      <c r="Y302">
        <v>1000000</v>
      </c>
      <c r="Z302">
        <v>52.879399999999997</v>
      </c>
      <c r="AA302">
        <v>84.054100000000005</v>
      </c>
      <c r="AB302">
        <v>31.174700000000001</v>
      </c>
      <c r="AD302">
        <f t="shared" si="100"/>
        <v>15855.693655453559</v>
      </c>
      <c r="AE302">
        <f t="shared" si="98"/>
        <v>0.92830613241692905</v>
      </c>
      <c r="AF302">
        <f t="shared" si="101"/>
        <v>59.676866995713326</v>
      </c>
      <c r="AG302">
        <f t="shared" si="102"/>
        <v>1.0091012318781024E-2</v>
      </c>
      <c r="AI302">
        <v>2.2796260289845185E-2</v>
      </c>
      <c r="AJ302">
        <v>353.33279933291738</v>
      </c>
    </row>
    <row r="303" spans="2:38" x14ac:dyDescent="0.2">
      <c r="B303">
        <v>180</v>
      </c>
      <c r="C303">
        <v>1100000</v>
      </c>
      <c r="D303">
        <v>650.63810699999999</v>
      </c>
      <c r="E303">
        <v>-576625.51651400002</v>
      </c>
      <c r="F303">
        <v>2527052.844031</v>
      </c>
      <c r="G303">
        <v>480.28162500000002</v>
      </c>
      <c r="I303">
        <f t="shared" si="95"/>
        <v>230.63887200388126</v>
      </c>
      <c r="J303">
        <f t="shared" si="103"/>
        <v>0.24032042723631508</v>
      </c>
      <c r="K303">
        <f t="shared" si="96"/>
        <v>0.99955133972658483</v>
      </c>
      <c r="L303">
        <f t="shared" si="97"/>
        <v>30.7125160000287</v>
      </c>
      <c r="M303">
        <f t="shared" si="99"/>
        <v>-5.9183201499978164</v>
      </c>
      <c r="O303">
        <v>180</v>
      </c>
      <c r="P303">
        <v>1100000</v>
      </c>
      <c r="Q303">
        <v>650.63810699999999</v>
      </c>
      <c r="R303">
        <v>-576625.51651400002</v>
      </c>
      <c r="S303">
        <v>2527052.844031</v>
      </c>
      <c r="T303">
        <v>480.28162500000002</v>
      </c>
      <c r="U303">
        <v>12660.933983000001</v>
      </c>
      <c r="V303">
        <f t="shared" si="104"/>
        <v>1.2660933983000002</v>
      </c>
      <c r="Y303">
        <v>1100000</v>
      </c>
      <c r="Z303">
        <v>52.4788</v>
      </c>
      <c r="AA303">
        <v>84.282799999999995</v>
      </c>
      <c r="AB303">
        <v>31.803999999999998</v>
      </c>
      <c r="AD303">
        <f t="shared" si="100"/>
        <v>16835.407466049488</v>
      </c>
      <c r="AE303">
        <f t="shared" si="98"/>
        <v>1.1406618145001679</v>
      </c>
      <c r="AF303">
        <f t="shared" si="101"/>
        <v>56.323790978083338</v>
      </c>
      <c r="AG303">
        <f t="shared" si="102"/>
        <v>1.0691751914112591E-2</v>
      </c>
      <c r="AI303">
        <v>2.1416458887267072E-2</v>
      </c>
      <c r="AJ303">
        <v>385.93543986099337</v>
      </c>
    </row>
    <row r="304" spans="2:38" x14ac:dyDescent="0.2">
      <c r="B304">
        <v>200</v>
      </c>
      <c r="C304">
        <v>1200000</v>
      </c>
      <c r="D304">
        <v>650.68142899999998</v>
      </c>
      <c r="E304">
        <v>-576617.32865899999</v>
      </c>
      <c r="F304">
        <v>2527052.844031</v>
      </c>
      <c r="G304">
        <v>595.42725700000005</v>
      </c>
      <c r="I304">
        <f t="shared" si="95"/>
        <v>238.82672700390685</v>
      </c>
      <c r="J304">
        <f t="shared" si="103"/>
        <v>0.26702269692923897</v>
      </c>
      <c r="K304">
        <f t="shared" si="96"/>
        <v>0.99955133972658483</v>
      </c>
      <c r="L304">
        <f t="shared" si="97"/>
        <v>38.900371000054292</v>
      </c>
      <c r="M304">
        <f t="shared" si="99"/>
        <v>-6.4291392499984799</v>
      </c>
      <c r="O304">
        <v>200</v>
      </c>
      <c r="P304">
        <v>1200000</v>
      </c>
      <c r="Q304">
        <v>650.68142899999998</v>
      </c>
      <c r="R304">
        <v>-576617.32865899999</v>
      </c>
      <c r="S304">
        <v>2527052.844031</v>
      </c>
      <c r="T304">
        <v>595.42725700000005</v>
      </c>
      <c r="U304">
        <v>16006.674634000001</v>
      </c>
      <c r="V304">
        <f t="shared" si="104"/>
        <v>1.6006674634000002</v>
      </c>
      <c r="Y304">
        <v>1200000</v>
      </c>
      <c r="Z304">
        <v>52.75</v>
      </c>
      <c r="AA304">
        <v>84.014300000000006</v>
      </c>
      <c r="AB304">
        <v>31.264299999999999</v>
      </c>
      <c r="AD304">
        <f t="shared" si="100"/>
        <v>15992.800724425124</v>
      </c>
      <c r="AE304">
        <f t="shared" si="98"/>
        <v>1.5180685470566864</v>
      </c>
      <c r="AF304">
        <f t="shared" si="101"/>
        <v>48.154322981244043</v>
      </c>
      <c r="AG304">
        <f t="shared" si="102"/>
        <v>1.2505626965922768E-2</v>
      </c>
      <c r="AI304">
        <v>2.1464150153678849E-2</v>
      </c>
      <c r="AJ304">
        <v>390.4069287581919</v>
      </c>
    </row>
    <row r="305" spans="2:38" x14ac:dyDescent="0.2">
      <c r="B305">
        <v>220</v>
      </c>
      <c r="C305">
        <v>1300000</v>
      </c>
      <c r="D305">
        <v>650.71714099999997</v>
      </c>
      <c r="E305">
        <v>-576613.92120900005</v>
      </c>
      <c r="F305">
        <v>2527052.844031</v>
      </c>
      <c r="G305">
        <v>760.95305399999995</v>
      </c>
      <c r="I305">
        <f t="shared" si="95"/>
        <v>242.23417700384744</v>
      </c>
      <c r="J305">
        <f t="shared" si="103"/>
        <v>0.29372496662216291</v>
      </c>
      <c r="K305">
        <f t="shared" si="96"/>
        <v>0.99955133972658483</v>
      </c>
      <c r="L305">
        <f t="shared" si="97"/>
        <v>42.307820999994874</v>
      </c>
      <c r="M305">
        <f t="shared" si="99"/>
        <v>-6.6681595000027301</v>
      </c>
      <c r="O305">
        <v>220</v>
      </c>
      <c r="P305">
        <v>1300000</v>
      </c>
      <c r="Q305">
        <v>650.71714099999997</v>
      </c>
      <c r="R305">
        <v>-576613.92120900005</v>
      </c>
      <c r="S305">
        <v>2527052.844031</v>
      </c>
      <c r="T305">
        <v>760.95305399999995</v>
      </c>
      <c r="U305">
        <v>20041.667915000002</v>
      </c>
      <c r="V305">
        <f t="shared" si="104"/>
        <v>2.0041667915000003</v>
      </c>
      <c r="Y305">
        <v>1300000</v>
      </c>
      <c r="Z305">
        <v>52.947400000000002</v>
      </c>
      <c r="AA305">
        <v>85.0364</v>
      </c>
      <c r="AB305">
        <v>32.088999999999999</v>
      </c>
      <c r="AD305">
        <f t="shared" si="100"/>
        <v>17292.068506640437</v>
      </c>
      <c r="AE305">
        <f t="shared" si="98"/>
        <v>1.7579305159468639</v>
      </c>
      <c r="AF305">
        <f t="shared" si="101"/>
        <v>47.3331075213585</v>
      </c>
      <c r="AG305">
        <f t="shared" si="102"/>
        <v>1.2722595906644506E-2</v>
      </c>
      <c r="AI305">
        <v>3.3603756802009492E-2</v>
      </c>
      <c r="AJ305">
        <v>394.71786793760282</v>
      </c>
      <c r="AK305">
        <f>AVERAGE(AI300:AI310)</f>
        <v>2.4815077683753909E-2</v>
      </c>
      <c r="AL305">
        <f>AVERAGE(AJ300:AJ310)</f>
        <v>409.66802587658299</v>
      </c>
    </row>
    <row r="306" spans="2:38" x14ac:dyDescent="0.2">
      <c r="B306">
        <v>240</v>
      </c>
      <c r="C306">
        <v>1400000</v>
      </c>
      <c r="D306">
        <v>650.74465499999997</v>
      </c>
      <c r="E306">
        <v>-576606.75226800004</v>
      </c>
      <c r="F306">
        <v>2527052.844031</v>
      </c>
      <c r="G306">
        <v>931.35282600000005</v>
      </c>
      <c r="I306">
        <f t="shared" si="95"/>
        <v>249.40311800385825</v>
      </c>
      <c r="J306">
        <f t="shared" si="103"/>
        <v>0.32042723631508679</v>
      </c>
      <c r="K306">
        <f t="shared" si="96"/>
        <v>0.99955133972658483</v>
      </c>
      <c r="L306">
        <f t="shared" si="97"/>
        <v>49.476762000005692</v>
      </c>
      <c r="M306">
        <f t="shared" si="99"/>
        <v>-6.4800849499992186</v>
      </c>
      <c r="O306">
        <v>240</v>
      </c>
      <c r="P306">
        <v>1400000</v>
      </c>
      <c r="Q306">
        <v>650.74465499999997</v>
      </c>
      <c r="R306">
        <v>-576606.75226800004</v>
      </c>
      <c r="S306">
        <v>2527052.844031</v>
      </c>
      <c r="T306">
        <v>931.35282600000005</v>
      </c>
      <c r="U306">
        <v>24133.056768999999</v>
      </c>
      <c r="V306">
        <f t="shared" si="104"/>
        <v>2.4133056768999999</v>
      </c>
      <c r="Y306">
        <v>1400000</v>
      </c>
      <c r="Z306">
        <v>52.766500000000001</v>
      </c>
      <c r="AA306">
        <v>84.735100000000003</v>
      </c>
      <c r="AB306">
        <v>31.968599999999999</v>
      </c>
      <c r="AD306">
        <f t="shared" si="100"/>
        <v>17098.15503309511</v>
      </c>
      <c r="AE306">
        <f t="shared" si="98"/>
        <v>2.1408087676002117</v>
      </c>
      <c r="AF306">
        <f t="shared" si="101"/>
        <v>42.902120670541144</v>
      </c>
      <c r="AG306">
        <f t="shared" si="102"/>
        <v>1.4036602167629027E-2</v>
      </c>
      <c r="AI306">
        <v>1.8356451232604255E-2</v>
      </c>
      <c r="AJ306">
        <v>437.73633605002414</v>
      </c>
    </row>
    <row r="307" spans="2:38" x14ac:dyDescent="0.2">
      <c r="B307">
        <v>260</v>
      </c>
      <c r="C307">
        <v>1500000</v>
      </c>
      <c r="D307">
        <v>650.74192200000005</v>
      </c>
      <c r="E307">
        <v>-576587.01103299996</v>
      </c>
      <c r="F307">
        <v>2527052.844031</v>
      </c>
      <c r="G307">
        <v>1143.631069</v>
      </c>
      <c r="I307">
        <f t="shared" si="95"/>
        <v>269.14435300393961</v>
      </c>
      <c r="J307">
        <f t="shared" si="103"/>
        <v>0.34712950600801068</v>
      </c>
      <c r="K307">
        <f t="shared" si="96"/>
        <v>0.99955133972658483</v>
      </c>
      <c r="L307">
        <f t="shared" si="97"/>
        <v>69.217997000087053</v>
      </c>
      <c r="M307">
        <f t="shared" si="99"/>
        <v>-5.8514702499956908</v>
      </c>
      <c r="O307">
        <v>260</v>
      </c>
      <c r="P307">
        <v>1500000</v>
      </c>
      <c r="Q307">
        <v>650.74192200000005</v>
      </c>
      <c r="R307">
        <v>-576587.01103299996</v>
      </c>
      <c r="S307">
        <v>2527052.844031</v>
      </c>
      <c r="T307">
        <v>1143.631069</v>
      </c>
      <c r="U307">
        <v>29812.047886</v>
      </c>
      <c r="V307">
        <f t="shared" si="104"/>
        <v>2.9812047886000004</v>
      </c>
      <c r="Y307">
        <v>1500000</v>
      </c>
      <c r="Z307">
        <v>52.471200000000003</v>
      </c>
      <c r="AA307">
        <v>84.596000000000004</v>
      </c>
      <c r="AB307">
        <v>32.1248</v>
      </c>
      <c r="AD307">
        <f t="shared" si="100"/>
        <v>17350.008637913277</v>
      </c>
      <c r="AE307">
        <f t="shared" si="98"/>
        <v>2.6061949903633526</v>
      </c>
      <c r="AF307">
        <f t="shared" si="101"/>
        <v>40.185289237505287</v>
      </c>
      <c r="AG307">
        <f t="shared" si="102"/>
        <v>1.4985583317338957E-2</v>
      </c>
      <c r="AI307">
        <v>3.2649588726655479E-2</v>
      </c>
      <c r="AJ307">
        <v>442.77651761000465</v>
      </c>
    </row>
    <row r="308" spans="2:38" x14ac:dyDescent="0.2">
      <c r="B308">
        <v>280</v>
      </c>
      <c r="C308">
        <v>1600000</v>
      </c>
      <c r="D308">
        <v>650.73376099999996</v>
      </c>
      <c r="E308">
        <v>-576570.49810700002</v>
      </c>
      <c r="F308">
        <v>2527052.844031</v>
      </c>
      <c r="G308">
        <v>1340.750342</v>
      </c>
      <c r="I308">
        <f t="shared" ref="I308:I351" si="105">E308-(128000-$B$292)/128000*$E$293</f>
        <v>285.65727900387719</v>
      </c>
      <c r="J308">
        <f t="shared" ref="J308:J351" si="106">B308/$B$292</f>
        <v>0.37383177570093457</v>
      </c>
      <c r="K308">
        <f t="shared" ref="K308:K351" si="107">F308/$F$293</f>
        <v>0.99955133972658483</v>
      </c>
      <c r="L308">
        <f t="shared" ref="L308:L351" si="108">E308-$E$294</f>
        <v>85.730923000024632</v>
      </c>
      <c r="M308">
        <f t="shared" ref="M308:M351" si="109">((L308-L307)-(B308-B307)*$H$14)/(B308-B307)</f>
        <v>-6.0128857000028804</v>
      </c>
      <c r="O308">
        <v>280</v>
      </c>
      <c r="P308">
        <v>1600000</v>
      </c>
      <c r="Q308">
        <v>650.73376099999996</v>
      </c>
      <c r="R308">
        <v>-576570.49810700002</v>
      </c>
      <c r="S308">
        <v>2527052.844031</v>
      </c>
      <c r="T308">
        <v>1340.750342</v>
      </c>
      <c r="U308">
        <v>34418.391500999998</v>
      </c>
      <c r="V308">
        <f t="shared" si="104"/>
        <v>3.4418391500999999</v>
      </c>
      <c r="Y308">
        <v>1600000</v>
      </c>
      <c r="Z308">
        <v>52.486400000000003</v>
      </c>
      <c r="AA308">
        <v>84.765799999999999</v>
      </c>
      <c r="AB308">
        <v>32.279400000000003</v>
      </c>
      <c r="AD308">
        <f t="shared" ref="AD308:AD334" si="110">(1/6)*3.14*(AB308)^3</f>
        <v>17601.705826631751</v>
      </c>
      <c r="AE308">
        <f t="shared" ref="AE308:AE334" si="111">V308*$AD$291/AD308</f>
        <v>2.965859698576125</v>
      </c>
      <c r="AF308">
        <f t="shared" ref="AF308:AF334" si="112">AD308/O308*0.6022</f>
        <v>37.856240174277282</v>
      </c>
      <c r="AG308">
        <f t="shared" ref="AG308:AG334" si="113">O308/AD308</f>
        <v>1.5907549118128889E-2</v>
      </c>
      <c r="AI308">
        <v>2.700738386895438E-2</v>
      </c>
      <c r="AJ308">
        <v>470.07450976995858</v>
      </c>
    </row>
    <row r="309" spans="2:38" x14ac:dyDescent="0.2">
      <c r="B309">
        <v>300</v>
      </c>
      <c r="C309">
        <v>1700000</v>
      </c>
      <c r="D309">
        <v>650.74546299999997</v>
      </c>
      <c r="E309">
        <v>-576552.29803800001</v>
      </c>
      <c r="F309">
        <v>2527052.844031</v>
      </c>
      <c r="G309">
        <v>1679.1082610000001</v>
      </c>
      <c r="I309">
        <f t="shared" si="105"/>
        <v>303.85734800389037</v>
      </c>
      <c r="J309">
        <f t="shared" si="106"/>
        <v>0.40053404539385845</v>
      </c>
      <c r="K309">
        <f t="shared" si="107"/>
        <v>0.99955133972658483</v>
      </c>
      <c r="L309">
        <f t="shared" si="108"/>
        <v>103.9309920000378</v>
      </c>
      <c r="M309">
        <f t="shared" si="109"/>
        <v>-5.9285285499991005</v>
      </c>
      <c r="O309">
        <v>300</v>
      </c>
      <c r="P309">
        <v>1700000</v>
      </c>
      <c r="Q309">
        <v>650.74546299999997</v>
      </c>
      <c r="R309">
        <v>-576552.29803800001</v>
      </c>
      <c r="S309">
        <v>2527052.844031</v>
      </c>
      <c r="T309">
        <v>1679.1082610000001</v>
      </c>
      <c r="U309">
        <v>40580.476460999998</v>
      </c>
      <c r="V309">
        <f t="shared" si="104"/>
        <v>4.0580476461000003</v>
      </c>
      <c r="Y309">
        <v>1700000</v>
      </c>
      <c r="Z309">
        <v>52.4407</v>
      </c>
      <c r="AA309">
        <v>84.993899999999996</v>
      </c>
      <c r="AB309">
        <v>32.553199999999997</v>
      </c>
      <c r="AD309">
        <f t="shared" si="110"/>
        <v>18053.418800126983</v>
      </c>
      <c r="AE309">
        <f t="shared" si="111"/>
        <v>3.4093569713114147</v>
      </c>
      <c r="AF309">
        <f t="shared" si="112"/>
        <v>36.239229338121561</v>
      </c>
      <c r="AG309">
        <f t="shared" si="113"/>
        <v>1.661735116884841E-2</v>
      </c>
      <c r="AI309">
        <v>1.7866060872046705E-2</v>
      </c>
      <c r="AJ309">
        <v>471.4777519874134</v>
      </c>
    </row>
    <row r="310" spans="2:38" x14ac:dyDescent="0.2">
      <c r="B310">
        <v>320</v>
      </c>
      <c r="C310">
        <v>1800000</v>
      </c>
      <c r="D310">
        <v>650.69629999999995</v>
      </c>
      <c r="E310">
        <v>-576532.76410499995</v>
      </c>
      <c r="F310">
        <v>2527052.844031</v>
      </c>
      <c r="G310">
        <v>1961.170597</v>
      </c>
      <c r="I310">
        <f t="shared" si="105"/>
        <v>323.39128100394737</v>
      </c>
      <c r="J310">
        <f t="shared" si="106"/>
        <v>0.42723631508678239</v>
      </c>
      <c r="K310">
        <f t="shared" si="107"/>
        <v>0.99955133972658483</v>
      </c>
      <c r="L310">
        <f t="shared" si="108"/>
        <v>123.46492500009481</v>
      </c>
      <c r="M310">
        <f t="shared" si="109"/>
        <v>-5.8618353499969089</v>
      </c>
      <c r="O310">
        <v>320</v>
      </c>
      <c r="P310">
        <v>1800000</v>
      </c>
      <c r="Q310">
        <v>650.69629999999995</v>
      </c>
      <c r="R310">
        <v>-576532.76410499995</v>
      </c>
      <c r="S310">
        <v>2527052.844031</v>
      </c>
      <c r="T310">
        <v>1961.170597</v>
      </c>
      <c r="U310">
        <v>46167.146649000002</v>
      </c>
      <c r="V310">
        <f t="shared" si="104"/>
        <v>4.6167146649000008</v>
      </c>
      <c r="Y310">
        <v>1800000</v>
      </c>
      <c r="Z310">
        <v>52.1205</v>
      </c>
      <c r="AA310">
        <v>85.077200000000005</v>
      </c>
      <c r="AB310">
        <v>32.956699999999998</v>
      </c>
      <c r="AD310">
        <f t="shared" si="110"/>
        <v>18733.095786565264</v>
      </c>
      <c r="AE310">
        <f t="shared" si="111"/>
        <v>3.7379911685395713</v>
      </c>
      <c r="AF310">
        <f t="shared" si="112"/>
        <v>35.2533446333425</v>
      </c>
      <c r="AG310">
        <f t="shared" si="113"/>
        <v>1.7082067141806486E-2</v>
      </c>
      <c r="AI310">
        <v>1.5673025444135531E-2</v>
      </c>
      <c r="AJ310">
        <v>490.46207559291673</v>
      </c>
    </row>
    <row r="311" spans="2:38" x14ac:dyDescent="0.2">
      <c r="B311">
        <v>340</v>
      </c>
      <c r="C311">
        <v>1900000</v>
      </c>
      <c r="D311">
        <v>650.73695899999996</v>
      </c>
      <c r="E311">
        <v>-576514.61814200005</v>
      </c>
      <c r="F311">
        <v>2527052.844031</v>
      </c>
      <c r="G311">
        <v>2222.4607150000002</v>
      </c>
      <c r="I311">
        <f t="shared" si="105"/>
        <v>341.53724400384817</v>
      </c>
      <c r="J311">
        <f t="shared" si="106"/>
        <v>0.45393858477970628</v>
      </c>
      <c r="K311">
        <f t="shared" si="107"/>
        <v>0.99955133972658483</v>
      </c>
      <c r="L311">
        <f t="shared" si="108"/>
        <v>141.61088799999561</v>
      </c>
      <c r="M311">
        <f t="shared" si="109"/>
        <v>-5.9312338500047188</v>
      </c>
      <c r="O311">
        <v>340</v>
      </c>
      <c r="P311">
        <v>1900000</v>
      </c>
      <c r="Q311">
        <v>650.73695899999996</v>
      </c>
      <c r="R311">
        <v>-576514.61814200005</v>
      </c>
      <c r="S311">
        <v>2527052.844031</v>
      </c>
      <c r="T311">
        <v>2222.4607150000002</v>
      </c>
      <c r="U311">
        <v>51445.753360000002</v>
      </c>
      <c r="V311">
        <f t="shared" si="104"/>
        <v>5.1445753360000008</v>
      </c>
      <c r="Y311">
        <v>1900000</v>
      </c>
      <c r="Z311">
        <v>51.642699999999998</v>
      </c>
      <c r="AA311">
        <v>85.041600000000003</v>
      </c>
      <c r="AB311">
        <v>33.398899999999998</v>
      </c>
      <c r="AD311">
        <f t="shared" si="110"/>
        <v>19497.318584662615</v>
      </c>
      <c r="AE311">
        <f t="shared" si="111"/>
        <v>4.0021138041322022</v>
      </c>
      <c r="AF311">
        <f t="shared" si="112"/>
        <v>34.533191916717136</v>
      </c>
      <c r="AG311">
        <f t="shared" si="113"/>
        <v>1.7438295349364495E-2</v>
      </c>
      <c r="AI311">
        <v>1.3879906029423317E-2</v>
      </c>
      <c r="AJ311">
        <v>555.66594924243464</v>
      </c>
    </row>
    <row r="312" spans="2:38" x14ac:dyDescent="0.2">
      <c r="B312">
        <v>360</v>
      </c>
      <c r="C312">
        <v>2000000</v>
      </c>
      <c r="D312">
        <v>650.69696099999999</v>
      </c>
      <c r="E312">
        <v>-576486.95108899998</v>
      </c>
      <c r="F312">
        <v>2527052.844031</v>
      </c>
      <c r="G312">
        <v>2334.2683889999998</v>
      </c>
      <c r="I312">
        <f t="shared" si="105"/>
        <v>369.20429700391833</v>
      </c>
      <c r="J312">
        <f t="shared" si="106"/>
        <v>0.48064085447263016</v>
      </c>
      <c r="K312">
        <f t="shared" si="107"/>
        <v>0.99955133972658483</v>
      </c>
      <c r="L312">
        <f t="shared" si="108"/>
        <v>169.27794100006577</v>
      </c>
      <c r="M312">
        <f t="shared" si="109"/>
        <v>-5.4551793499962518</v>
      </c>
      <c r="O312">
        <v>360</v>
      </c>
      <c r="P312">
        <v>2000000</v>
      </c>
      <c r="Q312">
        <v>650.69696099999999</v>
      </c>
      <c r="R312">
        <v>-576486.95108899998</v>
      </c>
      <c r="S312">
        <v>2527052.844031</v>
      </c>
      <c r="T312">
        <v>2334.2683889999998</v>
      </c>
      <c r="U312">
        <v>58958.826890999997</v>
      </c>
      <c r="V312">
        <f t="shared" si="104"/>
        <v>5.8958826890999996</v>
      </c>
      <c r="Y312">
        <v>2000000</v>
      </c>
      <c r="Z312">
        <v>51.722700000000003</v>
      </c>
      <c r="AA312">
        <v>85.383200000000002</v>
      </c>
      <c r="AB312">
        <v>33.660499999999999</v>
      </c>
      <c r="AD312">
        <f t="shared" si="110"/>
        <v>19959.060106997615</v>
      </c>
      <c r="AE312">
        <f t="shared" si="111"/>
        <v>4.4804696366495511</v>
      </c>
      <c r="AF312">
        <f t="shared" si="112"/>
        <v>33.387072212316561</v>
      </c>
      <c r="AG312">
        <f t="shared" si="113"/>
        <v>1.803692148177782E-2</v>
      </c>
      <c r="AI312">
        <v>2.3109534561475978E-2</v>
      </c>
      <c r="AJ312">
        <v>585.86500351980067</v>
      </c>
    </row>
    <row r="313" spans="2:38" x14ac:dyDescent="0.2">
      <c r="B313">
        <v>380</v>
      </c>
      <c r="C313">
        <v>2100000</v>
      </c>
      <c r="D313">
        <v>650.66317600000002</v>
      </c>
      <c r="E313">
        <v>-576456.81037700002</v>
      </c>
      <c r="F313">
        <v>2527052.844031</v>
      </c>
      <c r="G313">
        <v>2781.2709490000002</v>
      </c>
      <c r="I313">
        <f t="shared" si="105"/>
        <v>399.3450090038823</v>
      </c>
      <c r="J313">
        <f t="shared" si="106"/>
        <v>0.50734312416555405</v>
      </c>
      <c r="K313">
        <f t="shared" si="107"/>
        <v>0.99955133972658483</v>
      </c>
      <c r="L313">
        <f t="shared" si="108"/>
        <v>199.41865300002974</v>
      </c>
      <c r="M313">
        <f t="shared" si="109"/>
        <v>-5.3314964000015603</v>
      </c>
      <c r="O313">
        <v>380</v>
      </c>
      <c r="P313">
        <v>2100000</v>
      </c>
      <c r="Q313">
        <v>650.66317600000002</v>
      </c>
      <c r="R313">
        <v>-576456.81037700002</v>
      </c>
      <c r="S313">
        <v>2527052.844031</v>
      </c>
      <c r="T313">
        <v>2781.2709490000002</v>
      </c>
      <c r="U313">
        <v>63205.413821000002</v>
      </c>
      <c r="V313">
        <f t="shared" si="104"/>
        <v>6.3205413821000009</v>
      </c>
      <c r="Y313">
        <v>2100000</v>
      </c>
      <c r="Z313">
        <v>51.356299999999997</v>
      </c>
      <c r="AA313">
        <v>85.848500000000001</v>
      </c>
      <c r="AB313">
        <v>34.492199999999997</v>
      </c>
      <c r="AD313">
        <f t="shared" si="110"/>
        <v>21475.391243650247</v>
      </c>
      <c r="AE313">
        <f t="shared" si="111"/>
        <v>4.4640390528507634</v>
      </c>
      <c r="AF313">
        <f t="shared" si="112"/>
        <v>34.032843702437312</v>
      </c>
      <c r="AG313">
        <f t="shared" si="113"/>
        <v>1.7694671807777042E-2</v>
      </c>
      <c r="AI313">
        <v>1.2336856537511589E-2</v>
      </c>
      <c r="AJ313">
        <v>592.57756015388281</v>
      </c>
    </row>
    <row r="314" spans="2:38" x14ac:dyDescent="0.2">
      <c r="B314">
        <v>400</v>
      </c>
      <c r="C314">
        <v>2200000</v>
      </c>
      <c r="D314">
        <v>650.71971099999996</v>
      </c>
      <c r="E314">
        <v>-576427.70496200002</v>
      </c>
      <c r="F314">
        <v>2527052.844031</v>
      </c>
      <c r="G314">
        <v>3079.649476</v>
      </c>
      <c r="I314">
        <f t="shared" si="105"/>
        <v>428.45042400388047</v>
      </c>
      <c r="J314">
        <f t="shared" si="106"/>
        <v>0.53404539385847793</v>
      </c>
      <c r="K314">
        <f t="shared" si="107"/>
        <v>0.99955133972658483</v>
      </c>
      <c r="L314">
        <f t="shared" si="108"/>
        <v>228.52406800002791</v>
      </c>
      <c r="M314">
        <f t="shared" si="109"/>
        <v>-5.3832612499998502</v>
      </c>
      <c r="O314">
        <v>400</v>
      </c>
      <c r="P314">
        <v>2200000</v>
      </c>
      <c r="Q314">
        <v>650.71971099999996</v>
      </c>
      <c r="R314">
        <v>-576427.70496200002</v>
      </c>
      <c r="S314">
        <v>2527052.844031</v>
      </c>
      <c r="T314">
        <v>3079.649476</v>
      </c>
      <c r="U314">
        <v>70564.781807000007</v>
      </c>
      <c r="V314">
        <f t="shared" si="104"/>
        <v>7.056478180700001</v>
      </c>
      <c r="Y314">
        <v>2200000</v>
      </c>
      <c r="Z314">
        <v>51.122700000000002</v>
      </c>
      <c r="AA314">
        <v>85.506200000000007</v>
      </c>
      <c r="AB314">
        <v>34.383499999999998</v>
      </c>
      <c r="AD314">
        <f t="shared" si="110"/>
        <v>21272.995387193783</v>
      </c>
      <c r="AE314">
        <f t="shared" si="111"/>
        <v>5.0312297288227823</v>
      </c>
      <c r="AF314">
        <f t="shared" si="112"/>
        <v>32.026494555420236</v>
      </c>
      <c r="AG314">
        <f t="shared" si="113"/>
        <v>1.8803181814292011E-2</v>
      </c>
      <c r="AI314">
        <v>1.93046722857299E-2</v>
      </c>
      <c r="AJ314">
        <v>640.7297239180989</v>
      </c>
    </row>
    <row r="315" spans="2:38" x14ac:dyDescent="0.2">
      <c r="B315">
        <v>420</v>
      </c>
      <c r="C315">
        <v>2300000</v>
      </c>
      <c r="D315">
        <v>650.72378300000003</v>
      </c>
      <c r="E315">
        <v>-576401.03846199997</v>
      </c>
      <c r="F315">
        <v>2527052.844031</v>
      </c>
      <c r="G315">
        <v>3413.040974</v>
      </c>
      <c r="I315">
        <f t="shared" si="105"/>
        <v>455.11692400393076</v>
      </c>
      <c r="J315">
        <f t="shared" si="106"/>
        <v>0.56074766355140182</v>
      </c>
      <c r="K315">
        <f t="shared" si="107"/>
        <v>0.99955133972658483</v>
      </c>
      <c r="L315">
        <f t="shared" si="108"/>
        <v>255.1905680000782</v>
      </c>
      <c r="M315">
        <f t="shared" si="109"/>
        <v>-5.5052069999972444</v>
      </c>
      <c r="O315">
        <v>420</v>
      </c>
      <c r="P315">
        <v>2300000</v>
      </c>
      <c r="Q315">
        <v>650.72378300000003</v>
      </c>
      <c r="R315">
        <v>-576401.03846199997</v>
      </c>
      <c r="S315">
        <v>2527052.844031</v>
      </c>
      <c r="T315">
        <v>3413.040974</v>
      </c>
      <c r="U315">
        <v>76221.349069000004</v>
      </c>
      <c r="V315">
        <f t="shared" si="104"/>
        <v>7.6221349069000004</v>
      </c>
      <c r="Y315">
        <v>2300000</v>
      </c>
      <c r="Z315">
        <v>51.284199999999998</v>
      </c>
      <c r="AA315">
        <v>85.6357</v>
      </c>
      <c r="AB315">
        <v>34.351500000000001</v>
      </c>
      <c r="AD315">
        <f t="shared" si="110"/>
        <v>21213.655660080643</v>
      </c>
      <c r="AE315">
        <f t="shared" si="111"/>
        <v>5.4497415538444844</v>
      </c>
      <c r="AF315">
        <f t="shared" si="112"/>
        <v>30.416341520239435</v>
      </c>
      <c r="AG315">
        <f t="shared" si="113"/>
        <v>1.9798567806035717E-2</v>
      </c>
      <c r="AI315">
        <v>1.1321515601433945E-2</v>
      </c>
      <c r="AJ315">
        <v>655.52228406358972</v>
      </c>
    </row>
    <row r="316" spans="2:38" x14ac:dyDescent="0.2">
      <c r="B316">
        <v>440</v>
      </c>
      <c r="C316">
        <v>2400000</v>
      </c>
      <c r="D316">
        <v>650.73116300000004</v>
      </c>
      <c r="E316">
        <v>-576368.92709999997</v>
      </c>
      <c r="F316">
        <v>2527052.844031</v>
      </c>
      <c r="G316">
        <v>3841.3622340000002</v>
      </c>
      <c r="I316">
        <f t="shared" si="105"/>
        <v>487.22828600392677</v>
      </c>
      <c r="J316">
        <f t="shared" si="106"/>
        <v>0.58744993324432582</v>
      </c>
      <c r="K316">
        <f t="shared" si="107"/>
        <v>0.99955133972658483</v>
      </c>
      <c r="L316">
        <f t="shared" si="108"/>
        <v>287.30193000007421</v>
      </c>
      <c r="M316">
        <f t="shared" si="109"/>
        <v>-5.2329638999999588</v>
      </c>
      <c r="O316">
        <v>440</v>
      </c>
      <c r="P316">
        <v>2400000</v>
      </c>
      <c r="Q316">
        <v>650.73116300000004</v>
      </c>
      <c r="R316">
        <v>-576368.92709999997</v>
      </c>
      <c r="S316">
        <v>2527052.844031</v>
      </c>
      <c r="T316">
        <v>3841.3622340000002</v>
      </c>
      <c r="U316">
        <v>79449.708866000001</v>
      </c>
      <c r="V316">
        <f t="shared" si="104"/>
        <v>7.9449708866000002</v>
      </c>
      <c r="Y316">
        <v>2400000</v>
      </c>
      <c r="Z316">
        <v>50.720599999999997</v>
      </c>
      <c r="AA316">
        <v>86.826999999999998</v>
      </c>
      <c r="AB316">
        <v>36.106400000000001</v>
      </c>
      <c r="AD316">
        <f t="shared" si="110"/>
        <v>24633.774699040441</v>
      </c>
      <c r="AE316">
        <f t="shared" si="111"/>
        <v>4.8918838395635529</v>
      </c>
      <c r="AF316">
        <f t="shared" si="112"/>
        <v>33.714679826732166</v>
      </c>
      <c r="AG316">
        <f t="shared" si="113"/>
        <v>1.7861655608027435E-2</v>
      </c>
      <c r="AI316">
        <v>9.4953666106037549E-3</v>
      </c>
      <c r="AJ316">
        <v>769.92819543690905</v>
      </c>
      <c r="AK316">
        <f>AVERAGE(AI311:AI321)</f>
        <v>1.1637720070391622E-2</v>
      </c>
      <c r="AL316">
        <f>AVERAGE(AJ311:AJ321)</f>
        <v>836.32615486176394</v>
      </c>
    </row>
    <row r="317" spans="2:38" x14ac:dyDescent="0.2">
      <c r="B317">
        <v>460</v>
      </c>
      <c r="C317">
        <v>2500000</v>
      </c>
      <c r="D317">
        <v>650.75182400000006</v>
      </c>
      <c r="E317">
        <v>-576362.69974499999</v>
      </c>
      <c r="F317">
        <v>2527052.844031</v>
      </c>
      <c r="G317">
        <v>4184.479499</v>
      </c>
      <c r="I317">
        <f t="shared" si="105"/>
        <v>493.45564100390766</v>
      </c>
      <c r="J317">
        <f t="shared" si="106"/>
        <v>0.6141522029372497</v>
      </c>
      <c r="K317">
        <f t="shared" si="107"/>
        <v>0.99955133972658483</v>
      </c>
      <c r="L317">
        <f t="shared" si="108"/>
        <v>293.5292850000551</v>
      </c>
      <c r="M317">
        <f t="shared" si="109"/>
        <v>-6.5271642500007143</v>
      </c>
      <c r="O317">
        <v>460</v>
      </c>
      <c r="P317">
        <v>2500000</v>
      </c>
      <c r="Q317">
        <v>650.75182400000006</v>
      </c>
      <c r="R317">
        <v>-576362.69974499999</v>
      </c>
      <c r="S317">
        <v>2527052.844031</v>
      </c>
      <c r="T317">
        <v>4184.479499</v>
      </c>
      <c r="U317">
        <v>84079.474363999994</v>
      </c>
      <c r="V317">
        <f t="shared" si="104"/>
        <v>8.4079474364000006</v>
      </c>
      <c r="Y317">
        <v>2500000</v>
      </c>
      <c r="Z317">
        <v>50.374000000000002</v>
      </c>
      <c r="AA317">
        <v>87.406599999999997</v>
      </c>
      <c r="AB317">
        <v>37.032600000000002</v>
      </c>
      <c r="AD317">
        <f t="shared" si="110"/>
        <v>26578.533245193132</v>
      </c>
      <c r="AE317">
        <f t="shared" si="111"/>
        <v>4.7981494211571656</v>
      </c>
      <c r="AF317">
        <f t="shared" si="112"/>
        <v>34.794766783163702</v>
      </c>
      <c r="AG317">
        <f t="shared" si="113"/>
        <v>1.7307200354375968E-2</v>
      </c>
      <c r="AI317">
        <v>9.7136367732238195E-3</v>
      </c>
      <c r="AJ317">
        <v>775.9693666754481</v>
      </c>
    </row>
    <row r="318" spans="2:38" x14ac:dyDescent="0.2">
      <c r="B318">
        <v>480</v>
      </c>
      <c r="C318">
        <v>2600000</v>
      </c>
      <c r="D318">
        <v>650.67233199999998</v>
      </c>
      <c r="E318">
        <v>-576331.80921099999</v>
      </c>
      <c r="F318">
        <v>2527052.844031</v>
      </c>
      <c r="G318">
        <v>4497.7986440000004</v>
      </c>
      <c r="I318">
        <f t="shared" si="105"/>
        <v>524.34617500391323</v>
      </c>
      <c r="J318">
        <f t="shared" si="106"/>
        <v>0.64085447263017359</v>
      </c>
      <c r="K318">
        <f t="shared" si="107"/>
        <v>0.99955133972658483</v>
      </c>
      <c r="L318">
        <f t="shared" si="108"/>
        <v>324.41981900006067</v>
      </c>
      <c r="M318">
        <f t="shared" si="109"/>
        <v>-5.2940052999994807</v>
      </c>
      <c r="O318">
        <v>480</v>
      </c>
      <c r="P318">
        <v>2600000</v>
      </c>
      <c r="Q318">
        <v>650.67233199999998</v>
      </c>
      <c r="R318">
        <v>-576331.80921099999</v>
      </c>
      <c r="S318">
        <v>2527052.844031</v>
      </c>
      <c r="T318">
        <v>4497.7986440000004</v>
      </c>
      <c r="U318">
        <v>89672.004572999998</v>
      </c>
      <c r="V318">
        <f t="shared" si="104"/>
        <v>8.9672004573000006</v>
      </c>
      <c r="Y318">
        <v>2600000</v>
      </c>
      <c r="Z318">
        <v>50.485599999999998</v>
      </c>
      <c r="AA318">
        <v>87.464500000000001</v>
      </c>
      <c r="AB318">
        <v>36.978900000000003</v>
      </c>
      <c r="AD318">
        <f t="shared" si="110"/>
        <v>26463.078327666077</v>
      </c>
      <c r="AE318">
        <f t="shared" si="111"/>
        <v>5.1396235083417716</v>
      </c>
      <c r="AF318">
        <f t="shared" si="112"/>
        <v>33.200137018584392</v>
      </c>
      <c r="AG318">
        <f t="shared" si="113"/>
        <v>1.8138479358169736E-2</v>
      </c>
      <c r="AI318">
        <v>6.8985208007040621E-3</v>
      </c>
      <c r="AJ318">
        <v>971.58643106877685</v>
      </c>
    </row>
    <row r="319" spans="2:38" x14ac:dyDescent="0.2">
      <c r="B319">
        <v>500</v>
      </c>
      <c r="C319">
        <v>2700000</v>
      </c>
      <c r="D319">
        <v>650.71836399999995</v>
      </c>
      <c r="E319">
        <v>-576316.51366599998</v>
      </c>
      <c r="F319">
        <v>2527052.844031</v>
      </c>
      <c r="G319">
        <v>4903.4379559999998</v>
      </c>
      <c r="I319">
        <f t="shared" si="105"/>
        <v>539.64172000391409</v>
      </c>
      <c r="J319">
        <f t="shared" si="106"/>
        <v>0.66755674232309747</v>
      </c>
      <c r="K319">
        <f t="shared" si="107"/>
        <v>0.99955133972658483</v>
      </c>
      <c r="L319">
        <f t="shared" si="108"/>
        <v>339.71536400006153</v>
      </c>
      <c r="M319">
        <f t="shared" si="109"/>
        <v>-6.0737547499997167</v>
      </c>
      <c r="O319">
        <v>500</v>
      </c>
      <c r="P319">
        <v>2700000</v>
      </c>
      <c r="Q319">
        <v>650.71836399999995</v>
      </c>
      <c r="R319">
        <v>-576316.51366599998</v>
      </c>
      <c r="S319">
        <v>2527052.844031</v>
      </c>
      <c r="T319">
        <v>4903.4379559999998</v>
      </c>
      <c r="U319">
        <v>93312.861480000007</v>
      </c>
      <c r="V319">
        <f t="shared" si="104"/>
        <v>9.331286148000002</v>
      </c>
      <c r="Y319">
        <v>2700000</v>
      </c>
      <c r="Z319">
        <v>50.411799999999999</v>
      </c>
      <c r="AA319">
        <v>88.047799999999995</v>
      </c>
      <c r="AB319">
        <v>37.636000000000003</v>
      </c>
      <c r="AD319">
        <f t="shared" si="110"/>
        <v>27899.009018421977</v>
      </c>
      <c r="AE319">
        <f t="shared" si="111"/>
        <v>5.0730310566298185</v>
      </c>
      <c r="AF319">
        <f t="shared" si="112"/>
        <v>33.601566461787428</v>
      </c>
      <c r="AG319">
        <f t="shared" si="113"/>
        <v>1.7921783518183219E-2</v>
      </c>
      <c r="AI319">
        <v>5.7557045467236043E-3</v>
      </c>
      <c r="AJ319">
        <v>1150.3267526506468</v>
      </c>
    </row>
    <row r="320" spans="2:38" x14ac:dyDescent="0.2">
      <c r="B320">
        <v>520</v>
      </c>
      <c r="C320">
        <v>2800000</v>
      </c>
      <c r="D320">
        <v>650.64589599999999</v>
      </c>
      <c r="E320">
        <v>-576287.20412500005</v>
      </c>
      <c r="F320">
        <v>2527052.844031</v>
      </c>
      <c r="G320">
        <v>5189.3259930000004</v>
      </c>
      <c r="I320">
        <f t="shared" si="105"/>
        <v>568.95126100385096</v>
      </c>
      <c r="J320">
        <f t="shared" si="106"/>
        <v>0.69425901201602136</v>
      </c>
      <c r="K320">
        <f t="shared" si="107"/>
        <v>0.99955133972658483</v>
      </c>
      <c r="L320">
        <f t="shared" si="108"/>
        <v>369.0249049999984</v>
      </c>
      <c r="M320">
        <f t="shared" si="109"/>
        <v>-5.3730549500029152</v>
      </c>
      <c r="O320">
        <v>520</v>
      </c>
      <c r="P320">
        <v>2800000</v>
      </c>
      <c r="Q320">
        <v>650.64589599999999</v>
      </c>
      <c r="R320">
        <v>-576287.20412500005</v>
      </c>
      <c r="S320">
        <v>2527052.844031</v>
      </c>
      <c r="T320">
        <v>5189.3259930000004</v>
      </c>
      <c r="U320">
        <v>99172.993180000005</v>
      </c>
      <c r="V320">
        <f t="shared" si="104"/>
        <v>9.9172993180000013</v>
      </c>
      <c r="Y320">
        <v>2800000</v>
      </c>
      <c r="Z320">
        <v>50.829500000000003</v>
      </c>
      <c r="AA320">
        <v>88.488399999999999</v>
      </c>
      <c r="AB320">
        <v>37.658900000000003</v>
      </c>
      <c r="AD320">
        <f t="shared" si="110"/>
        <v>27949.966303154142</v>
      </c>
      <c r="AE320">
        <f t="shared" si="111"/>
        <v>5.3817921794851067</v>
      </c>
      <c r="AF320">
        <f t="shared" si="112"/>
        <v>32.368210976460432</v>
      </c>
      <c r="AG320">
        <f t="shared" si="113"/>
        <v>1.8604673592802084E-2</v>
      </c>
      <c r="AI320">
        <v>1.0428918840494177E-2</v>
      </c>
      <c r="AJ320">
        <v>1219.8173752524617</v>
      </c>
    </row>
    <row r="321" spans="2:36" x14ac:dyDescent="0.2">
      <c r="B321">
        <v>540</v>
      </c>
      <c r="C321">
        <v>2900000</v>
      </c>
      <c r="D321">
        <v>650.66139499999997</v>
      </c>
      <c r="E321">
        <v>-576254.71670500003</v>
      </c>
      <c r="F321">
        <v>2527052.844031</v>
      </c>
      <c r="G321">
        <v>5699.78467</v>
      </c>
      <c r="I321">
        <f t="shared" si="105"/>
        <v>601.43868100387044</v>
      </c>
      <c r="J321">
        <f t="shared" si="106"/>
        <v>0.72096128170894525</v>
      </c>
      <c r="K321">
        <f t="shared" si="107"/>
        <v>0.99955133972658483</v>
      </c>
      <c r="L321">
        <f t="shared" si="108"/>
        <v>401.51232500001788</v>
      </c>
      <c r="M321">
        <f t="shared" si="109"/>
        <v>-5.2141609999987848</v>
      </c>
      <c r="O321">
        <v>540</v>
      </c>
      <c r="P321">
        <v>2900000</v>
      </c>
      <c r="Q321">
        <v>650.66139499999997</v>
      </c>
      <c r="R321">
        <v>-576254.71670500003</v>
      </c>
      <c r="S321">
        <v>2527052.844031</v>
      </c>
      <c r="T321">
        <v>5699.78467</v>
      </c>
      <c r="U321">
        <v>104840.881972</v>
      </c>
      <c r="V321">
        <f t="shared" si="104"/>
        <v>10.4840881972</v>
      </c>
      <c r="Y321">
        <v>2900000</v>
      </c>
      <c r="Z321">
        <v>50.270600000000002</v>
      </c>
      <c r="AA321">
        <v>88.705600000000004</v>
      </c>
      <c r="AB321">
        <v>38.435000000000002</v>
      </c>
      <c r="AD321">
        <f t="shared" si="110"/>
        <v>29713.858707237923</v>
      </c>
      <c r="AE321">
        <f t="shared" si="111"/>
        <v>5.3516339813764171</v>
      </c>
      <c r="AF321">
        <f t="shared" si="112"/>
        <v>33.136455024997552</v>
      </c>
      <c r="AG321">
        <f t="shared" si="113"/>
        <v>1.8173338081750479E-2</v>
      </c>
      <c r="AI321">
        <v>5.7702881869836856E-3</v>
      </c>
      <c r="AJ321">
        <v>1281.5990614973539</v>
      </c>
    </row>
    <row r="322" spans="2:36" x14ac:dyDescent="0.2">
      <c r="B322">
        <v>560</v>
      </c>
      <c r="C322">
        <v>3000000</v>
      </c>
      <c r="D322">
        <v>650.68511999999998</v>
      </c>
      <c r="E322">
        <v>-576238.56248099997</v>
      </c>
      <c r="F322">
        <v>2527052.844031</v>
      </c>
      <c r="G322">
        <v>6144.6666429999996</v>
      </c>
      <c r="I322">
        <f t="shared" si="105"/>
        <v>617.59290500392672</v>
      </c>
      <c r="J322">
        <f t="shared" si="106"/>
        <v>0.74766355140186913</v>
      </c>
      <c r="K322">
        <f t="shared" si="107"/>
        <v>0.99955133972658483</v>
      </c>
      <c r="L322">
        <f t="shared" si="108"/>
        <v>417.66654900007416</v>
      </c>
      <c r="M322">
        <f t="shared" si="109"/>
        <v>-6.0308207999969454</v>
      </c>
      <c r="O322">
        <v>560</v>
      </c>
      <c r="P322">
        <v>3000000</v>
      </c>
      <c r="Q322">
        <v>650.68511999999998</v>
      </c>
      <c r="R322">
        <v>-576238.56248099997</v>
      </c>
      <c r="S322">
        <v>2527052.844031</v>
      </c>
      <c r="T322">
        <v>6144.6666429999996</v>
      </c>
      <c r="U322">
        <v>108026.84209799999</v>
      </c>
      <c r="V322">
        <f t="shared" si="104"/>
        <v>10.802684209800001</v>
      </c>
      <c r="Y322">
        <v>3000000</v>
      </c>
      <c r="Z322">
        <v>50.774299999999997</v>
      </c>
      <c r="AA322">
        <v>89.017200000000003</v>
      </c>
      <c r="AB322">
        <v>38.242899999999999</v>
      </c>
      <c r="AD322">
        <f t="shared" si="110"/>
        <v>29270.547863121716</v>
      </c>
      <c r="AE322">
        <f t="shared" si="111"/>
        <v>5.597777346776053</v>
      </c>
      <c r="AF322">
        <f t="shared" si="112"/>
        <v>31.476292719949814</v>
      </c>
      <c r="AG322">
        <f t="shared" si="113"/>
        <v>1.9131859185510844E-2</v>
      </c>
      <c r="AI322">
        <v>9.5067950424364018E-3</v>
      </c>
      <c r="AJ322">
        <v>1320.5288352228474</v>
      </c>
    </row>
    <row r="323" spans="2:36" x14ac:dyDescent="0.2">
      <c r="B323">
        <v>580</v>
      </c>
      <c r="C323">
        <v>3100000</v>
      </c>
      <c r="D323">
        <v>650.742076</v>
      </c>
      <c r="E323">
        <v>-576219.08198300004</v>
      </c>
      <c r="F323">
        <v>2527052.844031</v>
      </c>
      <c r="G323">
        <v>6600.8488310000002</v>
      </c>
      <c r="I323">
        <f t="shared" si="105"/>
        <v>637.0734030038584</v>
      </c>
      <c r="J323">
        <f t="shared" si="106"/>
        <v>0.77436582109479302</v>
      </c>
      <c r="K323">
        <f t="shared" si="107"/>
        <v>0.99955133972658483</v>
      </c>
      <c r="L323">
        <f t="shared" si="108"/>
        <v>437.14704700000584</v>
      </c>
      <c r="M323">
        <f t="shared" si="109"/>
        <v>-5.8645071000031752</v>
      </c>
      <c r="O323">
        <v>580</v>
      </c>
      <c r="P323">
        <v>3100000</v>
      </c>
      <c r="Q323">
        <v>650.742076</v>
      </c>
      <c r="R323">
        <v>-576219.08198300004</v>
      </c>
      <c r="S323">
        <v>2527052.844031</v>
      </c>
      <c r="T323">
        <v>6600.8488310000002</v>
      </c>
      <c r="U323">
        <v>111792.00317500001</v>
      </c>
      <c r="V323">
        <f t="shared" si="104"/>
        <v>11.179200317500001</v>
      </c>
      <c r="Y323">
        <v>3100000</v>
      </c>
      <c r="Z323">
        <v>50.282899999999998</v>
      </c>
      <c r="AA323">
        <v>89.622200000000007</v>
      </c>
      <c r="AB323">
        <v>39.339300000000001</v>
      </c>
      <c r="AD323">
        <f t="shared" si="110"/>
        <v>31860.917735833016</v>
      </c>
      <c r="AE323">
        <f t="shared" si="111"/>
        <v>5.321906593434317</v>
      </c>
      <c r="AF323">
        <f t="shared" si="112"/>
        <v>33.080421828480418</v>
      </c>
      <c r="AG323">
        <f t="shared" si="113"/>
        <v>1.8204120948709882E-2</v>
      </c>
      <c r="AI323">
        <v>3.2236242773756962E-3</v>
      </c>
      <c r="AJ323">
        <v>1958.4107343490261</v>
      </c>
    </row>
    <row r="324" spans="2:36" x14ac:dyDescent="0.2">
      <c r="B324">
        <v>600</v>
      </c>
      <c r="C324">
        <v>3200000</v>
      </c>
      <c r="D324">
        <v>650.70295599999997</v>
      </c>
      <c r="E324">
        <v>-576195.76850799995</v>
      </c>
      <c r="F324">
        <v>2527052.844031</v>
      </c>
      <c r="G324">
        <v>6971.6446189999997</v>
      </c>
      <c r="I324">
        <f t="shared" si="105"/>
        <v>660.38687800394837</v>
      </c>
      <c r="J324">
        <f t="shared" si="106"/>
        <v>0.8010680907877169</v>
      </c>
      <c r="K324">
        <f t="shared" si="107"/>
        <v>0.99955133972658483</v>
      </c>
      <c r="L324">
        <f t="shared" si="108"/>
        <v>460.46052200009581</v>
      </c>
      <c r="M324">
        <f t="shared" si="109"/>
        <v>-5.6728582499952607</v>
      </c>
      <c r="O324">
        <v>600</v>
      </c>
      <c r="P324">
        <v>3200000</v>
      </c>
      <c r="Q324">
        <v>650.70295599999997</v>
      </c>
      <c r="R324">
        <v>-576195.76850799995</v>
      </c>
      <c r="S324">
        <v>2527052.844031</v>
      </c>
      <c r="T324">
        <v>6971.6446189999997</v>
      </c>
      <c r="U324">
        <v>116114.762368</v>
      </c>
      <c r="V324">
        <f t="shared" si="104"/>
        <v>11.6114762368</v>
      </c>
      <c r="Y324">
        <v>3200000</v>
      </c>
      <c r="Z324">
        <v>50.035400000000003</v>
      </c>
      <c r="AA324">
        <v>90.147300000000001</v>
      </c>
      <c r="AB324">
        <v>40.111899999999999</v>
      </c>
      <c r="AD324">
        <f t="shared" si="110"/>
        <v>33775.213223719329</v>
      </c>
      <c r="AE324">
        <f t="shared" si="111"/>
        <v>5.2143974309030714</v>
      </c>
      <c r="AF324">
        <f t="shared" si="112"/>
        <v>33.899055672206295</v>
      </c>
      <c r="AG324">
        <f t="shared" si="113"/>
        <v>1.7764506652429891E-2</v>
      </c>
      <c r="AI324">
        <v>2.8216809490814914E-3</v>
      </c>
      <c r="AJ324">
        <v>2268.9684484855493</v>
      </c>
    </row>
    <row r="325" spans="2:36" x14ac:dyDescent="0.2">
      <c r="B325">
        <v>620</v>
      </c>
      <c r="C325">
        <v>3300000</v>
      </c>
      <c r="D325">
        <v>650.70123599999999</v>
      </c>
      <c r="E325">
        <v>-576168.91975</v>
      </c>
      <c r="F325">
        <v>2527052.844031</v>
      </c>
      <c r="G325">
        <v>7349.0301339999996</v>
      </c>
      <c r="I325">
        <f t="shared" si="105"/>
        <v>687.23563600389753</v>
      </c>
      <c r="J325">
        <f t="shared" si="106"/>
        <v>0.8277703604806409</v>
      </c>
      <c r="K325">
        <f t="shared" si="107"/>
        <v>0.99955133972658483</v>
      </c>
      <c r="L325">
        <f t="shared" si="108"/>
        <v>487.30928000004496</v>
      </c>
      <c r="M325">
        <f t="shared" si="109"/>
        <v>-5.4960941000023009</v>
      </c>
      <c r="O325">
        <v>620</v>
      </c>
      <c r="P325">
        <v>3300000</v>
      </c>
      <c r="Q325">
        <v>650.70123599999999</v>
      </c>
      <c r="R325">
        <v>-576168.91975</v>
      </c>
      <c r="S325">
        <v>2527052.844031</v>
      </c>
      <c r="T325">
        <v>7349.0301339999996</v>
      </c>
      <c r="U325">
        <v>120289.633021</v>
      </c>
      <c r="V325">
        <f t="shared" si="104"/>
        <v>12.028963302100001</v>
      </c>
      <c r="Y325">
        <v>3300000</v>
      </c>
      <c r="Z325">
        <v>50.2119</v>
      </c>
      <c r="AA325">
        <v>90.054199999999994</v>
      </c>
      <c r="AB325">
        <v>39.842300000000002</v>
      </c>
      <c r="AD325">
        <f t="shared" si="110"/>
        <v>33098.750672291128</v>
      </c>
      <c r="AE325">
        <f t="shared" si="111"/>
        <v>5.5122815181006057</v>
      </c>
      <c r="AF325">
        <f t="shared" si="112"/>
        <v>32.148496217505993</v>
      </c>
      <c r="AG325">
        <f t="shared" si="113"/>
        <v>1.8731824839510868E-2</v>
      </c>
      <c r="AI325">
        <v>1.6142700090090909E-3</v>
      </c>
      <c r="AJ325">
        <v>3907.7954389480424</v>
      </c>
    </row>
    <row r="326" spans="2:36" x14ac:dyDescent="0.2">
      <c r="B326">
        <v>640</v>
      </c>
      <c r="C326">
        <v>3400000</v>
      </c>
      <c r="D326">
        <v>650.70793900000001</v>
      </c>
      <c r="E326">
        <v>-576142.26639999996</v>
      </c>
      <c r="F326">
        <v>2527052.844031</v>
      </c>
      <c r="G326">
        <v>7742.948128</v>
      </c>
      <c r="I326">
        <f t="shared" si="105"/>
        <v>713.88898600393441</v>
      </c>
      <c r="J326">
        <f t="shared" si="106"/>
        <v>0.85447263017356478</v>
      </c>
      <c r="K326">
        <f t="shared" si="107"/>
        <v>0.99955133972658483</v>
      </c>
      <c r="L326">
        <f t="shared" si="108"/>
        <v>513.96263000008184</v>
      </c>
      <c r="M326">
        <f t="shared" si="109"/>
        <v>-5.5058644999979149</v>
      </c>
      <c r="O326">
        <v>640</v>
      </c>
      <c r="P326">
        <v>3400000</v>
      </c>
      <c r="Q326">
        <v>650.70793900000001</v>
      </c>
      <c r="R326">
        <v>-576142.26639999996</v>
      </c>
      <c r="S326">
        <v>2527052.844031</v>
      </c>
      <c r="T326">
        <v>7742.948128</v>
      </c>
      <c r="U326">
        <v>125122.475061</v>
      </c>
      <c r="V326">
        <f t="shared" si="104"/>
        <v>12.512247506100001</v>
      </c>
      <c r="Y326">
        <v>3400000</v>
      </c>
      <c r="Z326">
        <v>48.9694</v>
      </c>
      <c r="AA326">
        <v>90.141900000000007</v>
      </c>
      <c r="AB326">
        <v>41.172499999999999</v>
      </c>
      <c r="AD326">
        <f t="shared" si="110"/>
        <v>36525.831587724635</v>
      </c>
      <c r="AE326">
        <f t="shared" si="111"/>
        <v>5.1957710421635444</v>
      </c>
      <c r="AF326">
        <f t="shared" si="112"/>
        <v>34.368524659574646</v>
      </c>
      <c r="AG326">
        <f t="shared" si="113"/>
        <v>1.7521846106717719E-2</v>
      </c>
    </row>
    <row r="327" spans="2:36" x14ac:dyDescent="0.2">
      <c r="B327">
        <v>660</v>
      </c>
      <c r="C327">
        <v>3500000</v>
      </c>
      <c r="D327">
        <v>650.63130200000001</v>
      </c>
      <c r="E327">
        <v>-576113.821689</v>
      </c>
      <c r="F327">
        <v>2527052.844031</v>
      </c>
      <c r="G327">
        <v>8033.7191869999997</v>
      </c>
      <c r="I327">
        <f t="shared" si="105"/>
        <v>742.33369700389449</v>
      </c>
      <c r="J327">
        <f t="shared" si="106"/>
        <v>0.88117489986648867</v>
      </c>
      <c r="K327">
        <f t="shared" si="107"/>
        <v>0.99955133972658483</v>
      </c>
      <c r="L327">
        <f t="shared" si="108"/>
        <v>542.40734100004192</v>
      </c>
      <c r="M327">
        <f t="shared" si="109"/>
        <v>-5.416296450001755</v>
      </c>
      <c r="O327">
        <v>660</v>
      </c>
      <c r="P327">
        <v>3500000</v>
      </c>
      <c r="Q327">
        <v>650.63130200000001</v>
      </c>
      <c r="R327">
        <v>-576113.821689</v>
      </c>
      <c r="S327">
        <v>2527052.844031</v>
      </c>
      <c r="T327">
        <v>8033.7191869999997</v>
      </c>
      <c r="U327">
        <v>131172.63484000001</v>
      </c>
      <c r="V327">
        <f t="shared" si="104"/>
        <v>13.117263484000002</v>
      </c>
      <c r="Y327">
        <v>3500000</v>
      </c>
      <c r="Z327">
        <v>90.545900000000003</v>
      </c>
      <c r="AA327">
        <v>48.8294</v>
      </c>
      <c r="AB327">
        <v>41.716500000000003</v>
      </c>
      <c r="AD327">
        <f t="shared" si="110"/>
        <v>37992.86024173614</v>
      </c>
      <c r="AE327">
        <f t="shared" si="111"/>
        <v>5.2366800832409481</v>
      </c>
      <c r="AF327">
        <f t="shared" si="112"/>
        <v>34.665606723596213</v>
      </c>
      <c r="AG327">
        <f t="shared" si="113"/>
        <v>1.7371684990301756E-2</v>
      </c>
    </row>
    <row r="328" spans="2:36" x14ac:dyDescent="0.2">
      <c r="B328">
        <v>680</v>
      </c>
      <c r="C328">
        <v>3600000</v>
      </c>
      <c r="D328">
        <v>650.63295500000004</v>
      </c>
      <c r="E328">
        <v>-576102.98627200001</v>
      </c>
      <c r="F328">
        <v>2527052.844031</v>
      </c>
      <c r="G328">
        <v>8511.5484789999991</v>
      </c>
      <c r="I328">
        <f t="shared" si="105"/>
        <v>753.16911400388926</v>
      </c>
      <c r="J328">
        <f t="shared" si="106"/>
        <v>0.90787716955941256</v>
      </c>
      <c r="K328">
        <f t="shared" si="107"/>
        <v>0.99955133972658483</v>
      </c>
      <c r="L328">
        <f t="shared" si="108"/>
        <v>553.2427580000367</v>
      </c>
      <c r="M328">
        <f t="shared" si="109"/>
        <v>-6.2967611500000205</v>
      </c>
      <c r="O328">
        <v>680</v>
      </c>
      <c r="P328">
        <v>3600000</v>
      </c>
      <c r="Q328">
        <v>650.63295500000004</v>
      </c>
      <c r="R328">
        <v>-576102.98627200001</v>
      </c>
      <c r="S328">
        <v>2527052.844031</v>
      </c>
      <c r="T328">
        <v>8511.5484789999991</v>
      </c>
      <c r="U328">
        <v>134136.57637699999</v>
      </c>
      <c r="V328">
        <f t="shared" si="104"/>
        <v>13.4136576377</v>
      </c>
      <c r="Y328">
        <v>3600000</v>
      </c>
      <c r="Z328">
        <v>48.474699999999999</v>
      </c>
      <c r="AA328">
        <v>89.807299999999998</v>
      </c>
      <c r="AB328">
        <v>41.332599999999999</v>
      </c>
      <c r="AD328">
        <f t="shared" si="110"/>
        <v>36953.584650799217</v>
      </c>
      <c r="AE328">
        <f t="shared" si="111"/>
        <v>5.5056098868616337</v>
      </c>
      <c r="AF328">
        <f t="shared" si="112"/>
        <v>32.725659818693067</v>
      </c>
      <c r="AG328">
        <f t="shared" si="113"/>
        <v>1.8401462440675379E-2</v>
      </c>
    </row>
    <row r="329" spans="2:36" x14ac:dyDescent="0.2">
      <c r="B329">
        <v>700</v>
      </c>
      <c r="C329">
        <v>3700000</v>
      </c>
      <c r="D329">
        <v>650.656206</v>
      </c>
      <c r="E329">
        <v>-576074.16779700003</v>
      </c>
      <c r="F329">
        <v>2527052.844031</v>
      </c>
      <c r="G329">
        <v>8887.307084</v>
      </c>
      <c r="I329">
        <f t="shared" si="105"/>
        <v>781.98758900386747</v>
      </c>
      <c r="J329">
        <f t="shared" si="106"/>
        <v>0.93457943925233644</v>
      </c>
      <c r="K329">
        <f t="shared" si="107"/>
        <v>0.99955133972658483</v>
      </c>
      <c r="L329">
        <f t="shared" si="108"/>
        <v>582.06123300001491</v>
      </c>
      <c r="M329">
        <f t="shared" si="109"/>
        <v>-5.3976082500008484</v>
      </c>
      <c r="O329">
        <v>700</v>
      </c>
      <c r="P329">
        <v>3700000</v>
      </c>
      <c r="Q329">
        <v>650.656206</v>
      </c>
      <c r="R329">
        <v>-576074.16779700003</v>
      </c>
      <c r="S329">
        <v>2527052.844031</v>
      </c>
      <c r="T329">
        <v>8887.307084</v>
      </c>
      <c r="U329">
        <v>139597.51418100001</v>
      </c>
      <c r="V329">
        <f t="shared" si="104"/>
        <v>13.959751418100002</v>
      </c>
      <c r="Y329">
        <v>3700000</v>
      </c>
      <c r="Z329">
        <v>47.944600000000001</v>
      </c>
      <c r="AA329">
        <v>90.472099999999998</v>
      </c>
      <c r="AB329">
        <v>42.527500000000003</v>
      </c>
      <c r="AD329">
        <f t="shared" si="110"/>
        <v>40252.045732081628</v>
      </c>
      <c r="AE329">
        <f t="shared" si="111"/>
        <v>5.260227389335312</v>
      </c>
      <c r="AF329">
        <f t="shared" si="112"/>
        <v>34.628259914085078</v>
      </c>
      <c r="AG329">
        <f t="shared" si="113"/>
        <v>1.7390420468544956E-2</v>
      </c>
    </row>
    <row r="330" spans="2:36" x14ac:dyDescent="0.2">
      <c r="B330">
        <v>720</v>
      </c>
      <c r="C330">
        <v>3800000</v>
      </c>
      <c r="D330">
        <v>650.726989</v>
      </c>
      <c r="E330">
        <v>-576038.73927999998</v>
      </c>
      <c r="F330">
        <v>2527052.844031</v>
      </c>
      <c r="G330">
        <v>9351.7776759999997</v>
      </c>
      <c r="I330">
        <f t="shared" si="105"/>
        <v>817.41610600391869</v>
      </c>
      <c r="J330">
        <f t="shared" si="106"/>
        <v>0.96128170894526033</v>
      </c>
      <c r="K330">
        <f t="shared" si="107"/>
        <v>0.99955133972658483</v>
      </c>
      <c r="L330">
        <f t="shared" si="108"/>
        <v>617.48975000006612</v>
      </c>
      <c r="M330">
        <f t="shared" si="109"/>
        <v>-5.0671061499971985</v>
      </c>
      <c r="O330">
        <v>720</v>
      </c>
      <c r="P330">
        <v>3800000</v>
      </c>
      <c r="Q330">
        <v>650.726989</v>
      </c>
      <c r="R330">
        <v>-576038.73927999998</v>
      </c>
      <c r="S330">
        <v>2527052.844031</v>
      </c>
      <c r="T330">
        <v>9351.7776759999997</v>
      </c>
      <c r="U330">
        <v>143435.09904500001</v>
      </c>
      <c r="V330">
        <f t="shared" si="104"/>
        <v>14.343509904500001</v>
      </c>
      <c r="Y330">
        <v>3800000</v>
      </c>
      <c r="Z330">
        <v>91.117599999999996</v>
      </c>
      <c r="AA330">
        <v>47.944499999999998</v>
      </c>
      <c r="AB330">
        <v>43.173099999999998</v>
      </c>
      <c r="AD330">
        <f t="shared" si="110"/>
        <v>42113.186074017896</v>
      </c>
      <c r="AE330">
        <f t="shared" si="111"/>
        <v>5.1659729674131221</v>
      </c>
      <c r="AF330">
        <f t="shared" si="112"/>
        <v>35.223000908018854</v>
      </c>
      <c r="AG330">
        <f t="shared" si="113"/>
        <v>1.7096782911046722E-2</v>
      </c>
    </row>
    <row r="331" spans="2:36" x14ac:dyDescent="0.2">
      <c r="B331">
        <v>740</v>
      </c>
      <c r="C331">
        <v>3900000</v>
      </c>
      <c r="D331">
        <v>650.67987200000005</v>
      </c>
      <c r="E331">
        <v>-575999.08389799995</v>
      </c>
      <c r="F331">
        <v>2527052.844031</v>
      </c>
      <c r="G331">
        <v>9838.9281260000007</v>
      </c>
      <c r="I331">
        <f t="shared" si="105"/>
        <v>857.07148800394498</v>
      </c>
      <c r="J331">
        <f t="shared" si="106"/>
        <v>0.98798397863818421</v>
      </c>
      <c r="K331">
        <f t="shared" si="107"/>
        <v>0.99955133972658483</v>
      </c>
      <c r="L331">
        <f t="shared" si="108"/>
        <v>657.14513200009242</v>
      </c>
      <c r="M331">
        <f t="shared" si="109"/>
        <v>-4.8557628999984441</v>
      </c>
      <c r="O331">
        <v>740</v>
      </c>
      <c r="P331">
        <v>3900000</v>
      </c>
      <c r="Q331">
        <v>650.67987200000005</v>
      </c>
      <c r="R331">
        <v>-575999.08389799995</v>
      </c>
      <c r="S331">
        <v>2527052.844031</v>
      </c>
      <c r="T331">
        <v>9838.9281260000007</v>
      </c>
      <c r="U331">
        <v>148263.16210700001</v>
      </c>
      <c r="V331">
        <f t="shared" si="104"/>
        <v>14.826316210700002</v>
      </c>
      <c r="Y331">
        <v>3900000</v>
      </c>
      <c r="Z331">
        <v>90.891000000000005</v>
      </c>
      <c r="AA331">
        <v>47.485199999999999</v>
      </c>
      <c r="AB331">
        <v>43.405799999999999</v>
      </c>
      <c r="AD331">
        <f t="shared" si="110"/>
        <v>42797.824416291092</v>
      </c>
      <c r="AE331">
        <f t="shared" si="111"/>
        <v>5.2544390239552881</v>
      </c>
      <c r="AF331">
        <f t="shared" si="112"/>
        <v>34.828175491203375</v>
      </c>
      <c r="AG331">
        <f t="shared" si="113"/>
        <v>1.7290598531413136E-2</v>
      </c>
    </row>
    <row r="332" spans="2:36" x14ac:dyDescent="0.2">
      <c r="B332">
        <v>760</v>
      </c>
      <c r="C332">
        <v>4000000</v>
      </c>
      <c r="D332">
        <v>650.66114700000003</v>
      </c>
      <c r="E332">
        <v>-575993.79446999996</v>
      </c>
      <c r="F332">
        <v>2527052.844031</v>
      </c>
      <c r="G332">
        <v>10222.640556</v>
      </c>
      <c r="I332">
        <f t="shared" si="105"/>
        <v>862.36091600393411</v>
      </c>
      <c r="J332">
        <f t="shared" si="106"/>
        <v>1.0146862483311081</v>
      </c>
      <c r="K332">
        <f t="shared" si="107"/>
        <v>0.99955133972658483</v>
      </c>
      <c r="L332">
        <f t="shared" si="108"/>
        <v>662.43456000008155</v>
      </c>
      <c r="M332">
        <f t="shared" si="109"/>
        <v>-6.574060600000303</v>
      </c>
      <c r="O332">
        <v>760</v>
      </c>
      <c r="P332">
        <v>4000000</v>
      </c>
      <c r="Q332">
        <v>650.66114700000003</v>
      </c>
      <c r="R332">
        <v>-575993.79446999996</v>
      </c>
      <c r="S332">
        <v>2527052.844031</v>
      </c>
      <c r="T332">
        <v>10222.640556</v>
      </c>
      <c r="U332">
        <v>152299.22480699999</v>
      </c>
      <c r="V332">
        <f t="shared" si="104"/>
        <v>15.229922480699999</v>
      </c>
      <c r="Y332">
        <v>4000000</v>
      </c>
      <c r="Z332">
        <v>46.746400000000001</v>
      </c>
      <c r="AA332">
        <v>91.148799999999994</v>
      </c>
      <c r="AB332">
        <v>44.4024</v>
      </c>
      <c r="AD332">
        <f t="shared" si="110"/>
        <v>45813.949446005317</v>
      </c>
      <c r="AE332">
        <f t="shared" si="111"/>
        <v>5.0421382732430695</v>
      </c>
      <c r="AF332">
        <f t="shared" si="112"/>
        <v>36.301526784716316</v>
      </c>
      <c r="AG332">
        <f t="shared" si="113"/>
        <v>1.6588833951015482E-2</v>
      </c>
    </row>
    <row r="333" spans="2:36" x14ac:dyDescent="0.2">
      <c r="B333">
        <v>780</v>
      </c>
      <c r="C333">
        <v>4100000</v>
      </c>
      <c r="D333">
        <v>650.67033200000003</v>
      </c>
      <c r="E333">
        <v>-575972.15993600001</v>
      </c>
      <c r="F333">
        <v>2527052.844031</v>
      </c>
      <c r="G333">
        <v>10703.068155999999</v>
      </c>
      <c r="I333">
        <f t="shared" si="105"/>
        <v>883.99545000388753</v>
      </c>
      <c r="J333">
        <f t="shared" si="106"/>
        <v>1.0413885180240321</v>
      </c>
      <c r="K333">
        <f t="shared" si="107"/>
        <v>0.99955133972658483</v>
      </c>
      <c r="L333">
        <f t="shared" si="108"/>
        <v>684.06909400003497</v>
      </c>
      <c r="M333">
        <f t="shared" si="109"/>
        <v>-5.756805300002088</v>
      </c>
      <c r="O333">
        <v>780</v>
      </c>
      <c r="P333">
        <v>4100000</v>
      </c>
      <c r="Q333">
        <v>650.67033200000003</v>
      </c>
      <c r="R333">
        <v>-575972.15993600001</v>
      </c>
      <c r="S333">
        <v>2527052.844031</v>
      </c>
      <c r="T333">
        <v>10703.068155999999</v>
      </c>
      <c r="U333">
        <v>158128.467928</v>
      </c>
      <c r="V333">
        <f t="shared" si="104"/>
        <v>15.8128467928</v>
      </c>
      <c r="Y333">
        <v>4100000</v>
      </c>
      <c r="Z333">
        <v>47.325200000000002</v>
      </c>
      <c r="AA333">
        <v>91.413799999999995</v>
      </c>
      <c r="AB333">
        <v>44.0886</v>
      </c>
      <c r="AD333">
        <f t="shared" si="110"/>
        <v>44849.470777885181</v>
      </c>
      <c r="AE333">
        <f t="shared" si="111"/>
        <v>5.3477061004431174</v>
      </c>
      <c r="AF333">
        <f t="shared" si="112"/>
        <v>34.626091413387762</v>
      </c>
      <c r="AG333">
        <f t="shared" si="113"/>
        <v>1.7391509564581308E-2</v>
      </c>
    </row>
    <row r="334" spans="2:36" x14ac:dyDescent="0.2">
      <c r="B334">
        <v>800</v>
      </c>
      <c r="C334">
        <v>4200000</v>
      </c>
      <c r="D334">
        <v>650.71634900000004</v>
      </c>
      <c r="E334">
        <v>-575942.90252999996</v>
      </c>
      <c r="F334">
        <v>2527052.844031</v>
      </c>
      <c r="G334">
        <v>11017.172202</v>
      </c>
      <c r="I334">
        <f t="shared" si="105"/>
        <v>913.25285600393545</v>
      </c>
      <c r="J334">
        <f t="shared" si="106"/>
        <v>1.0680907877169559</v>
      </c>
      <c r="K334">
        <f t="shared" si="107"/>
        <v>0.99955133972658483</v>
      </c>
      <c r="L334">
        <f t="shared" si="108"/>
        <v>713.32650000008289</v>
      </c>
      <c r="M334">
        <f t="shared" si="109"/>
        <v>-5.3756616999973632</v>
      </c>
      <c r="O334">
        <v>800</v>
      </c>
      <c r="P334">
        <v>4200000</v>
      </c>
      <c r="Q334">
        <v>650.71634900000004</v>
      </c>
      <c r="R334">
        <v>-575942.90252999996</v>
      </c>
      <c r="S334">
        <v>2527052.844031</v>
      </c>
      <c r="T334">
        <v>11017.172202</v>
      </c>
      <c r="U334">
        <v>161966.83742699999</v>
      </c>
      <c r="V334">
        <f t="shared" si="104"/>
        <v>16.196683742699999</v>
      </c>
      <c r="Y334">
        <v>4200000</v>
      </c>
      <c r="Z334">
        <v>47.125300000000003</v>
      </c>
      <c r="AA334">
        <v>91.654200000000003</v>
      </c>
      <c r="AB334">
        <v>44.5289</v>
      </c>
      <c r="AD334">
        <f t="shared" si="110"/>
        <v>46206.63033116197</v>
      </c>
      <c r="AE334">
        <f t="shared" si="111"/>
        <v>5.3166319251265666</v>
      </c>
      <c r="AF334">
        <f t="shared" si="112"/>
        <v>34.782040981782174</v>
      </c>
      <c r="AG334">
        <f t="shared" si="113"/>
        <v>1.7313532587561926E-2</v>
      </c>
    </row>
    <row r="335" spans="2:36" x14ac:dyDescent="0.2">
      <c r="B335">
        <v>820</v>
      </c>
      <c r="C335">
        <v>4300000</v>
      </c>
      <c r="D335">
        <v>650.76236300000005</v>
      </c>
      <c r="E335">
        <v>-575916.12204599997</v>
      </c>
      <c r="F335">
        <v>2527052.844031</v>
      </c>
      <c r="G335">
        <v>11328.403141999999</v>
      </c>
      <c r="I335">
        <f t="shared" si="105"/>
        <v>940.03334000392351</v>
      </c>
      <c r="J335">
        <f t="shared" si="106"/>
        <v>1.0947930574098799</v>
      </c>
      <c r="K335">
        <f t="shared" si="107"/>
        <v>0.99955133972658483</v>
      </c>
      <c r="L335">
        <f t="shared" si="108"/>
        <v>740.10698400007095</v>
      </c>
      <c r="M335">
        <f t="shared" si="109"/>
        <v>-5.4995078000003561</v>
      </c>
      <c r="O335">
        <v>820</v>
      </c>
      <c r="P335">
        <v>4300000</v>
      </c>
      <c r="Q335">
        <v>650.76236300000005</v>
      </c>
      <c r="R335">
        <v>-575916.12204599997</v>
      </c>
      <c r="S335">
        <v>2527052.844031</v>
      </c>
      <c r="T335">
        <v>11328.403141999999</v>
      </c>
      <c r="U335">
        <v>169782.08525900001</v>
      </c>
      <c r="V335">
        <f t="shared" si="104"/>
        <v>16.978208525900001</v>
      </c>
      <c r="Y335">
        <v>4300000</v>
      </c>
      <c r="Z335">
        <v>46.948599999999999</v>
      </c>
      <c r="AA335">
        <v>91.553600000000003</v>
      </c>
      <c r="AB335">
        <v>44.604999999999997</v>
      </c>
      <c r="AD335">
        <f t="shared" ref="AD335:AD351" si="114">(1/6)*3.14*(AB335)^3</f>
        <v>46443.937163282077</v>
      </c>
      <c r="AE335">
        <f t="shared" ref="AE335:AE351" si="115">V335*$AD$291/AD335</f>
        <v>5.5446945357340773</v>
      </c>
      <c r="AF335">
        <f t="shared" ref="AF335:AF351" si="116">AD335/O335*0.6022</f>
        <v>34.107974341132277</v>
      </c>
      <c r="AG335">
        <f t="shared" ref="AG335:AG351" si="117">O335/AD335</f>
        <v>1.7655695233527283E-2</v>
      </c>
    </row>
    <row r="336" spans="2:36" x14ac:dyDescent="0.2">
      <c r="B336">
        <v>840</v>
      </c>
      <c r="C336">
        <v>4400000</v>
      </c>
      <c r="D336">
        <v>650.66642300000001</v>
      </c>
      <c r="E336">
        <v>-575874.82777199999</v>
      </c>
      <c r="F336">
        <v>2527052.844031</v>
      </c>
      <c r="G336">
        <v>11749.290424000001</v>
      </c>
      <c r="I336">
        <f t="shared" si="105"/>
        <v>981.32761400390882</v>
      </c>
      <c r="J336">
        <f t="shared" si="106"/>
        <v>1.1214953271028036</v>
      </c>
      <c r="K336">
        <f t="shared" si="107"/>
        <v>0.99955133972658483</v>
      </c>
      <c r="L336">
        <f t="shared" si="108"/>
        <v>781.40125800005626</v>
      </c>
      <c r="M336">
        <f t="shared" si="109"/>
        <v>-4.7738183000004941</v>
      </c>
      <c r="O336">
        <v>840</v>
      </c>
      <c r="P336">
        <v>4400000</v>
      </c>
      <c r="Q336">
        <v>650.66642300000001</v>
      </c>
      <c r="R336">
        <v>-575874.82777199999</v>
      </c>
      <c r="S336">
        <v>2527052.844031</v>
      </c>
      <c r="T336">
        <v>11749.290424000001</v>
      </c>
      <c r="U336">
        <v>172905.55052799999</v>
      </c>
      <c r="V336">
        <f t="shared" si="104"/>
        <v>17.290555052799998</v>
      </c>
      <c r="Y336">
        <v>4400000</v>
      </c>
      <c r="Z336">
        <v>46.742600000000003</v>
      </c>
      <c r="AA336">
        <v>91.5886</v>
      </c>
      <c r="AB336">
        <v>44.845999999999997</v>
      </c>
      <c r="AD336">
        <f t="shared" si="114"/>
        <v>47200.819124048496</v>
      </c>
      <c r="AE336">
        <f t="shared" si="115"/>
        <v>5.5561529229451372</v>
      </c>
      <c r="AF336">
        <f t="shared" si="116"/>
        <v>33.838491995835717</v>
      </c>
      <c r="AG336">
        <f t="shared" si="117"/>
        <v>1.7796301326729005E-2</v>
      </c>
    </row>
    <row r="337" spans="2:33" x14ac:dyDescent="0.2">
      <c r="B337">
        <v>860</v>
      </c>
      <c r="C337">
        <v>4500000</v>
      </c>
      <c r="D337">
        <v>650.72979599999996</v>
      </c>
      <c r="E337">
        <v>-575859.04943100002</v>
      </c>
      <c r="F337">
        <v>2527052.844031</v>
      </c>
      <c r="G337">
        <v>12144.271479999999</v>
      </c>
      <c r="I337">
        <f t="shared" si="105"/>
        <v>997.10595500387717</v>
      </c>
      <c r="J337">
        <f t="shared" si="106"/>
        <v>1.1481975967957276</v>
      </c>
      <c r="K337">
        <f t="shared" si="107"/>
        <v>0.99955133972658483</v>
      </c>
      <c r="L337">
        <f t="shared" si="108"/>
        <v>797.17959900002461</v>
      </c>
      <c r="M337">
        <f t="shared" si="109"/>
        <v>-6.0496149500013416</v>
      </c>
      <c r="O337">
        <v>860</v>
      </c>
      <c r="P337">
        <v>4500000</v>
      </c>
      <c r="Q337">
        <v>650.72979599999996</v>
      </c>
      <c r="R337">
        <v>-575859.04943100002</v>
      </c>
      <c r="S337">
        <v>2527052.844031</v>
      </c>
      <c r="T337">
        <v>12144.271479999999</v>
      </c>
      <c r="U337">
        <v>178532.58235899999</v>
      </c>
      <c r="V337">
        <f t="shared" si="104"/>
        <v>17.8532582359</v>
      </c>
      <c r="Y337">
        <v>4500000</v>
      </c>
      <c r="Z337">
        <v>46.630099999999999</v>
      </c>
      <c r="AA337">
        <v>91.985200000000006</v>
      </c>
      <c r="AB337">
        <v>45.3551</v>
      </c>
      <c r="AD337">
        <f t="shared" si="114"/>
        <v>48826.633791242581</v>
      </c>
      <c r="AE337">
        <f t="shared" si="115"/>
        <v>5.545944172592395</v>
      </c>
      <c r="AF337">
        <f t="shared" si="116"/>
        <v>34.189998684984047</v>
      </c>
      <c r="AG337">
        <f t="shared" si="117"/>
        <v>1.7613337910553386E-2</v>
      </c>
    </row>
    <row r="338" spans="2:33" x14ac:dyDescent="0.2">
      <c r="B338">
        <v>880</v>
      </c>
      <c r="C338">
        <v>4600000</v>
      </c>
      <c r="D338">
        <v>650.67352000000005</v>
      </c>
      <c r="E338">
        <v>-575838.23647600005</v>
      </c>
      <c r="F338">
        <v>2527052.844031</v>
      </c>
      <c r="G338">
        <v>12595.681618000001</v>
      </c>
      <c r="I338">
        <f t="shared" si="105"/>
        <v>1017.9189100038493</v>
      </c>
      <c r="J338">
        <f t="shared" si="106"/>
        <v>1.1748998664886516</v>
      </c>
      <c r="K338">
        <f t="shared" si="107"/>
        <v>0.99955133972658483</v>
      </c>
      <c r="L338">
        <f t="shared" si="108"/>
        <v>817.99255399999674</v>
      </c>
      <c r="M338">
        <f t="shared" si="109"/>
        <v>-5.797884250001152</v>
      </c>
      <c r="O338">
        <v>880</v>
      </c>
      <c r="P338">
        <v>4600000</v>
      </c>
      <c r="Q338">
        <v>650.67352000000005</v>
      </c>
      <c r="R338">
        <v>-575838.23647600005</v>
      </c>
      <c r="S338">
        <v>2527052.844031</v>
      </c>
      <c r="T338">
        <v>12595.681618000001</v>
      </c>
      <c r="U338">
        <v>182328.9492</v>
      </c>
      <c r="V338">
        <f t="shared" si="104"/>
        <v>18.23289492</v>
      </c>
      <c r="Y338">
        <v>4600000</v>
      </c>
      <c r="Z338">
        <v>46.447000000000003</v>
      </c>
      <c r="AA338">
        <v>91.879000000000005</v>
      </c>
      <c r="AB338">
        <v>45.432000000000002</v>
      </c>
      <c r="AD338">
        <f t="shared" si="114"/>
        <v>49075.413177553928</v>
      </c>
      <c r="AE338">
        <f t="shared" si="115"/>
        <v>5.6351626421347341</v>
      </c>
      <c r="AF338">
        <f t="shared" si="116"/>
        <v>33.583197517639746</v>
      </c>
      <c r="AG338">
        <f t="shared" si="117"/>
        <v>1.7931586165483241E-2</v>
      </c>
    </row>
    <row r="339" spans="2:33" x14ac:dyDescent="0.2">
      <c r="B339">
        <v>900</v>
      </c>
      <c r="C339">
        <v>4700000</v>
      </c>
      <c r="D339">
        <v>650.68267500000002</v>
      </c>
      <c r="E339">
        <v>-575812.512047</v>
      </c>
      <c r="F339">
        <v>2527052.844031</v>
      </c>
      <c r="G339">
        <v>12993.355626</v>
      </c>
      <c r="I339">
        <f t="shared" si="105"/>
        <v>1043.6433390039019</v>
      </c>
      <c r="J339">
        <f t="shared" si="106"/>
        <v>1.2016021361815754</v>
      </c>
      <c r="K339">
        <f t="shared" si="107"/>
        <v>0.99955133972658483</v>
      </c>
      <c r="L339">
        <f t="shared" si="108"/>
        <v>843.71698300004937</v>
      </c>
      <c r="M339">
        <f t="shared" si="109"/>
        <v>-5.5523105499971281</v>
      </c>
      <c r="O339">
        <v>900</v>
      </c>
      <c r="P339">
        <v>4700000</v>
      </c>
      <c r="Q339">
        <v>650.68267500000002</v>
      </c>
      <c r="R339">
        <v>-575812.512047</v>
      </c>
      <c r="S339">
        <v>2527052.844031</v>
      </c>
      <c r="T339">
        <v>12993.355626</v>
      </c>
      <c r="U339">
        <v>185421.23592000001</v>
      </c>
      <c r="V339">
        <f t="shared" si="104"/>
        <v>18.542123592000003</v>
      </c>
      <c r="Y339">
        <v>4700000</v>
      </c>
      <c r="Z339">
        <v>47.050400000000003</v>
      </c>
      <c r="AA339">
        <v>91.966399999999993</v>
      </c>
      <c r="AB339">
        <v>44.915999999999997</v>
      </c>
      <c r="AD339">
        <f t="shared" si="114"/>
        <v>47422.191196218228</v>
      </c>
      <c r="AE339">
        <f t="shared" si="115"/>
        <v>5.9305182294539298</v>
      </c>
      <c r="AF339">
        <f t="shared" si="116"/>
        <v>31.730715042625125</v>
      </c>
      <c r="AG339">
        <f t="shared" si="117"/>
        <v>1.8978456652837504E-2</v>
      </c>
    </row>
    <row r="340" spans="2:33" x14ac:dyDescent="0.2">
      <c r="B340">
        <v>920</v>
      </c>
      <c r="C340">
        <v>4800000</v>
      </c>
      <c r="D340">
        <v>650.75881300000003</v>
      </c>
      <c r="E340">
        <v>-575790.08555900003</v>
      </c>
      <c r="F340">
        <v>2527052.844031</v>
      </c>
      <c r="G340">
        <v>13502.905000999999</v>
      </c>
      <c r="I340">
        <f t="shared" si="105"/>
        <v>1066.0698270038702</v>
      </c>
      <c r="J340">
        <f t="shared" si="106"/>
        <v>1.2283044058744994</v>
      </c>
      <c r="K340">
        <f t="shared" si="107"/>
        <v>0.99955133972658483</v>
      </c>
      <c r="L340">
        <f t="shared" si="108"/>
        <v>866.1434710000176</v>
      </c>
      <c r="M340">
        <f t="shared" si="109"/>
        <v>-5.7172076000013474</v>
      </c>
      <c r="O340">
        <v>920</v>
      </c>
      <c r="P340">
        <v>4800000</v>
      </c>
      <c r="Q340">
        <v>650.75881300000003</v>
      </c>
      <c r="R340">
        <v>-575790.08555900003</v>
      </c>
      <c r="S340">
        <v>2527052.844031</v>
      </c>
      <c r="T340">
        <v>13502.905000999999</v>
      </c>
      <c r="U340">
        <v>189099.283314</v>
      </c>
      <c r="V340">
        <f t="shared" si="104"/>
        <v>18.9099283314</v>
      </c>
      <c r="Y340">
        <v>4800000</v>
      </c>
      <c r="Z340">
        <v>46.776400000000002</v>
      </c>
      <c r="AA340">
        <v>92.662599999999998</v>
      </c>
      <c r="AB340">
        <v>45.886200000000002</v>
      </c>
      <c r="AD340">
        <f t="shared" si="114"/>
        <v>50562.050586842372</v>
      </c>
      <c r="AE340">
        <f t="shared" si="115"/>
        <v>5.6725717121440118</v>
      </c>
      <c r="AF340">
        <f t="shared" si="116"/>
        <v>33.0961596341266</v>
      </c>
      <c r="AG340">
        <f t="shared" si="117"/>
        <v>1.8195464569220006E-2</v>
      </c>
    </row>
    <row r="341" spans="2:33" x14ac:dyDescent="0.2">
      <c r="B341">
        <v>940</v>
      </c>
      <c r="C341">
        <v>4900000</v>
      </c>
      <c r="D341">
        <v>650.71767499999999</v>
      </c>
      <c r="E341">
        <v>-575757.43799300003</v>
      </c>
      <c r="F341">
        <v>2527052.844031</v>
      </c>
      <c r="G341">
        <v>13862.946056999999</v>
      </c>
      <c r="I341">
        <f t="shared" si="105"/>
        <v>1098.7173930038698</v>
      </c>
      <c r="J341">
        <f t="shared" si="106"/>
        <v>1.2550066755674232</v>
      </c>
      <c r="K341">
        <f t="shared" si="107"/>
        <v>0.99955133972658483</v>
      </c>
      <c r="L341">
        <f t="shared" si="108"/>
        <v>898.79103700001724</v>
      </c>
      <c r="M341">
        <f t="shared" si="109"/>
        <v>-5.2061536999997768</v>
      </c>
      <c r="O341">
        <v>940</v>
      </c>
      <c r="P341">
        <v>4900000</v>
      </c>
      <c r="Q341">
        <v>650.71767499999999</v>
      </c>
      <c r="R341">
        <v>-575757.43799300003</v>
      </c>
      <c r="S341">
        <v>2527052.844031</v>
      </c>
      <c r="T341">
        <v>13862.946056999999</v>
      </c>
      <c r="U341">
        <v>195821.290794</v>
      </c>
      <c r="V341">
        <f t="shared" si="104"/>
        <v>19.582129079400001</v>
      </c>
      <c r="Y341">
        <v>4900000</v>
      </c>
      <c r="Z341">
        <v>46.365400000000001</v>
      </c>
      <c r="AA341">
        <v>92.088300000000004</v>
      </c>
      <c r="AB341">
        <v>45.722900000000003</v>
      </c>
      <c r="AD341">
        <f t="shared" si="114"/>
        <v>50024.148116481134</v>
      </c>
      <c r="AE341">
        <f t="shared" si="115"/>
        <v>5.9373820919803624</v>
      </c>
      <c r="AF341">
        <f t="shared" si="116"/>
        <v>32.047385101856314</v>
      </c>
      <c r="AG341">
        <f t="shared" si="117"/>
        <v>1.8790924691235358E-2</v>
      </c>
    </row>
    <row r="342" spans="2:33" x14ac:dyDescent="0.2">
      <c r="B342">
        <v>960</v>
      </c>
      <c r="C342">
        <v>5000000</v>
      </c>
      <c r="D342">
        <v>650.78212799999994</v>
      </c>
      <c r="E342">
        <v>-575745.19096200005</v>
      </c>
      <c r="F342">
        <v>2527052.844031</v>
      </c>
      <c r="G342">
        <v>14251.356556999999</v>
      </c>
      <c r="I342">
        <f t="shared" si="105"/>
        <v>1110.9644240038469</v>
      </c>
      <c r="J342">
        <f t="shared" si="106"/>
        <v>1.2817089452603472</v>
      </c>
      <c r="K342">
        <f t="shared" si="107"/>
        <v>0.99955133972658483</v>
      </c>
      <c r="L342">
        <f t="shared" si="108"/>
        <v>911.03806799999438</v>
      </c>
      <c r="M342">
        <f t="shared" si="109"/>
        <v>-6.2261804500009017</v>
      </c>
      <c r="O342">
        <v>960</v>
      </c>
      <c r="P342">
        <v>5000000</v>
      </c>
      <c r="Q342">
        <v>650.78212799999994</v>
      </c>
      <c r="R342">
        <v>-575745.19096200005</v>
      </c>
      <c r="S342">
        <v>2527052.844031</v>
      </c>
      <c r="T342">
        <v>14251.356556999999</v>
      </c>
      <c r="U342">
        <v>199486.46529299999</v>
      </c>
      <c r="V342">
        <f t="shared" si="104"/>
        <v>19.948646529299999</v>
      </c>
      <c r="Y342">
        <v>5000000</v>
      </c>
      <c r="Z342">
        <v>46.383499999999998</v>
      </c>
      <c r="AA342">
        <v>92.358800000000002</v>
      </c>
      <c r="AB342">
        <v>45.975299999999997</v>
      </c>
      <c r="AD342">
        <f t="shared" si="114"/>
        <v>50857.161022146895</v>
      </c>
      <c r="AE342">
        <f t="shared" si="115"/>
        <v>5.9494403267972045</v>
      </c>
      <c r="AF342">
        <f t="shared" si="116"/>
        <v>31.90227329951756</v>
      </c>
      <c r="AG342">
        <f t="shared" si="117"/>
        <v>1.8876397752166041E-2</v>
      </c>
    </row>
    <row r="343" spans="2:33" x14ac:dyDescent="0.2">
      <c r="B343">
        <v>980</v>
      </c>
      <c r="C343">
        <v>5100000</v>
      </c>
      <c r="D343">
        <v>650.75718199999994</v>
      </c>
      <c r="E343">
        <v>-575714.78530300001</v>
      </c>
      <c r="F343">
        <v>2527052.844031</v>
      </c>
      <c r="G343">
        <v>14673.597917999999</v>
      </c>
      <c r="I343">
        <f t="shared" si="105"/>
        <v>1141.370083003887</v>
      </c>
      <c r="J343">
        <f t="shared" si="106"/>
        <v>1.308411214953271</v>
      </c>
      <c r="K343">
        <f t="shared" si="107"/>
        <v>0.99955133972658483</v>
      </c>
      <c r="L343">
        <f t="shared" si="108"/>
        <v>941.44372700003441</v>
      </c>
      <c r="M343">
        <f t="shared" si="109"/>
        <v>-5.3182490499977577</v>
      </c>
      <c r="O343">
        <v>980</v>
      </c>
      <c r="P343">
        <v>5100000</v>
      </c>
      <c r="Q343">
        <v>650.75718199999994</v>
      </c>
      <c r="R343">
        <v>-575714.78530300001</v>
      </c>
      <c r="S343">
        <v>2527052.844031</v>
      </c>
      <c r="T343">
        <v>14673.597917999999</v>
      </c>
      <c r="U343">
        <v>204828.304535</v>
      </c>
      <c r="V343">
        <f t="shared" si="104"/>
        <v>20.4828304535</v>
      </c>
      <c r="Y343">
        <v>5100000</v>
      </c>
      <c r="Z343">
        <v>45.988900000000001</v>
      </c>
      <c r="AA343">
        <v>92.755499999999998</v>
      </c>
      <c r="AB343">
        <v>46.766599999999997</v>
      </c>
      <c r="AD343">
        <f t="shared" si="114"/>
        <v>53528.588222267303</v>
      </c>
      <c r="AE343">
        <f t="shared" si="115"/>
        <v>5.803887312672301</v>
      </c>
      <c r="AF343">
        <f t="shared" si="116"/>
        <v>32.892771252499351</v>
      </c>
      <c r="AG343">
        <f t="shared" si="117"/>
        <v>1.8307973973285752E-2</v>
      </c>
    </row>
    <row r="344" spans="2:33" x14ac:dyDescent="0.2">
      <c r="B344">
        <v>1000</v>
      </c>
      <c r="C344">
        <v>5200000</v>
      </c>
      <c r="D344">
        <v>650.73932100000002</v>
      </c>
      <c r="E344">
        <v>-575688.00288000004</v>
      </c>
      <c r="F344">
        <v>2527052.844031</v>
      </c>
      <c r="G344">
        <v>15093.041357</v>
      </c>
      <c r="I344">
        <f t="shared" si="105"/>
        <v>1168.1525060038548</v>
      </c>
      <c r="J344">
        <f t="shared" si="106"/>
        <v>1.3351134846461949</v>
      </c>
      <c r="K344">
        <f t="shared" si="107"/>
        <v>0.99955133972658483</v>
      </c>
      <c r="L344">
        <f t="shared" si="108"/>
        <v>968.22615000000224</v>
      </c>
      <c r="M344">
        <f t="shared" si="109"/>
        <v>-5.4994108500013681</v>
      </c>
      <c r="O344">
        <v>1000</v>
      </c>
      <c r="P344">
        <v>5200000</v>
      </c>
      <c r="Q344">
        <v>650.73932100000002</v>
      </c>
      <c r="R344">
        <v>-575688.00288000004</v>
      </c>
      <c r="S344">
        <v>2527052.844031</v>
      </c>
      <c r="T344">
        <v>15093.041357</v>
      </c>
      <c r="U344">
        <v>208247.80850399999</v>
      </c>
      <c r="V344">
        <f t="shared" si="104"/>
        <v>20.8247808504</v>
      </c>
      <c r="Y344">
        <v>5200000</v>
      </c>
      <c r="Z344">
        <v>45.212400000000002</v>
      </c>
      <c r="AA344">
        <v>93.174800000000005</v>
      </c>
      <c r="AB344">
        <v>47.962400000000002</v>
      </c>
      <c r="AD344">
        <f t="shared" si="114"/>
        <v>57740.576785134581</v>
      </c>
      <c r="AE344">
        <f t="shared" si="115"/>
        <v>5.4703373897746603</v>
      </c>
      <c r="AF344">
        <f t="shared" si="116"/>
        <v>34.771375340008042</v>
      </c>
      <c r="AG344">
        <f t="shared" si="117"/>
        <v>1.7318843275868554E-2</v>
      </c>
    </row>
    <row r="345" spans="2:33" x14ac:dyDescent="0.2">
      <c r="B345">
        <v>1020</v>
      </c>
      <c r="C345">
        <v>5300000</v>
      </c>
      <c r="D345">
        <v>650.74363600000004</v>
      </c>
      <c r="E345">
        <v>-575662.15376400005</v>
      </c>
      <c r="F345">
        <v>2527052.844031</v>
      </c>
      <c r="G345">
        <v>15578.187399</v>
      </c>
      <c r="I345">
        <f t="shared" si="105"/>
        <v>1194.0016220038524</v>
      </c>
      <c r="J345">
        <f t="shared" si="106"/>
        <v>1.3618157543391187</v>
      </c>
      <c r="K345">
        <f t="shared" si="107"/>
        <v>0.99955133972658483</v>
      </c>
      <c r="L345">
        <f t="shared" si="108"/>
        <v>994.07526599999983</v>
      </c>
      <c r="M345">
        <f t="shared" si="109"/>
        <v>-5.5460761999998791</v>
      </c>
      <c r="O345">
        <v>1020</v>
      </c>
      <c r="P345">
        <v>5300000</v>
      </c>
      <c r="Q345">
        <v>650.74363600000004</v>
      </c>
      <c r="R345">
        <v>-575662.15376400005</v>
      </c>
      <c r="S345">
        <v>2527052.844031</v>
      </c>
      <c r="T345">
        <v>15578.187399</v>
      </c>
      <c r="U345">
        <v>213701.34314000001</v>
      </c>
      <c r="V345">
        <f t="shared" si="104"/>
        <v>21.370134314000001</v>
      </c>
      <c r="Y345">
        <v>5300000</v>
      </c>
      <c r="Z345">
        <v>45.973100000000002</v>
      </c>
      <c r="AA345">
        <v>93.441900000000004</v>
      </c>
      <c r="AB345">
        <v>47.468800000000002</v>
      </c>
      <c r="AD345">
        <f t="shared" si="114"/>
        <v>55976.167011727011</v>
      </c>
      <c r="AE345">
        <f t="shared" si="115"/>
        <v>5.7905375993287942</v>
      </c>
      <c r="AF345">
        <f t="shared" si="116"/>
        <v>33.04788997496275</v>
      </c>
      <c r="AG345">
        <f t="shared" si="117"/>
        <v>1.8222040815804873E-2</v>
      </c>
    </row>
    <row r="346" spans="2:33" x14ac:dyDescent="0.2">
      <c r="B346">
        <v>1040</v>
      </c>
      <c r="C346">
        <v>5400000</v>
      </c>
      <c r="D346">
        <v>650.65707799999996</v>
      </c>
      <c r="E346">
        <v>-575651.769111</v>
      </c>
      <c r="F346">
        <v>2527052.844031</v>
      </c>
      <c r="G346">
        <v>16006.242142999999</v>
      </c>
      <c r="I346">
        <f t="shared" si="105"/>
        <v>1204.386275003897</v>
      </c>
      <c r="J346">
        <f t="shared" si="106"/>
        <v>1.3885180240320427</v>
      </c>
      <c r="K346">
        <f t="shared" si="107"/>
        <v>0.99955133972658483</v>
      </c>
      <c r="L346">
        <f t="shared" si="108"/>
        <v>1004.4599190000445</v>
      </c>
      <c r="M346">
        <f t="shared" si="109"/>
        <v>-6.319299349997527</v>
      </c>
      <c r="O346">
        <v>1040</v>
      </c>
      <c r="P346">
        <v>5400000</v>
      </c>
      <c r="Q346">
        <v>650.65707799999996</v>
      </c>
      <c r="R346">
        <v>-575651.769111</v>
      </c>
      <c r="S346">
        <v>2527052.844031</v>
      </c>
      <c r="T346">
        <v>16006.242142999999</v>
      </c>
      <c r="U346">
        <v>219715.50729199999</v>
      </c>
      <c r="V346">
        <f t="shared" si="104"/>
        <v>21.971550729200001</v>
      </c>
      <c r="Y346">
        <v>5400000</v>
      </c>
      <c r="Z346">
        <v>46.032299999999999</v>
      </c>
      <c r="AA346">
        <v>93.603399999999993</v>
      </c>
      <c r="AB346">
        <v>47.571100000000001</v>
      </c>
      <c r="AD346">
        <f t="shared" si="114"/>
        <v>56338.850182468392</v>
      </c>
      <c r="AE346">
        <f t="shared" si="115"/>
        <v>5.9151739639871694</v>
      </c>
      <c r="AF346">
        <f t="shared" si="116"/>
        <v>32.62236113450237</v>
      </c>
      <c r="AG346">
        <f t="shared" si="117"/>
        <v>1.845973065889138E-2</v>
      </c>
    </row>
    <row r="347" spans="2:33" x14ac:dyDescent="0.2">
      <c r="B347">
        <v>1060</v>
      </c>
      <c r="C347">
        <v>5500000</v>
      </c>
      <c r="D347">
        <v>650.698173</v>
      </c>
      <c r="E347">
        <v>-575623.32234199997</v>
      </c>
      <c r="F347">
        <v>2527052.844031</v>
      </c>
      <c r="G347">
        <v>16512.407836999999</v>
      </c>
      <c r="I347">
        <f t="shared" si="105"/>
        <v>1232.8330440039281</v>
      </c>
      <c r="J347">
        <f t="shared" si="106"/>
        <v>1.4152202937249667</v>
      </c>
      <c r="K347">
        <f t="shared" si="107"/>
        <v>0.99955133972658483</v>
      </c>
      <c r="L347">
        <f t="shared" si="108"/>
        <v>1032.9066880000755</v>
      </c>
      <c r="M347">
        <f t="shared" si="109"/>
        <v>-5.4161935499982068</v>
      </c>
      <c r="O347">
        <v>1060</v>
      </c>
      <c r="P347">
        <v>5500000</v>
      </c>
      <c r="Q347">
        <v>650.698173</v>
      </c>
      <c r="R347">
        <v>-575623.32234199997</v>
      </c>
      <c r="S347">
        <v>2527052.844031</v>
      </c>
      <c r="T347">
        <v>16512.407836999999</v>
      </c>
      <c r="U347">
        <v>221187.023568</v>
      </c>
      <c r="V347">
        <f t="shared" si="104"/>
        <v>22.1187023568</v>
      </c>
      <c r="Y347">
        <v>5500000</v>
      </c>
      <c r="Z347">
        <v>45.740200000000002</v>
      </c>
      <c r="AA347">
        <v>94.017899999999997</v>
      </c>
      <c r="AB347">
        <v>48.277700000000003</v>
      </c>
      <c r="AD347">
        <f t="shared" si="114"/>
        <v>58886.821422404464</v>
      </c>
      <c r="AE347">
        <f t="shared" si="115"/>
        <v>5.6971325334603335</v>
      </c>
      <c r="AF347">
        <f t="shared" si="116"/>
        <v>33.454381000539591</v>
      </c>
      <c r="AG347">
        <f t="shared" si="117"/>
        <v>1.8000631964772775E-2</v>
      </c>
    </row>
    <row r="348" spans="2:33" x14ac:dyDescent="0.2">
      <c r="B348">
        <v>1080</v>
      </c>
      <c r="C348">
        <v>5600000</v>
      </c>
      <c r="D348">
        <v>650.76226599999995</v>
      </c>
      <c r="E348">
        <v>-575589.07695000002</v>
      </c>
      <c r="F348">
        <v>2527052.844031</v>
      </c>
      <c r="G348">
        <v>16897.002340999999</v>
      </c>
      <c r="I348">
        <f t="shared" si="105"/>
        <v>1267.0784360038815</v>
      </c>
      <c r="J348">
        <f t="shared" si="106"/>
        <v>1.4419225634178905</v>
      </c>
      <c r="K348">
        <f t="shared" si="107"/>
        <v>0.99955133972658483</v>
      </c>
      <c r="L348">
        <f t="shared" si="108"/>
        <v>1067.1520800000289</v>
      </c>
      <c r="M348">
        <f t="shared" si="109"/>
        <v>-5.126262400002088</v>
      </c>
      <c r="O348">
        <v>1080</v>
      </c>
      <c r="P348">
        <v>5600000</v>
      </c>
      <c r="Q348">
        <v>650.76226599999995</v>
      </c>
      <c r="R348">
        <v>-575589.07695000002</v>
      </c>
      <c r="S348">
        <v>2527052.844031</v>
      </c>
      <c r="T348">
        <v>16897.002340999999</v>
      </c>
      <c r="U348">
        <v>227981.722496</v>
      </c>
      <c r="V348">
        <f t="shared" si="104"/>
        <v>22.7981722496</v>
      </c>
      <c r="Y348">
        <v>5600000</v>
      </c>
      <c r="Z348">
        <v>45.7928</v>
      </c>
      <c r="AA348">
        <v>94.148799999999994</v>
      </c>
      <c r="AB348">
        <v>48.356000000000002</v>
      </c>
      <c r="AD348">
        <f t="shared" si="114"/>
        <v>59173.806116721709</v>
      </c>
      <c r="AE348">
        <f t="shared" si="115"/>
        <v>5.8436650790322133</v>
      </c>
      <c r="AF348">
        <f t="shared" si="116"/>
        <v>32.994875966194272</v>
      </c>
      <c r="AG348">
        <f t="shared" si="117"/>
        <v>1.8251318799228072E-2</v>
      </c>
    </row>
    <row r="349" spans="2:33" x14ac:dyDescent="0.2">
      <c r="B349">
        <v>1100</v>
      </c>
      <c r="C349">
        <v>5700000</v>
      </c>
      <c r="D349">
        <v>650.75792000000001</v>
      </c>
      <c r="E349">
        <v>-575573.52710499999</v>
      </c>
      <c r="F349">
        <v>2527052.844031</v>
      </c>
      <c r="G349">
        <v>17281.416808999998</v>
      </c>
      <c r="I349">
        <f t="shared" si="105"/>
        <v>1282.628281003912</v>
      </c>
      <c r="J349">
        <f t="shared" si="106"/>
        <v>1.4686248331108145</v>
      </c>
      <c r="K349">
        <f t="shared" si="107"/>
        <v>0.99955133972658483</v>
      </c>
      <c r="L349">
        <f t="shared" si="108"/>
        <v>1082.7019250000594</v>
      </c>
      <c r="M349">
        <f t="shared" si="109"/>
        <v>-6.0610397499982351</v>
      </c>
      <c r="O349">
        <v>1100</v>
      </c>
      <c r="P349">
        <v>5700000</v>
      </c>
      <c r="Q349">
        <v>650.75792000000001</v>
      </c>
      <c r="R349">
        <v>-575573.52710499999</v>
      </c>
      <c r="S349">
        <v>2527052.844031</v>
      </c>
      <c r="T349">
        <v>17281.416808999998</v>
      </c>
      <c r="U349">
        <v>234126.02212800001</v>
      </c>
      <c r="V349">
        <f t="shared" si="104"/>
        <v>23.412602212800003</v>
      </c>
      <c r="Y349">
        <v>5700000</v>
      </c>
      <c r="Z349">
        <v>45.374699999999997</v>
      </c>
      <c r="AA349">
        <v>94.218500000000006</v>
      </c>
      <c r="AB349">
        <v>48.843800000000002</v>
      </c>
      <c r="AD349">
        <f t="shared" si="114"/>
        <v>60982.711476880198</v>
      </c>
      <c r="AE349">
        <f t="shared" si="115"/>
        <v>5.8231469076611182</v>
      </c>
      <c r="AF349">
        <f t="shared" si="116"/>
        <v>33.385262592161141</v>
      </c>
      <c r="AG349">
        <f t="shared" si="117"/>
        <v>1.8037899157977464E-2</v>
      </c>
    </row>
    <row r="350" spans="2:33" x14ac:dyDescent="0.2">
      <c r="B350">
        <v>1120</v>
      </c>
      <c r="C350">
        <v>5800000</v>
      </c>
      <c r="D350">
        <v>650.66105500000003</v>
      </c>
      <c r="E350">
        <v>-575558.72595999995</v>
      </c>
      <c r="F350">
        <v>2527052.844031</v>
      </c>
      <c r="G350">
        <v>17702.005753000001</v>
      </c>
      <c r="I350">
        <f t="shared" si="105"/>
        <v>1297.429426003946</v>
      </c>
      <c r="J350">
        <f t="shared" si="106"/>
        <v>1.4953271028037383</v>
      </c>
      <c r="K350">
        <f t="shared" si="107"/>
        <v>0.99955133972658483</v>
      </c>
      <c r="L350">
        <f t="shared" si="108"/>
        <v>1097.5030700000934</v>
      </c>
      <c r="M350">
        <f t="shared" si="109"/>
        <v>-6.0984747499980587</v>
      </c>
      <c r="O350">
        <v>1120</v>
      </c>
      <c r="P350">
        <v>5800000</v>
      </c>
      <c r="Q350">
        <v>650.66105500000003</v>
      </c>
      <c r="R350">
        <v>-575558.72595999995</v>
      </c>
      <c r="S350">
        <v>2527052.844031</v>
      </c>
      <c r="T350">
        <v>17702.005753000001</v>
      </c>
      <c r="U350">
        <v>237202.73211899999</v>
      </c>
      <c r="V350">
        <f t="shared" si="104"/>
        <v>23.7202732119</v>
      </c>
      <c r="Y350">
        <v>5800000</v>
      </c>
      <c r="Z350">
        <v>45.304200000000002</v>
      </c>
      <c r="AA350">
        <v>94.340199999999996</v>
      </c>
      <c r="AB350">
        <v>49.036000000000001</v>
      </c>
      <c r="AD350">
        <f t="shared" si="114"/>
        <v>61705.447579029977</v>
      </c>
      <c r="AE350">
        <f t="shared" si="115"/>
        <v>5.8305694263768517</v>
      </c>
      <c r="AF350">
        <f t="shared" si="116"/>
        <v>33.177696903653434</v>
      </c>
      <c r="AG350">
        <f t="shared" si="117"/>
        <v>1.815074752623011E-2</v>
      </c>
    </row>
    <row r="351" spans="2:33" x14ac:dyDescent="0.2">
      <c r="B351">
        <v>1140</v>
      </c>
      <c r="C351">
        <v>5900000</v>
      </c>
      <c r="D351">
        <v>650.774271</v>
      </c>
      <c r="E351">
        <v>-575534.68570000003</v>
      </c>
      <c r="F351">
        <v>2527052.844031</v>
      </c>
      <c r="G351">
        <v>18191.664194000001</v>
      </c>
      <c r="I351">
        <f t="shared" si="105"/>
        <v>1321.4696860038675</v>
      </c>
      <c r="J351">
        <f t="shared" si="106"/>
        <v>1.5220293724966623</v>
      </c>
      <c r="K351">
        <f t="shared" si="107"/>
        <v>0.99955133972658483</v>
      </c>
      <c r="L351">
        <f t="shared" si="108"/>
        <v>1121.543330000015</v>
      </c>
      <c r="M351">
        <f t="shared" si="109"/>
        <v>-5.6365190000036822</v>
      </c>
      <c r="O351">
        <v>1140</v>
      </c>
      <c r="P351">
        <v>5900000</v>
      </c>
      <c r="Q351">
        <v>650.774271</v>
      </c>
      <c r="R351">
        <v>-575534.68570000003</v>
      </c>
      <c r="S351">
        <v>2527052.844031</v>
      </c>
      <c r="T351">
        <v>18191.664194000001</v>
      </c>
      <c r="U351">
        <v>240496.48245899999</v>
      </c>
      <c r="V351">
        <f t="shared" si="104"/>
        <v>24.049648245900002</v>
      </c>
      <c r="Y351">
        <v>5900000</v>
      </c>
      <c r="Z351">
        <v>45.180399999999999</v>
      </c>
      <c r="AA351">
        <v>94.463499999999996</v>
      </c>
      <c r="AB351">
        <v>49.283099999999997</v>
      </c>
      <c r="AD351">
        <f t="shared" si="114"/>
        <v>62642.986076136891</v>
      </c>
      <c r="AE351">
        <f t="shared" si="115"/>
        <v>5.8230573577018641</v>
      </c>
      <c r="AF351">
        <f t="shared" si="116"/>
        <v>33.090882644780379</v>
      </c>
      <c r="AG351">
        <f t="shared" si="117"/>
        <v>1.8198366192416705E-2</v>
      </c>
    </row>
    <row r="353" spans="2:33" x14ac:dyDescent="0.2">
      <c r="B353" t="s">
        <v>5</v>
      </c>
      <c r="AE353" t="s">
        <v>6</v>
      </c>
    </row>
    <row r="354" spans="2:33" x14ac:dyDescent="0.2">
      <c r="D354" t="s">
        <v>7</v>
      </c>
      <c r="F354" t="s">
        <v>37</v>
      </c>
      <c r="Y354" t="s">
        <v>8</v>
      </c>
      <c r="Z354" t="s">
        <v>9</v>
      </c>
      <c r="AA354" t="s">
        <v>10</v>
      </c>
      <c r="AB354" t="s">
        <v>11</v>
      </c>
      <c r="AD354">
        <f>(4/3)*3.14*((3.413*8.5)^3)</f>
        <v>102219.56457563989</v>
      </c>
      <c r="AE354" t="s">
        <v>12</v>
      </c>
    </row>
    <row r="355" spans="2:33" x14ac:dyDescent="0.2">
      <c r="B355">
        <v>5065</v>
      </c>
      <c r="C355" t="s">
        <v>13</v>
      </c>
      <c r="D355" t="s">
        <v>14</v>
      </c>
      <c r="E355" t="s">
        <v>15</v>
      </c>
      <c r="F355" t="s">
        <v>16</v>
      </c>
      <c r="G355" t="s">
        <v>17</v>
      </c>
      <c r="I355" t="s">
        <v>18</v>
      </c>
      <c r="J355" t="s">
        <v>19</v>
      </c>
      <c r="K355" t="s">
        <v>20</v>
      </c>
      <c r="L355" t="s">
        <v>21</v>
      </c>
      <c r="M355" t="s">
        <v>22</v>
      </c>
      <c r="Y355">
        <v>0</v>
      </c>
      <c r="Z355">
        <v>39.445</v>
      </c>
      <c r="AA355">
        <v>97.754999999999995</v>
      </c>
      <c r="AB355">
        <v>58.31</v>
      </c>
      <c r="AD355">
        <f>(1/6)*3.14*(AB355)^3</f>
        <v>103754.63858995668</v>
      </c>
    </row>
    <row r="356" spans="2:33" x14ac:dyDescent="0.2">
      <c r="B356" t="s">
        <v>23</v>
      </c>
      <c r="C356">
        <v>100000</v>
      </c>
      <c r="D356">
        <v>650.75537099999997</v>
      </c>
      <c r="E356">
        <v>-580251.53350000002</v>
      </c>
      <c r="F356">
        <v>2528187.1411649999</v>
      </c>
      <c r="G356">
        <v>1.4749E-2</v>
      </c>
      <c r="Y356">
        <v>100000</v>
      </c>
      <c r="Z356">
        <v>39.721299999999999</v>
      </c>
      <c r="AA356">
        <v>97.559799999999996</v>
      </c>
      <c r="AB356">
        <v>57.838500000000003</v>
      </c>
      <c r="AD356">
        <f t="shared" ref="AD356:AD357" si="118">(1/6)*3.14*(AB356)^3</f>
        <v>101258.02715859005</v>
      </c>
    </row>
    <row r="357" spans="2:33" x14ac:dyDescent="0.2">
      <c r="B357">
        <v>0</v>
      </c>
      <c r="C357">
        <v>200000</v>
      </c>
      <c r="D357">
        <v>650.74830099999997</v>
      </c>
      <c r="E357">
        <v>-556487.73035600001</v>
      </c>
      <c r="F357">
        <v>2526386.9675349998</v>
      </c>
      <c r="G357">
        <v>-2.7775999999999999E-2</v>
      </c>
      <c r="I357">
        <f>E357-(128000-$B$355)/128000*$E$356</f>
        <v>803.06863480084576</v>
      </c>
      <c r="J357">
        <f>B357/$B$355</f>
        <v>0</v>
      </c>
      <c r="K357">
        <f>F357/$F$356</f>
        <v>0.99928795871132758</v>
      </c>
      <c r="L357">
        <f>E357-$E$357</f>
        <v>0</v>
      </c>
      <c r="O357" t="s">
        <v>24</v>
      </c>
      <c r="P357" t="s">
        <v>13</v>
      </c>
      <c r="Q357" t="s">
        <v>14</v>
      </c>
      <c r="R357" t="s">
        <v>15</v>
      </c>
      <c r="S357" t="s">
        <v>16</v>
      </c>
      <c r="T357" t="s">
        <v>17</v>
      </c>
      <c r="U357" t="s">
        <v>25</v>
      </c>
      <c r="V357" t="s">
        <v>26</v>
      </c>
      <c r="Y357">
        <v>200000</v>
      </c>
      <c r="Z357">
        <v>39.390300000000003</v>
      </c>
      <c r="AA357">
        <v>97.540099999999995</v>
      </c>
      <c r="AB357">
        <v>58.149799999999999</v>
      </c>
      <c r="AD357">
        <f t="shared" si="118"/>
        <v>102901.82418657014</v>
      </c>
      <c r="AE357" t="s">
        <v>27</v>
      </c>
      <c r="AF357" t="s">
        <v>28</v>
      </c>
      <c r="AG357" t="s">
        <v>29</v>
      </c>
    </row>
    <row r="358" spans="2:33" x14ac:dyDescent="0.2">
      <c r="B358">
        <v>25</v>
      </c>
      <c r="C358">
        <v>300000</v>
      </c>
      <c r="D358">
        <v>650.64831200000003</v>
      </c>
      <c r="E358">
        <v>-556498.90410399996</v>
      </c>
      <c r="F358">
        <v>2526076.3304309999</v>
      </c>
      <c r="G358">
        <v>-156.081064</v>
      </c>
      <c r="I358">
        <f t="shared" ref="I358:I366" si="119">E358-(128000-$B$355)/128000*$E$356</f>
        <v>791.8948868009029</v>
      </c>
      <c r="J358">
        <f t="shared" ref="J358:J366" si="120">B358/$B$355</f>
        <v>4.9358341559723592E-3</v>
      </c>
      <c r="K358">
        <f t="shared" ref="K358:K366" si="121">F358/$F$356</f>
        <v>0.99916508920576685</v>
      </c>
      <c r="L358">
        <f t="shared" ref="L358:L366" si="122">E358-$E$357</f>
        <v>-11.173747999942861</v>
      </c>
      <c r="M358">
        <f>((L358-L357)-(B358-B357)*$H$14)/(B358-B357)</f>
        <v>-7.2854819199974736</v>
      </c>
      <c r="O358">
        <v>25</v>
      </c>
      <c r="P358">
        <v>300000</v>
      </c>
      <c r="Q358">
        <v>650.64831200000003</v>
      </c>
      <c r="R358">
        <v>-556498.90410399996</v>
      </c>
      <c r="S358">
        <v>2526076.3304309999</v>
      </c>
      <c r="T358">
        <v>-156.081064</v>
      </c>
      <c r="U358">
        <v>57.961637000000003</v>
      </c>
      <c r="V358">
        <f>U358*10^-4</f>
        <v>5.7961637000000007E-3</v>
      </c>
      <c r="Y358">
        <v>300000</v>
      </c>
      <c r="Z358">
        <v>39.994599999999998</v>
      </c>
      <c r="AA358">
        <v>97.624799999999993</v>
      </c>
      <c r="AB358">
        <v>57.630200000000002</v>
      </c>
      <c r="AD358">
        <f>(1/6)*3.14*(AB358)^3</f>
        <v>100167.94820465577</v>
      </c>
      <c r="AE358">
        <f>V358*$AD$354/AD358</f>
        <v>5.9148793625343685E-3</v>
      </c>
      <c r="AF358">
        <f>AD358/O358*0.6022</f>
        <v>2412.8455363537482</v>
      </c>
      <c r="AG358">
        <f>O358/AD358</f>
        <v>2.495808334710205E-4</v>
      </c>
    </row>
    <row r="359" spans="2:33" x14ac:dyDescent="0.2">
      <c r="B359">
        <v>50</v>
      </c>
      <c r="C359">
        <v>400000</v>
      </c>
      <c r="D359">
        <v>650.67719299999999</v>
      </c>
      <c r="E359">
        <v>-556496.48171900003</v>
      </c>
      <c r="F359">
        <v>2526076.3304309999</v>
      </c>
      <c r="G359">
        <v>-214.52451300000001</v>
      </c>
      <c r="I359">
        <f t="shared" si="119"/>
        <v>794.31727180082817</v>
      </c>
      <c r="J359">
        <f t="shared" si="120"/>
        <v>9.8716683119447184E-3</v>
      </c>
      <c r="K359">
        <f t="shared" si="121"/>
        <v>0.99916508920576685</v>
      </c>
      <c r="L359">
        <f t="shared" si="122"/>
        <v>-8.7513630000175908</v>
      </c>
      <c r="M359">
        <f t="shared" ref="M359:M366" si="123">((L359-L358)-(B359-B358)*$H$14)/(B359-B358)</f>
        <v>-6.7416366000027486</v>
      </c>
      <c r="O359">
        <v>50</v>
      </c>
      <c r="P359">
        <v>400000</v>
      </c>
      <c r="Q359">
        <v>650.67719299999999</v>
      </c>
      <c r="R359">
        <v>-556496.48171900003</v>
      </c>
      <c r="S359">
        <v>2526076.3304309999</v>
      </c>
      <c r="T359">
        <v>-214.52451300000001</v>
      </c>
      <c r="U359">
        <v>100.265643</v>
      </c>
      <c r="V359">
        <f t="shared" ref="V359:V422" si="124">U359*10^-4</f>
        <v>1.00265643E-2</v>
      </c>
      <c r="Y359">
        <v>400000</v>
      </c>
      <c r="Z359">
        <v>39.875</v>
      </c>
      <c r="AA359">
        <v>97.394199999999998</v>
      </c>
      <c r="AB359">
        <v>57.519199999999998</v>
      </c>
      <c r="AD359">
        <f t="shared" ref="AD359:AD368" si="125">(1/6)*3.14*(AB359)^3</f>
        <v>99590.269799346745</v>
      </c>
      <c r="AE359">
        <f t="shared" ref="AE359:AE368" si="126">V359*$AD$354/AD359</f>
        <v>1.0291276838597123E-2</v>
      </c>
      <c r="AF359">
        <f t="shared" ref="AF359:AF368" si="127">AD359/O359*0.6022</f>
        <v>1199.465209463332</v>
      </c>
      <c r="AG359">
        <f t="shared" ref="AG359:AG368" si="128">O359/AD359</f>
        <v>5.0205707947914373E-4</v>
      </c>
    </row>
    <row r="360" spans="2:33" x14ac:dyDescent="0.2">
      <c r="B360">
        <v>75</v>
      </c>
      <c r="C360">
        <v>500000</v>
      </c>
      <c r="D360">
        <v>650.66476</v>
      </c>
      <c r="E360">
        <v>-556496.67199599999</v>
      </c>
      <c r="F360">
        <v>2526076.3304309999</v>
      </c>
      <c r="G360">
        <v>-286.78649100000001</v>
      </c>
      <c r="I360">
        <f t="shared" si="119"/>
        <v>794.12699480087031</v>
      </c>
      <c r="J360">
        <f t="shared" si="120"/>
        <v>1.4807502467917079E-2</v>
      </c>
      <c r="K360">
        <f t="shared" si="121"/>
        <v>0.99916508920576685</v>
      </c>
      <c r="L360">
        <f t="shared" si="122"/>
        <v>-8.9416399999754503</v>
      </c>
      <c r="M360">
        <f t="shared" si="123"/>
        <v>-6.8461430799980736</v>
      </c>
      <c r="O360">
        <v>75</v>
      </c>
      <c r="P360">
        <v>500000</v>
      </c>
      <c r="Q360">
        <v>650.66476</v>
      </c>
      <c r="R360">
        <v>-556496.67199599999</v>
      </c>
      <c r="S360">
        <v>2526076.3304309999</v>
      </c>
      <c r="T360">
        <v>-286.78649100000001</v>
      </c>
      <c r="U360">
        <v>139.11192</v>
      </c>
      <c r="V360">
        <f t="shared" si="124"/>
        <v>1.3911192000000001E-2</v>
      </c>
      <c r="Y360">
        <v>500000</v>
      </c>
      <c r="Z360">
        <v>39.001600000000003</v>
      </c>
      <c r="AA360">
        <v>97.443200000000004</v>
      </c>
      <c r="AB360">
        <v>58.441600000000001</v>
      </c>
      <c r="AD360">
        <f t="shared" si="125"/>
        <v>104458.7176306474</v>
      </c>
      <c r="AE360">
        <f t="shared" si="126"/>
        <v>1.3612994886612721E-2</v>
      </c>
      <c r="AF360">
        <f t="shared" si="127"/>
        <v>838.73386342901154</v>
      </c>
      <c r="AG360">
        <f t="shared" si="128"/>
        <v>7.1798698759820471E-4</v>
      </c>
    </row>
    <row r="361" spans="2:33" x14ac:dyDescent="0.2">
      <c r="B361">
        <v>100</v>
      </c>
      <c r="C361">
        <v>600000</v>
      </c>
      <c r="D361">
        <v>650.69950800000004</v>
      </c>
      <c r="E361">
        <v>-556493.67465099995</v>
      </c>
      <c r="F361">
        <v>2526076.3304309999</v>
      </c>
      <c r="G361">
        <v>-423.52405700000003</v>
      </c>
      <c r="I361">
        <f t="shared" si="119"/>
        <v>797.12433980091009</v>
      </c>
      <c r="J361">
        <f t="shared" si="120"/>
        <v>1.9743336623889437E-2</v>
      </c>
      <c r="K361">
        <f t="shared" si="121"/>
        <v>0.99916508920576685</v>
      </c>
      <c r="L361">
        <f t="shared" si="122"/>
        <v>-5.9442949999356642</v>
      </c>
      <c r="M361">
        <f t="shared" si="123"/>
        <v>-6.7186381999981677</v>
      </c>
      <c r="O361">
        <v>100</v>
      </c>
      <c r="P361">
        <v>600000</v>
      </c>
      <c r="Q361">
        <v>650.69950800000004</v>
      </c>
      <c r="R361">
        <v>-556493.67465099995</v>
      </c>
      <c r="S361">
        <v>2526076.3304309999</v>
      </c>
      <c r="T361">
        <v>-423.52405700000003</v>
      </c>
      <c r="U361">
        <v>209.35322300000001</v>
      </c>
      <c r="V361">
        <f t="shared" si="124"/>
        <v>2.0935322300000003E-2</v>
      </c>
      <c r="Y361">
        <v>600000</v>
      </c>
      <c r="Z361">
        <v>40.354500000000002</v>
      </c>
      <c r="AA361">
        <v>97.467699999999994</v>
      </c>
      <c r="AB361">
        <v>57.113199999999999</v>
      </c>
      <c r="AD361">
        <f t="shared" si="125"/>
        <v>97496.242781470253</v>
      </c>
      <c r="AE361">
        <f t="shared" si="126"/>
        <v>2.1949558964577905E-2</v>
      </c>
      <c r="AF361">
        <f t="shared" si="127"/>
        <v>587.12237403001382</v>
      </c>
      <c r="AG361">
        <f t="shared" si="128"/>
        <v>1.0256805508304736E-3</v>
      </c>
    </row>
    <row r="362" spans="2:33" x14ac:dyDescent="0.2">
      <c r="B362">
        <v>125</v>
      </c>
      <c r="C362">
        <v>700000</v>
      </c>
      <c r="D362">
        <v>650.69443100000001</v>
      </c>
      <c r="E362">
        <v>-556495.85636600002</v>
      </c>
      <c r="F362">
        <v>2526076.3304309999</v>
      </c>
      <c r="G362">
        <v>-374.30739399999999</v>
      </c>
      <c r="I362">
        <f t="shared" si="119"/>
        <v>794.94262480083853</v>
      </c>
      <c r="J362">
        <f t="shared" si="120"/>
        <v>2.4679170779861797E-2</v>
      </c>
      <c r="K362">
        <f t="shared" si="121"/>
        <v>0.99916508920576685</v>
      </c>
      <c r="L362">
        <f t="shared" si="122"/>
        <v>-8.1260100000072271</v>
      </c>
      <c r="M362">
        <f t="shared" si="123"/>
        <v>-6.9258006000026215</v>
      </c>
      <c r="O362">
        <v>125</v>
      </c>
      <c r="P362">
        <v>700000</v>
      </c>
      <c r="Q362">
        <v>650.69443100000001</v>
      </c>
      <c r="R362">
        <v>-556495.85636600002</v>
      </c>
      <c r="S362">
        <v>2526076.3304309999</v>
      </c>
      <c r="T362">
        <v>-374.30739399999999</v>
      </c>
      <c r="U362">
        <v>263.339674</v>
      </c>
      <c r="V362">
        <f t="shared" si="124"/>
        <v>2.6333967400000002E-2</v>
      </c>
      <c r="Y362">
        <v>700000</v>
      </c>
      <c r="Z362">
        <v>39.801299999999998</v>
      </c>
      <c r="AA362">
        <v>97.387900000000002</v>
      </c>
      <c r="AB362">
        <v>57.586599999999997</v>
      </c>
      <c r="AD362">
        <f t="shared" si="125"/>
        <v>99940.774641830707</v>
      </c>
      <c r="AE362">
        <f t="shared" si="126"/>
        <v>2.6934418817786611E-2</v>
      </c>
      <c r="AF362">
        <f t="shared" si="127"/>
        <v>481.47467591448356</v>
      </c>
      <c r="AG362">
        <f t="shared" si="128"/>
        <v>1.2507407556923281E-3</v>
      </c>
    </row>
    <row r="363" spans="2:33" x14ac:dyDescent="0.2">
      <c r="B363">
        <v>150</v>
      </c>
      <c r="C363">
        <v>800000</v>
      </c>
      <c r="D363">
        <v>650.73247500000002</v>
      </c>
      <c r="E363">
        <v>-556500.70310399996</v>
      </c>
      <c r="F363">
        <v>2526076.3304309999</v>
      </c>
      <c r="G363">
        <v>-318.638239</v>
      </c>
      <c r="I363">
        <f t="shared" si="119"/>
        <v>790.09588680090383</v>
      </c>
      <c r="J363">
        <f t="shared" si="120"/>
        <v>2.9615004935834157E-2</v>
      </c>
      <c r="K363">
        <f t="shared" si="121"/>
        <v>0.99916508920576685</v>
      </c>
      <c r="L363">
        <f t="shared" si="122"/>
        <v>-12.97274799994193</v>
      </c>
      <c r="M363">
        <f t="shared" si="123"/>
        <v>-7.0324015199971477</v>
      </c>
      <c r="O363">
        <v>150</v>
      </c>
      <c r="P363">
        <v>800000</v>
      </c>
      <c r="Q363">
        <v>650.73247500000002</v>
      </c>
      <c r="R363">
        <v>-556500.70310399996</v>
      </c>
      <c r="S363">
        <v>2526076.3304309999</v>
      </c>
      <c r="T363">
        <v>-318.638239</v>
      </c>
      <c r="U363">
        <v>298.942791</v>
      </c>
      <c r="V363">
        <f t="shared" si="124"/>
        <v>2.9894279100000001E-2</v>
      </c>
      <c r="Y363">
        <v>800000</v>
      </c>
      <c r="Z363">
        <v>40.2973</v>
      </c>
      <c r="AA363">
        <v>96.7988</v>
      </c>
      <c r="AB363">
        <v>56.5015</v>
      </c>
      <c r="AD363">
        <f t="shared" si="125"/>
        <v>94397.03003167134</v>
      </c>
      <c r="AE363">
        <f t="shared" si="126"/>
        <v>3.2371571350066845E-2</v>
      </c>
      <c r="AF363">
        <f t="shared" si="127"/>
        <v>378.97260990048318</v>
      </c>
      <c r="AG363">
        <f t="shared" si="128"/>
        <v>1.5890330442565109E-3</v>
      </c>
    </row>
    <row r="364" spans="2:33" x14ac:dyDescent="0.2">
      <c r="B364">
        <v>175</v>
      </c>
      <c r="C364">
        <v>900000</v>
      </c>
      <c r="D364">
        <v>650.66213300000004</v>
      </c>
      <c r="E364">
        <v>-556502.53605</v>
      </c>
      <c r="F364">
        <v>2526076.3304309999</v>
      </c>
      <c r="G364">
        <v>-156.66379900000001</v>
      </c>
      <c r="I364">
        <f t="shared" si="119"/>
        <v>788.26294080086518</v>
      </c>
      <c r="J364">
        <f t="shared" si="120"/>
        <v>3.4550839091806514E-2</v>
      </c>
      <c r="K364">
        <f t="shared" si="121"/>
        <v>0.99916508920576685</v>
      </c>
      <c r="L364">
        <f t="shared" si="122"/>
        <v>-14.805693999980576</v>
      </c>
      <c r="M364">
        <f t="shared" si="123"/>
        <v>-6.9118498400013051</v>
      </c>
      <c r="O364">
        <v>175</v>
      </c>
      <c r="P364">
        <v>900000</v>
      </c>
      <c r="Q364">
        <v>650.66213300000004</v>
      </c>
      <c r="R364">
        <v>-556502.53605</v>
      </c>
      <c r="S364">
        <v>2526076.3304309999</v>
      </c>
      <c r="T364">
        <v>-156.66379900000001</v>
      </c>
      <c r="U364">
        <v>360.85008599999998</v>
      </c>
      <c r="V364">
        <f t="shared" si="124"/>
        <v>3.6085008599999996E-2</v>
      </c>
      <c r="Y364">
        <v>900000</v>
      </c>
      <c r="Z364">
        <v>40.1995</v>
      </c>
      <c r="AA364">
        <v>97.9636</v>
      </c>
      <c r="AB364">
        <v>57.764099999999999</v>
      </c>
      <c r="AD364">
        <f t="shared" si="125"/>
        <v>100867.77271188519</v>
      </c>
      <c r="AE364">
        <f t="shared" si="126"/>
        <v>3.6568606281573969E-2</v>
      </c>
      <c r="AF364">
        <f t="shared" si="127"/>
        <v>347.10041558341288</v>
      </c>
      <c r="AG364">
        <f t="shared" si="128"/>
        <v>1.734944623986724E-3</v>
      </c>
    </row>
    <row r="365" spans="2:33" x14ac:dyDescent="0.2">
      <c r="B365">
        <v>200</v>
      </c>
      <c r="C365">
        <v>1000000</v>
      </c>
      <c r="D365">
        <v>650.67502100000002</v>
      </c>
      <c r="E365">
        <v>-556499.60687000002</v>
      </c>
      <c r="F365">
        <v>2526076.3304309999</v>
      </c>
      <c r="G365">
        <v>-166.30815999999999</v>
      </c>
      <c r="I365">
        <f t="shared" si="119"/>
        <v>791.19212080084253</v>
      </c>
      <c r="J365">
        <f t="shared" si="120"/>
        <v>3.9486673247778874E-2</v>
      </c>
      <c r="K365">
        <f t="shared" si="121"/>
        <v>0.99916508920576685</v>
      </c>
      <c r="L365">
        <f t="shared" si="122"/>
        <v>-11.876514000003226</v>
      </c>
      <c r="M365">
        <f t="shared" si="123"/>
        <v>-6.7213648000006652</v>
      </c>
      <c r="O365">
        <v>200</v>
      </c>
      <c r="P365">
        <v>1000000</v>
      </c>
      <c r="Q365">
        <v>650.67502100000002</v>
      </c>
      <c r="R365">
        <v>-556499.60687000002</v>
      </c>
      <c r="S365">
        <v>2526076.3304309999</v>
      </c>
      <c r="T365">
        <v>-166.30815999999999</v>
      </c>
      <c r="U365">
        <v>381.27798899999999</v>
      </c>
      <c r="V365">
        <f t="shared" si="124"/>
        <v>3.8127798900000003E-2</v>
      </c>
      <c r="Y365">
        <v>1000000</v>
      </c>
      <c r="Z365">
        <v>39.9268</v>
      </c>
      <c r="AA365">
        <v>96.787199999999999</v>
      </c>
      <c r="AB365">
        <v>56.860399999999998</v>
      </c>
      <c r="AD365">
        <f t="shared" si="125"/>
        <v>96207.322743685392</v>
      </c>
      <c r="AE365">
        <f t="shared" si="126"/>
        <v>4.0510502637818899E-2</v>
      </c>
      <c r="AF365">
        <f t="shared" si="127"/>
        <v>289.68024878123668</v>
      </c>
      <c r="AG365">
        <f t="shared" si="128"/>
        <v>2.0788438374159733E-3</v>
      </c>
    </row>
    <row r="366" spans="2:33" x14ac:dyDescent="0.2">
      <c r="B366">
        <v>225</v>
      </c>
      <c r="C366">
        <v>1100000</v>
      </c>
      <c r="D366">
        <v>650.62942499999997</v>
      </c>
      <c r="E366">
        <v>-556503.61680299998</v>
      </c>
      <c r="F366">
        <v>2526076.3304309999</v>
      </c>
      <c r="G366">
        <v>-214.57273799999999</v>
      </c>
      <c r="I366">
        <f t="shared" si="119"/>
        <v>787.18218780087773</v>
      </c>
      <c r="J366">
        <f t="shared" si="120"/>
        <v>4.4422507403751234E-2</v>
      </c>
      <c r="K366">
        <f t="shared" si="121"/>
        <v>0.99916508920576685</v>
      </c>
      <c r="L366">
        <f t="shared" si="122"/>
        <v>-15.88644699996803</v>
      </c>
      <c r="M366">
        <f t="shared" si="123"/>
        <v>-6.9989293199983509</v>
      </c>
      <c r="O366">
        <v>225</v>
      </c>
      <c r="P366">
        <v>1100000</v>
      </c>
      <c r="Q366">
        <v>650.62942499999997</v>
      </c>
      <c r="R366">
        <v>-556503.61680299998</v>
      </c>
      <c r="S366">
        <v>2526076.3304309999</v>
      </c>
      <c r="T366">
        <v>-214.57273799999999</v>
      </c>
      <c r="U366">
        <v>449.05942800000003</v>
      </c>
      <c r="V366">
        <f t="shared" si="124"/>
        <v>4.4905942800000008E-2</v>
      </c>
      <c r="Y366">
        <v>1100000</v>
      </c>
      <c r="Z366">
        <v>39.6843</v>
      </c>
      <c r="AA366">
        <v>97.4071</v>
      </c>
      <c r="AB366">
        <v>57.722799999999999</v>
      </c>
      <c r="AD366">
        <f t="shared" si="125"/>
        <v>100651.57296616181</v>
      </c>
      <c r="AE366">
        <f t="shared" si="126"/>
        <v>4.560550605024126E-2</v>
      </c>
      <c r="AF366">
        <f t="shared" si="127"/>
        <v>269.38834328987838</v>
      </c>
      <c r="AG366">
        <f t="shared" si="128"/>
        <v>2.2354345130368011E-3</v>
      </c>
    </row>
    <row r="367" spans="2:33" x14ac:dyDescent="0.2">
      <c r="B367">
        <v>250</v>
      </c>
      <c r="C367">
        <v>1200000</v>
      </c>
      <c r="D367">
        <v>650.62036699999999</v>
      </c>
      <c r="E367">
        <v>-556500.39425500005</v>
      </c>
      <c r="F367">
        <v>2526076.3304309999</v>
      </c>
      <c r="G367">
        <v>-218.136503</v>
      </c>
      <c r="I367">
        <f t="shared" ref="I367:I391" si="129">E367-(128000-$B$355)/128000*$E$356</f>
        <v>790.40473580081016</v>
      </c>
      <c r="J367">
        <f t="shared" ref="J367:J391" si="130">B367/$B$355</f>
        <v>4.9358341559723594E-2</v>
      </c>
      <c r="K367">
        <f t="shared" ref="K367:K391" si="131">F367/$F$356</f>
        <v>0.99916508920576685</v>
      </c>
      <c r="L367">
        <f t="shared" ref="L367:L391" si="132">E367-$E$357</f>
        <v>-12.663899000035599</v>
      </c>
      <c r="M367">
        <f t="shared" ref="M367:M391" si="133">((L367-L366)-(B367-B366)*$H$14)/(B367-B366)</f>
        <v>-6.7096300800024622</v>
      </c>
      <c r="O367">
        <v>250</v>
      </c>
      <c r="P367">
        <v>1200000</v>
      </c>
      <c r="Q367">
        <v>650.62036699999999</v>
      </c>
      <c r="R367">
        <v>-556500.39425500005</v>
      </c>
      <c r="S367">
        <v>2526076.3304309999</v>
      </c>
      <c r="T367">
        <v>-218.136503</v>
      </c>
      <c r="U367">
        <v>542.07086400000003</v>
      </c>
      <c r="V367">
        <f t="shared" si="124"/>
        <v>5.4207086400000007E-2</v>
      </c>
      <c r="Y367">
        <v>1200000</v>
      </c>
      <c r="Z367">
        <v>39.302700000000002</v>
      </c>
      <c r="AA367">
        <v>97.548000000000002</v>
      </c>
      <c r="AB367">
        <v>58.2453</v>
      </c>
      <c r="AD367">
        <f t="shared" si="125"/>
        <v>103409.64737236054</v>
      </c>
      <c r="AE367">
        <f t="shared" si="126"/>
        <v>5.3583247883727952E-2</v>
      </c>
      <c r="AF367">
        <f t="shared" si="127"/>
        <v>249.09315859054206</v>
      </c>
      <c r="AG367">
        <f t="shared" si="128"/>
        <v>2.4175694081983719E-3</v>
      </c>
    </row>
    <row r="368" spans="2:33" x14ac:dyDescent="0.2">
      <c r="B368">
        <v>275</v>
      </c>
      <c r="C368">
        <v>1300000</v>
      </c>
      <c r="D368">
        <v>650.66913799999998</v>
      </c>
      <c r="E368">
        <v>-556497.29741500004</v>
      </c>
      <c r="F368">
        <v>2526076.3304309999</v>
      </c>
      <c r="G368">
        <v>-217.751465</v>
      </c>
      <c r="I368">
        <f t="shared" si="129"/>
        <v>793.50157580082305</v>
      </c>
      <c r="J368">
        <f t="shared" si="130"/>
        <v>5.4294175715695954E-2</v>
      </c>
      <c r="K368">
        <f t="shared" si="131"/>
        <v>0.99916508920576685</v>
      </c>
      <c r="L368">
        <f t="shared" si="132"/>
        <v>-9.5670590000227094</v>
      </c>
      <c r="M368">
        <f t="shared" si="133"/>
        <v>-6.7146583999992435</v>
      </c>
      <c r="O368">
        <v>275</v>
      </c>
      <c r="P368">
        <v>1300000</v>
      </c>
      <c r="Q368">
        <v>650.66913799999998</v>
      </c>
      <c r="R368">
        <v>-556497.29741500004</v>
      </c>
      <c r="S368">
        <v>2526076.3304309999</v>
      </c>
      <c r="T368">
        <v>-217.751465</v>
      </c>
      <c r="U368">
        <v>593.12734899999998</v>
      </c>
      <c r="V368">
        <f t="shared" si="124"/>
        <v>5.9312734900000004E-2</v>
      </c>
      <c r="Y368">
        <v>1300000</v>
      </c>
      <c r="Z368">
        <v>40.052300000000002</v>
      </c>
      <c r="AA368">
        <v>97.236400000000003</v>
      </c>
      <c r="AB368">
        <v>57.184100000000001</v>
      </c>
      <c r="AD368">
        <f t="shared" si="125"/>
        <v>97859.787545992265</v>
      </c>
      <c r="AE368">
        <f t="shared" si="126"/>
        <v>6.1955192089691601E-2</v>
      </c>
      <c r="AF368">
        <f t="shared" si="127"/>
        <v>214.29514203707831</v>
      </c>
      <c r="AG368">
        <f t="shared" si="128"/>
        <v>2.8101430311276237E-3</v>
      </c>
    </row>
    <row r="369" spans="2:33" x14ac:dyDescent="0.2">
      <c r="B369">
        <v>300</v>
      </c>
      <c r="C369">
        <v>1400000</v>
      </c>
      <c r="D369">
        <v>650.66981099999998</v>
      </c>
      <c r="E369">
        <v>-556506.41512100003</v>
      </c>
      <c r="F369">
        <v>2526076.3304309999</v>
      </c>
      <c r="G369">
        <v>-190.19085100000001</v>
      </c>
      <c r="I369">
        <f t="shared" si="129"/>
        <v>784.38386980083305</v>
      </c>
      <c r="J369">
        <f t="shared" si="130"/>
        <v>5.9230009871668314E-2</v>
      </c>
      <c r="K369">
        <f t="shared" si="131"/>
        <v>0.99916508920576685</v>
      </c>
      <c r="L369">
        <f t="shared" si="132"/>
        <v>-18.684765000012703</v>
      </c>
      <c r="M369">
        <f t="shared" si="133"/>
        <v>-7.2032402399993591</v>
      </c>
      <c r="O369">
        <v>300</v>
      </c>
      <c r="P369">
        <v>1400000</v>
      </c>
      <c r="Q369">
        <v>650.66981099999998</v>
      </c>
      <c r="R369">
        <v>-556506.41512100003</v>
      </c>
      <c r="S369">
        <v>2526076.3304309999</v>
      </c>
      <c r="T369">
        <v>-190.19085100000001</v>
      </c>
      <c r="U369">
        <v>639.76865999999995</v>
      </c>
      <c r="V369">
        <f t="shared" si="124"/>
        <v>6.3976865999999993E-2</v>
      </c>
      <c r="Y369">
        <v>1400000</v>
      </c>
      <c r="Z369">
        <v>39.872500000000002</v>
      </c>
      <c r="AA369">
        <v>97.577200000000005</v>
      </c>
      <c r="AB369">
        <v>57.704700000000003</v>
      </c>
      <c r="AD369">
        <f t="shared" ref="AD369:AD413" si="134">(1/6)*3.14*(AB369)^3</f>
        <v>100556.91943540869</v>
      </c>
      <c r="AE369">
        <f t="shared" ref="AE369:AE413" si="135">V369*$AD$354/AD369</f>
        <v>6.5034683064597407E-2</v>
      </c>
      <c r="AF369">
        <f t="shared" ref="AF369:AF413" si="136">AD369/O369*0.6022</f>
        <v>201.85125628001038</v>
      </c>
      <c r="AG369">
        <f t="shared" ref="AG369:AG413" si="137">O369/AD369</f>
        <v>2.9833849493838237E-3</v>
      </c>
    </row>
    <row r="370" spans="2:33" x14ac:dyDescent="0.2">
      <c r="B370">
        <v>325</v>
      </c>
      <c r="C370">
        <v>1500000</v>
      </c>
      <c r="D370">
        <v>650.67252499999995</v>
      </c>
      <c r="E370">
        <v>-556501.69415800006</v>
      </c>
      <c r="F370">
        <v>2526076.3304309999</v>
      </c>
      <c r="G370">
        <v>-273.05693200000002</v>
      </c>
      <c r="I370">
        <f t="shared" si="129"/>
        <v>789.10483280080371</v>
      </c>
      <c r="J370">
        <f t="shared" si="130"/>
        <v>6.4165844027640667E-2</v>
      </c>
      <c r="K370">
        <f t="shared" si="131"/>
        <v>0.99916508920576685</v>
      </c>
      <c r="L370">
        <f t="shared" si="132"/>
        <v>-13.963802000042051</v>
      </c>
      <c r="M370">
        <f t="shared" si="133"/>
        <v>-6.6496934800009333</v>
      </c>
      <c r="O370">
        <v>325</v>
      </c>
      <c r="P370">
        <v>1500000</v>
      </c>
      <c r="Q370">
        <v>650.67252499999995</v>
      </c>
      <c r="R370">
        <v>-556501.69415800006</v>
      </c>
      <c r="S370">
        <v>2526076.3304309999</v>
      </c>
      <c r="T370">
        <v>-273.05693200000002</v>
      </c>
      <c r="U370">
        <v>720.75527299999999</v>
      </c>
      <c r="V370">
        <f t="shared" si="124"/>
        <v>7.2075527299999997E-2</v>
      </c>
      <c r="Y370">
        <v>1500000</v>
      </c>
      <c r="Z370">
        <v>40.233199999999997</v>
      </c>
      <c r="AA370">
        <v>97.411500000000004</v>
      </c>
      <c r="AB370">
        <v>57.1783</v>
      </c>
      <c r="AD370">
        <f t="shared" si="134"/>
        <v>97830.013752164639</v>
      </c>
      <c r="AE370">
        <f t="shared" si="135"/>
        <v>7.5309495875468258E-2</v>
      </c>
      <c r="AF370">
        <f t="shared" si="136"/>
        <v>181.27149009708782</v>
      </c>
      <c r="AG370">
        <f t="shared" si="137"/>
        <v>3.3220888716557996E-3</v>
      </c>
    </row>
    <row r="371" spans="2:33" x14ac:dyDescent="0.2">
      <c r="B371">
        <v>350</v>
      </c>
      <c r="C371">
        <v>1600000</v>
      </c>
      <c r="D371">
        <v>650.70943399999999</v>
      </c>
      <c r="E371">
        <v>-556513.493518</v>
      </c>
      <c r="F371">
        <v>2526076.3304309999</v>
      </c>
      <c r="G371">
        <v>-145.467286</v>
      </c>
      <c r="I371">
        <f t="shared" si="129"/>
        <v>777.30547280085739</v>
      </c>
      <c r="J371">
        <f t="shared" si="130"/>
        <v>6.9101678183613027E-2</v>
      </c>
      <c r="K371">
        <f t="shared" si="131"/>
        <v>0.99916508920576685</v>
      </c>
      <c r="L371">
        <f t="shared" si="132"/>
        <v>-25.76316199998837</v>
      </c>
      <c r="M371">
        <f t="shared" si="133"/>
        <v>-7.3105063999976121</v>
      </c>
      <c r="O371">
        <v>350</v>
      </c>
      <c r="P371">
        <v>1600000</v>
      </c>
      <c r="Q371">
        <v>650.70943399999999</v>
      </c>
      <c r="R371">
        <v>-556513.493518</v>
      </c>
      <c r="S371">
        <v>2526076.3304309999</v>
      </c>
      <c r="T371">
        <v>-145.467286</v>
      </c>
      <c r="U371">
        <v>800.60753499999998</v>
      </c>
      <c r="V371">
        <f t="shared" si="124"/>
        <v>8.0060753499999998E-2</v>
      </c>
      <c r="Y371">
        <v>1600000</v>
      </c>
      <c r="Z371">
        <v>39.8992</v>
      </c>
      <c r="AA371">
        <v>97.685400000000001</v>
      </c>
      <c r="AB371">
        <v>57.786200000000001</v>
      </c>
      <c r="AD371">
        <f t="shared" si="134"/>
        <v>100983.59018751956</v>
      </c>
      <c r="AE371">
        <f t="shared" si="135"/>
        <v>8.1040645783843998E-2</v>
      </c>
      <c r="AF371">
        <f t="shared" si="136"/>
        <v>173.74948003121222</v>
      </c>
      <c r="AG371">
        <f t="shared" si="137"/>
        <v>3.4659096527472847E-3</v>
      </c>
    </row>
    <row r="372" spans="2:33" x14ac:dyDescent="0.2">
      <c r="B372">
        <v>375</v>
      </c>
      <c r="C372">
        <v>1700000</v>
      </c>
      <c r="D372">
        <v>650.68327299999999</v>
      </c>
      <c r="E372">
        <v>-556514.63873799995</v>
      </c>
      <c r="F372">
        <v>2526076.3304309999</v>
      </c>
      <c r="G372">
        <v>-76.729051999999996</v>
      </c>
      <c r="I372">
        <f t="shared" si="129"/>
        <v>776.1602528009098</v>
      </c>
      <c r="J372">
        <f t="shared" si="130"/>
        <v>7.4037512339585387E-2</v>
      </c>
      <c r="K372">
        <f t="shared" si="131"/>
        <v>0.99916508920576685</v>
      </c>
      <c r="L372">
        <f t="shared" si="132"/>
        <v>-26.908381999935955</v>
      </c>
      <c r="M372">
        <f t="shared" si="133"/>
        <v>-6.8843407999976627</v>
      </c>
      <c r="O372">
        <v>375</v>
      </c>
      <c r="P372">
        <v>1700000</v>
      </c>
      <c r="Q372">
        <v>650.68327299999999</v>
      </c>
      <c r="R372">
        <v>-556514.63873799995</v>
      </c>
      <c r="S372">
        <v>2526076.3304309999</v>
      </c>
      <c r="T372">
        <v>-76.729051999999996</v>
      </c>
      <c r="U372">
        <v>871.96836599999995</v>
      </c>
      <c r="V372">
        <f t="shared" si="124"/>
        <v>8.7196836599999994E-2</v>
      </c>
      <c r="Y372">
        <v>1700000</v>
      </c>
      <c r="Z372">
        <v>39.64</v>
      </c>
      <c r="AA372">
        <v>97.817099999999996</v>
      </c>
      <c r="AB372">
        <v>58.177100000000003</v>
      </c>
      <c r="AD372">
        <f t="shared" si="134"/>
        <v>103046.82239143465</v>
      </c>
      <c r="AE372">
        <f t="shared" si="135"/>
        <v>8.6496822151073863E-2</v>
      </c>
      <c r="AF372">
        <f t="shared" si="136"/>
        <v>165.47945718432518</v>
      </c>
      <c r="AG372">
        <f t="shared" si="137"/>
        <v>3.6391224037508056E-3</v>
      </c>
    </row>
    <row r="373" spans="2:33" x14ac:dyDescent="0.2">
      <c r="B373">
        <v>400</v>
      </c>
      <c r="C373">
        <v>1800000</v>
      </c>
      <c r="D373">
        <v>650.77324499999997</v>
      </c>
      <c r="E373">
        <v>-556507.07505500002</v>
      </c>
      <c r="F373">
        <v>2526076.3304309999</v>
      </c>
      <c r="G373">
        <v>-173.00281200000001</v>
      </c>
      <c r="I373">
        <f t="shared" si="129"/>
        <v>783.72393580083735</v>
      </c>
      <c r="J373">
        <f t="shared" si="130"/>
        <v>7.8973346495557747E-2</v>
      </c>
      <c r="K373">
        <f t="shared" si="131"/>
        <v>0.99916508920576685</v>
      </c>
      <c r="L373">
        <f t="shared" si="132"/>
        <v>-19.344699000008404</v>
      </c>
      <c r="M373">
        <f t="shared" si="133"/>
        <v>-6.5359846800026569</v>
      </c>
      <c r="O373">
        <v>400</v>
      </c>
      <c r="P373">
        <v>1800000</v>
      </c>
      <c r="Q373">
        <v>650.77324499999997</v>
      </c>
      <c r="R373">
        <v>-556507.07505500002</v>
      </c>
      <c r="S373">
        <v>2526076.3304309999</v>
      </c>
      <c r="T373">
        <v>-173.00281200000001</v>
      </c>
      <c r="U373">
        <v>1010.154419</v>
      </c>
      <c r="V373">
        <f t="shared" si="124"/>
        <v>0.1010154419</v>
      </c>
      <c r="Y373">
        <v>1800000</v>
      </c>
      <c r="Z373">
        <v>39.888800000000003</v>
      </c>
      <c r="AA373">
        <v>97.534400000000005</v>
      </c>
      <c r="AB373">
        <v>57.645600000000002</v>
      </c>
      <c r="AD373">
        <f t="shared" si="134"/>
        <v>100248.27060422538</v>
      </c>
      <c r="AE373">
        <f t="shared" si="135"/>
        <v>0.10300182161944076</v>
      </c>
      <c r="AF373">
        <f t="shared" si="136"/>
        <v>150.92377139466132</v>
      </c>
      <c r="AG373">
        <f t="shared" si="137"/>
        <v>3.9900937700878434E-3</v>
      </c>
    </row>
    <row r="374" spans="2:33" x14ac:dyDescent="0.2">
      <c r="B374">
        <v>425</v>
      </c>
      <c r="C374">
        <v>1900000</v>
      </c>
      <c r="D374">
        <v>650.69183999999996</v>
      </c>
      <c r="E374">
        <v>-556501.83640699997</v>
      </c>
      <c r="F374">
        <v>2526076.3304309999</v>
      </c>
      <c r="G374">
        <v>-20.759212999999999</v>
      </c>
      <c r="I374">
        <f t="shared" si="129"/>
        <v>788.96258380089421</v>
      </c>
      <c r="J374">
        <f t="shared" si="130"/>
        <v>8.3909180651530108E-2</v>
      </c>
      <c r="K374">
        <f t="shared" si="131"/>
        <v>0.99916508920576685</v>
      </c>
      <c r="L374">
        <f t="shared" si="132"/>
        <v>-14.106050999951549</v>
      </c>
      <c r="M374">
        <f t="shared" si="133"/>
        <v>-6.6289860799974853</v>
      </c>
      <c r="O374">
        <v>425</v>
      </c>
      <c r="P374">
        <v>1900000</v>
      </c>
      <c r="Q374">
        <v>650.69183999999996</v>
      </c>
      <c r="R374">
        <v>-556501.83640699997</v>
      </c>
      <c r="S374">
        <v>2526076.3304309999</v>
      </c>
      <c r="T374">
        <v>-20.759212999999999</v>
      </c>
      <c r="U374">
        <v>1146.1674350000001</v>
      </c>
      <c r="V374">
        <f t="shared" si="124"/>
        <v>0.11461674350000001</v>
      </c>
      <c r="Y374">
        <v>1900000</v>
      </c>
      <c r="Z374">
        <v>39.163800000000002</v>
      </c>
      <c r="AA374">
        <v>97.538399999999996</v>
      </c>
      <c r="AB374">
        <v>58.374600000000001</v>
      </c>
      <c r="AD374">
        <f t="shared" si="134"/>
        <v>104099.86125984087</v>
      </c>
      <c r="AE374">
        <f t="shared" si="135"/>
        <v>0.11254648634356609</v>
      </c>
      <c r="AF374">
        <f t="shared" si="136"/>
        <v>147.50337988394392</v>
      </c>
      <c r="AG374">
        <f t="shared" si="137"/>
        <v>4.0826183133824637E-3</v>
      </c>
    </row>
    <row r="375" spans="2:33" x14ac:dyDescent="0.2">
      <c r="B375">
        <v>450</v>
      </c>
      <c r="C375">
        <v>2000000</v>
      </c>
      <c r="D375">
        <v>650.66376600000001</v>
      </c>
      <c r="E375">
        <v>-556505.54299500003</v>
      </c>
      <c r="F375">
        <v>2526076.3304309999</v>
      </c>
      <c r="G375">
        <v>82.523610000000005</v>
      </c>
      <c r="I375">
        <f t="shared" si="129"/>
        <v>785.25599580083508</v>
      </c>
      <c r="J375">
        <f t="shared" si="130"/>
        <v>8.8845014807502468E-2</v>
      </c>
      <c r="K375">
        <f t="shared" si="131"/>
        <v>0.99916508920576685</v>
      </c>
      <c r="L375">
        <f t="shared" si="132"/>
        <v>-17.812639000010677</v>
      </c>
      <c r="M375">
        <f t="shared" si="133"/>
        <v>-6.9867955200021239</v>
      </c>
      <c r="O375">
        <v>450</v>
      </c>
      <c r="P375">
        <v>2000000</v>
      </c>
      <c r="Q375">
        <v>650.66376600000001</v>
      </c>
      <c r="R375">
        <v>-556505.54299500003</v>
      </c>
      <c r="S375">
        <v>2526076.3304309999</v>
      </c>
      <c r="T375">
        <v>82.523610000000005</v>
      </c>
      <c r="U375">
        <v>1238.581375</v>
      </c>
      <c r="V375">
        <f t="shared" si="124"/>
        <v>0.12385813750000001</v>
      </c>
      <c r="Y375">
        <v>2000000</v>
      </c>
      <c r="Z375">
        <v>39.518300000000004</v>
      </c>
      <c r="AA375">
        <v>97.318799999999996</v>
      </c>
      <c r="AB375">
        <v>57.8005</v>
      </c>
      <c r="AD375">
        <f t="shared" si="134"/>
        <v>101058.57812875323</v>
      </c>
      <c r="AE375">
        <f t="shared" si="135"/>
        <v>0.12528105103823442</v>
      </c>
      <c r="AF375">
        <f t="shared" si="136"/>
        <v>135.2388349980782</v>
      </c>
      <c r="AG375">
        <f t="shared" si="137"/>
        <v>4.4528629665329302E-3</v>
      </c>
    </row>
    <row r="376" spans="2:33" x14ac:dyDescent="0.2">
      <c r="B376">
        <v>475</v>
      </c>
      <c r="C376">
        <v>2100000</v>
      </c>
      <c r="D376">
        <v>650.58513600000003</v>
      </c>
      <c r="E376">
        <v>-556504.86732700001</v>
      </c>
      <c r="F376">
        <v>2526076.3304309999</v>
      </c>
      <c r="G376">
        <v>-72.631973000000002</v>
      </c>
      <c r="I376">
        <f t="shared" si="129"/>
        <v>785.93166380084585</v>
      </c>
      <c r="J376">
        <f t="shared" si="130"/>
        <v>9.3780848963474828E-2</v>
      </c>
      <c r="K376">
        <f t="shared" si="131"/>
        <v>0.99916508920576685</v>
      </c>
      <c r="L376">
        <f t="shared" si="132"/>
        <v>-17.136970999999903</v>
      </c>
      <c r="M376">
        <f t="shared" si="133"/>
        <v>-6.8115052799993281</v>
      </c>
      <c r="O376">
        <v>475</v>
      </c>
      <c r="P376">
        <v>2100000</v>
      </c>
      <c r="Q376">
        <v>650.58513600000003</v>
      </c>
      <c r="R376">
        <v>-556504.86732700001</v>
      </c>
      <c r="S376">
        <v>2526076.3304309999</v>
      </c>
      <c r="T376">
        <v>-72.631973000000002</v>
      </c>
      <c r="U376">
        <v>1305.8710129999999</v>
      </c>
      <c r="V376">
        <f t="shared" si="124"/>
        <v>0.13058710130000001</v>
      </c>
      <c r="Y376">
        <v>2100000</v>
      </c>
      <c r="Z376">
        <v>39.810299999999998</v>
      </c>
      <c r="AA376">
        <v>98.018900000000002</v>
      </c>
      <c r="AB376">
        <v>58.208599999999997</v>
      </c>
      <c r="AD376">
        <f t="shared" si="134"/>
        <v>103214.29719283388</v>
      </c>
      <c r="AE376">
        <f t="shared" si="135"/>
        <v>0.1293285620028207</v>
      </c>
      <c r="AF376">
        <f t="shared" si="136"/>
        <v>130.85399951478854</v>
      </c>
      <c r="AG376">
        <f t="shared" si="137"/>
        <v>4.6020756127667459E-3</v>
      </c>
    </row>
    <row r="377" spans="2:33" x14ac:dyDescent="0.2">
      <c r="B377">
        <v>500</v>
      </c>
      <c r="C377">
        <v>2200000</v>
      </c>
      <c r="D377">
        <v>650.63486399999999</v>
      </c>
      <c r="E377">
        <v>-556509.16429700004</v>
      </c>
      <c r="F377">
        <v>2526076.3304309999</v>
      </c>
      <c r="G377">
        <v>-4.1039089999999998</v>
      </c>
      <c r="I377">
        <f t="shared" si="129"/>
        <v>781.63469380082097</v>
      </c>
      <c r="J377">
        <f t="shared" si="130"/>
        <v>9.8716683119447188E-2</v>
      </c>
      <c r="K377">
        <f t="shared" si="131"/>
        <v>0.99916508920576685</v>
      </c>
      <c r="L377">
        <f t="shared" si="132"/>
        <v>-21.433941000024788</v>
      </c>
      <c r="M377">
        <f t="shared" si="133"/>
        <v>-7.0104108000007548</v>
      </c>
      <c r="O377">
        <v>500</v>
      </c>
      <c r="P377">
        <v>2200000</v>
      </c>
      <c r="Q377">
        <v>650.63486399999999</v>
      </c>
      <c r="R377">
        <v>-556509.16429700004</v>
      </c>
      <c r="S377">
        <v>2526076.3304309999</v>
      </c>
      <c r="T377">
        <v>-4.1039089999999998</v>
      </c>
      <c r="U377">
        <v>1396.681507</v>
      </c>
      <c r="V377">
        <f t="shared" si="124"/>
        <v>0.13966815070000002</v>
      </c>
      <c r="Y377">
        <v>2200000</v>
      </c>
      <c r="Z377">
        <v>39.808999999999997</v>
      </c>
      <c r="AA377">
        <v>97.577100000000002</v>
      </c>
      <c r="AB377">
        <v>57.768099999999997</v>
      </c>
      <c r="AD377">
        <f t="shared" si="134"/>
        <v>100888.72858399538</v>
      </c>
      <c r="AE377">
        <f t="shared" si="135"/>
        <v>0.14151053095839763</v>
      </c>
      <c r="AF377">
        <f t="shared" si="136"/>
        <v>121.51038470656404</v>
      </c>
      <c r="AG377">
        <f t="shared" si="137"/>
        <v>4.9559550112054651E-3</v>
      </c>
    </row>
    <row r="378" spans="2:33" x14ac:dyDescent="0.2">
      <c r="B378">
        <v>525</v>
      </c>
      <c r="C378">
        <v>2300000</v>
      </c>
      <c r="D378">
        <v>650.651748</v>
      </c>
      <c r="E378">
        <v>-556501.14648600004</v>
      </c>
      <c r="F378">
        <v>2526076.3304309999</v>
      </c>
      <c r="G378">
        <v>-66.194722999999996</v>
      </c>
      <c r="I378">
        <f t="shared" si="129"/>
        <v>789.65250480081886</v>
      </c>
      <c r="J378">
        <f t="shared" si="130"/>
        <v>0.10365251727541955</v>
      </c>
      <c r="K378">
        <f t="shared" si="131"/>
        <v>0.99916508920576685</v>
      </c>
      <c r="L378">
        <f t="shared" si="132"/>
        <v>-13.416130000026897</v>
      </c>
      <c r="M378">
        <f t="shared" si="133"/>
        <v>-6.5178195599998432</v>
      </c>
      <c r="O378">
        <v>525</v>
      </c>
      <c r="P378">
        <v>2300000</v>
      </c>
      <c r="Q378">
        <v>650.651748</v>
      </c>
      <c r="R378">
        <v>-556501.14648600004</v>
      </c>
      <c r="S378">
        <v>2526076.3304309999</v>
      </c>
      <c r="T378">
        <v>-66.194722999999996</v>
      </c>
      <c r="U378">
        <v>1547.6578669999999</v>
      </c>
      <c r="V378">
        <f t="shared" si="124"/>
        <v>0.15476578669999999</v>
      </c>
      <c r="Y378">
        <v>2300000</v>
      </c>
      <c r="Z378">
        <v>40.018500000000003</v>
      </c>
      <c r="AA378">
        <v>97.236000000000004</v>
      </c>
      <c r="AB378">
        <v>57.217500000000001</v>
      </c>
      <c r="AD378">
        <f t="shared" si="134"/>
        <v>98031.361095946413</v>
      </c>
      <c r="AE378">
        <f t="shared" si="135"/>
        <v>0.16137786062356854</v>
      </c>
      <c r="AF378">
        <f t="shared" si="136"/>
        <v>112.44663933710272</v>
      </c>
      <c r="AG378">
        <f t="shared" si="137"/>
        <v>5.3554290599532308E-3</v>
      </c>
    </row>
    <row r="379" spans="2:33" x14ac:dyDescent="0.2">
      <c r="B379">
        <v>550</v>
      </c>
      <c r="C379">
        <v>2400000</v>
      </c>
      <c r="D379">
        <v>650.70570699999996</v>
      </c>
      <c r="E379">
        <v>-556481.16529000003</v>
      </c>
      <c r="F379">
        <v>2526076.3304309999</v>
      </c>
      <c r="G379">
        <v>21.777443000000002</v>
      </c>
      <c r="I379">
        <f t="shared" si="129"/>
        <v>809.63370080082677</v>
      </c>
      <c r="J379">
        <f t="shared" si="130"/>
        <v>0.10858835143139191</v>
      </c>
      <c r="K379">
        <f t="shared" si="131"/>
        <v>0.99916508920576685</v>
      </c>
      <c r="L379">
        <f t="shared" si="132"/>
        <v>6.5650659999810159</v>
      </c>
      <c r="M379">
        <f t="shared" si="133"/>
        <v>-6.0392841599994425</v>
      </c>
      <c r="O379">
        <v>550</v>
      </c>
      <c r="P379">
        <v>2400000</v>
      </c>
      <c r="Q379">
        <v>650.70570699999996</v>
      </c>
      <c r="R379">
        <v>-556481.16529000003</v>
      </c>
      <c r="S379">
        <v>2526076.3304309999</v>
      </c>
      <c r="T379">
        <v>21.777443000000002</v>
      </c>
      <c r="U379">
        <v>1657.850948</v>
      </c>
      <c r="V379">
        <f t="shared" si="124"/>
        <v>0.1657850948</v>
      </c>
      <c r="Y379">
        <v>2400000</v>
      </c>
      <c r="Z379">
        <v>39.9846</v>
      </c>
      <c r="AA379">
        <v>97.687799999999996</v>
      </c>
      <c r="AB379">
        <v>57.703200000000002</v>
      </c>
      <c r="AD379">
        <f t="shared" si="134"/>
        <v>100549.07788394185</v>
      </c>
      <c r="AE379">
        <f t="shared" si="135"/>
        <v>0.16853938952227437</v>
      </c>
      <c r="AF379">
        <f t="shared" si="136"/>
        <v>110.09209945765414</v>
      </c>
      <c r="AG379">
        <f t="shared" si="137"/>
        <v>5.4699656284748236E-3</v>
      </c>
    </row>
    <row r="380" spans="2:33" x14ac:dyDescent="0.2">
      <c r="B380">
        <v>575</v>
      </c>
      <c r="C380">
        <v>2500000</v>
      </c>
      <c r="D380">
        <v>650.72509700000001</v>
      </c>
      <c r="E380">
        <v>-556482.98434099997</v>
      </c>
      <c r="F380">
        <v>2526076.3304309999</v>
      </c>
      <c r="G380">
        <v>-123.832809</v>
      </c>
      <c r="I380">
        <f t="shared" si="129"/>
        <v>807.8146498008864</v>
      </c>
      <c r="J380">
        <f t="shared" si="130"/>
        <v>0.11352418558736427</v>
      </c>
      <c r="K380">
        <f t="shared" si="131"/>
        <v>0.99916508920576685</v>
      </c>
      <c r="L380">
        <f t="shared" si="132"/>
        <v>4.7460150000406429</v>
      </c>
      <c r="M380">
        <f t="shared" si="133"/>
        <v>-6.9112940399973741</v>
      </c>
      <c r="O380">
        <v>575</v>
      </c>
      <c r="P380">
        <v>2500000</v>
      </c>
      <c r="Q380">
        <v>650.72509700000001</v>
      </c>
      <c r="R380">
        <v>-556482.98434099997</v>
      </c>
      <c r="S380">
        <v>2526076.3304309999</v>
      </c>
      <c r="T380">
        <v>-123.832809</v>
      </c>
      <c r="U380">
        <v>1857.0158879999999</v>
      </c>
      <c r="V380">
        <f t="shared" si="124"/>
        <v>0.18570158880000001</v>
      </c>
      <c r="Y380">
        <v>2500000</v>
      </c>
      <c r="Z380">
        <v>39.7956</v>
      </c>
      <c r="AA380">
        <v>97.535899999999998</v>
      </c>
      <c r="AB380">
        <v>57.740299999999998</v>
      </c>
      <c r="AD380">
        <f t="shared" si="134"/>
        <v>100743.14526986494</v>
      </c>
      <c r="AE380">
        <f t="shared" si="135"/>
        <v>0.18842309814024308</v>
      </c>
      <c r="AF380">
        <f t="shared" si="136"/>
        <v>105.50873405480462</v>
      </c>
      <c r="AG380">
        <f t="shared" si="137"/>
        <v>5.7075843568286768E-3</v>
      </c>
    </row>
    <row r="381" spans="2:33" x14ac:dyDescent="0.2">
      <c r="B381">
        <v>600</v>
      </c>
      <c r="C381">
        <v>2600000</v>
      </c>
      <c r="D381">
        <v>650.65697699999998</v>
      </c>
      <c r="E381">
        <v>-556497.81969300006</v>
      </c>
      <c r="F381">
        <v>2526076.3304309999</v>
      </c>
      <c r="G381">
        <v>132.488651</v>
      </c>
      <c r="I381">
        <f t="shared" si="129"/>
        <v>792.97929780080449</v>
      </c>
      <c r="J381">
        <f t="shared" si="130"/>
        <v>0.11846001974333663</v>
      </c>
      <c r="K381">
        <f t="shared" si="131"/>
        <v>0.99916508920576685</v>
      </c>
      <c r="L381">
        <f t="shared" si="132"/>
        <v>-10.089337000041269</v>
      </c>
      <c r="M381">
        <f t="shared" si="133"/>
        <v>-7.4319460800030352</v>
      </c>
      <c r="O381">
        <v>600</v>
      </c>
      <c r="P381">
        <v>2600000</v>
      </c>
      <c r="Q381">
        <v>650.65697699999998</v>
      </c>
      <c r="R381">
        <v>-556497.81969300006</v>
      </c>
      <c r="S381">
        <v>2526076.3304309999</v>
      </c>
      <c r="T381">
        <v>132.488651</v>
      </c>
      <c r="U381">
        <v>2023.336237</v>
      </c>
      <c r="V381">
        <f t="shared" si="124"/>
        <v>0.20233362370000002</v>
      </c>
      <c r="Y381">
        <v>2600000</v>
      </c>
      <c r="Z381">
        <v>39.074300000000001</v>
      </c>
      <c r="AA381">
        <v>97.597200000000001</v>
      </c>
      <c r="AB381">
        <v>58.5229</v>
      </c>
      <c r="AD381">
        <f t="shared" si="134"/>
        <v>104895.27207497116</v>
      </c>
      <c r="AE381">
        <f t="shared" si="135"/>
        <v>0.19717242259349047</v>
      </c>
      <c r="AF381">
        <f t="shared" si="136"/>
        <v>105.27988807257938</v>
      </c>
      <c r="AG381">
        <f t="shared" si="137"/>
        <v>5.7199908835849694E-3</v>
      </c>
    </row>
    <row r="382" spans="2:33" x14ac:dyDescent="0.2">
      <c r="B382">
        <v>625</v>
      </c>
      <c r="C382">
        <v>2700000</v>
      </c>
      <c r="D382">
        <v>650.6354</v>
      </c>
      <c r="E382">
        <v>-556513.351134</v>
      </c>
      <c r="F382">
        <v>2526076.3304309999</v>
      </c>
      <c r="G382">
        <v>237.51351399999999</v>
      </c>
      <c r="I382">
        <f t="shared" si="129"/>
        <v>777.44785680086352</v>
      </c>
      <c r="J382">
        <f t="shared" si="130"/>
        <v>0.12339585389930899</v>
      </c>
      <c r="K382">
        <f t="shared" si="131"/>
        <v>0.99916508920576685</v>
      </c>
      <c r="L382">
        <f t="shared" si="132"/>
        <v>-25.620777999982238</v>
      </c>
      <c r="M382">
        <f t="shared" si="133"/>
        <v>-7.459789639997398</v>
      </c>
      <c r="O382">
        <v>625</v>
      </c>
      <c r="P382">
        <v>2700000</v>
      </c>
      <c r="Q382">
        <v>650.6354</v>
      </c>
      <c r="R382">
        <v>-556513.351134</v>
      </c>
      <c r="S382">
        <v>2526076.3304309999</v>
      </c>
      <c r="T382">
        <v>237.51351399999999</v>
      </c>
      <c r="U382">
        <v>2167.5688209999998</v>
      </c>
      <c r="V382">
        <f t="shared" si="124"/>
        <v>0.21675688209999999</v>
      </c>
      <c r="Y382">
        <v>2700000</v>
      </c>
      <c r="Z382">
        <v>39.868499999999997</v>
      </c>
      <c r="AA382">
        <v>97.556899999999999</v>
      </c>
      <c r="AB382">
        <v>57.688400000000001</v>
      </c>
      <c r="AD382">
        <f t="shared" si="134"/>
        <v>100471.72976269231</v>
      </c>
      <c r="AE382">
        <f t="shared" si="135"/>
        <v>0.22052764652672169</v>
      </c>
      <c r="AF382">
        <f t="shared" si="136"/>
        <v>96.806521060949279</v>
      </c>
      <c r="AG382">
        <f t="shared" si="137"/>
        <v>6.220655317433166E-3</v>
      </c>
    </row>
    <row r="383" spans="2:33" x14ac:dyDescent="0.2">
      <c r="B383">
        <v>650</v>
      </c>
      <c r="C383">
        <v>2800000</v>
      </c>
      <c r="D383">
        <v>650.60196699999995</v>
      </c>
      <c r="E383">
        <v>-556501.73569300002</v>
      </c>
      <c r="F383">
        <v>2526076.3304309999</v>
      </c>
      <c r="G383">
        <v>281.48725200000001</v>
      </c>
      <c r="I383">
        <f t="shared" si="129"/>
        <v>789.06329780083615</v>
      </c>
      <c r="J383">
        <f t="shared" si="130"/>
        <v>0.12833168805528133</v>
      </c>
      <c r="K383">
        <f t="shared" si="131"/>
        <v>0.99916508920576685</v>
      </c>
      <c r="L383">
        <f t="shared" si="132"/>
        <v>-14.005337000009604</v>
      </c>
      <c r="M383">
        <f t="shared" si="133"/>
        <v>-6.3739143600008541</v>
      </c>
      <c r="O383">
        <v>650</v>
      </c>
      <c r="P383">
        <v>2800000</v>
      </c>
      <c r="Q383">
        <v>650.60196699999995</v>
      </c>
      <c r="R383">
        <v>-556501.73569300002</v>
      </c>
      <c r="S383">
        <v>2526076.3304309999</v>
      </c>
      <c r="T383">
        <v>281.48725200000001</v>
      </c>
      <c r="U383">
        <v>2400.7167570000001</v>
      </c>
      <c r="V383">
        <f t="shared" si="124"/>
        <v>0.24007167570000001</v>
      </c>
      <c r="Y383">
        <v>2800000</v>
      </c>
      <c r="Z383">
        <v>39.795200000000001</v>
      </c>
      <c r="AA383">
        <v>98.0227</v>
      </c>
      <c r="AB383">
        <v>58.227499999999999</v>
      </c>
      <c r="AD383">
        <f t="shared" si="134"/>
        <v>103314.86911947119</v>
      </c>
      <c r="AE383">
        <f t="shared" si="135"/>
        <v>0.2375265280413863</v>
      </c>
      <c r="AF383">
        <f t="shared" si="136"/>
        <v>95.717252590377754</v>
      </c>
      <c r="AG383">
        <f t="shared" si="137"/>
        <v>6.2914467737296689E-3</v>
      </c>
    </row>
    <row r="384" spans="2:33" x14ac:dyDescent="0.2">
      <c r="B384">
        <v>675</v>
      </c>
      <c r="C384">
        <v>2900000</v>
      </c>
      <c r="D384">
        <v>650.66552000000001</v>
      </c>
      <c r="E384">
        <v>-556496.907106</v>
      </c>
      <c r="F384">
        <v>2526076.3304309999</v>
      </c>
      <c r="G384">
        <v>185.93579199999999</v>
      </c>
      <c r="I384">
        <f t="shared" si="129"/>
        <v>793.89188480086159</v>
      </c>
      <c r="J384">
        <f t="shared" si="130"/>
        <v>0.13326752221125371</v>
      </c>
      <c r="K384">
        <f t="shared" si="131"/>
        <v>0.99916508920576685</v>
      </c>
      <c r="L384">
        <f t="shared" si="132"/>
        <v>-9.1767499999841675</v>
      </c>
      <c r="M384">
        <f t="shared" si="133"/>
        <v>-6.6453885199987415</v>
      </c>
      <c r="O384">
        <v>675</v>
      </c>
      <c r="P384">
        <v>2900000</v>
      </c>
      <c r="Q384">
        <v>650.66552000000001</v>
      </c>
      <c r="R384">
        <v>-556496.907106</v>
      </c>
      <c r="S384">
        <v>2526076.3304309999</v>
      </c>
      <c r="T384">
        <v>185.93579199999999</v>
      </c>
      <c r="U384">
        <v>2619.9668750000001</v>
      </c>
      <c r="V384">
        <f t="shared" si="124"/>
        <v>0.26199668750000005</v>
      </c>
      <c r="Y384">
        <v>2900000</v>
      </c>
      <c r="Z384">
        <v>39.643799999999999</v>
      </c>
      <c r="AA384">
        <v>97.228700000000003</v>
      </c>
      <c r="AB384">
        <v>57.584899999999998</v>
      </c>
      <c r="AD384">
        <f t="shared" si="134"/>
        <v>99931.923921278503</v>
      </c>
      <c r="AE384">
        <f t="shared" si="135"/>
        <v>0.26799431318471273</v>
      </c>
      <c r="AF384">
        <f t="shared" si="136"/>
        <v>89.154080867250229</v>
      </c>
      <c r="AG384">
        <f t="shared" si="137"/>
        <v>6.7545982656326328E-3</v>
      </c>
    </row>
    <row r="385" spans="2:33" x14ac:dyDescent="0.2">
      <c r="B385">
        <v>700</v>
      </c>
      <c r="C385">
        <v>3000000</v>
      </c>
      <c r="D385">
        <v>650.59858699999995</v>
      </c>
      <c r="E385">
        <v>-556492.40061699995</v>
      </c>
      <c r="F385">
        <v>2526076.3304309999</v>
      </c>
      <c r="G385">
        <v>316.858993</v>
      </c>
      <c r="I385">
        <f t="shared" si="129"/>
        <v>798.39837380091194</v>
      </c>
      <c r="J385">
        <f t="shared" si="130"/>
        <v>0.13820335636722605</v>
      </c>
      <c r="K385">
        <f t="shared" si="131"/>
        <v>0.99916508920576685</v>
      </c>
      <c r="L385">
        <f t="shared" si="132"/>
        <v>-4.6702609999338165</v>
      </c>
      <c r="M385">
        <f t="shared" si="133"/>
        <v>-6.6582724399977451</v>
      </c>
      <c r="O385">
        <v>700</v>
      </c>
      <c r="P385">
        <v>3000000</v>
      </c>
      <c r="Q385">
        <v>650.59858699999995</v>
      </c>
      <c r="R385">
        <v>-556492.40061699995</v>
      </c>
      <c r="S385">
        <v>2526076.3304309999</v>
      </c>
      <c r="T385">
        <v>316.858993</v>
      </c>
      <c r="U385">
        <v>2790.81131</v>
      </c>
      <c r="V385">
        <f t="shared" si="124"/>
        <v>0.27908113100000004</v>
      </c>
      <c r="Y385">
        <v>3000000</v>
      </c>
      <c r="Z385">
        <v>39.820300000000003</v>
      </c>
      <c r="AA385">
        <v>97.513199999999998</v>
      </c>
      <c r="AB385">
        <v>57.692900000000002</v>
      </c>
      <c r="AD385">
        <f t="shared" si="134"/>
        <v>100495.24357410752</v>
      </c>
      <c r="AE385">
        <f t="shared" si="135"/>
        <v>0.28386967061839341</v>
      </c>
      <c r="AF385">
        <f t="shared" si="136"/>
        <v>86.454622400467926</v>
      </c>
      <c r="AG385">
        <f t="shared" si="137"/>
        <v>6.9655037900754361E-3</v>
      </c>
    </row>
    <row r="386" spans="2:33" x14ac:dyDescent="0.2">
      <c r="B386">
        <v>725</v>
      </c>
      <c r="C386">
        <v>3100000</v>
      </c>
      <c r="D386">
        <v>650.72917600000005</v>
      </c>
      <c r="E386">
        <v>-556501.76176999998</v>
      </c>
      <c r="F386">
        <v>2526076.3304309999</v>
      </c>
      <c r="G386">
        <v>236.42567500000001</v>
      </c>
      <c r="I386">
        <f t="shared" si="129"/>
        <v>789.03722080087755</v>
      </c>
      <c r="J386">
        <f t="shared" si="130"/>
        <v>0.14313919052319843</v>
      </c>
      <c r="K386">
        <f t="shared" si="131"/>
        <v>0.99916508920576685</v>
      </c>
      <c r="L386">
        <f t="shared" si="132"/>
        <v>-14.031413999968208</v>
      </c>
      <c r="M386">
        <f t="shared" si="133"/>
        <v>-7.2129781200011349</v>
      </c>
      <c r="O386">
        <v>725</v>
      </c>
      <c r="P386">
        <v>3100000</v>
      </c>
      <c r="Q386">
        <v>650.72917600000005</v>
      </c>
      <c r="R386">
        <v>-556501.76176999998</v>
      </c>
      <c r="S386">
        <v>2526076.3304309999</v>
      </c>
      <c r="T386">
        <v>236.42567500000001</v>
      </c>
      <c r="U386">
        <v>3004.8415679999998</v>
      </c>
      <c r="V386">
        <f t="shared" si="124"/>
        <v>0.30048415680000001</v>
      </c>
      <c r="Y386">
        <v>3100000</v>
      </c>
      <c r="Z386">
        <v>39.918999999999997</v>
      </c>
      <c r="AA386">
        <v>97.457800000000006</v>
      </c>
      <c r="AB386">
        <v>57.538800000000002</v>
      </c>
      <c r="AD386">
        <f t="shared" si="134"/>
        <v>99692.11237583113</v>
      </c>
      <c r="AE386">
        <f t="shared" si="135"/>
        <v>0.30810220525952847</v>
      </c>
      <c r="AF386">
        <f t="shared" si="136"/>
        <v>82.806331134793794</v>
      </c>
      <c r="AG386">
        <f t="shared" si="137"/>
        <v>7.2723907912273858E-3</v>
      </c>
    </row>
    <row r="387" spans="2:33" x14ac:dyDescent="0.2">
      <c r="B387">
        <v>750</v>
      </c>
      <c r="C387">
        <v>3200000</v>
      </c>
      <c r="D387">
        <v>650.68646799999999</v>
      </c>
      <c r="E387">
        <v>-556491.09541199997</v>
      </c>
      <c r="F387">
        <v>2526076.3304309999</v>
      </c>
      <c r="G387">
        <v>275.18963500000001</v>
      </c>
      <c r="I387">
        <f t="shared" si="129"/>
        <v>799.70357880089432</v>
      </c>
      <c r="J387">
        <f t="shared" si="130"/>
        <v>0.14807502467917077</v>
      </c>
      <c r="K387">
        <f t="shared" si="131"/>
        <v>0.99916508920576685</v>
      </c>
      <c r="L387">
        <f t="shared" si="132"/>
        <v>-3.3650559999514371</v>
      </c>
      <c r="M387">
        <f t="shared" si="133"/>
        <v>-6.4118776799990886</v>
      </c>
      <c r="O387">
        <v>750</v>
      </c>
      <c r="P387">
        <v>3200000</v>
      </c>
      <c r="Q387">
        <v>650.68646799999999</v>
      </c>
      <c r="R387">
        <v>-556491.09541199997</v>
      </c>
      <c r="S387">
        <v>2526076.3304309999</v>
      </c>
      <c r="T387">
        <v>275.18963500000001</v>
      </c>
      <c r="U387">
        <v>3229.4014950000001</v>
      </c>
      <c r="V387">
        <f t="shared" si="124"/>
        <v>0.3229401495</v>
      </c>
      <c r="Y387">
        <v>3200000</v>
      </c>
      <c r="Z387">
        <v>39.551900000000003</v>
      </c>
      <c r="AA387">
        <v>97.367699999999999</v>
      </c>
      <c r="AB387">
        <v>57.815800000000003</v>
      </c>
      <c r="AD387">
        <f t="shared" si="134"/>
        <v>101138.85107960232</v>
      </c>
      <c r="AE387">
        <f t="shared" si="135"/>
        <v>0.32639090827619321</v>
      </c>
      <c r="AF387">
        <f t="shared" si="136"/>
        <v>81.207754826848685</v>
      </c>
      <c r="AG387">
        <f t="shared" si="137"/>
        <v>7.4155479520892041E-3</v>
      </c>
    </row>
    <row r="388" spans="2:33" x14ac:dyDescent="0.2">
      <c r="B388">
        <v>775</v>
      </c>
      <c r="C388">
        <v>3300000</v>
      </c>
      <c r="D388">
        <v>650.71450900000002</v>
      </c>
      <c r="E388">
        <v>-556481.829531</v>
      </c>
      <c r="F388">
        <v>2526076.3304309999</v>
      </c>
      <c r="G388">
        <v>439.07218699999999</v>
      </c>
      <c r="I388">
        <f t="shared" si="129"/>
        <v>808.96945980086457</v>
      </c>
      <c r="J388">
        <f t="shared" si="130"/>
        <v>0.15301085883514315</v>
      </c>
      <c r="K388">
        <f t="shared" si="131"/>
        <v>0.99916508920576685</v>
      </c>
      <c r="L388">
        <f t="shared" si="132"/>
        <v>5.9008250000188127</v>
      </c>
      <c r="M388">
        <f t="shared" si="133"/>
        <v>-6.4678967600009489</v>
      </c>
      <c r="O388">
        <v>775</v>
      </c>
      <c r="P388">
        <v>3300000</v>
      </c>
      <c r="Q388">
        <v>650.71450900000002</v>
      </c>
      <c r="R388">
        <v>-556481.829531</v>
      </c>
      <c r="S388">
        <v>2526076.3304309999</v>
      </c>
      <c r="T388">
        <v>439.07218699999999</v>
      </c>
      <c r="U388">
        <v>3548.0937699999999</v>
      </c>
      <c r="V388">
        <f t="shared" si="124"/>
        <v>0.35480937700000004</v>
      </c>
      <c r="Y388">
        <v>3300000</v>
      </c>
      <c r="Z388">
        <v>39.469499999999996</v>
      </c>
      <c r="AA388">
        <v>97.735399999999998</v>
      </c>
      <c r="AB388">
        <v>58.265900000000002</v>
      </c>
      <c r="AD388">
        <f t="shared" si="134"/>
        <v>103519.40690181433</v>
      </c>
      <c r="AE388">
        <f t="shared" si="135"/>
        <v>0.35035420999555983</v>
      </c>
      <c r="AF388">
        <f t="shared" si="136"/>
        <v>80.437918498416238</v>
      </c>
      <c r="AG388">
        <f t="shared" si="137"/>
        <v>7.486518935865512E-3</v>
      </c>
    </row>
    <row r="389" spans="2:33" x14ac:dyDescent="0.2">
      <c r="B389">
        <v>800</v>
      </c>
      <c r="C389">
        <v>3400000</v>
      </c>
      <c r="D389">
        <v>650.62527999999998</v>
      </c>
      <c r="E389">
        <v>-556496.33294899995</v>
      </c>
      <c r="F389">
        <v>2526076.3304309999</v>
      </c>
      <c r="G389">
        <v>502.28768400000001</v>
      </c>
      <c r="I389">
        <f t="shared" si="129"/>
        <v>794.46604180091526</v>
      </c>
      <c r="J389">
        <f t="shared" si="130"/>
        <v>0.15794669299111549</v>
      </c>
      <c r="K389">
        <f t="shared" si="131"/>
        <v>0.99916508920576685</v>
      </c>
      <c r="L389">
        <f t="shared" si="132"/>
        <v>-8.6025929999304935</v>
      </c>
      <c r="M389">
        <f t="shared" si="133"/>
        <v>-7.418668719997731</v>
      </c>
      <c r="O389">
        <v>800</v>
      </c>
      <c r="P389">
        <v>3400000</v>
      </c>
      <c r="Q389">
        <v>650.62527999999998</v>
      </c>
      <c r="R389">
        <v>-556496.33294899995</v>
      </c>
      <c r="S389">
        <v>2526076.3304309999</v>
      </c>
      <c r="T389">
        <v>502.28768400000001</v>
      </c>
      <c r="U389">
        <v>3699.5700430000002</v>
      </c>
      <c r="V389">
        <f t="shared" si="124"/>
        <v>0.36995700430000006</v>
      </c>
      <c r="Y389">
        <v>3400000</v>
      </c>
      <c r="Z389">
        <v>39.662199999999999</v>
      </c>
      <c r="AA389">
        <v>97.365399999999994</v>
      </c>
      <c r="AB389">
        <v>57.703200000000002</v>
      </c>
      <c r="AD389">
        <f t="shared" si="134"/>
        <v>100549.07788394185</v>
      </c>
      <c r="AE389">
        <f t="shared" si="135"/>
        <v>0.37610333865919682</v>
      </c>
      <c r="AF389">
        <f t="shared" si="136"/>
        <v>75.688318377137222</v>
      </c>
      <c r="AG389">
        <f t="shared" si="137"/>
        <v>7.9563136414179253E-3</v>
      </c>
    </row>
    <row r="390" spans="2:33" x14ac:dyDescent="0.2">
      <c r="B390">
        <v>825</v>
      </c>
      <c r="C390">
        <v>3500000</v>
      </c>
      <c r="D390">
        <v>650.68849799999998</v>
      </c>
      <c r="E390">
        <v>-556489.24711</v>
      </c>
      <c r="F390">
        <v>2526076.3304309999</v>
      </c>
      <c r="G390">
        <v>488.95892099999998</v>
      </c>
      <c r="I390">
        <f t="shared" si="129"/>
        <v>801.55188080086373</v>
      </c>
      <c r="J390">
        <f t="shared" si="130"/>
        <v>0.16288252714708787</v>
      </c>
      <c r="K390">
        <f t="shared" si="131"/>
        <v>0.99916508920576685</v>
      </c>
      <c r="L390">
        <f t="shared" si="132"/>
        <v>-1.5167539999820292</v>
      </c>
      <c r="M390">
        <f t="shared" si="133"/>
        <v>-6.5550984400018208</v>
      </c>
      <c r="O390">
        <v>825</v>
      </c>
      <c r="P390">
        <v>3500000</v>
      </c>
      <c r="Q390">
        <v>650.68849799999998</v>
      </c>
      <c r="R390">
        <v>-556489.24711</v>
      </c>
      <c r="S390">
        <v>2526076.3304309999</v>
      </c>
      <c r="T390">
        <v>488.95892099999998</v>
      </c>
      <c r="U390">
        <v>3964.131543</v>
      </c>
      <c r="V390">
        <f t="shared" si="124"/>
        <v>0.39641315430000001</v>
      </c>
      <c r="Y390">
        <v>3500000</v>
      </c>
      <c r="Z390">
        <v>39.597299999999997</v>
      </c>
      <c r="AA390">
        <v>97.224900000000005</v>
      </c>
      <c r="AB390">
        <v>57.627600000000001</v>
      </c>
      <c r="AD390">
        <f t="shared" si="134"/>
        <v>100154.3915148032</v>
      </c>
      <c r="AE390">
        <f t="shared" si="135"/>
        <v>0.40458715201332701</v>
      </c>
      <c r="AF390">
        <f t="shared" si="136"/>
        <v>73.106635842684213</v>
      </c>
      <c r="AG390">
        <f t="shared" si="137"/>
        <v>8.2372823350243402E-3</v>
      </c>
    </row>
    <row r="391" spans="2:33" x14ac:dyDescent="0.2">
      <c r="B391">
        <v>850</v>
      </c>
      <c r="C391">
        <v>3600000</v>
      </c>
      <c r="D391">
        <v>650.74599000000001</v>
      </c>
      <c r="E391">
        <v>-556483.93871100002</v>
      </c>
      <c r="F391">
        <v>2526076.3304309999</v>
      </c>
      <c r="G391">
        <v>526.133916</v>
      </c>
      <c r="I391">
        <f t="shared" si="129"/>
        <v>806.860279800836</v>
      </c>
      <c r="J391">
        <f t="shared" si="130"/>
        <v>0.16781836130306022</v>
      </c>
      <c r="K391">
        <f t="shared" si="131"/>
        <v>0.99916508920576685</v>
      </c>
      <c r="L391">
        <f t="shared" si="132"/>
        <v>3.7916449999902397</v>
      </c>
      <c r="M391">
        <f t="shared" si="133"/>
        <v>-6.6261960400008686</v>
      </c>
      <c r="O391">
        <v>850</v>
      </c>
      <c r="P391">
        <v>3600000</v>
      </c>
      <c r="Q391">
        <v>650.74599000000001</v>
      </c>
      <c r="R391">
        <v>-556483.93871100002</v>
      </c>
      <c r="S391">
        <v>2526076.3304309999</v>
      </c>
      <c r="T391">
        <v>526.133916</v>
      </c>
      <c r="U391">
        <v>4221.0586899999998</v>
      </c>
      <c r="V391">
        <f t="shared" si="124"/>
        <v>0.42210586900000002</v>
      </c>
      <c r="Y391">
        <v>3600000</v>
      </c>
      <c r="Z391">
        <v>39.794899999999998</v>
      </c>
      <c r="AA391">
        <v>97.648600000000002</v>
      </c>
      <c r="AB391">
        <v>57.853700000000003</v>
      </c>
      <c r="AD391">
        <f t="shared" si="134"/>
        <v>101337.88019059977</v>
      </c>
      <c r="AE391">
        <f t="shared" si="135"/>
        <v>0.42577837678120789</v>
      </c>
      <c r="AF391">
        <f t="shared" si="136"/>
        <v>71.794907589151975</v>
      </c>
      <c r="AG391">
        <f t="shared" si="137"/>
        <v>8.3877815324466115E-3</v>
      </c>
    </row>
    <row r="392" spans="2:33" x14ac:dyDescent="0.2">
      <c r="B392">
        <v>875</v>
      </c>
      <c r="C392">
        <v>3700000</v>
      </c>
      <c r="D392">
        <v>650.70770900000002</v>
      </c>
      <c r="E392">
        <v>-556474.79388200003</v>
      </c>
      <c r="F392">
        <v>2526076.3304309999</v>
      </c>
      <c r="G392">
        <v>555.97043299999996</v>
      </c>
      <c r="I392">
        <f t="shared" ref="I392:I445" si="138">E392-(128000-$B$355)/128000*$E$356</f>
        <v>816.00510880083311</v>
      </c>
      <c r="J392">
        <f t="shared" ref="J392:J445" si="139">B392/$B$355</f>
        <v>0.17275419545903259</v>
      </c>
      <c r="K392">
        <f t="shared" ref="K392:K445" si="140">F392/$F$356</f>
        <v>0.99916508920576685</v>
      </c>
      <c r="L392">
        <f t="shared" ref="L392:L445" si="141">E392-$E$357</f>
        <v>12.936473999987356</v>
      </c>
      <c r="M392">
        <f t="shared" ref="M392:M445" si="142">((L392-L391)-(B392-B391)*$H$14)/(B392-B391)</f>
        <v>-6.4727388399998746</v>
      </c>
      <c r="O392">
        <v>875</v>
      </c>
      <c r="P392">
        <v>3700000</v>
      </c>
      <c r="Q392">
        <v>650.70770900000002</v>
      </c>
      <c r="R392">
        <v>-556474.79388200003</v>
      </c>
      <c r="S392">
        <v>2526076.3304309999</v>
      </c>
      <c r="T392">
        <v>555.97043299999996</v>
      </c>
      <c r="U392">
        <v>4604.4682759999996</v>
      </c>
      <c r="V392">
        <f t="shared" si="124"/>
        <v>0.4604468276</v>
      </c>
      <c r="Y392">
        <v>3700000</v>
      </c>
      <c r="Z392">
        <v>39.947000000000003</v>
      </c>
      <c r="AA392">
        <v>97.529700000000005</v>
      </c>
      <c r="AB392">
        <v>57.582700000000003</v>
      </c>
      <c r="AD392">
        <f t="shared" si="134"/>
        <v>99920.470823323602</v>
      </c>
      <c r="AE392">
        <f t="shared" si="135"/>
        <v>0.4710413575885628</v>
      </c>
      <c r="AF392">
        <f t="shared" si="136"/>
        <v>68.768122891206247</v>
      </c>
      <c r="AG392">
        <f t="shared" si="137"/>
        <v>8.7569643416427548E-3</v>
      </c>
    </row>
    <row r="393" spans="2:33" x14ac:dyDescent="0.2">
      <c r="B393">
        <v>900</v>
      </c>
      <c r="C393">
        <v>3800000</v>
      </c>
      <c r="D393">
        <v>650.69893500000001</v>
      </c>
      <c r="E393">
        <v>-556464.95502899995</v>
      </c>
      <c r="F393">
        <v>2526076.3304309999</v>
      </c>
      <c r="G393">
        <v>584.003603</v>
      </c>
      <c r="I393">
        <f t="shared" si="138"/>
        <v>825.84396180091426</v>
      </c>
      <c r="J393">
        <f t="shared" si="139"/>
        <v>0.17769002961500494</v>
      </c>
      <c r="K393">
        <f t="shared" si="140"/>
        <v>0.99916508920576685</v>
      </c>
      <c r="L393">
        <f t="shared" si="141"/>
        <v>22.775327000068501</v>
      </c>
      <c r="M393">
        <f t="shared" si="142"/>
        <v>-6.4449778799965136</v>
      </c>
      <c r="O393">
        <v>900</v>
      </c>
      <c r="P393">
        <v>3800000</v>
      </c>
      <c r="Q393">
        <v>650.69893500000001</v>
      </c>
      <c r="R393">
        <v>-556464.95502899995</v>
      </c>
      <c r="S393">
        <v>2526076.3304309999</v>
      </c>
      <c r="T393">
        <v>584.003603</v>
      </c>
      <c r="U393">
        <v>4835.373235</v>
      </c>
      <c r="V393">
        <f t="shared" si="124"/>
        <v>0.4835373235</v>
      </c>
      <c r="Y393">
        <v>3800000</v>
      </c>
      <c r="Z393">
        <v>40.035699999999999</v>
      </c>
      <c r="AA393">
        <v>96.987899999999996</v>
      </c>
      <c r="AB393">
        <v>56.952199999999998</v>
      </c>
      <c r="AD393">
        <f t="shared" si="134"/>
        <v>96674.049959175551</v>
      </c>
      <c r="AE393">
        <f t="shared" si="135"/>
        <v>0.51127448043309265</v>
      </c>
      <c r="AF393">
        <f t="shared" si="136"/>
        <v>64.68568098379501</v>
      </c>
      <c r="AG393">
        <f t="shared" si="137"/>
        <v>9.3096337681110985E-3</v>
      </c>
    </row>
    <row r="394" spans="2:33" x14ac:dyDescent="0.2">
      <c r="B394">
        <v>925</v>
      </c>
      <c r="C394">
        <v>3900000</v>
      </c>
      <c r="D394">
        <v>650.68153500000005</v>
      </c>
      <c r="E394">
        <v>-556464.90509999997</v>
      </c>
      <c r="F394">
        <v>2526076.3304309999</v>
      </c>
      <c r="G394">
        <v>658.59215800000004</v>
      </c>
      <c r="I394">
        <f t="shared" si="138"/>
        <v>825.89389080088586</v>
      </c>
      <c r="J394">
        <f t="shared" si="139"/>
        <v>0.18262586377097728</v>
      </c>
      <c r="K394">
        <f t="shared" si="140"/>
        <v>0.99916508920576685</v>
      </c>
      <c r="L394">
        <f t="shared" si="141"/>
        <v>22.825256000040099</v>
      </c>
      <c r="M394">
        <f t="shared" si="142"/>
        <v>-6.836534840000895</v>
      </c>
      <c r="O394">
        <v>925</v>
      </c>
      <c r="P394">
        <v>3900000</v>
      </c>
      <c r="Q394">
        <v>650.68153500000005</v>
      </c>
      <c r="R394">
        <v>-556464.90509999997</v>
      </c>
      <c r="S394">
        <v>2526076.3304309999</v>
      </c>
      <c r="T394">
        <v>658.59215800000004</v>
      </c>
      <c r="U394">
        <v>5111.7140749999999</v>
      </c>
      <c r="V394">
        <f t="shared" si="124"/>
        <v>0.51117140750000001</v>
      </c>
      <c r="Y394">
        <v>3900000</v>
      </c>
      <c r="Z394">
        <v>39.752600000000001</v>
      </c>
      <c r="AA394">
        <v>97.450400000000002</v>
      </c>
      <c r="AB394">
        <v>57.697800000000001</v>
      </c>
      <c r="AD394">
        <f t="shared" si="134"/>
        <v>100520.85167411853</v>
      </c>
      <c r="AE394">
        <f t="shared" si="135"/>
        <v>0.51980974920072653</v>
      </c>
      <c r="AF394">
        <f t="shared" si="136"/>
        <v>65.441791219626126</v>
      </c>
      <c r="AG394">
        <f t="shared" si="137"/>
        <v>9.2020708598727786E-3</v>
      </c>
    </row>
    <row r="395" spans="2:33" x14ac:dyDescent="0.2">
      <c r="B395">
        <v>950</v>
      </c>
      <c r="C395">
        <v>4000000</v>
      </c>
      <c r="D395">
        <v>650.65991599999995</v>
      </c>
      <c r="E395">
        <v>-556462.61063000001</v>
      </c>
      <c r="F395">
        <v>2526076.3304309999</v>
      </c>
      <c r="G395">
        <v>742.87707799999998</v>
      </c>
      <c r="I395">
        <f t="shared" si="138"/>
        <v>828.18836080085021</v>
      </c>
      <c r="J395">
        <f t="shared" si="139"/>
        <v>0.18756169792694966</v>
      </c>
      <c r="K395">
        <f t="shared" si="140"/>
        <v>0.99916508920576685</v>
      </c>
      <c r="L395">
        <f t="shared" si="141"/>
        <v>25.119726000004448</v>
      </c>
      <c r="M395">
        <f t="shared" si="142"/>
        <v>-6.7467532000011854</v>
      </c>
      <c r="O395">
        <v>950</v>
      </c>
      <c r="P395">
        <v>4000000</v>
      </c>
      <c r="Q395">
        <v>650.65991599999995</v>
      </c>
      <c r="R395">
        <v>-556462.61063000001</v>
      </c>
      <c r="S395">
        <v>2526076.3304309999</v>
      </c>
      <c r="T395">
        <v>742.87707799999998</v>
      </c>
      <c r="U395">
        <v>5460.2604270000002</v>
      </c>
      <c r="V395">
        <f t="shared" si="124"/>
        <v>0.54602604269999999</v>
      </c>
      <c r="Y395">
        <v>4000000</v>
      </c>
      <c r="Z395">
        <v>39.865600000000001</v>
      </c>
      <c r="AA395">
        <v>97.856999999999999</v>
      </c>
      <c r="AB395">
        <v>57.991399999999999</v>
      </c>
      <c r="AD395">
        <f t="shared" si="134"/>
        <v>102063.19933979806</v>
      </c>
      <c r="AE395">
        <f t="shared" si="135"/>
        <v>0.54686257821421913</v>
      </c>
      <c r="AF395">
        <f t="shared" si="136"/>
        <v>64.697324886764619</v>
      </c>
      <c r="AG395">
        <f t="shared" si="137"/>
        <v>9.3079582664969563E-3</v>
      </c>
    </row>
    <row r="396" spans="2:33" x14ac:dyDescent="0.2">
      <c r="B396">
        <v>975</v>
      </c>
      <c r="C396">
        <v>4100000</v>
      </c>
      <c r="D396">
        <v>650.63189</v>
      </c>
      <c r="E396">
        <v>-556464.52339700004</v>
      </c>
      <c r="F396">
        <v>2526076.3304309999</v>
      </c>
      <c r="G396">
        <v>834.57221000000004</v>
      </c>
      <c r="I396">
        <f t="shared" si="138"/>
        <v>826.27559380081948</v>
      </c>
      <c r="J396">
        <f t="shared" si="139"/>
        <v>0.192497532082922</v>
      </c>
      <c r="K396">
        <f t="shared" si="140"/>
        <v>0.99916508920576685</v>
      </c>
      <c r="L396">
        <f t="shared" si="141"/>
        <v>23.206958999973722</v>
      </c>
      <c r="M396">
        <f t="shared" si="142"/>
        <v>-6.9150426800009885</v>
      </c>
      <c r="O396">
        <v>975</v>
      </c>
      <c r="P396">
        <v>4100000</v>
      </c>
      <c r="Q396">
        <v>650.63189</v>
      </c>
      <c r="R396">
        <v>-556464.52339700004</v>
      </c>
      <c r="S396">
        <v>2526076.3304309999</v>
      </c>
      <c r="T396">
        <v>834.57221000000004</v>
      </c>
      <c r="U396">
        <v>5751.7515460000004</v>
      </c>
      <c r="V396">
        <f t="shared" si="124"/>
        <v>0.57517515460000002</v>
      </c>
      <c r="Y396">
        <v>4100000</v>
      </c>
      <c r="Z396">
        <v>39.412399999999998</v>
      </c>
      <c r="AA396">
        <v>97.715500000000006</v>
      </c>
      <c r="AB396">
        <v>58.303100000000001</v>
      </c>
      <c r="AD396">
        <f t="shared" si="134"/>
        <v>103717.81014059184</v>
      </c>
      <c r="AE396">
        <f t="shared" si="135"/>
        <v>0.56686651770068752</v>
      </c>
      <c r="AF396">
        <f t="shared" si="136"/>
        <v>64.060374632476311</v>
      </c>
      <c r="AG396">
        <f t="shared" si="137"/>
        <v>9.400506997577036E-3</v>
      </c>
    </row>
    <row r="397" spans="2:33" x14ac:dyDescent="0.2">
      <c r="B397">
        <v>1000</v>
      </c>
      <c r="C397">
        <v>4200000</v>
      </c>
      <c r="D397">
        <v>650.67172800000003</v>
      </c>
      <c r="E397">
        <v>-556453.98615699995</v>
      </c>
      <c r="F397">
        <v>2526076.3304309999</v>
      </c>
      <c r="G397">
        <v>821.96579299999996</v>
      </c>
      <c r="I397">
        <f t="shared" si="138"/>
        <v>836.8128338009119</v>
      </c>
      <c r="J397">
        <f t="shared" si="139"/>
        <v>0.19743336623889438</v>
      </c>
      <c r="K397">
        <f t="shared" si="140"/>
        <v>0.99916508920576685</v>
      </c>
      <c r="L397">
        <f t="shared" si="141"/>
        <v>33.744199000066146</v>
      </c>
      <c r="M397">
        <f t="shared" si="142"/>
        <v>-6.4170423999960624</v>
      </c>
      <c r="O397">
        <v>1000</v>
      </c>
      <c r="P397">
        <v>4200000</v>
      </c>
      <c r="Q397">
        <v>650.67172800000003</v>
      </c>
      <c r="R397">
        <v>-556453.98615699995</v>
      </c>
      <c r="S397">
        <v>2526076.3304309999</v>
      </c>
      <c r="T397">
        <v>821.96579299999996</v>
      </c>
      <c r="U397">
        <v>6122.8237559999998</v>
      </c>
      <c r="V397">
        <f t="shared" si="124"/>
        <v>0.61228237559999998</v>
      </c>
      <c r="Y397">
        <v>4200000</v>
      </c>
      <c r="Z397">
        <v>39.755899999999997</v>
      </c>
      <c r="AA397">
        <v>97.394499999999994</v>
      </c>
      <c r="AB397">
        <v>57.638599999999997</v>
      </c>
      <c r="AD397">
        <f t="shared" si="134"/>
        <v>100211.75510168089</v>
      </c>
      <c r="AE397">
        <f t="shared" si="135"/>
        <v>0.62454986211613206</v>
      </c>
      <c r="AF397">
        <f t="shared" si="136"/>
        <v>60.347518922232233</v>
      </c>
      <c r="AG397">
        <f t="shared" si="137"/>
        <v>9.9788692353041785E-3</v>
      </c>
    </row>
    <row r="398" spans="2:33" x14ac:dyDescent="0.2">
      <c r="B398">
        <v>1025</v>
      </c>
      <c r="C398">
        <v>4300000</v>
      </c>
      <c r="D398">
        <v>650.63153899999998</v>
      </c>
      <c r="E398">
        <v>-556457.30585799995</v>
      </c>
      <c r="F398">
        <v>2526076.3304309999</v>
      </c>
      <c r="G398">
        <v>936.61199999999997</v>
      </c>
      <c r="I398">
        <f t="shared" si="138"/>
        <v>833.49313280091155</v>
      </c>
      <c r="J398">
        <f t="shared" si="139"/>
        <v>0.20236920039486672</v>
      </c>
      <c r="K398">
        <f t="shared" si="140"/>
        <v>0.99916508920576685</v>
      </c>
      <c r="L398">
        <f t="shared" si="141"/>
        <v>30.424498000065796</v>
      </c>
      <c r="M398">
        <f t="shared" si="142"/>
        <v>-6.9713200399997728</v>
      </c>
      <c r="O398">
        <v>1025</v>
      </c>
      <c r="P398">
        <v>4300000</v>
      </c>
      <c r="Q398">
        <v>650.63153899999998</v>
      </c>
      <c r="R398">
        <v>-556457.30585799995</v>
      </c>
      <c r="S398">
        <v>2526076.3304309999</v>
      </c>
      <c r="T398">
        <v>936.61199999999997</v>
      </c>
      <c r="U398">
        <v>6302.7118840000003</v>
      </c>
      <c r="V398">
        <f t="shared" si="124"/>
        <v>0.63027118840000007</v>
      </c>
      <c r="Y398">
        <v>4300000</v>
      </c>
      <c r="Z398">
        <v>39.7119</v>
      </c>
      <c r="AA398">
        <v>97.772599999999997</v>
      </c>
      <c r="AB398">
        <v>58.060699999999997</v>
      </c>
      <c r="AD398">
        <f t="shared" si="134"/>
        <v>102429.53479603546</v>
      </c>
      <c r="AE398">
        <f t="shared" si="135"/>
        <v>0.62897919600151031</v>
      </c>
      <c r="AF398">
        <f t="shared" si="136"/>
        <v>60.178600833339068</v>
      </c>
      <c r="AG398">
        <f t="shared" si="137"/>
        <v>1.0006879383383401E-2</v>
      </c>
    </row>
    <row r="399" spans="2:33" x14ac:dyDescent="0.2">
      <c r="B399">
        <v>1050</v>
      </c>
      <c r="C399">
        <v>4400000</v>
      </c>
      <c r="D399">
        <v>650.66216599999996</v>
      </c>
      <c r="E399">
        <v>-556446.74265799997</v>
      </c>
      <c r="F399">
        <v>2526076.3304309999</v>
      </c>
      <c r="G399">
        <v>974.85033399999998</v>
      </c>
      <c r="I399">
        <f t="shared" si="138"/>
        <v>844.05633280088659</v>
      </c>
      <c r="J399">
        <f t="shared" si="139"/>
        <v>0.2073050345508391</v>
      </c>
      <c r="K399">
        <f t="shared" si="140"/>
        <v>0.99916508920576685</v>
      </c>
      <c r="L399">
        <f t="shared" si="141"/>
        <v>40.987698000040837</v>
      </c>
      <c r="M399">
        <f t="shared" si="142"/>
        <v>-6.4160040000007577</v>
      </c>
      <c r="O399">
        <v>1050</v>
      </c>
      <c r="P399">
        <v>4400000</v>
      </c>
      <c r="Q399">
        <v>650.66216599999996</v>
      </c>
      <c r="R399">
        <v>-556446.74265799997</v>
      </c>
      <c r="S399">
        <v>2526076.3304309999</v>
      </c>
      <c r="T399">
        <v>974.85033399999998</v>
      </c>
      <c r="U399">
        <v>6777.1317060000001</v>
      </c>
      <c r="V399">
        <f t="shared" si="124"/>
        <v>0.67771317060000003</v>
      </c>
      <c r="Y399">
        <v>4400000</v>
      </c>
      <c r="Z399">
        <v>39.762900000000002</v>
      </c>
      <c r="AA399">
        <v>97.311300000000003</v>
      </c>
      <c r="AB399">
        <v>57.548400000000001</v>
      </c>
      <c r="AD399">
        <f t="shared" si="134"/>
        <v>99742.019775606153</v>
      </c>
      <c r="AE399">
        <f t="shared" si="135"/>
        <v>0.69454724660439493</v>
      </c>
      <c r="AF399">
        <f t="shared" si="136"/>
        <v>57.204423151304781</v>
      </c>
      <c r="AG399">
        <f t="shared" si="137"/>
        <v>1.0527157985794046E-2</v>
      </c>
    </row>
    <row r="400" spans="2:33" x14ac:dyDescent="0.2">
      <c r="B400">
        <v>1075</v>
      </c>
      <c r="C400">
        <v>4500000</v>
      </c>
      <c r="D400">
        <v>650.63315599999999</v>
      </c>
      <c r="E400">
        <v>-556431.78140199999</v>
      </c>
      <c r="F400">
        <v>2526076.3304309999</v>
      </c>
      <c r="G400">
        <v>1074.3457969999999</v>
      </c>
      <c r="I400">
        <f t="shared" si="138"/>
        <v>859.01758880086709</v>
      </c>
      <c r="J400">
        <f t="shared" si="139"/>
        <v>0.21224086870681144</v>
      </c>
      <c r="K400">
        <f t="shared" si="140"/>
        <v>0.99916508920576685</v>
      </c>
      <c r="L400">
        <f t="shared" si="141"/>
        <v>55.948954000021331</v>
      </c>
      <c r="M400">
        <f t="shared" si="142"/>
        <v>-6.2400817600005389</v>
      </c>
      <c r="O400">
        <v>1075</v>
      </c>
      <c r="P400">
        <v>4500000</v>
      </c>
      <c r="Q400">
        <v>650.63315599999999</v>
      </c>
      <c r="R400">
        <v>-556431.78140199999</v>
      </c>
      <c r="S400">
        <v>2526076.3304309999</v>
      </c>
      <c r="T400">
        <v>1074.3457969999999</v>
      </c>
      <c r="U400">
        <v>7087.7301470000002</v>
      </c>
      <c r="V400">
        <f t="shared" si="124"/>
        <v>0.70877301470000009</v>
      </c>
      <c r="Y400">
        <v>4500000</v>
      </c>
      <c r="Z400">
        <v>39.708300000000001</v>
      </c>
      <c r="AA400">
        <v>97.605500000000006</v>
      </c>
      <c r="AB400">
        <v>57.897199999999998</v>
      </c>
      <c r="AD400">
        <f t="shared" si="134"/>
        <v>101566.63892830802</v>
      </c>
      <c r="AE400">
        <f t="shared" si="135"/>
        <v>0.71332939349049063</v>
      </c>
      <c r="AF400">
        <f t="shared" si="136"/>
        <v>56.896213918722864</v>
      </c>
      <c r="AG400">
        <f t="shared" si="137"/>
        <v>1.0584184052391466E-2</v>
      </c>
    </row>
    <row r="401" spans="2:33" x14ac:dyDescent="0.2">
      <c r="B401">
        <v>1100</v>
      </c>
      <c r="C401">
        <v>4600000</v>
      </c>
      <c r="D401">
        <v>650.67122099999995</v>
      </c>
      <c r="E401">
        <v>-556450.64081600006</v>
      </c>
      <c r="F401">
        <v>2526076.3304309999</v>
      </c>
      <c r="G401">
        <v>1076.298299</v>
      </c>
      <c r="I401">
        <f t="shared" si="138"/>
        <v>840.15817480080295</v>
      </c>
      <c r="J401">
        <f t="shared" si="139"/>
        <v>0.21717670286278382</v>
      </c>
      <c r="K401">
        <f t="shared" si="140"/>
        <v>0.99916508920576685</v>
      </c>
      <c r="L401">
        <f t="shared" si="141"/>
        <v>37.089539999957196</v>
      </c>
      <c r="M401">
        <f t="shared" si="142"/>
        <v>-7.5929085600023249</v>
      </c>
      <c r="O401">
        <v>1100</v>
      </c>
      <c r="P401">
        <v>4600000</v>
      </c>
      <c r="Q401">
        <v>650.67122099999995</v>
      </c>
      <c r="R401">
        <v>-556450.64081600006</v>
      </c>
      <c r="S401">
        <v>2526076.3304309999</v>
      </c>
      <c r="T401">
        <v>1076.298299</v>
      </c>
      <c r="U401">
        <v>7466.9897739999997</v>
      </c>
      <c r="V401">
        <f t="shared" si="124"/>
        <v>0.74669897740000002</v>
      </c>
      <c r="Y401">
        <v>4600000</v>
      </c>
      <c r="Z401">
        <v>39.030500000000004</v>
      </c>
      <c r="AA401">
        <v>97.800200000000004</v>
      </c>
      <c r="AB401">
        <v>58.7697</v>
      </c>
      <c r="AD401">
        <f t="shared" si="134"/>
        <v>106227.95454159829</v>
      </c>
      <c r="AE401">
        <f t="shared" si="135"/>
        <v>0.71852314833958553</v>
      </c>
      <c r="AF401">
        <f t="shared" si="136"/>
        <v>58.154976568136803</v>
      </c>
      <c r="AG401">
        <f t="shared" si="137"/>
        <v>1.0355089719526192E-2</v>
      </c>
    </row>
    <row r="402" spans="2:33" x14ac:dyDescent="0.2">
      <c r="B402">
        <v>1125</v>
      </c>
      <c r="C402">
        <v>4700000</v>
      </c>
      <c r="D402">
        <v>650.71457599999997</v>
      </c>
      <c r="E402">
        <v>-556431.74130999995</v>
      </c>
      <c r="F402">
        <v>2526076.3304309999</v>
      </c>
      <c r="G402">
        <v>1223.681274</v>
      </c>
      <c r="I402">
        <f t="shared" si="138"/>
        <v>859.05768080090638</v>
      </c>
      <c r="J402">
        <f t="shared" si="139"/>
        <v>0.22211253701875616</v>
      </c>
      <c r="K402">
        <f t="shared" si="140"/>
        <v>0.99916508920576685</v>
      </c>
      <c r="L402">
        <f t="shared" si="141"/>
        <v>55.989046000060625</v>
      </c>
      <c r="M402">
        <f t="shared" si="142"/>
        <v>-6.0825517599956216</v>
      </c>
      <c r="O402">
        <v>1125</v>
      </c>
      <c r="P402">
        <v>4700000</v>
      </c>
      <c r="Q402">
        <v>650.71457599999997</v>
      </c>
      <c r="R402">
        <v>-556431.74130999995</v>
      </c>
      <c r="S402">
        <v>2526076.3304309999</v>
      </c>
      <c r="T402">
        <v>1223.681274</v>
      </c>
      <c r="U402">
        <v>7927.2494660000002</v>
      </c>
      <c r="V402">
        <f t="shared" si="124"/>
        <v>0.79272494660000004</v>
      </c>
      <c r="Y402">
        <v>4700000</v>
      </c>
      <c r="Z402">
        <v>39.5428</v>
      </c>
      <c r="AA402">
        <v>97.531700000000001</v>
      </c>
      <c r="AB402">
        <v>57.988900000000001</v>
      </c>
      <c r="AD402">
        <f t="shared" si="134"/>
        <v>102050.00012412021</v>
      </c>
      <c r="AE402">
        <f t="shared" si="135"/>
        <v>0.7940421241660236</v>
      </c>
      <c r="AF402">
        <f t="shared" si="136"/>
        <v>54.626231177551283</v>
      </c>
      <c r="AG402">
        <f t="shared" si="137"/>
        <v>1.102400782588631E-2</v>
      </c>
    </row>
    <row r="403" spans="2:33" x14ac:dyDescent="0.2">
      <c r="B403">
        <v>1150</v>
      </c>
      <c r="C403">
        <v>4800000</v>
      </c>
      <c r="D403">
        <v>650.67903799999999</v>
      </c>
      <c r="E403">
        <v>-556429.21703599999</v>
      </c>
      <c r="F403">
        <v>2526076.3304309999</v>
      </c>
      <c r="G403">
        <v>1268.6855619999999</v>
      </c>
      <c r="I403">
        <f t="shared" si="138"/>
        <v>861.58195480087306</v>
      </c>
      <c r="J403">
        <f t="shared" si="139"/>
        <v>0.22704837117472854</v>
      </c>
      <c r="K403">
        <f t="shared" si="140"/>
        <v>0.99916508920576685</v>
      </c>
      <c r="L403">
        <f t="shared" si="141"/>
        <v>58.513320000027306</v>
      </c>
      <c r="M403">
        <f t="shared" si="142"/>
        <v>-6.7375610400010917</v>
      </c>
      <c r="O403">
        <v>1150</v>
      </c>
      <c r="P403">
        <v>4800000</v>
      </c>
      <c r="Q403">
        <v>650.67903799999999</v>
      </c>
      <c r="R403">
        <v>-556429.21703599999</v>
      </c>
      <c r="S403">
        <v>2526076.3304309999</v>
      </c>
      <c r="T403">
        <v>1268.6855619999999</v>
      </c>
      <c r="U403">
        <v>8147.6713120000004</v>
      </c>
      <c r="V403">
        <f t="shared" si="124"/>
        <v>0.81476713120000011</v>
      </c>
      <c r="Y403">
        <v>4800000</v>
      </c>
      <c r="Z403">
        <v>39.7727</v>
      </c>
      <c r="AA403">
        <v>97.505700000000004</v>
      </c>
      <c r="AB403">
        <v>57.732999999999997</v>
      </c>
      <c r="AD403">
        <f t="shared" si="134"/>
        <v>100704.93978846136</v>
      </c>
      <c r="AE403">
        <f t="shared" si="135"/>
        <v>0.82702141083400926</v>
      </c>
      <c r="AF403">
        <f t="shared" si="136"/>
        <v>52.734360644009932</v>
      </c>
      <c r="AG403">
        <f t="shared" si="137"/>
        <v>1.1419499405050691E-2</v>
      </c>
    </row>
    <row r="404" spans="2:33" x14ac:dyDescent="0.2">
      <c r="B404">
        <v>1175</v>
      </c>
      <c r="C404">
        <v>4900000</v>
      </c>
      <c r="D404">
        <v>650.69091500000002</v>
      </c>
      <c r="E404">
        <v>-556421.57993999997</v>
      </c>
      <c r="F404">
        <v>2526076.3304309999</v>
      </c>
      <c r="G404">
        <v>1340.6371509999999</v>
      </c>
      <c r="I404">
        <f t="shared" si="138"/>
        <v>869.21905080089346</v>
      </c>
      <c r="J404">
        <f t="shared" si="139"/>
        <v>0.23198420533070088</v>
      </c>
      <c r="K404">
        <f t="shared" si="140"/>
        <v>0.99916508920576685</v>
      </c>
      <c r="L404">
        <f t="shared" si="141"/>
        <v>66.150416000047699</v>
      </c>
      <c r="M404">
        <f t="shared" si="142"/>
        <v>-6.5330481599989438</v>
      </c>
      <c r="O404">
        <v>1175</v>
      </c>
      <c r="P404">
        <v>4900000</v>
      </c>
      <c r="Q404">
        <v>650.69091500000002</v>
      </c>
      <c r="R404">
        <v>-556421.57993999997</v>
      </c>
      <c r="S404">
        <v>2526076.3304309999</v>
      </c>
      <c r="T404">
        <v>1340.6371509999999</v>
      </c>
      <c r="U404">
        <v>8631.7505799999999</v>
      </c>
      <c r="V404">
        <f t="shared" si="124"/>
        <v>0.86317505800000005</v>
      </c>
      <c r="Y404">
        <v>4900000</v>
      </c>
      <c r="Z404">
        <v>39.125700000000002</v>
      </c>
      <c r="AA404">
        <v>97.420699999999997</v>
      </c>
      <c r="AB404">
        <v>58.295000000000002</v>
      </c>
      <c r="AD404">
        <f t="shared" si="134"/>
        <v>103674.58786504292</v>
      </c>
      <c r="AE404">
        <f t="shared" si="135"/>
        <v>0.85106080861560207</v>
      </c>
      <c r="AF404">
        <f t="shared" si="136"/>
        <v>53.134329201981991</v>
      </c>
      <c r="AG404">
        <f t="shared" si="137"/>
        <v>1.1333539145866114E-2</v>
      </c>
    </row>
    <row r="405" spans="2:33" x14ac:dyDescent="0.2">
      <c r="B405">
        <v>1200</v>
      </c>
      <c r="C405">
        <v>5000000</v>
      </c>
      <c r="D405">
        <v>650.70746599999995</v>
      </c>
      <c r="E405">
        <v>-556410.27994000004</v>
      </c>
      <c r="F405">
        <v>2526076.3304309999</v>
      </c>
      <c r="G405">
        <v>1639.7427680000001</v>
      </c>
      <c r="I405">
        <f t="shared" si="138"/>
        <v>880.51905080082361</v>
      </c>
      <c r="J405">
        <f t="shared" si="139"/>
        <v>0.23692003948667326</v>
      </c>
      <c r="K405">
        <f t="shared" si="140"/>
        <v>0.99916508920576685</v>
      </c>
      <c r="L405">
        <f t="shared" si="141"/>
        <v>77.450415999977849</v>
      </c>
      <c r="M405">
        <f t="shared" si="142"/>
        <v>-6.3865320000025534</v>
      </c>
      <c r="O405">
        <v>1200</v>
      </c>
      <c r="P405">
        <v>5000000</v>
      </c>
      <c r="Q405">
        <v>650.70746599999995</v>
      </c>
      <c r="R405">
        <v>-556410.27994000004</v>
      </c>
      <c r="S405">
        <v>2526076.3304309999</v>
      </c>
      <c r="T405">
        <v>1639.7427680000001</v>
      </c>
      <c r="U405">
        <v>9069.4156519999997</v>
      </c>
      <c r="V405">
        <f t="shared" si="124"/>
        <v>0.90694156520000002</v>
      </c>
      <c r="Y405">
        <v>5000000</v>
      </c>
      <c r="Z405">
        <v>39.9998</v>
      </c>
      <c r="AA405">
        <v>98.155199999999994</v>
      </c>
      <c r="AB405">
        <v>58.1554</v>
      </c>
      <c r="AD405">
        <f t="shared" si="134"/>
        <v>102931.55631179751</v>
      </c>
      <c r="AE405">
        <f t="shared" si="135"/>
        <v>0.90066812561802956</v>
      </c>
      <c r="AF405">
        <f t="shared" si="136"/>
        <v>51.654486009137045</v>
      </c>
      <c r="AG405">
        <f t="shared" si="137"/>
        <v>1.165823235359419E-2</v>
      </c>
    </row>
    <row r="406" spans="2:33" x14ac:dyDescent="0.2">
      <c r="B406">
        <v>1225</v>
      </c>
      <c r="C406">
        <v>5100000</v>
      </c>
      <c r="D406">
        <v>650.689615</v>
      </c>
      <c r="E406">
        <v>-556407.15367599996</v>
      </c>
      <c r="F406">
        <v>2526076.3304309999</v>
      </c>
      <c r="G406">
        <v>1742.527327</v>
      </c>
      <c r="I406">
        <f t="shared" si="138"/>
        <v>883.64531480090227</v>
      </c>
      <c r="J406">
        <f t="shared" si="139"/>
        <v>0.2418558736426456</v>
      </c>
      <c r="K406">
        <f t="shared" si="140"/>
        <v>0.99916508920576685</v>
      </c>
      <c r="L406">
        <f t="shared" si="141"/>
        <v>80.576680000056513</v>
      </c>
      <c r="M406">
        <f t="shared" si="142"/>
        <v>-6.7134814399966123</v>
      </c>
      <c r="O406">
        <v>1225</v>
      </c>
      <c r="P406">
        <v>5100000</v>
      </c>
      <c r="Q406">
        <v>650.689615</v>
      </c>
      <c r="R406">
        <v>-556407.15367599996</v>
      </c>
      <c r="S406">
        <v>2526076.3304309999</v>
      </c>
      <c r="T406">
        <v>1742.527327</v>
      </c>
      <c r="U406">
        <v>9478.7237110000005</v>
      </c>
      <c r="V406">
        <f t="shared" si="124"/>
        <v>0.94787237110000011</v>
      </c>
      <c r="Y406">
        <v>5100000</v>
      </c>
      <c r="Z406">
        <v>39.568100000000001</v>
      </c>
      <c r="AA406">
        <v>97.946899999999999</v>
      </c>
      <c r="AB406">
        <v>58.378799999999998</v>
      </c>
      <c r="AD406">
        <f t="shared" si="134"/>
        <v>104122.33255089499</v>
      </c>
      <c r="AE406">
        <f t="shared" si="135"/>
        <v>0.93055061938572092</v>
      </c>
      <c r="AF406">
        <f t="shared" si="136"/>
        <v>51.185688703795073</v>
      </c>
      <c r="AG406">
        <f t="shared" si="137"/>
        <v>1.176500727546821E-2</v>
      </c>
    </row>
    <row r="407" spans="2:33" x14ac:dyDescent="0.2">
      <c r="B407">
        <v>1250</v>
      </c>
      <c r="C407">
        <v>5200000</v>
      </c>
      <c r="D407">
        <v>650.65831100000003</v>
      </c>
      <c r="E407">
        <v>-556405.38500200002</v>
      </c>
      <c r="F407">
        <v>2526076.3304309999</v>
      </c>
      <c r="G407">
        <v>1787.0163170000001</v>
      </c>
      <c r="I407">
        <f t="shared" si="138"/>
        <v>885.4139888008358</v>
      </c>
      <c r="J407">
        <f t="shared" si="139"/>
        <v>0.24679170779861798</v>
      </c>
      <c r="K407">
        <f t="shared" si="140"/>
        <v>0.99916508920576685</v>
      </c>
      <c r="L407">
        <f t="shared" si="141"/>
        <v>82.345353999990039</v>
      </c>
      <c r="M407">
        <f t="shared" si="142"/>
        <v>-6.7677850400024182</v>
      </c>
      <c r="O407">
        <v>1250</v>
      </c>
      <c r="P407">
        <v>5200000</v>
      </c>
      <c r="Q407">
        <v>650.65831100000003</v>
      </c>
      <c r="R407">
        <v>-556405.38500200002</v>
      </c>
      <c r="S407">
        <v>2526076.3304309999</v>
      </c>
      <c r="T407">
        <v>1787.0163170000001</v>
      </c>
      <c r="U407">
        <v>10126.045454999999</v>
      </c>
      <c r="V407">
        <f t="shared" si="124"/>
        <v>1.0126045454999999</v>
      </c>
      <c r="Y407">
        <v>5200000</v>
      </c>
      <c r="Z407">
        <v>39.543199999999999</v>
      </c>
      <c r="AA407">
        <v>97.931100000000001</v>
      </c>
      <c r="AB407">
        <v>58.387900000000002</v>
      </c>
      <c r="AD407">
        <f t="shared" si="134"/>
        <v>104171.03144145964</v>
      </c>
      <c r="AE407">
        <f t="shared" si="135"/>
        <v>0.9936351238539044</v>
      </c>
      <c r="AF407">
        <f t="shared" si="136"/>
        <v>50.185436107237592</v>
      </c>
      <c r="AG407">
        <f t="shared" si="137"/>
        <v>1.1999497199012136E-2</v>
      </c>
    </row>
    <row r="408" spans="2:33" x14ac:dyDescent="0.2">
      <c r="B408">
        <v>1275</v>
      </c>
      <c r="C408">
        <v>5300000</v>
      </c>
      <c r="D408">
        <v>650.69496300000003</v>
      </c>
      <c r="E408">
        <v>-556394.903758</v>
      </c>
      <c r="F408">
        <v>2526076.3304309999</v>
      </c>
      <c r="G408">
        <v>1896.5367060000001</v>
      </c>
      <c r="I408">
        <f t="shared" si="138"/>
        <v>895.89523280085996</v>
      </c>
      <c r="J408">
        <f t="shared" si="139"/>
        <v>0.25172754195459035</v>
      </c>
      <c r="K408">
        <f t="shared" si="140"/>
        <v>0.99916508920576685</v>
      </c>
      <c r="L408">
        <f t="shared" si="141"/>
        <v>92.826598000014201</v>
      </c>
      <c r="M408">
        <f t="shared" si="142"/>
        <v>-6.4192822399987923</v>
      </c>
      <c r="O408">
        <v>1275</v>
      </c>
      <c r="P408">
        <v>5300000</v>
      </c>
      <c r="Q408">
        <v>650.69496300000003</v>
      </c>
      <c r="R408">
        <v>-556394.903758</v>
      </c>
      <c r="S408">
        <v>2526076.3304309999</v>
      </c>
      <c r="T408">
        <v>1896.5367060000001</v>
      </c>
      <c r="U408">
        <v>10336.378575999999</v>
      </c>
      <c r="V408">
        <f t="shared" si="124"/>
        <v>1.0336378576</v>
      </c>
      <c r="Y408">
        <v>5300000</v>
      </c>
      <c r="Z408">
        <v>39.799799999999998</v>
      </c>
      <c r="AA408">
        <v>97.4709</v>
      </c>
      <c r="AB408">
        <v>57.671100000000003</v>
      </c>
      <c r="AD408">
        <f t="shared" si="134"/>
        <v>100381.36637637005</v>
      </c>
      <c r="AE408">
        <f t="shared" si="135"/>
        <v>1.0525659845734214</v>
      </c>
      <c r="AF408">
        <f t="shared" si="136"/>
        <v>47.411497123019643</v>
      </c>
      <c r="AG408">
        <f t="shared" si="137"/>
        <v>1.2701560518906597E-2</v>
      </c>
    </row>
    <row r="409" spans="2:33" x14ac:dyDescent="0.2">
      <c r="B409">
        <v>1300</v>
      </c>
      <c r="C409">
        <v>5400000</v>
      </c>
      <c r="D409">
        <v>650.67004799999995</v>
      </c>
      <c r="E409">
        <v>-556398.26046999998</v>
      </c>
      <c r="F409">
        <v>2526076.3304309999</v>
      </c>
      <c r="G409">
        <v>1935.7019009999999</v>
      </c>
      <c r="I409">
        <f t="shared" si="138"/>
        <v>892.53852080088109</v>
      </c>
      <c r="J409">
        <f t="shared" si="139"/>
        <v>0.25666337611056267</v>
      </c>
      <c r="K409">
        <f t="shared" si="140"/>
        <v>0.99916508920576685</v>
      </c>
      <c r="L409">
        <f t="shared" si="141"/>
        <v>89.469886000035331</v>
      </c>
      <c r="M409">
        <f t="shared" si="142"/>
        <v>-6.9728004799989138</v>
      </c>
      <c r="O409">
        <v>1300</v>
      </c>
      <c r="P409">
        <v>5400000</v>
      </c>
      <c r="Q409">
        <v>650.67004799999995</v>
      </c>
      <c r="R409">
        <v>-556398.26046999998</v>
      </c>
      <c r="S409">
        <v>2526076.3304309999</v>
      </c>
      <c r="T409">
        <v>1935.7019009999999</v>
      </c>
      <c r="U409">
        <v>10950.488257999999</v>
      </c>
      <c r="V409">
        <f t="shared" si="124"/>
        <v>1.0950488258</v>
      </c>
      <c r="Y409">
        <v>5400000</v>
      </c>
      <c r="Z409">
        <v>39.316600000000001</v>
      </c>
      <c r="AA409">
        <v>97.374499999999998</v>
      </c>
      <c r="AB409">
        <v>58.057899999999997</v>
      </c>
      <c r="AD409">
        <f t="shared" si="134"/>
        <v>102414.71639736928</v>
      </c>
      <c r="AE409">
        <f t="shared" si="135"/>
        <v>1.0929622040648155</v>
      </c>
      <c r="AF409">
        <f t="shared" si="136"/>
        <v>47.441647857304446</v>
      </c>
      <c r="AG409">
        <f t="shared" si="137"/>
        <v>1.2693488257644514E-2</v>
      </c>
    </row>
    <row r="410" spans="2:33" x14ac:dyDescent="0.2">
      <c r="B410">
        <v>1325</v>
      </c>
      <c r="C410">
        <v>5500000</v>
      </c>
      <c r="D410">
        <v>650.73708199999999</v>
      </c>
      <c r="E410">
        <v>-556386.31169600005</v>
      </c>
      <c r="F410">
        <v>2526076.3304309999</v>
      </c>
      <c r="G410">
        <v>2104.40976</v>
      </c>
      <c r="I410">
        <f t="shared" si="138"/>
        <v>904.48729480081238</v>
      </c>
      <c r="J410">
        <f t="shared" si="139"/>
        <v>0.26159921026653504</v>
      </c>
      <c r="K410">
        <f t="shared" si="140"/>
        <v>0.99916508920576685</v>
      </c>
      <c r="L410">
        <f t="shared" si="141"/>
        <v>101.41865999996662</v>
      </c>
      <c r="M410">
        <f t="shared" si="142"/>
        <v>-6.3605810400025078</v>
      </c>
      <c r="O410">
        <v>1325</v>
      </c>
      <c r="P410">
        <v>5500000</v>
      </c>
      <c r="Q410">
        <v>650.73708199999999</v>
      </c>
      <c r="R410">
        <v>-556386.31169600005</v>
      </c>
      <c r="S410">
        <v>2526076.3304309999</v>
      </c>
      <c r="T410">
        <v>2104.40976</v>
      </c>
      <c r="U410">
        <v>11361.383005</v>
      </c>
      <c r="V410">
        <f t="shared" si="124"/>
        <v>1.1361383005000001</v>
      </c>
      <c r="Y410">
        <v>5500000</v>
      </c>
      <c r="Z410">
        <v>39.330800000000004</v>
      </c>
      <c r="AA410">
        <v>97.743499999999997</v>
      </c>
      <c r="AB410">
        <v>58.412700000000001</v>
      </c>
      <c r="AD410">
        <f t="shared" si="134"/>
        <v>104303.82637193619</v>
      </c>
      <c r="AE410">
        <f t="shared" si="135"/>
        <v>1.113435301603324</v>
      </c>
      <c r="AF410">
        <f t="shared" si="136"/>
        <v>47.40510508768299</v>
      </c>
      <c r="AG410">
        <f t="shared" si="137"/>
        <v>1.2703273178830401E-2</v>
      </c>
    </row>
    <row r="411" spans="2:33" x14ac:dyDescent="0.2">
      <c r="B411">
        <v>1350</v>
      </c>
      <c r="C411">
        <v>5600000</v>
      </c>
      <c r="D411">
        <v>650.73464799999999</v>
      </c>
      <c r="E411">
        <v>-556370.57504300005</v>
      </c>
      <c r="F411">
        <v>2526076.3304309999</v>
      </c>
      <c r="G411">
        <v>2111.4626389999999</v>
      </c>
      <c r="I411">
        <f t="shared" si="138"/>
        <v>920.22394780081231</v>
      </c>
      <c r="J411">
        <f t="shared" si="139"/>
        <v>0.26653504442250742</v>
      </c>
      <c r="K411">
        <f t="shared" si="140"/>
        <v>0.99916508920576685</v>
      </c>
      <c r="L411">
        <f t="shared" si="141"/>
        <v>117.15531299996655</v>
      </c>
      <c r="M411">
        <f t="shared" si="142"/>
        <v>-6.2090658799997618</v>
      </c>
      <c r="O411">
        <v>1350</v>
      </c>
      <c r="P411">
        <v>5600000</v>
      </c>
      <c r="Q411">
        <v>650.73464799999999</v>
      </c>
      <c r="R411">
        <v>-556370.57504300005</v>
      </c>
      <c r="S411">
        <v>2526076.3304309999</v>
      </c>
      <c r="T411">
        <v>2111.4626389999999</v>
      </c>
      <c r="U411">
        <v>12036.190476</v>
      </c>
      <c r="V411">
        <f t="shared" si="124"/>
        <v>1.2036190475999999</v>
      </c>
      <c r="Y411">
        <v>5600000</v>
      </c>
      <c r="Z411">
        <v>39.508800000000001</v>
      </c>
      <c r="AA411">
        <v>97.495000000000005</v>
      </c>
      <c r="AB411">
        <v>57.986199999999997</v>
      </c>
      <c r="AD411">
        <f t="shared" si="134"/>
        <v>102035.74624942435</v>
      </c>
      <c r="AE411">
        <f t="shared" si="135"/>
        <v>1.20578737827688</v>
      </c>
      <c r="AF411">
        <f t="shared" si="136"/>
        <v>45.515501030669135</v>
      </c>
      <c r="AG411">
        <f t="shared" si="137"/>
        <v>1.3230657388440634E-2</v>
      </c>
    </row>
    <row r="412" spans="2:33" x14ac:dyDescent="0.2">
      <c r="B412">
        <v>1375</v>
      </c>
      <c r="C412">
        <v>5700000</v>
      </c>
      <c r="D412">
        <v>650.67663800000003</v>
      </c>
      <c r="E412">
        <v>-556362.21840100002</v>
      </c>
      <c r="F412">
        <v>2526076.3304309999</v>
      </c>
      <c r="G412">
        <v>2177.6333909999998</v>
      </c>
      <c r="I412">
        <f t="shared" si="138"/>
        <v>928.58058980084024</v>
      </c>
      <c r="J412">
        <f t="shared" si="139"/>
        <v>0.27147087857847979</v>
      </c>
      <c r="K412">
        <f t="shared" si="140"/>
        <v>0.99916508920576685</v>
      </c>
      <c r="L412">
        <f t="shared" si="141"/>
        <v>125.51195499999449</v>
      </c>
      <c r="M412">
        <f t="shared" si="142"/>
        <v>-6.5042663199986421</v>
      </c>
      <c r="O412">
        <v>1375</v>
      </c>
      <c r="P412">
        <v>5700000</v>
      </c>
      <c r="Q412">
        <v>650.67663800000003</v>
      </c>
      <c r="R412">
        <v>-556362.21840100002</v>
      </c>
      <c r="S412">
        <v>2526076.3304309999</v>
      </c>
      <c r="T412">
        <v>2177.6333909999998</v>
      </c>
      <c r="U412">
        <v>12718.018719</v>
      </c>
      <c r="V412">
        <f t="shared" si="124"/>
        <v>1.2718018718999999</v>
      </c>
      <c r="Y412">
        <v>5700000</v>
      </c>
      <c r="Z412">
        <v>39.293599999999998</v>
      </c>
      <c r="AA412">
        <v>97.7042</v>
      </c>
      <c r="AB412">
        <v>58.410600000000002</v>
      </c>
      <c r="AD412">
        <f t="shared" si="134"/>
        <v>104292.57726887366</v>
      </c>
      <c r="AE412">
        <f t="shared" si="135"/>
        <v>1.246522398587818</v>
      </c>
      <c r="AF412">
        <f t="shared" si="136"/>
        <v>45.676356386411427</v>
      </c>
      <c r="AG412">
        <f t="shared" si="137"/>
        <v>1.3184063871153097E-2</v>
      </c>
    </row>
    <row r="413" spans="2:33" x14ac:dyDescent="0.2">
      <c r="B413">
        <v>1400</v>
      </c>
      <c r="C413">
        <v>5800000</v>
      </c>
      <c r="D413">
        <v>650.688176</v>
      </c>
      <c r="E413">
        <v>-556347.36487699999</v>
      </c>
      <c r="F413">
        <v>2526076.3304309999</v>
      </c>
      <c r="G413">
        <v>2308.4618009999999</v>
      </c>
      <c r="I413">
        <f t="shared" si="138"/>
        <v>943.43411380087491</v>
      </c>
      <c r="J413">
        <f t="shared" si="139"/>
        <v>0.27640671273445211</v>
      </c>
      <c r="K413">
        <f t="shared" si="140"/>
        <v>0.99916508920576685</v>
      </c>
      <c r="L413">
        <f t="shared" si="141"/>
        <v>140.36547900002915</v>
      </c>
      <c r="M413">
        <f t="shared" si="142"/>
        <v>-6.2443910399983729</v>
      </c>
      <c r="O413">
        <v>1400</v>
      </c>
      <c r="P413">
        <v>5800000</v>
      </c>
      <c r="Q413">
        <v>650.688176</v>
      </c>
      <c r="R413">
        <v>-556347.36487699999</v>
      </c>
      <c r="S413">
        <v>2526076.3304309999</v>
      </c>
      <c r="T413">
        <v>2308.4618009999999</v>
      </c>
      <c r="U413">
        <v>13378.17915</v>
      </c>
      <c r="V413">
        <f t="shared" si="124"/>
        <v>1.337817915</v>
      </c>
      <c r="Y413">
        <v>5800000</v>
      </c>
      <c r="Z413">
        <v>39.567500000000003</v>
      </c>
      <c r="AA413">
        <v>97.692499999999995</v>
      </c>
      <c r="AB413">
        <v>58.125</v>
      </c>
      <c r="AD413">
        <f t="shared" si="134"/>
        <v>102770.22216796875</v>
      </c>
      <c r="AE413">
        <f t="shared" si="135"/>
        <v>1.3306496947071191</v>
      </c>
      <c r="AF413">
        <f t="shared" si="136"/>
        <v>44.205876992536275</v>
      </c>
      <c r="AG413">
        <f t="shared" si="137"/>
        <v>1.3622623075698182E-2</v>
      </c>
    </row>
    <row r="414" spans="2:33" x14ac:dyDescent="0.2">
      <c r="B414">
        <v>1425</v>
      </c>
      <c r="C414">
        <v>5900000</v>
      </c>
      <c r="D414">
        <v>650.69474300000002</v>
      </c>
      <c r="E414">
        <v>-556346.50702500006</v>
      </c>
      <c r="F414">
        <v>2526076.3304309999</v>
      </c>
      <c r="G414">
        <v>2486.1921969999999</v>
      </c>
      <c r="I414">
        <f t="shared" si="138"/>
        <v>944.29196580080315</v>
      </c>
      <c r="J414">
        <f t="shared" si="139"/>
        <v>0.28134254689042448</v>
      </c>
      <c r="K414">
        <f t="shared" si="140"/>
        <v>0.99916508920576685</v>
      </c>
      <c r="L414">
        <f t="shared" si="141"/>
        <v>141.2233309999574</v>
      </c>
      <c r="M414">
        <f t="shared" si="142"/>
        <v>-6.8042179200026291</v>
      </c>
      <c r="O414">
        <v>1425</v>
      </c>
      <c r="P414">
        <v>5900000</v>
      </c>
      <c r="Q414">
        <v>650.69474300000002</v>
      </c>
      <c r="R414">
        <v>-556346.50702500006</v>
      </c>
      <c r="S414">
        <v>2526076.3304309999</v>
      </c>
      <c r="T414">
        <v>2486.1921969999999</v>
      </c>
      <c r="U414">
        <v>13820.476919999999</v>
      </c>
      <c r="V414">
        <f t="shared" si="124"/>
        <v>1.382047692</v>
      </c>
      <c r="Y414">
        <v>5900000</v>
      </c>
      <c r="Z414">
        <v>39.1098</v>
      </c>
      <c r="AA414">
        <v>97.9893</v>
      </c>
      <c r="AB414">
        <v>58.8795</v>
      </c>
      <c r="AD414">
        <f>(1/6)*3.14*(AB414)^3</f>
        <v>106824.46777675301</v>
      </c>
      <c r="AE414">
        <f>V414*$AD$354/AD414</f>
        <v>1.3224714921514595</v>
      </c>
      <c r="AF414">
        <f>AD414/O414*0.6022</f>
        <v>45.143645259761868</v>
      </c>
      <c r="AG414">
        <f>O414/AD414</f>
        <v>1.3339640530463813E-2</v>
      </c>
    </row>
    <row r="415" spans="2:33" x14ac:dyDescent="0.2">
      <c r="B415">
        <v>1450</v>
      </c>
      <c r="C415">
        <v>6000000</v>
      </c>
      <c r="D415">
        <v>650.68337099999997</v>
      </c>
      <c r="E415">
        <v>-556329.67105999996</v>
      </c>
      <c r="F415">
        <v>2526076.3304309999</v>
      </c>
      <c r="G415">
        <v>2541.9710140000002</v>
      </c>
      <c r="I415">
        <f t="shared" si="138"/>
        <v>961.12793080089614</v>
      </c>
      <c r="J415">
        <f t="shared" si="139"/>
        <v>0.28627838104639686</v>
      </c>
      <c r="K415">
        <f t="shared" si="140"/>
        <v>0.99916508920576685</v>
      </c>
      <c r="L415">
        <f t="shared" si="141"/>
        <v>158.05929600005038</v>
      </c>
      <c r="M415">
        <f t="shared" si="142"/>
        <v>-6.1650933999960396</v>
      </c>
      <c r="O415">
        <v>1450</v>
      </c>
      <c r="P415">
        <v>6000000</v>
      </c>
      <c r="Q415">
        <v>650.68337099999997</v>
      </c>
      <c r="R415">
        <v>-556329.67105999996</v>
      </c>
      <c r="S415">
        <v>2526076.3304309999</v>
      </c>
      <c r="T415">
        <v>2541.9710140000002</v>
      </c>
      <c r="U415">
        <v>14606.181487</v>
      </c>
      <c r="V415">
        <f t="shared" si="124"/>
        <v>1.4606181487000001</v>
      </c>
      <c r="Y415">
        <v>6000000</v>
      </c>
      <c r="Z415">
        <v>38.954300000000003</v>
      </c>
      <c r="AA415">
        <v>97.947999999999993</v>
      </c>
      <c r="AB415">
        <v>58.993699999999997</v>
      </c>
      <c r="AD415">
        <f t="shared" ref="AD415:AD445" si="143">(1/6)*3.14*(AB415)^3</f>
        <v>107447.24977202048</v>
      </c>
      <c r="AE415">
        <f t="shared" ref="AE415:AE445" si="144">V415*$AD$354/AD415</f>
        <v>1.3895539577623539</v>
      </c>
      <c r="AF415">
        <f t="shared" ref="AF415:AF445" si="145">AD415/O415*0.6022</f>
        <v>44.623954353593611</v>
      </c>
      <c r="AG415">
        <f t="shared" ref="AG415:AG445" si="146">O415/AD415</f>
        <v>1.3494994083855866E-2</v>
      </c>
    </row>
    <row r="416" spans="2:33" x14ac:dyDescent="0.2">
      <c r="B416">
        <v>1475</v>
      </c>
      <c r="C416">
        <v>6100000</v>
      </c>
      <c r="D416">
        <v>650.70134099999996</v>
      </c>
      <c r="E416">
        <v>-556315.42363400001</v>
      </c>
      <c r="F416">
        <v>2526076.3304309999</v>
      </c>
      <c r="G416">
        <v>2769.877062</v>
      </c>
      <c r="I416">
        <f t="shared" si="138"/>
        <v>975.37535680085421</v>
      </c>
      <c r="J416">
        <f t="shared" si="139"/>
        <v>0.29121421520236918</v>
      </c>
      <c r="K416">
        <f t="shared" si="140"/>
        <v>0.99916508920576685</v>
      </c>
      <c r="L416">
        <f t="shared" si="141"/>
        <v>172.30672200000845</v>
      </c>
      <c r="M416">
        <f t="shared" si="142"/>
        <v>-6.2686349600014362</v>
      </c>
      <c r="O416">
        <v>1475</v>
      </c>
      <c r="P416">
        <v>6100000</v>
      </c>
      <c r="Q416">
        <v>650.70134099999996</v>
      </c>
      <c r="R416">
        <v>-556315.42363400001</v>
      </c>
      <c r="S416">
        <v>2526076.3304309999</v>
      </c>
      <c r="T416">
        <v>2769.877062</v>
      </c>
      <c r="U416">
        <v>15340.835415</v>
      </c>
      <c r="V416">
        <f t="shared" si="124"/>
        <v>1.5340835415</v>
      </c>
      <c r="Y416">
        <v>6100000</v>
      </c>
      <c r="Z416">
        <v>39.366100000000003</v>
      </c>
      <c r="AA416">
        <v>98.298100000000005</v>
      </c>
      <c r="AB416">
        <v>58.932000000000002</v>
      </c>
      <c r="AD416">
        <f t="shared" si="143"/>
        <v>107110.47326323393</v>
      </c>
      <c r="AE416">
        <f t="shared" si="144"/>
        <v>1.4640337854674792</v>
      </c>
      <c r="AF416">
        <f t="shared" si="145"/>
        <v>43.73011999940303</v>
      </c>
      <c r="AG416">
        <f t="shared" si="146"/>
        <v>1.3770828893408495E-2</v>
      </c>
    </row>
    <row r="417" spans="2:33" x14ac:dyDescent="0.2">
      <c r="B417">
        <v>1500</v>
      </c>
      <c r="C417">
        <v>6200000</v>
      </c>
      <c r="D417">
        <v>650.70908799999995</v>
      </c>
      <c r="E417">
        <v>-556318.09522000002</v>
      </c>
      <c r="F417">
        <v>2526076.3304309999</v>
      </c>
      <c r="G417">
        <v>2934.7447699999998</v>
      </c>
      <c r="I417">
        <f t="shared" si="138"/>
        <v>972.7037708008429</v>
      </c>
      <c r="J417">
        <f t="shared" si="139"/>
        <v>0.29615004935834155</v>
      </c>
      <c r="K417">
        <f t="shared" si="140"/>
        <v>0.99916508920576685</v>
      </c>
      <c r="L417">
        <f t="shared" si="141"/>
        <v>169.63513599999715</v>
      </c>
      <c r="M417">
        <f t="shared" si="142"/>
        <v>-6.9453954400002109</v>
      </c>
      <c r="O417">
        <v>1500</v>
      </c>
      <c r="P417">
        <v>6200000</v>
      </c>
      <c r="Q417">
        <v>650.70908799999995</v>
      </c>
      <c r="R417">
        <v>-556318.09522000002</v>
      </c>
      <c r="S417">
        <v>2526076.3304309999</v>
      </c>
      <c r="T417">
        <v>2934.7447699999998</v>
      </c>
      <c r="U417">
        <v>15725.352541</v>
      </c>
      <c r="V417">
        <f t="shared" si="124"/>
        <v>1.5725352541000002</v>
      </c>
      <c r="Y417">
        <v>6200000</v>
      </c>
      <c r="Z417">
        <v>39.854999999999997</v>
      </c>
      <c r="AA417">
        <v>97.324100000000001</v>
      </c>
      <c r="AB417">
        <v>57.469099999999997</v>
      </c>
      <c r="AD417">
        <f t="shared" si="143"/>
        <v>99330.262990449162</v>
      </c>
      <c r="AE417">
        <f t="shared" si="144"/>
        <v>1.6182768887806243</v>
      </c>
      <c r="AF417">
        <f t="shared" si="145"/>
        <v>39.877789581898988</v>
      </c>
      <c r="AG417">
        <f t="shared" si="146"/>
        <v>1.510113790944285E-2</v>
      </c>
    </row>
    <row r="418" spans="2:33" x14ac:dyDescent="0.2">
      <c r="B418">
        <v>1525</v>
      </c>
      <c r="C418">
        <v>6300000</v>
      </c>
      <c r="D418">
        <v>650.70065099999999</v>
      </c>
      <c r="E418">
        <v>-556306.23827500001</v>
      </c>
      <c r="F418">
        <v>2526076.3304309999</v>
      </c>
      <c r="G418">
        <v>3061.7790129999998</v>
      </c>
      <c r="I418">
        <f t="shared" si="138"/>
        <v>984.56071580084972</v>
      </c>
      <c r="J418">
        <f t="shared" si="139"/>
        <v>0.30108588351431392</v>
      </c>
      <c r="K418">
        <f t="shared" si="140"/>
        <v>0.99916508920576685</v>
      </c>
      <c r="L418">
        <f t="shared" si="141"/>
        <v>181.49208100000396</v>
      </c>
      <c r="M418">
        <f t="shared" si="142"/>
        <v>-6.3642541999994862</v>
      </c>
      <c r="O418">
        <v>1525</v>
      </c>
      <c r="P418">
        <v>6300000</v>
      </c>
      <c r="Q418">
        <v>650.70065099999999</v>
      </c>
      <c r="R418">
        <v>-556306.23827500001</v>
      </c>
      <c r="S418">
        <v>2526076.3304309999</v>
      </c>
      <c r="T418">
        <v>3061.7790129999998</v>
      </c>
      <c r="U418">
        <v>16370.465661</v>
      </c>
      <c r="V418">
        <f t="shared" si="124"/>
        <v>1.6370465661</v>
      </c>
      <c r="Y418">
        <v>6300000</v>
      </c>
      <c r="Z418">
        <v>38.844099999999997</v>
      </c>
      <c r="AA418">
        <v>97.632099999999994</v>
      </c>
      <c r="AB418">
        <v>58.787999999999997</v>
      </c>
      <c r="AD418">
        <f t="shared" si="143"/>
        <v>106327.21880299966</v>
      </c>
      <c r="AE418">
        <f t="shared" si="144"/>
        <v>1.5738038581337144</v>
      </c>
      <c r="AF418">
        <f t="shared" si="145"/>
        <v>41.987049943059922</v>
      </c>
      <c r="AG418">
        <f t="shared" si="146"/>
        <v>1.4342517533779199E-2</v>
      </c>
    </row>
    <row r="419" spans="2:33" x14ac:dyDescent="0.2">
      <c r="B419">
        <v>1550</v>
      </c>
      <c r="C419">
        <v>6400000</v>
      </c>
      <c r="D419">
        <v>650.67622400000005</v>
      </c>
      <c r="E419">
        <v>-556285.59423100005</v>
      </c>
      <c r="F419">
        <v>2526076.3304309999</v>
      </c>
      <c r="G419">
        <v>3326.9559159999999</v>
      </c>
      <c r="I419">
        <f t="shared" si="138"/>
        <v>1005.2047598008066</v>
      </c>
      <c r="J419">
        <f t="shared" si="139"/>
        <v>0.3060217176702863</v>
      </c>
      <c r="K419">
        <f t="shared" si="140"/>
        <v>0.99916508920576685</v>
      </c>
      <c r="L419">
        <f t="shared" si="141"/>
        <v>202.13612499996088</v>
      </c>
      <c r="M419">
        <f t="shared" si="142"/>
        <v>-6.0127702400014824</v>
      </c>
      <c r="O419">
        <v>1550</v>
      </c>
      <c r="P419">
        <v>6400000</v>
      </c>
      <c r="Q419">
        <v>650.67622400000005</v>
      </c>
      <c r="R419">
        <v>-556285.59423100005</v>
      </c>
      <c r="S419">
        <v>2526076.3304309999</v>
      </c>
      <c r="T419">
        <v>3326.9559159999999</v>
      </c>
      <c r="U419">
        <v>17013.344090999999</v>
      </c>
      <c r="V419">
        <f t="shared" si="124"/>
        <v>1.7013344091</v>
      </c>
      <c r="Y419">
        <v>6400000</v>
      </c>
      <c r="Z419">
        <v>39.194099999999999</v>
      </c>
      <c r="AA419">
        <v>98.316900000000004</v>
      </c>
      <c r="AB419">
        <v>59.122799999999998</v>
      </c>
      <c r="AD419">
        <f t="shared" si="143"/>
        <v>108154.1973573568</v>
      </c>
      <c r="AE419">
        <f t="shared" si="144"/>
        <v>1.6079788556068093</v>
      </c>
      <c r="AF419">
        <f t="shared" si="145"/>
        <v>42.019650095871135</v>
      </c>
      <c r="AG419">
        <f t="shared" si="146"/>
        <v>1.4331390162127321E-2</v>
      </c>
    </row>
    <row r="420" spans="2:33" x14ac:dyDescent="0.2">
      <c r="B420">
        <v>1575</v>
      </c>
      <c r="C420">
        <v>6500000</v>
      </c>
      <c r="D420">
        <v>650.65815499999997</v>
      </c>
      <c r="E420">
        <v>-556282.61912199995</v>
      </c>
      <c r="F420">
        <v>2526076.3304309999</v>
      </c>
      <c r="G420">
        <v>3375.9531360000001</v>
      </c>
      <c r="I420">
        <f t="shared" si="138"/>
        <v>1008.1798688009148</v>
      </c>
      <c r="J420">
        <f t="shared" si="139"/>
        <v>0.31095755182625862</v>
      </c>
      <c r="K420">
        <f t="shared" si="140"/>
        <v>0.99916508920576685</v>
      </c>
      <c r="L420">
        <f t="shared" si="141"/>
        <v>205.11123400006909</v>
      </c>
      <c r="M420">
        <f t="shared" si="142"/>
        <v>-6.7195276399954311</v>
      </c>
      <c r="O420">
        <v>1575</v>
      </c>
      <c r="P420">
        <v>6500000</v>
      </c>
      <c r="Q420">
        <v>650.65815499999997</v>
      </c>
      <c r="R420">
        <v>-556282.61912199995</v>
      </c>
      <c r="S420">
        <v>2526076.3304309999</v>
      </c>
      <c r="T420">
        <v>3375.9531360000001</v>
      </c>
      <c r="U420">
        <v>17949.919817000002</v>
      </c>
      <c r="V420">
        <f t="shared" si="124"/>
        <v>1.7949919817000002</v>
      </c>
      <c r="Y420">
        <v>6500000</v>
      </c>
      <c r="Z420">
        <v>39.107100000000003</v>
      </c>
      <c r="AA420">
        <v>98.100300000000004</v>
      </c>
      <c r="AB420">
        <v>58.993200000000002</v>
      </c>
      <c r="AD420">
        <f t="shared" si="143"/>
        <v>107444.51779371333</v>
      </c>
      <c r="AE420">
        <f t="shared" si="144"/>
        <v>1.7077027525817119</v>
      </c>
      <c r="AF420">
        <f t="shared" si="145"/>
        <v>41.081326104999462</v>
      </c>
      <c r="AG420">
        <f t="shared" si="146"/>
        <v>1.4658728358983381E-2</v>
      </c>
    </row>
    <row r="421" spans="2:33" x14ac:dyDescent="0.2">
      <c r="B421">
        <v>1600</v>
      </c>
      <c r="C421">
        <v>6600000</v>
      </c>
      <c r="D421">
        <v>650.74834699999997</v>
      </c>
      <c r="E421">
        <v>-556253.95271400001</v>
      </c>
      <c r="F421">
        <v>2526076.3304309999</v>
      </c>
      <c r="G421">
        <v>3533.520348</v>
      </c>
      <c r="I421">
        <f t="shared" si="138"/>
        <v>1036.8462768008467</v>
      </c>
      <c r="J421">
        <f t="shared" si="139"/>
        <v>0.31589338598223099</v>
      </c>
      <c r="K421">
        <f t="shared" si="140"/>
        <v>0.99916508920576685</v>
      </c>
      <c r="L421">
        <f t="shared" si="141"/>
        <v>233.77764200000092</v>
      </c>
      <c r="M421">
        <f t="shared" si="142"/>
        <v>-5.6918756800024859</v>
      </c>
      <c r="O421">
        <v>1600</v>
      </c>
      <c r="P421">
        <v>6600000</v>
      </c>
      <c r="Q421">
        <v>650.74834699999997</v>
      </c>
      <c r="R421">
        <v>-556253.95271400001</v>
      </c>
      <c r="S421">
        <v>2526076.3304309999</v>
      </c>
      <c r="T421">
        <v>3533.520348</v>
      </c>
      <c r="U421">
        <v>18938.174200000001</v>
      </c>
      <c r="V421">
        <f t="shared" si="124"/>
        <v>1.8938174200000002</v>
      </c>
      <c r="Y421">
        <v>6600000</v>
      </c>
      <c r="Z421">
        <v>39.060600000000001</v>
      </c>
      <c r="AA421">
        <v>97.912000000000006</v>
      </c>
      <c r="AB421">
        <v>58.851399999999998</v>
      </c>
      <c r="AD421">
        <f t="shared" si="143"/>
        <v>106671.5961393663</v>
      </c>
      <c r="AE421">
        <f t="shared" si="144"/>
        <v>1.8147773077778169</v>
      </c>
      <c r="AF421">
        <f t="shared" si="145"/>
        <v>40.148521996953988</v>
      </c>
      <c r="AG421">
        <f t="shared" si="146"/>
        <v>1.4999306824935872E-2</v>
      </c>
    </row>
    <row r="422" spans="2:33" x14ac:dyDescent="0.2">
      <c r="B422">
        <v>1625</v>
      </c>
      <c r="C422">
        <v>6700000</v>
      </c>
      <c r="D422">
        <v>650.66069500000003</v>
      </c>
      <c r="E422">
        <v>-556266.43432799994</v>
      </c>
      <c r="F422">
        <v>2526076.3304309999</v>
      </c>
      <c r="G422">
        <v>3816.456475</v>
      </c>
      <c r="I422">
        <f t="shared" si="138"/>
        <v>1024.3646628009155</v>
      </c>
      <c r="J422">
        <f t="shared" si="139"/>
        <v>0.32082922013820336</v>
      </c>
      <c r="K422">
        <f t="shared" si="140"/>
        <v>0.99916508920576685</v>
      </c>
      <c r="L422">
        <f t="shared" si="141"/>
        <v>221.29602800006978</v>
      </c>
      <c r="M422">
        <f t="shared" si="142"/>
        <v>-7.3377965599970052</v>
      </c>
      <c r="O422">
        <v>1625</v>
      </c>
      <c r="P422">
        <v>6700000</v>
      </c>
      <c r="Q422">
        <v>650.66069500000003</v>
      </c>
      <c r="R422">
        <v>-556266.43432799994</v>
      </c>
      <c r="S422">
        <v>2526076.3304309999</v>
      </c>
      <c r="T422">
        <v>3816.456475</v>
      </c>
      <c r="U422">
        <v>19278.405791000001</v>
      </c>
      <c r="V422">
        <f t="shared" si="124"/>
        <v>1.9278405791000002</v>
      </c>
      <c r="Y422">
        <v>6700000</v>
      </c>
      <c r="Z422">
        <v>38.977400000000003</v>
      </c>
      <c r="AA422">
        <v>97.9833</v>
      </c>
      <c r="AB422">
        <v>59.005899999999997</v>
      </c>
      <c r="AD422">
        <f t="shared" si="143"/>
        <v>107513.92439422442</v>
      </c>
      <c r="AE422">
        <f t="shared" si="144"/>
        <v>1.8329069995089637</v>
      </c>
      <c r="AF422">
        <f t="shared" si="145"/>
        <v>39.843006320124275</v>
      </c>
      <c r="AG422">
        <f t="shared" si="146"/>
        <v>1.5114321323083374E-2</v>
      </c>
    </row>
    <row r="423" spans="2:33" x14ac:dyDescent="0.2">
      <c r="B423">
        <v>1650</v>
      </c>
      <c r="C423">
        <v>6800000</v>
      </c>
      <c r="D423">
        <v>650.72107300000005</v>
      </c>
      <c r="E423">
        <v>-556235.59608599998</v>
      </c>
      <c r="F423">
        <v>2526076.3304309999</v>
      </c>
      <c r="G423">
        <v>4008.3796229999998</v>
      </c>
      <c r="I423">
        <f t="shared" si="138"/>
        <v>1055.2029048008844</v>
      </c>
      <c r="J423">
        <f t="shared" si="139"/>
        <v>0.32576505429417574</v>
      </c>
      <c r="K423">
        <f t="shared" si="140"/>
        <v>0.99916508920576685</v>
      </c>
      <c r="L423">
        <f t="shared" si="141"/>
        <v>252.13427000003867</v>
      </c>
      <c r="M423">
        <f t="shared" si="142"/>
        <v>-5.6050023200010033</v>
      </c>
      <c r="O423">
        <v>1650</v>
      </c>
      <c r="P423">
        <v>6800000</v>
      </c>
      <c r="Q423">
        <v>650.72107300000005</v>
      </c>
      <c r="R423">
        <v>-556235.59608599998</v>
      </c>
      <c r="S423">
        <v>2526076.3304309999</v>
      </c>
      <c r="T423">
        <v>4008.3796229999998</v>
      </c>
      <c r="U423">
        <v>20135.770963999999</v>
      </c>
      <c r="V423">
        <f t="shared" ref="V423:V445" si="147">U423*10^-4</f>
        <v>2.0135770964000002</v>
      </c>
      <c r="Y423">
        <v>6800000</v>
      </c>
      <c r="Z423">
        <v>38.765700000000002</v>
      </c>
      <c r="AA423">
        <v>97.8065</v>
      </c>
      <c r="AB423">
        <v>59.040799999999997</v>
      </c>
      <c r="AD423">
        <f t="shared" si="143"/>
        <v>107704.80983381324</v>
      </c>
      <c r="AE423">
        <f t="shared" si="144"/>
        <v>1.9110286193446413</v>
      </c>
      <c r="AF423">
        <f t="shared" si="145"/>
        <v>39.308991807225652</v>
      </c>
      <c r="AG423">
        <f t="shared" si="146"/>
        <v>1.5319650093119546E-2</v>
      </c>
    </row>
    <row r="424" spans="2:33" x14ac:dyDescent="0.2">
      <c r="B424">
        <v>1675</v>
      </c>
      <c r="C424">
        <v>6900000</v>
      </c>
      <c r="D424">
        <v>650.67652999999996</v>
      </c>
      <c r="E424">
        <v>-556227.66452800005</v>
      </c>
      <c r="F424">
        <v>2526076.3304309999</v>
      </c>
      <c r="G424">
        <v>4117.7174839999998</v>
      </c>
      <c r="I424">
        <f t="shared" si="138"/>
        <v>1063.1344628008083</v>
      </c>
      <c r="J424">
        <f t="shared" si="139"/>
        <v>0.33070088845014806</v>
      </c>
      <c r="K424">
        <f t="shared" si="140"/>
        <v>0.99916508920576685</v>
      </c>
      <c r="L424">
        <f t="shared" si="141"/>
        <v>260.06582799996249</v>
      </c>
      <c r="M424">
        <f t="shared" si="142"/>
        <v>-6.5212696800028063</v>
      </c>
      <c r="O424">
        <v>1675</v>
      </c>
      <c r="P424">
        <v>6900000</v>
      </c>
      <c r="Q424">
        <v>650.67652999999996</v>
      </c>
      <c r="R424">
        <v>-556227.66452800005</v>
      </c>
      <c r="S424">
        <v>2526076.3304309999</v>
      </c>
      <c r="T424">
        <v>4117.7174839999998</v>
      </c>
      <c r="U424">
        <v>21087.028558999998</v>
      </c>
      <c r="V424">
        <f t="shared" si="147"/>
        <v>2.1087028558999998</v>
      </c>
      <c r="Y424">
        <v>6900000</v>
      </c>
      <c r="Z424">
        <v>39.1126</v>
      </c>
      <c r="AA424">
        <v>98.088999999999999</v>
      </c>
      <c r="AB424">
        <v>58.976399999999998</v>
      </c>
      <c r="AD424">
        <f t="shared" si="143"/>
        <v>107352.75023899264</v>
      </c>
      <c r="AE424">
        <f t="shared" si="144"/>
        <v>2.007872991326626</v>
      </c>
      <c r="AF424">
        <f t="shared" si="145"/>
        <v>38.59571713069932</v>
      </c>
      <c r="AG424">
        <f t="shared" si="146"/>
        <v>1.5602767477042307E-2</v>
      </c>
    </row>
    <row r="425" spans="2:33" x14ac:dyDescent="0.2">
      <c r="B425">
        <v>1700</v>
      </c>
      <c r="C425">
        <v>7000000</v>
      </c>
      <c r="D425">
        <v>650.75277600000004</v>
      </c>
      <c r="E425">
        <v>-556218.64628400002</v>
      </c>
      <c r="F425">
        <v>2526076.3304309999</v>
      </c>
      <c r="G425">
        <v>4343.4418169999999</v>
      </c>
      <c r="I425">
        <f t="shared" si="138"/>
        <v>1072.1527068008436</v>
      </c>
      <c r="J425">
        <f t="shared" si="139"/>
        <v>0.33563672260612043</v>
      </c>
      <c r="K425">
        <f t="shared" si="140"/>
        <v>0.99916508920576685</v>
      </c>
      <c r="L425">
        <f t="shared" si="141"/>
        <v>269.08407199999783</v>
      </c>
      <c r="M425">
        <f t="shared" si="142"/>
        <v>-6.4778022399983453</v>
      </c>
      <c r="O425">
        <v>1700</v>
      </c>
      <c r="P425">
        <v>7000000</v>
      </c>
      <c r="Q425">
        <v>650.75277600000004</v>
      </c>
      <c r="R425">
        <v>-556218.64628400002</v>
      </c>
      <c r="S425">
        <v>2526076.3304309999</v>
      </c>
      <c r="T425">
        <v>4343.4418169999999</v>
      </c>
      <c r="U425">
        <v>21825.961501000002</v>
      </c>
      <c r="V425">
        <f t="shared" si="147"/>
        <v>2.1825961501000002</v>
      </c>
      <c r="Y425">
        <v>7000000</v>
      </c>
      <c r="Z425">
        <v>38.8292</v>
      </c>
      <c r="AA425">
        <v>98.236599999999996</v>
      </c>
      <c r="AB425">
        <v>59.407400000000003</v>
      </c>
      <c r="AD425">
        <f t="shared" si="143"/>
        <v>109723.59655350016</v>
      </c>
      <c r="AE425">
        <f t="shared" si="144"/>
        <v>2.0333276990141917</v>
      </c>
      <c r="AF425">
        <f t="shared" si="145"/>
        <v>38.867970496775172</v>
      </c>
      <c r="AG425">
        <f t="shared" si="146"/>
        <v>1.5493476821743594E-2</v>
      </c>
    </row>
    <row r="426" spans="2:33" x14ac:dyDescent="0.2">
      <c r="B426">
        <v>1725</v>
      </c>
      <c r="C426">
        <v>7100000</v>
      </c>
      <c r="D426">
        <v>650.68799899999999</v>
      </c>
      <c r="E426">
        <v>-556196.84270499996</v>
      </c>
      <c r="F426">
        <v>2526076.3304309999</v>
      </c>
      <c r="G426">
        <v>4499.1544910000002</v>
      </c>
      <c r="I426">
        <f t="shared" si="138"/>
        <v>1093.9562858009012</v>
      </c>
      <c r="J426">
        <f t="shared" si="139"/>
        <v>0.3405725567620928</v>
      </c>
      <c r="K426">
        <f t="shared" si="140"/>
        <v>0.99916508920576685</v>
      </c>
      <c r="L426">
        <f t="shared" si="141"/>
        <v>290.88765100005548</v>
      </c>
      <c r="M426">
        <f t="shared" si="142"/>
        <v>-5.9663888399974532</v>
      </c>
      <c r="O426">
        <v>1725</v>
      </c>
      <c r="P426">
        <v>7100000</v>
      </c>
      <c r="Q426">
        <v>650.68799899999999</v>
      </c>
      <c r="R426">
        <v>-556196.84270499996</v>
      </c>
      <c r="S426">
        <v>2526076.3304309999</v>
      </c>
      <c r="T426">
        <v>4499.1544910000002</v>
      </c>
      <c r="U426">
        <v>22946.300640000001</v>
      </c>
      <c r="V426">
        <f t="shared" si="147"/>
        <v>2.2946300640000001</v>
      </c>
      <c r="Y426">
        <v>7100000</v>
      </c>
      <c r="Z426">
        <v>38.692700000000002</v>
      </c>
      <c r="AA426">
        <v>98.133700000000005</v>
      </c>
      <c r="AB426">
        <v>59.441000000000003</v>
      </c>
      <c r="AD426">
        <f t="shared" si="143"/>
        <v>109909.87629596668</v>
      </c>
      <c r="AE426">
        <f t="shared" si="144"/>
        <v>2.1340765171333387</v>
      </c>
      <c r="AF426">
        <f t="shared" si="145"/>
        <v>38.369697104597755</v>
      </c>
      <c r="AG426">
        <f t="shared" si="146"/>
        <v>1.56946769310785E-2</v>
      </c>
    </row>
    <row r="427" spans="2:33" x14ac:dyDescent="0.2">
      <c r="B427">
        <v>1750</v>
      </c>
      <c r="C427">
        <v>7200000</v>
      </c>
      <c r="D427">
        <v>650.68294000000003</v>
      </c>
      <c r="E427">
        <v>-556183.17384199996</v>
      </c>
      <c r="F427">
        <v>2526076.3304309999</v>
      </c>
      <c r="G427">
        <v>4770.0851910000001</v>
      </c>
      <c r="I427">
        <f t="shared" si="138"/>
        <v>1107.6251488009002</v>
      </c>
      <c r="J427">
        <f t="shared" si="139"/>
        <v>0.34550839091806518</v>
      </c>
      <c r="K427">
        <f t="shared" si="140"/>
        <v>0.99916508920576685</v>
      </c>
      <c r="L427">
        <f t="shared" si="141"/>
        <v>304.55651400005445</v>
      </c>
      <c r="M427">
        <f t="shared" si="142"/>
        <v>-6.2917774799998005</v>
      </c>
      <c r="O427">
        <v>1750</v>
      </c>
      <c r="P427">
        <v>7200000</v>
      </c>
      <c r="Q427">
        <v>650.68294000000003</v>
      </c>
      <c r="R427">
        <v>-556183.17384199996</v>
      </c>
      <c r="S427">
        <v>2526076.3304309999</v>
      </c>
      <c r="T427">
        <v>4770.0851910000001</v>
      </c>
      <c r="U427">
        <v>23916.709153</v>
      </c>
      <c r="V427">
        <f t="shared" si="147"/>
        <v>2.3916709153000002</v>
      </c>
      <c r="Y427">
        <v>7200000</v>
      </c>
      <c r="Z427">
        <v>39.148299999999999</v>
      </c>
      <c r="AA427">
        <v>97.884200000000007</v>
      </c>
      <c r="AB427">
        <v>58.735900000000001</v>
      </c>
      <c r="AD427">
        <f t="shared" si="143"/>
        <v>106044.77646179119</v>
      </c>
      <c r="AE427">
        <f t="shared" si="144"/>
        <v>2.3053993579615373</v>
      </c>
      <c r="AF427">
        <f t="shared" si="145"/>
        <v>36.491522505880376</v>
      </c>
      <c r="AG427">
        <f t="shared" si="146"/>
        <v>1.6502463000905465E-2</v>
      </c>
    </row>
    <row r="428" spans="2:33" x14ac:dyDescent="0.2">
      <c r="B428">
        <v>1775</v>
      </c>
      <c r="C428">
        <v>7300000</v>
      </c>
      <c r="D428">
        <v>650.73583399999995</v>
      </c>
      <c r="E428">
        <v>-556163.84120599995</v>
      </c>
      <c r="F428">
        <v>2526076.3304309999</v>
      </c>
      <c r="G428">
        <v>5026.2122600000002</v>
      </c>
      <c r="I428">
        <f t="shared" si="138"/>
        <v>1126.9577848009067</v>
      </c>
      <c r="J428">
        <f t="shared" si="139"/>
        <v>0.3504442250740375</v>
      </c>
      <c r="K428">
        <f t="shared" si="140"/>
        <v>0.99916508920576685</v>
      </c>
      <c r="L428">
        <f t="shared" si="141"/>
        <v>323.88915000006091</v>
      </c>
      <c r="M428">
        <f t="shared" si="142"/>
        <v>-6.065226559999501</v>
      </c>
      <c r="O428">
        <v>1775</v>
      </c>
      <c r="P428">
        <v>7300000</v>
      </c>
      <c r="Q428">
        <v>650.73583399999995</v>
      </c>
      <c r="R428">
        <v>-556163.84120599995</v>
      </c>
      <c r="S428">
        <v>2526076.3304309999</v>
      </c>
      <c r="T428">
        <v>5026.2122600000002</v>
      </c>
      <c r="U428">
        <v>24777.295575</v>
      </c>
      <c r="V428">
        <f t="shared" si="147"/>
        <v>2.4777295575</v>
      </c>
      <c r="Y428">
        <v>7300000</v>
      </c>
      <c r="Z428">
        <v>38.825299999999999</v>
      </c>
      <c r="AA428">
        <v>98.155799999999999</v>
      </c>
      <c r="AB428">
        <v>59.330500000000001</v>
      </c>
      <c r="AD428">
        <f t="shared" si="143"/>
        <v>109298.05224237025</v>
      </c>
      <c r="AE428">
        <f t="shared" si="144"/>
        <v>2.3172639521718748</v>
      </c>
      <c r="AF428">
        <f t="shared" si="145"/>
        <v>37.081288484707244</v>
      </c>
      <c r="AG428">
        <f t="shared" si="146"/>
        <v>1.6239996629252899E-2</v>
      </c>
    </row>
    <row r="429" spans="2:33" x14ac:dyDescent="0.2">
      <c r="B429">
        <v>1800</v>
      </c>
      <c r="C429">
        <v>7400000</v>
      </c>
      <c r="D429">
        <v>650.62251000000003</v>
      </c>
      <c r="E429">
        <v>-556154.83850099996</v>
      </c>
      <c r="F429">
        <v>2526076.3304309999</v>
      </c>
      <c r="G429">
        <v>5151.8155850000003</v>
      </c>
      <c r="I429">
        <f t="shared" si="138"/>
        <v>1135.9604898008984</v>
      </c>
      <c r="J429">
        <f t="shared" si="139"/>
        <v>0.35538005923000987</v>
      </c>
      <c r="K429">
        <f t="shared" si="140"/>
        <v>0.99916508920576685</v>
      </c>
      <c r="L429">
        <f t="shared" si="141"/>
        <v>332.8918550000526</v>
      </c>
      <c r="M429">
        <f t="shared" si="142"/>
        <v>-6.4784238000000913</v>
      </c>
      <c r="O429">
        <v>1800</v>
      </c>
      <c r="P429">
        <v>7400000</v>
      </c>
      <c r="Q429">
        <v>650.62251000000003</v>
      </c>
      <c r="R429">
        <v>-556154.83850099996</v>
      </c>
      <c r="S429">
        <v>2526076.3304309999</v>
      </c>
      <c r="T429">
        <v>5151.8155850000003</v>
      </c>
      <c r="U429">
        <v>25753.489676000001</v>
      </c>
      <c r="V429">
        <f t="shared" si="147"/>
        <v>2.5753489676000001</v>
      </c>
      <c r="Y429">
        <v>7400000</v>
      </c>
      <c r="Z429">
        <v>39.143099999999997</v>
      </c>
      <c r="AA429">
        <v>98.538700000000006</v>
      </c>
      <c r="AB429">
        <v>59.395600000000002</v>
      </c>
      <c r="AD429">
        <f t="shared" si="143"/>
        <v>109658.2268545503</v>
      </c>
      <c r="AE429">
        <f t="shared" si="144"/>
        <v>2.4006502535151291</v>
      </c>
      <c r="AF429">
        <f t="shared" si="145"/>
        <v>36.686769006561214</v>
      </c>
      <c r="AG429">
        <f t="shared" si="146"/>
        <v>1.6414637110515239E-2</v>
      </c>
    </row>
    <row r="430" spans="2:33" x14ac:dyDescent="0.2">
      <c r="B430">
        <v>1825</v>
      </c>
      <c r="C430">
        <v>7500000</v>
      </c>
      <c r="D430">
        <v>650.68494599999997</v>
      </c>
      <c r="E430">
        <v>-556138.70154799998</v>
      </c>
      <c r="F430">
        <v>2526076.3304309999</v>
      </c>
      <c r="G430">
        <v>5364.5366139999996</v>
      </c>
      <c r="I430">
        <f t="shared" si="138"/>
        <v>1152.0974428008776</v>
      </c>
      <c r="J430">
        <f t="shared" si="139"/>
        <v>0.36031589338598224</v>
      </c>
      <c r="K430">
        <f t="shared" si="140"/>
        <v>0.99916508920576685</v>
      </c>
      <c r="L430">
        <f t="shared" si="141"/>
        <v>349.02880800003186</v>
      </c>
      <c r="M430">
        <f t="shared" si="142"/>
        <v>-6.1930538800005888</v>
      </c>
      <c r="O430">
        <v>1825</v>
      </c>
      <c r="P430">
        <v>7500000</v>
      </c>
      <c r="Q430">
        <v>650.68494599999997</v>
      </c>
      <c r="R430">
        <v>-556138.70154799998</v>
      </c>
      <c r="S430">
        <v>2526076.3304309999</v>
      </c>
      <c r="T430">
        <v>5364.5366139999996</v>
      </c>
      <c r="U430">
        <v>26658.047751999999</v>
      </c>
      <c r="V430">
        <f t="shared" si="147"/>
        <v>2.6658047751999998</v>
      </c>
      <c r="Y430">
        <v>7500000</v>
      </c>
      <c r="Z430">
        <v>38.495699999999999</v>
      </c>
      <c r="AA430">
        <v>98.334199999999996</v>
      </c>
      <c r="AB430">
        <v>59.838500000000003</v>
      </c>
      <c r="AD430">
        <f t="shared" si="143"/>
        <v>112129.6567435217</v>
      </c>
      <c r="AE430">
        <f t="shared" si="144"/>
        <v>2.4301992111498114</v>
      </c>
      <c r="AF430">
        <f t="shared" si="145"/>
        <v>36.999714679971923</v>
      </c>
      <c r="AG430">
        <f t="shared" si="146"/>
        <v>1.6275801184109481E-2</v>
      </c>
    </row>
    <row r="431" spans="2:33" x14ac:dyDescent="0.2">
      <c r="B431">
        <v>1850</v>
      </c>
      <c r="C431">
        <v>7600000</v>
      </c>
      <c r="D431">
        <v>650.71130000000005</v>
      </c>
      <c r="E431">
        <v>-556121.82931099995</v>
      </c>
      <c r="F431">
        <v>2526076.3304309999</v>
      </c>
      <c r="G431">
        <v>5466.9200559999999</v>
      </c>
      <c r="I431">
        <f t="shared" si="138"/>
        <v>1168.9696798009099</v>
      </c>
      <c r="J431">
        <f t="shared" si="139"/>
        <v>0.36525172754195456</v>
      </c>
      <c r="K431">
        <f t="shared" si="140"/>
        <v>0.99916508920576685</v>
      </c>
      <c r="L431">
        <f t="shared" si="141"/>
        <v>365.90104500006419</v>
      </c>
      <c r="M431">
        <f t="shared" si="142"/>
        <v>-6.1636425199984659</v>
      </c>
      <c r="O431">
        <v>1850</v>
      </c>
      <c r="P431">
        <v>7600000</v>
      </c>
      <c r="Q431">
        <v>650.71130000000005</v>
      </c>
      <c r="R431">
        <v>-556121.82931099995</v>
      </c>
      <c r="S431">
        <v>2526076.3304309999</v>
      </c>
      <c r="T431">
        <v>5466.9200559999999</v>
      </c>
      <c r="U431">
        <v>27933.344623000001</v>
      </c>
      <c r="V431">
        <f t="shared" si="147"/>
        <v>2.7933344623000003</v>
      </c>
      <c r="Y431">
        <v>7600000</v>
      </c>
      <c r="Z431">
        <v>38.657600000000002</v>
      </c>
      <c r="AA431">
        <v>98.212400000000002</v>
      </c>
      <c r="AB431">
        <v>59.5548</v>
      </c>
      <c r="AD431">
        <f t="shared" si="143"/>
        <v>110542.35414743812</v>
      </c>
      <c r="AE431">
        <f t="shared" si="144"/>
        <v>2.5830229024216287</v>
      </c>
      <c r="AF431">
        <f t="shared" si="145"/>
        <v>35.983030090587697</v>
      </c>
      <c r="AG431">
        <f t="shared" si="146"/>
        <v>1.6735666743016207E-2</v>
      </c>
    </row>
    <row r="432" spans="2:33" x14ac:dyDescent="0.2">
      <c r="B432">
        <v>1875</v>
      </c>
      <c r="C432">
        <v>7700000</v>
      </c>
      <c r="D432">
        <v>650.71360200000004</v>
      </c>
      <c r="E432">
        <v>-556109.16873999999</v>
      </c>
      <c r="F432">
        <v>2526076.3304309999</v>
      </c>
      <c r="G432">
        <v>5897.9704320000001</v>
      </c>
      <c r="I432">
        <f t="shared" si="138"/>
        <v>1181.6302508008666</v>
      </c>
      <c r="J432">
        <f t="shared" si="139"/>
        <v>0.37018756169792694</v>
      </c>
      <c r="K432">
        <f t="shared" si="140"/>
        <v>0.99916508920576685</v>
      </c>
      <c r="L432">
        <f t="shared" si="141"/>
        <v>378.56161600002088</v>
      </c>
      <c r="M432">
        <f t="shared" si="142"/>
        <v>-6.3321091600014912</v>
      </c>
      <c r="O432">
        <v>1875</v>
      </c>
      <c r="P432">
        <v>7700000</v>
      </c>
      <c r="Q432">
        <v>650.71360200000004</v>
      </c>
      <c r="R432">
        <v>-556109.16873999999</v>
      </c>
      <c r="S432">
        <v>2526076.3304309999</v>
      </c>
      <c r="T432">
        <v>5897.9704320000001</v>
      </c>
      <c r="U432">
        <v>28477.707023999999</v>
      </c>
      <c r="V432">
        <f t="shared" si="147"/>
        <v>2.8477707024000001</v>
      </c>
      <c r="Y432">
        <v>7700000</v>
      </c>
      <c r="Z432">
        <v>38.396099999999997</v>
      </c>
      <c r="AA432">
        <v>98.537999999999997</v>
      </c>
      <c r="AB432">
        <v>60.1419</v>
      </c>
      <c r="AD432">
        <f t="shared" si="143"/>
        <v>113843.91706975254</v>
      </c>
      <c r="AE432">
        <f t="shared" si="144"/>
        <v>2.5569910865965331</v>
      </c>
      <c r="AF432">
        <f t="shared" si="145"/>
        <v>36.563630325015986</v>
      </c>
      <c r="AG432">
        <f t="shared" si="146"/>
        <v>1.6469918185010986E-2</v>
      </c>
    </row>
    <row r="433" spans="2:33" x14ac:dyDescent="0.2">
      <c r="B433">
        <v>1900</v>
      </c>
      <c r="C433">
        <v>7800000</v>
      </c>
      <c r="D433">
        <v>650.66955399999995</v>
      </c>
      <c r="E433">
        <v>-556090.03178199998</v>
      </c>
      <c r="F433">
        <v>2526076.3304309999</v>
      </c>
      <c r="G433">
        <v>6125.0234469999996</v>
      </c>
      <c r="I433">
        <f t="shared" si="138"/>
        <v>1200.767208800884</v>
      </c>
      <c r="J433">
        <f t="shared" si="139"/>
        <v>0.37512339585389931</v>
      </c>
      <c r="K433">
        <f t="shared" si="140"/>
        <v>0.99916508920576685</v>
      </c>
      <c r="L433">
        <f t="shared" si="141"/>
        <v>397.69857400003821</v>
      </c>
      <c r="M433">
        <f t="shared" si="142"/>
        <v>-6.0730536799990658</v>
      </c>
      <c r="O433">
        <v>1900</v>
      </c>
      <c r="P433">
        <v>7800000</v>
      </c>
      <c r="Q433">
        <v>650.66955399999995</v>
      </c>
      <c r="R433">
        <v>-556090.03178199998</v>
      </c>
      <c r="S433">
        <v>2526076.3304309999</v>
      </c>
      <c r="T433">
        <v>6125.0234469999996</v>
      </c>
      <c r="U433">
        <v>29840.642926</v>
      </c>
      <c r="V433">
        <f t="shared" si="147"/>
        <v>2.9840642926000003</v>
      </c>
      <c r="Y433">
        <v>7800000</v>
      </c>
      <c r="Z433">
        <v>38.663800000000002</v>
      </c>
      <c r="AA433">
        <v>98.706699999999998</v>
      </c>
      <c r="AB433">
        <v>60.042900000000003</v>
      </c>
      <c r="AD433">
        <f t="shared" si="143"/>
        <v>113282.64420794105</v>
      </c>
      <c r="AE433">
        <f t="shared" si="144"/>
        <v>2.6926432975502919</v>
      </c>
      <c r="AF433">
        <f t="shared" si="145"/>
        <v>35.904635969485312</v>
      </c>
      <c r="AG433">
        <f t="shared" si="146"/>
        <v>1.6772207369315725E-2</v>
      </c>
    </row>
    <row r="434" spans="2:33" x14ac:dyDescent="0.2">
      <c r="B434">
        <v>1925</v>
      </c>
      <c r="C434">
        <v>7900000</v>
      </c>
      <c r="D434">
        <v>650.61778200000003</v>
      </c>
      <c r="E434">
        <v>-556074.85463900003</v>
      </c>
      <c r="F434">
        <v>2526076.3304309999</v>
      </c>
      <c r="G434">
        <v>6378.9530260000001</v>
      </c>
      <c r="I434">
        <f t="shared" si="138"/>
        <v>1215.9443518008338</v>
      </c>
      <c r="J434">
        <f t="shared" si="139"/>
        <v>0.38005923000987168</v>
      </c>
      <c r="K434">
        <f t="shared" si="140"/>
        <v>0.99916508920576685</v>
      </c>
      <c r="L434">
        <f t="shared" si="141"/>
        <v>412.87571699998807</v>
      </c>
      <c r="M434">
        <f t="shared" si="142"/>
        <v>-6.2314462800017649</v>
      </c>
      <c r="O434">
        <v>1925</v>
      </c>
      <c r="P434">
        <v>7900000</v>
      </c>
      <c r="Q434">
        <v>650.61778200000003</v>
      </c>
      <c r="R434">
        <v>-556074.85463900003</v>
      </c>
      <c r="S434">
        <v>2526076.3304309999</v>
      </c>
      <c r="T434">
        <v>6378.9530260000001</v>
      </c>
      <c r="U434">
        <v>30888.757412999999</v>
      </c>
      <c r="V434">
        <f t="shared" si="147"/>
        <v>3.0888757412999999</v>
      </c>
      <c r="Y434">
        <v>7900000</v>
      </c>
      <c r="Z434">
        <v>39.241</v>
      </c>
      <c r="AA434">
        <v>98.153800000000004</v>
      </c>
      <c r="AB434">
        <v>58.912799999999997</v>
      </c>
      <c r="AD434">
        <f t="shared" si="143"/>
        <v>107005.81783936714</v>
      </c>
      <c r="AE434">
        <f t="shared" si="144"/>
        <v>2.950713705846578</v>
      </c>
      <c r="AF434">
        <f t="shared" si="145"/>
        <v>33.474755066424358</v>
      </c>
      <c r="AG434">
        <f t="shared" si="146"/>
        <v>1.798967606499427E-2</v>
      </c>
    </row>
    <row r="435" spans="2:33" x14ac:dyDescent="0.2">
      <c r="B435">
        <v>1950</v>
      </c>
      <c r="C435">
        <v>8000000</v>
      </c>
      <c r="D435">
        <v>650.71731299999999</v>
      </c>
      <c r="E435">
        <v>-556059.370979</v>
      </c>
      <c r="F435">
        <v>2526076.3304309999</v>
      </c>
      <c r="G435">
        <v>6660.7220710000001</v>
      </c>
      <c r="I435">
        <f t="shared" si="138"/>
        <v>1231.428011800861</v>
      </c>
      <c r="J435">
        <f t="shared" si="139"/>
        <v>0.384995064165844</v>
      </c>
      <c r="K435">
        <f t="shared" si="140"/>
        <v>0.99916508920576685</v>
      </c>
      <c r="L435">
        <f t="shared" si="141"/>
        <v>428.35937700001523</v>
      </c>
      <c r="M435">
        <f t="shared" si="142"/>
        <v>-6.2191855999986725</v>
      </c>
      <c r="O435">
        <v>1950</v>
      </c>
      <c r="P435">
        <v>8000000</v>
      </c>
      <c r="Q435">
        <v>650.71731299999999</v>
      </c>
      <c r="R435">
        <v>-556059.370979</v>
      </c>
      <c r="S435">
        <v>2526076.3304309999</v>
      </c>
      <c r="T435">
        <v>6660.7220710000001</v>
      </c>
      <c r="U435">
        <v>31797.144592000001</v>
      </c>
      <c r="V435">
        <f t="shared" si="147"/>
        <v>3.1797144592000004</v>
      </c>
      <c r="Y435">
        <v>8000000</v>
      </c>
      <c r="Z435">
        <v>38.871400000000001</v>
      </c>
      <c r="AA435">
        <v>98.394999999999996</v>
      </c>
      <c r="AB435">
        <v>59.523600000000002</v>
      </c>
      <c r="AD435">
        <f t="shared" si="143"/>
        <v>110368.70996163056</v>
      </c>
      <c r="AE435">
        <f t="shared" si="144"/>
        <v>2.9449381768373115</v>
      </c>
      <c r="AF435">
        <f t="shared" si="145"/>
        <v>34.084121609689191</v>
      </c>
      <c r="AG435">
        <f t="shared" si="146"/>
        <v>1.7668051032560889E-2</v>
      </c>
    </row>
    <row r="436" spans="2:33" x14ac:dyDescent="0.2">
      <c r="B436">
        <v>1975</v>
      </c>
      <c r="C436">
        <v>8100000</v>
      </c>
      <c r="D436">
        <v>650.77036099999998</v>
      </c>
      <c r="E436">
        <v>-556032.60384</v>
      </c>
      <c r="F436">
        <v>2526076.3304309999</v>
      </c>
      <c r="G436">
        <v>6834.9495299999999</v>
      </c>
      <c r="I436">
        <f t="shared" si="138"/>
        <v>1258.1951508008642</v>
      </c>
      <c r="J436">
        <f t="shared" si="139"/>
        <v>0.38993089832181638</v>
      </c>
      <c r="K436">
        <f t="shared" si="140"/>
        <v>0.99916508920576685</v>
      </c>
      <c r="L436">
        <f t="shared" si="141"/>
        <v>455.12651600001846</v>
      </c>
      <c r="M436">
        <f t="shared" si="142"/>
        <v>-5.7678464399996301</v>
      </c>
      <c r="O436">
        <v>1975</v>
      </c>
      <c r="P436">
        <v>8100000</v>
      </c>
      <c r="Q436">
        <v>650.77036099999998</v>
      </c>
      <c r="R436">
        <v>-556032.60384</v>
      </c>
      <c r="S436">
        <v>2526076.3304309999</v>
      </c>
      <c r="T436">
        <v>6834.9495299999999</v>
      </c>
      <c r="U436">
        <v>32853.497298000002</v>
      </c>
      <c r="V436">
        <f t="shared" si="147"/>
        <v>3.2853497298000005</v>
      </c>
      <c r="Y436">
        <v>8100000</v>
      </c>
      <c r="Z436">
        <v>38.503</v>
      </c>
      <c r="AA436">
        <v>98.327799999999996</v>
      </c>
      <c r="AB436">
        <v>59.824800000000003</v>
      </c>
      <c r="AD436">
        <f t="shared" si="143"/>
        <v>112052.65825840119</v>
      </c>
      <c r="AE436">
        <f t="shared" si="144"/>
        <v>2.997046425122837</v>
      </c>
      <c r="AF436">
        <f t="shared" si="145"/>
        <v>34.166132052257822</v>
      </c>
      <c r="AG436">
        <f t="shared" si="146"/>
        <v>1.7625641646497249E-2</v>
      </c>
    </row>
    <row r="437" spans="2:33" x14ac:dyDescent="0.2">
      <c r="B437">
        <v>2000</v>
      </c>
      <c r="C437">
        <v>8200000</v>
      </c>
      <c r="D437">
        <v>650.68575499999997</v>
      </c>
      <c r="E437">
        <v>-556015.71790399996</v>
      </c>
      <c r="F437">
        <v>2526076.3304309999</v>
      </c>
      <c r="G437">
        <v>7129.0727559999996</v>
      </c>
      <c r="I437">
        <f t="shared" si="138"/>
        <v>1275.0810868008994</v>
      </c>
      <c r="J437">
        <f t="shared" si="139"/>
        <v>0.39486673247778875</v>
      </c>
      <c r="K437">
        <f t="shared" si="140"/>
        <v>0.99916508920576685</v>
      </c>
      <c r="L437">
        <f t="shared" si="141"/>
        <v>472.0124520000536</v>
      </c>
      <c r="M437">
        <f t="shared" si="142"/>
        <v>-6.1630945599983535</v>
      </c>
      <c r="O437">
        <v>2000</v>
      </c>
      <c r="P437">
        <v>8200000</v>
      </c>
      <c r="Q437">
        <v>650.68575499999997</v>
      </c>
      <c r="R437">
        <v>-556015.71790399996</v>
      </c>
      <c r="S437">
        <v>2526076.3304309999</v>
      </c>
      <c r="T437">
        <v>7129.0727559999996</v>
      </c>
      <c r="U437">
        <v>33964.335866000001</v>
      </c>
      <c r="V437">
        <f t="shared" si="147"/>
        <v>3.3964335866000002</v>
      </c>
      <c r="Y437">
        <v>8200000</v>
      </c>
      <c r="Z437">
        <v>38.8185</v>
      </c>
      <c r="AA437">
        <v>98.035700000000006</v>
      </c>
      <c r="AB437">
        <v>59.217199999999998</v>
      </c>
      <c r="AD437">
        <f t="shared" si="143"/>
        <v>108673.08685110924</v>
      </c>
      <c r="AE437">
        <f t="shared" si="144"/>
        <v>3.1947372840158463</v>
      </c>
      <c r="AF437">
        <f t="shared" si="145"/>
        <v>32.721466450868995</v>
      </c>
      <c r="AG437">
        <f t="shared" si="146"/>
        <v>1.8403820651015083E-2</v>
      </c>
    </row>
    <row r="438" spans="2:33" x14ac:dyDescent="0.2">
      <c r="B438">
        <v>2025</v>
      </c>
      <c r="C438">
        <v>8300000</v>
      </c>
      <c r="D438">
        <v>650.70128099999999</v>
      </c>
      <c r="E438">
        <v>-555986.24779199995</v>
      </c>
      <c r="F438">
        <v>2526076.3304309999</v>
      </c>
      <c r="G438">
        <v>7381.1281740000004</v>
      </c>
      <c r="I438">
        <f t="shared" si="138"/>
        <v>1304.5511988009093</v>
      </c>
      <c r="J438">
        <f t="shared" si="139"/>
        <v>0.39980256663376113</v>
      </c>
      <c r="K438">
        <f t="shared" si="140"/>
        <v>0.99916508920576685</v>
      </c>
      <c r="L438">
        <f t="shared" si="141"/>
        <v>501.48256400006358</v>
      </c>
      <c r="M438">
        <f t="shared" si="142"/>
        <v>-5.6597275199993602</v>
      </c>
      <c r="O438">
        <v>2025</v>
      </c>
      <c r="P438">
        <v>8300000</v>
      </c>
      <c r="Q438">
        <v>650.70128099999999</v>
      </c>
      <c r="R438">
        <v>-555986.24779199995</v>
      </c>
      <c r="S438">
        <v>2526076.3304309999</v>
      </c>
      <c r="T438">
        <v>7381.1281740000004</v>
      </c>
      <c r="U438">
        <v>35045.069897000001</v>
      </c>
      <c r="V438">
        <f t="shared" si="147"/>
        <v>3.5045069897000003</v>
      </c>
      <c r="Y438">
        <v>8300000</v>
      </c>
      <c r="Z438">
        <v>38.5762</v>
      </c>
      <c r="AA438">
        <v>98.529899999999998</v>
      </c>
      <c r="AB438">
        <v>59.953699999999998</v>
      </c>
      <c r="AD438">
        <f t="shared" si="143"/>
        <v>112778.51428365566</v>
      </c>
      <c r="AE438">
        <f t="shared" si="144"/>
        <v>3.1763956176831512</v>
      </c>
      <c r="AF438">
        <f t="shared" si="145"/>
        <v>33.538380889687623</v>
      </c>
      <c r="AG438">
        <f t="shared" si="146"/>
        <v>1.7955547764238206E-2</v>
      </c>
    </row>
    <row r="439" spans="2:33" x14ac:dyDescent="0.2">
      <c r="B439">
        <v>2050</v>
      </c>
      <c r="C439">
        <v>8400000</v>
      </c>
      <c r="D439">
        <v>650.75524299999995</v>
      </c>
      <c r="E439">
        <v>-555953.81741400005</v>
      </c>
      <c r="F439">
        <v>2526076.3304309999</v>
      </c>
      <c r="G439">
        <v>7675.4720790000001</v>
      </c>
      <c r="I439">
        <f t="shared" si="138"/>
        <v>1336.981576800812</v>
      </c>
      <c r="J439">
        <f t="shared" si="139"/>
        <v>0.40473840078973344</v>
      </c>
      <c r="K439">
        <f t="shared" si="140"/>
        <v>0.99916508920576685</v>
      </c>
      <c r="L439">
        <f t="shared" si="141"/>
        <v>533.91294199996628</v>
      </c>
      <c r="M439">
        <f t="shared" si="142"/>
        <v>-5.5413168800036514</v>
      </c>
      <c r="O439">
        <v>2050</v>
      </c>
      <c r="P439">
        <v>8400000</v>
      </c>
      <c r="Q439">
        <v>650.75524299999995</v>
      </c>
      <c r="R439">
        <v>-555953.81741400005</v>
      </c>
      <c r="S439">
        <v>2526076.3304309999</v>
      </c>
      <c r="T439">
        <v>7675.4720790000001</v>
      </c>
      <c r="U439">
        <v>36335.737996999997</v>
      </c>
      <c r="V439">
        <f t="shared" si="147"/>
        <v>3.6335737996999997</v>
      </c>
      <c r="Y439">
        <v>8400000</v>
      </c>
      <c r="Z439">
        <v>38.511200000000002</v>
      </c>
      <c r="AA439">
        <v>98.419499999999999</v>
      </c>
      <c r="AB439">
        <v>59.908299999999997</v>
      </c>
      <c r="AD439">
        <f t="shared" si="143"/>
        <v>112522.50331389815</v>
      </c>
      <c r="AE439">
        <f t="shared" si="144"/>
        <v>3.3008715654205618</v>
      </c>
      <c r="AF439">
        <f t="shared" si="145"/>
        <v>33.054171461282664</v>
      </c>
      <c r="AG439">
        <f t="shared" si="146"/>
        <v>1.8218577969965902E-2</v>
      </c>
    </row>
    <row r="440" spans="2:33" x14ac:dyDescent="0.2">
      <c r="B440">
        <v>2075</v>
      </c>
      <c r="C440">
        <v>8500000</v>
      </c>
      <c r="D440">
        <v>650.71668099999999</v>
      </c>
      <c r="E440">
        <v>-555957.40379300003</v>
      </c>
      <c r="F440">
        <v>2526076.3304309999</v>
      </c>
      <c r="G440">
        <v>7999.628976</v>
      </c>
      <c r="I440">
        <f t="shared" si="138"/>
        <v>1333.3951978008263</v>
      </c>
      <c r="J440">
        <f t="shared" si="139"/>
        <v>0.40967423494570582</v>
      </c>
      <c r="K440">
        <f t="shared" si="140"/>
        <v>0.99916508920576685</v>
      </c>
      <c r="L440">
        <f t="shared" si="141"/>
        <v>530.32656299998052</v>
      </c>
      <c r="M440">
        <f t="shared" si="142"/>
        <v>-6.9819871599991892</v>
      </c>
      <c r="O440">
        <v>2075</v>
      </c>
      <c r="P440">
        <v>8500000</v>
      </c>
      <c r="Q440">
        <v>650.71668099999999</v>
      </c>
      <c r="R440">
        <v>-555957.40379300003</v>
      </c>
      <c r="S440">
        <v>2526076.3304309999</v>
      </c>
      <c r="T440">
        <v>7999.628976</v>
      </c>
      <c r="U440">
        <v>37194.046650999997</v>
      </c>
      <c r="V440">
        <f t="shared" si="147"/>
        <v>3.7194046650999999</v>
      </c>
      <c r="Y440">
        <v>8500000</v>
      </c>
      <c r="Z440">
        <v>38.241199999999999</v>
      </c>
      <c r="AA440">
        <v>98.230199999999996</v>
      </c>
      <c r="AB440">
        <v>59.988999999999997</v>
      </c>
      <c r="AD440">
        <f t="shared" si="143"/>
        <v>112977.83939750343</v>
      </c>
      <c r="AE440">
        <f t="shared" si="144"/>
        <v>3.3652256705798465</v>
      </c>
      <c r="AF440">
        <f t="shared" si="145"/>
        <v>32.788074643458579</v>
      </c>
      <c r="AG440">
        <f t="shared" si="146"/>
        <v>1.836643372776213E-2</v>
      </c>
    </row>
    <row r="441" spans="2:33" x14ac:dyDescent="0.2">
      <c r="B441">
        <v>2100</v>
      </c>
      <c r="C441">
        <v>8600000</v>
      </c>
      <c r="D441">
        <v>650.761886</v>
      </c>
      <c r="E441">
        <v>-555917.55375399999</v>
      </c>
      <c r="F441">
        <v>2526076.3304309999</v>
      </c>
      <c r="G441">
        <v>8365.5454059999993</v>
      </c>
      <c r="I441">
        <f t="shared" si="138"/>
        <v>1373.2452368008671</v>
      </c>
      <c r="J441">
        <f t="shared" si="139"/>
        <v>0.41461006910167819</v>
      </c>
      <c r="K441">
        <f t="shared" si="140"/>
        <v>0.99916508920576685</v>
      </c>
      <c r="L441">
        <f t="shared" si="141"/>
        <v>570.17660200002138</v>
      </c>
      <c r="M441">
        <f t="shared" si="142"/>
        <v>-5.2445304399981252</v>
      </c>
      <c r="O441">
        <v>2100</v>
      </c>
      <c r="P441">
        <v>8600000</v>
      </c>
      <c r="Q441">
        <v>650.761886</v>
      </c>
      <c r="R441">
        <v>-555917.55375399999</v>
      </c>
      <c r="S441">
        <v>2526076.3304309999</v>
      </c>
      <c r="T441">
        <v>8365.5454059999993</v>
      </c>
      <c r="U441">
        <v>38382.093970000002</v>
      </c>
      <c r="V441">
        <f t="shared" si="147"/>
        <v>3.8382093970000004</v>
      </c>
      <c r="Y441">
        <v>8600000</v>
      </c>
      <c r="Z441">
        <v>38.595700000000001</v>
      </c>
      <c r="AA441">
        <v>98.624300000000005</v>
      </c>
      <c r="AB441">
        <v>60.028599999999997</v>
      </c>
      <c r="AD441">
        <f t="shared" si="143"/>
        <v>113201.72426407466</v>
      </c>
      <c r="AE441">
        <f t="shared" si="144"/>
        <v>3.4658490925122876</v>
      </c>
      <c r="AF441">
        <f t="shared" si="145"/>
        <v>32.46194207229798</v>
      </c>
      <c r="AG441">
        <f t="shared" si="146"/>
        <v>1.8550954180708089E-2</v>
      </c>
    </row>
    <row r="442" spans="2:33" x14ac:dyDescent="0.2">
      <c r="B442">
        <v>2125</v>
      </c>
      <c r="C442">
        <v>8700000</v>
      </c>
      <c r="D442">
        <v>650.67942600000003</v>
      </c>
      <c r="E442">
        <v>-555891.88329699996</v>
      </c>
      <c r="F442">
        <v>2526076.3304309999</v>
      </c>
      <c r="G442">
        <v>8533.5162729999993</v>
      </c>
      <c r="I442">
        <f t="shared" si="138"/>
        <v>1398.9156938008964</v>
      </c>
      <c r="J442">
        <f t="shared" si="139"/>
        <v>0.41954590325765057</v>
      </c>
      <c r="K442">
        <f t="shared" si="140"/>
        <v>0.99916508920576685</v>
      </c>
      <c r="L442">
        <f t="shared" si="141"/>
        <v>595.84705900005065</v>
      </c>
      <c r="M442">
        <f t="shared" si="142"/>
        <v>-5.811713719998588</v>
      </c>
      <c r="O442">
        <v>2125</v>
      </c>
      <c r="P442">
        <v>8700000</v>
      </c>
      <c r="Q442">
        <v>650.67942600000003</v>
      </c>
      <c r="R442">
        <v>-555891.88329699996</v>
      </c>
      <c r="S442">
        <v>2526076.3304309999</v>
      </c>
      <c r="T442">
        <v>8533.5162729999993</v>
      </c>
      <c r="U442">
        <v>39556.959801999998</v>
      </c>
      <c r="V442">
        <f t="shared" si="147"/>
        <v>3.9556959801999998</v>
      </c>
      <c r="Y442">
        <v>8700000</v>
      </c>
      <c r="Z442">
        <v>37.927599999999998</v>
      </c>
      <c r="AA442">
        <v>98.587199999999996</v>
      </c>
      <c r="AB442">
        <v>60.659599999999998</v>
      </c>
      <c r="AD442">
        <f t="shared" si="143"/>
        <v>116809.19318032093</v>
      </c>
      <c r="AE442">
        <f t="shared" si="144"/>
        <v>3.4616241211892436</v>
      </c>
      <c r="AF442">
        <f t="shared" si="145"/>
        <v>33.102351121500824</v>
      </c>
      <c r="AG442">
        <f t="shared" si="146"/>
        <v>1.8192061276543454E-2</v>
      </c>
    </row>
    <row r="443" spans="2:33" x14ac:dyDescent="0.2">
      <c r="B443">
        <v>2150</v>
      </c>
      <c r="C443">
        <v>8800000</v>
      </c>
      <c r="D443">
        <v>650.74375999999995</v>
      </c>
      <c r="E443">
        <v>-555869.08091500006</v>
      </c>
      <c r="F443">
        <v>2526076.3304309999</v>
      </c>
      <c r="G443">
        <v>8895.9480779999994</v>
      </c>
      <c r="I443">
        <f t="shared" si="138"/>
        <v>1421.7180758008035</v>
      </c>
      <c r="J443">
        <f t="shared" si="139"/>
        <v>0.42448173741362288</v>
      </c>
      <c r="K443">
        <f t="shared" si="140"/>
        <v>0.99916508920576685</v>
      </c>
      <c r="L443">
        <f t="shared" si="141"/>
        <v>618.64944099995773</v>
      </c>
      <c r="M443">
        <f t="shared" si="142"/>
        <v>-5.9264367200034762</v>
      </c>
      <c r="O443">
        <v>2150</v>
      </c>
      <c r="P443">
        <v>8800000</v>
      </c>
      <c r="Q443">
        <v>650.74375999999995</v>
      </c>
      <c r="R443">
        <v>-555869.08091500006</v>
      </c>
      <c r="S443">
        <v>2526076.3304309999</v>
      </c>
      <c r="T443">
        <v>8895.9480779999994</v>
      </c>
      <c r="U443">
        <v>40721.338812000002</v>
      </c>
      <c r="V443">
        <f t="shared" si="147"/>
        <v>4.0721338812000001</v>
      </c>
      <c r="Y443">
        <v>8800000</v>
      </c>
      <c r="Z443">
        <v>37.436300000000003</v>
      </c>
      <c r="AA443">
        <v>98.587999999999994</v>
      </c>
      <c r="AB443">
        <v>61.151699999999998</v>
      </c>
      <c r="AD443">
        <f t="shared" si="143"/>
        <v>119675.15595379428</v>
      </c>
      <c r="AE443">
        <f t="shared" si="144"/>
        <v>3.4781801528688736</v>
      </c>
      <c r="AF443">
        <f t="shared" si="145"/>
        <v>33.520176239709258</v>
      </c>
      <c r="AG443">
        <f t="shared" si="146"/>
        <v>1.7965299337734723E-2</v>
      </c>
    </row>
    <row r="444" spans="2:33" x14ac:dyDescent="0.2">
      <c r="B444">
        <v>2175</v>
      </c>
      <c r="C444">
        <v>8900000</v>
      </c>
      <c r="D444">
        <v>650.71680000000003</v>
      </c>
      <c r="E444">
        <v>-555857.99028899998</v>
      </c>
      <c r="F444">
        <v>2526076.3304309999</v>
      </c>
      <c r="G444">
        <v>9126.9324410000008</v>
      </c>
      <c r="I444">
        <f t="shared" si="138"/>
        <v>1432.808701800881</v>
      </c>
      <c r="J444">
        <f t="shared" si="139"/>
        <v>0.42941757156959526</v>
      </c>
      <c r="K444">
        <f t="shared" si="140"/>
        <v>0.99916508920576685</v>
      </c>
      <c r="L444">
        <f t="shared" si="141"/>
        <v>629.7400670000352</v>
      </c>
      <c r="M444">
        <f t="shared" si="142"/>
        <v>-6.3949069599966606</v>
      </c>
      <c r="O444">
        <v>2175</v>
      </c>
      <c r="P444">
        <v>8900000</v>
      </c>
      <c r="Q444">
        <v>650.71680000000003</v>
      </c>
      <c r="R444">
        <v>-555857.99028899998</v>
      </c>
      <c r="S444">
        <v>2526076.3304309999</v>
      </c>
      <c r="T444">
        <v>9126.9324410000008</v>
      </c>
      <c r="U444">
        <v>41906.254878</v>
      </c>
      <c r="V444">
        <f t="shared" si="147"/>
        <v>4.1906254878000002</v>
      </c>
      <c r="Y444">
        <v>8900000</v>
      </c>
      <c r="Z444">
        <v>36.865600000000001</v>
      </c>
      <c r="AA444">
        <v>98.877799999999993</v>
      </c>
      <c r="AB444">
        <v>62.0122</v>
      </c>
      <c r="AD444">
        <f t="shared" si="143"/>
        <v>124798.62913170255</v>
      </c>
      <c r="AE444">
        <f t="shared" si="144"/>
        <v>3.4324408500547978</v>
      </c>
      <c r="AF444">
        <f t="shared" si="145"/>
        <v>34.553441132464954</v>
      </c>
      <c r="AG444">
        <f t="shared" si="146"/>
        <v>1.742807605446273E-2</v>
      </c>
    </row>
    <row r="445" spans="2:33" x14ac:dyDescent="0.2">
      <c r="B445">
        <v>2200</v>
      </c>
      <c r="C445">
        <v>9000000</v>
      </c>
      <c r="D445">
        <v>650.65401799999995</v>
      </c>
      <c r="E445">
        <v>-555824.13257500005</v>
      </c>
      <c r="F445">
        <v>2526076.3304309999</v>
      </c>
      <c r="G445">
        <v>9351.3392330000006</v>
      </c>
      <c r="I445">
        <f t="shared" si="138"/>
        <v>1466.6664158008061</v>
      </c>
      <c r="J445">
        <f t="shared" si="139"/>
        <v>0.43435340572556763</v>
      </c>
      <c r="K445">
        <f t="shared" si="140"/>
        <v>0.99916508920576685</v>
      </c>
      <c r="L445">
        <f t="shared" si="141"/>
        <v>663.59778099996038</v>
      </c>
      <c r="M445">
        <f t="shared" si="142"/>
        <v>-5.4842234400027516</v>
      </c>
      <c r="O445">
        <v>2200</v>
      </c>
      <c r="P445">
        <v>9000000</v>
      </c>
      <c r="Q445">
        <v>650.65401799999995</v>
      </c>
      <c r="R445">
        <v>-555824.13257500005</v>
      </c>
      <c r="S445">
        <v>2526076.3304309999</v>
      </c>
      <c r="T445">
        <v>9351.3392330000006</v>
      </c>
      <c r="U445">
        <v>43267.580558000001</v>
      </c>
      <c r="V445">
        <f t="shared" si="147"/>
        <v>4.3267580558000001</v>
      </c>
      <c r="Y445">
        <v>9000000</v>
      </c>
      <c r="Z445">
        <v>37.2226</v>
      </c>
      <c r="AA445">
        <v>98.507999999999996</v>
      </c>
      <c r="AB445">
        <v>61.285400000000003</v>
      </c>
      <c r="AD445">
        <f t="shared" si="143"/>
        <v>120461.83450625621</v>
      </c>
      <c r="AE445">
        <f t="shared" si="144"/>
        <v>3.6715307076371007</v>
      </c>
      <c r="AF445">
        <f t="shared" si="145"/>
        <v>32.973689427121585</v>
      </c>
      <c r="AG445">
        <f t="shared" si="146"/>
        <v>1.8263045793858821E-2</v>
      </c>
    </row>
  </sheetData>
  <sortState xmlns:xlrd2="http://schemas.microsoft.com/office/spreadsheetml/2017/richdata2" ref="AI25:AJ325">
    <sortCondition ref="AJ25:AJ325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ACD6-3E05-B143-87AF-DFF76C74E557}">
  <dimension ref="B2:H261"/>
  <sheetViews>
    <sheetView workbookViewId="0">
      <selection activeCell="M21" sqref="M21"/>
    </sheetView>
  </sheetViews>
  <sheetFormatPr baseColWidth="10" defaultRowHeight="16" x14ac:dyDescent="0.2"/>
  <sheetData>
    <row r="2" spans="2:4" x14ac:dyDescent="0.2">
      <c r="C2" t="s">
        <v>105</v>
      </c>
    </row>
    <row r="3" spans="2:4" x14ac:dyDescent="0.2">
      <c r="B3" t="s">
        <v>106</v>
      </c>
    </row>
    <row r="4" spans="2:4" x14ac:dyDescent="0.2">
      <c r="C4" t="s">
        <v>19</v>
      </c>
      <c r="D4" t="s">
        <v>22</v>
      </c>
    </row>
    <row r="5" spans="2:4" x14ac:dyDescent="0.2">
      <c r="C5">
        <v>7.6401197970784179E-3</v>
      </c>
      <c r="D5">
        <v>-4.1277267519999299</v>
      </c>
    </row>
    <row r="6" spans="2:4" x14ac:dyDescent="0.2">
      <c r="C6">
        <v>8.7834870443566099E-3</v>
      </c>
      <c r="D6">
        <v>-4.1198375500005202</v>
      </c>
    </row>
    <row r="7" spans="2:4" x14ac:dyDescent="0.2">
      <c r="C7">
        <v>9.8716683119447184E-3</v>
      </c>
      <c r="D7">
        <v>-4.1384208799991757</v>
      </c>
    </row>
    <row r="8" spans="2:4" x14ac:dyDescent="0.2">
      <c r="C8">
        <v>1.0287007509515483E-2</v>
      </c>
      <c r="D8">
        <v>-4.101050219999161</v>
      </c>
    </row>
    <row r="9" spans="2:4" x14ac:dyDescent="0.2">
      <c r="C9">
        <v>1.5280239594156836E-2</v>
      </c>
      <c r="D9">
        <v>-4.0953595599997792</v>
      </c>
    </row>
    <row r="10" spans="2:4" x14ac:dyDescent="0.2">
      <c r="C10">
        <v>1.756697408871322E-2</v>
      </c>
      <c r="D10">
        <v>-4.4815771499963004</v>
      </c>
    </row>
    <row r="11" spans="2:4" x14ac:dyDescent="0.2">
      <c r="C11">
        <v>1.9743336623889437E-2</v>
      </c>
      <c r="D11">
        <v>-3.9621263399999589</v>
      </c>
    </row>
    <row r="12" spans="2:4" x14ac:dyDescent="0.2">
      <c r="C12">
        <v>2.0574015019030965E-2</v>
      </c>
      <c r="D12">
        <v>-3.899211930000456</v>
      </c>
    </row>
    <row r="13" spans="2:4" x14ac:dyDescent="0.2">
      <c r="C13">
        <v>2.2920359391235254E-2</v>
      </c>
      <c r="D13">
        <v>-4.021434024000075</v>
      </c>
    </row>
    <row r="14" spans="2:4" x14ac:dyDescent="0.2">
      <c r="C14">
        <v>2.6350461133069828E-2</v>
      </c>
      <c r="D14">
        <v>-4.2067300000018433</v>
      </c>
    </row>
    <row r="15" spans="2:4" x14ac:dyDescent="0.2">
      <c r="C15">
        <v>2.67022696929239E-2</v>
      </c>
      <c r="D15">
        <v>-4.2987846000026906</v>
      </c>
    </row>
    <row r="16" spans="2:4" x14ac:dyDescent="0.2">
      <c r="C16">
        <v>2.9615004935834157E-2</v>
      </c>
      <c r="D16">
        <v>-4.257693320000544</v>
      </c>
    </row>
    <row r="17" spans="3:8" x14ac:dyDescent="0.2">
      <c r="C17">
        <v>3.0560479188313672E-2</v>
      </c>
      <c r="D17">
        <v>-4.0281549039999955</v>
      </c>
    </row>
    <row r="18" spans="3:8" x14ac:dyDescent="0.2">
      <c r="C18">
        <v>3.0861022528546445E-2</v>
      </c>
      <c r="D18">
        <v>-4.1384088000003247</v>
      </c>
    </row>
    <row r="19" spans="3:8" x14ac:dyDescent="0.2">
      <c r="C19">
        <v>3.513394817742644E-2</v>
      </c>
      <c r="D19">
        <v>-3.9256077999970871</v>
      </c>
    </row>
    <row r="20" spans="3:8" x14ac:dyDescent="0.2">
      <c r="C20">
        <v>3.820059898539209E-2</v>
      </c>
      <c r="D20">
        <v>-4.094239176000003</v>
      </c>
    </row>
    <row r="21" spans="3:8" x14ac:dyDescent="0.2">
      <c r="C21">
        <v>3.9486673247778874E-2</v>
      </c>
      <c r="D21">
        <v>-3.8429908600007185</v>
      </c>
    </row>
    <row r="22" spans="3:8" x14ac:dyDescent="0.2">
      <c r="C22">
        <v>4.1148030038061931E-2</v>
      </c>
      <c r="D22">
        <v>-4.0884421200002548</v>
      </c>
    </row>
    <row r="23" spans="3:8" x14ac:dyDescent="0.2">
      <c r="C23">
        <v>4.3917435221783048E-2</v>
      </c>
      <c r="D23">
        <v>-3.5402958500047674</v>
      </c>
    </row>
    <row r="24" spans="3:8" x14ac:dyDescent="0.2">
      <c r="C24">
        <v>4.5840718782470508E-2</v>
      </c>
      <c r="D24">
        <v>-4.007576927999966</v>
      </c>
    </row>
    <row r="25" spans="3:8" x14ac:dyDescent="0.2">
      <c r="C25">
        <v>4.9358341559723594E-2</v>
      </c>
      <c r="D25">
        <v>-4.1471782799996433</v>
      </c>
    </row>
    <row r="26" spans="3:8" x14ac:dyDescent="0.2">
      <c r="C26">
        <v>5.143503754757741E-2</v>
      </c>
      <c r="D26">
        <v>-4.0785190599993806</v>
      </c>
    </row>
    <row r="27" spans="3:8" x14ac:dyDescent="0.2">
      <c r="C27">
        <v>5.2700922266139656E-2</v>
      </c>
      <c r="D27">
        <v>-4.270050800000317</v>
      </c>
    </row>
    <row r="28" spans="3:8" x14ac:dyDescent="0.2">
      <c r="C28">
        <v>5.3404539385847799E-2</v>
      </c>
      <c r="D28">
        <v>-3.856421299997018</v>
      </c>
    </row>
    <row r="29" spans="3:8" x14ac:dyDescent="0.2">
      <c r="C29">
        <v>5.3480838579548926E-2</v>
      </c>
      <c r="D29">
        <v>-4.0192874080003236</v>
      </c>
    </row>
    <row r="30" spans="3:8" x14ac:dyDescent="0.2">
      <c r="C30">
        <v>5.9230009871668314E-2</v>
      </c>
      <c r="D30">
        <v>-3.9996403399994596</v>
      </c>
      <c r="G30" t="s">
        <v>107</v>
      </c>
      <c r="H30">
        <v>0.95860000000000001</v>
      </c>
    </row>
    <row r="31" spans="3:8" x14ac:dyDescent="0.2">
      <c r="C31">
        <v>6.1120958376627343E-2</v>
      </c>
      <c r="D31">
        <v>-4.0175696479999461</v>
      </c>
    </row>
    <row r="32" spans="3:8" x14ac:dyDescent="0.2">
      <c r="C32">
        <v>6.1484409310496264E-2</v>
      </c>
      <c r="D32">
        <v>-4.424526999997906</v>
      </c>
    </row>
    <row r="33" spans="3:4" x14ac:dyDescent="0.2">
      <c r="C33">
        <v>6.1722045057092889E-2</v>
      </c>
      <c r="D33">
        <v>-4.0237713100004475</v>
      </c>
    </row>
    <row r="34" spans="3:4" x14ac:dyDescent="0.2">
      <c r="C34">
        <v>6.8761078173705761E-2</v>
      </c>
      <c r="D34">
        <v>-3.9838276879996992</v>
      </c>
    </row>
    <row r="35" spans="3:4" x14ac:dyDescent="0.2">
      <c r="C35">
        <v>6.9101678183613027E-2</v>
      </c>
      <c r="D35">
        <v>-3.946149039999582</v>
      </c>
    </row>
    <row r="36" spans="3:4" x14ac:dyDescent="0.2">
      <c r="C36">
        <v>7.026789635485288E-2</v>
      </c>
      <c r="D36">
        <v>-3.6608543499978254</v>
      </c>
    </row>
    <row r="37" spans="3:4" x14ac:dyDescent="0.2">
      <c r="C37">
        <v>7.2009052566608375E-2</v>
      </c>
      <c r="D37">
        <v>-4.0665857999993023</v>
      </c>
    </row>
    <row r="38" spans="3:4" x14ac:dyDescent="0.2">
      <c r="C38">
        <v>7.6401197970784179E-2</v>
      </c>
      <c r="D38">
        <v>-4.0135320640001444</v>
      </c>
    </row>
    <row r="39" spans="3:4" x14ac:dyDescent="0.2">
      <c r="C39">
        <v>7.8973346495557747E-2</v>
      </c>
      <c r="D39">
        <v>-3.9982325800019316</v>
      </c>
    </row>
    <row r="40" spans="3:4" x14ac:dyDescent="0.2">
      <c r="C40">
        <v>7.9051383399209488E-2</v>
      </c>
      <c r="D40">
        <v>-3.7972103500005319</v>
      </c>
    </row>
    <row r="41" spans="3:4" x14ac:dyDescent="0.2">
      <c r="C41">
        <v>8.0106809078771699E-2</v>
      </c>
      <c r="D41">
        <v>-3.8007227999996389</v>
      </c>
    </row>
    <row r="42" spans="3:4" x14ac:dyDescent="0.2">
      <c r="C42">
        <v>8.2296060076123861E-2</v>
      </c>
      <c r="D42">
        <v>-3.8835349000000861</v>
      </c>
    </row>
    <row r="43" spans="3:4" x14ac:dyDescent="0.2">
      <c r="C43">
        <v>8.4041317767862597E-2</v>
      </c>
      <c r="D43">
        <v>-3.9652626160001381</v>
      </c>
    </row>
    <row r="44" spans="3:4" x14ac:dyDescent="0.2">
      <c r="C44">
        <v>8.7834870443566096E-2</v>
      </c>
      <c r="D44">
        <v>-4.3764461500011382</v>
      </c>
    </row>
    <row r="45" spans="3:4" x14ac:dyDescent="0.2">
      <c r="C45">
        <v>8.8845014807502468E-2</v>
      </c>
      <c r="D45">
        <v>-4.0890427399985496</v>
      </c>
    </row>
    <row r="46" spans="3:4" x14ac:dyDescent="0.2">
      <c r="C46">
        <v>9.1681437564941015E-2</v>
      </c>
      <c r="D46">
        <v>-4.0349444720000029</v>
      </c>
    </row>
    <row r="47" spans="3:4" x14ac:dyDescent="0.2">
      <c r="C47">
        <v>9.2583067585639334E-2</v>
      </c>
      <c r="D47">
        <v>-4.0241936000005811</v>
      </c>
    </row>
    <row r="48" spans="3:4" x14ac:dyDescent="0.2">
      <c r="C48">
        <v>9.6618357487922704E-2</v>
      </c>
      <c r="D48">
        <v>-4.1025492500013199</v>
      </c>
    </row>
    <row r="49" spans="3:4" x14ac:dyDescent="0.2">
      <c r="C49">
        <v>9.8716683119447188E-2</v>
      </c>
      <c r="D49">
        <v>-3.844826919999905</v>
      </c>
    </row>
    <row r="50" spans="3:4" x14ac:dyDescent="0.2">
      <c r="C50">
        <v>9.9321557362019433E-2</v>
      </c>
      <c r="D50">
        <v>-3.9618987839999606</v>
      </c>
    </row>
    <row r="51" spans="3:4" x14ac:dyDescent="0.2">
      <c r="C51">
        <v>0.10287007509515482</v>
      </c>
      <c r="D51">
        <v>-4.0028188899997623</v>
      </c>
    </row>
    <row r="52" spans="3:4" x14ac:dyDescent="0.2">
      <c r="C52">
        <v>0.10540184453227931</v>
      </c>
      <c r="D52">
        <v>-3.6093784499994941</v>
      </c>
    </row>
    <row r="53" spans="3:4" x14ac:dyDescent="0.2">
      <c r="C53">
        <v>0.1068090787716956</v>
      </c>
      <c r="D53">
        <v>-4.3573339500022117</v>
      </c>
    </row>
    <row r="54" spans="3:4" x14ac:dyDescent="0.2">
      <c r="C54">
        <v>0.10696167715909785</v>
      </c>
      <c r="D54">
        <v>-4.1174829359999858</v>
      </c>
    </row>
    <row r="55" spans="3:4" x14ac:dyDescent="0.2">
      <c r="C55">
        <v>0.10858835143139191</v>
      </c>
      <c r="D55">
        <v>-4.236544099999592</v>
      </c>
    </row>
    <row r="56" spans="3:4" x14ac:dyDescent="0.2">
      <c r="C56">
        <v>0.11315708260467031</v>
      </c>
      <c r="D56">
        <v>-4.00240099000046</v>
      </c>
    </row>
    <row r="57" spans="3:4" x14ac:dyDescent="0.2">
      <c r="C57">
        <v>0.11418533157663592</v>
      </c>
      <c r="D57">
        <v>-4.2390693000017192</v>
      </c>
    </row>
    <row r="58" spans="3:4" x14ac:dyDescent="0.2">
      <c r="C58">
        <v>0.11460179695617627</v>
      </c>
      <c r="D58">
        <v>-3.9400748319998384</v>
      </c>
    </row>
    <row r="59" spans="3:4" x14ac:dyDescent="0.2">
      <c r="C59">
        <v>0.11846001974333663</v>
      </c>
      <c r="D59">
        <v>-3.6431066000019201</v>
      </c>
    </row>
    <row r="60" spans="3:4" x14ac:dyDescent="0.2">
      <c r="C60">
        <v>0.12224191675325469</v>
      </c>
      <c r="D60">
        <v>-3.958671648000367</v>
      </c>
    </row>
    <row r="61" spans="3:4" x14ac:dyDescent="0.2">
      <c r="C61">
        <v>0.12296881862099253</v>
      </c>
      <c r="D61">
        <v>-3.8107970499980723</v>
      </c>
    </row>
    <row r="62" spans="3:4" x14ac:dyDescent="0.2">
      <c r="C62">
        <v>0.12344409011418578</v>
      </c>
      <c r="D62">
        <v>-4.0147595999995245</v>
      </c>
    </row>
    <row r="63" spans="3:4" x14ac:dyDescent="0.2">
      <c r="C63">
        <v>0.12833168805528133</v>
      </c>
      <c r="D63">
        <v>-4.006094499998726</v>
      </c>
    </row>
    <row r="64" spans="3:4" x14ac:dyDescent="0.2">
      <c r="C64">
        <v>0.12988203655033312</v>
      </c>
      <c r="D64">
        <v>-4.051708991999738</v>
      </c>
    </row>
    <row r="65" spans="3:4" x14ac:dyDescent="0.2">
      <c r="C65">
        <v>0.13175230566534915</v>
      </c>
      <c r="D65">
        <v>-4.3783771000010887</v>
      </c>
    </row>
    <row r="66" spans="3:4" x14ac:dyDescent="0.2">
      <c r="C66">
        <v>0.13351134846461948</v>
      </c>
      <c r="D66">
        <v>-4.1485728499968531</v>
      </c>
    </row>
    <row r="67" spans="3:4" x14ac:dyDescent="0.2">
      <c r="C67">
        <v>0.13373109762370128</v>
      </c>
      <c r="D67">
        <v>-3.9679359499993736</v>
      </c>
    </row>
    <row r="68" spans="3:4" x14ac:dyDescent="0.2">
      <c r="C68">
        <v>0.13752215634741152</v>
      </c>
      <c r="D68">
        <v>-3.8875966400001198</v>
      </c>
    </row>
    <row r="69" spans="3:4" x14ac:dyDescent="0.2">
      <c r="C69">
        <v>0.13820335636722605</v>
      </c>
      <c r="D69">
        <v>-4.0585442400001916</v>
      </c>
    </row>
    <row r="70" spans="3:4" x14ac:dyDescent="0.2">
      <c r="C70">
        <v>0.14053579270970576</v>
      </c>
      <c r="D70">
        <v>-3.8995962500013404</v>
      </c>
    </row>
    <row r="71" spans="3:4" x14ac:dyDescent="0.2">
      <c r="C71">
        <v>0.14401810513321675</v>
      </c>
      <c r="D71">
        <v>-3.8981252600008158</v>
      </c>
    </row>
    <row r="72" spans="3:4" x14ac:dyDescent="0.2">
      <c r="C72">
        <v>0.14516227614448995</v>
      </c>
      <c r="D72">
        <v>-3.9574256879999301</v>
      </c>
    </row>
    <row r="73" spans="3:4" x14ac:dyDescent="0.2">
      <c r="C73">
        <v>0.14807502467917077</v>
      </c>
      <c r="D73">
        <v>-4.0179075199994259</v>
      </c>
    </row>
    <row r="74" spans="3:4" x14ac:dyDescent="0.2">
      <c r="C74">
        <v>0.14931927975406237</v>
      </c>
      <c r="D74">
        <v>-3.2617730499966995</v>
      </c>
    </row>
    <row r="75" spans="3:4" x14ac:dyDescent="0.2">
      <c r="C75">
        <v>0.15280239594156836</v>
      </c>
      <c r="D75">
        <v>-3.9731241119997578</v>
      </c>
    </row>
    <row r="76" spans="3:4" x14ac:dyDescent="0.2">
      <c r="C76">
        <v>0.15430511264273222</v>
      </c>
      <c r="D76">
        <v>-4.0052494499995372</v>
      </c>
    </row>
    <row r="77" spans="3:4" x14ac:dyDescent="0.2">
      <c r="C77">
        <v>0.15794669299111549</v>
      </c>
      <c r="D77">
        <v>-3.7927338799997234</v>
      </c>
    </row>
    <row r="78" spans="3:4" x14ac:dyDescent="0.2">
      <c r="C78">
        <v>0.15810276679841898</v>
      </c>
      <c r="D78">
        <v>-4.5811041499976994</v>
      </c>
    </row>
    <row r="79" spans="3:4" x14ac:dyDescent="0.2">
      <c r="C79">
        <v>0.1602136181575434</v>
      </c>
      <c r="D79">
        <v>-3.3183840500039508</v>
      </c>
    </row>
    <row r="80" spans="3:4" x14ac:dyDescent="0.2">
      <c r="C80">
        <v>0.16044251573864679</v>
      </c>
      <c r="D80">
        <v>-3.9190599040002563</v>
      </c>
    </row>
    <row r="81" spans="3:4" x14ac:dyDescent="0.2">
      <c r="C81">
        <v>0.16459212015224772</v>
      </c>
      <c r="D81">
        <v>-3.836834820000222</v>
      </c>
    </row>
    <row r="82" spans="3:4" x14ac:dyDescent="0.2">
      <c r="C82">
        <v>0.16688625384277558</v>
      </c>
      <c r="D82">
        <v>-3.5607454500009768</v>
      </c>
    </row>
    <row r="83" spans="3:4" x14ac:dyDescent="0.2">
      <c r="C83">
        <v>0.16781836130306022</v>
      </c>
      <c r="D83">
        <v>-4.0013099400000645</v>
      </c>
    </row>
    <row r="84" spans="3:4" x14ac:dyDescent="0.2">
      <c r="C84">
        <v>0.16808263553572519</v>
      </c>
      <c r="D84">
        <v>-3.8793459359998814</v>
      </c>
    </row>
    <row r="85" spans="3:4" x14ac:dyDescent="0.2">
      <c r="C85">
        <v>0.1748791276617632</v>
      </c>
      <c r="D85">
        <v>-3.9017348600004333</v>
      </c>
    </row>
    <row r="86" spans="3:4" x14ac:dyDescent="0.2">
      <c r="C86">
        <v>0.17566974088713219</v>
      </c>
      <c r="D86">
        <v>-3.4786582499998615</v>
      </c>
    </row>
    <row r="87" spans="3:4" x14ac:dyDescent="0.2">
      <c r="C87">
        <v>0.17572275533280363</v>
      </c>
      <c r="D87">
        <v>-3.9322225440000182</v>
      </c>
    </row>
    <row r="88" spans="3:4" x14ac:dyDescent="0.2">
      <c r="C88">
        <v>0.17769002961500494</v>
      </c>
      <c r="D88">
        <v>-3.7534960600011984</v>
      </c>
    </row>
    <row r="89" spans="3:4" x14ac:dyDescent="0.2">
      <c r="C89">
        <v>0.18336287512988203</v>
      </c>
      <c r="D89">
        <v>-3.8960982639999129</v>
      </c>
    </row>
    <row r="90" spans="3:4" x14ac:dyDescent="0.2">
      <c r="C90">
        <v>0.1844532279314888</v>
      </c>
      <c r="D90">
        <v>-4.2172345499997022</v>
      </c>
    </row>
    <row r="91" spans="3:4" x14ac:dyDescent="0.2">
      <c r="C91">
        <v>0.18516613517127867</v>
      </c>
      <c r="D91">
        <v>-3.9477686499990523</v>
      </c>
    </row>
    <row r="92" spans="3:4" x14ac:dyDescent="0.2">
      <c r="C92">
        <v>0.18691588785046728</v>
      </c>
      <c r="D92">
        <v>-3.8751509499992238</v>
      </c>
    </row>
    <row r="93" spans="3:4" x14ac:dyDescent="0.2">
      <c r="C93">
        <v>0.18756169792694966</v>
      </c>
      <c r="D93">
        <v>-3.8663987799989989</v>
      </c>
    </row>
    <row r="94" spans="3:4" x14ac:dyDescent="0.2">
      <c r="C94">
        <v>0.19100299492696046</v>
      </c>
      <c r="D94">
        <v>-3.9305718880002387</v>
      </c>
    </row>
    <row r="95" spans="3:4" x14ac:dyDescent="0.2">
      <c r="C95">
        <v>0.19323671497584541</v>
      </c>
      <c r="D95">
        <v>-3.9872688500001088</v>
      </c>
    </row>
    <row r="96" spans="3:4" x14ac:dyDescent="0.2">
      <c r="C96">
        <v>0.19545314268079417</v>
      </c>
      <c r="D96">
        <v>-3.8470057300000917</v>
      </c>
    </row>
    <row r="97" spans="3:4" x14ac:dyDescent="0.2">
      <c r="C97">
        <v>0.19743336623889438</v>
      </c>
      <c r="D97">
        <v>-3.8708574200002475</v>
      </c>
    </row>
    <row r="98" spans="3:4" x14ac:dyDescent="0.2">
      <c r="C98">
        <v>0.19864311472403887</v>
      </c>
      <c r="D98">
        <v>-3.8744338320000096</v>
      </c>
    </row>
    <row r="99" spans="3:4" x14ac:dyDescent="0.2">
      <c r="C99">
        <v>0.20202020202020202</v>
      </c>
      <c r="D99">
        <v>-3.6182810499996405</v>
      </c>
    </row>
    <row r="100" spans="3:4" x14ac:dyDescent="0.2">
      <c r="C100">
        <v>0.20574015019030964</v>
      </c>
      <c r="D100">
        <v>-3.8009501200006341</v>
      </c>
    </row>
    <row r="101" spans="3:4" x14ac:dyDescent="0.2">
      <c r="C101">
        <v>0.2062832345211173</v>
      </c>
      <c r="D101">
        <v>-3.832630431999918</v>
      </c>
    </row>
    <row r="102" spans="3:4" x14ac:dyDescent="0.2">
      <c r="C102">
        <v>0.2073050345508391</v>
      </c>
      <c r="D102">
        <v>-3.5893122799997217</v>
      </c>
    </row>
    <row r="103" spans="3:4" x14ac:dyDescent="0.2">
      <c r="C103">
        <v>0.21080368906455862</v>
      </c>
      <c r="D103">
        <v>-3.8838118500041303</v>
      </c>
    </row>
    <row r="104" spans="3:4" x14ac:dyDescent="0.2">
      <c r="C104">
        <v>0.2136181575433912</v>
      </c>
      <c r="D104">
        <v>-3.7590372499974904</v>
      </c>
    </row>
    <row r="105" spans="3:4" x14ac:dyDescent="0.2">
      <c r="C105">
        <v>0.2139233543181957</v>
      </c>
      <c r="D105">
        <v>-3.8222228959999045</v>
      </c>
    </row>
    <row r="106" spans="3:4" x14ac:dyDescent="0.2">
      <c r="C106">
        <v>0.21602715769982511</v>
      </c>
      <c r="D106">
        <v>-3.8204320499999449</v>
      </c>
    </row>
    <row r="107" spans="3:4" x14ac:dyDescent="0.2">
      <c r="C107">
        <v>0.21717670286278382</v>
      </c>
      <c r="D107">
        <v>-3.9724076199997218</v>
      </c>
    </row>
    <row r="108" spans="3:4" x14ac:dyDescent="0.2">
      <c r="C108">
        <v>0.21958717610891523</v>
      </c>
      <c r="D108">
        <v>-3.6917310499958687</v>
      </c>
    </row>
    <row r="109" spans="3:4" x14ac:dyDescent="0.2">
      <c r="C109">
        <v>0.22156347411527413</v>
      </c>
      <c r="D109">
        <v>-3.8695682160002178</v>
      </c>
    </row>
    <row r="110" spans="3:4" x14ac:dyDescent="0.2">
      <c r="C110">
        <v>0.22631416520934061</v>
      </c>
      <c r="D110">
        <v>-3.7900376799993682</v>
      </c>
    </row>
    <row r="111" spans="3:4" x14ac:dyDescent="0.2">
      <c r="C111">
        <v>0.22704837117472854</v>
      </c>
      <c r="D111">
        <v>-3.7796913000009953</v>
      </c>
    </row>
    <row r="112" spans="3:4" x14ac:dyDescent="0.2">
      <c r="C112">
        <v>0.22837066315327184</v>
      </c>
      <c r="D112">
        <v>-3.7361076000053428</v>
      </c>
    </row>
    <row r="113" spans="3:4" x14ac:dyDescent="0.2">
      <c r="C113" s="6">
        <v>0.22920359391235254</v>
      </c>
      <c r="D113">
        <v>-3.7935210159998389</v>
      </c>
    </row>
    <row r="114" spans="3:4" x14ac:dyDescent="0.2">
      <c r="C114">
        <v>0.23660117271885608</v>
      </c>
      <c r="D114">
        <v>-3.8933077700005381</v>
      </c>
    </row>
    <row r="115" spans="3:4" x14ac:dyDescent="0.2">
      <c r="C115">
        <v>0.23684371370943097</v>
      </c>
      <c r="D115">
        <v>-3.7698954960000703</v>
      </c>
    </row>
    <row r="116" spans="3:4" x14ac:dyDescent="0.2">
      <c r="C116">
        <v>0.23692003948667326</v>
      </c>
      <c r="D116">
        <v>-3.7354529400006866</v>
      </c>
    </row>
    <row r="117" spans="3:4" x14ac:dyDescent="0.2">
      <c r="C117">
        <v>0.23715415019762845</v>
      </c>
      <c r="D117">
        <v>-3.4775715499965001</v>
      </c>
    </row>
    <row r="118" spans="3:4" x14ac:dyDescent="0.2">
      <c r="C118">
        <v>0.24032042723631508</v>
      </c>
      <c r="D118">
        <v>-3.7059452000039159</v>
      </c>
    </row>
    <row r="119" spans="3:4" x14ac:dyDescent="0.2">
      <c r="C119">
        <v>0.24448383350650937</v>
      </c>
      <c r="D119">
        <v>-3.7696509599997663</v>
      </c>
    </row>
    <row r="120" spans="3:4" x14ac:dyDescent="0.2">
      <c r="C120">
        <v>0.24593763724198506</v>
      </c>
      <c r="D120">
        <v>-3.9513384000014042</v>
      </c>
    </row>
    <row r="121" spans="3:4" x14ac:dyDescent="0.2">
      <c r="C121">
        <v>0.24679170779861798</v>
      </c>
      <c r="D121">
        <v>-3.7883528999984266</v>
      </c>
    </row>
    <row r="122" spans="3:4" x14ac:dyDescent="0.2">
      <c r="C122">
        <v>0.24688818022837156</v>
      </c>
      <c r="D122">
        <v>-3.6839916899998206</v>
      </c>
    </row>
    <row r="123" spans="3:4" x14ac:dyDescent="0.2">
      <c r="C123">
        <v>0.25212395330358778</v>
      </c>
      <c r="D123">
        <v>-3.863009903999977</v>
      </c>
    </row>
    <row r="124" spans="3:4" x14ac:dyDescent="0.2">
      <c r="C124">
        <v>0.25472112428634169</v>
      </c>
      <c r="D124">
        <v>-3.8537759499996893</v>
      </c>
    </row>
    <row r="125" spans="3:4" x14ac:dyDescent="0.2">
      <c r="C125" s="6">
        <v>0.25666337611056267</v>
      </c>
      <c r="D125">
        <v>-3.6032860600017012</v>
      </c>
    </row>
    <row r="126" spans="3:4" x14ac:dyDescent="0.2">
      <c r="C126">
        <v>0.25717518773788706</v>
      </c>
      <c r="D126">
        <v>-3.7877797699999065</v>
      </c>
    </row>
    <row r="127" spans="3:4" x14ac:dyDescent="0.2">
      <c r="C127">
        <v>0.25976407310066624</v>
      </c>
      <c r="D127">
        <v>-3.6558133360003122</v>
      </c>
    </row>
    <row r="128" spans="3:4" x14ac:dyDescent="0.2">
      <c r="C128" s="6">
        <v>0.2635046113306983</v>
      </c>
      <c r="D128">
        <v>-3.4084133999969337</v>
      </c>
    </row>
    <row r="129" spans="3:4" x14ac:dyDescent="0.2">
      <c r="C129">
        <v>0.26653504442250742</v>
      </c>
      <c r="D129">
        <v>-3.6632981000002474</v>
      </c>
    </row>
    <row r="130" spans="3:4" x14ac:dyDescent="0.2">
      <c r="C130">
        <v>0.26702269692923897</v>
      </c>
      <c r="D130">
        <v>-3.5617922499973789</v>
      </c>
    </row>
    <row r="131" spans="3:4" x14ac:dyDescent="0.2">
      <c r="C131">
        <v>0.26740419289774464</v>
      </c>
      <c r="D131">
        <v>-3.7399948640000074</v>
      </c>
    </row>
    <row r="132" spans="3:4" x14ac:dyDescent="0.2">
      <c r="C132">
        <v>0.26746219524740256</v>
      </c>
      <c r="D132">
        <v>-3.7234318500000518</v>
      </c>
    </row>
    <row r="133" spans="3:4" x14ac:dyDescent="0.2">
      <c r="C133">
        <v>0.27228809837505491</v>
      </c>
      <c r="D133">
        <v>-3.9446893000009</v>
      </c>
    </row>
    <row r="134" spans="3:4" x14ac:dyDescent="0.2">
      <c r="C134">
        <v>0.27504431269482305</v>
      </c>
      <c r="D134">
        <v>-3.7023035519998522</v>
      </c>
    </row>
    <row r="135" spans="3:4" x14ac:dyDescent="0.2">
      <c r="C135">
        <v>0.27640671273445211</v>
      </c>
      <c r="D135">
        <v>-3.806713639998343</v>
      </c>
    </row>
    <row r="136" spans="3:4" x14ac:dyDescent="0.2">
      <c r="C136">
        <v>0.277749202756918</v>
      </c>
      <c r="D136">
        <v>-3.7127711799996903</v>
      </c>
    </row>
    <row r="137" spans="3:4" x14ac:dyDescent="0.2">
      <c r="C137">
        <v>0.28107158541941152</v>
      </c>
      <c r="D137">
        <v>-3.4098030500020826</v>
      </c>
    </row>
    <row r="138" spans="3:4" x14ac:dyDescent="0.2">
      <c r="C138">
        <v>0.28268443249190145</v>
      </c>
      <c r="D138">
        <v>-3.7169155120002104</v>
      </c>
    </row>
    <row r="139" spans="3:4" x14ac:dyDescent="0.2">
      <c r="C139">
        <v>0.28627838104639686</v>
      </c>
      <c r="D139">
        <v>-3.4441642999998292</v>
      </c>
    </row>
    <row r="140" spans="3:4" x14ac:dyDescent="0.2">
      <c r="C140">
        <v>0.2880362102664335</v>
      </c>
      <c r="D140">
        <v>-3.692362430000212</v>
      </c>
    </row>
    <row r="141" spans="3:4" x14ac:dyDescent="0.2">
      <c r="C141">
        <v>0.28985507246376813</v>
      </c>
      <c r="D141">
        <v>-2.9891912499989841</v>
      </c>
    </row>
    <row r="142" spans="3:4" x14ac:dyDescent="0.2">
      <c r="C142">
        <v>0.29032455228897991</v>
      </c>
      <c r="D142">
        <v>-3.7450693279998375</v>
      </c>
    </row>
    <row r="143" spans="3:4" x14ac:dyDescent="0.2">
      <c r="C143" s="6">
        <v>0.29372496662216291</v>
      </c>
      <c r="D143">
        <v>-3.2560191500023934</v>
      </c>
    </row>
    <row r="144" spans="3:4" x14ac:dyDescent="0.2">
      <c r="C144">
        <v>0.29615004935834155</v>
      </c>
      <c r="D144">
        <v>-3.9334111000015399</v>
      </c>
    </row>
    <row r="145" spans="3:4" x14ac:dyDescent="0.2">
      <c r="C145">
        <v>0.29796467208605831</v>
      </c>
      <c r="D145">
        <v>-3.7114968400001525</v>
      </c>
    </row>
    <row r="146" spans="3:4" x14ac:dyDescent="0.2">
      <c r="C146">
        <v>0.298323217775949</v>
      </c>
      <c r="D146">
        <v>-3.5827622700005306</v>
      </c>
    </row>
    <row r="147" spans="3:4" x14ac:dyDescent="0.2">
      <c r="C147">
        <v>0.29863855950812473</v>
      </c>
      <c r="D147">
        <v>-4.1501175000006327</v>
      </c>
    </row>
    <row r="148" spans="3:4" x14ac:dyDescent="0.2">
      <c r="C148">
        <v>0.30560479188313672</v>
      </c>
      <c r="D148">
        <v>-3.5472266400000079</v>
      </c>
    </row>
    <row r="149" spans="3:4" x14ac:dyDescent="0.2">
      <c r="C149">
        <v>0.3060217176702863</v>
      </c>
      <c r="D149">
        <v>-3.2520051999995485</v>
      </c>
    </row>
    <row r="150" spans="3:4" x14ac:dyDescent="0.2">
      <c r="C150">
        <v>0.30742204655248134</v>
      </c>
      <c r="D150">
        <v>-3.2556433999992436</v>
      </c>
    </row>
    <row r="151" spans="3:4" x14ac:dyDescent="0.2">
      <c r="C151">
        <v>0.30861022528546445</v>
      </c>
      <c r="D151">
        <v>-3.6445219400001223</v>
      </c>
    </row>
    <row r="152" spans="3:4" x14ac:dyDescent="0.2">
      <c r="C152">
        <v>0.31324491168021512</v>
      </c>
      <c r="D152">
        <v>-3.6130882559996098</v>
      </c>
    </row>
    <row r="153" spans="3:4" x14ac:dyDescent="0.2">
      <c r="C153">
        <v>0.31589338598223099</v>
      </c>
      <c r="D153">
        <v>-3.6950442799995655</v>
      </c>
    </row>
    <row r="154" spans="3:4" x14ac:dyDescent="0.2">
      <c r="C154">
        <v>0.31620553359683795</v>
      </c>
      <c r="D154">
        <v>-3.8184808000014159</v>
      </c>
    </row>
    <row r="155" spans="3:4" x14ac:dyDescent="0.2">
      <c r="C155">
        <v>0.31889723279497995</v>
      </c>
      <c r="D155">
        <v>-3.439430679999059</v>
      </c>
    </row>
    <row r="156" spans="3:4" x14ac:dyDescent="0.2">
      <c r="C156">
        <v>0.32042723631508679</v>
      </c>
      <c r="D156">
        <v>-3.6739598999987351</v>
      </c>
    </row>
    <row r="157" spans="3:4" x14ac:dyDescent="0.2">
      <c r="C157">
        <v>0.32088503147729358</v>
      </c>
      <c r="D157">
        <v>-3.5518687760001049</v>
      </c>
    </row>
    <row r="158" spans="3:4" x14ac:dyDescent="0.2">
      <c r="C158">
        <v>0.32498902064119456</v>
      </c>
      <c r="D158">
        <v>-2.7517765999969557</v>
      </c>
    </row>
    <row r="159" spans="3:4" x14ac:dyDescent="0.2">
      <c r="C159">
        <v>0.32576505429417574</v>
      </c>
      <c r="D159">
        <v>-3.6179239600012081</v>
      </c>
    </row>
    <row r="160" spans="3:4" x14ac:dyDescent="0.2">
      <c r="C160">
        <v>0.32852515127437198</v>
      </c>
      <c r="D160">
        <v>-3.4789406400001606</v>
      </c>
    </row>
    <row r="161" spans="3:4" x14ac:dyDescent="0.2">
      <c r="C161">
        <v>0.32918424030449545</v>
      </c>
      <c r="D161">
        <v>-3.5356588600005487</v>
      </c>
    </row>
    <row r="162" spans="3:4" x14ac:dyDescent="0.2">
      <c r="C162">
        <v>0.33377250768555117</v>
      </c>
      <c r="D162">
        <v>-3.5046083000046195</v>
      </c>
    </row>
    <row r="163" spans="3:4" x14ac:dyDescent="0.2">
      <c r="C163">
        <v>0.33563672260612043</v>
      </c>
      <c r="D163">
        <v>-3.3652367799985221</v>
      </c>
    </row>
    <row r="164" spans="3:4" x14ac:dyDescent="0.2">
      <c r="C164">
        <v>0.33616527107145039</v>
      </c>
      <c r="D164">
        <v>-3.4792919120001606</v>
      </c>
    </row>
    <row r="165" spans="3:4" x14ac:dyDescent="0.2">
      <c r="C165">
        <v>0.33947124781401089</v>
      </c>
      <c r="D165">
        <v>-3.3784650999994481</v>
      </c>
    </row>
    <row r="166" spans="3:4" x14ac:dyDescent="0.2">
      <c r="C166">
        <v>0.34255599472990778</v>
      </c>
      <c r="D166">
        <v>-3.6789411500003184</v>
      </c>
    </row>
    <row r="167" spans="3:4" x14ac:dyDescent="0.2">
      <c r="C167">
        <v>0.34380539086852879</v>
      </c>
      <c r="D167">
        <v>-3.4686971439998597</v>
      </c>
    </row>
    <row r="168" spans="3:4" x14ac:dyDescent="0.2">
      <c r="C168">
        <v>0.34550839091806518</v>
      </c>
      <c r="D168">
        <v>-3.3589834400010297</v>
      </c>
    </row>
    <row r="169" spans="3:4" x14ac:dyDescent="0.2">
      <c r="C169">
        <v>0.34712950600801068</v>
      </c>
      <c r="D169">
        <v>-2.9895471499965054</v>
      </c>
    </row>
    <row r="170" spans="3:4" x14ac:dyDescent="0.2">
      <c r="C170">
        <v>0.34975825532352639</v>
      </c>
      <c r="D170">
        <v>-3.3831627599999776</v>
      </c>
    </row>
    <row r="171" spans="3:4" x14ac:dyDescent="0.2">
      <c r="C171">
        <v>0.35133948177426438</v>
      </c>
      <c r="D171">
        <v>-2.7494441999960686</v>
      </c>
    </row>
    <row r="172" spans="3:4" x14ac:dyDescent="0.2">
      <c r="C172">
        <v>0.35144551066560725</v>
      </c>
      <c r="D172">
        <v>-3.3017192000001669</v>
      </c>
    </row>
    <row r="173" spans="3:4" x14ac:dyDescent="0.2">
      <c r="C173">
        <v>0.35538005923000987</v>
      </c>
      <c r="D173">
        <v>-3.1651919599995018</v>
      </c>
    </row>
    <row r="174" spans="3:4" x14ac:dyDescent="0.2">
      <c r="C174">
        <v>0.35908563046268566</v>
      </c>
      <c r="D174">
        <v>-3.4116282079997471</v>
      </c>
    </row>
    <row r="175" spans="3:4" x14ac:dyDescent="0.2">
      <c r="C175">
        <v>0.36004526283304189</v>
      </c>
      <c r="D175">
        <v>-3.3017373500007672</v>
      </c>
    </row>
    <row r="176" spans="3:4" x14ac:dyDescent="0.2">
      <c r="C176">
        <v>0.36012296881862099</v>
      </c>
      <c r="D176">
        <v>-3.3932605000003235</v>
      </c>
    </row>
    <row r="177" spans="3:4" x14ac:dyDescent="0.2">
      <c r="C177">
        <v>0.36525172754195456</v>
      </c>
      <c r="D177">
        <v>-3.2273976600007153</v>
      </c>
    </row>
    <row r="178" spans="3:4" x14ac:dyDescent="0.2">
      <c r="C178">
        <v>0.36672575025976406</v>
      </c>
      <c r="D178">
        <v>-3.3134749839999711</v>
      </c>
    </row>
    <row r="179" spans="3:4" x14ac:dyDescent="0.2">
      <c r="C179">
        <v>0.3689064558629776</v>
      </c>
      <c r="D179">
        <v>-3.7429845000000199</v>
      </c>
    </row>
    <row r="180" spans="3:4" x14ac:dyDescent="0.2">
      <c r="C180">
        <v>0.37033227034255733</v>
      </c>
      <c r="D180">
        <v>-3.4265687099995557</v>
      </c>
    </row>
    <row r="181" spans="3:4" x14ac:dyDescent="0.2">
      <c r="C181">
        <v>0.37383177570093457</v>
      </c>
      <c r="D181">
        <v>-2.9748378500016401</v>
      </c>
    </row>
    <row r="182" spans="3:4" x14ac:dyDescent="0.2">
      <c r="C182">
        <v>0.37436587005684246</v>
      </c>
      <c r="D182">
        <v>-3.2875955679998734</v>
      </c>
    </row>
    <row r="183" spans="3:4" x14ac:dyDescent="0.2">
      <c r="C183">
        <v>0.37512339585389931</v>
      </c>
      <c r="D183">
        <v>-3.2258336399984544</v>
      </c>
    </row>
    <row r="184" spans="3:4" x14ac:dyDescent="0.2">
      <c r="C184">
        <v>0.37768994290733421</v>
      </c>
      <c r="D184">
        <v>-2.9581579500017683</v>
      </c>
    </row>
    <row r="185" spans="3:4" x14ac:dyDescent="0.2">
      <c r="C185">
        <v>0.38061927785207283</v>
      </c>
      <c r="D185">
        <v>-3.2659899099997709</v>
      </c>
    </row>
    <row r="186" spans="3:4" x14ac:dyDescent="0.2">
      <c r="C186">
        <v>0.38200598985392092</v>
      </c>
      <c r="D186">
        <v>-3.0771307200002482</v>
      </c>
    </row>
    <row r="187" spans="3:4" x14ac:dyDescent="0.2">
      <c r="C187">
        <v>0.384995064165844</v>
      </c>
      <c r="D187">
        <v>-3.3478351600002498</v>
      </c>
    </row>
    <row r="188" spans="3:4" x14ac:dyDescent="0.2">
      <c r="C188">
        <v>0.38647342995169082</v>
      </c>
      <c r="D188">
        <v>-2.9615375000017226</v>
      </c>
    </row>
    <row r="189" spans="3:4" x14ac:dyDescent="0.2">
      <c r="C189">
        <v>0.38964610965099933</v>
      </c>
      <c r="D189">
        <v>-3.2515674640000798</v>
      </c>
    </row>
    <row r="190" spans="3:4" x14ac:dyDescent="0.2">
      <c r="C190">
        <v>0.39090628536158833</v>
      </c>
      <c r="D190">
        <v>-3.1193873699998949</v>
      </c>
    </row>
    <row r="191" spans="3:4" x14ac:dyDescent="0.2">
      <c r="C191">
        <v>0.39486673247778875</v>
      </c>
      <c r="D191">
        <v>-3.3032947800005785</v>
      </c>
    </row>
    <row r="192" spans="3:4" x14ac:dyDescent="0.2">
      <c r="C192">
        <v>0.39525691699604742</v>
      </c>
      <c r="D192">
        <v>-3.0388306999951595</v>
      </c>
    </row>
    <row r="193" spans="3:4" x14ac:dyDescent="0.2">
      <c r="C193">
        <v>0.39728622944807773</v>
      </c>
      <c r="D193">
        <v>-3.1039295919998549</v>
      </c>
    </row>
    <row r="194" spans="3:4" x14ac:dyDescent="0.2">
      <c r="C194">
        <v>0.40053404539385845</v>
      </c>
      <c r="D194">
        <v>-2.904079249998321</v>
      </c>
    </row>
    <row r="195" spans="3:4" x14ac:dyDescent="0.2">
      <c r="C195">
        <v>0.40119329287110378</v>
      </c>
      <c r="D195">
        <v>-3.1292647600010968</v>
      </c>
    </row>
    <row r="196" spans="3:4" x14ac:dyDescent="0.2">
      <c r="C196">
        <v>0.40404040404040403</v>
      </c>
      <c r="D196">
        <v>-3.3544783500046464</v>
      </c>
    </row>
    <row r="197" spans="3:4" x14ac:dyDescent="0.2">
      <c r="C197">
        <v>0.40473840078973344</v>
      </c>
      <c r="D197">
        <v>-3.1080660200002601</v>
      </c>
    </row>
    <row r="198" spans="3:4" x14ac:dyDescent="0.2">
      <c r="C198">
        <v>0.40492634924515614</v>
      </c>
      <c r="D198">
        <v>-3.0558400559998118</v>
      </c>
    </row>
    <row r="199" spans="3:4" x14ac:dyDescent="0.2">
      <c r="C199">
        <v>0.41148030038061928</v>
      </c>
      <c r="D199">
        <v>-3.1392283199995292</v>
      </c>
    </row>
    <row r="200" spans="3:4" x14ac:dyDescent="0.2">
      <c r="C200">
        <v>0.4125664690422346</v>
      </c>
      <c r="D200">
        <v>-3.1071874720002524</v>
      </c>
    </row>
    <row r="201" spans="3:4" x14ac:dyDescent="0.2">
      <c r="C201">
        <v>0.41282389108476064</v>
      </c>
      <c r="D201">
        <v>-2.7704477499960918</v>
      </c>
    </row>
    <row r="202" spans="3:4" x14ac:dyDescent="0.2">
      <c r="C202">
        <v>0.41461006910167819</v>
      </c>
      <c r="D202">
        <v>-3.13178501999937</v>
      </c>
    </row>
    <row r="203" spans="3:4" x14ac:dyDescent="0.2">
      <c r="C203">
        <v>0.420206588839313</v>
      </c>
      <c r="D203">
        <v>-3.0011349280001594</v>
      </c>
    </row>
    <row r="204" spans="3:4" x14ac:dyDescent="0.2">
      <c r="C204">
        <v>0.42160737812911725</v>
      </c>
      <c r="D204">
        <v>-3.050005550003843</v>
      </c>
    </row>
    <row r="205" spans="3:4" x14ac:dyDescent="0.2">
      <c r="C205">
        <v>0.42176730789013478</v>
      </c>
      <c r="D205">
        <v>-3.0730045300000346</v>
      </c>
    </row>
    <row r="206" spans="3:4" x14ac:dyDescent="0.2">
      <c r="C206">
        <v>0.42448173741362288</v>
      </c>
      <c r="D206">
        <v>-3.2593369600013831</v>
      </c>
    </row>
    <row r="207" spans="3:4" x14ac:dyDescent="0.2">
      <c r="C207">
        <v>0.42723631508678239</v>
      </c>
      <c r="D207">
        <v>-2.9089895000006067</v>
      </c>
    </row>
    <row r="208" spans="3:4" x14ac:dyDescent="0.2">
      <c r="C208">
        <v>0.4278467086363914</v>
      </c>
      <c r="D208">
        <v>-2.9587336879996582</v>
      </c>
    </row>
    <row r="209" spans="3:4" x14ac:dyDescent="0.2">
      <c r="C209">
        <v>0.43039086517347386</v>
      </c>
      <c r="D209">
        <v>-3.4459297999995755</v>
      </c>
    </row>
    <row r="210" spans="3:4" x14ac:dyDescent="0.2">
      <c r="C210">
        <v>0.43205431539965022</v>
      </c>
      <c r="D210">
        <v>-3.0962126299994996</v>
      </c>
    </row>
    <row r="211" spans="3:4" x14ac:dyDescent="0.2">
      <c r="C211">
        <v>0.43435340572556763</v>
      </c>
      <c r="D211">
        <v>-3.2208963599987328</v>
      </c>
    </row>
    <row r="212" spans="3:4" x14ac:dyDescent="0.2">
      <c r="C212">
        <v>0.43548682843346986</v>
      </c>
      <c r="D212">
        <v>-2.9167796080000699</v>
      </c>
    </row>
    <row r="213" spans="3:4" x14ac:dyDescent="0.2">
      <c r="C213">
        <v>0.43917435221783047</v>
      </c>
      <c r="D213">
        <v>-2.9936505999963261</v>
      </c>
    </row>
    <row r="214" spans="3:4" x14ac:dyDescent="0.2">
      <c r="C214">
        <v>0.44234132290916572</v>
      </c>
      <c r="D214">
        <v>-2.9708566800004337</v>
      </c>
    </row>
    <row r="215" spans="3:4" x14ac:dyDescent="0.2">
      <c r="C215">
        <v>0.44312694823054827</v>
      </c>
      <c r="D215">
        <v>-3.0244763279999605</v>
      </c>
    </row>
    <row r="216" spans="3:4" x14ac:dyDescent="0.2">
      <c r="C216">
        <v>0.44422507403751232</v>
      </c>
      <c r="D216">
        <v>-2.8961236599995757</v>
      </c>
    </row>
    <row r="217" spans="3:4" x14ac:dyDescent="0.2">
      <c r="C217">
        <v>0.44795783926218707</v>
      </c>
      <c r="D217">
        <v>-2.9692370500031386</v>
      </c>
    </row>
    <row r="218" spans="3:4" x14ac:dyDescent="0.2">
      <c r="C218">
        <v>0.45076706802762667</v>
      </c>
      <c r="D218">
        <v>-2.8603908160002902</v>
      </c>
    </row>
    <row r="219" spans="3:4" x14ac:dyDescent="0.2">
      <c r="C219">
        <v>0.45262833041868122</v>
      </c>
      <c r="D219">
        <v>-3.0129644900001584</v>
      </c>
    </row>
    <row r="220" spans="3:4" x14ac:dyDescent="0.2">
      <c r="C220">
        <v>0.45393858477970628</v>
      </c>
      <c r="D220">
        <v>-3.332632650000741</v>
      </c>
    </row>
    <row r="221" spans="3:4" x14ac:dyDescent="0.2">
      <c r="C221">
        <v>0.45409674234945707</v>
      </c>
      <c r="D221">
        <v>-3.0636556200007909</v>
      </c>
    </row>
    <row r="222" spans="3:4" x14ac:dyDescent="0.2">
      <c r="C222">
        <v>0.45674132630654368</v>
      </c>
      <c r="D222">
        <v>-2.4497487499983976</v>
      </c>
    </row>
    <row r="223" spans="3:4" x14ac:dyDescent="0.2">
      <c r="C223">
        <v>0.45840718782470508</v>
      </c>
      <c r="D223">
        <v>-2.8061507599996403</v>
      </c>
    </row>
    <row r="224" spans="3:4" x14ac:dyDescent="0.2">
      <c r="C224">
        <v>0.46291533792819667</v>
      </c>
      <c r="D224">
        <v>-2.903219439999666</v>
      </c>
    </row>
    <row r="225" spans="3:4" x14ac:dyDescent="0.2">
      <c r="C225">
        <v>0.46396841066140176</v>
      </c>
      <c r="D225">
        <v>-3.0213121000002139</v>
      </c>
    </row>
    <row r="226" spans="3:4" x14ac:dyDescent="0.2">
      <c r="C226">
        <v>0.46552481335090029</v>
      </c>
      <c r="D226">
        <v>-3.5374585000006475</v>
      </c>
    </row>
    <row r="227" spans="3:4" x14ac:dyDescent="0.2">
      <c r="C227">
        <v>0.46604730762178354</v>
      </c>
      <c r="D227">
        <v>-2.8935325760003181</v>
      </c>
    </row>
    <row r="228" spans="3:4" x14ac:dyDescent="0.2">
      <c r="C228" s="6">
        <v>0.47320234543771217</v>
      </c>
      <c r="D228">
        <v>-2.9621711500000676</v>
      </c>
    </row>
    <row r="229" spans="3:4" x14ac:dyDescent="0.2">
      <c r="C229">
        <v>0.47368742741886194</v>
      </c>
      <c r="D229">
        <v>-2.7898576239999384</v>
      </c>
    </row>
    <row r="230" spans="3:4" x14ac:dyDescent="0.2">
      <c r="C230">
        <v>0.47384007897334651</v>
      </c>
      <c r="D230">
        <v>-3.2578462999989277</v>
      </c>
    </row>
    <row r="231" spans="3:4" x14ac:dyDescent="0.2">
      <c r="C231">
        <v>0.4743083003952569</v>
      </c>
      <c r="D231">
        <v>-2.9361771499994207</v>
      </c>
    </row>
    <row r="232" spans="3:4" x14ac:dyDescent="0.2">
      <c r="C232">
        <v>0.48064085447263016</v>
      </c>
      <c r="D232">
        <v>-2.8730686499993312</v>
      </c>
    </row>
    <row r="233" spans="3:4" x14ac:dyDescent="0.2">
      <c r="C233">
        <v>0.48132754721594034</v>
      </c>
      <c r="D233">
        <v>-2.8394751599999144</v>
      </c>
    </row>
    <row r="234" spans="3:4" x14ac:dyDescent="0.2">
      <c r="C234">
        <v>0.48309178743961351</v>
      </c>
      <c r="D234">
        <v>-2.9830606500001151</v>
      </c>
    </row>
    <row r="235" spans="3:4" x14ac:dyDescent="0.2">
      <c r="C235">
        <v>0.48348935294722767</v>
      </c>
      <c r="D235">
        <v>-2.6106952699995598</v>
      </c>
    </row>
    <row r="236" spans="3:4" x14ac:dyDescent="0.2">
      <c r="C236">
        <v>0.4837117472852912</v>
      </c>
      <c r="D236">
        <v>-2.759023359999992</v>
      </c>
    </row>
    <row r="237" spans="3:4" x14ac:dyDescent="0.2">
      <c r="C237">
        <v>0.48896766701301875</v>
      </c>
      <c r="D237">
        <v>-2.6971407039999029</v>
      </c>
    </row>
    <row r="238" spans="3:4" x14ac:dyDescent="0.2">
      <c r="C238">
        <v>0.49187527448397012</v>
      </c>
      <c r="D238">
        <v>-2.5067819500016042</v>
      </c>
    </row>
    <row r="239" spans="3:4" x14ac:dyDescent="0.2">
      <c r="C239">
        <v>0.49358341559723595</v>
      </c>
      <c r="D239">
        <v>-3.022492860001512</v>
      </c>
    </row>
    <row r="240" spans="3:4" x14ac:dyDescent="0.2">
      <c r="C240">
        <v>0.49377636045674311</v>
      </c>
      <c r="D240">
        <v>-3.0835559200006539</v>
      </c>
    </row>
    <row r="241" spans="3:4" x14ac:dyDescent="0.2">
      <c r="C241">
        <v>0.49660778681009721</v>
      </c>
      <c r="D241">
        <v>-2.9999481279999016</v>
      </c>
    </row>
    <row r="242" spans="3:4" x14ac:dyDescent="0.2">
      <c r="C242">
        <v>0.50065876152832678</v>
      </c>
      <c r="D242">
        <v>-3.1259105499973514</v>
      </c>
    </row>
    <row r="243" spans="3:4" x14ac:dyDescent="0.2">
      <c r="C243">
        <v>0.5034550839091807</v>
      </c>
      <c r="D243">
        <v>-2.9179054600000383</v>
      </c>
    </row>
    <row r="244" spans="3:4" x14ac:dyDescent="0.2">
      <c r="C244">
        <v>0.50406336796625861</v>
      </c>
      <c r="D244">
        <v>-2.8160829100001137</v>
      </c>
    </row>
    <row r="245" spans="3:4" x14ac:dyDescent="0.2">
      <c r="C245">
        <v>0.50424790660717556</v>
      </c>
      <c r="D245">
        <v>-2.6119132560002618</v>
      </c>
    </row>
    <row r="246" spans="3:4" x14ac:dyDescent="0.2">
      <c r="C246">
        <v>0.50734312416555405</v>
      </c>
      <c r="D246">
        <v>-2.5724650000012472</v>
      </c>
    </row>
    <row r="247" spans="3:4" x14ac:dyDescent="0.2">
      <c r="C247">
        <v>0.50944224857268339</v>
      </c>
      <c r="D247">
        <v>-3.145239399998681</v>
      </c>
    </row>
    <row r="248" spans="3:4" x14ac:dyDescent="0.2">
      <c r="C248">
        <v>0.51188802640425402</v>
      </c>
      <c r="D248">
        <v>-2.7578586240001024</v>
      </c>
    </row>
    <row r="249" spans="3:4" x14ac:dyDescent="0.2">
      <c r="C249">
        <v>0.51332675222112534</v>
      </c>
      <c r="D249">
        <v>-2.9933022799994795</v>
      </c>
    </row>
    <row r="250" spans="3:4" x14ac:dyDescent="0.2">
      <c r="C250">
        <v>0.51435037547577411</v>
      </c>
      <c r="D250">
        <v>-2.744547780000139</v>
      </c>
    </row>
    <row r="251" spans="3:4" x14ac:dyDescent="0.2">
      <c r="C251">
        <v>0.51952814620133247</v>
      </c>
      <c r="D251">
        <v>-2.5367484160000457</v>
      </c>
    </row>
    <row r="252" spans="3:4" x14ac:dyDescent="0.2">
      <c r="C252">
        <v>0.52319842053307009</v>
      </c>
      <c r="D252">
        <v>-2.8439668800006621</v>
      </c>
    </row>
    <row r="253" spans="3:4" x14ac:dyDescent="0.2">
      <c r="C253">
        <v>0.52463738298528961</v>
      </c>
      <c r="D253">
        <v>-2.8642653799999973</v>
      </c>
    </row>
    <row r="254" spans="3:4" x14ac:dyDescent="0.2">
      <c r="C254">
        <v>0.52716826599841082</v>
      </c>
      <c r="D254">
        <v>-2.598086599999573</v>
      </c>
    </row>
    <row r="255" spans="3:4" x14ac:dyDescent="0.2">
      <c r="C255">
        <v>0.53307008884501483</v>
      </c>
      <c r="D255">
        <v>-2.8926427399995736</v>
      </c>
    </row>
    <row r="256" spans="3:4" x14ac:dyDescent="0.2">
      <c r="C256">
        <v>0.53404539385847793</v>
      </c>
      <c r="D256">
        <v>-2.6747568000014867</v>
      </c>
    </row>
    <row r="257" spans="3:4" x14ac:dyDescent="0.2">
      <c r="C257">
        <v>0.53480838579548928</v>
      </c>
      <c r="D257">
        <v>-2.6103996400004252</v>
      </c>
    </row>
    <row r="258" spans="3:4" x14ac:dyDescent="0.2">
      <c r="C258">
        <v>0.53492439049480511</v>
      </c>
      <c r="D258">
        <v>-2.6969360699993556</v>
      </c>
    </row>
    <row r="259" spans="3:4" x14ac:dyDescent="0.2">
      <c r="C259">
        <v>0.54244850559256774</v>
      </c>
      <c r="D259">
        <v>-2.3640281359995714</v>
      </c>
    </row>
    <row r="260" spans="3:4" x14ac:dyDescent="0.2">
      <c r="C260">
        <v>0.54294175715695958</v>
      </c>
      <c r="D260">
        <v>-2.6224115599994549</v>
      </c>
    </row>
    <row r="261" spans="3:4" x14ac:dyDescent="0.2">
      <c r="C261">
        <v>0.5452113980043205</v>
      </c>
      <c r="D261">
        <v>-2.6821074300003236</v>
      </c>
    </row>
  </sheetData>
  <sortState xmlns:xlrd2="http://schemas.microsoft.com/office/spreadsheetml/2017/richdata2" ref="C5:D338">
    <sortCondition ref="C5:C338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EF22-4E20-DE43-B9B1-324B997387EB}">
  <dimension ref="A2:X106"/>
  <sheetViews>
    <sheetView tabSelected="1" workbookViewId="0">
      <selection activeCell="L3" sqref="L3"/>
    </sheetView>
  </sheetViews>
  <sheetFormatPr baseColWidth="10" defaultRowHeight="16" x14ac:dyDescent="0.2"/>
  <sheetData>
    <row r="2" spans="1:24" x14ac:dyDescent="0.2">
      <c r="C2">
        <v>500</v>
      </c>
      <c r="H2" t="s">
        <v>61</v>
      </c>
      <c r="I2" t="s">
        <v>62</v>
      </c>
      <c r="J2" t="s">
        <v>63</v>
      </c>
      <c r="P2" t="s">
        <v>66</v>
      </c>
      <c r="S2" t="s">
        <v>76</v>
      </c>
      <c r="V2" t="s">
        <v>75</v>
      </c>
    </row>
    <row r="3" spans="1:24" x14ac:dyDescent="0.2">
      <c r="B3">
        <v>6</v>
      </c>
      <c r="C3">
        <v>50000</v>
      </c>
      <c r="D3">
        <v>396.77355699999998</v>
      </c>
      <c r="E3">
        <v>53.213348000000003</v>
      </c>
      <c r="F3">
        <v>27000</v>
      </c>
      <c r="G3">
        <v>18316.370168000001</v>
      </c>
      <c r="H3">
        <f>G3*0.1</f>
        <v>1831.6370168000003</v>
      </c>
      <c r="I3">
        <f>F3/500*0.6022</f>
        <v>32.518799999999999</v>
      </c>
      <c r="J3">
        <f>1/I3</f>
        <v>3.0751442242641182E-2</v>
      </c>
      <c r="P3">
        <v>434242</v>
      </c>
      <c r="S3">
        <v>223372.60399999999</v>
      </c>
      <c r="V3">
        <v>259780</v>
      </c>
    </row>
    <row r="4" spans="1:24" x14ac:dyDescent="0.2">
      <c r="B4">
        <v>7</v>
      </c>
      <c r="C4">
        <v>50000</v>
      </c>
      <c r="D4">
        <v>400.06751600000001</v>
      </c>
      <c r="E4">
        <v>16.903580000000002</v>
      </c>
      <c r="F4">
        <v>42875</v>
      </c>
      <c r="G4">
        <v>4618.9614080000001</v>
      </c>
      <c r="H4">
        <f t="shared" ref="H4:H10" si="0">G4*0.1</f>
        <v>461.89614080000001</v>
      </c>
      <c r="I4">
        <f t="shared" ref="I4:I10" si="1">F4/500*0.6022</f>
        <v>51.638649999999998</v>
      </c>
      <c r="J4">
        <f t="shared" ref="J4:J10" si="2">1/I4</f>
        <v>1.9365339721313397E-2</v>
      </c>
      <c r="P4">
        <v>34</v>
      </c>
      <c r="S4">
        <v>25.178999999999998</v>
      </c>
      <c r="V4">
        <v>18.928000000000001</v>
      </c>
    </row>
    <row r="5" spans="1:24" x14ac:dyDescent="0.2">
      <c r="B5">
        <v>8</v>
      </c>
      <c r="C5">
        <v>50000</v>
      </c>
      <c r="D5">
        <v>397.352485</v>
      </c>
      <c r="E5">
        <v>0.51647900000000002</v>
      </c>
      <c r="F5">
        <v>64000</v>
      </c>
      <c r="G5">
        <v>1629.367418</v>
      </c>
      <c r="H5">
        <f t="shared" si="0"/>
        <v>162.93674180000002</v>
      </c>
      <c r="I5">
        <f t="shared" si="1"/>
        <v>77.081599999999995</v>
      </c>
      <c r="J5">
        <f t="shared" si="2"/>
        <v>1.2973264696114248E-2</v>
      </c>
      <c r="P5">
        <v>66</v>
      </c>
      <c r="S5">
        <v>118.39700000000001</v>
      </c>
      <c r="V5">
        <v>280.65800000000002</v>
      </c>
    </row>
    <row r="6" spans="1:24" x14ac:dyDescent="0.2">
      <c r="B6">
        <v>9</v>
      </c>
      <c r="C6">
        <v>50000</v>
      </c>
      <c r="D6">
        <v>400.776476</v>
      </c>
      <c r="E6">
        <v>-4.0130520000000001</v>
      </c>
      <c r="F6">
        <v>91125</v>
      </c>
      <c r="G6">
        <v>679.78623000000005</v>
      </c>
      <c r="H6">
        <f t="shared" si="0"/>
        <v>67.978623000000013</v>
      </c>
      <c r="I6">
        <f t="shared" si="1"/>
        <v>109.75094999999999</v>
      </c>
      <c r="J6">
        <f t="shared" si="2"/>
        <v>9.1115384422640541E-3</v>
      </c>
    </row>
    <row r="7" spans="1:24" x14ac:dyDescent="0.2">
      <c r="A7">
        <f>E7/500</f>
        <v>-9.2703880000000009E-3</v>
      </c>
      <c r="B7">
        <v>10</v>
      </c>
      <c r="C7">
        <v>50000</v>
      </c>
      <c r="D7">
        <v>397.10378400000002</v>
      </c>
      <c r="E7">
        <v>-4.6351940000000003</v>
      </c>
      <c r="F7">
        <v>125000</v>
      </c>
      <c r="G7">
        <v>349.920455</v>
      </c>
      <c r="H7">
        <f t="shared" si="0"/>
        <v>34.992045500000003</v>
      </c>
      <c r="I7">
        <f t="shared" si="1"/>
        <v>150.54999999999998</v>
      </c>
      <c r="J7">
        <f t="shared" si="2"/>
        <v>6.6423115244104956E-3</v>
      </c>
      <c r="L7" t="s">
        <v>17</v>
      </c>
      <c r="M7" t="s">
        <v>16</v>
      </c>
      <c r="N7" t="s">
        <v>14</v>
      </c>
      <c r="P7" t="s">
        <v>17</v>
      </c>
      <c r="Q7" t="s">
        <v>64</v>
      </c>
      <c r="R7" t="s">
        <v>140</v>
      </c>
      <c r="S7" t="s">
        <v>17</v>
      </c>
      <c r="T7" t="s">
        <v>64</v>
      </c>
      <c r="U7" t="s">
        <v>140</v>
      </c>
      <c r="V7" t="s">
        <v>17</v>
      </c>
      <c r="W7" t="s">
        <v>64</v>
      </c>
      <c r="X7" t="s">
        <v>140</v>
      </c>
    </row>
    <row r="8" spans="1:24" x14ac:dyDescent="0.2">
      <c r="B8">
        <v>11</v>
      </c>
      <c r="C8">
        <v>50000</v>
      </c>
      <c r="D8">
        <v>401.33294799999999</v>
      </c>
      <c r="E8">
        <v>-4.1377329999999999</v>
      </c>
      <c r="F8">
        <v>166375</v>
      </c>
      <c r="G8">
        <v>218.53776199999999</v>
      </c>
      <c r="H8">
        <f t="shared" si="0"/>
        <v>21.853776199999999</v>
      </c>
      <c r="I8">
        <f t="shared" si="1"/>
        <v>200.38204999999999</v>
      </c>
      <c r="J8">
        <f t="shared" si="2"/>
        <v>4.9904669604887266E-3</v>
      </c>
      <c r="L8">
        <v>1831.6370168000003</v>
      </c>
      <c r="M8">
        <v>32.518799999999999</v>
      </c>
      <c r="N8">
        <v>400</v>
      </c>
      <c r="P8">
        <f>(((8.253*N8)/$M8)*(1+P$5/($M8-P$4))-P$3/($M8^2))</f>
        <v>-4832.5515117381092</v>
      </c>
      <c r="S8">
        <f>(((8.253*N8)/$M8)*(1+S$5/($M8-S$4))-S$3/($M8^2))</f>
        <v>1527.8311796742194</v>
      </c>
      <c r="T8">
        <f>(S8-L8)^2</f>
        <v>92297.986671696548</v>
      </c>
      <c r="U8">
        <f>ABS(S8-L8)/L8</f>
        <v>0.16586574432556037</v>
      </c>
      <c r="V8">
        <f>(((8.253*N8)/$M8)*(1+V$5/($M8-V$4))-V$3/($M8^2))</f>
        <v>1952.2340514743157</v>
      </c>
      <c r="W8">
        <f>(V8-L8)^2</f>
        <v>14543.644772238033</v>
      </c>
      <c r="X8">
        <f>ABS(V8-L8)/L8</f>
        <v>6.5841121121807733E-2</v>
      </c>
    </row>
    <row r="9" spans="1:24" x14ac:dyDescent="0.2">
      <c r="B9">
        <v>12</v>
      </c>
      <c r="C9">
        <v>50000</v>
      </c>
      <c r="D9">
        <v>400.88787000000002</v>
      </c>
      <c r="E9">
        <v>-3.455918</v>
      </c>
      <c r="F9">
        <v>216000</v>
      </c>
      <c r="G9">
        <v>154.39511300000001</v>
      </c>
      <c r="H9">
        <f t="shared" si="0"/>
        <v>15.439511300000001</v>
      </c>
      <c r="I9">
        <f t="shared" si="1"/>
        <v>260.15039999999999</v>
      </c>
      <c r="J9">
        <f t="shared" si="2"/>
        <v>3.8439302803301477E-3</v>
      </c>
      <c r="L9">
        <v>461.89614080000001</v>
      </c>
      <c r="M9">
        <v>51.638649999999998</v>
      </c>
      <c r="N9">
        <v>400</v>
      </c>
      <c r="P9">
        <f t="shared" ref="P9:P39" si="3">(((8.253*N9)/$M9)*(1+P$5/($M9-P$4))-P$3/($M9^2))</f>
        <v>140.28891256653137</v>
      </c>
      <c r="Q9">
        <f t="shared" ref="Q9:Q39" si="4">(P9-L9)^2</f>
        <v>103431.20925201438</v>
      </c>
      <c r="R9">
        <f t="shared" ref="R9:R39" si="5">ABS(P9-L9)/L9</f>
        <v>0.69627606690206967</v>
      </c>
      <c r="S9">
        <f>(((8.253*N9)/$M9)*(1+S$5/($M9-S$4))-S$3/($M9^2))</f>
        <v>266.21811896981006</v>
      </c>
      <c r="T9">
        <f>(S9-L9)^2</f>
        <v>38289.888227376294</v>
      </c>
      <c r="U9">
        <f>ABS(S9-L9)/L9</f>
        <v>0.42364073770193739</v>
      </c>
      <c r="V9">
        <f>(((8.253*N9)/$M9)*(1+V$5/($M9-V$4))-V$3/($M9^2))</f>
        <v>515.01793561880345</v>
      </c>
      <c r="W9">
        <f>(V9-L9)^2</f>
        <v>2821.9250847710518</v>
      </c>
      <c r="X9">
        <f t="shared" ref="X9:X39" si="6">ABS(V9-L9)/L9</f>
        <v>0.11500809408538673</v>
      </c>
    </row>
    <row r="10" spans="1:24" x14ac:dyDescent="0.2">
      <c r="B10">
        <v>13</v>
      </c>
      <c r="C10">
        <v>50000</v>
      </c>
      <c r="D10">
        <v>404.68908699999997</v>
      </c>
      <c r="E10">
        <v>-2.951146</v>
      </c>
      <c r="F10">
        <v>274625</v>
      </c>
      <c r="G10">
        <v>114.158478</v>
      </c>
      <c r="H10">
        <f t="shared" si="0"/>
        <v>11.415847800000002</v>
      </c>
      <c r="I10">
        <f t="shared" si="1"/>
        <v>330.75834999999995</v>
      </c>
      <c r="J10">
        <f t="shared" si="2"/>
        <v>3.0233552682796976E-3</v>
      </c>
      <c r="L10">
        <v>162.93674180000002</v>
      </c>
      <c r="M10">
        <v>77.081599999999995</v>
      </c>
      <c r="N10">
        <v>400</v>
      </c>
      <c r="P10">
        <f t="shared" si="3"/>
        <v>35.352464231808909</v>
      </c>
      <c r="Q10">
        <f t="shared" si="4"/>
        <v>16277.747882597234</v>
      </c>
      <c r="R10">
        <f t="shared" si="5"/>
        <v>0.78302951291855949</v>
      </c>
      <c r="S10">
        <f>(((8.253*N10)/$M10)*(1+S$5/($M10-S$4))-S$3/($M10^2))</f>
        <v>102.92756355827677</v>
      </c>
      <c r="T10">
        <f>(S10-L10)^2</f>
        <v>3601.1014732469107</v>
      </c>
      <c r="U10">
        <f t="shared" ref="U10:U39" si="7">ABS(S10-L10)/L10</f>
        <v>0.36829739921633342</v>
      </c>
      <c r="V10">
        <f>(((8.253*N10)/$M10)*(1+V$5/($M10-V$4))-V$3/($M10^2))</f>
        <v>205.79608970208517</v>
      </c>
      <c r="W10">
        <f>(V10-L10)^2</f>
        <v>1836.9237025919706</v>
      </c>
      <c r="X10">
        <f t="shared" si="6"/>
        <v>0.26304286822363071</v>
      </c>
    </row>
    <row r="11" spans="1:24" x14ac:dyDescent="0.2">
      <c r="L11">
        <v>67.978623000000013</v>
      </c>
      <c r="M11">
        <v>109.75094999999999</v>
      </c>
      <c r="N11">
        <v>400</v>
      </c>
      <c r="P11">
        <f t="shared" si="3"/>
        <v>20.235308406818966</v>
      </c>
      <c r="Q11">
        <f t="shared" si="4"/>
        <v>2279.4240883434545</v>
      </c>
      <c r="R11">
        <f t="shared" si="5"/>
        <v>0.70232835685978867</v>
      </c>
      <c r="S11">
        <f>(((8.253*N11)/$M11)*(1+S$5/($M11-S$4))-S$3/($M11^2))</f>
        <v>53.643875830407666</v>
      </c>
      <c r="T11">
        <f>(S11-L11)^2</f>
        <v>205.48497641613582</v>
      </c>
      <c r="U11">
        <f t="shared" si="7"/>
        <v>0.21087139657995638</v>
      </c>
      <c r="V11">
        <f>(((8.253*N11)/$M11)*(1+V$5/($M11-V$4))-V$3/($M11^2))</f>
        <v>101.46117941997258</v>
      </c>
      <c r="W11">
        <f>(V11-L11)^2</f>
        <v>1121.0815844166461</v>
      </c>
      <c r="X11">
        <f t="shared" si="6"/>
        <v>0.49254537591872904</v>
      </c>
    </row>
    <row r="12" spans="1:24" x14ac:dyDescent="0.2">
      <c r="B12">
        <v>6</v>
      </c>
      <c r="C12">
        <v>50000</v>
      </c>
      <c r="D12">
        <v>496.903345</v>
      </c>
      <c r="E12">
        <v>58.169739999999997</v>
      </c>
      <c r="F12">
        <v>27000</v>
      </c>
      <c r="G12">
        <v>19786.607634</v>
      </c>
      <c r="H12">
        <f>G12*0.1</f>
        <v>1978.6607634000002</v>
      </c>
      <c r="I12">
        <f>F12/500*0.6022</f>
        <v>32.518799999999999</v>
      </c>
      <c r="J12">
        <f>1/I12</f>
        <v>3.0751442242641182E-2</v>
      </c>
      <c r="L12">
        <v>34.992045500000003</v>
      </c>
      <c r="M12">
        <v>150.54999999999998</v>
      </c>
      <c r="N12">
        <v>400</v>
      </c>
      <c r="P12">
        <f t="shared" si="3"/>
        <v>15.185883523230444</v>
      </c>
      <c r="Q12">
        <f t="shared" si="4"/>
        <v>392.28405225003223</v>
      </c>
      <c r="R12">
        <f t="shared" si="5"/>
        <v>0.56601898213608448</v>
      </c>
      <c r="S12">
        <f>(((8.253*N12)/$M12)*(1+S$5/($M12-S$4))-S$3/($M12^2))</f>
        <v>32.780166443288614</v>
      </c>
      <c r="T12">
        <f>(S12-L12)^2</f>
        <v>4.8924089615184645</v>
      </c>
      <c r="U12">
        <f t="shared" si="7"/>
        <v>6.3210910511401486E-2</v>
      </c>
      <c r="V12">
        <f>(((8.253*N12)/$M12)*(1+V$5/($M12-V$4))-V$3/($M12^2))</f>
        <v>57.222313784886353</v>
      </c>
      <c r="W12">
        <f>(V12-L12)^2</f>
        <v>494.18482801802389</v>
      </c>
      <c r="X12">
        <f t="shared" si="6"/>
        <v>0.63529490680635825</v>
      </c>
    </row>
    <row r="13" spans="1:24" x14ac:dyDescent="0.2">
      <c r="B13">
        <v>7</v>
      </c>
      <c r="C13">
        <v>50000</v>
      </c>
      <c r="D13">
        <v>501.17114800000002</v>
      </c>
      <c r="E13">
        <v>19.737656999999999</v>
      </c>
      <c r="F13">
        <v>42875</v>
      </c>
      <c r="G13">
        <v>5228.8766939999996</v>
      </c>
      <c r="H13">
        <f t="shared" ref="H13:H19" si="8">G13*0.1</f>
        <v>522.88766939999994</v>
      </c>
      <c r="I13">
        <f t="shared" ref="I13:I19" si="9">F13/500*0.6022</f>
        <v>51.638649999999998</v>
      </c>
      <c r="J13">
        <f t="shared" ref="J13:J19" si="10">1/I13</f>
        <v>1.9365339721313397E-2</v>
      </c>
      <c r="L13">
        <v>21.853776199999999</v>
      </c>
      <c r="M13">
        <v>200.38204999999999</v>
      </c>
      <c r="N13">
        <v>400</v>
      </c>
      <c r="P13">
        <f t="shared" si="3"/>
        <v>12.194910167109496</v>
      </c>
      <c r="Q13">
        <f t="shared" si="4"/>
        <v>93.293693041325909</v>
      </c>
      <c r="R13">
        <f t="shared" si="5"/>
        <v>0.44197698120888157</v>
      </c>
      <c r="S13">
        <f>(((8.253*N13)/$M13)*(1+S$5/($M13-S$4))-S$3/($M13^2))</f>
        <v>22.044484431008357</v>
      </c>
      <c r="T13">
        <f>(S13-L13)^2</f>
        <v>3.6369629374337277E-2</v>
      </c>
      <c r="U13">
        <f t="shared" si="7"/>
        <v>8.7265573355856958E-3</v>
      </c>
      <c r="V13">
        <f>(((8.253*N13)/$M13)*(1+V$5/($M13-V$4))-V$3/($M13^2))</f>
        <v>35.486199945099223</v>
      </c>
      <c r="W13">
        <f>(V13-L13)^2</f>
        <v>185.84297716594517</v>
      </c>
      <c r="X13">
        <f t="shared" si="6"/>
        <v>0.62380174576415881</v>
      </c>
    </row>
    <row r="14" spans="1:24" x14ac:dyDescent="0.2">
      <c r="B14">
        <v>8</v>
      </c>
      <c r="C14">
        <v>50000</v>
      </c>
      <c r="D14">
        <v>504.71549499999998</v>
      </c>
      <c r="E14">
        <v>2.1745230000000002</v>
      </c>
      <c r="F14">
        <v>64000</v>
      </c>
      <c r="G14">
        <v>1898.1544919999999</v>
      </c>
      <c r="H14">
        <f t="shared" si="8"/>
        <v>189.81544919999999</v>
      </c>
      <c r="I14">
        <f t="shared" si="9"/>
        <v>77.081599999999995</v>
      </c>
      <c r="J14">
        <f t="shared" si="10"/>
        <v>1.2973264696114248E-2</v>
      </c>
      <c r="L14">
        <v>15.439511300000001</v>
      </c>
      <c r="M14">
        <v>260.15039999999999</v>
      </c>
      <c r="N14">
        <v>400</v>
      </c>
      <c r="P14">
        <f t="shared" si="3"/>
        <v>9.9766524924009872</v>
      </c>
      <c r="Q14">
        <f t="shared" si="4"/>
        <v>29.84282635176212</v>
      </c>
      <c r="R14">
        <f t="shared" si="5"/>
        <v>0.35382329799512591</v>
      </c>
      <c r="S14">
        <f>(((8.253*N14)/$M14)*(1+S$5/($M14-S$4))-S$3/($M14^2))</f>
        <v>15.78307961100165</v>
      </c>
      <c r="T14">
        <f>(S14-L14)^2</f>
        <v>0.11803918432452563</v>
      </c>
      <c r="U14">
        <f t="shared" si="7"/>
        <v>2.2252537941511705E-2</v>
      </c>
      <c r="V14">
        <f>(((8.253*N14)/$M14)*(1+V$5/($M14-V$4))-V$3/($M14^2))</f>
        <v>23.615230495779389</v>
      </c>
      <c r="W14">
        <f>(V14-L14)^2</f>
        <v>66.842384368235571</v>
      </c>
      <c r="X14">
        <f t="shared" si="6"/>
        <v>0.52953225247352143</v>
      </c>
    </row>
    <row r="15" spans="1:24" x14ac:dyDescent="0.2">
      <c r="B15">
        <v>9</v>
      </c>
      <c r="C15">
        <v>50000</v>
      </c>
      <c r="D15">
        <v>498.09841899999998</v>
      </c>
      <c r="E15">
        <v>-3.1672910000000001</v>
      </c>
      <c r="F15">
        <v>91125</v>
      </c>
      <c r="G15">
        <v>806.67801199999997</v>
      </c>
      <c r="H15">
        <f t="shared" si="8"/>
        <v>80.6678012</v>
      </c>
      <c r="I15">
        <f t="shared" si="9"/>
        <v>109.75094999999999</v>
      </c>
      <c r="J15">
        <f t="shared" si="10"/>
        <v>9.1115384422640541E-3</v>
      </c>
      <c r="L15">
        <v>11.415847800000002</v>
      </c>
      <c r="M15">
        <v>330.75834999999995</v>
      </c>
      <c r="N15">
        <v>400</v>
      </c>
      <c r="P15">
        <f t="shared" si="3"/>
        <v>8.2311740014114374</v>
      </c>
      <c r="Q15">
        <f t="shared" si="4"/>
        <v>10.142147203416515</v>
      </c>
      <c r="R15">
        <f t="shared" si="5"/>
        <v>0.27896953904628652</v>
      </c>
      <c r="S15">
        <f>(((8.253*N15)/$M15)*(1+S$5/($M15-S$4))-S$3/($M15^2))</f>
        <v>11.805955117604523</v>
      </c>
      <c r="T15">
        <f>(S15-L15)^2</f>
        <v>0.15218371924859453</v>
      </c>
      <c r="U15">
        <f t="shared" si="7"/>
        <v>3.4172435060365894E-2</v>
      </c>
      <c r="V15">
        <f>(((8.253*N15)/$M15)*(1+V$5/($M15-V$4))-V$3/($M15^2))</f>
        <v>16.589107683699943</v>
      </c>
      <c r="W15">
        <f>(V15-L15)^2</f>
        <v>26.762617824299131</v>
      </c>
      <c r="X15">
        <f t="shared" si="6"/>
        <v>0.45316475607706863</v>
      </c>
    </row>
    <row r="16" spans="1:24" x14ac:dyDescent="0.2">
      <c r="B16">
        <v>10</v>
      </c>
      <c r="C16">
        <v>50000</v>
      </c>
      <c r="D16">
        <v>500.24465400000003</v>
      </c>
      <c r="E16">
        <v>-3.948537</v>
      </c>
      <c r="F16">
        <v>125000</v>
      </c>
      <c r="G16">
        <v>436.00220899999999</v>
      </c>
      <c r="H16">
        <f t="shared" si="8"/>
        <v>43.600220900000004</v>
      </c>
      <c r="I16">
        <f t="shared" si="9"/>
        <v>150.54999999999998</v>
      </c>
      <c r="J16">
        <f t="shared" si="10"/>
        <v>6.6423115244104956E-3</v>
      </c>
      <c r="L16">
        <v>1978.6607634000002</v>
      </c>
      <c r="M16">
        <v>32.518799999999999</v>
      </c>
      <c r="N16">
        <v>500</v>
      </c>
      <c r="P16">
        <f t="shared" si="3"/>
        <v>-5938.0290225747649</v>
      </c>
      <c r="S16">
        <f>(((8.253*N16)/$M16)*(1+S$5/($M16-S$4))-S$3/($M16^2))</f>
        <v>1962.5971173478449</v>
      </c>
      <c r="T16">
        <f>(S16-L16)^2</f>
        <v>258.04072448892339</v>
      </c>
      <c r="U16">
        <f t="shared" si="7"/>
        <v>8.118443721779044E-3</v>
      </c>
      <c r="V16">
        <f>(((8.253*N16)/$M16)*(1+V$5/($M16-V$4))-V$3/($M16^2))</f>
        <v>2501.707881527057</v>
      </c>
      <c r="W16">
        <f>(V16-L16)^2</f>
        <v>273578.28778101935</v>
      </c>
      <c r="X16">
        <f t="shared" si="6"/>
        <v>0.26434400873664021</v>
      </c>
    </row>
    <row r="17" spans="2:24" x14ac:dyDescent="0.2">
      <c r="B17">
        <v>11</v>
      </c>
      <c r="C17">
        <v>50000</v>
      </c>
      <c r="D17">
        <v>492.10405400000002</v>
      </c>
      <c r="E17">
        <v>-3.546716</v>
      </c>
      <c r="F17">
        <v>166375</v>
      </c>
      <c r="G17">
        <v>278.49268799999999</v>
      </c>
      <c r="H17">
        <f t="shared" si="8"/>
        <v>27.849268800000001</v>
      </c>
      <c r="I17">
        <f t="shared" si="9"/>
        <v>200.38204999999999</v>
      </c>
      <c r="J17">
        <f t="shared" si="10"/>
        <v>4.9904669604887266E-3</v>
      </c>
      <c r="L17">
        <v>522.88766939999994</v>
      </c>
      <c r="M17">
        <v>51.638649999999998</v>
      </c>
      <c r="N17">
        <v>500</v>
      </c>
      <c r="P17">
        <f t="shared" si="3"/>
        <v>216.07310670293063</v>
      </c>
      <c r="Q17">
        <f t="shared" si="4"/>
        <v>94135.175882993848</v>
      </c>
      <c r="R17">
        <f t="shared" si="5"/>
        <v>0.58676955042587076</v>
      </c>
      <c r="S17">
        <f>(((8.253*N17)/$M17)*(1+S$5/($M17-S$4))-S$3/($M17^2))</f>
        <v>353.71474518890562</v>
      </c>
      <c r="T17">
        <f>(S17-L17)^2</f>
        <v>28619.47828613266</v>
      </c>
      <c r="U17">
        <f t="shared" si="7"/>
        <v>0.32353588373046904</v>
      </c>
      <c r="V17">
        <f>(((8.253*N17)/$M17)*(1+V$5/($M17-V$4))-V$3/($M17^2))</f>
        <v>668.12785848638782</v>
      </c>
      <c r="W17">
        <f>(V17-L17)^2</f>
        <v>21094.712525849707</v>
      </c>
      <c r="X17">
        <f t="shared" si="6"/>
        <v>0.27776556531357344</v>
      </c>
    </row>
    <row r="18" spans="2:24" x14ac:dyDescent="0.2">
      <c r="B18">
        <v>12</v>
      </c>
      <c r="C18">
        <v>50000</v>
      </c>
      <c r="D18">
        <v>497.62647900000002</v>
      </c>
      <c r="E18">
        <v>-3.0747089999999999</v>
      </c>
      <c r="F18">
        <v>216000</v>
      </c>
      <c r="G18">
        <v>194.07150799999999</v>
      </c>
      <c r="H18">
        <f t="shared" si="8"/>
        <v>19.4071508</v>
      </c>
      <c r="I18">
        <f t="shared" si="9"/>
        <v>260.15039999999999</v>
      </c>
      <c r="J18">
        <f t="shared" si="10"/>
        <v>3.8439302803301477E-3</v>
      </c>
      <c r="L18">
        <v>189.81544919999999</v>
      </c>
      <c r="M18">
        <v>77.081599999999995</v>
      </c>
      <c r="N18">
        <v>500</v>
      </c>
      <c r="P18">
        <f t="shared" si="3"/>
        <v>62.461920039357821</v>
      </c>
      <c r="Q18">
        <f t="shared" si="4"/>
        <v>16218.921389670535</v>
      </c>
      <c r="R18">
        <f t="shared" si="5"/>
        <v>0.67093342347732454</v>
      </c>
      <c r="S18">
        <f>(((8.253*N18)/$M18)*(1+S$5/($M18-S$4))-S$3/($M18^2))</f>
        <v>138.05816930830656</v>
      </c>
      <c r="T18">
        <f>(S18-L18)^2</f>
        <v>2678.8160217870932</v>
      </c>
      <c r="U18">
        <f t="shared" si="7"/>
        <v>0.2726715876385758</v>
      </c>
      <c r="V18">
        <f>(((8.253*N18)/$M18)*(1+V$5/($M18-V$4))-V$3/($M18^2))</f>
        <v>268.17571911668222</v>
      </c>
      <c r="W18">
        <f>(V18-L18)^2</f>
        <v>6140.3319014152939</v>
      </c>
      <c r="X18">
        <f t="shared" si="6"/>
        <v>0.41282345692587719</v>
      </c>
    </row>
    <row r="19" spans="2:24" x14ac:dyDescent="0.2">
      <c r="B19">
        <v>13</v>
      </c>
      <c r="C19">
        <v>50000</v>
      </c>
      <c r="D19">
        <v>499.583415</v>
      </c>
      <c r="E19">
        <v>-2.6991149999999999</v>
      </c>
      <c r="F19">
        <v>274625</v>
      </c>
      <c r="G19">
        <v>142.907275</v>
      </c>
      <c r="H19">
        <f t="shared" si="8"/>
        <v>14.290727500000001</v>
      </c>
      <c r="I19">
        <f t="shared" si="9"/>
        <v>330.75834999999995</v>
      </c>
      <c r="J19">
        <f t="shared" si="10"/>
        <v>3.0233552682796976E-3</v>
      </c>
      <c r="L19">
        <v>80.6678012</v>
      </c>
      <c r="M19">
        <v>109.75094999999999</v>
      </c>
      <c r="N19">
        <v>500</v>
      </c>
      <c r="P19">
        <f t="shared" si="3"/>
        <v>34.306842633714041</v>
      </c>
      <c r="Q19">
        <f t="shared" si="4"/>
        <v>2149.3384791848835</v>
      </c>
      <c r="R19">
        <f t="shared" si="5"/>
        <v>0.57471454380345699</v>
      </c>
      <c r="S19">
        <f>(((8.253*N19)/$M19)*(1+S$5/($M19-S$4))-S$3/($M19^2))</f>
        <v>71.690950599154348</v>
      </c>
      <c r="T19">
        <f>(S19-L19)^2</f>
        <v>80.583846709902929</v>
      </c>
      <c r="U19">
        <f t="shared" si="7"/>
        <v>0.11128170679388311</v>
      </c>
      <c r="V19">
        <f>(((8.253*N19)/$M19)*(1+V$5/($M19-V$4))-V$3/($M19^2))</f>
        <v>132.21821679867818</v>
      </c>
      <c r="W19">
        <f>(V19-L19)^2</f>
        <v>2657.445348396443</v>
      </c>
      <c r="X19">
        <f t="shared" si="6"/>
        <v>0.63904575099139038</v>
      </c>
    </row>
    <row r="20" spans="2:24" x14ac:dyDescent="0.2">
      <c r="L20">
        <v>43.600220900000004</v>
      </c>
      <c r="M20">
        <v>150.54999999999998</v>
      </c>
      <c r="N20">
        <v>500</v>
      </c>
      <c r="P20">
        <f t="shared" si="3"/>
        <v>23.772076491356323</v>
      </c>
      <c r="Q20">
        <f t="shared" si="4"/>
        <v>393.15531069002765</v>
      </c>
      <c r="R20">
        <f t="shared" si="5"/>
        <v>0.45477165021986571</v>
      </c>
      <c r="S20">
        <f>(((8.253*N20)/$M20)*(1+S$5/($M20-S$4))-S$3/($M20^2))</f>
        <v>43.43902476249135</v>
      </c>
      <c r="T20">
        <f>(S20-L20)^2</f>
        <v>2.5984194747708789E-2</v>
      </c>
      <c r="U20">
        <f t="shared" si="7"/>
        <v>3.6971403855583142E-3</v>
      </c>
      <c r="V20">
        <f>(((8.253*N20)/$M20)*(1+V$5/($M20-V$4))-V$3/($M20^2))</f>
        <v>74.39328526965221</v>
      </c>
      <c r="W20">
        <f>(V20-L20)^2</f>
        <v>948.21281327354427</v>
      </c>
      <c r="X20">
        <f t="shared" si="6"/>
        <v>0.70625936598528116</v>
      </c>
    </row>
    <row r="21" spans="2:24" x14ac:dyDescent="0.2">
      <c r="B21">
        <v>6</v>
      </c>
      <c r="C21">
        <v>50000</v>
      </c>
      <c r="D21">
        <v>594.84334799999999</v>
      </c>
      <c r="E21">
        <v>64.028462000000005</v>
      </c>
      <c r="F21">
        <v>27000</v>
      </c>
      <c r="G21">
        <v>21371.861338999999</v>
      </c>
      <c r="H21">
        <f>G21*0.1</f>
        <v>2137.1861339000002</v>
      </c>
      <c r="I21">
        <f>F21/500*0.6022</f>
        <v>32.518799999999999</v>
      </c>
      <c r="J21">
        <f>1/I21</f>
        <v>3.0751442242641182E-2</v>
      </c>
      <c r="L21">
        <v>27.849268800000001</v>
      </c>
      <c r="M21">
        <v>200.38204999999999</v>
      </c>
      <c r="N21">
        <v>500</v>
      </c>
      <c r="P21">
        <f t="shared" si="3"/>
        <v>17.947310959380793</v>
      </c>
      <c r="Q21">
        <f t="shared" si="4"/>
        <v>98.048769077400195</v>
      </c>
      <c r="R21">
        <f t="shared" si="5"/>
        <v>0.35555539758441368</v>
      </c>
      <c r="S21">
        <f>(((8.253*N21)/$M21)*(1+S$5/($M21-S$4))-S$3/($M21^2))</f>
        <v>28.94636583907219</v>
      </c>
      <c r="T21">
        <f>(S21-L21)^2</f>
        <v>1.2036219131409638</v>
      </c>
      <c r="U21">
        <f t="shared" si="7"/>
        <v>3.9394105710674483E-2</v>
      </c>
      <c r="V21">
        <f>(((8.253*N21)/$M21)*(1+V$5/($M21-V$4))-V$3/($M21^2))</f>
        <v>45.975189600989843</v>
      </c>
      <c r="W21">
        <f>(V21-L21)^2</f>
        <v>328.54900488375625</v>
      </c>
      <c r="X21">
        <f t="shared" si="6"/>
        <v>0.65085805057078705</v>
      </c>
    </row>
    <row r="22" spans="2:24" x14ac:dyDescent="0.2">
      <c r="B22">
        <v>7</v>
      </c>
      <c r="C22">
        <v>50000</v>
      </c>
      <c r="D22">
        <v>600.36490300000003</v>
      </c>
      <c r="E22">
        <v>22.365946999999998</v>
      </c>
      <c r="F22">
        <v>42875</v>
      </c>
      <c r="G22">
        <v>5772.2659910000002</v>
      </c>
      <c r="H22">
        <f t="shared" ref="H22:H28" si="11">G22*0.1</f>
        <v>577.22659910000004</v>
      </c>
      <c r="I22">
        <f t="shared" ref="I22:I28" si="12">F22/500*0.6022</f>
        <v>51.638649999999998</v>
      </c>
      <c r="J22">
        <f t="shared" ref="J22:J28" si="13">1/I22</f>
        <v>1.9365339721313397E-2</v>
      </c>
      <c r="L22">
        <v>19.4071508</v>
      </c>
      <c r="M22">
        <v>260.15039999999999</v>
      </c>
      <c r="N22">
        <v>500</v>
      </c>
      <c r="P22">
        <f t="shared" si="3"/>
        <v>14.07488385140547</v>
      </c>
      <c r="Q22">
        <f t="shared" si="4"/>
        <v>28.433070811073616</v>
      </c>
      <c r="R22">
        <f t="shared" si="5"/>
        <v>0.27475784588609109</v>
      </c>
      <c r="S22">
        <f>(((8.253*N22)/$M22)*(1+S$5/($M22-S$4))-S$3/($M22^2))</f>
        <v>20.553976744300044</v>
      </c>
      <c r="T22">
        <f>(S22-L22)^2</f>
        <v>1.3152097465196879</v>
      </c>
      <c r="U22">
        <f t="shared" si="7"/>
        <v>5.9092957854485477E-2</v>
      </c>
      <c r="V22">
        <f>(((8.253*N22)/$M22)*(1+V$5/($M22-V$4))-V$3/($M22^2))</f>
        <v>30.478652450726774</v>
      </c>
      <c r="W22">
        <f>(V22-L22)^2</f>
        <v>122.57814880204567</v>
      </c>
      <c r="X22">
        <f t="shared" si="6"/>
        <v>0.57048568153171531</v>
      </c>
    </row>
    <row r="23" spans="2:24" x14ac:dyDescent="0.2">
      <c r="B23">
        <v>8</v>
      </c>
      <c r="C23">
        <v>50000</v>
      </c>
      <c r="D23">
        <v>597.55640100000005</v>
      </c>
      <c r="E23">
        <v>3.5757409999999998</v>
      </c>
      <c r="F23">
        <v>64000</v>
      </c>
      <c r="G23">
        <v>2131.5586469999998</v>
      </c>
      <c r="H23">
        <f t="shared" si="11"/>
        <v>213.1558647</v>
      </c>
      <c r="I23">
        <f t="shared" si="12"/>
        <v>77.081599999999995</v>
      </c>
      <c r="J23">
        <f t="shared" si="13"/>
        <v>1.2973264696114248E-2</v>
      </c>
      <c r="L23">
        <v>14.290727500000001</v>
      </c>
      <c r="M23">
        <v>330.75834999999995</v>
      </c>
      <c r="N23">
        <v>500</v>
      </c>
      <c r="P23">
        <f t="shared" si="3"/>
        <v>11.281283975715983</v>
      </c>
      <c r="Q23">
        <f t="shared" si="4"/>
        <v>9.0567503258550115</v>
      </c>
      <c r="R23">
        <f t="shared" si="5"/>
        <v>0.21058714640552889</v>
      </c>
      <c r="S23">
        <f>(((8.253*N23)/$M23)*(1+S$5/($M23-S$4))-S$3/($M23^2))</f>
        <v>15.267888107327746</v>
      </c>
      <c r="T23">
        <f>(S23-L23)^2</f>
        <v>0.9548428525131275</v>
      </c>
      <c r="U23">
        <f t="shared" si="7"/>
        <v>6.8377247227458846E-2</v>
      </c>
      <c r="V23">
        <f>(((8.253*N23)/$M23)*(1+V$5/($M23-V$4))-V$3/($M23^2))</f>
        <v>21.330025877470874</v>
      </c>
      <c r="W23">
        <f>(V23-L23)^2</f>
        <v>49.551721647064063</v>
      </c>
      <c r="X23">
        <f t="shared" si="6"/>
        <v>0.49257802847831733</v>
      </c>
    </row>
    <row r="24" spans="2:24" x14ac:dyDescent="0.2">
      <c r="B24">
        <v>9</v>
      </c>
      <c r="C24">
        <v>50000</v>
      </c>
      <c r="D24">
        <v>593.99534900000003</v>
      </c>
      <c r="E24">
        <v>-2.1571549999999999</v>
      </c>
      <c r="F24">
        <v>91125</v>
      </c>
      <c r="G24">
        <v>939.95743600000003</v>
      </c>
      <c r="H24">
        <f t="shared" si="11"/>
        <v>93.995743600000011</v>
      </c>
      <c r="I24">
        <f t="shared" si="12"/>
        <v>109.75094999999999</v>
      </c>
      <c r="J24">
        <f t="shared" si="13"/>
        <v>9.1115384422640541E-3</v>
      </c>
      <c r="L24">
        <v>2137.1861339000002</v>
      </c>
      <c r="M24">
        <v>32.518799999999999</v>
      </c>
      <c r="N24">
        <v>600</v>
      </c>
      <c r="P24">
        <f t="shared" si="3"/>
        <v>-7043.5065334114215</v>
      </c>
      <c r="S24">
        <f>(((8.253*N24)/$M24)*(1+S$5/($M24-S$4))-S$3/($M24^2))</f>
        <v>2397.3630550214702</v>
      </c>
      <c r="T24">
        <f>(S24-L24)^2</f>
        <v>67692.030284247652</v>
      </c>
      <c r="U24">
        <f t="shared" si="7"/>
        <v>0.12173807278390467</v>
      </c>
      <c r="V24">
        <f>(((8.253*N24)/$M24)*(1+V$5/($M24-V$4))-V$3/($M24^2))</f>
        <v>3051.181711579798</v>
      </c>
      <c r="W24">
        <f>(V24-L24)^2</f>
        <v>835387.91601822746</v>
      </c>
      <c r="X24">
        <f t="shared" si="6"/>
        <v>0.42766306742403937</v>
      </c>
    </row>
    <row r="25" spans="2:24" x14ac:dyDescent="0.2">
      <c r="B25">
        <v>10</v>
      </c>
      <c r="C25">
        <v>50000</v>
      </c>
      <c r="D25">
        <v>598.813356</v>
      </c>
      <c r="E25">
        <v>-3.1202930000000002</v>
      </c>
      <c r="F25">
        <v>125000</v>
      </c>
      <c r="G25">
        <v>532.056331</v>
      </c>
      <c r="H25">
        <f t="shared" si="11"/>
        <v>53.2056331</v>
      </c>
      <c r="I25">
        <f t="shared" si="12"/>
        <v>150.54999999999998</v>
      </c>
      <c r="J25">
        <f t="shared" si="13"/>
        <v>6.6423115244104956E-3</v>
      </c>
      <c r="L25">
        <v>577.22659910000004</v>
      </c>
      <c r="M25">
        <v>51.638649999999998</v>
      </c>
      <c r="N25">
        <v>600</v>
      </c>
      <c r="P25">
        <f t="shared" si="3"/>
        <v>291.85730083932992</v>
      </c>
      <c r="Q25">
        <f t="shared" si="4"/>
        <v>81435.636389787309</v>
      </c>
      <c r="R25">
        <f t="shared" si="5"/>
        <v>0.49438002113141027</v>
      </c>
      <c r="S25">
        <f>(((8.253*N25)/$M25)*(1+S$5/($M25-S$4))-S$3/($M25^2))</f>
        <v>441.21137140800118</v>
      </c>
      <c r="T25">
        <f>(S25-L25)^2</f>
        <v>18500.142164106292</v>
      </c>
      <c r="U25">
        <f t="shared" si="7"/>
        <v>0.23563575882343438</v>
      </c>
      <c r="V25">
        <f>(((8.253*N25)/$M25)*(1+V$5/($M25-V$4))-V$3/($M25^2))</f>
        <v>821.2377813539722</v>
      </c>
      <c r="W25">
        <f>(V25-L25)^2</f>
        <v>59541.457064981216</v>
      </c>
      <c r="X25">
        <f t="shared" si="6"/>
        <v>0.42273031532924749</v>
      </c>
    </row>
    <row r="26" spans="2:24" x14ac:dyDescent="0.2">
      <c r="B26">
        <v>11</v>
      </c>
      <c r="C26">
        <v>50000</v>
      </c>
      <c r="D26">
        <v>596.46308899999997</v>
      </c>
      <c r="E26">
        <v>-2.9850409999999998</v>
      </c>
      <c r="F26">
        <v>166375</v>
      </c>
      <c r="G26">
        <v>336.29938499999997</v>
      </c>
      <c r="H26">
        <f t="shared" si="11"/>
        <v>33.629938500000002</v>
      </c>
      <c r="I26">
        <f t="shared" si="12"/>
        <v>200.38204999999999</v>
      </c>
      <c r="J26">
        <f t="shared" si="13"/>
        <v>4.9904669604887266E-3</v>
      </c>
      <c r="L26">
        <v>213.1558647</v>
      </c>
      <c r="M26">
        <v>77.081599999999995</v>
      </c>
      <c r="N26">
        <v>600</v>
      </c>
      <c r="P26">
        <f t="shared" si="3"/>
        <v>89.571375846906747</v>
      </c>
      <c r="Q26">
        <f t="shared" si="4"/>
        <v>15273.12588508033</v>
      </c>
      <c r="R26">
        <f t="shared" si="5"/>
        <v>0.57978460516218322</v>
      </c>
      <c r="S26">
        <f>(((8.253*N26)/$M26)*(1+S$5/($M26-S$4))-S$3/($M26^2))</f>
        <v>173.18877505833632</v>
      </c>
      <c r="T26">
        <f>(S26-L26)^2</f>
        <v>1597.3682544247799</v>
      </c>
      <c r="U26">
        <f t="shared" si="7"/>
        <v>0.18750171241084168</v>
      </c>
      <c r="V26">
        <f>(((8.253*N26)/$M26)*(1+V$5/($M26-V$4))-V$3/($M26^2))</f>
        <v>330.55534853127926</v>
      </c>
      <c r="W26">
        <f>(V26-L26)^2</f>
        <v>13782.638803850803</v>
      </c>
      <c r="X26">
        <f t="shared" si="6"/>
        <v>0.55076825587937606</v>
      </c>
    </row>
    <row r="27" spans="2:24" x14ac:dyDescent="0.2">
      <c r="B27">
        <v>12</v>
      </c>
      <c r="C27">
        <v>50000</v>
      </c>
      <c r="D27">
        <v>600.51865899999996</v>
      </c>
      <c r="E27">
        <v>-2.6959050000000002</v>
      </c>
      <c r="F27">
        <v>216000</v>
      </c>
      <c r="G27">
        <v>236.661202</v>
      </c>
      <c r="H27">
        <f t="shared" si="11"/>
        <v>23.666120200000002</v>
      </c>
      <c r="I27">
        <f t="shared" si="12"/>
        <v>260.15039999999999</v>
      </c>
      <c r="J27">
        <f t="shared" si="13"/>
        <v>3.8439302803301477E-3</v>
      </c>
      <c r="L27">
        <v>93.995743600000011</v>
      </c>
      <c r="M27">
        <v>109.75094999999999</v>
      </c>
      <c r="N27">
        <v>600</v>
      </c>
      <c r="P27">
        <f t="shared" si="3"/>
        <v>48.378376860609109</v>
      </c>
      <c r="Q27">
        <f t="shared" si="4"/>
        <v>2080.9441482360876</v>
      </c>
      <c r="R27">
        <f t="shared" si="5"/>
        <v>0.48531311091612978</v>
      </c>
      <c r="S27">
        <f>(((8.253*N27)/$M27)*(1+S$5/($M27-S$4))-S$3/($M27^2))</f>
        <v>89.738025367901002</v>
      </c>
      <c r="T27">
        <f>(S27-L27)^2</f>
        <v>18.128164543948312</v>
      </c>
      <c r="U27">
        <f t="shared" si="7"/>
        <v>4.5296925892918928E-2</v>
      </c>
      <c r="V27">
        <f>(((8.253*N27)/$M27)*(1+V$5/($M27-V$4))-V$3/($M27^2))</f>
        <v>162.97525417738379</v>
      </c>
      <c r="W27">
        <f>(V27-L27)^2</f>
        <v>4758.1728794954006</v>
      </c>
      <c r="X27">
        <f t="shared" si="6"/>
        <v>0.73385781031667663</v>
      </c>
    </row>
    <row r="28" spans="2:24" x14ac:dyDescent="0.2">
      <c r="B28">
        <v>13</v>
      </c>
      <c r="C28">
        <v>50000</v>
      </c>
      <c r="D28">
        <v>616.304982</v>
      </c>
      <c r="E28">
        <v>-2.1875979999999999</v>
      </c>
      <c r="F28">
        <v>274625</v>
      </c>
      <c r="G28">
        <v>180.640376</v>
      </c>
      <c r="H28">
        <f t="shared" si="11"/>
        <v>18.064037600000002</v>
      </c>
      <c r="I28">
        <f t="shared" si="12"/>
        <v>330.75834999999995</v>
      </c>
      <c r="J28">
        <f t="shared" si="13"/>
        <v>3.0233552682796976E-3</v>
      </c>
      <c r="L28">
        <v>53.2056331</v>
      </c>
      <c r="M28">
        <v>150.54999999999998</v>
      </c>
      <c r="N28">
        <v>600</v>
      </c>
      <c r="P28">
        <f t="shared" si="3"/>
        <v>32.358269459482209</v>
      </c>
      <c r="Q28">
        <f t="shared" si="4"/>
        <v>434.61257075998321</v>
      </c>
      <c r="R28">
        <f t="shared" si="5"/>
        <v>0.39182624894877516</v>
      </c>
      <c r="S28">
        <f>(((8.253*N28)/$M28)*(1+S$5/($M28-S$4))-S$3/($M28^2))</f>
        <v>54.097883081694079</v>
      </c>
      <c r="T28">
        <f>(S28-L28)^2</f>
        <v>0.79611002983308354</v>
      </c>
      <c r="U28">
        <f t="shared" si="7"/>
        <v>1.6769840517019966E-2</v>
      </c>
      <c r="V28">
        <f>(((8.253*N28)/$M28)*(1+V$5/($M28-V$4))-V$3/($M28^2))</f>
        <v>91.564256754418082</v>
      </c>
      <c r="W28">
        <f>(V28-L28)^2</f>
        <v>1471.3840086612825</v>
      </c>
      <c r="X28">
        <f t="shared" si="6"/>
        <v>0.72095042234199225</v>
      </c>
    </row>
    <row r="29" spans="2:24" x14ac:dyDescent="0.2">
      <c r="L29">
        <v>33.629938500000002</v>
      </c>
      <c r="M29">
        <v>200.38204999999999</v>
      </c>
      <c r="N29">
        <v>600</v>
      </c>
      <c r="P29">
        <f t="shared" si="3"/>
        <v>23.699711751652096</v>
      </c>
      <c r="Q29">
        <f t="shared" si="4"/>
        <v>98.609403273604215</v>
      </c>
      <c r="R29">
        <f t="shared" si="5"/>
        <v>0.29527936092859358</v>
      </c>
      <c r="S29">
        <f>(((8.253*N29)/$M29)*(1+S$5/($M29-S$4))-S$3/($M29^2))</f>
        <v>35.84824724713603</v>
      </c>
      <c r="T29">
        <f>(S29-L29)^2</f>
        <v>4.9208936976202144</v>
      </c>
      <c r="U29">
        <f t="shared" si="7"/>
        <v>6.5962319471266004E-2</v>
      </c>
      <c r="V29">
        <f>(((8.253*N29)/$M29)*(1+V$5/($M29-V$4))-V$3/($M29^2))</f>
        <v>56.46417925688047</v>
      </c>
      <c r="W29">
        <f>(V29-L29)^2</f>
        <v>521.40255094318115</v>
      </c>
      <c r="X29">
        <f t="shared" si="6"/>
        <v>0.6789855044451083</v>
      </c>
    </row>
    <row r="30" spans="2:24" x14ac:dyDescent="0.2">
      <c r="B30">
        <v>6</v>
      </c>
      <c r="C30">
        <v>50000</v>
      </c>
      <c r="D30">
        <v>702.79139099999998</v>
      </c>
      <c r="E30">
        <v>82.506403000000006</v>
      </c>
      <c r="F30">
        <v>27000</v>
      </c>
      <c r="G30">
        <v>25470.547433</v>
      </c>
      <c r="H30">
        <f>G30*0.1</f>
        <v>2547.0547433000002</v>
      </c>
      <c r="I30">
        <f>F30/500*0.6022</f>
        <v>32.518799999999999</v>
      </c>
      <c r="J30">
        <f>1/I30</f>
        <v>3.0751442242641182E-2</v>
      </c>
      <c r="L30">
        <v>23.666120200000002</v>
      </c>
      <c r="M30">
        <v>260.15039999999999</v>
      </c>
      <c r="N30">
        <v>600</v>
      </c>
      <c r="P30">
        <f t="shared" si="3"/>
        <v>18.173115210409954</v>
      </c>
      <c r="Q30">
        <f t="shared" si="4"/>
        <v>30.173103815661165</v>
      </c>
      <c r="R30">
        <f t="shared" si="5"/>
        <v>0.23210416169482853</v>
      </c>
      <c r="S30">
        <f>(((8.253*N30)/$M30)*(1+S$5/($M30-S$4))-S$3/($M30^2))</f>
        <v>25.324873877598435</v>
      </c>
      <c r="T30">
        <f>(S30-L30)^2</f>
        <v>2.7514637629463272</v>
      </c>
      <c r="U30">
        <f t="shared" si="7"/>
        <v>7.0089801943895857E-2</v>
      </c>
      <c r="V30">
        <f>(((8.253*N30)/$M30)*(1+V$5/($M30-V$4))-V$3/($M30^2))</f>
        <v>37.342074405674154</v>
      </c>
      <c r="W30">
        <f>(V30-L30)^2</f>
        <v>187.03172343569653</v>
      </c>
      <c r="X30">
        <f t="shared" si="6"/>
        <v>0.57787056307075424</v>
      </c>
    </row>
    <row r="31" spans="2:24" x14ac:dyDescent="0.2">
      <c r="B31">
        <v>7</v>
      </c>
      <c r="C31">
        <v>50000</v>
      </c>
      <c r="D31">
        <v>704.92307000000005</v>
      </c>
      <c r="E31">
        <v>24.867659</v>
      </c>
      <c r="F31">
        <v>42875</v>
      </c>
      <c r="G31">
        <v>6318.3297389999998</v>
      </c>
      <c r="H31">
        <f t="shared" ref="H31:H37" si="14">G31*0.1</f>
        <v>631.83297390000007</v>
      </c>
      <c r="I31">
        <f t="shared" ref="I31:I37" si="15">F31/500*0.6022</f>
        <v>51.638649999999998</v>
      </c>
      <c r="J31">
        <f t="shared" ref="J31:J37" si="16">1/I31</f>
        <v>1.9365339721313397E-2</v>
      </c>
      <c r="L31">
        <v>18.064037600000002</v>
      </c>
      <c r="M31">
        <v>330.75834999999995</v>
      </c>
      <c r="N31">
        <v>600</v>
      </c>
      <c r="P31">
        <f t="shared" si="3"/>
        <v>14.33139395002053</v>
      </c>
      <c r="Q31">
        <f t="shared" si="4"/>
        <v>13.932628617732078</v>
      </c>
      <c r="R31">
        <f t="shared" si="5"/>
        <v>0.2066339615003609</v>
      </c>
      <c r="S31">
        <f>(((8.253*N31)/$M31)*(1+S$5/($M31-S$4))-S$3/($M31^2))</f>
        <v>18.729821097050973</v>
      </c>
      <c r="T31">
        <f>(S31-L31)^2</f>
        <v>0.44326766494541953</v>
      </c>
      <c r="U31">
        <f t="shared" si="7"/>
        <v>3.6856848496095378E-2</v>
      </c>
      <c r="V31">
        <f>(((8.253*N31)/$M31)*(1+V$5/($M31-V$4))-V$3/($M31^2))</f>
        <v>26.070944071241808</v>
      </c>
      <c r="W31">
        <f>(V31-L31)^2</f>
        <v>64.110551239213905</v>
      </c>
      <c r="X31">
        <f t="shared" si="6"/>
        <v>0.44325120709679017</v>
      </c>
    </row>
    <row r="32" spans="2:24" x14ac:dyDescent="0.2">
      <c r="B32">
        <v>8</v>
      </c>
      <c r="C32">
        <v>50000</v>
      </c>
      <c r="D32">
        <v>699.21836599999995</v>
      </c>
      <c r="E32">
        <v>4.872776</v>
      </c>
      <c r="F32">
        <v>64000</v>
      </c>
      <c r="G32">
        <v>2358.0590809999999</v>
      </c>
      <c r="H32">
        <f t="shared" si="14"/>
        <v>235.80590810000001</v>
      </c>
      <c r="I32">
        <f t="shared" si="15"/>
        <v>77.081599999999995</v>
      </c>
      <c r="J32">
        <f t="shared" si="16"/>
        <v>1.2973264696114248E-2</v>
      </c>
      <c r="L32">
        <v>2547.0547433000002</v>
      </c>
      <c r="M32">
        <v>32.518799999999999</v>
      </c>
      <c r="N32">
        <v>700</v>
      </c>
      <c r="P32">
        <f t="shared" si="3"/>
        <v>-8148.9840442480781</v>
      </c>
      <c r="S32">
        <f>(((8.253*N32)/$M32)*(1+S$5/($M32-S$4))-S$3/($M32^2))</f>
        <v>2832.1289926950958</v>
      </c>
      <c r="T32">
        <f>(S32-L32)^2</f>
        <v>81267.327668177197</v>
      </c>
      <c r="U32">
        <f t="shared" si="7"/>
        <v>0.11192309476071544</v>
      </c>
      <c r="V32">
        <f>(((8.253*N32)/$M32)*(1+V$5/($M32-V$4))-V$3/($M32^2))</f>
        <v>3600.6555416325396</v>
      </c>
      <c r="W32">
        <f>(V32-L32)^2</f>
        <v>1110074.6422469644</v>
      </c>
      <c r="X32">
        <f t="shared" si="6"/>
        <v>0.41365455575857757</v>
      </c>
    </row>
    <row r="33" spans="2:24" x14ac:dyDescent="0.2">
      <c r="B33">
        <v>9</v>
      </c>
      <c r="C33">
        <v>50000</v>
      </c>
      <c r="D33">
        <v>695.98166800000001</v>
      </c>
      <c r="E33">
        <v>-1.1433059999999999</v>
      </c>
      <c r="F33">
        <v>91125</v>
      </c>
      <c r="G33">
        <v>1087.2002419999999</v>
      </c>
      <c r="H33">
        <f t="shared" si="14"/>
        <v>108.7200242</v>
      </c>
      <c r="I33">
        <f t="shared" si="15"/>
        <v>109.75094999999999</v>
      </c>
      <c r="J33">
        <f t="shared" si="16"/>
        <v>9.1115384422640541E-3</v>
      </c>
      <c r="L33">
        <v>631.83297390000007</v>
      </c>
      <c r="M33">
        <v>51.638649999999998</v>
      </c>
      <c r="N33">
        <v>700</v>
      </c>
      <c r="P33">
        <f t="shared" si="3"/>
        <v>367.64149497572907</v>
      </c>
      <c r="Q33">
        <f t="shared" si="4"/>
        <v>69797.137536193521</v>
      </c>
      <c r="R33">
        <f t="shared" si="5"/>
        <v>0.41813499744013749</v>
      </c>
      <c r="S33">
        <f>(((8.253*N33)/$M33)*(1+S$5/($M33-S$4))-S$3/($M33^2))</f>
        <v>528.7079976270968</v>
      </c>
      <c r="T33">
        <f>(S33-L33)^2</f>
        <v>10634.760731286862</v>
      </c>
      <c r="U33">
        <f t="shared" si="7"/>
        <v>0.16321556571567095</v>
      </c>
      <c r="V33">
        <f>(((8.253*N33)/$M33)*(1+V$5/($M33-V$4))-V$3/($M33^2))</f>
        <v>974.34770422155634</v>
      </c>
      <c r="W33">
        <f>(V33-L33)^2</f>
        <v>117316.34048724842</v>
      </c>
      <c r="X33">
        <f t="shared" si="6"/>
        <v>0.54209695357837706</v>
      </c>
    </row>
    <row r="34" spans="2:24" x14ac:dyDescent="0.2">
      <c r="B34">
        <v>10</v>
      </c>
      <c r="C34">
        <v>50000</v>
      </c>
      <c r="D34">
        <v>698.26676799999996</v>
      </c>
      <c r="E34">
        <v>-2.478577</v>
      </c>
      <c r="F34">
        <v>125000</v>
      </c>
      <c r="G34">
        <v>613.28067999999996</v>
      </c>
      <c r="H34">
        <f t="shared" si="14"/>
        <v>61.328068000000002</v>
      </c>
      <c r="I34">
        <f t="shared" si="15"/>
        <v>150.54999999999998</v>
      </c>
      <c r="J34">
        <f t="shared" si="16"/>
        <v>6.6423115244104956E-3</v>
      </c>
      <c r="L34">
        <v>235.80590810000001</v>
      </c>
      <c r="M34">
        <v>77.081599999999995</v>
      </c>
      <c r="N34">
        <v>700</v>
      </c>
      <c r="P34">
        <f t="shared" si="3"/>
        <v>116.68083165445567</v>
      </c>
      <c r="Q34">
        <f t="shared" si="4"/>
        <v>14190.783838156782</v>
      </c>
      <c r="R34">
        <f t="shared" si="5"/>
        <v>0.5051827471389142</v>
      </c>
      <c r="S34">
        <f>(((8.253*N34)/$M34)*(1+S$5/($M34-S$4))-S$3/($M34^2))</f>
        <v>208.31938080836613</v>
      </c>
      <c r="T34">
        <f>(S34-L34)^2</f>
        <v>755.50918255373392</v>
      </c>
      <c r="U34">
        <f t="shared" si="7"/>
        <v>0.11656420109702025</v>
      </c>
      <c r="V34">
        <f>(((8.253*N34)/$M34)*(1+V$5/($M34-V$4))-V$3/($M34^2))</f>
        <v>392.93497794587631</v>
      </c>
      <c r="W34">
        <f>(V34-L34)^2</f>
        <v>24689.544590630274</v>
      </c>
      <c r="X34">
        <f t="shared" si="6"/>
        <v>0.66634916449693604</v>
      </c>
    </row>
    <row r="35" spans="2:24" x14ac:dyDescent="0.2">
      <c r="B35">
        <v>11</v>
      </c>
      <c r="C35">
        <v>50000</v>
      </c>
      <c r="D35">
        <v>686.54827799999998</v>
      </c>
      <c r="E35">
        <v>-2.6905890000000001</v>
      </c>
      <c r="F35">
        <v>166375</v>
      </c>
      <c r="G35">
        <v>389.52876300000003</v>
      </c>
      <c r="H35">
        <f t="shared" si="14"/>
        <v>38.952876300000007</v>
      </c>
      <c r="I35">
        <f t="shared" si="15"/>
        <v>200.38204999999999</v>
      </c>
      <c r="J35">
        <f t="shared" si="16"/>
        <v>4.9904669604887266E-3</v>
      </c>
      <c r="L35">
        <v>108.7200242</v>
      </c>
      <c r="M35">
        <v>109.75094999999999</v>
      </c>
      <c r="N35">
        <v>700</v>
      </c>
      <c r="P35">
        <f t="shared" si="3"/>
        <v>62.449911087504177</v>
      </c>
      <c r="Q35">
        <f t="shared" si="4"/>
        <v>2140.9233674431575</v>
      </c>
      <c r="R35">
        <f t="shared" si="5"/>
        <v>0.42558961380819693</v>
      </c>
      <c r="S35">
        <f>(((8.253*N35)/$M35)*(1+S$5/($M35-S$4))-S$3/($M35^2))</f>
        <v>107.78510013664767</v>
      </c>
      <c r="T35">
        <f>(S35-L35)^2</f>
        <v>0.87408300423522522</v>
      </c>
      <c r="U35">
        <f t="shared" si="7"/>
        <v>8.5993732086782088E-3</v>
      </c>
      <c r="V35">
        <f>(((8.253*N35)/$M35)*(1+V$5/($M35-V$4))-V$3/($M35^2))</f>
        <v>193.73229155608939</v>
      </c>
      <c r="W35">
        <f>(V35-L35)^2</f>
        <v>7227.0856010232228</v>
      </c>
      <c r="X35">
        <f t="shared" si="6"/>
        <v>0.78193753157837687</v>
      </c>
    </row>
    <row r="36" spans="2:24" x14ac:dyDescent="0.2">
      <c r="B36">
        <v>12</v>
      </c>
      <c r="C36">
        <v>50000</v>
      </c>
      <c r="D36">
        <v>689.21762799999999</v>
      </c>
      <c r="E36">
        <v>-2.3415180000000002</v>
      </c>
      <c r="F36">
        <v>216000</v>
      </c>
      <c r="G36">
        <v>275.85569500000003</v>
      </c>
      <c r="H36">
        <f t="shared" si="14"/>
        <v>27.585569500000005</v>
      </c>
      <c r="I36">
        <f t="shared" si="15"/>
        <v>260.15039999999999</v>
      </c>
      <c r="J36">
        <f t="shared" si="16"/>
        <v>3.8439302803301477E-3</v>
      </c>
      <c r="L36">
        <v>61.328068000000002</v>
      </c>
      <c r="M36">
        <v>150.54999999999998</v>
      </c>
      <c r="N36">
        <v>700</v>
      </c>
      <c r="P36">
        <f t="shared" si="3"/>
        <v>40.944462427608094</v>
      </c>
      <c r="Q36">
        <f t="shared" si="4"/>
        <v>415.49137613084645</v>
      </c>
      <c r="R36">
        <f t="shared" si="5"/>
        <v>0.33236992843785501</v>
      </c>
      <c r="S36">
        <f>(((8.253*N36)/$M36)*(1+S$5/($M36-S$4))-S$3/($M36^2))</f>
        <v>64.756741400896814</v>
      </c>
      <c r="T36">
        <f>(S36-L36)^2</f>
        <v>11.755801290017315</v>
      </c>
      <c r="U36">
        <f t="shared" si="7"/>
        <v>5.5907083211830716E-2</v>
      </c>
      <c r="V36">
        <f>(((8.253*N36)/$M36)*(1+V$5/($M36-V$4))-V$3/($M36^2))</f>
        <v>108.73522823918394</v>
      </c>
      <c r="W36">
        <f>(V36-L36)^2</f>
        <v>2247.4388419436623</v>
      </c>
      <c r="X36">
        <f t="shared" si="6"/>
        <v>0.77300919114529965</v>
      </c>
    </row>
    <row r="37" spans="2:24" x14ac:dyDescent="0.2">
      <c r="B37">
        <v>13</v>
      </c>
      <c r="C37">
        <v>50000</v>
      </c>
      <c r="D37">
        <v>700.53809899999999</v>
      </c>
      <c r="E37">
        <v>-1.9005989999999999</v>
      </c>
      <c r="F37">
        <v>274625</v>
      </c>
      <c r="G37">
        <v>207.569456</v>
      </c>
      <c r="H37">
        <f t="shared" si="14"/>
        <v>20.756945600000002</v>
      </c>
      <c r="I37">
        <f t="shared" si="15"/>
        <v>330.75834999999995</v>
      </c>
      <c r="J37">
        <f t="shared" si="16"/>
        <v>3.0233552682796976E-3</v>
      </c>
      <c r="L37">
        <v>38.952876300000007</v>
      </c>
      <c r="M37">
        <v>200.38204999999999</v>
      </c>
      <c r="N37">
        <v>700</v>
      </c>
      <c r="P37">
        <f t="shared" si="3"/>
        <v>29.452112543923398</v>
      </c>
      <c r="Q37">
        <f t="shared" si="4"/>
        <v>90.264511948778903</v>
      </c>
      <c r="R37">
        <f t="shared" si="5"/>
        <v>0.24390403632598004</v>
      </c>
      <c r="S37">
        <f>(((8.253*N37)/$M37)*(1+S$5/($M37-S$4))-S$3/($M37^2))</f>
        <v>42.750128655199866</v>
      </c>
      <c r="T37">
        <f>(S37-L37)^2</f>
        <v>14.419125449070878</v>
      </c>
      <c r="U37">
        <f t="shared" si="7"/>
        <v>9.7483233996762869E-2</v>
      </c>
      <c r="V37">
        <f>(((8.253*N37)/$M37)*(1+V$5/($M37-V$4))-V$3/($M37^2))</f>
        <v>66.953168912771091</v>
      </c>
      <c r="W37">
        <f>(V37-L37)^2</f>
        <v>784.01638640080296</v>
      </c>
      <c r="X37">
        <f t="shared" si="6"/>
        <v>0.71882477681811341</v>
      </c>
    </row>
    <row r="38" spans="2:24" x14ac:dyDescent="0.2">
      <c r="L38">
        <v>27.585569500000005</v>
      </c>
      <c r="M38">
        <v>260.15039999999999</v>
      </c>
      <c r="N38">
        <v>700</v>
      </c>
      <c r="P38">
        <f t="shared" si="3"/>
        <v>22.271346569414437</v>
      </c>
      <c r="Q38">
        <f t="shared" si="4"/>
        <v>28.240965355961468</v>
      </c>
      <c r="R38">
        <f t="shared" si="5"/>
        <v>0.19264503241760397</v>
      </c>
      <c r="S38">
        <f>(((8.253*N38)/$M38)*(1+S$5/($M38-S$4))-S$3/($M38^2))</f>
        <v>30.095771010896829</v>
      </c>
      <c r="T38">
        <f>(S38-L38)^2</f>
        <v>6.301111625308697</v>
      </c>
      <c r="U38">
        <f t="shared" si="7"/>
        <v>9.0996907310426325E-2</v>
      </c>
      <c r="V38">
        <f>(((8.253*N38)/$M38)*(1+V$5/($M38-V$4))-V$3/($M38^2))</f>
        <v>44.205496360621538</v>
      </c>
      <c r="W38">
        <f>(V38-L38)^2</f>
        <v>276.22196885240913</v>
      </c>
      <c r="X38">
        <f t="shared" si="6"/>
        <v>0.60248626951934159</v>
      </c>
    </row>
    <row r="39" spans="2:24" x14ac:dyDescent="0.2">
      <c r="L39">
        <v>20.756945600000002</v>
      </c>
      <c r="M39">
        <v>330.75834999999995</v>
      </c>
      <c r="N39">
        <v>700</v>
      </c>
      <c r="P39">
        <f t="shared" si="3"/>
        <v>17.381503924325077</v>
      </c>
      <c r="Q39">
        <f t="shared" si="4"/>
        <v>11.393606505883142</v>
      </c>
      <c r="R39">
        <f t="shared" si="5"/>
        <v>0.16261745541573921</v>
      </c>
      <c r="S39">
        <f>(((8.253*N39)/$M39)*(1+S$5/($M39-S$4))-S$3/($M39^2))</f>
        <v>22.191754086774196</v>
      </c>
      <c r="T39">
        <f>(S39-L39)^2</f>
        <v>2.0586753937192541</v>
      </c>
      <c r="U39">
        <f t="shared" si="7"/>
        <v>6.9124259147944886E-2</v>
      </c>
      <c r="V39">
        <f>(((8.253*N39)/$M39)*(1+V$5/($M39-V$4))-V$3/($M39^2))</f>
        <v>30.811862265012742</v>
      </c>
      <c r="W39">
        <f>(V39-L39)^2</f>
        <v>101.10134914035093</v>
      </c>
      <c r="X39">
        <f t="shared" si="6"/>
        <v>0.4844121509386593</v>
      </c>
    </row>
    <row r="40" spans="2:24" x14ac:dyDescent="0.2">
      <c r="R40" t="s">
        <v>140</v>
      </c>
      <c r="U40" t="s">
        <v>140</v>
      </c>
      <c r="X40" t="s">
        <v>140</v>
      </c>
    </row>
    <row r="41" spans="2:24" x14ac:dyDescent="0.2">
      <c r="P41" t="s">
        <v>65</v>
      </c>
      <c r="Q41">
        <f>SQRT(SUM(Q8:Q39)/COUNT(Q8:Q39))</f>
        <v>122.70570817521386</v>
      </c>
      <c r="R41">
        <f>SUM(R8:R39)/COUNT(R8:R39)</f>
        <v>0.42558134200485903</v>
      </c>
      <c r="S41" t="s">
        <v>65</v>
      </c>
      <c r="T41">
        <f>SQRT(SUM(T8:T39)/COUNT(T8:T39))</f>
        <v>104.06573431449982</v>
      </c>
      <c r="U41">
        <f>SUM(U8:U39)/COUNT(U8:U39)</f>
        <v>0.11490224345387386</v>
      </c>
      <c r="V41" t="s">
        <v>65</v>
      </c>
      <c r="W41">
        <f>SQRT(SUM(W8:W39)/COUNT(W8:W39))</f>
        <v>279.75700294349872</v>
      </c>
      <c r="X41">
        <f>SUM(X8:X39)/COUNT(X8:X39)</f>
        <v>0.5228512115231847</v>
      </c>
    </row>
    <row r="42" spans="2:24" x14ac:dyDescent="0.2">
      <c r="Q42">
        <f>Q41/(MAX(L8:L39)-MIN(L8:L39))</f>
        <v>4.8392422277864465E-2</v>
      </c>
      <c r="T42">
        <f>T41/(MAX(L8:L39)-MIN(L8:L39))</f>
        <v>4.1041228109880055E-2</v>
      </c>
      <c r="W42">
        <f>W41/(MAX(L8:L39)-MIN(L8:L39))</f>
        <v>0.11032998564582032</v>
      </c>
    </row>
    <row r="45" spans="2:24" x14ac:dyDescent="0.2">
      <c r="B45" t="s">
        <v>67</v>
      </c>
    </row>
    <row r="47" spans="2:24" x14ac:dyDescent="0.2">
      <c r="F47" t="s">
        <v>68</v>
      </c>
    </row>
    <row r="49" spans="2:9" x14ac:dyDescent="0.2">
      <c r="B49" t="s">
        <v>69</v>
      </c>
      <c r="G49" t="s">
        <v>70</v>
      </c>
    </row>
    <row r="50" spans="2:9" x14ac:dyDescent="0.2">
      <c r="G50">
        <v>532434.1</v>
      </c>
    </row>
    <row r="51" spans="2:9" x14ac:dyDescent="0.2">
      <c r="G51">
        <v>25.989000000000001</v>
      </c>
    </row>
    <row r="52" spans="2:9" x14ac:dyDescent="0.2">
      <c r="B52" s="1" t="s">
        <v>61</v>
      </c>
      <c r="C52" s="1" t="s">
        <v>71</v>
      </c>
      <c r="D52" s="1" t="s">
        <v>14</v>
      </c>
      <c r="G52">
        <v>99.183000000000007</v>
      </c>
    </row>
    <row r="53" spans="2:9" x14ac:dyDescent="0.2">
      <c r="B53" s="1"/>
      <c r="C53" s="1"/>
      <c r="D53" s="1"/>
      <c r="G53" t="s">
        <v>72</v>
      </c>
      <c r="H53" t="s">
        <v>139</v>
      </c>
      <c r="I53" t="s">
        <v>140</v>
      </c>
    </row>
    <row r="54" spans="2:9" x14ac:dyDescent="0.2">
      <c r="B54" s="3">
        <v>7.3000000000000007</v>
      </c>
      <c r="C54" s="3">
        <v>377.4</v>
      </c>
      <c r="D54" s="3">
        <v>400</v>
      </c>
      <c r="G54">
        <f t="shared" ref="G54:G101" si="17">(((8.253*D54)/$C54)*(1+G$52/($C54-G$51))-G$50/($C54^2))</f>
        <v>7.4778554424874182</v>
      </c>
      <c r="H54">
        <f t="shared" ref="H54:H101" si="18">(B54-G54)^2</f>
        <v>3.1632558422395061E-2</v>
      </c>
      <c r="I54">
        <f>ABS(G54-B54)/B54</f>
        <v>2.4363759244851707E-2</v>
      </c>
    </row>
    <row r="55" spans="2:9" x14ac:dyDescent="0.2">
      <c r="B55" s="3">
        <v>12.4</v>
      </c>
      <c r="C55" s="3">
        <v>188.7</v>
      </c>
      <c r="D55" s="3">
        <v>400</v>
      </c>
      <c r="G55">
        <f t="shared" si="17"/>
        <v>13.205654629803433</v>
      </c>
      <c r="H55">
        <f t="shared" si="18"/>
        <v>0.64907938252370678</v>
      </c>
      <c r="I55">
        <f t="shared" ref="I55:I101" si="19">ABS(G55-B55)/B55</f>
        <v>6.4972147564792984E-2</v>
      </c>
    </row>
    <row r="56" spans="2:9" x14ac:dyDescent="0.2">
      <c r="B56" s="3">
        <v>17</v>
      </c>
      <c r="C56" s="3">
        <v>125.8</v>
      </c>
      <c r="D56" s="3">
        <v>400</v>
      </c>
      <c r="G56">
        <f t="shared" si="17"/>
        <v>18.674433025518255</v>
      </c>
      <c r="H56">
        <f t="shared" si="18"/>
        <v>2.8037259569462161</v>
      </c>
      <c r="I56">
        <f t="shared" si="19"/>
        <v>9.8496060324603216E-2</v>
      </c>
    </row>
    <row r="57" spans="2:9" x14ac:dyDescent="0.2">
      <c r="B57" s="3">
        <v>24.3</v>
      </c>
      <c r="C57" s="3">
        <v>94.3</v>
      </c>
      <c r="D57" s="3">
        <v>400</v>
      </c>
      <c r="G57">
        <f t="shared" si="17"/>
        <v>25.961278905142692</v>
      </c>
      <c r="H57">
        <f t="shared" si="18"/>
        <v>2.7598476006720976</v>
      </c>
      <c r="I57">
        <f t="shared" si="19"/>
        <v>6.8365387042909093E-2</v>
      </c>
    </row>
    <row r="58" spans="2:9" x14ac:dyDescent="0.2">
      <c r="B58" s="3">
        <v>39.400000000000006</v>
      </c>
      <c r="C58" s="3">
        <v>75.5</v>
      </c>
      <c r="D58" s="3">
        <v>400</v>
      </c>
      <c r="G58">
        <f t="shared" si="17"/>
        <v>37.910298888384318</v>
      </c>
      <c r="H58">
        <f t="shared" si="18"/>
        <v>2.2192094019490152</v>
      </c>
      <c r="I58">
        <f t="shared" si="19"/>
        <v>3.7809672883646887E-2</v>
      </c>
    </row>
    <row r="59" spans="2:9" x14ac:dyDescent="0.2">
      <c r="B59" s="3">
        <v>70.100000000000009</v>
      </c>
      <c r="C59" s="3">
        <v>62.9</v>
      </c>
      <c r="D59" s="3">
        <v>400</v>
      </c>
      <c r="G59">
        <f t="shared" si="17"/>
        <v>58.935364618961898</v>
      </c>
      <c r="H59">
        <f t="shared" si="18"/>
        <v>124.64908319152798</v>
      </c>
      <c r="I59">
        <f t="shared" si="19"/>
        <v>0.15926726649127115</v>
      </c>
    </row>
    <row r="60" spans="2:9" x14ac:dyDescent="0.2">
      <c r="B60" s="3">
        <v>128.4</v>
      </c>
      <c r="C60" s="3">
        <v>53.9</v>
      </c>
      <c r="D60" s="3">
        <v>400</v>
      </c>
      <c r="G60">
        <f t="shared" si="17"/>
        <v>95.621145299438069</v>
      </c>
      <c r="H60">
        <f t="shared" si="18"/>
        <v>1074.4533154805513</v>
      </c>
      <c r="I60">
        <f t="shared" si="19"/>
        <v>0.25528703037820821</v>
      </c>
    </row>
    <row r="61" spans="2:9" x14ac:dyDescent="0.2">
      <c r="B61" s="3">
        <v>230.60000000000002</v>
      </c>
      <c r="C61" s="3">
        <v>47.2</v>
      </c>
      <c r="D61" s="3">
        <v>400</v>
      </c>
      <c r="G61">
        <f t="shared" si="17"/>
        <v>157.99331307224935</v>
      </c>
      <c r="H61">
        <f t="shared" si="18"/>
        <v>5271.7309866244004</v>
      </c>
      <c r="I61">
        <f t="shared" si="19"/>
        <v>0.31485987392779996</v>
      </c>
    </row>
    <row r="62" spans="2:9" x14ac:dyDescent="0.2">
      <c r="B62" s="3">
        <v>399.5</v>
      </c>
      <c r="C62" s="3">
        <v>41.9</v>
      </c>
      <c r="D62" s="3">
        <v>400</v>
      </c>
      <c r="G62">
        <f t="shared" si="17"/>
        <v>266.64300876987767</v>
      </c>
      <c r="H62">
        <f t="shared" si="18"/>
        <v>17650.980118720803</v>
      </c>
      <c r="I62">
        <f t="shared" si="19"/>
        <v>0.33255817579504965</v>
      </c>
    </row>
    <row r="63" spans="2:9" x14ac:dyDescent="0.2">
      <c r="B63" s="3">
        <v>665.90000000000009</v>
      </c>
      <c r="C63" s="3">
        <v>37.700000000000003</v>
      </c>
      <c r="D63" s="3">
        <v>400</v>
      </c>
      <c r="G63">
        <f t="shared" si="17"/>
        <v>454.55858501577507</v>
      </c>
      <c r="H63">
        <f t="shared" si="18"/>
        <v>44665.193687534411</v>
      </c>
      <c r="I63">
        <f t="shared" si="19"/>
        <v>0.31737710614840814</v>
      </c>
    </row>
    <row r="64" spans="2:9" x14ac:dyDescent="0.2">
      <c r="B64" s="3">
        <v>1071.4000000000001</v>
      </c>
      <c r="C64" s="3">
        <v>34.299999999999997</v>
      </c>
      <c r="D64" s="3">
        <v>400</v>
      </c>
      <c r="G64">
        <f t="shared" si="17"/>
        <v>792.26450334848562</v>
      </c>
      <c r="H64">
        <f t="shared" si="18"/>
        <v>77916.625490887644</v>
      </c>
      <c r="I64">
        <f t="shared" si="19"/>
        <v>0.26053341109904277</v>
      </c>
    </row>
    <row r="65" spans="2:9" x14ac:dyDescent="0.2">
      <c r="B65" s="3">
        <v>1672.2</v>
      </c>
      <c r="C65" s="3">
        <v>31.4</v>
      </c>
      <c r="D65" s="3">
        <v>400</v>
      </c>
      <c r="G65">
        <f t="shared" si="17"/>
        <v>1492.2073771639994</v>
      </c>
      <c r="H65">
        <f t="shared" si="18"/>
        <v>32397.344275382799</v>
      </c>
      <c r="I65">
        <f t="shared" si="19"/>
        <v>0.10763821482837023</v>
      </c>
    </row>
    <row r="66" spans="2:9" x14ac:dyDescent="0.2">
      <c r="B66" s="3">
        <v>10</v>
      </c>
      <c r="C66" s="3">
        <v>377.4</v>
      </c>
      <c r="D66" s="3">
        <v>500</v>
      </c>
      <c r="G66">
        <f t="shared" si="17"/>
        <v>10.281868307832688</v>
      </c>
      <c r="H66">
        <f t="shared" si="18"/>
        <v>7.9449742960463227E-2</v>
      </c>
      <c r="I66">
        <f t="shared" si="19"/>
        <v>2.8186830783268845E-2</v>
      </c>
    </row>
    <row r="67" spans="2:9" x14ac:dyDescent="0.2">
      <c r="B67" s="3">
        <v>18.900000000000002</v>
      </c>
      <c r="C67" s="3">
        <v>188.7</v>
      </c>
      <c r="D67" s="3">
        <v>500</v>
      </c>
      <c r="G67">
        <f t="shared" si="17"/>
        <v>20.245264306147963</v>
      </c>
      <c r="H67">
        <f t="shared" si="18"/>
        <v>1.8097360533957538</v>
      </c>
      <c r="I67">
        <f t="shared" si="19"/>
        <v>7.1178005616294199E-2</v>
      </c>
    </row>
    <row r="68" spans="2:9" x14ac:dyDescent="0.2">
      <c r="B68" s="3">
        <v>28.6</v>
      </c>
      <c r="C68" s="3">
        <v>125.8</v>
      </c>
      <c r="D68" s="3">
        <v>500</v>
      </c>
      <c r="G68">
        <f t="shared" si="17"/>
        <v>31.753982324408582</v>
      </c>
      <c r="H68">
        <f t="shared" si="18"/>
        <v>9.9476045026817559</v>
      </c>
      <c r="I68">
        <f t="shared" si="19"/>
        <v>0.11027910225204827</v>
      </c>
    </row>
    <row r="69" spans="2:9" x14ac:dyDescent="0.2">
      <c r="B69" s="3">
        <v>42.6</v>
      </c>
      <c r="C69" s="3">
        <v>94.3</v>
      </c>
      <c r="D69" s="3">
        <v>500</v>
      </c>
      <c r="G69">
        <f t="shared" si="17"/>
        <v>47.420243521667231</v>
      </c>
      <c r="H69">
        <f t="shared" si="18"/>
        <v>23.234747608174899</v>
      </c>
      <c r="I69">
        <f t="shared" si="19"/>
        <v>0.11315125637716501</v>
      </c>
    </row>
    <row r="70" spans="2:9" x14ac:dyDescent="0.2">
      <c r="B70" s="3">
        <v>66.2</v>
      </c>
      <c r="C70" s="3">
        <v>75.5</v>
      </c>
      <c r="D70" s="3">
        <v>500</v>
      </c>
      <c r="G70">
        <f t="shared" si="17"/>
        <v>70.739222235540723</v>
      </c>
      <c r="H70">
        <f t="shared" si="18"/>
        <v>20.604538503627293</v>
      </c>
      <c r="I70">
        <f t="shared" si="19"/>
        <v>6.8568311715116612E-2</v>
      </c>
    </row>
    <row r="71" spans="2:9" x14ac:dyDescent="0.2">
      <c r="B71" s="3">
        <v>107.80000000000001</v>
      </c>
      <c r="C71" s="3">
        <v>62.9</v>
      </c>
      <c r="D71" s="3">
        <v>500</v>
      </c>
      <c r="G71">
        <f t="shared" si="17"/>
        <v>107.31296994374543</v>
      </c>
      <c r="H71">
        <f t="shared" si="18"/>
        <v>0.23719827569534149</v>
      </c>
      <c r="I71">
        <f t="shared" si="19"/>
        <v>4.517904046888517E-3</v>
      </c>
    </row>
    <row r="72" spans="2:9" x14ac:dyDescent="0.2">
      <c r="B72" s="3">
        <v>179.70000000000002</v>
      </c>
      <c r="C72" s="3">
        <v>53.9</v>
      </c>
      <c r="D72" s="3">
        <v>500</v>
      </c>
      <c r="G72">
        <f t="shared" si="17"/>
        <v>165.34361007267137</v>
      </c>
      <c r="H72">
        <f t="shared" si="18"/>
        <v>206.10593174550351</v>
      </c>
      <c r="I72">
        <f t="shared" si="19"/>
        <v>7.9890873273949073E-2</v>
      </c>
    </row>
    <row r="73" spans="2:9" x14ac:dyDescent="0.2">
      <c r="B73" s="3">
        <v>298.90000000000003</v>
      </c>
      <c r="C73" s="3">
        <v>47.2</v>
      </c>
      <c r="D73" s="3">
        <v>500</v>
      </c>
      <c r="G73">
        <f t="shared" si="17"/>
        <v>257.23943516751649</v>
      </c>
      <c r="H73">
        <f t="shared" si="18"/>
        <v>1735.6026621615647</v>
      </c>
      <c r="I73">
        <f t="shared" si="19"/>
        <v>0.13937960800429422</v>
      </c>
    </row>
    <row r="74" spans="2:9" x14ac:dyDescent="0.2">
      <c r="B74" s="3">
        <v>488.8</v>
      </c>
      <c r="C74" s="3">
        <v>41.9</v>
      </c>
      <c r="D74" s="3">
        <v>500</v>
      </c>
      <c r="G74">
        <f t="shared" si="17"/>
        <v>409.12272132370305</v>
      </c>
      <c r="H74">
        <f t="shared" si="18"/>
        <v>6348.4687372602866</v>
      </c>
      <c r="I74">
        <f t="shared" si="19"/>
        <v>0.16300588927229329</v>
      </c>
    </row>
    <row r="75" spans="2:9" x14ac:dyDescent="0.2">
      <c r="B75" s="3">
        <v>780.90000000000009</v>
      </c>
      <c r="C75" s="3">
        <v>37.700000000000003</v>
      </c>
      <c r="D75" s="3">
        <v>500</v>
      </c>
      <c r="G75">
        <f t="shared" si="17"/>
        <v>661.85154973393105</v>
      </c>
      <c r="H75">
        <f t="shared" si="18"/>
        <v>14172.533510752713</v>
      </c>
      <c r="I75">
        <f t="shared" si="19"/>
        <v>0.15245031408127677</v>
      </c>
    </row>
    <row r="76" spans="2:9" x14ac:dyDescent="0.2">
      <c r="B76" s="3">
        <v>1217.7</v>
      </c>
      <c r="C76" s="3">
        <v>34.299999999999997</v>
      </c>
      <c r="D76" s="3">
        <v>500</v>
      </c>
      <c r="G76">
        <f t="shared" si="17"/>
        <v>1103.4710086193463</v>
      </c>
      <c r="H76">
        <f t="shared" si="18"/>
        <v>13048.262471841463</v>
      </c>
      <c r="I76">
        <f t="shared" si="19"/>
        <v>9.380717038733162E-2</v>
      </c>
    </row>
    <row r="77" spans="2:9" x14ac:dyDescent="0.2">
      <c r="B77" s="3">
        <v>1856.7</v>
      </c>
      <c r="C77" s="3">
        <v>31.4</v>
      </c>
      <c r="D77" s="3">
        <v>500</v>
      </c>
      <c r="G77">
        <f t="shared" si="17"/>
        <v>2000.263202346719</v>
      </c>
      <c r="H77">
        <f t="shared" si="18"/>
        <v>20610.393068044978</v>
      </c>
      <c r="I77">
        <f t="shared" si="19"/>
        <v>7.7321701053869221E-2</v>
      </c>
    </row>
    <row r="78" spans="2:9" x14ac:dyDescent="0.2">
      <c r="B78" s="3">
        <v>12.600000000000001</v>
      </c>
      <c r="C78" s="3">
        <v>377.4</v>
      </c>
      <c r="D78" s="3">
        <v>600</v>
      </c>
      <c r="G78">
        <f t="shared" si="17"/>
        <v>13.085881173177967</v>
      </c>
      <c r="H78">
        <f t="shared" si="18"/>
        <v>0.23608051444879591</v>
      </c>
      <c r="I78">
        <f t="shared" si="19"/>
        <v>3.8561997871267087E-2</v>
      </c>
    </row>
    <row r="79" spans="2:9" x14ac:dyDescent="0.2">
      <c r="B79" s="3">
        <v>25.3</v>
      </c>
      <c r="C79" s="3">
        <v>188.7</v>
      </c>
      <c r="D79" s="3">
        <v>600</v>
      </c>
      <c r="G79">
        <f t="shared" si="17"/>
        <v>27.284873982492496</v>
      </c>
      <c r="H79">
        <f t="shared" si="18"/>
        <v>3.9397247263756165</v>
      </c>
      <c r="I79">
        <f t="shared" si="19"/>
        <v>7.8453517094565009E-2</v>
      </c>
    </row>
    <row r="80" spans="2:9" x14ac:dyDescent="0.2">
      <c r="B80" s="3">
        <v>40</v>
      </c>
      <c r="C80" s="3">
        <v>125.8</v>
      </c>
      <c r="D80" s="3">
        <v>600</v>
      </c>
      <c r="G80">
        <f t="shared" si="17"/>
        <v>44.83353162329891</v>
      </c>
      <c r="H80">
        <f t="shared" si="18"/>
        <v>23.363027953430596</v>
      </c>
      <c r="I80">
        <f t="shared" si="19"/>
        <v>0.12083829058247275</v>
      </c>
    </row>
    <row r="81" spans="2:9" x14ac:dyDescent="0.2">
      <c r="B81" s="3">
        <v>60.6</v>
      </c>
      <c r="C81" s="3">
        <v>94.3</v>
      </c>
      <c r="D81" s="3">
        <v>600</v>
      </c>
      <c r="G81">
        <f t="shared" si="17"/>
        <v>68.879208138191728</v>
      </c>
      <c r="H81">
        <f t="shared" si="18"/>
        <v>68.545287395500125</v>
      </c>
      <c r="I81">
        <f t="shared" si="19"/>
        <v>0.13662059633979748</v>
      </c>
    </row>
    <row r="82" spans="2:9" x14ac:dyDescent="0.2">
      <c r="B82" s="3">
        <v>92.9</v>
      </c>
      <c r="C82" s="3">
        <v>75.5</v>
      </c>
      <c r="D82" s="3">
        <v>600</v>
      </c>
      <c r="G82">
        <f t="shared" si="17"/>
        <v>103.5681455826971</v>
      </c>
      <c r="H82">
        <f t="shared" si="18"/>
        <v>113.8093301736195</v>
      </c>
      <c r="I82">
        <f t="shared" si="19"/>
        <v>0.11483472101934437</v>
      </c>
    </row>
    <row r="83" spans="2:9" x14ac:dyDescent="0.2">
      <c r="B83" s="3">
        <v>145.80000000000001</v>
      </c>
      <c r="C83" s="3">
        <v>62.9</v>
      </c>
      <c r="D83" s="3">
        <v>600</v>
      </c>
      <c r="G83">
        <f t="shared" si="17"/>
        <v>155.69057526852896</v>
      </c>
      <c r="H83">
        <f t="shared" si="18"/>
        <v>97.823479142436483</v>
      </c>
      <c r="I83">
        <f t="shared" si="19"/>
        <v>6.7836593062612804E-2</v>
      </c>
    </row>
    <row r="84" spans="2:9" x14ac:dyDescent="0.2">
      <c r="B84" s="3">
        <v>232.3</v>
      </c>
      <c r="C84" s="3">
        <v>53.9</v>
      </c>
      <c r="D84" s="3">
        <v>600</v>
      </c>
      <c r="G84">
        <f t="shared" si="17"/>
        <v>235.06607484590467</v>
      </c>
      <c r="H84">
        <f t="shared" si="18"/>
        <v>7.6511700531464584</v>
      </c>
      <c r="I84">
        <f t="shared" si="19"/>
        <v>1.1907338983661878E-2</v>
      </c>
    </row>
    <row r="85" spans="2:9" x14ac:dyDescent="0.2">
      <c r="B85" s="3">
        <v>370.40000000000003</v>
      </c>
      <c r="C85" s="3">
        <v>47.2</v>
      </c>
      <c r="D85" s="3">
        <v>600</v>
      </c>
      <c r="G85">
        <f t="shared" si="17"/>
        <v>356.48555726278369</v>
      </c>
      <c r="H85">
        <f t="shared" si="18"/>
        <v>193.61171668727278</v>
      </c>
      <c r="I85">
        <f t="shared" si="19"/>
        <v>3.7565990111275233E-2</v>
      </c>
    </row>
    <row r="86" spans="2:9" x14ac:dyDescent="0.2">
      <c r="B86" s="3">
        <v>584.6</v>
      </c>
      <c r="C86" s="3">
        <v>41.9</v>
      </c>
      <c r="D86" s="3">
        <v>600</v>
      </c>
      <c r="G86">
        <f t="shared" si="17"/>
        <v>551.60243387752848</v>
      </c>
      <c r="H86">
        <f t="shared" si="18"/>
        <v>1088.8393700068814</v>
      </c>
      <c r="I86">
        <f t="shared" si="19"/>
        <v>5.6444690596085423E-2</v>
      </c>
    </row>
    <row r="87" spans="2:9" x14ac:dyDescent="0.2">
      <c r="B87" s="3">
        <v>907.90000000000009</v>
      </c>
      <c r="C87" s="3">
        <v>37.700000000000003</v>
      </c>
      <c r="D87" s="3">
        <v>600</v>
      </c>
      <c r="G87">
        <f t="shared" si="17"/>
        <v>869.14451445208692</v>
      </c>
      <c r="H87">
        <f t="shared" si="18"/>
        <v>1501.9876600545065</v>
      </c>
      <c r="I87">
        <f t="shared" si="19"/>
        <v>4.2686954012460802E-2</v>
      </c>
    </row>
    <row r="88" spans="2:9" x14ac:dyDescent="0.2">
      <c r="B88" s="3">
        <v>1384.9</v>
      </c>
      <c r="C88" s="3">
        <v>34.299999999999997</v>
      </c>
      <c r="D88" s="3">
        <v>600</v>
      </c>
      <c r="G88">
        <f t="shared" si="17"/>
        <v>1414.6775138902076</v>
      </c>
      <c r="H88">
        <f t="shared" si="18"/>
        <v>886.70033348150071</v>
      </c>
      <c r="I88">
        <f t="shared" si="19"/>
        <v>2.1501562488416132E-2</v>
      </c>
    </row>
    <row r="89" spans="2:9" x14ac:dyDescent="0.2">
      <c r="B89" s="3">
        <v>2075.7000000000003</v>
      </c>
      <c r="C89" s="3">
        <v>31.4</v>
      </c>
      <c r="D89" s="3">
        <v>600</v>
      </c>
      <c r="G89">
        <f t="shared" si="17"/>
        <v>2508.3190275294387</v>
      </c>
      <c r="H89">
        <f t="shared" si="18"/>
        <v>187159.22298051699</v>
      </c>
      <c r="I89">
        <f t="shared" si="19"/>
        <v>0.2084207869776164</v>
      </c>
    </row>
    <row r="90" spans="2:9" x14ac:dyDescent="0.2">
      <c r="B90" s="3">
        <v>15.3</v>
      </c>
      <c r="C90" s="3">
        <v>377.4</v>
      </c>
      <c r="D90" s="3">
        <v>700</v>
      </c>
      <c r="G90">
        <f t="shared" si="17"/>
        <v>15.889894038523238</v>
      </c>
      <c r="H90">
        <f t="shared" si="18"/>
        <v>0.34797497668525446</v>
      </c>
      <c r="I90">
        <f t="shared" si="19"/>
        <v>3.8555165916551448E-2</v>
      </c>
    </row>
    <row r="91" spans="2:9" x14ac:dyDescent="0.2">
      <c r="B91" s="3">
        <v>31.5</v>
      </c>
      <c r="C91" s="3">
        <v>188.7</v>
      </c>
      <c r="D91" s="3">
        <v>700</v>
      </c>
      <c r="G91">
        <f t="shared" si="17"/>
        <v>34.324483658837025</v>
      </c>
      <c r="H91">
        <f t="shared" si="18"/>
        <v>7.9777079390373871</v>
      </c>
      <c r="I91">
        <f t="shared" si="19"/>
        <v>8.9666147899588086E-2</v>
      </c>
    </row>
    <row r="92" spans="2:9" x14ac:dyDescent="0.2">
      <c r="B92" s="3">
        <v>51.1</v>
      </c>
      <c r="C92" s="3">
        <v>125.8</v>
      </c>
      <c r="D92" s="3">
        <v>700</v>
      </c>
      <c r="G92">
        <f t="shared" si="17"/>
        <v>57.913080922189252</v>
      </c>
      <c r="H92">
        <f t="shared" si="18"/>
        <v>46.418071652299126</v>
      </c>
      <c r="I92">
        <f t="shared" si="19"/>
        <v>0.13332839378061156</v>
      </c>
    </row>
    <row r="93" spans="2:9" x14ac:dyDescent="0.2">
      <c r="B93" s="3">
        <v>78.100000000000009</v>
      </c>
      <c r="C93" s="3">
        <v>94.3</v>
      </c>
      <c r="D93" s="3">
        <v>700</v>
      </c>
      <c r="G93">
        <f t="shared" si="17"/>
        <v>90.338172754716254</v>
      </c>
      <c r="H93">
        <f t="shared" si="18"/>
        <v>149.77287237427902</v>
      </c>
      <c r="I93">
        <f t="shared" si="19"/>
        <v>0.15669875486192375</v>
      </c>
    </row>
    <row r="94" spans="2:9" x14ac:dyDescent="0.2">
      <c r="B94" s="3">
        <v>118.7</v>
      </c>
      <c r="C94" s="3">
        <v>75.5</v>
      </c>
      <c r="D94" s="3">
        <v>700</v>
      </c>
      <c r="G94">
        <f t="shared" si="17"/>
        <v>136.3970689298535</v>
      </c>
      <c r="H94">
        <f t="shared" si="18"/>
        <v>313.18624870798612</v>
      </c>
      <c r="I94">
        <f t="shared" si="19"/>
        <v>0.14909072392462933</v>
      </c>
    </row>
    <row r="95" spans="2:9" x14ac:dyDescent="0.2">
      <c r="B95" s="3">
        <v>182.60000000000002</v>
      </c>
      <c r="C95" s="3">
        <v>62.9</v>
      </c>
      <c r="D95" s="3">
        <v>700</v>
      </c>
      <c r="G95">
        <f t="shared" si="17"/>
        <v>204.06818059331249</v>
      </c>
      <c r="H95">
        <f t="shared" si="18"/>
        <v>460.88277798707804</v>
      </c>
      <c r="I95">
        <f t="shared" si="19"/>
        <v>0.11756944465121832</v>
      </c>
    </row>
    <row r="96" spans="2:9" x14ac:dyDescent="0.2">
      <c r="B96" s="3">
        <v>283.3</v>
      </c>
      <c r="C96" s="3">
        <v>53.9</v>
      </c>
      <c r="D96" s="3">
        <v>700</v>
      </c>
      <c r="G96">
        <f t="shared" si="17"/>
        <v>304.78853961913796</v>
      </c>
      <c r="H96">
        <f t="shared" si="18"/>
        <v>461.75733496326148</v>
      </c>
      <c r="I96">
        <f t="shared" si="19"/>
        <v>7.5850828164976888E-2</v>
      </c>
    </row>
    <row r="97" spans="2:9" x14ac:dyDescent="0.2">
      <c r="B97" s="3">
        <v>439.6</v>
      </c>
      <c r="C97" s="3">
        <v>47.2</v>
      </c>
      <c r="D97" s="3">
        <v>700</v>
      </c>
      <c r="G97">
        <f t="shared" si="17"/>
        <v>455.73167935805088</v>
      </c>
      <c r="H97">
        <f t="shared" si="18"/>
        <v>260.23107891096419</v>
      </c>
      <c r="I97">
        <f t="shared" si="19"/>
        <v>3.6696267875456913E-2</v>
      </c>
    </row>
    <row r="98" spans="2:9" x14ac:dyDescent="0.2">
      <c r="B98" s="3">
        <v>677.40000000000009</v>
      </c>
      <c r="C98" s="3">
        <v>41.9</v>
      </c>
      <c r="D98" s="3">
        <v>700</v>
      </c>
      <c r="G98">
        <f t="shared" si="17"/>
        <v>694.08214643135375</v>
      </c>
      <c r="H98">
        <f t="shared" si="18"/>
        <v>278.29400955712561</v>
      </c>
      <c r="I98">
        <f t="shared" si="19"/>
        <v>2.4626729305216498E-2</v>
      </c>
    </row>
    <row r="99" spans="2:9" x14ac:dyDescent="0.2">
      <c r="B99" s="3">
        <v>1031.2</v>
      </c>
      <c r="C99" s="3">
        <v>37.700000000000003</v>
      </c>
      <c r="D99" s="3">
        <v>700</v>
      </c>
      <c r="G99">
        <f t="shared" si="17"/>
        <v>1076.4374791702428</v>
      </c>
      <c r="H99">
        <f t="shared" si="18"/>
        <v>2046.4295216781468</v>
      </c>
      <c r="I99">
        <f t="shared" si="19"/>
        <v>4.3868773438947586E-2</v>
      </c>
    </row>
    <row r="100" spans="2:9" x14ac:dyDescent="0.2">
      <c r="B100" s="3">
        <v>1547.4</v>
      </c>
      <c r="C100" s="3">
        <v>34.299999999999997</v>
      </c>
      <c r="D100" s="3">
        <v>700</v>
      </c>
      <c r="G100">
        <f t="shared" si="17"/>
        <v>1725.884019161068</v>
      </c>
      <c r="H100">
        <f t="shared" si="18"/>
        <v>31856.545095888439</v>
      </c>
      <c r="I100">
        <f t="shared" si="19"/>
        <v>0.11534446113549687</v>
      </c>
    </row>
    <row r="101" spans="2:9" x14ac:dyDescent="0.2">
      <c r="B101" s="3">
        <v>2289.1</v>
      </c>
      <c r="C101" s="3">
        <v>31.4</v>
      </c>
      <c r="D101" s="3">
        <v>700</v>
      </c>
      <c r="G101">
        <f t="shared" si="17"/>
        <v>3016.3748527121579</v>
      </c>
      <c r="H101">
        <f t="shared" si="18"/>
        <v>528928.71138749109</v>
      </c>
      <c r="I101">
        <f t="shared" si="19"/>
        <v>0.31771213695869904</v>
      </c>
    </row>
    <row r="102" spans="2:9" x14ac:dyDescent="0.2">
      <c r="D102" s="2"/>
    </row>
    <row r="103" spans="2:9" x14ac:dyDescent="0.2">
      <c r="D103" s="2"/>
      <c r="H103">
        <f>SQRT(SUM(H54:H101)/COUNT(H54:H101))</f>
        <v>143.70419591647629</v>
      </c>
      <c r="I103" t="s">
        <v>73</v>
      </c>
    </row>
    <row r="104" spans="2:9" x14ac:dyDescent="0.2">
      <c r="H104">
        <f>H103/(MAX(B54:B101)-MIN(B54:B101))</f>
        <v>6.2978436285597475E-2</v>
      </c>
      <c r="I104" t="s">
        <v>74</v>
      </c>
    </row>
    <row r="106" spans="2:9" x14ac:dyDescent="0.2">
      <c r="H106" t="s">
        <v>140</v>
      </c>
      <c r="I106">
        <f>SUM(I54:I101)/COUNT(I54:I101)</f>
        <v>0.1120405404092842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4ED86-1863-F247-AC03-BBD65178DAED}">
  <dimension ref="B2:AG1177"/>
  <sheetViews>
    <sheetView topLeftCell="L1080" workbookViewId="0">
      <selection activeCell="Z1119" sqref="Z1119"/>
    </sheetView>
  </sheetViews>
  <sheetFormatPr baseColWidth="10" defaultRowHeight="16" x14ac:dyDescent="0.2"/>
  <cols>
    <col min="17" max="17" width="12.33203125" customWidth="1"/>
    <col min="18" max="18" width="12.1640625" customWidth="1"/>
    <col min="20" max="20" width="13.5" customWidth="1"/>
  </cols>
  <sheetData>
    <row r="2" spans="2:33" x14ac:dyDescent="0.2">
      <c r="P2" t="s">
        <v>76</v>
      </c>
      <c r="S2" t="s">
        <v>75</v>
      </c>
      <c r="W2" t="s">
        <v>76</v>
      </c>
      <c r="AD2" t="s">
        <v>76</v>
      </c>
      <c r="AE2" t="s">
        <v>75</v>
      </c>
      <c r="AF2" t="s">
        <v>83</v>
      </c>
      <c r="AG2" t="s">
        <v>115</v>
      </c>
    </row>
    <row r="3" spans="2:33" x14ac:dyDescent="0.2">
      <c r="P3">
        <v>40000</v>
      </c>
      <c r="S3">
        <v>259780</v>
      </c>
      <c r="W3">
        <v>40000.012000000002</v>
      </c>
      <c r="AD3">
        <v>40000</v>
      </c>
      <c r="AE3">
        <v>259780</v>
      </c>
      <c r="AF3">
        <v>228138.29500000001</v>
      </c>
      <c r="AG3">
        <v>40000.012000000002</v>
      </c>
    </row>
    <row r="4" spans="2:33" x14ac:dyDescent="0.2">
      <c r="P4">
        <v>18.029</v>
      </c>
      <c r="S4">
        <v>18.928000000000001</v>
      </c>
      <c r="W4">
        <v>24.745000000000001</v>
      </c>
      <c r="AD4">
        <v>18.029</v>
      </c>
      <c r="AE4">
        <v>18.928000000000001</v>
      </c>
      <c r="AF4">
        <v>24.34</v>
      </c>
      <c r="AG4">
        <v>24.745000000000001</v>
      </c>
    </row>
    <row r="5" spans="2:33" x14ac:dyDescent="0.2">
      <c r="B5" t="s">
        <v>77</v>
      </c>
      <c r="F5" t="s">
        <v>78</v>
      </c>
      <c r="G5" t="s">
        <v>80</v>
      </c>
      <c r="K5" t="s">
        <v>90</v>
      </c>
      <c r="P5">
        <v>445.00900000000001</v>
      </c>
      <c r="S5">
        <v>280.65800000000002</v>
      </c>
      <c r="W5">
        <v>219.15199999999999</v>
      </c>
      <c r="AD5">
        <v>445.00900000000001</v>
      </c>
      <c r="AE5">
        <v>280.65800000000002</v>
      </c>
      <c r="AF5">
        <v>134.32599999999999</v>
      </c>
      <c r="AG5">
        <v>219.15199999999999</v>
      </c>
    </row>
    <row r="6" spans="2:33" x14ac:dyDescent="0.2">
      <c r="B6" t="s">
        <v>61</v>
      </c>
      <c r="C6" t="s">
        <v>28</v>
      </c>
      <c r="D6" t="s">
        <v>14</v>
      </c>
      <c r="F6" t="s">
        <v>27</v>
      </c>
      <c r="G6" t="s">
        <v>61</v>
      </c>
      <c r="H6" t="s">
        <v>79</v>
      </c>
      <c r="I6" t="s">
        <v>14</v>
      </c>
      <c r="K6" t="s">
        <v>27</v>
      </c>
      <c r="L6" t="s">
        <v>61</v>
      </c>
      <c r="M6" t="s">
        <v>79</v>
      </c>
      <c r="N6" t="s">
        <v>14</v>
      </c>
      <c r="W6" t="s">
        <v>114</v>
      </c>
    </row>
    <row r="7" spans="2:33" x14ac:dyDescent="0.2">
      <c r="P7" t="s">
        <v>17</v>
      </c>
      <c r="Q7" t="s">
        <v>64</v>
      </c>
      <c r="R7" t="s">
        <v>116</v>
      </c>
      <c r="U7" t="s">
        <v>116</v>
      </c>
      <c r="V7" s="10"/>
      <c r="W7" t="s">
        <v>17</v>
      </c>
      <c r="X7" t="s">
        <v>64</v>
      </c>
      <c r="Y7" t="s">
        <v>116</v>
      </c>
      <c r="AB7" t="s">
        <v>82</v>
      </c>
      <c r="AC7" t="s">
        <v>14</v>
      </c>
    </row>
    <row r="8" spans="2:33" x14ac:dyDescent="0.2">
      <c r="B8">
        <v>4863.1403471286321</v>
      </c>
      <c r="C8">
        <v>30.833743452515126</v>
      </c>
      <c r="D8">
        <v>400</v>
      </c>
      <c r="F8" s="1">
        <v>5.0945805100000001</v>
      </c>
      <c r="G8" s="1">
        <f>F8*1000</f>
        <v>5094.5805099999998</v>
      </c>
      <c r="H8" s="1">
        <v>29.841336999999999</v>
      </c>
      <c r="I8" s="1">
        <v>400</v>
      </c>
      <c r="J8" s="1"/>
      <c r="K8" s="4">
        <v>5.0945805100000001</v>
      </c>
      <c r="L8" s="4">
        <f>K8*1000</f>
        <v>5094.5805099999998</v>
      </c>
      <c r="M8" s="4">
        <v>29.841336999999999</v>
      </c>
      <c r="N8" s="4">
        <v>400</v>
      </c>
      <c r="P8" s="8">
        <f>(((8.314*N8)/$M8)*(1+P$5/($M8-P$4))-P$3/($M8^2))</f>
        <v>4264.9329862477352</v>
      </c>
      <c r="Q8" s="8">
        <f>(P8-L8)^2</f>
        <v>688315.01366826438</v>
      </c>
      <c r="R8" s="10">
        <f>(ABS(P8-L8)/L8)^2</f>
        <v>2.6519808454167824E-2</v>
      </c>
      <c r="S8" s="8">
        <f>(((8.314*N8)/$M8)*(1+S$5/($M8-S$4))-S$3/($M8^2))</f>
        <v>2685.6904409502149</v>
      </c>
      <c r="T8" s="8">
        <f>(S8-L8)^2</f>
        <v>5802751.3647666769</v>
      </c>
      <c r="U8" s="10">
        <f>(ABS(S8-L8)/L8)^2</f>
        <v>0.22357184086491536</v>
      </c>
      <c r="V8" s="10"/>
      <c r="W8" s="8">
        <f>(((8.314*N8)/$M8)*(1+W$5/($M8-W$4))-W$3/($M8^2))</f>
        <v>4858.7696373365106</v>
      </c>
      <c r="X8" s="8">
        <f>(W8-P8)^2</f>
        <v>352641.96817633195</v>
      </c>
      <c r="Y8" s="10">
        <f t="shared" ref="Y8:Y71" si="0">(ABS(W8-L8)/L8)^2</f>
        <v>2.142450473958204E-3</v>
      </c>
      <c r="Z8" s="10">
        <f>(ABS(W8-L8)/L8)</f>
        <v>4.6286612254065475E-2</v>
      </c>
      <c r="AA8" s="10"/>
      <c r="AB8">
        <v>28</v>
      </c>
      <c r="AC8">
        <v>400</v>
      </c>
      <c r="AD8">
        <f>(((8.314*AC8)/$AB8)*(1+AD$5/($AB8-AD$4))-AD$3/($AB8^2))</f>
        <v>5368.5588287666887</v>
      </c>
      <c r="AE8">
        <f>(((8.314*AC8)/$AB8)*(1+AE$5/($AB8-AE$4))-AE$3/($AB8^2))</f>
        <v>3461.8188145628628</v>
      </c>
      <c r="AF8">
        <f>(((8.314*AC8)/$AB8)*(1+AF$5/($AB8-AF$4))-AF$3/($AB8^2))</f>
        <v>4186.8199387685409</v>
      </c>
      <c r="AG8">
        <f t="shared" ref="AG8:AG39" si="1">(((8.314*AC8)/$AB8)*(1+AG$5/($AB8-AG$4))-AG$3/($AB8^2))</f>
        <v>8064.370395051571</v>
      </c>
    </row>
    <row r="9" spans="2:33" x14ac:dyDescent="0.2">
      <c r="B9">
        <v>4305.8626414461232</v>
      </c>
      <c r="C9">
        <v>31.802878974870612</v>
      </c>
      <c r="D9">
        <v>400</v>
      </c>
      <c r="F9" s="1">
        <v>5.1473642599999998</v>
      </c>
      <c r="G9" s="1">
        <f t="shared" ref="G9:G72" si="2">F9*1000</f>
        <v>5147.3642599999994</v>
      </c>
      <c r="H9" s="1">
        <v>29.892986100000002</v>
      </c>
      <c r="I9" s="1">
        <v>400</v>
      </c>
      <c r="J9" s="1"/>
      <c r="K9" s="4">
        <v>5.1473642599999998</v>
      </c>
      <c r="L9" s="4">
        <f t="shared" ref="L9:L72" si="3">K9*1000</f>
        <v>5147.3642599999994</v>
      </c>
      <c r="M9" s="4">
        <v>29.892986100000002</v>
      </c>
      <c r="N9" s="4">
        <v>400</v>
      </c>
      <c r="P9" s="8">
        <f t="shared" ref="P9:P72" si="4">(((8.314*N9)/$M9)*(1+P$5/($M9-P$4))-P$3/($M9^2))</f>
        <v>4239.3955893287048</v>
      </c>
      <c r="Q9" s="8">
        <f t="shared" ref="Q9:Q72" si="5">(P9-L9)^2</f>
        <v>824407.10692059784</v>
      </c>
      <c r="R9" s="10">
        <f t="shared" ref="R9:R72" si="6">(ABS(P9-L9)/L9)^2</f>
        <v>3.1115151614358173E-2</v>
      </c>
      <c r="S9" s="8">
        <f t="shared" ref="S9:S72" si="7">(((8.314*N9)/$M9)*(1+S$5/($M9-S$4))-S$3/($M9^2))</f>
        <v>2668.0768295680932</v>
      </c>
      <c r="T9" s="8">
        <f t="shared" ref="T9:T72" si="8">(S9-L9)^2</f>
        <v>6146866.162697644</v>
      </c>
      <c r="U9" s="10">
        <f t="shared" ref="U9:U72" si="9">(ABS(S9-L9)/L9)^2</f>
        <v>0.23199784548185165</v>
      </c>
      <c r="V9" s="10"/>
      <c r="W9" s="8">
        <f t="shared" ref="W9:W72" si="10">(((8.314*N9)/$M9)*(1+W$5/($M9-W$4))-W$3/($M9^2))</f>
        <v>4802.4552073357154</v>
      </c>
      <c r="X9" s="8">
        <f t="shared" ref="X9:X72" si="11">(W9-P9)^2</f>
        <v>317036.13343020069</v>
      </c>
      <c r="Y9" s="10">
        <f t="shared" si="0"/>
        <v>4.4899280434338874E-3</v>
      </c>
      <c r="Z9" s="10">
        <f t="shared" ref="Z9:Z72" si="12">(ABS(W9-L9)/L9)</f>
        <v>6.7006925339354942E-2</v>
      </c>
      <c r="AA9" s="10"/>
      <c r="AB9">
        <v>30</v>
      </c>
      <c r="AC9">
        <v>400</v>
      </c>
      <c r="AD9">
        <f t="shared" ref="AD9:AD63" si="13">(((8.314*AC9)/$AB9)*(1+AD$5/($AB9-AD$4))-AD$3/($AB9^2))</f>
        <v>4187.2618680329315</v>
      </c>
      <c r="AE9">
        <f t="shared" ref="AE9:AE63" si="14">(((8.314*AC9)/$AB9)*(1+AE$5/($AB9-AE$4))-AE$3/($AB9^2))</f>
        <v>2632.1686817597943</v>
      </c>
      <c r="AF9">
        <f t="shared" ref="AF9:AF63" si="15">(((8.314*AC9)/$AB9)*(1+AF$5/($AB9-AF$4))-AF$3/($AB9^2))</f>
        <v>2488.1940514919511</v>
      </c>
      <c r="AG9">
        <f t="shared" si="1"/>
        <v>4689.3831299164813</v>
      </c>
    </row>
    <row r="10" spans="2:33" x14ac:dyDescent="0.2">
      <c r="B10">
        <v>4478.6762052805307</v>
      </c>
      <c r="C10">
        <v>32.572388648187605</v>
      </c>
      <c r="D10">
        <v>400</v>
      </c>
      <c r="F10" s="1">
        <v>4.8637101899999999</v>
      </c>
      <c r="G10" s="1">
        <f t="shared" si="2"/>
        <v>4863.7101899999998</v>
      </c>
      <c r="H10" s="1">
        <v>30.080318500000001</v>
      </c>
      <c r="I10" s="1">
        <v>400</v>
      </c>
      <c r="J10" s="1"/>
      <c r="K10" s="4">
        <v>4.8637101899999999</v>
      </c>
      <c r="L10" s="4">
        <f t="shared" si="3"/>
        <v>4863.7101899999998</v>
      </c>
      <c r="M10" s="4">
        <v>30.080318500000001</v>
      </c>
      <c r="N10" s="4">
        <v>400</v>
      </c>
      <c r="P10" s="8">
        <f t="shared" si="4"/>
        <v>4148.8087288376582</v>
      </c>
      <c r="Q10" s="8">
        <f t="shared" si="5"/>
        <v>511084.09917205095</v>
      </c>
      <c r="R10" s="10">
        <f t="shared" si="6"/>
        <v>2.1605135343500101E-2</v>
      </c>
      <c r="S10" s="8">
        <f t="shared" si="7"/>
        <v>2605.7259296905481</v>
      </c>
      <c r="T10" s="8">
        <f t="shared" si="8"/>
        <v>5098492.9198052213</v>
      </c>
      <c r="U10" s="10">
        <f t="shared" si="9"/>
        <v>0.21552936152526786</v>
      </c>
      <c r="V10" s="10"/>
      <c r="W10" s="8">
        <f t="shared" si="10"/>
        <v>4607.5712413362407</v>
      </c>
      <c r="X10" s="8">
        <f t="shared" si="11"/>
        <v>210463.04287401208</v>
      </c>
      <c r="Y10" s="10">
        <f t="shared" si="0"/>
        <v>2.773421430429563E-3</v>
      </c>
      <c r="Z10" s="10">
        <f t="shared" si="12"/>
        <v>5.2663283513559644E-2</v>
      </c>
      <c r="AA10" s="10"/>
      <c r="AB10">
        <v>35</v>
      </c>
      <c r="AC10">
        <v>400</v>
      </c>
      <c r="AD10">
        <f t="shared" si="13"/>
        <v>2553.8780599317683</v>
      </c>
      <c r="AE10">
        <f t="shared" si="14"/>
        <v>1542.1928322548533</v>
      </c>
      <c r="AF10">
        <f t="shared" si="15"/>
        <v>1106.0869342803537</v>
      </c>
      <c r="AG10">
        <f t="shared" si="1"/>
        <v>2092.90496812426</v>
      </c>
    </row>
    <row r="11" spans="2:33" x14ac:dyDescent="0.2">
      <c r="B11">
        <v>4446.1219456174204</v>
      </c>
      <c r="C11">
        <v>33.553884381693472</v>
      </c>
      <c r="D11">
        <v>400</v>
      </c>
      <c r="F11" s="1">
        <v>4.82708491</v>
      </c>
      <c r="G11" s="1">
        <f t="shared" si="2"/>
        <v>4827.0849099999996</v>
      </c>
      <c r="H11" s="1">
        <v>30.758316000000001</v>
      </c>
      <c r="I11" s="1">
        <v>400</v>
      </c>
      <c r="J11" s="1"/>
      <c r="K11" s="4">
        <v>4.82708491</v>
      </c>
      <c r="L11" s="4">
        <f t="shared" si="3"/>
        <v>4827.0849099999996</v>
      </c>
      <c r="M11" s="4">
        <v>30.758316000000001</v>
      </c>
      <c r="N11" s="4">
        <v>400</v>
      </c>
      <c r="P11" s="8">
        <f t="shared" si="4"/>
        <v>3845.6609286913722</v>
      </c>
      <c r="Q11" s="8">
        <f t="shared" si="5"/>
        <v>963193.03108767699</v>
      </c>
      <c r="R11" s="10">
        <f t="shared" si="6"/>
        <v>4.133742835120887E-2</v>
      </c>
      <c r="S11" s="8">
        <f t="shared" si="7"/>
        <v>2398.5398553814089</v>
      </c>
      <c r="T11" s="8">
        <f t="shared" si="8"/>
        <v>5897831.0823124135</v>
      </c>
      <c r="U11" s="10">
        <f t="shared" si="9"/>
        <v>0.25311766377432332</v>
      </c>
      <c r="V11" s="10"/>
      <c r="W11" s="8">
        <f t="shared" si="10"/>
        <v>4006.2272710783536</v>
      </c>
      <c r="X11" s="8">
        <f t="shared" si="11"/>
        <v>25781.550307533351</v>
      </c>
      <c r="Y11" s="10">
        <f t="shared" si="0"/>
        <v>2.8917837415078737E-2</v>
      </c>
      <c r="Z11" s="10">
        <f t="shared" si="12"/>
        <v>0.17005245489283222</v>
      </c>
      <c r="AA11" s="10"/>
      <c r="AB11">
        <v>40</v>
      </c>
      <c r="AC11">
        <v>400</v>
      </c>
      <c r="AD11">
        <f t="shared" si="13"/>
        <v>1742.0892176050247</v>
      </c>
      <c r="AE11">
        <f t="shared" si="14"/>
        <v>1028.119286256644</v>
      </c>
      <c r="AF11">
        <f t="shared" si="15"/>
        <v>653.69939193406753</v>
      </c>
      <c r="AG11">
        <f t="shared" si="1"/>
        <v>1252.5219839782039</v>
      </c>
    </row>
    <row r="12" spans="2:33" x14ac:dyDescent="0.2">
      <c r="B12">
        <v>4107.1879799512462</v>
      </c>
      <c r="C12">
        <v>33.997616144276954</v>
      </c>
      <c r="D12">
        <v>400</v>
      </c>
      <c r="F12" s="1">
        <v>4.1943624100000001</v>
      </c>
      <c r="G12" s="1">
        <f t="shared" si="2"/>
        <v>4194.3624099999997</v>
      </c>
      <c r="H12" s="1">
        <v>30.866825800000001</v>
      </c>
      <c r="I12" s="1">
        <v>400</v>
      </c>
      <c r="J12" s="1"/>
      <c r="K12" s="4">
        <v>4.1943624100000001</v>
      </c>
      <c r="L12" s="4">
        <f t="shared" si="3"/>
        <v>4194.3624099999997</v>
      </c>
      <c r="M12" s="4">
        <v>30.866825800000001</v>
      </c>
      <c r="N12" s="4">
        <v>400</v>
      </c>
      <c r="P12" s="8">
        <f t="shared" si="4"/>
        <v>3800.4538763628425</v>
      </c>
      <c r="Q12" s="8">
        <f t="shared" si="5"/>
        <v>155163.93287217544</v>
      </c>
      <c r="R12" s="10">
        <f t="shared" si="6"/>
        <v>8.8198027769707896E-3</v>
      </c>
      <c r="S12" s="8">
        <f t="shared" si="7"/>
        <v>2367.8389577541166</v>
      </c>
      <c r="T12" s="8">
        <f t="shared" si="8"/>
        <v>3336187.9216042189</v>
      </c>
      <c r="U12" s="10">
        <f t="shared" si="9"/>
        <v>0.1896350456629719</v>
      </c>
      <c r="V12" s="10"/>
      <c r="W12" s="8">
        <f t="shared" si="10"/>
        <v>3922.6937060595374</v>
      </c>
      <c r="X12" s="8">
        <f t="shared" si="11"/>
        <v>14942.575964276964</v>
      </c>
      <c r="Y12" s="10">
        <f t="shared" si="0"/>
        <v>4.1951482872674157E-3</v>
      </c>
      <c r="Z12" s="10">
        <f t="shared" si="12"/>
        <v>6.4769964391432358E-2</v>
      </c>
      <c r="AA12" s="10"/>
      <c r="AB12">
        <v>50</v>
      </c>
      <c r="AC12">
        <v>400</v>
      </c>
      <c r="AD12">
        <f t="shared" si="13"/>
        <v>976.30220387225927</v>
      </c>
      <c r="AE12">
        <f t="shared" si="14"/>
        <v>563.36998249227599</v>
      </c>
      <c r="AF12">
        <f t="shared" si="15"/>
        <v>323.43637459547932</v>
      </c>
      <c r="AG12">
        <f t="shared" si="1"/>
        <v>627.67445110972085</v>
      </c>
    </row>
    <row r="13" spans="2:33" x14ac:dyDescent="0.2">
      <c r="B13">
        <v>3982.1910014624536</v>
      </c>
      <c r="C13">
        <v>34.544688663946324</v>
      </c>
      <c r="D13">
        <v>400</v>
      </c>
      <c r="F13" s="1">
        <v>6.1245933800000003</v>
      </c>
      <c r="G13" s="1">
        <f t="shared" si="2"/>
        <v>6124.5933800000003</v>
      </c>
      <c r="H13" s="1">
        <v>31.0558953</v>
      </c>
      <c r="I13" s="1">
        <v>400</v>
      </c>
      <c r="J13" s="1"/>
      <c r="K13" s="4">
        <v>6.1245933800000003</v>
      </c>
      <c r="L13" s="4">
        <f t="shared" si="3"/>
        <v>6124.5933800000003</v>
      </c>
      <c r="M13" s="4">
        <v>31.0558953</v>
      </c>
      <c r="N13" s="4">
        <v>400</v>
      </c>
      <c r="P13" s="8">
        <f t="shared" si="4"/>
        <v>3723.6960335209001</v>
      </c>
      <c r="Q13" s="8">
        <f t="shared" si="5"/>
        <v>5764308.0683303848</v>
      </c>
      <c r="R13" s="10">
        <f t="shared" si="6"/>
        <v>0.15367126348247112</v>
      </c>
      <c r="S13" s="8">
        <f t="shared" si="7"/>
        <v>2315.8289119754636</v>
      </c>
      <c r="T13" s="8">
        <f t="shared" si="8"/>
        <v>14506686.772886232</v>
      </c>
      <c r="U13" s="10">
        <f t="shared" si="9"/>
        <v>0.38673520896317704</v>
      </c>
      <c r="V13" s="10"/>
      <c r="W13" s="8">
        <f t="shared" si="10"/>
        <v>3784.2188967483521</v>
      </c>
      <c r="X13" s="8">
        <f t="shared" si="11"/>
        <v>3663.0169732488657</v>
      </c>
      <c r="Y13" s="10">
        <f t="shared" si="0"/>
        <v>0.14602129229197733</v>
      </c>
      <c r="Z13" s="10">
        <f t="shared" si="12"/>
        <v>0.38212732471255878</v>
      </c>
      <c r="AA13" s="10"/>
      <c r="AB13">
        <v>75</v>
      </c>
      <c r="AC13">
        <v>400</v>
      </c>
      <c r="AD13">
        <f t="shared" si="13"/>
        <v>383.58700734681776</v>
      </c>
      <c r="AE13">
        <f t="shared" si="14"/>
        <v>220.10054514037509</v>
      </c>
      <c r="AF13">
        <f t="shared" si="15"/>
        <v>121.35534358134842</v>
      </c>
      <c r="AG13">
        <f t="shared" si="1"/>
        <v>230.5939029595817</v>
      </c>
    </row>
    <row r="14" spans="2:33" x14ac:dyDescent="0.2">
      <c r="B14">
        <v>4354.2070409779762</v>
      </c>
      <c r="C14">
        <v>35.75671636619267</v>
      </c>
      <c r="D14">
        <v>400</v>
      </c>
      <c r="F14" s="1">
        <v>4.3526040799999999</v>
      </c>
      <c r="G14" s="1">
        <f t="shared" si="2"/>
        <v>4352.6040800000001</v>
      </c>
      <c r="H14" s="1">
        <v>31.122929200000002</v>
      </c>
      <c r="I14" s="1">
        <v>400</v>
      </c>
      <c r="J14" s="1"/>
      <c r="K14" s="4">
        <v>4.3526040799999999</v>
      </c>
      <c r="L14" s="4">
        <f t="shared" si="3"/>
        <v>4352.6040800000001</v>
      </c>
      <c r="M14" s="4">
        <v>31.122929200000002</v>
      </c>
      <c r="N14" s="4">
        <v>400</v>
      </c>
      <c r="P14" s="8">
        <f t="shared" si="4"/>
        <v>3697.0778121891954</v>
      </c>
      <c r="Q14" s="8">
        <f t="shared" si="5"/>
        <v>429714.68778996286</v>
      </c>
      <c r="R14" s="10">
        <f t="shared" si="6"/>
        <v>2.2682027290226621E-2</v>
      </c>
      <c r="S14" s="8">
        <f t="shared" si="7"/>
        <v>2297.8274507151159</v>
      </c>
      <c r="T14" s="8">
        <f t="shared" si="8"/>
        <v>4222106.9962553503</v>
      </c>
      <c r="U14" s="10">
        <f t="shared" si="9"/>
        <v>0.22285937351559498</v>
      </c>
      <c r="V14" s="10"/>
      <c r="W14" s="8">
        <f t="shared" si="10"/>
        <v>3737.157940214925</v>
      </c>
      <c r="X14" s="8">
        <f t="shared" si="11"/>
        <v>1606.4166625588805</v>
      </c>
      <c r="Y14" s="10">
        <f t="shared" si="0"/>
        <v>1.9993175325372741E-2</v>
      </c>
      <c r="Z14" s="10">
        <f t="shared" si="12"/>
        <v>0.14139722531002064</v>
      </c>
      <c r="AA14" s="10"/>
      <c r="AB14">
        <v>100</v>
      </c>
      <c r="AC14">
        <v>400</v>
      </c>
      <c r="AD14">
        <f t="shared" si="13"/>
        <v>209.79813446218785</v>
      </c>
      <c r="AE14">
        <f t="shared" si="14"/>
        <v>122.4048310637458</v>
      </c>
      <c r="AF14">
        <f t="shared" si="15"/>
        <v>69.484537087364529</v>
      </c>
      <c r="AG14">
        <f t="shared" si="1"/>
        <v>126.10164243829645</v>
      </c>
    </row>
    <row r="15" spans="2:33" x14ac:dyDescent="0.2">
      <c r="B15">
        <v>3407.7392968028562</v>
      </c>
      <c r="C15">
        <v>37.071406472416122</v>
      </c>
      <c r="D15">
        <v>400</v>
      </c>
      <c r="F15" s="1">
        <v>5.5969130199999997</v>
      </c>
      <c r="G15" s="1">
        <f t="shared" si="2"/>
        <v>5596.91302</v>
      </c>
      <c r="H15" s="1">
        <v>31.184288899999999</v>
      </c>
      <c r="I15" s="1">
        <v>400</v>
      </c>
      <c r="J15" s="1"/>
      <c r="K15" s="4">
        <v>5.5969130199999997</v>
      </c>
      <c r="L15" s="4">
        <f t="shared" si="3"/>
        <v>5596.91302</v>
      </c>
      <c r="M15" s="4">
        <v>31.184288899999999</v>
      </c>
      <c r="N15" s="4">
        <v>400</v>
      </c>
      <c r="P15" s="8">
        <f t="shared" si="4"/>
        <v>3672.9793345880562</v>
      </c>
      <c r="Q15" s="8">
        <f t="shared" si="5"/>
        <v>3701520.8258627844</v>
      </c>
      <c r="R15" s="10">
        <f t="shared" si="6"/>
        <v>0.11816342802896272</v>
      </c>
      <c r="S15" s="8">
        <f t="shared" si="7"/>
        <v>2281.5455008064282</v>
      </c>
      <c r="T15" s="8">
        <f t="shared" si="8"/>
        <v>10991661.787323738</v>
      </c>
      <c r="U15" s="10">
        <f t="shared" si="9"/>
        <v>0.3508861621013275</v>
      </c>
      <c r="V15" s="10"/>
      <c r="W15" s="8">
        <f t="shared" si="10"/>
        <v>3694.9679560307904</v>
      </c>
      <c r="X15" s="8">
        <f t="shared" si="11"/>
        <v>483.49947295187275</v>
      </c>
      <c r="Y15" s="10">
        <f t="shared" si="0"/>
        <v>0.11547788516078707</v>
      </c>
      <c r="Z15" s="10">
        <f t="shared" si="12"/>
        <v>0.3398203719037266</v>
      </c>
      <c r="AA15" s="10"/>
      <c r="AB15">
        <v>150</v>
      </c>
      <c r="AC15">
        <v>400</v>
      </c>
      <c r="AD15">
        <f t="shared" si="13"/>
        <v>95.152845263142851</v>
      </c>
      <c r="AE15">
        <f t="shared" si="14"/>
        <v>58.097842420789924</v>
      </c>
      <c r="AF15">
        <f t="shared" si="15"/>
        <v>35.730828546271233</v>
      </c>
      <c r="AG15">
        <f t="shared" si="1"/>
        <v>59.183722584395376</v>
      </c>
    </row>
    <row r="16" spans="2:33" x14ac:dyDescent="0.2">
      <c r="B16">
        <v>1730.9475093184417</v>
      </c>
      <c r="C16">
        <v>39.908563933046395</v>
      </c>
      <c r="D16">
        <v>400</v>
      </c>
      <c r="F16" s="1">
        <v>3.9839254899999998</v>
      </c>
      <c r="G16" s="1">
        <f t="shared" si="2"/>
        <v>3983.9254899999996</v>
      </c>
      <c r="H16" s="1">
        <v>31.4039754</v>
      </c>
      <c r="I16" s="1">
        <v>400</v>
      </c>
      <c r="J16" s="1"/>
      <c r="K16" s="4">
        <v>3.9839254899999998</v>
      </c>
      <c r="L16" s="4">
        <f t="shared" si="3"/>
        <v>3983.9254899999996</v>
      </c>
      <c r="M16" s="4">
        <v>31.4039754</v>
      </c>
      <c r="N16" s="4">
        <v>400</v>
      </c>
      <c r="P16" s="8">
        <f t="shared" si="4"/>
        <v>3588.7318918331562</v>
      </c>
      <c r="Q16" s="8">
        <f t="shared" si="5"/>
        <v>156177.98003205654</v>
      </c>
      <c r="R16" s="10">
        <f t="shared" si="6"/>
        <v>9.8400518473051261E-3</v>
      </c>
      <c r="S16" s="8">
        <f t="shared" si="7"/>
        <v>2224.7401613887441</v>
      </c>
      <c r="T16" s="8">
        <f t="shared" si="8"/>
        <v>3094733.0204010908</v>
      </c>
      <c r="U16" s="10">
        <f t="shared" si="9"/>
        <v>0.19498480751296302</v>
      </c>
      <c r="V16" s="10"/>
      <c r="W16" s="8">
        <f t="shared" si="10"/>
        <v>3550.5036197284744</v>
      </c>
      <c r="X16" s="8">
        <f t="shared" si="11"/>
        <v>1461.4007881095899</v>
      </c>
      <c r="Y16" s="10">
        <f t="shared" si="0"/>
        <v>1.1835843906080746E-2</v>
      </c>
      <c r="Z16" s="10">
        <f t="shared" si="12"/>
        <v>0.10879266476229335</v>
      </c>
      <c r="AA16" s="10"/>
      <c r="AB16">
        <v>200</v>
      </c>
      <c r="AC16">
        <v>400</v>
      </c>
      <c r="AD16">
        <f t="shared" si="13"/>
        <v>56.291675266938142</v>
      </c>
      <c r="AE16">
        <f t="shared" si="14"/>
        <v>35.906569408853933</v>
      </c>
      <c r="AF16">
        <f t="shared" si="15"/>
        <v>23.63986044351304</v>
      </c>
      <c r="AG16">
        <f t="shared" si="1"/>
        <v>36.420898367655695</v>
      </c>
    </row>
    <row r="17" spans="2:33" x14ac:dyDescent="0.2">
      <c r="B17">
        <v>1195.3125074128357</v>
      </c>
      <c r="C17">
        <v>43.467996449345669</v>
      </c>
      <c r="D17">
        <v>400</v>
      </c>
      <c r="F17" s="1">
        <v>5.5435826600000002</v>
      </c>
      <c r="G17" s="1">
        <f t="shared" si="2"/>
        <v>5543.58266</v>
      </c>
      <c r="H17" s="1">
        <v>31.460986200000001</v>
      </c>
      <c r="I17" s="1">
        <v>400</v>
      </c>
      <c r="J17" s="1"/>
      <c r="K17" s="4">
        <v>5.5435826600000002</v>
      </c>
      <c r="L17" s="4">
        <f t="shared" si="3"/>
        <v>5543.58266</v>
      </c>
      <c r="M17" s="4">
        <v>31.460986200000001</v>
      </c>
      <c r="N17" s="4">
        <v>400</v>
      </c>
      <c r="P17" s="8">
        <f t="shared" si="4"/>
        <v>3567.3744625824756</v>
      </c>
      <c r="Q17" s="8">
        <f t="shared" si="5"/>
        <v>3905398.8395402213</v>
      </c>
      <c r="R17" s="10">
        <f t="shared" si="6"/>
        <v>0.12708208676096683</v>
      </c>
      <c r="S17" s="8">
        <f t="shared" si="7"/>
        <v>2210.3682441777023</v>
      </c>
      <c r="T17" s="8">
        <f t="shared" si="8"/>
        <v>11110318.341845581</v>
      </c>
      <c r="U17" s="10">
        <f t="shared" si="9"/>
        <v>0.36153092103305007</v>
      </c>
      <c r="V17" s="10"/>
      <c r="W17" s="8">
        <f t="shared" si="10"/>
        <v>3514.6117450415136</v>
      </c>
      <c r="X17" s="8">
        <f t="shared" si="11"/>
        <v>2783.9043623073453</v>
      </c>
      <c r="Y17" s="10">
        <f t="shared" si="0"/>
        <v>0.13395859619352821</v>
      </c>
      <c r="Z17" s="10">
        <f t="shared" si="12"/>
        <v>0.36600354669528573</v>
      </c>
      <c r="AA17" s="10"/>
      <c r="AB17">
        <v>300</v>
      </c>
      <c r="AC17">
        <v>400</v>
      </c>
      <c r="AD17">
        <f t="shared" si="13"/>
        <v>28.135855042618644</v>
      </c>
      <c r="AE17">
        <f t="shared" si="14"/>
        <v>19.26789427778094</v>
      </c>
      <c r="AF17">
        <f t="shared" si="15"/>
        <v>13.952220935625206</v>
      </c>
      <c r="AG17">
        <f t="shared" si="1"/>
        <v>19.466788269339744</v>
      </c>
    </row>
    <row r="18" spans="2:33" x14ac:dyDescent="0.2">
      <c r="B18">
        <v>1020.5768031312723</v>
      </c>
      <c r="C18">
        <v>47.076103791848169</v>
      </c>
      <c r="D18">
        <v>400</v>
      </c>
      <c r="F18" s="1">
        <v>3.7658229099999998</v>
      </c>
      <c r="G18" s="1">
        <f t="shared" si="2"/>
        <v>3765.8229099999999</v>
      </c>
      <c r="H18" s="1">
        <v>31.503319600000001</v>
      </c>
      <c r="I18" s="1">
        <v>400</v>
      </c>
      <c r="J18" s="1"/>
      <c r="K18" s="4">
        <v>3.7658229099999998</v>
      </c>
      <c r="L18" s="4">
        <f t="shared" si="3"/>
        <v>3765.8229099999999</v>
      </c>
      <c r="M18" s="4">
        <v>31.503319600000001</v>
      </c>
      <c r="N18" s="4">
        <v>400</v>
      </c>
      <c r="P18" s="8">
        <f t="shared" si="4"/>
        <v>3551.6469456626783</v>
      </c>
      <c r="Q18" s="8">
        <f t="shared" si="5"/>
        <v>45871.343699821657</v>
      </c>
      <c r="R18" s="10">
        <f t="shared" si="6"/>
        <v>3.2346081434517148E-3</v>
      </c>
      <c r="S18" s="8">
        <f t="shared" si="7"/>
        <v>2199.7922762280814</v>
      </c>
      <c r="T18" s="8">
        <f t="shared" si="8"/>
        <v>2452451.9459120766</v>
      </c>
      <c r="U18" s="10">
        <f t="shared" si="9"/>
        <v>0.17293413263806459</v>
      </c>
      <c r="V18" s="10"/>
      <c r="W18" s="8">
        <f t="shared" si="10"/>
        <v>3488.3659929218352</v>
      </c>
      <c r="X18" s="8">
        <f t="shared" si="11"/>
        <v>4004.4789797888147</v>
      </c>
      <c r="Y18" s="10">
        <f t="shared" si="0"/>
        <v>5.4283935564390382E-3</v>
      </c>
      <c r="Z18" s="10">
        <f t="shared" si="12"/>
        <v>7.3677632673960408E-2</v>
      </c>
      <c r="AA18" s="10"/>
      <c r="AB18">
        <v>400</v>
      </c>
      <c r="AC18">
        <v>400</v>
      </c>
      <c r="AD18">
        <f t="shared" si="13"/>
        <v>17.750088278953115</v>
      </c>
      <c r="AE18">
        <f t="shared" si="14"/>
        <v>12.813602663013814</v>
      </c>
      <c r="AF18">
        <f t="shared" si="15"/>
        <v>9.8610003849940782</v>
      </c>
      <c r="AG18">
        <f t="shared" si="1"/>
        <v>12.919444164250642</v>
      </c>
    </row>
    <row r="19" spans="2:33" x14ac:dyDescent="0.2">
      <c r="B19">
        <v>707.01656615055765</v>
      </c>
      <c r="C19">
        <v>51.111930145880677</v>
      </c>
      <c r="D19">
        <v>400</v>
      </c>
      <c r="F19" s="1">
        <v>4.00607823</v>
      </c>
      <c r="G19" s="1">
        <f t="shared" si="2"/>
        <v>4006.0782300000001</v>
      </c>
      <c r="H19" s="1">
        <v>31.507441199999999</v>
      </c>
      <c r="I19" s="1">
        <v>400</v>
      </c>
      <c r="J19" s="1"/>
      <c r="K19" s="4">
        <v>4.00607823</v>
      </c>
      <c r="L19" s="4">
        <f t="shared" si="3"/>
        <v>4006.0782300000001</v>
      </c>
      <c r="M19" s="4">
        <v>31.507441199999999</v>
      </c>
      <c r="N19" s="4">
        <v>400</v>
      </c>
      <c r="P19" s="8">
        <f t="shared" si="4"/>
        <v>3550.1216437097519</v>
      </c>
      <c r="Q19" s="8">
        <f t="shared" si="5"/>
        <v>207896.40858145655</v>
      </c>
      <c r="R19" s="10">
        <f t="shared" si="6"/>
        <v>1.2954126544257866E-2</v>
      </c>
      <c r="S19" s="8">
        <f t="shared" si="7"/>
        <v>2198.7669234378518</v>
      </c>
      <c r="T19" s="8">
        <f t="shared" si="8"/>
        <v>3266374.1588273793</v>
      </c>
      <c r="U19" s="10">
        <f t="shared" si="9"/>
        <v>0.20352936581761549</v>
      </c>
      <c r="V19" s="10"/>
      <c r="W19" s="8">
        <f t="shared" si="10"/>
        <v>3485.8288831811319</v>
      </c>
      <c r="X19" s="8">
        <f t="shared" si="11"/>
        <v>4133.5590563904734</v>
      </c>
      <c r="Y19" s="10">
        <f t="shared" si="0"/>
        <v>1.6864918061613058E-2</v>
      </c>
      <c r="Z19" s="10">
        <f t="shared" si="12"/>
        <v>0.12986499937093543</v>
      </c>
      <c r="AA19" s="10"/>
      <c r="AB19">
        <v>500</v>
      </c>
      <c r="AC19">
        <v>400</v>
      </c>
      <c r="AD19">
        <f t="shared" si="13"/>
        <v>12.632324384662148</v>
      </c>
      <c r="AE19">
        <f t="shared" si="14"/>
        <v>9.4923983091096549</v>
      </c>
      <c r="AF19">
        <f t="shared" si="15"/>
        <v>7.6169403304906869</v>
      </c>
      <c r="AG19">
        <f t="shared" si="1"/>
        <v>9.5582350855598772</v>
      </c>
    </row>
    <row r="20" spans="2:33" x14ac:dyDescent="0.2">
      <c r="B20">
        <v>604.16879801945527</v>
      </c>
      <c r="C20">
        <v>57.156557438586923</v>
      </c>
      <c r="D20">
        <v>400</v>
      </c>
      <c r="F20" s="1">
        <v>4.5487349699999999</v>
      </c>
      <c r="G20" s="1">
        <f t="shared" si="2"/>
        <v>4548.7349699999995</v>
      </c>
      <c r="H20" s="1">
        <v>31.529291300000001</v>
      </c>
      <c r="I20" s="1">
        <v>400</v>
      </c>
      <c r="J20" s="1"/>
      <c r="K20" s="4">
        <v>4.5487349699999999</v>
      </c>
      <c r="L20" s="4">
        <f t="shared" si="3"/>
        <v>4548.7349699999995</v>
      </c>
      <c r="M20" s="4">
        <v>31.529291300000001</v>
      </c>
      <c r="N20" s="4">
        <v>400</v>
      </c>
      <c r="P20" s="8">
        <f t="shared" si="4"/>
        <v>3542.0529653556923</v>
      </c>
      <c r="Q20" s="8">
        <f t="shared" si="5"/>
        <v>1013408.658474681</v>
      </c>
      <c r="R20" s="10">
        <f t="shared" si="6"/>
        <v>4.8978258987761453E-2</v>
      </c>
      <c r="S20" s="8">
        <f t="shared" si="7"/>
        <v>2193.3439111073935</v>
      </c>
      <c r="T20" s="8">
        <f t="shared" si="8"/>
        <v>5547867.0403112313</v>
      </c>
      <c r="U20" s="10">
        <f t="shared" si="9"/>
        <v>0.26812961035779215</v>
      </c>
      <c r="V20" s="10"/>
      <c r="W20" s="8">
        <f t="shared" si="10"/>
        <v>3472.4321050172962</v>
      </c>
      <c r="X20" s="8">
        <f t="shared" si="11"/>
        <v>4847.0641942584607</v>
      </c>
      <c r="Y20" s="10">
        <f t="shared" si="0"/>
        <v>5.5987068131534153E-2</v>
      </c>
      <c r="Z20" s="10">
        <f t="shared" si="12"/>
        <v>0.23661586618723215</v>
      </c>
      <c r="AA20" s="10"/>
      <c r="AB20">
        <v>750</v>
      </c>
      <c r="AC20">
        <v>400</v>
      </c>
      <c r="AD20">
        <f t="shared" si="13"/>
        <v>7.0587973834421804</v>
      </c>
      <c r="AE20">
        <f t="shared" si="14"/>
        <v>5.6745627288025133</v>
      </c>
      <c r="AF20">
        <f t="shared" si="15"/>
        <v>4.8493509260236358</v>
      </c>
      <c r="AG20">
        <f t="shared" si="1"/>
        <v>5.7028946433631447</v>
      </c>
    </row>
    <row r="21" spans="2:33" x14ac:dyDescent="0.2">
      <c r="B21">
        <v>427.44621475435804</v>
      </c>
      <c r="C21">
        <v>63.926322605496537</v>
      </c>
      <c r="D21">
        <v>400</v>
      </c>
      <c r="F21" s="1">
        <v>3.62704995</v>
      </c>
      <c r="G21" s="1">
        <f t="shared" si="2"/>
        <v>3627.0499500000001</v>
      </c>
      <c r="H21" s="1">
        <v>31.6450779</v>
      </c>
      <c r="I21" s="1">
        <v>400</v>
      </c>
      <c r="J21" s="1"/>
      <c r="K21" s="4">
        <v>3.62704995</v>
      </c>
      <c r="L21" s="4">
        <f t="shared" si="3"/>
        <v>3627.0499500000001</v>
      </c>
      <c r="M21" s="4">
        <v>31.6450779</v>
      </c>
      <c r="N21" s="4">
        <v>400</v>
      </c>
      <c r="P21" s="8">
        <f t="shared" si="4"/>
        <v>3499.782095101677</v>
      </c>
      <c r="Q21" s="8">
        <f t="shared" si="5"/>
        <v>16197.106890420622</v>
      </c>
      <c r="R21" s="10">
        <f t="shared" si="6"/>
        <v>1.2312050133334673E-3</v>
      </c>
      <c r="S21" s="8">
        <f t="shared" si="7"/>
        <v>2164.9606405580107</v>
      </c>
      <c r="T21" s="8">
        <f t="shared" si="8"/>
        <v>2137705.1487845532</v>
      </c>
      <c r="U21" s="10">
        <f t="shared" si="9"/>
        <v>0.16249527239762254</v>
      </c>
      <c r="V21" s="10"/>
      <c r="W21" s="8">
        <f t="shared" si="10"/>
        <v>3402.9083325983788</v>
      </c>
      <c r="X21" s="8">
        <f t="shared" si="11"/>
        <v>9384.5258615454186</v>
      </c>
      <c r="Y21" s="10">
        <f t="shared" si="0"/>
        <v>3.8188968662418378E-3</v>
      </c>
      <c r="Z21" s="10">
        <f t="shared" si="12"/>
        <v>6.1797223774550242E-2</v>
      </c>
      <c r="AA21" s="10"/>
      <c r="AB21">
        <v>1000</v>
      </c>
      <c r="AC21">
        <v>400</v>
      </c>
      <c r="AD21">
        <f t="shared" si="13"/>
        <v>4.7926933157903848</v>
      </c>
      <c r="AE21">
        <f t="shared" si="14"/>
        <v>4.0171836560823264</v>
      </c>
      <c r="AF21">
        <f t="shared" si="15"/>
        <v>3.5553205345102805</v>
      </c>
      <c r="AG21">
        <f t="shared" si="1"/>
        <v>4.032903914870408</v>
      </c>
    </row>
    <row r="22" spans="2:33" x14ac:dyDescent="0.2">
      <c r="B22">
        <v>319.32977332318683</v>
      </c>
      <c r="C22">
        <v>70.452428928067022</v>
      </c>
      <c r="D22">
        <v>400</v>
      </c>
      <c r="F22" s="1">
        <v>5.4683317300000001</v>
      </c>
      <c r="G22" s="1">
        <f t="shared" si="2"/>
        <v>5468.3317299999999</v>
      </c>
      <c r="H22" s="1">
        <v>31.7080752</v>
      </c>
      <c r="I22" s="1">
        <v>400</v>
      </c>
      <c r="J22" s="1"/>
      <c r="K22" s="4">
        <v>5.4683317300000001</v>
      </c>
      <c r="L22" s="4">
        <f t="shared" si="3"/>
        <v>5468.3317299999999</v>
      </c>
      <c r="M22" s="4">
        <v>31.7080752</v>
      </c>
      <c r="N22" s="4">
        <v>400</v>
      </c>
      <c r="P22" s="8">
        <f t="shared" si="4"/>
        <v>3477.121600056455</v>
      </c>
      <c r="Q22" s="8">
        <f t="shared" si="5"/>
        <v>3964917.7815897889</v>
      </c>
      <c r="R22" s="10">
        <f t="shared" si="6"/>
        <v>0.1325941857468961</v>
      </c>
      <c r="S22" s="8">
        <f t="shared" si="7"/>
        <v>2149.7638757517652</v>
      </c>
      <c r="T22" s="8">
        <f t="shared" si="8"/>
        <v>11012892.603249732</v>
      </c>
      <c r="U22" s="10">
        <f t="shared" si="9"/>
        <v>0.36829150259464083</v>
      </c>
      <c r="V22" s="10"/>
      <c r="W22" s="8">
        <f t="shared" si="10"/>
        <v>3366.0888077869795</v>
      </c>
      <c r="X22" s="8">
        <f t="shared" si="11"/>
        <v>12328.280959156504</v>
      </c>
      <c r="Y22" s="10">
        <f t="shared" si="0"/>
        <v>0.14779375813877543</v>
      </c>
      <c r="Z22" s="10">
        <f t="shared" si="12"/>
        <v>0.38443953768931655</v>
      </c>
      <c r="AA22" s="10"/>
      <c r="AB22">
        <v>28</v>
      </c>
      <c r="AC22">
        <v>500</v>
      </c>
      <c r="AD22">
        <f t="shared" si="13"/>
        <v>6723.4536379991778</v>
      </c>
      <c r="AE22">
        <f t="shared" si="14"/>
        <v>4410.1115284076595</v>
      </c>
      <c r="AF22">
        <f t="shared" si="15"/>
        <v>5306.2731042642472</v>
      </c>
      <c r="AG22">
        <f t="shared" si="1"/>
        <v>10093.21809968181</v>
      </c>
    </row>
    <row r="23" spans="2:33" x14ac:dyDescent="0.2">
      <c r="B23">
        <v>268.39003467464272</v>
      </c>
      <c r="C23">
        <v>76.347035130618465</v>
      </c>
      <c r="D23">
        <v>400</v>
      </c>
      <c r="F23" s="1">
        <v>4.1946046399999997</v>
      </c>
      <c r="G23" s="1">
        <f t="shared" si="2"/>
        <v>4194.6046399999996</v>
      </c>
      <c r="H23" s="1">
        <v>31.723072899999998</v>
      </c>
      <c r="I23" s="1">
        <v>400</v>
      </c>
      <c r="J23" s="1"/>
      <c r="K23" s="4">
        <v>4.1946046399999997</v>
      </c>
      <c r="L23" s="4">
        <f t="shared" si="3"/>
        <v>4194.6046399999996</v>
      </c>
      <c r="M23" s="4">
        <v>31.723072899999998</v>
      </c>
      <c r="N23" s="4">
        <v>400</v>
      </c>
      <c r="P23" s="8">
        <f t="shared" si="4"/>
        <v>3471.7614525718018</v>
      </c>
      <c r="Q23" s="8">
        <f t="shared" si="5"/>
        <v>522502.27361135668</v>
      </c>
      <c r="R23" s="10">
        <f t="shared" si="6"/>
        <v>2.9696558252637069E-2</v>
      </c>
      <c r="S23" s="8">
        <f t="shared" si="7"/>
        <v>2146.1711423027105</v>
      </c>
      <c r="T23" s="8">
        <f t="shared" si="8"/>
        <v>4196079.7944883499</v>
      </c>
      <c r="U23" s="10">
        <f t="shared" si="9"/>
        <v>0.23848533172589098</v>
      </c>
      <c r="V23" s="10"/>
      <c r="W23" s="8">
        <f t="shared" si="10"/>
        <v>3357.4248846325354</v>
      </c>
      <c r="X23" s="8">
        <f t="shared" si="11"/>
        <v>13072.850768130478</v>
      </c>
      <c r="Y23" s="10">
        <f t="shared" si="0"/>
        <v>3.98341330458565E-2</v>
      </c>
      <c r="Z23" s="10">
        <f t="shared" si="12"/>
        <v>0.19958490184845271</v>
      </c>
      <c r="AA23" s="10"/>
      <c r="AB23">
        <v>30</v>
      </c>
      <c r="AC23">
        <v>500</v>
      </c>
      <c r="AD23">
        <f t="shared" si="13"/>
        <v>5245.1884461522759</v>
      </c>
      <c r="AE23">
        <f t="shared" si="14"/>
        <v>3362.3719633108544</v>
      </c>
      <c r="AF23">
        <f t="shared" si="15"/>
        <v>3173.6143129760499</v>
      </c>
      <c r="AG23">
        <f t="shared" si="1"/>
        <v>5872.8400268400464</v>
      </c>
    </row>
    <row r="24" spans="2:33" x14ac:dyDescent="0.2">
      <c r="B24">
        <v>198.16516440963099</v>
      </c>
      <c r="C24">
        <v>84.180018078134239</v>
      </c>
      <c r="D24">
        <v>400</v>
      </c>
      <c r="F24" s="1">
        <v>4.0809285099999997</v>
      </c>
      <c r="G24" s="1">
        <f t="shared" si="2"/>
        <v>4080.9285099999997</v>
      </c>
      <c r="H24" s="1">
        <v>31.7847185</v>
      </c>
      <c r="I24" s="1">
        <v>400</v>
      </c>
      <c r="J24" s="1"/>
      <c r="K24" s="4">
        <v>4.0809285099999997</v>
      </c>
      <c r="L24" s="4">
        <f t="shared" si="3"/>
        <v>4080.9285099999997</v>
      </c>
      <c r="M24" s="4">
        <v>31.7847185</v>
      </c>
      <c r="N24" s="4">
        <v>400</v>
      </c>
      <c r="P24" s="8">
        <f t="shared" si="4"/>
        <v>3449.8677545462106</v>
      </c>
      <c r="Q24" s="8">
        <f t="shared" si="5"/>
        <v>398237.67707390711</v>
      </c>
      <c r="R24" s="10">
        <f t="shared" si="6"/>
        <v>2.391246637535652E-2</v>
      </c>
      <c r="S24" s="8">
        <f t="shared" si="7"/>
        <v>2131.5041916069003</v>
      </c>
      <c r="T24" s="8">
        <f t="shared" si="8"/>
        <v>3800255.1731424001</v>
      </c>
      <c r="U24" s="10">
        <f t="shared" si="9"/>
        <v>0.22818904206464002</v>
      </c>
      <c r="V24" s="10"/>
      <c r="W24" s="8">
        <f t="shared" si="10"/>
        <v>3322.2156510878463</v>
      </c>
      <c r="X24" s="8">
        <f t="shared" si="11"/>
        <v>16295.059517344946</v>
      </c>
      <c r="Y24" s="10">
        <f t="shared" si="0"/>
        <v>3.456502821321198E-2</v>
      </c>
      <c r="Z24" s="10">
        <f t="shared" si="12"/>
        <v>0.18591672386639127</v>
      </c>
      <c r="AA24" s="10"/>
      <c r="AB24">
        <v>35</v>
      </c>
      <c r="AC24">
        <v>500</v>
      </c>
      <c r="AD24">
        <f t="shared" si="13"/>
        <v>3200.510840220833</v>
      </c>
      <c r="AE24">
        <f t="shared" si="14"/>
        <v>1980.7573668491791</v>
      </c>
      <c r="AF24">
        <f t="shared" si="15"/>
        <v>1429.1675035647279</v>
      </c>
      <c r="AG24">
        <f t="shared" si="1"/>
        <v>2624.2944779104268</v>
      </c>
    </row>
    <row r="25" spans="2:33" x14ac:dyDescent="0.2">
      <c r="B25">
        <v>174.35383612402524</v>
      </c>
      <c r="C25">
        <v>93.460603468768838</v>
      </c>
      <c r="D25">
        <v>400</v>
      </c>
      <c r="F25" s="1">
        <v>5.2961532699999996</v>
      </c>
      <c r="G25" s="1">
        <f t="shared" si="2"/>
        <v>5296.1532699999998</v>
      </c>
      <c r="H25" s="1">
        <v>31.880195100000002</v>
      </c>
      <c r="I25" s="1">
        <v>400</v>
      </c>
      <c r="J25" s="1"/>
      <c r="K25" s="4">
        <v>5.2961532699999996</v>
      </c>
      <c r="L25" s="4">
        <f t="shared" si="3"/>
        <v>5296.1532699999998</v>
      </c>
      <c r="M25" s="4">
        <v>31.880195100000002</v>
      </c>
      <c r="N25" s="4">
        <v>400</v>
      </c>
      <c r="P25" s="8">
        <f t="shared" si="4"/>
        <v>3416.3922680810288</v>
      </c>
      <c r="Q25" s="8">
        <f t="shared" si="5"/>
        <v>3533501.4243354136</v>
      </c>
      <c r="R25" s="10">
        <f t="shared" si="6"/>
        <v>0.12597494593244149</v>
      </c>
      <c r="S25" s="8">
        <f t="shared" si="7"/>
        <v>2109.1023292662835</v>
      </c>
      <c r="T25" s="8">
        <f t="shared" si="8"/>
        <v>10157293.698831666</v>
      </c>
      <c r="U25" s="10">
        <f t="shared" si="9"/>
        <v>0.36212367588642191</v>
      </c>
      <c r="V25" s="10"/>
      <c r="W25" s="8">
        <f t="shared" si="10"/>
        <v>3268.9302626382023</v>
      </c>
      <c r="X25" s="8">
        <f t="shared" si="11"/>
        <v>21745.043049220181</v>
      </c>
      <c r="Y25" s="10">
        <f t="shared" si="0"/>
        <v>0.14651495729627628</v>
      </c>
      <c r="Z25" s="10">
        <f t="shared" si="12"/>
        <v>0.38277272276936908</v>
      </c>
      <c r="AA25" s="10"/>
      <c r="AB25">
        <v>40</v>
      </c>
      <c r="AC25">
        <v>500</v>
      </c>
      <c r="AD25">
        <f t="shared" si="13"/>
        <v>2183.8615220062807</v>
      </c>
      <c r="AE25">
        <f t="shared" si="14"/>
        <v>1325.7397328208051</v>
      </c>
      <c r="AF25">
        <f t="shared" si="15"/>
        <v>852.77084851133441</v>
      </c>
      <c r="AG25">
        <f t="shared" si="1"/>
        <v>1571.9024818477549</v>
      </c>
    </row>
    <row r="26" spans="2:33" x14ac:dyDescent="0.2">
      <c r="B26">
        <v>127.40418155272393</v>
      </c>
      <c r="C26">
        <v>105.3515769609682</v>
      </c>
      <c r="D26">
        <v>400</v>
      </c>
      <c r="F26" s="1">
        <v>4.3483487199999997</v>
      </c>
      <c r="G26" s="1">
        <f t="shared" si="2"/>
        <v>4348.34872</v>
      </c>
      <c r="H26" s="1">
        <v>31.978756300000001</v>
      </c>
      <c r="I26" s="1">
        <v>400</v>
      </c>
      <c r="J26" s="1"/>
      <c r="K26" s="4">
        <v>4.3483487199999997</v>
      </c>
      <c r="L26" s="4">
        <f t="shared" si="3"/>
        <v>4348.34872</v>
      </c>
      <c r="M26" s="4">
        <v>31.978756300000001</v>
      </c>
      <c r="N26" s="4">
        <v>400</v>
      </c>
      <c r="P26" s="8">
        <f t="shared" si="4"/>
        <v>3382.3772104286591</v>
      </c>
      <c r="Q26" s="8">
        <f t="shared" si="5"/>
        <v>933100.95730353519</v>
      </c>
      <c r="R26" s="10">
        <f t="shared" si="6"/>
        <v>4.9349175833710505E-2</v>
      </c>
      <c r="S26" s="8">
        <f t="shared" si="7"/>
        <v>2086.3690899680191</v>
      </c>
      <c r="T26" s="8">
        <f t="shared" si="8"/>
        <v>5116551.8466796167</v>
      </c>
      <c r="U26" s="10">
        <f t="shared" si="9"/>
        <v>0.27060053338038942</v>
      </c>
      <c r="V26" s="10"/>
      <c r="W26" s="8">
        <f t="shared" si="10"/>
        <v>3215.4559477013081</v>
      </c>
      <c r="X26" s="8">
        <f t="shared" si="11"/>
        <v>27862.707950493321</v>
      </c>
      <c r="Y26" s="10">
        <f t="shared" si="0"/>
        <v>6.7877975567203194E-2</v>
      </c>
      <c r="Z26" s="10">
        <f t="shared" si="12"/>
        <v>0.26053401998050696</v>
      </c>
      <c r="AA26" s="10"/>
      <c r="AB26">
        <v>50</v>
      </c>
      <c r="AC26">
        <v>500</v>
      </c>
      <c r="AD26">
        <f t="shared" si="13"/>
        <v>1224.3777548403241</v>
      </c>
      <c r="AE26">
        <f t="shared" si="14"/>
        <v>730.19047811534506</v>
      </c>
      <c r="AF26">
        <f t="shared" si="15"/>
        <v>427.10929774434919</v>
      </c>
      <c r="AG26">
        <f t="shared" si="1"/>
        <v>788.59306508715099</v>
      </c>
    </row>
    <row r="27" spans="2:33" x14ac:dyDescent="0.2">
      <c r="B27">
        <v>98.398063930840607</v>
      </c>
      <c r="C27">
        <v>119.2243754078503</v>
      </c>
      <c r="D27">
        <v>400</v>
      </c>
      <c r="F27" s="1">
        <v>3.8122365600000001</v>
      </c>
      <c r="G27" s="1">
        <f t="shared" si="2"/>
        <v>3812.2365600000003</v>
      </c>
      <c r="H27" s="1">
        <v>31.980208600000001</v>
      </c>
      <c r="I27" s="1">
        <v>400</v>
      </c>
      <c r="J27" s="1"/>
      <c r="K27" s="4">
        <v>3.8122365600000001</v>
      </c>
      <c r="L27" s="4">
        <f t="shared" si="3"/>
        <v>3812.2365600000003</v>
      </c>
      <c r="M27" s="4">
        <v>31.980208600000001</v>
      </c>
      <c r="N27" s="4">
        <v>400</v>
      </c>
      <c r="P27" s="8">
        <f t="shared" si="4"/>
        <v>3381.8800536879985</v>
      </c>
      <c r="Q27" s="8">
        <f t="shared" si="5"/>
        <v>185206.72252507202</v>
      </c>
      <c r="R27" s="10">
        <f t="shared" si="6"/>
        <v>1.2743744697132756E-2</v>
      </c>
      <c r="S27" s="8">
        <f t="shared" si="7"/>
        <v>2086.0370483179554</v>
      </c>
      <c r="T27" s="8">
        <f t="shared" si="8"/>
        <v>2979764.7541313302</v>
      </c>
      <c r="U27" s="10">
        <f t="shared" si="9"/>
        <v>0.20503230534206798</v>
      </c>
      <c r="V27" s="10"/>
      <c r="W27" s="8">
        <f t="shared" si="10"/>
        <v>3214.6793258629264</v>
      </c>
      <c r="X27" s="8">
        <f t="shared" si="11"/>
        <v>27956.083385233851</v>
      </c>
      <c r="Y27" s="10">
        <f t="shared" si="0"/>
        <v>2.456967053234722E-2</v>
      </c>
      <c r="Z27" s="10">
        <f t="shared" si="12"/>
        <v>0.15674715478230289</v>
      </c>
      <c r="AA27" s="10"/>
      <c r="AB27">
        <v>75</v>
      </c>
      <c r="AC27">
        <v>500</v>
      </c>
      <c r="AD27">
        <f t="shared" si="13"/>
        <v>481.26153696130001</v>
      </c>
      <c r="AE27">
        <f t="shared" si="14"/>
        <v>286.67145920324668</v>
      </c>
      <c r="AF27">
        <f t="shared" si="15"/>
        <v>161.83365925446333</v>
      </c>
      <c r="AG27">
        <f t="shared" si="1"/>
        <v>290.02015701058826</v>
      </c>
    </row>
    <row r="28" spans="2:33" x14ac:dyDescent="0.2">
      <c r="B28">
        <v>71.447905458709272</v>
      </c>
      <c r="C28">
        <v>140.6862429985683</v>
      </c>
      <c r="D28">
        <v>400</v>
      </c>
      <c r="F28" s="1">
        <v>3.8081599800000001</v>
      </c>
      <c r="G28" s="1">
        <f t="shared" si="2"/>
        <v>3808.1599799999999</v>
      </c>
      <c r="H28" s="1">
        <v>32.031395000000003</v>
      </c>
      <c r="I28" s="1">
        <v>400</v>
      </c>
      <c r="J28" s="1"/>
      <c r="K28" s="4">
        <v>3.8081599800000001</v>
      </c>
      <c r="L28" s="4">
        <f t="shared" si="3"/>
        <v>3808.1599799999999</v>
      </c>
      <c r="M28" s="4">
        <v>32.031395000000003</v>
      </c>
      <c r="N28" s="4">
        <v>400</v>
      </c>
      <c r="P28" s="8">
        <f t="shared" si="4"/>
        <v>3364.4321089555574</v>
      </c>
      <c r="Q28" s="8">
        <f t="shared" si="5"/>
        <v>196894.42354163341</v>
      </c>
      <c r="R28" s="10">
        <f t="shared" si="6"/>
        <v>1.3576975889330109E-2</v>
      </c>
      <c r="S28" s="8">
        <f t="shared" si="7"/>
        <v>2074.3879598134135</v>
      </c>
      <c r="T28" s="8">
        <f t="shared" si="8"/>
        <v>3005965.417981877</v>
      </c>
      <c r="U28" s="10">
        <f t="shared" si="9"/>
        <v>0.20727819137788003</v>
      </c>
      <c r="V28" s="10"/>
      <c r="W28" s="8">
        <f t="shared" si="10"/>
        <v>3187.5128797008251</v>
      </c>
      <c r="X28" s="8">
        <f t="shared" si="11"/>
        <v>31300.413680088517</v>
      </c>
      <c r="Y28" s="10">
        <f t="shared" si="0"/>
        <v>2.6561897222840494E-2</v>
      </c>
      <c r="Z28" s="10">
        <f t="shared" si="12"/>
        <v>0.16297821088366535</v>
      </c>
      <c r="AA28" s="10"/>
      <c r="AB28">
        <v>100</v>
      </c>
      <c r="AC28">
        <v>500</v>
      </c>
      <c r="AD28">
        <f t="shared" si="13"/>
        <v>263.24766807773483</v>
      </c>
      <c r="AE28">
        <f t="shared" si="14"/>
        <v>159.50053882968226</v>
      </c>
      <c r="AF28">
        <f t="shared" si="15"/>
        <v>92.559128734205657</v>
      </c>
      <c r="AG28">
        <f t="shared" si="1"/>
        <v>158.62705334787057</v>
      </c>
    </row>
    <row r="29" spans="2:33" x14ac:dyDescent="0.2">
      <c r="B29">
        <v>56.228048411543099</v>
      </c>
      <c r="C29">
        <v>168.41862989232644</v>
      </c>
      <c r="D29">
        <v>400</v>
      </c>
      <c r="F29" s="1">
        <v>4.1738624900000003</v>
      </c>
      <c r="G29" s="1">
        <f t="shared" si="2"/>
        <v>4173.8624900000004</v>
      </c>
      <c r="H29" s="1">
        <v>32.063436600000003</v>
      </c>
      <c r="I29" s="1">
        <v>400</v>
      </c>
      <c r="J29" s="1"/>
      <c r="K29" s="4">
        <v>4.1738624900000003</v>
      </c>
      <c r="L29" s="4">
        <f t="shared" si="3"/>
        <v>4173.8624900000004</v>
      </c>
      <c r="M29" s="4">
        <v>32.063436600000003</v>
      </c>
      <c r="N29" s="4">
        <v>400</v>
      </c>
      <c r="P29" s="8">
        <f t="shared" si="4"/>
        <v>3353.5832107968763</v>
      </c>
      <c r="Q29" s="8">
        <f t="shared" si="5"/>
        <v>672858.09588999685</v>
      </c>
      <c r="R29" s="10">
        <f t="shared" si="6"/>
        <v>3.8623107102505841E-2</v>
      </c>
      <c r="S29" s="8">
        <f t="shared" si="7"/>
        <v>2067.1487029204513</v>
      </c>
      <c r="T29" s="8">
        <f t="shared" si="8"/>
        <v>4438242.9806710556</v>
      </c>
      <c r="U29" s="10">
        <f t="shared" si="9"/>
        <v>0.25476208882151519</v>
      </c>
      <c r="V29" s="10"/>
      <c r="W29" s="8">
        <f t="shared" si="10"/>
        <v>3170.7084128160482</v>
      </c>
      <c r="X29" s="8">
        <f t="shared" si="11"/>
        <v>33443.191736528701</v>
      </c>
      <c r="Y29" s="10">
        <f t="shared" si="0"/>
        <v>5.7764233041399271E-2</v>
      </c>
      <c r="Z29" s="10">
        <f t="shared" si="12"/>
        <v>0.24034190862477411</v>
      </c>
      <c r="AA29" s="10"/>
      <c r="AB29">
        <v>150</v>
      </c>
      <c r="AC29">
        <v>500</v>
      </c>
      <c r="AD29">
        <f t="shared" si="13"/>
        <v>119.38550102337301</v>
      </c>
      <c r="AE29">
        <f t="shared" si="14"/>
        <v>75.508747470431871</v>
      </c>
      <c r="AF29">
        <f t="shared" si="15"/>
        <v>47.198405627283492</v>
      </c>
      <c r="AG29">
        <f t="shared" si="1"/>
        <v>74.424097808272009</v>
      </c>
    </row>
    <row r="30" spans="2:33" x14ac:dyDescent="0.2">
      <c r="B30">
        <v>37.525096541163272</v>
      </c>
      <c r="C30">
        <v>215.307617143849</v>
      </c>
      <c r="D30">
        <v>400</v>
      </c>
      <c r="F30" s="1">
        <v>3.4465824600000001</v>
      </c>
      <c r="G30" s="1">
        <f t="shared" si="2"/>
        <v>3446.5824600000001</v>
      </c>
      <c r="H30" s="1">
        <v>32.0832549</v>
      </c>
      <c r="I30" s="1">
        <v>400</v>
      </c>
      <c r="J30" s="1"/>
      <c r="K30" s="4">
        <v>3.4465824600000001</v>
      </c>
      <c r="L30" s="4">
        <f t="shared" si="3"/>
        <v>3446.5824600000001</v>
      </c>
      <c r="M30" s="4">
        <v>32.0832549</v>
      </c>
      <c r="N30" s="4">
        <v>400</v>
      </c>
      <c r="P30" s="8">
        <f t="shared" si="4"/>
        <v>3346.9009471800159</v>
      </c>
      <c r="Q30" s="8">
        <f t="shared" si="5"/>
        <v>9936.4039980806665</v>
      </c>
      <c r="R30" s="10">
        <f t="shared" si="6"/>
        <v>8.3647293580978892E-4</v>
      </c>
      <c r="S30" s="8">
        <f t="shared" si="7"/>
        <v>2062.6912838156736</v>
      </c>
      <c r="T30" s="8">
        <f t="shared" si="8"/>
        <v>1915154.7875208384</v>
      </c>
      <c r="U30" s="10">
        <f t="shared" si="9"/>
        <v>0.1612228274894186</v>
      </c>
      <c r="V30" s="10"/>
      <c r="W30" s="8">
        <f t="shared" si="10"/>
        <v>3160.3909766693</v>
      </c>
      <c r="X30" s="8">
        <f t="shared" si="11"/>
        <v>34785.969099908114</v>
      </c>
      <c r="Y30" s="10">
        <f t="shared" si="0"/>
        <v>6.8950284768557486E-3</v>
      </c>
      <c r="Z30" s="10">
        <f t="shared" si="12"/>
        <v>8.3036308184165727E-2</v>
      </c>
      <c r="AA30" s="10"/>
      <c r="AB30">
        <v>200</v>
      </c>
      <c r="AC30">
        <v>500</v>
      </c>
      <c r="AD30">
        <f t="shared" si="13"/>
        <v>70.614594083672671</v>
      </c>
      <c r="AE30">
        <f t="shared" si="14"/>
        <v>46.506836761067419</v>
      </c>
      <c r="AF30">
        <f t="shared" si="15"/>
        <v>30.975689898141297</v>
      </c>
      <c r="AG30">
        <f t="shared" si="1"/>
        <v>45.776123034569622</v>
      </c>
    </row>
    <row r="31" spans="2:33" x14ac:dyDescent="0.2">
      <c r="B31">
        <v>23.253998990573123</v>
      </c>
      <c r="C31">
        <v>289.28940577924521</v>
      </c>
      <c r="D31">
        <v>400</v>
      </c>
      <c r="F31" s="1">
        <v>4.0833934100000002</v>
      </c>
      <c r="G31" s="1">
        <f t="shared" si="2"/>
        <v>4083.3934100000001</v>
      </c>
      <c r="H31" s="1">
        <v>32.1341787</v>
      </c>
      <c r="I31" s="1">
        <v>400</v>
      </c>
      <c r="J31" s="1"/>
      <c r="K31" s="4">
        <v>4.0833934100000002</v>
      </c>
      <c r="L31" s="4">
        <f t="shared" si="3"/>
        <v>4083.3934100000001</v>
      </c>
      <c r="M31" s="4">
        <v>32.1341787</v>
      </c>
      <c r="N31" s="4">
        <v>400</v>
      </c>
      <c r="P31" s="8">
        <f t="shared" si="4"/>
        <v>3329.8279395550139</v>
      </c>
      <c r="Q31" s="8">
        <f t="shared" si="5"/>
        <v>567860.91824697342</v>
      </c>
      <c r="R31" s="10">
        <f t="shared" si="6"/>
        <v>3.4056462355414284E-2</v>
      </c>
      <c r="S31" s="8">
        <f t="shared" si="7"/>
        <v>2051.3079782614586</v>
      </c>
      <c r="T31" s="8">
        <f t="shared" si="8"/>
        <v>4129371.2018840145</v>
      </c>
      <c r="U31" s="10">
        <f t="shared" si="9"/>
        <v>0.24765179354591785</v>
      </c>
      <c r="V31" s="10"/>
      <c r="W31" s="8">
        <f t="shared" si="10"/>
        <v>3134.1440908164855</v>
      </c>
      <c r="X31" s="8">
        <f t="shared" si="11"/>
        <v>38292.168657123293</v>
      </c>
      <c r="Y31" s="10">
        <f t="shared" si="0"/>
        <v>5.4040348558256755E-2</v>
      </c>
      <c r="Z31" s="10">
        <f t="shared" si="12"/>
        <v>0.23246580083585791</v>
      </c>
      <c r="AA31" s="10"/>
      <c r="AB31">
        <v>300</v>
      </c>
      <c r="AC31">
        <v>500</v>
      </c>
      <c r="AD31">
        <f t="shared" si="13"/>
        <v>35.280929914384423</v>
      </c>
      <c r="AE31">
        <f t="shared" si="14"/>
        <v>24.806478958337291</v>
      </c>
      <c r="AF31">
        <f t="shared" si="15"/>
        <v>18.073993655642621</v>
      </c>
      <c r="AG31">
        <f t="shared" si="1"/>
        <v>24.444596481119127</v>
      </c>
    </row>
    <row r="32" spans="2:33" x14ac:dyDescent="0.2">
      <c r="B32">
        <v>14.796571109622953</v>
      </c>
      <c r="C32">
        <v>446.73426554409048</v>
      </c>
      <c r="D32">
        <v>400</v>
      </c>
      <c r="F32" s="1">
        <v>5.8460537400000003</v>
      </c>
      <c r="G32" s="1">
        <f t="shared" si="2"/>
        <v>5846.0537400000003</v>
      </c>
      <c r="H32" s="1">
        <v>32.245352799999999</v>
      </c>
      <c r="I32" s="1">
        <v>400</v>
      </c>
      <c r="J32" s="1"/>
      <c r="K32" s="4">
        <v>5.8460537400000003</v>
      </c>
      <c r="L32" s="4">
        <f t="shared" si="3"/>
        <v>5846.0537400000003</v>
      </c>
      <c r="M32" s="4">
        <v>32.245352799999999</v>
      </c>
      <c r="N32" s="4">
        <v>400</v>
      </c>
      <c r="P32" s="8">
        <f t="shared" si="4"/>
        <v>3293.0352465589608</v>
      </c>
      <c r="Q32" s="8">
        <f t="shared" si="5"/>
        <v>6517903.4278519554</v>
      </c>
      <c r="R32" s="10">
        <f t="shared" si="6"/>
        <v>0.1907138857430673</v>
      </c>
      <c r="S32" s="8">
        <f t="shared" si="7"/>
        <v>2026.8025780325449</v>
      </c>
      <c r="T32" s="8">
        <f t="shared" si="8"/>
        <v>14586679.438189756</v>
      </c>
      <c r="U32" s="10">
        <f t="shared" si="9"/>
        <v>0.42680631073149689</v>
      </c>
      <c r="V32" s="10"/>
      <c r="W32" s="8">
        <f t="shared" si="10"/>
        <v>3078.1321992654684</v>
      </c>
      <c r="X32" s="8">
        <f t="shared" si="11"/>
        <v>46183.319736029014</v>
      </c>
      <c r="Y32" s="10">
        <f t="shared" si="0"/>
        <v>0.2241722982852809</v>
      </c>
      <c r="Z32" s="10">
        <f t="shared" si="12"/>
        <v>0.47346837094496702</v>
      </c>
      <c r="AA32" s="10"/>
      <c r="AB32">
        <v>400</v>
      </c>
      <c r="AC32">
        <v>500</v>
      </c>
      <c r="AD32">
        <f t="shared" si="13"/>
        <v>22.250110348691393</v>
      </c>
      <c r="AE32">
        <f t="shared" si="14"/>
        <v>16.422909578767268</v>
      </c>
      <c r="AF32">
        <f t="shared" si="15"/>
        <v>12.682716567180096</v>
      </c>
      <c r="AG32">
        <f t="shared" si="1"/>
        <v>16.211805224063305</v>
      </c>
    </row>
    <row r="33" spans="2:33" x14ac:dyDescent="0.2">
      <c r="B33">
        <v>6.4273421731906621</v>
      </c>
      <c r="C33">
        <v>1017.9826166416314</v>
      </c>
      <c r="D33">
        <v>400</v>
      </c>
      <c r="F33" s="1">
        <v>3.8107542300000001</v>
      </c>
      <c r="G33" s="1">
        <f t="shared" si="2"/>
        <v>3810.75423</v>
      </c>
      <c r="H33" s="1">
        <v>32.254960199999999</v>
      </c>
      <c r="I33" s="1">
        <v>400</v>
      </c>
      <c r="J33" s="1"/>
      <c r="K33" s="4">
        <v>3.8107542300000001</v>
      </c>
      <c r="L33" s="4">
        <f t="shared" si="3"/>
        <v>3810.75423</v>
      </c>
      <c r="M33" s="4">
        <v>32.254960199999999</v>
      </c>
      <c r="N33" s="4">
        <v>400</v>
      </c>
      <c r="P33" s="8">
        <f t="shared" si="4"/>
        <v>3289.8862367704824</v>
      </c>
      <c r="Q33" s="8">
        <f t="shared" si="5"/>
        <v>271303.46637094487</v>
      </c>
      <c r="R33" s="10">
        <f t="shared" si="6"/>
        <v>1.8682434224631832E-2</v>
      </c>
      <c r="S33" s="8">
        <f t="shared" si="7"/>
        <v>2024.7068563912414</v>
      </c>
      <c r="T33" s="8">
        <f t="shared" si="8"/>
        <v>3189965.2207747442</v>
      </c>
      <c r="U33" s="10">
        <f t="shared" si="9"/>
        <v>0.21966661986730063</v>
      </c>
      <c r="V33" s="10"/>
      <c r="W33" s="8">
        <f t="shared" si="10"/>
        <v>3073.3728632973653</v>
      </c>
      <c r="X33" s="8">
        <f t="shared" si="11"/>
        <v>46878.04089270949</v>
      </c>
      <c r="Y33" s="10">
        <f t="shared" si="0"/>
        <v>3.7442292977720878E-2</v>
      </c>
      <c r="Z33" s="10">
        <f t="shared" si="12"/>
        <v>0.19350011105351045</v>
      </c>
      <c r="AA33" s="10"/>
      <c r="AB33">
        <v>500</v>
      </c>
      <c r="AC33">
        <v>500</v>
      </c>
      <c r="AD33">
        <f t="shared" si="13"/>
        <v>15.830405480827684</v>
      </c>
      <c r="AE33">
        <f t="shared" si="14"/>
        <v>12.125277886387069</v>
      </c>
      <c r="AF33">
        <f t="shared" si="15"/>
        <v>9.749313708113359</v>
      </c>
      <c r="AG33">
        <f t="shared" si="1"/>
        <v>11.987793868949847</v>
      </c>
    </row>
    <row r="34" spans="2:33" x14ac:dyDescent="0.2">
      <c r="B34">
        <v>4956.953447762543</v>
      </c>
      <c r="C34">
        <v>30.900530888526784</v>
      </c>
      <c r="D34">
        <v>500</v>
      </c>
      <c r="F34" s="1">
        <v>5.4556871500000002</v>
      </c>
      <c r="G34" s="1">
        <f t="shared" si="2"/>
        <v>5455.6871499999997</v>
      </c>
      <c r="H34" s="1">
        <v>32.530065899999997</v>
      </c>
      <c r="I34" s="1">
        <v>400</v>
      </c>
      <c r="J34" s="1"/>
      <c r="K34" s="4">
        <v>5.4556871500000002</v>
      </c>
      <c r="L34" s="4">
        <f t="shared" si="3"/>
        <v>5455.6871499999997</v>
      </c>
      <c r="M34" s="4">
        <v>32.530065899999997</v>
      </c>
      <c r="N34" s="4">
        <v>400</v>
      </c>
      <c r="P34" s="8">
        <f t="shared" si="4"/>
        <v>3201.7164630615061</v>
      </c>
      <c r="Q34" s="8">
        <f t="shared" si="5"/>
        <v>5080383.8575779852</v>
      </c>
      <c r="R34" s="10">
        <f t="shared" si="6"/>
        <v>0.17068588603613641</v>
      </c>
      <c r="S34" s="8">
        <f t="shared" si="7"/>
        <v>1966.1340167455648</v>
      </c>
      <c r="T34" s="8">
        <f t="shared" si="8"/>
        <v>12176981.069805846</v>
      </c>
      <c r="U34" s="10">
        <f t="shared" si="9"/>
        <v>0.40911058325737282</v>
      </c>
      <c r="V34" s="10"/>
      <c r="W34" s="8">
        <f t="shared" si="10"/>
        <v>2942.2821117175595</v>
      </c>
      <c r="X34" s="8">
        <f t="shared" si="11"/>
        <v>67306.182657254365</v>
      </c>
      <c r="Y34" s="10">
        <f t="shared" si="0"/>
        <v>0.21223941803324473</v>
      </c>
      <c r="Z34" s="10">
        <f t="shared" si="12"/>
        <v>0.46069449533638313</v>
      </c>
      <c r="AA34" s="10"/>
      <c r="AB34">
        <v>750</v>
      </c>
      <c r="AC34">
        <v>500</v>
      </c>
      <c r="AD34">
        <f t="shared" si="13"/>
        <v>8.8412745070805006</v>
      </c>
      <c r="AE34">
        <f t="shared" si="14"/>
        <v>7.2086611887809191</v>
      </c>
      <c r="AF34">
        <f t="shared" si="15"/>
        <v>6.1630834553073219</v>
      </c>
      <c r="AG34">
        <f t="shared" si="1"/>
        <v>7.1463960873150416</v>
      </c>
    </row>
    <row r="35" spans="2:33" x14ac:dyDescent="0.2">
      <c r="B35">
        <v>4579.9131879291135</v>
      </c>
      <c r="C35">
        <v>31.725815672803332</v>
      </c>
      <c r="D35">
        <v>500</v>
      </c>
      <c r="F35" s="1">
        <v>3.2892187700000002</v>
      </c>
      <c r="G35" s="1">
        <f t="shared" si="2"/>
        <v>3289.2187700000004</v>
      </c>
      <c r="H35" s="1">
        <v>32.652597800000002</v>
      </c>
      <c r="I35" s="1">
        <v>400</v>
      </c>
      <c r="J35" s="1"/>
      <c r="K35" s="4">
        <v>3.2892187700000002</v>
      </c>
      <c r="L35" s="4">
        <f t="shared" si="3"/>
        <v>3289.2187700000004</v>
      </c>
      <c r="M35" s="4">
        <v>32.652597800000002</v>
      </c>
      <c r="N35" s="4">
        <v>400</v>
      </c>
      <c r="P35" s="8">
        <f t="shared" si="4"/>
        <v>3163.6542117232866</v>
      </c>
      <c r="Q35" s="8">
        <f t="shared" si="5"/>
        <v>15766.458295226255</v>
      </c>
      <c r="R35" s="10">
        <f t="shared" si="6"/>
        <v>1.4572988646633697E-3</v>
      </c>
      <c r="S35" s="8">
        <f t="shared" si="7"/>
        <v>1940.9118937662784</v>
      </c>
      <c r="T35" s="8">
        <f t="shared" si="8"/>
        <v>1817931.4324991375</v>
      </c>
      <c r="U35" s="10">
        <f t="shared" si="9"/>
        <v>0.16803199317242914</v>
      </c>
      <c r="V35" s="10"/>
      <c r="W35" s="8">
        <f t="shared" si="10"/>
        <v>2886.9559539806082</v>
      </c>
      <c r="X35" s="8">
        <f t="shared" si="11"/>
        <v>76561.925837833682</v>
      </c>
      <c r="Y35" s="10">
        <f t="shared" si="0"/>
        <v>1.495664753387714E-2</v>
      </c>
      <c r="Z35" s="10">
        <f t="shared" si="12"/>
        <v>0.12229737337276357</v>
      </c>
      <c r="AA35" s="10"/>
      <c r="AB35">
        <v>1000</v>
      </c>
      <c r="AC35">
        <v>500</v>
      </c>
      <c r="AD35">
        <f t="shared" si="13"/>
        <v>6.0008666447379806</v>
      </c>
      <c r="AE35">
        <f t="shared" si="14"/>
        <v>5.086424570102908</v>
      </c>
      <c r="AF35">
        <f t="shared" si="15"/>
        <v>4.5011852418878506</v>
      </c>
      <c r="AG35">
        <f t="shared" si="1"/>
        <v>5.0511298965880105</v>
      </c>
    </row>
    <row r="36" spans="2:33" x14ac:dyDescent="0.2">
      <c r="B36">
        <v>4153.3224827817403</v>
      </c>
      <c r="C36">
        <v>32.280444908356849</v>
      </c>
      <c r="D36">
        <v>500</v>
      </c>
      <c r="F36" s="1">
        <v>5.2854197100000002</v>
      </c>
      <c r="G36" s="1">
        <f t="shared" si="2"/>
        <v>5285.4197100000001</v>
      </c>
      <c r="H36" s="1">
        <v>32.691338799999997</v>
      </c>
      <c r="I36" s="1">
        <v>400</v>
      </c>
      <c r="J36" s="1"/>
      <c r="K36" s="4">
        <v>5.2854197100000002</v>
      </c>
      <c r="L36" s="4">
        <f t="shared" si="3"/>
        <v>5285.4197100000001</v>
      </c>
      <c r="M36" s="4">
        <v>32.691338799999997</v>
      </c>
      <c r="N36" s="4">
        <v>400</v>
      </c>
      <c r="P36" s="8">
        <f t="shared" si="4"/>
        <v>3151.7701552048488</v>
      </c>
      <c r="Q36" s="8">
        <f t="shared" si="5"/>
        <v>4552460.4226775477</v>
      </c>
      <c r="R36" s="10">
        <f t="shared" si="6"/>
        <v>0.1629623275936512</v>
      </c>
      <c r="S36" s="8">
        <f t="shared" si="7"/>
        <v>1933.044732232727</v>
      </c>
      <c r="T36" s="8">
        <f t="shared" si="8"/>
        <v>11238417.991560124</v>
      </c>
      <c r="U36" s="10">
        <f t="shared" si="9"/>
        <v>0.40229646923494539</v>
      </c>
      <c r="V36" s="10"/>
      <c r="W36" s="8">
        <f t="shared" si="10"/>
        <v>2869.8342514321721</v>
      </c>
      <c r="X36" s="8">
        <f t="shared" si="11"/>
        <v>79487.853836116032</v>
      </c>
      <c r="Y36" s="10">
        <f t="shared" si="0"/>
        <v>0.20887470681074435</v>
      </c>
      <c r="Z36" s="10">
        <f t="shared" si="12"/>
        <v>0.45702812474807758</v>
      </c>
      <c r="AA36" s="10"/>
      <c r="AB36">
        <v>28</v>
      </c>
      <c r="AC36">
        <v>600</v>
      </c>
      <c r="AD36">
        <f t="shared" si="13"/>
        <v>8078.348447231665</v>
      </c>
      <c r="AE36">
        <f t="shared" si="14"/>
        <v>5358.4042422524562</v>
      </c>
      <c r="AF36">
        <f t="shared" si="15"/>
        <v>6425.7262697599526</v>
      </c>
      <c r="AG36">
        <f t="shared" si="1"/>
        <v>12122.065804312047</v>
      </c>
    </row>
    <row r="37" spans="2:33" x14ac:dyDescent="0.2">
      <c r="B37">
        <v>4167.9253813954356</v>
      </c>
      <c r="C37">
        <v>33.269804201870109</v>
      </c>
      <c r="D37">
        <v>500</v>
      </c>
      <c r="F37" s="1">
        <v>4.8354315799999998</v>
      </c>
      <c r="G37" s="1">
        <f t="shared" si="2"/>
        <v>4835.4315799999995</v>
      </c>
      <c r="H37" s="1">
        <v>32.799222499999999</v>
      </c>
      <c r="I37" s="1">
        <v>400</v>
      </c>
      <c r="J37" s="1"/>
      <c r="K37" s="4">
        <v>4.8354315799999998</v>
      </c>
      <c r="L37" s="4">
        <f t="shared" si="3"/>
        <v>4835.4315799999995</v>
      </c>
      <c r="M37" s="4">
        <v>32.799222499999999</v>
      </c>
      <c r="N37" s="4">
        <v>400</v>
      </c>
      <c r="P37" s="8">
        <f t="shared" si="4"/>
        <v>3119.0488811463333</v>
      </c>
      <c r="Q37" s="8">
        <f t="shared" si="5"/>
        <v>2945969.5689241947</v>
      </c>
      <c r="R37" s="10">
        <f t="shared" si="6"/>
        <v>0.12599629405195387</v>
      </c>
      <c r="S37" s="8">
        <f t="shared" si="7"/>
        <v>1911.4028678507743</v>
      </c>
      <c r="T37" s="8">
        <f t="shared" si="8"/>
        <v>8549943.909473056</v>
      </c>
      <c r="U37" s="10">
        <f t="shared" si="9"/>
        <v>0.36567290385795526</v>
      </c>
      <c r="V37" s="10"/>
      <c r="W37" s="8">
        <f t="shared" si="10"/>
        <v>2823.061828685873</v>
      </c>
      <c r="X37" s="8">
        <f t="shared" si="11"/>
        <v>87608.335224231269</v>
      </c>
      <c r="Y37" s="10">
        <f t="shared" si="0"/>
        <v>0.17319887879119703</v>
      </c>
      <c r="Z37" s="10">
        <f t="shared" si="12"/>
        <v>0.41617169388510439</v>
      </c>
      <c r="AA37" s="10"/>
      <c r="AB37">
        <v>30</v>
      </c>
      <c r="AC37">
        <v>600</v>
      </c>
      <c r="AD37">
        <f t="shared" si="13"/>
        <v>6303.1150242716194</v>
      </c>
      <c r="AE37">
        <f t="shared" si="14"/>
        <v>4092.5752448619146</v>
      </c>
      <c r="AF37">
        <f t="shared" si="15"/>
        <v>3859.0345744601491</v>
      </c>
      <c r="AG37">
        <f t="shared" si="1"/>
        <v>7056.2969237636116</v>
      </c>
    </row>
    <row r="38" spans="2:33" x14ac:dyDescent="0.2">
      <c r="B38">
        <v>4384.7019899164825</v>
      </c>
      <c r="C38">
        <v>34.571021710024588</v>
      </c>
      <c r="D38">
        <v>500</v>
      </c>
      <c r="F38" s="1">
        <v>5.0180893299999996</v>
      </c>
      <c r="G38" s="1">
        <f t="shared" si="2"/>
        <v>5018.0893299999998</v>
      </c>
      <c r="H38" s="1">
        <v>32.893197399999998</v>
      </c>
      <c r="I38" s="1">
        <v>400</v>
      </c>
      <c r="J38" s="1"/>
      <c r="K38" s="4">
        <v>5.0180893299999996</v>
      </c>
      <c r="L38" s="4">
        <f t="shared" si="3"/>
        <v>5018.0893299999998</v>
      </c>
      <c r="M38" s="4">
        <v>32.893197399999998</v>
      </c>
      <c r="N38" s="4">
        <v>400</v>
      </c>
      <c r="P38" s="8">
        <f t="shared" si="4"/>
        <v>3090.9855570273253</v>
      </c>
      <c r="Q38" s="8">
        <f t="shared" si="5"/>
        <v>3713728.9518055175</v>
      </c>
      <c r="R38" s="10">
        <f t="shared" si="6"/>
        <v>0.14748010122411126</v>
      </c>
      <c r="S38" s="8">
        <f t="shared" si="7"/>
        <v>1892.8644908129211</v>
      </c>
      <c r="T38" s="8">
        <f t="shared" si="8"/>
        <v>9767030.2954719029</v>
      </c>
      <c r="U38" s="10">
        <f t="shared" si="9"/>
        <v>0.38786961443022161</v>
      </c>
      <c r="V38" s="10"/>
      <c r="W38" s="8">
        <f t="shared" si="10"/>
        <v>2783.3748327363851</v>
      </c>
      <c r="X38" s="8">
        <f t="shared" si="11"/>
        <v>94624.357698796826</v>
      </c>
      <c r="Y38" s="10">
        <f t="shared" si="0"/>
        <v>0.19832036654253024</v>
      </c>
      <c r="Z38" s="10">
        <f t="shared" si="12"/>
        <v>0.44533174885980253</v>
      </c>
      <c r="AA38" s="10"/>
      <c r="AB38">
        <v>35</v>
      </c>
      <c r="AC38">
        <v>600</v>
      </c>
      <c r="AD38">
        <f t="shared" si="13"/>
        <v>3847.1436205098976</v>
      </c>
      <c r="AE38">
        <f t="shared" si="14"/>
        <v>2419.3219014435044</v>
      </c>
      <c r="AF38">
        <f t="shared" si="15"/>
        <v>1752.2480728491021</v>
      </c>
      <c r="AG38">
        <f t="shared" si="1"/>
        <v>3155.6839876965937</v>
      </c>
    </row>
    <row r="39" spans="2:33" x14ac:dyDescent="0.2">
      <c r="B39">
        <v>4464.9124311415599</v>
      </c>
      <c r="C39">
        <v>35.455139680024701</v>
      </c>
      <c r="D39">
        <v>500</v>
      </c>
      <c r="F39" s="1">
        <v>5.0260681299999996</v>
      </c>
      <c r="G39" s="1">
        <f t="shared" si="2"/>
        <v>5026.0681299999997</v>
      </c>
      <c r="H39" s="1">
        <v>32.929770300000001</v>
      </c>
      <c r="I39" s="1">
        <v>400</v>
      </c>
      <c r="J39" s="1"/>
      <c r="K39" s="4">
        <v>5.0260681299999996</v>
      </c>
      <c r="L39" s="4">
        <f t="shared" si="3"/>
        <v>5026.0681299999997</v>
      </c>
      <c r="M39" s="4">
        <v>32.929770300000001</v>
      </c>
      <c r="N39" s="4">
        <v>400</v>
      </c>
      <c r="P39" s="8">
        <f t="shared" si="4"/>
        <v>3080.1726730312407</v>
      </c>
      <c r="Q39" s="8">
        <f t="shared" si="5"/>
        <v>3786509.1294516553</v>
      </c>
      <c r="R39" s="10">
        <f t="shared" si="6"/>
        <v>0.14989331542053974</v>
      </c>
      <c r="S39" s="8">
        <f t="shared" si="7"/>
        <v>1885.7272102903314</v>
      </c>
      <c r="T39" s="8">
        <f t="shared" si="8"/>
        <v>9861741.0920029636</v>
      </c>
      <c r="U39" s="10">
        <f t="shared" si="9"/>
        <v>0.3903883544348844</v>
      </c>
      <c r="V39" s="10"/>
      <c r="W39" s="8">
        <f t="shared" si="10"/>
        <v>2768.1873494288998</v>
      </c>
      <c r="X39" s="8">
        <f t="shared" si="11"/>
        <v>97334.842143257396</v>
      </c>
      <c r="Y39" s="10">
        <f t="shared" si="0"/>
        <v>0.20181120289078672</v>
      </c>
      <c r="Z39" s="10">
        <f t="shared" si="12"/>
        <v>0.44923401795810913</v>
      </c>
      <c r="AA39" s="10"/>
      <c r="AB39">
        <v>40</v>
      </c>
      <c r="AC39">
        <v>600</v>
      </c>
      <c r="AD39">
        <f t="shared" si="13"/>
        <v>2625.6338264075371</v>
      </c>
      <c r="AE39">
        <f t="shared" si="14"/>
        <v>1623.3601793849659</v>
      </c>
      <c r="AF39">
        <f t="shared" si="15"/>
        <v>1051.8423050886013</v>
      </c>
      <c r="AG39">
        <f t="shared" si="1"/>
        <v>1891.2829797173058</v>
      </c>
    </row>
    <row r="40" spans="2:33" x14ac:dyDescent="0.2">
      <c r="B40">
        <v>3772.6805167611701</v>
      </c>
      <c r="C40">
        <v>36.320891136095113</v>
      </c>
      <c r="D40">
        <v>500</v>
      </c>
      <c r="F40" s="1">
        <v>3.1687397399999999</v>
      </c>
      <c r="G40" s="1">
        <f t="shared" si="2"/>
        <v>3168.73974</v>
      </c>
      <c r="H40" s="1">
        <v>33.082335899999997</v>
      </c>
      <c r="I40" s="1">
        <v>400</v>
      </c>
      <c r="J40" s="1"/>
      <c r="K40" s="4">
        <v>3.1687397399999999</v>
      </c>
      <c r="L40" s="4">
        <f t="shared" si="3"/>
        <v>3168.73974</v>
      </c>
      <c r="M40" s="4">
        <v>33.082335899999997</v>
      </c>
      <c r="N40" s="4">
        <v>400</v>
      </c>
      <c r="P40" s="8">
        <f t="shared" si="4"/>
        <v>3035.7102851311543</v>
      </c>
      <c r="Q40" s="8">
        <f t="shared" si="5"/>
        <v>17696.835862702264</v>
      </c>
      <c r="R40" s="10">
        <f t="shared" si="6"/>
        <v>1.7624730376777473E-3</v>
      </c>
      <c r="S40" s="8">
        <f t="shared" si="7"/>
        <v>1856.4117509427729</v>
      </c>
      <c r="T40" s="8">
        <f t="shared" si="8"/>
        <v>1722204.7508629856</v>
      </c>
      <c r="U40" s="10">
        <f t="shared" si="9"/>
        <v>0.17151876540561675</v>
      </c>
      <c r="V40" s="10"/>
      <c r="W40" s="8">
        <f t="shared" si="10"/>
        <v>2706.3365795252603</v>
      </c>
      <c r="X40" s="8">
        <f t="shared" si="11"/>
        <v>108487.03794455811</v>
      </c>
      <c r="Y40" s="10">
        <f t="shared" si="0"/>
        <v>2.1294549002680473E-2</v>
      </c>
      <c r="Z40" s="10">
        <f t="shared" si="12"/>
        <v>0.14592651918921548</v>
      </c>
      <c r="AA40" s="10"/>
      <c r="AB40">
        <v>50</v>
      </c>
      <c r="AC40">
        <v>600</v>
      </c>
      <c r="AD40">
        <f t="shared" si="13"/>
        <v>1472.4533058083887</v>
      </c>
      <c r="AE40">
        <f t="shared" si="14"/>
        <v>897.0109737384139</v>
      </c>
      <c r="AF40">
        <f t="shared" si="15"/>
        <v>530.78222089321889</v>
      </c>
      <c r="AG40">
        <f t="shared" ref="AG40:AG63" si="16">(((8.314*AC40)/$AB40)*(1+AG$5/($AB40-AG$4))-AG$3/($AB40^2))</f>
        <v>949.51167906458113</v>
      </c>
    </row>
    <row r="41" spans="2:33" x14ac:dyDescent="0.2">
      <c r="B41">
        <v>3447.9554744895463</v>
      </c>
      <c r="C41">
        <v>37.866899663520719</v>
      </c>
      <c r="D41">
        <v>500</v>
      </c>
      <c r="F41" s="1">
        <v>5.6643122999999997</v>
      </c>
      <c r="G41" s="1">
        <f t="shared" si="2"/>
        <v>5664.3122999999996</v>
      </c>
      <c r="H41" s="1">
        <v>33.314773899999999</v>
      </c>
      <c r="I41" s="1">
        <v>400</v>
      </c>
      <c r="J41" s="1"/>
      <c r="K41" s="4">
        <v>5.6643122999999997</v>
      </c>
      <c r="L41" s="4">
        <f t="shared" si="3"/>
        <v>5664.3122999999996</v>
      </c>
      <c r="M41" s="4">
        <v>33.314773899999999</v>
      </c>
      <c r="N41" s="4">
        <v>400</v>
      </c>
      <c r="P41" s="8">
        <f t="shared" si="4"/>
        <v>2969.9098888866047</v>
      </c>
      <c r="Q41" s="8">
        <f t="shared" si="5"/>
        <v>7259804.3530136757</v>
      </c>
      <c r="R41" s="10">
        <f t="shared" si="6"/>
        <v>0.22627185478923814</v>
      </c>
      <c r="S41" s="8">
        <f t="shared" si="7"/>
        <v>1813.1250618216841</v>
      </c>
      <c r="T41" s="8">
        <f t="shared" si="8"/>
        <v>14831643.143507522</v>
      </c>
      <c r="U41" s="10">
        <f t="shared" si="9"/>
        <v>0.46226912468521336</v>
      </c>
      <c r="V41" s="10"/>
      <c r="W41" s="8">
        <f t="shared" si="10"/>
        <v>2616.538919728192</v>
      </c>
      <c r="X41" s="8">
        <f t="shared" si="11"/>
        <v>124871.04184395583</v>
      </c>
      <c r="Y41" s="10">
        <f t="shared" si="0"/>
        <v>0.28951492883283653</v>
      </c>
      <c r="Z41" s="10">
        <f t="shared" si="12"/>
        <v>0.53806591495172462</v>
      </c>
      <c r="AA41" s="10"/>
      <c r="AB41">
        <v>75</v>
      </c>
      <c r="AC41">
        <v>600</v>
      </c>
      <c r="AD41">
        <f t="shared" si="13"/>
        <v>578.93606657578221</v>
      </c>
      <c r="AE41">
        <f t="shared" si="14"/>
        <v>353.24237326611819</v>
      </c>
      <c r="AF41">
        <f t="shared" si="15"/>
        <v>202.31197492757821</v>
      </c>
      <c r="AG41">
        <f t="shared" si="16"/>
        <v>349.4464110615948</v>
      </c>
    </row>
    <row r="42" spans="2:33" x14ac:dyDescent="0.2">
      <c r="B42">
        <v>1676.1625272255214</v>
      </c>
      <c r="C42">
        <v>41.029618003466304</v>
      </c>
      <c r="D42">
        <v>500</v>
      </c>
      <c r="F42" s="1">
        <v>3.5181306800000001</v>
      </c>
      <c r="G42" s="1">
        <f t="shared" si="2"/>
        <v>3518.1306800000002</v>
      </c>
      <c r="H42" s="1">
        <v>33.349982900000001</v>
      </c>
      <c r="I42" s="1">
        <v>400</v>
      </c>
      <c r="J42" s="1"/>
      <c r="K42" s="4">
        <v>3.5181306800000001</v>
      </c>
      <c r="L42" s="4">
        <f t="shared" si="3"/>
        <v>3518.1306800000002</v>
      </c>
      <c r="M42" s="4">
        <v>33.349982900000001</v>
      </c>
      <c r="N42" s="4">
        <v>400</v>
      </c>
      <c r="P42" s="8">
        <f t="shared" si="4"/>
        <v>2960.1409474890165</v>
      </c>
      <c r="Q42" s="8">
        <f t="shared" si="5"/>
        <v>311352.54158767912</v>
      </c>
      <c r="R42" s="10">
        <f t="shared" si="6"/>
        <v>2.5155240910596174E-2</v>
      </c>
      <c r="S42" s="8">
        <f t="shared" si="7"/>
        <v>1806.7085538258541</v>
      </c>
      <c r="T42" s="8">
        <f t="shared" si="8"/>
        <v>2928965.6939584347</v>
      </c>
      <c r="U42" s="10">
        <f t="shared" si="9"/>
        <v>0.23664119545864523</v>
      </c>
      <c r="V42" s="10"/>
      <c r="W42" s="8">
        <f t="shared" si="10"/>
        <v>2603.3804571881615</v>
      </c>
      <c r="X42" s="8">
        <f t="shared" si="11"/>
        <v>127278.0474397065</v>
      </c>
      <c r="Y42" s="10">
        <f t="shared" si="0"/>
        <v>6.7605357475688063E-2</v>
      </c>
      <c r="Z42" s="10">
        <f t="shared" si="12"/>
        <v>0.26001030263373809</v>
      </c>
      <c r="AA42" s="10"/>
      <c r="AB42">
        <v>100</v>
      </c>
      <c r="AC42">
        <v>600</v>
      </c>
      <c r="AD42">
        <f t="shared" si="13"/>
        <v>316.69720169328173</v>
      </c>
      <c r="AE42">
        <f t="shared" si="14"/>
        <v>196.59624659561868</v>
      </c>
      <c r="AF42">
        <f t="shared" si="15"/>
        <v>115.63372038104677</v>
      </c>
      <c r="AG42">
        <f t="shared" si="16"/>
        <v>191.15246425744465</v>
      </c>
    </row>
    <row r="43" spans="2:33" x14ac:dyDescent="0.2">
      <c r="B43">
        <v>1278.910928795739</v>
      </c>
      <c r="C43">
        <v>44.167962043802682</v>
      </c>
      <c r="D43">
        <v>500</v>
      </c>
      <c r="F43" s="1">
        <v>3.6101647400000001</v>
      </c>
      <c r="G43" s="1">
        <f t="shared" si="2"/>
        <v>3610.1647400000002</v>
      </c>
      <c r="H43" s="1">
        <v>33.369436299999997</v>
      </c>
      <c r="I43" s="1">
        <v>400</v>
      </c>
      <c r="J43" s="1"/>
      <c r="K43" s="4">
        <v>3.6101647400000001</v>
      </c>
      <c r="L43" s="4">
        <f t="shared" si="3"/>
        <v>3610.1647400000002</v>
      </c>
      <c r="M43" s="4">
        <v>33.369436299999997</v>
      </c>
      <c r="N43" s="4">
        <v>400</v>
      </c>
      <c r="P43" s="8">
        <f t="shared" si="4"/>
        <v>2954.7654228451611</v>
      </c>
      <c r="Q43" s="8">
        <f t="shared" si="5"/>
        <v>429548.26492702932</v>
      </c>
      <c r="R43" s="10">
        <f t="shared" si="6"/>
        <v>3.2957778354951742E-2</v>
      </c>
      <c r="S43" s="8">
        <f t="shared" si="7"/>
        <v>1803.1788655694895</v>
      </c>
      <c r="T43" s="8">
        <f t="shared" si="8"/>
        <v>3265197.9503913973</v>
      </c>
      <c r="U43" s="10">
        <f t="shared" si="9"/>
        <v>0.25052754049029519</v>
      </c>
      <c r="V43" s="10"/>
      <c r="W43" s="8">
        <f t="shared" si="10"/>
        <v>2596.1586392738618</v>
      </c>
      <c r="X43" s="8">
        <f t="shared" si="11"/>
        <v>128598.82522335267</v>
      </c>
      <c r="Y43" s="10">
        <f t="shared" si="0"/>
        <v>7.8890933578906933E-2</v>
      </c>
      <c r="Z43" s="10">
        <f t="shared" si="12"/>
        <v>0.28087529898320879</v>
      </c>
      <c r="AA43" s="10"/>
      <c r="AB43">
        <v>150</v>
      </c>
      <c r="AC43">
        <v>600</v>
      </c>
      <c r="AD43">
        <f t="shared" si="13"/>
        <v>143.61815678360315</v>
      </c>
      <c r="AE43">
        <f t="shared" si="14"/>
        <v>92.919652520073797</v>
      </c>
      <c r="AF43">
        <f t="shared" si="15"/>
        <v>58.665982708295743</v>
      </c>
      <c r="AG43">
        <f t="shared" si="16"/>
        <v>89.664473032148635</v>
      </c>
    </row>
    <row r="44" spans="2:33" x14ac:dyDescent="0.2">
      <c r="B44">
        <v>965.32211874040831</v>
      </c>
      <c r="C44">
        <v>47.760404744817976</v>
      </c>
      <c r="D44">
        <v>500</v>
      </c>
      <c r="F44" s="1">
        <v>3.0322189700000002</v>
      </c>
      <c r="G44" s="1">
        <f t="shared" si="2"/>
        <v>3032.2189700000004</v>
      </c>
      <c r="H44" s="1">
        <v>33.382326599999999</v>
      </c>
      <c r="I44" s="1">
        <v>400</v>
      </c>
      <c r="J44" s="1"/>
      <c r="K44" s="4">
        <v>3.0322189700000002</v>
      </c>
      <c r="L44" s="4">
        <f t="shared" si="3"/>
        <v>3032.2189700000004</v>
      </c>
      <c r="M44" s="4">
        <v>33.382326599999999</v>
      </c>
      <c r="N44" s="4">
        <v>400</v>
      </c>
      <c r="P44" s="8">
        <f t="shared" si="4"/>
        <v>2951.2120281477573</v>
      </c>
      <c r="Q44" s="8">
        <f t="shared" si="5"/>
        <v>6562.1246282526808</v>
      </c>
      <c r="R44" s="10">
        <f t="shared" si="6"/>
        <v>7.1371258273023269E-4</v>
      </c>
      <c r="S44" s="8">
        <f t="shared" si="7"/>
        <v>1800.8460584424367</v>
      </c>
      <c r="T44" s="8">
        <f t="shared" si="8"/>
        <v>1516279.2473177514</v>
      </c>
      <c r="U44" s="10">
        <f t="shared" si="9"/>
        <v>0.16491420676226373</v>
      </c>
      <c r="V44" s="10"/>
      <c r="W44" s="8">
        <f t="shared" si="10"/>
        <v>2591.392108707058</v>
      </c>
      <c r="X44" s="8">
        <f t="shared" si="11"/>
        <v>129470.37442631135</v>
      </c>
      <c r="Y44" s="10">
        <f t="shared" si="0"/>
        <v>2.1135619359667891E-2</v>
      </c>
      <c r="Z44" s="10">
        <f t="shared" si="12"/>
        <v>0.14538094565543275</v>
      </c>
      <c r="AA44" s="10"/>
      <c r="AB44">
        <v>200</v>
      </c>
      <c r="AC44">
        <v>600</v>
      </c>
      <c r="AD44">
        <f t="shared" si="13"/>
        <v>84.937512900407199</v>
      </c>
      <c r="AE44">
        <f t="shared" si="14"/>
        <v>57.107104113280897</v>
      </c>
      <c r="AF44">
        <f t="shared" si="15"/>
        <v>38.311519352769551</v>
      </c>
      <c r="AG44">
        <f t="shared" si="16"/>
        <v>55.131347701483534</v>
      </c>
    </row>
    <row r="45" spans="2:33" x14ac:dyDescent="0.2">
      <c r="B45">
        <v>839.63647049192684</v>
      </c>
      <c r="C45">
        <v>52.37510599808607</v>
      </c>
      <c r="D45">
        <v>500</v>
      </c>
      <c r="F45" s="1">
        <v>3.2281793099999998</v>
      </c>
      <c r="G45" s="1">
        <f t="shared" si="2"/>
        <v>3228.17931</v>
      </c>
      <c r="H45" s="1">
        <v>33.396482399999996</v>
      </c>
      <c r="I45" s="1">
        <v>400</v>
      </c>
      <c r="J45" s="1"/>
      <c r="K45" s="4">
        <v>3.2281793099999998</v>
      </c>
      <c r="L45" s="4">
        <f t="shared" si="3"/>
        <v>3228.17931</v>
      </c>
      <c r="M45" s="4">
        <v>33.396482399999996</v>
      </c>
      <c r="N45" s="4">
        <v>400</v>
      </c>
      <c r="P45" s="8">
        <f t="shared" si="4"/>
        <v>2947.3176156881714</v>
      </c>
      <c r="Q45" s="8">
        <f t="shared" si="5"/>
        <v>78883.291331711065</v>
      </c>
      <c r="R45" s="10">
        <f t="shared" si="6"/>
        <v>7.5695440983520332E-3</v>
      </c>
      <c r="S45" s="8">
        <f t="shared" si="7"/>
        <v>1798.2897664231655</v>
      </c>
      <c r="T45" s="8">
        <f t="shared" si="8"/>
        <v>2044584.1068303681</v>
      </c>
      <c r="U45" s="10">
        <f t="shared" si="9"/>
        <v>0.19619578871730725</v>
      </c>
      <c r="V45" s="10"/>
      <c r="W45" s="8">
        <f t="shared" si="10"/>
        <v>2586.1748171620443</v>
      </c>
      <c r="X45" s="8">
        <f t="shared" si="11"/>
        <v>130424.12092728281</v>
      </c>
      <c r="Y45" s="10">
        <f t="shared" si="0"/>
        <v>3.9551306600559284E-2</v>
      </c>
      <c r="Z45" s="10">
        <f t="shared" si="12"/>
        <v>0.1988751030183499</v>
      </c>
      <c r="AA45" s="10"/>
      <c r="AB45">
        <v>300</v>
      </c>
      <c r="AC45">
        <v>600</v>
      </c>
      <c r="AD45">
        <f t="shared" si="13"/>
        <v>42.426004786150195</v>
      </c>
      <c r="AE45">
        <f t="shared" si="14"/>
        <v>30.345063638893635</v>
      </c>
      <c r="AF45">
        <f t="shared" si="15"/>
        <v>22.195766375660032</v>
      </c>
      <c r="AG45">
        <f t="shared" si="16"/>
        <v>29.422404692898507</v>
      </c>
    </row>
    <row r="46" spans="2:33" x14ac:dyDescent="0.2">
      <c r="B46">
        <v>634.7527013119427</v>
      </c>
      <c r="C46">
        <v>58.200278388156342</v>
      </c>
      <c r="D46">
        <v>500</v>
      </c>
      <c r="F46" s="1">
        <v>3.4580084800000002</v>
      </c>
      <c r="G46" s="1">
        <f t="shared" si="2"/>
        <v>3458.00848</v>
      </c>
      <c r="H46" s="1">
        <v>33.513444700000001</v>
      </c>
      <c r="I46" s="1">
        <v>400</v>
      </c>
      <c r="J46" s="1"/>
      <c r="K46" s="4">
        <v>3.4580084800000002</v>
      </c>
      <c r="L46" s="4">
        <f t="shared" si="3"/>
        <v>3458.00848</v>
      </c>
      <c r="M46" s="4">
        <v>33.513444700000001</v>
      </c>
      <c r="N46" s="4">
        <v>400</v>
      </c>
      <c r="P46" s="8">
        <f t="shared" si="4"/>
        <v>2915.4507986918807</v>
      </c>
      <c r="Q46" s="8">
        <f t="shared" si="5"/>
        <v>294368.83754644275</v>
      </c>
      <c r="R46" s="10">
        <f t="shared" si="6"/>
        <v>2.4617260701870716E-2</v>
      </c>
      <c r="S46" s="8">
        <f t="shared" si="7"/>
        <v>1777.3878787883277</v>
      </c>
      <c r="T46" s="8">
        <f t="shared" si="8"/>
        <v>2824485.6052170824</v>
      </c>
      <c r="U46" s="10">
        <f t="shared" si="9"/>
        <v>0.23620400539625752</v>
      </c>
      <c r="V46" s="10"/>
      <c r="W46" s="8">
        <f t="shared" si="10"/>
        <v>2543.7441041078059</v>
      </c>
      <c r="X46" s="8">
        <f t="shared" si="11"/>
        <v>138165.8667986186</v>
      </c>
      <c r="Y46" s="10">
        <f t="shared" si="0"/>
        <v>6.9902303592258894E-2</v>
      </c>
      <c r="Z46" s="10">
        <f t="shared" si="12"/>
        <v>0.26439043778521737</v>
      </c>
      <c r="AA46" s="10"/>
      <c r="AB46">
        <v>400</v>
      </c>
      <c r="AC46">
        <v>600</v>
      </c>
      <c r="AD46">
        <f t="shared" si="13"/>
        <v>26.750132418429668</v>
      </c>
      <c r="AE46">
        <f t="shared" si="14"/>
        <v>20.032216494520718</v>
      </c>
      <c r="AF46">
        <f t="shared" si="15"/>
        <v>15.504432749366114</v>
      </c>
      <c r="AG46">
        <f t="shared" si="16"/>
        <v>19.504166283875961</v>
      </c>
    </row>
    <row r="47" spans="2:33" x14ac:dyDescent="0.2">
      <c r="B47">
        <v>439.41784561551492</v>
      </c>
      <c r="C47">
        <v>65.549276169539965</v>
      </c>
      <c r="D47">
        <v>500</v>
      </c>
      <c r="F47" s="1">
        <v>5.5358267100000003</v>
      </c>
      <c r="G47" s="1">
        <f t="shared" si="2"/>
        <v>5535.8267100000003</v>
      </c>
      <c r="H47" s="1">
        <v>33.648952999999999</v>
      </c>
      <c r="I47" s="1">
        <v>400</v>
      </c>
      <c r="J47" s="1"/>
      <c r="K47" s="4">
        <v>5.5358267100000003</v>
      </c>
      <c r="L47" s="4">
        <f t="shared" si="3"/>
        <v>5535.8267100000003</v>
      </c>
      <c r="M47" s="4">
        <v>33.648952999999999</v>
      </c>
      <c r="N47" s="4">
        <v>400</v>
      </c>
      <c r="P47" s="8">
        <f t="shared" si="4"/>
        <v>2879.2118098520655</v>
      </c>
      <c r="Q47" s="8">
        <f t="shared" si="5"/>
        <v>7057602.727688022</v>
      </c>
      <c r="R47" s="10">
        <f t="shared" si="6"/>
        <v>0.23029909679541669</v>
      </c>
      <c r="S47" s="8">
        <f t="shared" si="7"/>
        <v>1753.6518623779573</v>
      </c>
      <c r="T47" s="8">
        <f t="shared" si="8"/>
        <v>14304846.577984823</v>
      </c>
      <c r="U47" s="10">
        <f t="shared" si="9"/>
        <v>0.46678643922284252</v>
      </c>
      <c r="V47" s="10"/>
      <c r="W47" s="8">
        <f t="shared" si="10"/>
        <v>2496.0502181250263</v>
      </c>
      <c r="X47" s="8">
        <f t="shared" si="11"/>
        <v>146812.80537479828</v>
      </c>
      <c r="Y47" s="10">
        <f t="shared" si="0"/>
        <v>0.30152153165087026</v>
      </c>
      <c r="Z47" s="10">
        <f t="shared" si="12"/>
        <v>0.54910976284425161</v>
      </c>
      <c r="AA47" s="10"/>
      <c r="AB47">
        <v>500</v>
      </c>
      <c r="AC47">
        <v>600</v>
      </c>
      <c r="AD47">
        <f t="shared" si="13"/>
        <v>19.02848657699322</v>
      </c>
      <c r="AE47">
        <f t="shared" si="14"/>
        <v>14.758157463664482</v>
      </c>
      <c r="AF47">
        <f t="shared" si="15"/>
        <v>11.881687085736029</v>
      </c>
      <c r="AG47">
        <f t="shared" si="16"/>
        <v>14.417352652339815</v>
      </c>
    </row>
    <row r="48" spans="2:33" x14ac:dyDescent="0.2">
      <c r="B48">
        <v>362.46085075749863</v>
      </c>
      <c r="C48">
        <v>71.668581834471937</v>
      </c>
      <c r="D48">
        <v>500</v>
      </c>
      <c r="F48" s="1">
        <v>5.3409747599999999</v>
      </c>
      <c r="G48" s="1">
        <f t="shared" si="2"/>
        <v>5340.9747600000001</v>
      </c>
      <c r="H48" s="1">
        <v>33.736683599999999</v>
      </c>
      <c r="I48" s="1">
        <v>400</v>
      </c>
      <c r="J48" s="1"/>
      <c r="K48" s="4">
        <v>5.3409747599999999</v>
      </c>
      <c r="L48" s="4">
        <f t="shared" si="3"/>
        <v>5340.9747600000001</v>
      </c>
      <c r="M48" s="4">
        <v>33.736683599999999</v>
      </c>
      <c r="N48" s="4">
        <v>400</v>
      </c>
      <c r="P48" s="8">
        <f t="shared" si="4"/>
        <v>2856.1307875109851</v>
      </c>
      <c r="Q48" s="8">
        <f t="shared" si="5"/>
        <v>6174449.5676149884</v>
      </c>
      <c r="R48" s="10">
        <f t="shared" si="6"/>
        <v>0.21644980378988879</v>
      </c>
      <c r="S48" s="8">
        <f t="shared" si="7"/>
        <v>1738.5528542271445</v>
      </c>
      <c r="T48" s="8">
        <f t="shared" si="8"/>
        <v>12977443.587192133</v>
      </c>
      <c r="U48" s="10">
        <f t="shared" si="9"/>
        <v>0.45493368880606294</v>
      </c>
      <c r="V48" s="10"/>
      <c r="W48" s="8">
        <f t="shared" si="10"/>
        <v>2465.9786999714697</v>
      </c>
      <c r="X48" s="8">
        <f t="shared" si="11"/>
        <v>152218.65141144168</v>
      </c>
      <c r="Y48" s="10">
        <f t="shared" si="0"/>
        <v>0.28975667972140168</v>
      </c>
      <c r="Z48" s="10">
        <f t="shared" si="12"/>
        <v>0.53829051609832557</v>
      </c>
      <c r="AA48" s="10"/>
      <c r="AB48">
        <v>750</v>
      </c>
      <c r="AC48">
        <v>600</v>
      </c>
      <c r="AD48">
        <f t="shared" si="13"/>
        <v>10.623751630718823</v>
      </c>
      <c r="AE48">
        <f t="shared" si="14"/>
        <v>8.7427596487593249</v>
      </c>
      <c r="AF48">
        <f t="shared" si="15"/>
        <v>7.476815984591008</v>
      </c>
      <c r="AG48">
        <f t="shared" si="16"/>
        <v>8.5898975312669386</v>
      </c>
    </row>
    <row r="49" spans="2:33" x14ac:dyDescent="0.2">
      <c r="B49">
        <v>305.22634991174715</v>
      </c>
      <c r="C49">
        <v>77.801435200785491</v>
      </c>
      <c r="D49">
        <v>500</v>
      </c>
      <c r="F49" s="1">
        <v>4.4881776100000002</v>
      </c>
      <c r="G49" s="1">
        <f t="shared" si="2"/>
        <v>4488.1776099999997</v>
      </c>
      <c r="H49" s="1">
        <v>33.754520599999999</v>
      </c>
      <c r="I49" s="1">
        <v>400</v>
      </c>
      <c r="J49" s="1"/>
      <c r="K49" s="4">
        <v>4.4881776100000002</v>
      </c>
      <c r="L49" s="4">
        <f t="shared" si="3"/>
        <v>4488.1776099999997</v>
      </c>
      <c r="M49" s="4">
        <v>33.754520599999999</v>
      </c>
      <c r="N49" s="4">
        <v>400</v>
      </c>
      <c r="P49" s="8">
        <f t="shared" si="4"/>
        <v>2851.4740712962221</v>
      </c>
      <c r="Q49" s="8">
        <f t="shared" si="5"/>
        <v>2678798.4736054684</v>
      </c>
      <c r="R49" s="10">
        <f t="shared" si="6"/>
        <v>0.13298417797010459</v>
      </c>
      <c r="S49" s="8">
        <f t="shared" si="7"/>
        <v>1735.5083223714098</v>
      </c>
      <c r="T49" s="8">
        <f t="shared" si="8"/>
        <v>7577188.2070536874</v>
      </c>
      <c r="U49" s="10">
        <f t="shared" si="9"/>
        <v>0.37615600985601078</v>
      </c>
      <c r="V49" s="10"/>
      <c r="W49" s="8">
        <f t="shared" si="10"/>
        <v>2459.9401195768037</v>
      </c>
      <c r="X49" s="8">
        <f t="shared" si="11"/>
        <v>153298.83534902384</v>
      </c>
      <c r="Y49" s="10">
        <f t="shared" si="0"/>
        <v>0.2042196569814714</v>
      </c>
      <c r="Z49" s="10">
        <f t="shared" si="12"/>
        <v>0.4519066905694929</v>
      </c>
      <c r="AA49" s="10"/>
      <c r="AB49">
        <v>1000</v>
      </c>
      <c r="AC49">
        <v>600</v>
      </c>
      <c r="AD49">
        <f t="shared" si="13"/>
        <v>7.2090399736855764</v>
      </c>
      <c r="AE49">
        <f t="shared" si="14"/>
        <v>6.1556654841234888</v>
      </c>
      <c r="AF49">
        <f t="shared" si="15"/>
        <v>5.4470499492654199</v>
      </c>
      <c r="AG49">
        <f t="shared" si="16"/>
        <v>6.0693558783056121</v>
      </c>
    </row>
    <row r="50" spans="2:33" x14ac:dyDescent="0.2">
      <c r="B50">
        <v>222.46077210965609</v>
      </c>
      <c r="C50">
        <v>85.739783832404626</v>
      </c>
      <c r="D50">
        <v>500</v>
      </c>
      <c r="F50" s="1">
        <v>5.4993370700000002</v>
      </c>
      <c r="G50" s="1">
        <f t="shared" si="2"/>
        <v>5499.3370700000005</v>
      </c>
      <c r="H50" s="1">
        <v>33.767816600000003</v>
      </c>
      <c r="I50" s="1">
        <v>400</v>
      </c>
      <c r="J50" s="1"/>
      <c r="K50" s="4">
        <v>5.4993370700000002</v>
      </c>
      <c r="L50" s="4">
        <f t="shared" si="3"/>
        <v>5499.3370700000005</v>
      </c>
      <c r="M50" s="4">
        <v>33.767816600000003</v>
      </c>
      <c r="N50" s="4">
        <v>400</v>
      </c>
      <c r="P50" s="8">
        <f t="shared" si="4"/>
        <v>2848.0107307218045</v>
      </c>
      <c r="Q50" s="8">
        <f t="shared" si="5"/>
        <v>7029531.3573503196</v>
      </c>
      <c r="R50" s="10">
        <f t="shared" si="6"/>
        <v>0.23243723110576783</v>
      </c>
      <c r="S50" s="8">
        <f t="shared" si="7"/>
        <v>1733.2443982147274</v>
      </c>
      <c r="T50" s="8">
        <f t="shared" si="8"/>
        <v>14183454.012474736</v>
      </c>
      <c r="U50" s="10">
        <f t="shared" si="9"/>
        <v>0.46898756269554331</v>
      </c>
      <c r="V50" s="10"/>
      <c r="W50" s="8">
        <f t="shared" si="10"/>
        <v>2455.4552201757524</v>
      </c>
      <c r="X50" s="8">
        <f t="shared" si="11"/>
        <v>154099.82886007163</v>
      </c>
      <c r="Y50" s="10">
        <f t="shared" si="0"/>
        <v>0.30636200473561892</v>
      </c>
      <c r="Z50" s="10">
        <f t="shared" si="12"/>
        <v>0.55349977844224918</v>
      </c>
      <c r="AA50" s="10"/>
      <c r="AB50">
        <v>28</v>
      </c>
      <c r="AC50">
        <v>700</v>
      </c>
      <c r="AD50">
        <f t="shared" si="13"/>
        <v>9433.2432564641549</v>
      </c>
      <c r="AE50">
        <f t="shared" si="14"/>
        <v>6306.6969560972539</v>
      </c>
      <c r="AF50">
        <f t="shared" si="15"/>
        <v>7545.1794352556599</v>
      </c>
      <c r="AG50">
        <f t="shared" si="16"/>
        <v>14150.913508942289</v>
      </c>
    </row>
    <row r="51" spans="2:33" x14ac:dyDescent="0.2">
      <c r="B51">
        <v>195.54308755724168</v>
      </c>
      <c r="C51">
        <v>95.039562402135701</v>
      </c>
      <c r="D51">
        <v>500</v>
      </c>
      <c r="F51" s="1">
        <v>5.5320107700000003</v>
      </c>
      <c r="G51" s="1">
        <f t="shared" si="2"/>
        <v>5532.0107699999999</v>
      </c>
      <c r="H51" s="1">
        <v>33.858307500000002</v>
      </c>
      <c r="I51" s="1">
        <v>400</v>
      </c>
      <c r="J51" s="1"/>
      <c r="K51" s="4">
        <v>5.5320107700000003</v>
      </c>
      <c r="L51" s="4">
        <f t="shared" si="3"/>
        <v>5532.0107699999999</v>
      </c>
      <c r="M51" s="4">
        <v>33.858307500000002</v>
      </c>
      <c r="N51" s="4">
        <v>400</v>
      </c>
      <c r="P51" s="8">
        <f t="shared" si="4"/>
        <v>2824.616417785971</v>
      </c>
      <c r="Q51" s="8">
        <f t="shared" si="5"/>
        <v>7329984.1784004215</v>
      </c>
      <c r="R51" s="10">
        <f t="shared" si="6"/>
        <v>0.239517363959065</v>
      </c>
      <c r="S51" s="8">
        <f t="shared" si="7"/>
        <v>1717.9605912872512</v>
      </c>
      <c r="T51" s="8">
        <f t="shared" si="8"/>
        <v>14546978.76573875</v>
      </c>
      <c r="U51" s="10">
        <f t="shared" si="9"/>
        <v>0.47534263686481609</v>
      </c>
      <c r="V51" s="10"/>
      <c r="W51" s="8">
        <f t="shared" si="10"/>
        <v>2425.2977216265167</v>
      </c>
      <c r="X51" s="8">
        <f t="shared" si="11"/>
        <v>159455.42110248655</v>
      </c>
      <c r="Y51" s="10">
        <f t="shared" si="0"/>
        <v>0.31538152518071461</v>
      </c>
      <c r="Z51" s="10">
        <f t="shared" si="12"/>
        <v>0.56158839480594203</v>
      </c>
      <c r="AA51" s="10"/>
      <c r="AB51">
        <v>30</v>
      </c>
      <c r="AC51">
        <v>700</v>
      </c>
      <c r="AD51">
        <f t="shared" si="13"/>
        <v>7361.0416023909638</v>
      </c>
      <c r="AE51">
        <f t="shared" si="14"/>
        <v>4822.7785264129752</v>
      </c>
      <c r="AF51">
        <f t="shared" si="15"/>
        <v>4544.4548359442479</v>
      </c>
      <c r="AG51">
        <f t="shared" si="16"/>
        <v>8239.7538206871777</v>
      </c>
    </row>
    <row r="52" spans="2:33" x14ac:dyDescent="0.2">
      <c r="B52">
        <v>144.89564155181992</v>
      </c>
      <c r="C52">
        <v>107.26725819107365</v>
      </c>
      <c r="D52">
        <v>500</v>
      </c>
      <c r="F52" s="1">
        <v>5.5200847299999998</v>
      </c>
      <c r="G52" s="1">
        <f t="shared" si="2"/>
        <v>5520.0847299999996</v>
      </c>
      <c r="H52" s="1">
        <v>33.8992152</v>
      </c>
      <c r="I52" s="1">
        <v>400</v>
      </c>
      <c r="J52" s="1"/>
      <c r="K52" s="4">
        <v>5.5200847299999998</v>
      </c>
      <c r="L52" s="4">
        <f t="shared" si="3"/>
        <v>5520.0847299999996</v>
      </c>
      <c r="M52" s="4">
        <v>33.8992152</v>
      </c>
      <c r="N52" s="4">
        <v>400</v>
      </c>
      <c r="P52" s="8">
        <f t="shared" si="4"/>
        <v>2814.140866014066</v>
      </c>
      <c r="Q52" s="8">
        <f t="shared" si="5"/>
        <v>7322132.1950431252</v>
      </c>
      <c r="R52" s="10">
        <f t="shared" si="6"/>
        <v>0.2402957432808909</v>
      </c>
      <c r="S52" s="8">
        <f t="shared" si="7"/>
        <v>1711.1216641633862</v>
      </c>
      <c r="T52" s="8">
        <f t="shared" si="8"/>
        <v>14508199.636907451</v>
      </c>
      <c r="U52" s="10">
        <f t="shared" si="9"/>
        <v>0.47612615049183693</v>
      </c>
      <c r="V52" s="10"/>
      <c r="W52" s="8">
        <f t="shared" si="10"/>
        <v>2411.8708015442216</v>
      </c>
      <c r="X52" s="8">
        <f t="shared" si="11"/>
        <v>161821.2047685727</v>
      </c>
      <c r="Y52" s="10">
        <f t="shared" si="0"/>
        <v>0.31705186825133164</v>
      </c>
      <c r="Z52" s="10">
        <f t="shared" si="12"/>
        <v>0.56307359044030081</v>
      </c>
      <c r="AA52" s="10"/>
      <c r="AB52">
        <v>35</v>
      </c>
      <c r="AC52">
        <v>700</v>
      </c>
      <c r="AD52">
        <f t="shared" si="13"/>
        <v>4493.7764007989617</v>
      </c>
      <c r="AE52">
        <f t="shared" si="14"/>
        <v>2857.8864360378302</v>
      </c>
      <c r="AF52">
        <f t="shared" si="15"/>
        <v>2075.3286421334765</v>
      </c>
      <c r="AG52">
        <f t="shared" si="16"/>
        <v>3687.073497482761</v>
      </c>
    </row>
    <row r="53" spans="2:33" x14ac:dyDescent="0.2">
      <c r="B53">
        <v>110.61379129530918</v>
      </c>
      <c r="C53">
        <v>121.79850234983839</v>
      </c>
      <c r="D53">
        <v>500</v>
      </c>
      <c r="F53" s="1">
        <v>5.6226572600000004</v>
      </c>
      <c r="G53" s="1">
        <f t="shared" si="2"/>
        <v>5622.6572600000009</v>
      </c>
      <c r="H53" s="1">
        <v>33.926917600000003</v>
      </c>
      <c r="I53" s="1">
        <v>400</v>
      </c>
      <c r="J53" s="1"/>
      <c r="K53" s="4">
        <v>5.6226572600000004</v>
      </c>
      <c r="L53" s="4">
        <f t="shared" si="3"/>
        <v>5622.6572600000009</v>
      </c>
      <c r="M53" s="4">
        <v>33.926917600000003</v>
      </c>
      <c r="N53" s="4">
        <v>400</v>
      </c>
      <c r="P53" s="8">
        <f t="shared" si="4"/>
        <v>2807.0819456787376</v>
      </c>
      <c r="Q53" s="8">
        <f t="shared" si="5"/>
        <v>7927464.3506152807</v>
      </c>
      <c r="R53" s="10">
        <f t="shared" si="6"/>
        <v>0.25075585111510529</v>
      </c>
      <c r="S53" s="8">
        <f t="shared" si="7"/>
        <v>1706.5149803236206</v>
      </c>
      <c r="T53" s="8">
        <f t="shared" si="8"/>
        <v>15336170.354668915</v>
      </c>
      <c r="U53" s="10">
        <f t="shared" si="9"/>
        <v>0.48510271128911181</v>
      </c>
      <c r="V53" s="10"/>
      <c r="W53" s="8">
        <f t="shared" si="10"/>
        <v>2402.8498205722149</v>
      </c>
      <c r="X53" s="8">
        <f t="shared" si="11"/>
        <v>163403.61096813544</v>
      </c>
      <c r="Y53" s="10">
        <f t="shared" si="0"/>
        <v>0.32792654765496027</v>
      </c>
      <c r="Z53" s="10">
        <f t="shared" si="12"/>
        <v>0.5726487122616799</v>
      </c>
      <c r="AA53" s="10"/>
      <c r="AB53">
        <v>40</v>
      </c>
      <c r="AC53">
        <v>700</v>
      </c>
      <c r="AD53">
        <f t="shared" si="13"/>
        <v>3067.4061308087935</v>
      </c>
      <c r="AE53">
        <f t="shared" si="14"/>
        <v>1920.9806259491272</v>
      </c>
      <c r="AF53">
        <f t="shared" si="15"/>
        <v>1250.9137616658684</v>
      </c>
      <c r="AG53">
        <f t="shared" si="16"/>
        <v>2210.663477586857</v>
      </c>
    </row>
    <row r="54" spans="2:33" x14ac:dyDescent="0.2">
      <c r="B54">
        <v>87.458103490515384</v>
      </c>
      <c r="C54">
        <v>143.14368660156913</v>
      </c>
      <c r="D54">
        <v>500</v>
      </c>
      <c r="F54" s="1">
        <v>3.6368886499999999</v>
      </c>
      <c r="G54" s="1">
        <f t="shared" si="2"/>
        <v>3636.8886499999999</v>
      </c>
      <c r="H54" s="1">
        <v>33.935468399999998</v>
      </c>
      <c r="I54" s="1">
        <v>400</v>
      </c>
      <c r="J54" s="1"/>
      <c r="K54" s="4">
        <v>3.6368886499999999</v>
      </c>
      <c r="L54" s="4">
        <f t="shared" si="3"/>
        <v>3636.8886499999999</v>
      </c>
      <c r="M54" s="4">
        <v>33.935468399999998</v>
      </c>
      <c r="N54" s="4">
        <v>400</v>
      </c>
      <c r="P54" s="8">
        <f t="shared" si="4"/>
        <v>2804.9087810085434</v>
      </c>
      <c r="Q54" s="8">
        <f t="shared" si="5"/>
        <v>692190.50240704103</v>
      </c>
      <c r="R54" s="10">
        <f t="shared" si="6"/>
        <v>5.2331794455527034E-2</v>
      </c>
      <c r="S54" s="8">
        <f t="shared" si="7"/>
        <v>1705.0970400720591</v>
      </c>
      <c r="T54" s="8">
        <f t="shared" si="8"/>
        <v>3731818.8241879852</v>
      </c>
      <c r="U54" s="10">
        <f t="shared" si="9"/>
        <v>0.28213732342983061</v>
      </c>
      <c r="V54" s="10"/>
      <c r="W54" s="8">
        <f t="shared" si="10"/>
        <v>2400.0769304817049</v>
      </c>
      <c r="X54" s="8">
        <f t="shared" si="11"/>
        <v>163888.82720098449</v>
      </c>
      <c r="Y54" s="10">
        <f t="shared" si="0"/>
        <v>0.11565040939994529</v>
      </c>
      <c r="Z54" s="10">
        <f t="shared" si="12"/>
        <v>0.3400741233906886</v>
      </c>
      <c r="AA54" s="10"/>
      <c r="AB54">
        <v>50</v>
      </c>
      <c r="AC54">
        <v>700</v>
      </c>
      <c r="AD54">
        <f t="shared" si="13"/>
        <v>1720.5288567764537</v>
      </c>
      <c r="AE54">
        <f t="shared" si="14"/>
        <v>1063.831469361483</v>
      </c>
      <c r="AF54">
        <f t="shared" si="15"/>
        <v>634.45514404208882</v>
      </c>
      <c r="AG54">
        <f t="shared" si="16"/>
        <v>1110.4302930420115</v>
      </c>
    </row>
    <row r="55" spans="2:33" x14ac:dyDescent="0.2">
      <c r="B55">
        <v>60.17046629492269</v>
      </c>
      <c r="C55">
        <v>171.59792496276367</v>
      </c>
      <c r="D55">
        <v>500</v>
      </c>
      <c r="F55" s="1">
        <v>2.8637649199999999</v>
      </c>
      <c r="G55" s="1">
        <f t="shared" si="2"/>
        <v>2863.7649200000001</v>
      </c>
      <c r="H55" s="1">
        <v>33.937733999999999</v>
      </c>
      <c r="I55" s="1">
        <v>400</v>
      </c>
      <c r="J55" s="1"/>
      <c r="K55" s="4">
        <v>2.8637649199999999</v>
      </c>
      <c r="L55" s="4">
        <f t="shared" si="3"/>
        <v>2863.7649200000001</v>
      </c>
      <c r="M55" s="4">
        <v>33.937733999999999</v>
      </c>
      <c r="N55" s="4">
        <v>400</v>
      </c>
      <c r="P55" s="8">
        <f t="shared" si="4"/>
        <v>2804.3334327741263</v>
      </c>
      <c r="Q55" s="8">
        <f t="shared" si="5"/>
        <v>3532.101673879195</v>
      </c>
      <c r="R55" s="10">
        <f t="shared" si="6"/>
        <v>4.3068373117059202E-4</v>
      </c>
      <c r="S55" s="8">
        <f t="shared" si="7"/>
        <v>1704.7216603479128</v>
      </c>
      <c r="T55" s="8">
        <f t="shared" si="8"/>
        <v>1343381.2777449358</v>
      </c>
      <c r="U55" s="10">
        <f t="shared" si="9"/>
        <v>0.16380402222353879</v>
      </c>
      <c r="V55" s="10"/>
      <c r="W55" s="8">
        <f t="shared" si="10"/>
        <v>2399.3431438127886</v>
      </c>
      <c r="X55" s="8">
        <f t="shared" si="11"/>
        <v>164017.1341529878</v>
      </c>
      <c r="Y55" s="10">
        <f t="shared" si="0"/>
        <v>2.6299677350009924E-2</v>
      </c>
      <c r="Z55" s="10">
        <f t="shared" si="12"/>
        <v>0.16217175262668257</v>
      </c>
      <c r="AA55" s="10"/>
      <c r="AB55">
        <v>75</v>
      </c>
      <c r="AC55">
        <v>700</v>
      </c>
      <c r="AD55">
        <f t="shared" si="13"/>
        <v>676.61059619026446</v>
      </c>
      <c r="AE55">
        <f t="shared" si="14"/>
        <v>419.81328732898982</v>
      </c>
      <c r="AF55">
        <f t="shared" si="15"/>
        <v>242.79029060069308</v>
      </c>
      <c r="AG55">
        <f t="shared" si="16"/>
        <v>408.8726651126014</v>
      </c>
    </row>
    <row r="56" spans="2:33" x14ac:dyDescent="0.2">
      <c r="B56">
        <v>46.962459815797118</v>
      </c>
      <c r="C56">
        <v>213.50701394651125</v>
      </c>
      <c r="D56">
        <v>500</v>
      </c>
      <c r="F56" s="1">
        <v>5.3088708200000001</v>
      </c>
      <c r="G56" s="1">
        <f t="shared" si="2"/>
        <v>5308.8708200000001</v>
      </c>
      <c r="H56" s="1">
        <v>33.980057600000002</v>
      </c>
      <c r="I56" s="1">
        <v>400</v>
      </c>
      <c r="J56" s="1"/>
      <c r="K56" s="4">
        <v>5.3088708200000001</v>
      </c>
      <c r="L56" s="4">
        <f t="shared" si="3"/>
        <v>5308.8708200000001</v>
      </c>
      <c r="M56" s="4">
        <v>33.980057600000002</v>
      </c>
      <c r="N56" s="4">
        <v>400</v>
      </c>
      <c r="P56" s="8">
        <f t="shared" si="4"/>
        <v>2793.6197804778935</v>
      </c>
      <c r="Q56" s="8">
        <f t="shared" si="5"/>
        <v>6326487.7918170374</v>
      </c>
      <c r="R56" s="10">
        <f t="shared" si="6"/>
        <v>0.22447002691284557</v>
      </c>
      <c r="S56" s="8">
        <f t="shared" si="7"/>
        <v>1697.7333254160935</v>
      </c>
      <c r="T56" s="8">
        <f t="shared" si="8"/>
        <v>13040314.004789734</v>
      </c>
      <c r="U56" s="10">
        <f t="shared" si="9"/>
        <v>0.46268320305513394</v>
      </c>
      <c r="V56" s="10"/>
      <c r="W56" s="8">
        <f t="shared" si="10"/>
        <v>2385.7051076005841</v>
      </c>
      <c r="X56" s="8">
        <f t="shared" si="11"/>
        <v>166394.38034860234</v>
      </c>
      <c r="Y56" s="10">
        <f t="shared" si="0"/>
        <v>0.3031814014732005</v>
      </c>
      <c r="Z56" s="10">
        <f t="shared" si="12"/>
        <v>0.55061910743562148</v>
      </c>
      <c r="AA56" s="10"/>
      <c r="AB56">
        <v>100</v>
      </c>
      <c r="AC56">
        <v>700</v>
      </c>
      <c r="AD56">
        <f t="shared" si="13"/>
        <v>370.14673530882874</v>
      </c>
      <c r="AE56">
        <f t="shared" si="14"/>
        <v>233.69195436155513</v>
      </c>
      <c r="AF56">
        <f t="shared" si="15"/>
        <v>138.70831202788793</v>
      </c>
      <c r="AG56">
        <f t="shared" si="16"/>
        <v>223.67787516701878</v>
      </c>
    </row>
    <row r="57" spans="2:33" x14ac:dyDescent="0.2">
      <c r="B57">
        <v>29.073871063798638</v>
      </c>
      <c r="C57">
        <v>292.51746556576529</v>
      </c>
      <c r="D57">
        <v>500</v>
      </c>
      <c r="F57" s="1">
        <v>3.0478891699999999</v>
      </c>
      <c r="G57" s="1">
        <f t="shared" si="2"/>
        <v>3047.8891699999999</v>
      </c>
      <c r="H57" s="1">
        <v>34.017926299999999</v>
      </c>
      <c r="I57" s="1">
        <v>400</v>
      </c>
      <c r="J57" s="1"/>
      <c r="K57" s="4">
        <v>3.0478891699999999</v>
      </c>
      <c r="L57" s="4">
        <f t="shared" si="3"/>
        <v>3047.8891699999999</v>
      </c>
      <c r="M57" s="4">
        <v>34.017926299999999</v>
      </c>
      <c r="N57" s="4">
        <v>400</v>
      </c>
      <c r="P57" s="8">
        <f t="shared" si="4"/>
        <v>2784.0888940387767</v>
      </c>
      <c r="Q57" s="8">
        <f t="shared" si="5"/>
        <v>69590.585597217505</v>
      </c>
      <c r="R57" s="10">
        <f t="shared" si="6"/>
        <v>7.4912130664589165E-3</v>
      </c>
      <c r="S57" s="8">
        <f t="shared" si="7"/>
        <v>1691.5191576161092</v>
      </c>
      <c r="T57" s="8">
        <f t="shared" si="8"/>
        <v>1839739.610494276</v>
      </c>
      <c r="U57" s="10">
        <f t="shared" si="9"/>
        <v>0.19804232556375861</v>
      </c>
      <c r="V57" s="10"/>
      <c r="W57" s="8">
        <f t="shared" si="10"/>
        <v>2373.6139048268251</v>
      </c>
      <c r="X57" s="8">
        <f t="shared" si="11"/>
        <v>168489.71676855182</v>
      </c>
      <c r="Y57" s="10">
        <f t="shared" si="0"/>
        <v>4.8941369235647833E-2</v>
      </c>
      <c r="Z57" s="10">
        <f t="shared" si="12"/>
        <v>0.22122696317503396</v>
      </c>
      <c r="AA57" s="10"/>
      <c r="AB57">
        <v>150</v>
      </c>
      <c r="AC57">
        <v>700</v>
      </c>
      <c r="AD57">
        <f t="shared" si="13"/>
        <v>167.85081254383331</v>
      </c>
      <c r="AE57">
        <f t="shared" si="14"/>
        <v>110.33055756971572</v>
      </c>
      <c r="AF57">
        <f t="shared" si="15"/>
        <v>70.133559789307995</v>
      </c>
      <c r="AG57">
        <f t="shared" si="16"/>
        <v>104.90484825602526</v>
      </c>
    </row>
    <row r="58" spans="2:33" x14ac:dyDescent="0.2">
      <c r="B58">
        <v>18.242195820424602</v>
      </c>
      <c r="C58">
        <v>450.57211760989264</v>
      </c>
      <c r="D58">
        <v>500</v>
      </c>
      <c r="F58" s="1">
        <v>4.3429884000000003</v>
      </c>
      <c r="G58" s="1">
        <f t="shared" si="2"/>
        <v>4342.9884000000002</v>
      </c>
      <c r="H58" s="1">
        <v>34.019821200000003</v>
      </c>
      <c r="I58" s="1">
        <v>400</v>
      </c>
      <c r="J58" s="1"/>
      <c r="K58" s="4">
        <v>4.3429884000000003</v>
      </c>
      <c r="L58" s="4">
        <f t="shared" si="3"/>
        <v>4342.9884000000002</v>
      </c>
      <c r="M58" s="4">
        <v>34.019821200000003</v>
      </c>
      <c r="N58" s="4">
        <v>400</v>
      </c>
      <c r="P58" s="8">
        <f t="shared" si="4"/>
        <v>2783.613339892152</v>
      </c>
      <c r="Q58" s="8">
        <f t="shared" si="5"/>
        <v>2431650.5780863552</v>
      </c>
      <c r="R58" s="10">
        <f t="shared" si="6"/>
        <v>0.1289210486232914</v>
      </c>
      <c r="S58" s="8">
        <f t="shared" si="7"/>
        <v>1691.2091607029993</v>
      </c>
      <c r="T58" s="8">
        <f t="shared" si="8"/>
        <v>7031933.133966581</v>
      </c>
      <c r="U58" s="10">
        <f t="shared" si="9"/>
        <v>0.37281844753915327</v>
      </c>
      <c r="V58" s="10"/>
      <c r="W58" s="8">
        <f t="shared" si="10"/>
        <v>2373.0116141762455</v>
      </c>
      <c r="X58" s="8">
        <f t="shared" si="11"/>
        <v>168593.77716088048</v>
      </c>
      <c r="Y58" s="10">
        <f t="shared" si="0"/>
        <v>0.20575238505251142</v>
      </c>
      <c r="Z58" s="10">
        <f t="shared" si="12"/>
        <v>0.45359936623909808</v>
      </c>
      <c r="AA58" s="10"/>
      <c r="AB58">
        <v>200</v>
      </c>
      <c r="AC58">
        <v>700</v>
      </c>
      <c r="AD58">
        <f t="shared" si="13"/>
        <v>99.260431717141742</v>
      </c>
      <c r="AE58">
        <f t="shared" si="14"/>
        <v>67.70737146549439</v>
      </c>
      <c r="AF58">
        <f t="shared" si="15"/>
        <v>45.647348807397819</v>
      </c>
      <c r="AG58">
        <f t="shared" si="16"/>
        <v>64.486572368397475</v>
      </c>
    </row>
    <row r="59" spans="2:33" x14ac:dyDescent="0.2">
      <c r="B59">
        <v>8.2214590412797577</v>
      </c>
      <c r="C59">
        <v>1025.7810036253381</v>
      </c>
      <c r="D59">
        <v>500</v>
      </c>
      <c r="F59" s="1">
        <v>3.30661812</v>
      </c>
      <c r="G59" s="1">
        <f t="shared" si="2"/>
        <v>3306.6181200000001</v>
      </c>
      <c r="H59" s="1">
        <v>34.051648999999998</v>
      </c>
      <c r="I59" s="1">
        <v>400</v>
      </c>
      <c r="J59" s="1"/>
      <c r="K59" s="4">
        <v>3.30661812</v>
      </c>
      <c r="L59" s="4">
        <f t="shared" si="3"/>
        <v>3306.6181200000001</v>
      </c>
      <c r="M59" s="4">
        <v>34.051648999999998</v>
      </c>
      <c r="N59" s="4">
        <v>400</v>
      </c>
      <c r="P59" s="8">
        <f t="shared" si="4"/>
        <v>2775.6449319311441</v>
      </c>
      <c r="Q59" s="8">
        <f t="shared" si="5"/>
        <v>281932.5264480047</v>
      </c>
      <c r="R59" s="10">
        <f t="shared" si="6"/>
        <v>2.5785591637233492E-2</v>
      </c>
      <c r="S59" s="8">
        <f t="shared" si="7"/>
        <v>1686.0157698678117</v>
      </c>
      <c r="T59" s="8">
        <f t="shared" si="8"/>
        <v>2626351.9772539721</v>
      </c>
      <c r="U59" s="10">
        <f t="shared" si="9"/>
        <v>0.24020655024918269</v>
      </c>
      <c r="V59" s="10"/>
      <c r="W59" s="8">
        <f t="shared" si="10"/>
        <v>2362.9338908791619</v>
      </c>
      <c r="X59" s="8">
        <f t="shared" si="11"/>
        <v>170330.40340621094</v>
      </c>
      <c r="Y59" s="10">
        <f t="shared" si="0"/>
        <v>8.1448916567863947E-2</v>
      </c>
      <c r="Z59" s="10">
        <f t="shared" si="12"/>
        <v>0.28539256571933325</v>
      </c>
      <c r="AA59" s="10"/>
      <c r="AB59">
        <v>300</v>
      </c>
      <c r="AC59">
        <v>700</v>
      </c>
      <c r="AD59">
        <f t="shared" si="13"/>
        <v>49.571079657915966</v>
      </c>
      <c r="AE59">
        <f t="shared" si="14"/>
        <v>35.883648319449982</v>
      </c>
      <c r="AF59">
        <f t="shared" si="15"/>
        <v>26.317539095677446</v>
      </c>
      <c r="AG59">
        <f t="shared" si="16"/>
        <v>34.400212904677886</v>
      </c>
    </row>
    <row r="60" spans="2:33" x14ac:dyDescent="0.2">
      <c r="B60">
        <v>4630.6248280844575</v>
      </c>
      <c r="C60">
        <v>30.271833134167824</v>
      </c>
      <c r="D60">
        <v>600</v>
      </c>
      <c r="F60" s="1">
        <v>5.5109447100000004</v>
      </c>
      <c r="G60" s="1">
        <f t="shared" si="2"/>
        <v>5510.9447100000007</v>
      </c>
      <c r="H60" s="1">
        <v>34.053300499999999</v>
      </c>
      <c r="I60" s="1">
        <v>400</v>
      </c>
      <c r="J60" s="1"/>
      <c r="K60" s="4">
        <v>5.5109447100000004</v>
      </c>
      <c r="L60" s="4">
        <f t="shared" si="3"/>
        <v>5510.9447100000007</v>
      </c>
      <c r="M60" s="4">
        <v>34.053300499999999</v>
      </c>
      <c r="N60" s="4">
        <v>400</v>
      </c>
      <c r="P60" s="8">
        <f t="shared" si="4"/>
        <v>2775.2324525093995</v>
      </c>
      <c r="Q60" s="8">
        <f t="shared" si="5"/>
        <v>7484121.5557843214</v>
      </c>
      <c r="R60" s="10">
        <f t="shared" si="6"/>
        <v>0.24642724677062078</v>
      </c>
      <c r="S60" s="8">
        <f t="shared" si="7"/>
        <v>1685.7469853046639</v>
      </c>
      <c r="T60" s="8">
        <f t="shared" si="8"/>
        <v>14632137.633014379</v>
      </c>
      <c r="U60" s="10">
        <f t="shared" si="9"/>
        <v>0.48178765729502449</v>
      </c>
      <c r="V60" s="10"/>
      <c r="W60" s="8">
        <f t="shared" si="10"/>
        <v>2362.4129571727053</v>
      </c>
      <c r="X60" s="8">
        <f t="shared" si="11"/>
        <v>170419.9357300429</v>
      </c>
      <c r="Y60" s="10">
        <f t="shared" si="0"/>
        <v>0.32641044478310283</v>
      </c>
      <c r="Z60" s="10">
        <f t="shared" si="12"/>
        <v>0.57132341522390173</v>
      </c>
      <c r="AA60" s="10"/>
      <c r="AB60">
        <v>400</v>
      </c>
      <c r="AC60">
        <v>700</v>
      </c>
      <c r="AD60">
        <f t="shared" si="13"/>
        <v>31.250154488167951</v>
      </c>
      <c r="AE60">
        <f t="shared" si="14"/>
        <v>23.641523410274175</v>
      </c>
      <c r="AF60">
        <f t="shared" si="15"/>
        <v>18.326148931552137</v>
      </c>
      <c r="AG60">
        <f t="shared" si="16"/>
        <v>22.796527343688624</v>
      </c>
    </row>
    <row r="61" spans="2:33" x14ac:dyDescent="0.2">
      <c r="B61">
        <v>4544.7832109994824</v>
      </c>
      <c r="C61">
        <v>32.101765180937164</v>
      </c>
      <c r="D61">
        <v>600</v>
      </c>
      <c r="F61" s="1">
        <v>3.2636375599999998</v>
      </c>
      <c r="G61" s="1">
        <f t="shared" si="2"/>
        <v>3263.6375599999997</v>
      </c>
      <c r="H61" s="1">
        <v>34.067191999999999</v>
      </c>
      <c r="I61" s="1">
        <v>400</v>
      </c>
      <c r="J61" s="1"/>
      <c r="K61" s="4">
        <v>3.2636375599999998</v>
      </c>
      <c r="L61" s="4">
        <f t="shared" si="3"/>
        <v>3263.6375599999997</v>
      </c>
      <c r="M61" s="4">
        <v>34.067191999999999</v>
      </c>
      <c r="N61" s="4">
        <v>400</v>
      </c>
      <c r="P61" s="8">
        <f t="shared" si="4"/>
        <v>2771.7667592521734</v>
      </c>
      <c r="Q61" s="8">
        <f t="shared" si="5"/>
        <v>241936.8846283078</v>
      </c>
      <c r="R61" s="10">
        <f t="shared" si="6"/>
        <v>2.2714241492234773E-2</v>
      </c>
      <c r="S61" s="8">
        <f t="shared" si="7"/>
        <v>1683.4888169690171</v>
      </c>
      <c r="T61" s="8">
        <f t="shared" si="8"/>
        <v>2496870.0501023941</v>
      </c>
      <c r="U61" s="10">
        <f t="shared" si="9"/>
        <v>0.23441861450719143</v>
      </c>
      <c r="V61" s="10"/>
      <c r="W61" s="8">
        <f t="shared" si="10"/>
        <v>2358.0388649664083</v>
      </c>
      <c r="X61" s="8">
        <f t="shared" si="11"/>
        <v>171170.77051013327</v>
      </c>
      <c r="Y61" s="10">
        <f t="shared" si="0"/>
        <v>7.6995923229564139E-2</v>
      </c>
      <c r="Z61" s="10">
        <f t="shared" si="12"/>
        <v>0.27748139258257326</v>
      </c>
      <c r="AA61" s="10"/>
      <c r="AB61">
        <v>500</v>
      </c>
      <c r="AC61">
        <v>700</v>
      </c>
      <c r="AD61">
        <f t="shared" si="13"/>
        <v>22.226567673158758</v>
      </c>
      <c r="AE61">
        <f t="shared" si="14"/>
        <v>17.391037040941896</v>
      </c>
      <c r="AF61">
        <f t="shared" si="15"/>
        <v>14.014060463358701</v>
      </c>
      <c r="AG61">
        <f t="shared" si="16"/>
        <v>16.846911435729787</v>
      </c>
    </row>
    <row r="62" spans="2:33" x14ac:dyDescent="0.2">
      <c r="B62">
        <v>4233.9182751123599</v>
      </c>
      <c r="C62">
        <v>33.568459607833958</v>
      </c>
      <c r="D62">
        <v>600</v>
      </c>
      <c r="F62" s="1">
        <v>2.7547234500000002</v>
      </c>
      <c r="G62" s="1">
        <f t="shared" si="2"/>
        <v>2754.7234500000004</v>
      </c>
      <c r="H62" s="1">
        <v>34.0844959</v>
      </c>
      <c r="I62" s="1">
        <v>400</v>
      </c>
      <c r="J62" s="1"/>
      <c r="K62" s="4">
        <v>2.7547234500000002</v>
      </c>
      <c r="L62" s="4">
        <f t="shared" si="3"/>
        <v>2754.7234500000004</v>
      </c>
      <c r="M62" s="4">
        <v>34.0844959</v>
      </c>
      <c r="N62" s="4">
        <v>400</v>
      </c>
      <c r="P62" s="8">
        <f t="shared" si="4"/>
        <v>2767.4593453806942</v>
      </c>
      <c r="Q62" s="8">
        <f t="shared" si="5"/>
        <v>162.20303114797815</v>
      </c>
      <c r="R62" s="10">
        <f t="shared" si="6"/>
        <v>2.1374843995566756E-5</v>
      </c>
      <c r="S62" s="8">
        <f t="shared" si="7"/>
        <v>1680.6826667401426</v>
      </c>
      <c r="T62" s="8">
        <f t="shared" si="8"/>
        <v>1153563.6041054488</v>
      </c>
      <c r="U62" s="10">
        <f t="shared" si="9"/>
        <v>0.15201468124367445</v>
      </c>
      <c r="V62" s="10"/>
      <c r="W62" s="8">
        <f t="shared" si="10"/>
        <v>2352.6095048540656</v>
      </c>
      <c r="X62" s="8">
        <f t="shared" si="11"/>
        <v>172100.39018496923</v>
      </c>
      <c r="Y62" s="10">
        <f t="shared" si="0"/>
        <v>2.1307978846833407E-2</v>
      </c>
      <c r="Z62" s="10">
        <f t="shared" si="12"/>
        <v>0.14597252771269464</v>
      </c>
      <c r="AA62" s="10"/>
      <c r="AB62">
        <v>750</v>
      </c>
      <c r="AC62">
        <v>700</v>
      </c>
      <c r="AD62">
        <f t="shared" si="13"/>
        <v>12.406228754357146</v>
      </c>
      <c r="AE62">
        <f t="shared" si="14"/>
        <v>10.276858108737731</v>
      </c>
      <c r="AF62">
        <f t="shared" si="15"/>
        <v>8.790548513874695</v>
      </c>
      <c r="AG62">
        <f t="shared" si="16"/>
        <v>10.033398975218837</v>
      </c>
    </row>
    <row r="63" spans="2:33" x14ac:dyDescent="0.2">
      <c r="B63">
        <v>4287.4484751747623</v>
      </c>
      <c r="C63">
        <v>34.360632944343322</v>
      </c>
      <c r="D63">
        <v>600</v>
      </c>
      <c r="F63" s="1">
        <v>4.99158027</v>
      </c>
      <c r="G63" s="1">
        <f t="shared" si="2"/>
        <v>4991.5802700000004</v>
      </c>
      <c r="H63" s="1">
        <v>34.157427900000002</v>
      </c>
      <c r="I63" s="1">
        <v>400</v>
      </c>
      <c r="J63" s="1"/>
      <c r="K63" s="4">
        <v>4.99158027</v>
      </c>
      <c r="L63" s="4">
        <f t="shared" si="3"/>
        <v>4991.5802700000004</v>
      </c>
      <c r="M63" s="4">
        <v>34.157427900000002</v>
      </c>
      <c r="N63" s="4">
        <v>400</v>
      </c>
      <c r="P63" s="8">
        <f t="shared" si="4"/>
        <v>2749.420998868397</v>
      </c>
      <c r="Q63" s="8">
        <f t="shared" si="5"/>
        <v>5027278.1971214032</v>
      </c>
      <c r="R63" s="10">
        <f t="shared" si="6"/>
        <v>0.20177009562149839</v>
      </c>
      <c r="S63" s="8">
        <f t="shared" si="7"/>
        <v>1668.9368257693704</v>
      </c>
      <c r="T63" s="8">
        <f t="shared" si="8"/>
        <v>11039959.457488783</v>
      </c>
      <c r="U63" s="10">
        <f t="shared" si="9"/>
        <v>0.44308939908486739</v>
      </c>
      <c r="V63" s="10"/>
      <c r="W63" s="8">
        <f t="shared" si="10"/>
        <v>2329.9575965150402</v>
      </c>
      <c r="X63" s="8">
        <f t="shared" si="11"/>
        <v>175949.54591385403</v>
      </c>
      <c r="Y63" s="10">
        <f t="shared" si="0"/>
        <v>0.28432618386399078</v>
      </c>
      <c r="Z63" s="10">
        <f t="shared" si="12"/>
        <v>0.53322245251301148</v>
      </c>
      <c r="AA63" s="10"/>
      <c r="AB63">
        <v>1000</v>
      </c>
      <c r="AC63">
        <v>700</v>
      </c>
      <c r="AD63">
        <f t="shared" si="13"/>
        <v>8.4172133026331739</v>
      </c>
      <c r="AE63">
        <f t="shared" si="14"/>
        <v>7.2249063981440713</v>
      </c>
      <c r="AF63">
        <f t="shared" si="15"/>
        <v>6.39291465664299</v>
      </c>
      <c r="AG63">
        <f t="shared" si="16"/>
        <v>7.0875818600232146</v>
      </c>
    </row>
    <row r="64" spans="2:33" x14ac:dyDescent="0.2">
      <c r="B64">
        <v>4632.1054356863124</v>
      </c>
      <c r="C64">
        <v>35.462243031391893</v>
      </c>
      <c r="D64">
        <v>600</v>
      </c>
      <c r="F64" s="1">
        <v>4.0780928000000003</v>
      </c>
      <c r="G64" s="1">
        <f t="shared" si="2"/>
        <v>4078.0928000000004</v>
      </c>
      <c r="H64" s="1">
        <v>34.215401200000002</v>
      </c>
      <c r="I64" s="1">
        <v>400</v>
      </c>
      <c r="J64" s="1"/>
      <c r="K64" s="4">
        <v>4.0780928000000003</v>
      </c>
      <c r="L64" s="4">
        <f t="shared" si="3"/>
        <v>4078.0928000000004</v>
      </c>
      <c r="M64" s="4">
        <v>34.215401200000002</v>
      </c>
      <c r="N64" s="4">
        <v>400</v>
      </c>
      <c r="P64" s="8">
        <f t="shared" si="4"/>
        <v>2735.2153520143142</v>
      </c>
      <c r="Q64" s="8">
        <f t="shared" si="5"/>
        <v>1803319.8403085491</v>
      </c>
      <c r="R64" s="10">
        <f t="shared" si="6"/>
        <v>0.10843227066710596</v>
      </c>
      <c r="S64" s="8">
        <f t="shared" si="7"/>
        <v>1659.693054821136</v>
      </c>
      <c r="T64" s="8">
        <f t="shared" si="8"/>
        <v>5848657.3274811972</v>
      </c>
      <c r="U64" s="10">
        <f t="shared" si="9"/>
        <v>0.35167538236815749</v>
      </c>
      <c r="V64" s="10"/>
      <c r="W64" s="8">
        <f t="shared" si="10"/>
        <v>2312.2145401795829</v>
      </c>
      <c r="X64" s="8">
        <f t="shared" si="11"/>
        <v>178929.68681284183</v>
      </c>
      <c r="Y64" s="10">
        <f t="shared" si="0"/>
        <v>0.18750260735412985</v>
      </c>
      <c r="Z64" s="10">
        <f t="shared" si="12"/>
        <v>0.43301571259497024</v>
      </c>
      <c r="AA64" s="10"/>
    </row>
    <row r="65" spans="2:27" x14ac:dyDescent="0.2">
      <c r="B65">
        <v>4813.5771412407812</v>
      </c>
      <c r="C65">
        <v>35.879913498492172</v>
      </c>
      <c r="D65">
        <v>600</v>
      </c>
      <c r="F65" s="1">
        <v>2.8508843000000001</v>
      </c>
      <c r="G65" s="1">
        <f t="shared" si="2"/>
        <v>2850.8843000000002</v>
      </c>
      <c r="H65" s="1">
        <v>34.282770900000003</v>
      </c>
      <c r="I65" s="1">
        <v>400</v>
      </c>
      <c r="J65" s="1"/>
      <c r="K65" s="4">
        <v>2.8508843000000001</v>
      </c>
      <c r="L65" s="4">
        <f t="shared" si="3"/>
        <v>2850.8843000000002</v>
      </c>
      <c r="M65" s="4">
        <v>34.282770900000003</v>
      </c>
      <c r="N65" s="4">
        <v>400</v>
      </c>
      <c r="P65" s="8">
        <f t="shared" si="4"/>
        <v>2718.8532502552057</v>
      </c>
      <c r="Q65" s="8">
        <f t="shared" si="5"/>
        <v>17432.198096712393</v>
      </c>
      <c r="R65" s="10">
        <f t="shared" si="6"/>
        <v>2.1448304561552962E-3</v>
      </c>
      <c r="S65" s="8">
        <f t="shared" si="7"/>
        <v>1649.0530265019072</v>
      </c>
      <c r="T65" s="8">
        <f t="shared" si="8"/>
        <v>1444398.409958048</v>
      </c>
      <c r="U65" s="10">
        <f t="shared" si="9"/>
        <v>0.17771652681508748</v>
      </c>
      <c r="V65" s="10"/>
      <c r="W65" s="8">
        <f t="shared" si="10"/>
        <v>2291.8819504781573</v>
      </c>
      <c r="X65" s="8">
        <f t="shared" si="11"/>
        <v>182304.49083330217</v>
      </c>
      <c r="Y65" s="10">
        <f t="shared" si="0"/>
        <v>3.8447497901861166E-2</v>
      </c>
      <c r="Z65" s="10">
        <f t="shared" si="12"/>
        <v>0.19608033532677663</v>
      </c>
      <c r="AA65" s="10"/>
    </row>
    <row r="66" spans="2:27" x14ac:dyDescent="0.2">
      <c r="B66">
        <v>3714.2178531780455</v>
      </c>
      <c r="C66">
        <v>36.508764511041996</v>
      </c>
      <c r="D66">
        <v>600</v>
      </c>
      <c r="F66" s="1">
        <v>2.92889541</v>
      </c>
      <c r="G66" s="1">
        <f t="shared" si="2"/>
        <v>2928.8954100000001</v>
      </c>
      <c r="H66" s="1">
        <v>34.398352899999999</v>
      </c>
      <c r="I66" s="1">
        <v>400</v>
      </c>
      <c r="J66" s="1"/>
      <c r="K66" s="4">
        <v>2.92889541</v>
      </c>
      <c r="L66" s="4">
        <f t="shared" si="3"/>
        <v>2928.8954100000001</v>
      </c>
      <c r="M66" s="4">
        <v>34.398352899999999</v>
      </c>
      <c r="N66" s="4">
        <v>400</v>
      </c>
      <c r="P66" s="8">
        <f t="shared" si="4"/>
        <v>2691.1417504233964</v>
      </c>
      <c r="Q66" s="8">
        <f t="shared" si="5"/>
        <v>56526.80264206756</v>
      </c>
      <c r="R66" s="10">
        <f t="shared" si="6"/>
        <v>6.5894124792489359E-3</v>
      </c>
      <c r="S66" s="8">
        <f t="shared" si="7"/>
        <v>1631.0497236262599</v>
      </c>
      <c r="T66" s="8">
        <f t="shared" si="8"/>
        <v>1684403.4256389246</v>
      </c>
      <c r="U66" s="10">
        <f t="shared" si="9"/>
        <v>0.19635338342548816</v>
      </c>
      <c r="V66" s="10"/>
      <c r="W66" s="8">
        <f t="shared" si="10"/>
        <v>2257.6973340378759</v>
      </c>
      <c r="X66" s="8">
        <f t="shared" si="11"/>
        <v>187874.06209578449</v>
      </c>
      <c r="Y66" s="10">
        <f t="shared" si="0"/>
        <v>5.2516246592879644E-2</v>
      </c>
      <c r="Z66" s="10">
        <f t="shared" si="12"/>
        <v>0.22916423497762395</v>
      </c>
      <c r="AA66" s="10"/>
    </row>
    <row r="67" spans="2:27" x14ac:dyDescent="0.2">
      <c r="B67">
        <v>3534.6268767015472</v>
      </c>
      <c r="C67">
        <v>37.864760854256204</v>
      </c>
      <c r="D67">
        <v>600</v>
      </c>
      <c r="F67" s="1">
        <v>5.4473124100000003</v>
      </c>
      <c r="G67" s="1">
        <f t="shared" si="2"/>
        <v>5447.3124100000005</v>
      </c>
      <c r="H67" s="1">
        <v>34.401274200000003</v>
      </c>
      <c r="I67" s="1">
        <v>400</v>
      </c>
      <c r="J67" s="1"/>
      <c r="K67" s="4">
        <v>5.4473124100000003</v>
      </c>
      <c r="L67" s="4">
        <f t="shared" si="3"/>
        <v>5447.3124100000005</v>
      </c>
      <c r="M67" s="4">
        <v>34.401274200000003</v>
      </c>
      <c r="N67" s="4">
        <v>400</v>
      </c>
      <c r="P67" s="8">
        <f t="shared" si="4"/>
        <v>2690.4471722585008</v>
      </c>
      <c r="Q67" s="8">
        <f t="shared" si="5"/>
        <v>7600305.9390674951</v>
      </c>
      <c r="R67" s="10">
        <f t="shared" si="6"/>
        <v>0.25613357303597312</v>
      </c>
      <c r="S67" s="8">
        <f t="shared" si="7"/>
        <v>1630.5987539873377</v>
      </c>
      <c r="T67" s="8">
        <f t="shared" si="8"/>
        <v>14567303.131993547</v>
      </c>
      <c r="U67" s="10">
        <f t="shared" si="9"/>
        <v>0.49092436944103063</v>
      </c>
      <c r="V67" s="10"/>
      <c r="W67" s="8">
        <f t="shared" si="10"/>
        <v>2256.844543792994</v>
      </c>
      <c r="X67" s="8">
        <f t="shared" si="11"/>
        <v>188011.2394121963</v>
      </c>
      <c r="Y67" s="10">
        <f t="shared" si="0"/>
        <v>0.34303954140441562</v>
      </c>
      <c r="Z67" s="10">
        <f t="shared" si="12"/>
        <v>0.58569577547086304</v>
      </c>
      <c r="AA67" s="10"/>
    </row>
    <row r="68" spans="2:27" x14ac:dyDescent="0.2">
      <c r="B68">
        <v>1842.0187668373353</v>
      </c>
      <c r="C68">
        <v>40.894798021246388</v>
      </c>
      <c r="D68">
        <v>600</v>
      </c>
      <c r="F68" s="1">
        <v>2.6523520899999999</v>
      </c>
      <c r="G68" s="1">
        <f t="shared" si="2"/>
        <v>2652.3520899999999</v>
      </c>
      <c r="H68" s="1">
        <v>34.465277999999998</v>
      </c>
      <c r="I68" s="1">
        <v>400</v>
      </c>
      <c r="J68" s="1"/>
      <c r="K68" s="4">
        <v>2.6523520899999999</v>
      </c>
      <c r="L68" s="4">
        <f t="shared" si="3"/>
        <v>2652.3520899999999</v>
      </c>
      <c r="M68" s="4">
        <v>34.465277999999998</v>
      </c>
      <c r="N68" s="4">
        <v>400</v>
      </c>
      <c r="P68" s="8">
        <f t="shared" si="4"/>
        <v>2675.3005954487262</v>
      </c>
      <c r="Q68" s="8">
        <f t="shared" si="5"/>
        <v>526.63390233022233</v>
      </c>
      <c r="R68" s="10">
        <f t="shared" si="6"/>
        <v>7.4859421128577278E-5</v>
      </c>
      <c r="S68" s="8">
        <f t="shared" si="7"/>
        <v>1620.7678833509858</v>
      </c>
      <c r="T68" s="8">
        <f t="shared" si="8"/>
        <v>1064165.9754076756</v>
      </c>
      <c r="U68" s="10">
        <f t="shared" si="9"/>
        <v>0.15126798436496086</v>
      </c>
      <c r="V68" s="10"/>
      <c r="W68" s="8">
        <f t="shared" si="10"/>
        <v>2238.2965865354718</v>
      </c>
      <c r="X68" s="8">
        <f t="shared" si="11"/>
        <v>190972.50380625576</v>
      </c>
      <c r="Y68" s="10">
        <f t="shared" si="0"/>
        <v>2.4369957616027373E-2</v>
      </c>
      <c r="Z68" s="10">
        <f t="shared" si="12"/>
        <v>0.1561088005719965</v>
      </c>
      <c r="AA68" s="10"/>
    </row>
    <row r="69" spans="2:27" x14ac:dyDescent="0.2">
      <c r="B69">
        <v>1324.9812396138698</v>
      </c>
      <c r="C69">
        <v>44.259040466000208</v>
      </c>
      <c r="D69">
        <v>600</v>
      </c>
      <c r="F69" s="1">
        <v>2.6913410899999999</v>
      </c>
      <c r="G69" s="1">
        <f t="shared" si="2"/>
        <v>2691.3410899999999</v>
      </c>
      <c r="H69" s="1">
        <v>34.485602200000002</v>
      </c>
      <c r="I69" s="1">
        <v>400</v>
      </c>
      <c r="J69" s="1"/>
      <c r="K69" s="4">
        <v>2.6913410899999999</v>
      </c>
      <c r="L69" s="4">
        <f t="shared" si="3"/>
        <v>2691.3410899999999</v>
      </c>
      <c r="M69" s="4">
        <v>34.485602200000002</v>
      </c>
      <c r="N69" s="4">
        <v>400</v>
      </c>
      <c r="P69" s="8">
        <f t="shared" si="4"/>
        <v>2670.5191702211259</v>
      </c>
      <c r="Q69" s="8">
        <f t="shared" si="5"/>
        <v>433.55234327786269</v>
      </c>
      <c r="R69" s="10">
        <f t="shared" si="6"/>
        <v>5.9855498730026951E-5</v>
      </c>
      <c r="S69" s="8">
        <f t="shared" si="7"/>
        <v>1617.6658421365307</v>
      </c>
      <c r="T69" s="8">
        <f t="shared" si="8"/>
        <v>1152778.5378746819</v>
      </c>
      <c r="U69" s="10">
        <f t="shared" si="9"/>
        <v>0.1591506432374149</v>
      </c>
      <c r="V69" s="10"/>
      <c r="W69" s="8">
        <f t="shared" si="10"/>
        <v>2232.4607141418119</v>
      </c>
      <c r="X69" s="8">
        <f t="shared" si="11"/>
        <v>191895.21094259233</v>
      </c>
      <c r="Y69" s="10">
        <f t="shared" si="0"/>
        <v>2.9071101449593229E-2</v>
      </c>
      <c r="Z69" s="10">
        <f t="shared" si="12"/>
        <v>0.1705024969013452</v>
      </c>
      <c r="AA69" s="10"/>
    </row>
    <row r="70" spans="2:27" x14ac:dyDescent="0.2">
      <c r="B70">
        <v>1167.0875471511833</v>
      </c>
      <c r="C70">
        <v>47.860574625719323</v>
      </c>
      <c r="D70">
        <v>600</v>
      </c>
      <c r="F70" s="1">
        <v>2.5276170200000001</v>
      </c>
      <c r="G70" s="1">
        <f t="shared" si="2"/>
        <v>2527.6170200000001</v>
      </c>
      <c r="H70" s="1">
        <v>34.685539300000002</v>
      </c>
      <c r="I70" s="1">
        <v>400</v>
      </c>
      <c r="J70" s="1"/>
      <c r="K70" s="4">
        <v>2.5276170200000001</v>
      </c>
      <c r="L70" s="4">
        <f t="shared" si="3"/>
        <v>2527.6170200000001</v>
      </c>
      <c r="M70" s="4">
        <v>34.685539300000002</v>
      </c>
      <c r="N70" s="4">
        <v>400</v>
      </c>
      <c r="P70" s="8">
        <f t="shared" si="4"/>
        <v>2624.1969388829389</v>
      </c>
      <c r="Q70" s="8">
        <f t="shared" si="5"/>
        <v>9327.6807314350244</v>
      </c>
      <c r="R70" s="10">
        <f t="shared" si="6"/>
        <v>1.4599941998518493E-3</v>
      </c>
      <c r="S70" s="8">
        <f t="shared" si="7"/>
        <v>1587.6467508685175</v>
      </c>
      <c r="T70" s="8">
        <f t="shared" si="8"/>
        <v>883544.10685111186</v>
      </c>
      <c r="U70" s="10">
        <f t="shared" si="9"/>
        <v>0.13829474962287325</v>
      </c>
      <c r="V70" s="10"/>
      <c r="W70" s="8">
        <f t="shared" si="10"/>
        <v>2176.3974495865878</v>
      </c>
      <c r="X70" s="8">
        <f t="shared" si="11"/>
        <v>200524.38261407288</v>
      </c>
      <c r="Y70" s="10">
        <f t="shared" si="0"/>
        <v>1.93078925194251E-2</v>
      </c>
      <c r="Z70" s="10">
        <f t="shared" si="12"/>
        <v>0.13895284279000952</v>
      </c>
      <c r="AA70" s="10"/>
    </row>
    <row r="71" spans="2:27" x14ac:dyDescent="0.2">
      <c r="B71">
        <v>884.00706962462323</v>
      </c>
      <c r="C71">
        <v>52.591820788009294</v>
      </c>
      <c r="D71">
        <v>600</v>
      </c>
      <c r="F71" s="1">
        <v>5.1589108699999997</v>
      </c>
      <c r="G71" s="1">
        <f t="shared" si="2"/>
        <v>5158.9108699999997</v>
      </c>
      <c r="H71" s="1">
        <v>34.720449000000002</v>
      </c>
      <c r="I71" s="1">
        <v>400</v>
      </c>
      <c r="J71" s="1"/>
      <c r="K71" s="4">
        <v>5.1589108699999997</v>
      </c>
      <c r="L71" s="4">
        <f t="shared" si="3"/>
        <v>5158.9108699999997</v>
      </c>
      <c r="M71" s="4">
        <v>34.720449000000002</v>
      </c>
      <c r="N71" s="4">
        <v>400</v>
      </c>
      <c r="P71" s="8">
        <f t="shared" si="4"/>
        <v>2616.2397760737731</v>
      </c>
      <c r="Q71" s="8">
        <f t="shared" si="5"/>
        <v>6465176.2918879939</v>
      </c>
      <c r="R71" s="10">
        <f t="shared" si="6"/>
        <v>0.24292058724679277</v>
      </c>
      <c r="S71" s="8">
        <f t="shared" si="7"/>
        <v>1582.49621702683</v>
      </c>
      <c r="T71" s="8">
        <f t="shared" si="8"/>
        <v>12790741.770001197</v>
      </c>
      <c r="U71" s="10">
        <f t="shared" si="9"/>
        <v>0.48059547981535561</v>
      </c>
      <c r="V71" s="10"/>
      <c r="W71" s="8">
        <f t="shared" si="10"/>
        <v>2166.8527651017516</v>
      </c>
      <c r="X71" s="8">
        <f t="shared" si="11"/>
        <v>201948.68563036775</v>
      </c>
      <c r="Y71" s="10">
        <f t="shared" si="0"/>
        <v>0.33637522164982631</v>
      </c>
      <c r="Z71" s="10">
        <f t="shared" si="12"/>
        <v>0.57997863895994162</v>
      </c>
      <c r="AA71" s="10"/>
    </row>
    <row r="72" spans="2:27" x14ac:dyDescent="0.2">
      <c r="B72">
        <v>630.29727812688293</v>
      </c>
      <c r="C72">
        <v>58.051924325953451</v>
      </c>
      <c r="D72">
        <v>600</v>
      </c>
      <c r="F72" s="1">
        <v>5.3770596099999999</v>
      </c>
      <c r="G72" s="1">
        <f t="shared" si="2"/>
        <v>5377.0596100000002</v>
      </c>
      <c r="H72" s="1">
        <v>34.9934358</v>
      </c>
      <c r="I72" s="1">
        <v>400</v>
      </c>
      <c r="J72" s="1"/>
      <c r="K72" s="4">
        <v>5.3770596099999999</v>
      </c>
      <c r="L72" s="4">
        <f t="shared" si="3"/>
        <v>5377.0596100000002</v>
      </c>
      <c r="M72" s="4">
        <v>34.9934358</v>
      </c>
      <c r="N72" s="4">
        <v>400</v>
      </c>
      <c r="P72" s="8">
        <f t="shared" si="4"/>
        <v>2555.3152441309612</v>
      </c>
      <c r="Q72" s="8">
        <f t="shared" si="5"/>
        <v>7962241.2663136655</v>
      </c>
      <c r="R72" s="10">
        <f t="shared" si="6"/>
        <v>0.27538839248829389</v>
      </c>
      <c r="S72" s="8">
        <f t="shared" si="7"/>
        <v>1543.1204139925187</v>
      </c>
      <c r="T72" s="8">
        <f t="shared" si="8"/>
        <v>14699089.758682495</v>
      </c>
      <c r="U72" s="10">
        <f t="shared" si="9"/>
        <v>0.50839437845354674</v>
      </c>
      <c r="V72" s="10"/>
      <c r="W72" s="8">
        <f t="shared" si="10"/>
        <v>2094.59225739875</v>
      </c>
      <c r="X72" s="8">
        <f t="shared" si="11"/>
        <v>212265.67050344928</v>
      </c>
      <c r="Y72" s="10">
        <f t="shared" ref="Y72:Y135" si="17">(ABS(W72-L72)/L72)^2</f>
        <v>0.37265858312603517</v>
      </c>
      <c r="Z72" s="10">
        <f t="shared" si="12"/>
        <v>0.61045768332132178</v>
      </c>
      <c r="AA72" s="10"/>
    </row>
    <row r="73" spans="2:27" x14ac:dyDescent="0.2">
      <c r="B73">
        <v>528.93312182256261</v>
      </c>
      <c r="C73">
        <v>65.721831890514878</v>
      </c>
      <c r="D73">
        <v>600</v>
      </c>
      <c r="F73" s="1">
        <v>5.1000551300000003</v>
      </c>
      <c r="G73" s="1">
        <f t="shared" ref="G73:G136" si="18">F73*1000</f>
        <v>5100.0551300000006</v>
      </c>
      <c r="H73" s="1">
        <v>35.1860438</v>
      </c>
      <c r="I73" s="1">
        <v>400</v>
      </c>
      <c r="J73" s="1"/>
      <c r="K73" s="4">
        <v>5.1000551300000003</v>
      </c>
      <c r="L73" s="4">
        <f t="shared" ref="L73:L136" si="19">K73*1000</f>
        <v>5100.0551300000006</v>
      </c>
      <c r="M73" s="4">
        <v>35.1860438</v>
      </c>
      <c r="N73" s="4">
        <v>400</v>
      </c>
      <c r="P73" s="8">
        <f t="shared" ref="P73:P136" si="20">(((8.314*N73)/$M73)*(1+P$5/($M73-P$4))-P$3/($M73^2))</f>
        <v>2513.6722580236092</v>
      </c>
      <c r="Q73" s="8">
        <f t="shared" ref="Q73:Q136" si="21">(P73-L73)^2</f>
        <v>6689376.3604528466</v>
      </c>
      <c r="R73" s="10">
        <f t="shared" ref="R73:R136" si="22">(ABS(P73-L73)/L73)^2</f>
        <v>0.25717922880062205</v>
      </c>
      <c r="S73" s="8">
        <f t="shared" ref="S73:S136" si="23">(((8.314*N73)/$M73)*(1+S$5/($M73-S$4))-S$3/($M73^2))</f>
        <v>1516.267336340569</v>
      </c>
      <c r="T73" s="8">
        <f t="shared" ref="T73:T136" si="24">(S73-L73)^2</f>
        <v>12843534.949982336</v>
      </c>
      <c r="U73" s="10">
        <f t="shared" ref="U73:U136" si="25">(ABS(S73-L73)/L73)^2</f>
        <v>0.49378151796600167</v>
      </c>
      <c r="V73" s="10"/>
      <c r="W73" s="8">
        <f t="shared" ref="W73:W136" si="26">(((8.314*N73)/$M73)*(1+W$5/($M73-W$4))-W$3/($M73^2))</f>
        <v>2046.0207150647018</v>
      </c>
      <c r="X73" s="8">
        <f t="shared" ref="X73:X136" si="27">(W73-P73)^2</f>
        <v>218697.9656318468</v>
      </c>
      <c r="Y73" s="10">
        <f t="shared" si="17"/>
        <v>0.35858994856085763</v>
      </c>
      <c r="Z73" s="10">
        <f t="shared" ref="Z73:Z136" si="28">(ABS(W73-L73)/L73)</f>
        <v>0.59882380427038606</v>
      </c>
      <c r="AA73" s="10"/>
    </row>
    <row r="74" spans="2:27" x14ac:dyDescent="0.2">
      <c r="B74">
        <v>370.71864368435553</v>
      </c>
      <c r="C74">
        <v>70.972721877731246</v>
      </c>
      <c r="D74">
        <v>600</v>
      </c>
      <c r="F74" s="1">
        <v>2.3921064599999999</v>
      </c>
      <c r="G74" s="1">
        <f t="shared" si="18"/>
        <v>2392.10646</v>
      </c>
      <c r="H74" s="1">
        <v>35.332639499999999</v>
      </c>
      <c r="I74" s="1">
        <v>400</v>
      </c>
      <c r="J74" s="1"/>
      <c r="K74" s="4">
        <v>2.3921064599999999</v>
      </c>
      <c r="L74" s="4">
        <f t="shared" si="19"/>
        <v>2392.10646</v>
      </c>
      <c r="M74" s="4">
        <v>35.332639499999999</v>
      </c>
      <c r="N74" s="4">
        <v>400</v>
      </c>
      <c r="P74" s="8">
        <f t="shared" si="20"/>
        <v>2482.6939358947857</v>
      </c>
      <c r="Q74" s="8">
        <f t="shared" si="21"/>
        <v>8206.090788988382</v>
      </c>
      <c r="R74" s="10">
        <f t="shared" si="22"/>
        <v>1.4340863752030492E-3</v>
      </c>
      <c r="S74" s="8">
        <f t="shared" si="23"/>
        <v>1496.3235900919699</v>
      </c>
      <c r="T74" s="8">
        <f t="shared" si="24"/>
        <v>802426.9500206667</v>
      </c>
      <c r="U74" s="10">
        <f t="shared" si="25"/>
        <v>0.14023115094760449</v>
      </c>
      <c r="V74" s="10"/>
      <c r="W74" s="8">
        <f t="shared" si="26"/>
        <v>2010.3114429456298</v>
      </c>
      <c r="X74" s="8">
        <f t="shared" si="27"/>
        <v>223145.21964485932</v>
      </c>
      <c r="Y74" s="10">
        <f t="shared" si="17"/>
        <v>2.5474138408326394E-2</v>
      </c>
      <c r="Z74" s="10">
        <f t="shared" si="28"/>
        <v>0.15960619790072814</v>
      </c>
      <c r="AA74" s="10"/>
    </row>
    <row r="75" spans="2:27" x14ac:dyDescent="0.2">
      <c r="B75">
        <v>321.36395757248852</v>
      </c>
      <c r="C75">
        <v>78.389856355248199</v>
      </c>
      <c r="D75">
        <v>600</v>
      </c>
      <c r="F75" s="1">
        <v>3.71521452</v>
      </c>
      <c r="G75" s="1">
        <f t="shared" si="18"/>
        <v>3715.21452</v>
      </c>
      <c r="H75" s="1">
        <v>35.391046199999998</v>
      </c>
      <c r="I75" s="1">
        <v>400</v>
      </c>
      <c r="J75" s="1"/>
      <c r="K75" s="4">
        <v>3.71521452</v>
      </c>
      <c r="L75" s="4">
        <f t="shared" si="19"/>
        <v>3715.21452</v>
      </c>
      <c r="M75" s="4">
        <v>35.391046199999998</v>
      </c>
      <c r="N75" s="4">
        <v>400</v>
      </c>
      <c r="P75" s="8">
        <f t="shared" si="20"/>
        <v>2470.519867071192</v>
      </c>
      <c r="Q75" s="8">
        <f t="shared" si="21"/>
        <v>1549264.7790295656</v>
      </c>
      <c r="R75" s="10">
        <f t="shared" si="22"/>
        <v>0.1122426358651326</v>
      </c>
      <c r="S75" s="8">
        <f t="shared" si="23"/>
        <v>1488.4935435038069</v>
      </c>
      <c r="T75" s="8">
        <f t="shared" si="24"/>
        <v>4958286.3071681596</v>
      </c>
      <c r="U75" s="10">
        <f t="shared" si="25"/>
        <v>0.35922273069368471</v>
      </c>
      <c r="V75" s="10"/>
      <c r="W75" s="8">
        <f t="shared" si="26"/>
        <v>1996.3757622845833</v>
      </c>
      <c r="X75" s="8">
        <f t="shared" si="27"/>
        <v>224812.6321038946</v>
      </c>
      <c r="Y75" s="10">
        <f t="shared" si="17"/>
        <v>0.21404371745288583</v>
      </c>
      <c r="Z75" s="10">
        <f t="shared" si="28"/>
        <v>0.46264858959353355</v>
      </c>
      <c r="AA75" s="10"/>
    </row>
    <row r="76" spans="2:27" x14ac:dyDescent="0.2">
      <c r="B76">
        <v>249.47063231532442</v>
      </c>
      <c r="C76">
        <v>86.07273925632829</v>
      </c>
      <c r="D76">
        <v>600</v>
      </c>
      <c r="F76" s="1">
        <v>5.3044664199999998</v>
      </c>
      <c r="G76" s="1">
        <f t="shared" si="18"/>
        <v>5304.4664199999997</v>
      </c>
      <c r="H76" s="1">
        <v>35.433445200000001</v>
      </c>
      <c r="I76" s="1">
        <v>400</v>
      </c>
      <c r="J76" s="1"/>
      <c r="K76" s="4">
        <v>5.3044664199999998</v>
      </c>
      <c r="L76" s="4">
        <f t="shared" si="19"/>
        <v>5304.4664199999997</v>
      </c>
      <c r="M76" s="4">
        <v>35.433445200000001</v>
      </c>
      <c r="N76" s="4">
        <v>400</v>
      </c>
      <c r="P76" s="8">
        <f t="shared" si="20"/>
        <v>2461.7415553777446</v>
      </c>
      <c r="Q76" s="8">
        <f t="shared" si="21"/>
        <v>8081084.6559416186</v>
      </c>
      <c r="R76" s="10">
        <f t="shared" si="22"/>
        <v>0.28720119822457257</v>
      </c>
      <c r="S76" s="8">
        <f t="shared" si="23"/>
        <v>1482.8502211889038</v>
      </c>
      <c r="T76" s="8">
        <f t="shared" si="24"/>
        <v>14604750.371015372</v>
      </c>
      <c r="U76" s="10">
        <f t="shared" si="25"/>
        <v>0.5190518333751617</v>
      </c>
      <c r="V76" s="10"/>
      <c r="W76" s="8">
        <f t="shared" si="26"/>
        <v>1986.3611161879082</v>
      </c>
      <c r="X76" s="8">
        <f t="shared" si="27"/>
        <v>225986.56196432171</v>
      </c>
      <c r="Y76" s="10">
        <f t="shared" si="17"/>
        <v>0.39128835262716138</v>
      </c>
      <c r="Z76" s="10">
        <f t="shared" si="28"/>
        <v>0.62553045699403109</v>
      </c>
      <c r="AA76" s="10"/>
    </row>
    <row r="77" spans="2:27" x14ac:dyDescent="0.2">
      <c r="B77">
        <v>202.61967741678893</v>
      </c>
      <c r="C77">
        <v>94.829710773680617</v>
      </c>
      <c r="D77">
        <v>600</v>
      </c>
      <c r="F77" s="1">
        <v>2.2452344900000001</v>
      </c>
      <c r="G77" s="1">
        <f t="shared" si="18"/>
        <v>2245.2344900000003</v>
      </c>
      <c r="H77" s="1">
        <v>35.513941500000001</v>
      </c>
      <c r="I77" s="1">
        <v>400</v>
      </c>
      <c r="J77" s="1"/>
      <c r="K77" s="4">
        <v>2.2452344900000001</v>
      </c>
      <c r="L77" s="4">
        <f t="shared" si="19"/>
        <v>2245.2344900000003</v>
      </c>
      <c r="M77" s="4">
        <v>35.513941500000001</v>
      </c>
      <c r="N77" s="4">
        <v>400</v>
      </c>
      <c r="P77" s="8">
        <f t="shared" si="20"/>
        <v>2445.2110040098191</v>
      </c>
      <c r="Q77" s="8">
        <f t="shared" si="21"/>
        <v>39990.606155519279</v>
      </c>
      <c r="R77" s="10">
        <f t="shared" si="22"/>
        <v>7.9329474428170028E-3</v>
      </c>
      <c r="S77" s="8">
        <f t="shared" si="23"/>
        <v>1472.2292729963622</v>
      </c>
      <c r="T77" s="8">
        <f t="shared" si="24"/>
        <v>597537.0655148417</v>
      </c>
      <c r="U77" s="10">
        <f t="shared" si="25"/>
        <v>0.11853359054949256</v>
      </c>
      <c r="V77" s="10"/>
      <c r="W77" s="8">
        <f t="shared" si="26"/>
        <v>1967.5791035417144</v>
      </c>
      <c r="X77" s="8">
        <f t="shared" si="27"/>
        <v>228132.23234477351</v>
      </c>
      <c r="Y77" s="10">
        <f t="shared" si="17"/>
        <v>1.5292862940800548E-2</v>
      </c>
      <c r="Z77" s="10">
        <f t="shared" si="28"/>
        <v>0.12366431555141745</v>
      </c>
      <c r="AA77" s="10"/>
    </row>
    <row r="78" spans="2:27" x14ac:dyDescent="0.2">
      <c r="B78">
        <v>152.42214381719492</v>
      </c>
      <c r="C78">
        <v>107.53178565040531</v>
      </c>
      <c r="D78">
        <v>600</v>
      </c>
      <c r="F78" s="1">
        <v>5.1798946499999996</v>
      </c>
      <c r="G78" s="1">
        <f t="shared" si="18"/>
        <v>5179.8946499999993</v>
      </c>
      <c r="H78" s="1">
        <v>35.6408816</v>
      </c>
      <c r="I78" s="1">
        <v>400</v>
      </c>
      <c r="J78" s="1"/>
      <c r="K78" s="4">
        <v>5.1798946499999996</v>
      </c>
      <c r="L78" s="4">
        <f t="shared" si="19"/>
        <v>5179.8946499999993</v>
      </c>
      <c r="M78" s="4">
        <v>35.6408816</v>
      </c>
      <c r="N78" s="4">
        <v>400</v>
      </c>
      <c r="P78" s="8">
        <f t="shared" si="20"/>
        <v>2419.4979202429777</v>
      </c>
      <c r="Q78" s="8">
        <f t="shared" si="21"/>
        <v>7619790.105653259</v>
      </c>
      <c r="R78" s="10">
        <f t="shared" si="22"/>
        <v>0.28398876191543954</v>
      </c>
      <c r="S78" s="8">
        <f t="shared" si="23"/>
        <v>1455.7242960318003</v>
      </c>
      <c r="T78" s="8">
        <f t="shared" si="24"/>
        <v>13869444.82537562</v>
      </c>
      <c r="U78" s="10">
        <f t="shared" si="25"/>
        <v>0.51691272460256876</v>
      </c>
      <c r="V78" s="10"/>
      <c r="W78" s="8">
        <f t="shared" si="26"/>
        <v>1938.5615345585275</v>
      </c>
      <c r="X78" s="8">
        <f t="shared" si="27"/>
        <v>231299.80707522226</v>
      </c>
      <c r="Y78" s="10">
        <f t="shared" si="17"/>
        <v>0.39156645423892594</v>
      </c>
      <c r="Z78" s="10">
        <f t="shared" si="28"/>
        <v>0.62575271013310518</v>
      </c>
      <c r="AA78" s="10"/>
    </row>
    <row r="79" spans="2:27" x14ac:dyDescent="0.2">
      <c r="B79">
        <v>124.99099832253748</v>
      </c>
      <c r="C79">
        <v>122.70417644626383</v>
      </c>
      <c r="D79">
        <v>600</v>
      </c>
      <c r="F79" s="1">
        <v>5.3447599200000004</v>
      </c>
      <c r="G79" s="1">
        <f t="shared" si="18"/>
        <v>5344.7599200000004</v>
      </c>
      <c r="H79" s="1">
        <v>35.674598500000002</v>
      </c>
      <c r="I79" s="1">
        <v>400</v>
      </c>
      <c r="J79" s="1"/>
      <c r="K79" s="4">
        <v>5.3447599200000004</v>
      </c>
      <c r="L79" s="4">
        <f t="shared" si="19"/>
        <v>5344.7599200000004</v>
      </c>
      <c r="M79" s="4">
        <v>35.674598500000002</v>
      </c>
      <c r="N79" s="4">
        <v>400</v>
      </c>
      <c r="P79" s="8">
        <f t="shared" si="20"/>
        <v>2412.7401759468862</v>
      </c>
      <c r="Q79" s="8">
        <f t="shared" si="21"/>
        <v>8596739.7795172893</v>
      </c>
      <c r="R79" s="10">
        <f t="shared" si="22"/>
        <v>0.30093824016335985</v>
      </c>
      <c r="S79" s="8">
        <f t="shared" si="23"/>
        <v>1451.3897632856085</v>
      </c>
      <c r="T79" s="8">
        <f t="shared" si="24"/>
        <v>15158331.177194247</v>
      </c>
      <c r="U79" s="10">
        <f t="shared" si="25"/>
        <v>0.53063389439180753</v>
      </c>
      <c r="V79" s="10"/>
      <c r="W79" s="8">
        <f t="shared" si="26"/>
        <v>1930.9749661971275</v>
      </c>
      <c r="X79" s="8">
        <f t="shared" si="27"/>
        <v>232097.71732522899</v>
      </c>
      <c r="Y79" s="10">
        <f t="shared" si="17"/>
        <v>0.40795843380516594</v>
      </c>
      <c r="Z79" s="10">
        <f t="shared" si="28"/>
        <v>0.63871623887698825</v>
      </c>
      <c r="AA79" s="10"/>
    </row>
    <row r="80" spans="2:27" x14ac:dyDescent="0.2">
      <c r="B80">
        <v>91.287319690993272</v>
      </c>
      <c r="C80">
        <v>144.73576374069319</v>
      </c>
      <c r="D80">
        <v>600</v>
      </c>
      <c r="F80" s="1">
        <v>5.0990401900000002</v>
      </c>
      <c r="G80" s="1">
        <f t="shared" si="18"/>
        <v>5099.0401900000006</v>
      </c>
      <c r="H80" s="1">
        <v>35.795838099999997</v>
      </c>
      <c r="I80" s="1">
        <v>400</v>
      </c>
      <c r="J80" s="1"/>
      <c r="K80" s="4">
        <v>5.0990401900000002</v>
      </c>
      <c r="L80" s="4">
        <f t="shared" si="19"/>
        <v>5099.0401900000006</v>
      </c>
      <c r="M80" s="4">
        <v>35.795838099999997</v>
      </c>
      <c r="N80" s="4">
        <v>400</v>
      </c>
      <c r="P80" s="8">
        <f t="shared" si="20"/>
        <v>2388.6860059376995</v>
      </c>
      <c r="Q80" s="8">
        <f t="shared" si="21"/>
        <v>7346019.8030640222</v>
      </c>
      <c r="R80" s="10">
        <f t="shared" si="22"/>
        <v>0.28253693182856343</v>
      </c>
      <c r="S80" s="8">
        <f t="shared" si="23"/>
        <v>1435.9718384507939</v>
      </c>
      <c r="T80" s="8">
        <f t="shared" si="24"/>
        <v>13418069.74812142</v>
      </c>
      <c r="U80" s="10">
        <f t="shared" si="25"/>
        <v>0.51607542034049847</v>
      </c>
      <c r="V80" s="10"/>
      <c r="W80" s="8">
        <f t="shared" si="26"/>
        <v>1904.1033840872105</v>
      </c>
      <c r="X80" s="8">
        <f t="shared" si="27"/>
        <v>234820.317399494</v>
      </c>
      <c r="Y80" s="10">
        <f t="shared" si="17"/>
        <v>0.39259763118999813</v>
      </c>
      <c r="Z80" s="10">
        <f t="shared" si="28"/>
        <v>0.62657611763456011</v>
      </c>
      <c r="AA80" s="10"/>
    </row>
    <row r="81" spans="2:27" x14ac:dyDescent="0.2">
      <c r="B81">
        <v>63.748514910268966</v>
      </c>
      <c r="C81">
        <v>172.69624212812101</v>
      </c>
      <c r="D81">
        <v>600</v>
      </c>
      <c r="F81" s="1">
        <v>3.2271527799999999</v>
      </c>
      <c r="G81" s="1">
        <f t="shared" si="18"/>
        <v>3227.1527799999999</v>
      </c>
      <c r="H81" s="1">
        <v>35.871776199999999</v>
      </c>
      <c r="I81" s="1">
        <v>400</v>
      </c>
      <c r="J81" s="1"/>
      <c r="K81" s="4">
        <v>3.2271527799999999</v>
      </c>
      <c r="L81" s="4">
        <f t="shared" si="19"/>
        <v>3227.1527799999999</v>
      </c>
      <c r="M81" s="4">
        <v>35.871776199999999</v>
      </c>
      <c r="N81" s="4">
        <v>400</v>
      </c>
      <c r="P81" s="8">
        <f t="shared" si="20"/>
        <v>2373.8126234153565</v>
      </c>
      <c r="Q81" s="8">
        <f t="shared" si="21"/>
        <v>728189.42283990374</v>
      </c>
      <c r="R81" s="10">
        <f t="shared" si="22"/>
        <v>6.9920626957931178E-2</v>
      </c>
      <c r="S81" s="8">
        <f t="shared" si="23"/>
        <v>1426.4469754615886</v>
      </c>
      <c r="T81" s="8">
        <f t="shared" si="24"/>
        <v>3242541.3944983268</v>
      </c>
      <c r="U81" s="10">
        <f t="shared" si="25"/>
        <v>0.31134828401677184</v>
      </c>
      <c r="V81" s="10"/>
      <c r="W81" s="8">
        <f t="shared" si="26"/>
        <v>1887.5909571622765</v>
      </c>
      <c r="X81" s="8">
        <f t="shared" si="27"/>
        <v>236411.50873392151</v>
      </c>
      <c r="Y81" s="10">
        <f t="shared" si="17"/>
        <v>0.17230047351463199</v>
      </c>
      <c r="Z81" s="10">
        <f t="shared" si="28"/>
        <v>0.41509092198533082</v>
      </c>
      <c r="AA81" s="10"/>
    </row>
    <row r="82" spans="2:27" x14ac:dyDescent="0.2">
      <c r="B82">
        <v>46.943013591994038</v>
      </c>
      <c r="C82">
        <v>219.30988446582424</v>
      </c>
      <c r="D82">
        <v>600</v>
      </c>
      <c r="F82" s="1">
        <v>5.1149196000000003</v>
      </c>
      <c r="G82" s="1">
        <f t="shared" si="18"/>
        <v>5114.9196000000002</v>
      </c>
      <c r="H82" s="1">
        <v>36.144365899999997</v>
      </c>
      <c r="I82" s="1">
        <v>400</v>
      </c>
      <c r="J82" s="1"/>
      <c r="K82" s="4">
        <v>5.1149196000000003</v>
      </c>
      <c r="L82" s="4">
        <f t="shared" si="19"/>
        <v>5114.9196000000002</v>
      </c>
      <c r="M82" s="4">
        <v>36.144365899999997</v>
      </c>
      <c r="N82" s="4">
        <v>400</v>
      </c>
      <c r="P82" s="8">
        <f t="shared" si="20"/>
        <v>2321.6126045155606</v>
      </c>
      <c r="Q82" s="8">
        <f t="shared" si="21"/>
        <v>7802563.9710223069</v>
      </c>
      <c r="R82" s="10">
        <f t="shared" si="22"/>
        <v>0.29823575899455629</v>
      </c>
      <c r="S82" s="8">
        <f t="shared" si="23"/>
        <v>1393.0698052625362</v>
      </c>
      <c r="T82" s="8">
        <f t="shared" si="24"/>
        <v>13852165.894587303</v>
      </c>
      <c r="U82" s="10">
        <f t="shared" si="25"/>
        <v>0.52946841892402596</v>
      </c>
      <c r="V82" s="10"/>
      <c r="W82" s="8">
        <f t="shared" si="26"/>
        <v>1830.2534492357611</v>
      </c>
      <c r="X82" s="8">
        <f t="shared" si="27"/>
        <v>241433.81947727816</v>
      </c>
      <c r="Y82" s="10">
        <f t="shared" si="17"/>
        <v>0.41238688671697993</v>
      </c>
      <c r="Z82" s="10">
        <f t="shared" si="28"/>
        <v>0.64217356432430317</v>
      </c>
      <c r="AA82" s="10"/>
    </row>
    <row r="83" spans="2:27" x14ac:dyDescent="0.2">
      <c r="B83">
        <v>29.688328181526725</v>
      </c>
      <c r="C83">
        <v>298.99735199752371</v>
      </c>
      <c r="D83">
        <v>600</v>
      </c>
      <c r="F83" s="1">
        <v>5.2348376700000001</v>
      </c>
      <c r="G83" s="1">
        <f t="shared" si="18"/>
        <v>5234.8376699999999</v>
      </c>
      <c r="H83" s="1">
        <v>36.246870600000001</v>
      </c>
      <c r="I83" s="1">
        <v>400</v>
      </c>
      <c r="J83" s="1"/>
      <c r="K83" s="4">
        <v>5.2348376700000001</v>
      </c>
      <c r="L83" s="4">
        <f t="shared" si="19"/>
        <v>5234.8376699999999</v>
      </c>
      <c r="M83" s="4">
        <v>36.246870600000001</v>
      </c>
      <c r="N83" s="4">
        <v>400</v>
      </c>
      <c r="P83" s="8">
        <f t="shared" si="20"/>
        <v>2302.4521147881746</v>
      </c>
      <c r="Q83" s="8">
        <f t="shared" si="21"/>
        <v>8598885.0444149654</v>
      </c>
      <c r="R83" s="10">
        <f t="shared" si="22"/>
        <v>0.31378754773678791</v>
      </c>
      <c r="S83" s="8">
        <f t="shared" si="23"/>
        <v>1380.8386358976231</v>
      </c>
      <c r="T83" s="8">
        <f t="shared" si="24"/>
        <v>14853308.554862052</v>
      </c>
      <c r="U83" s="10">
        <f t="shared" si="25"/>
        <v>0.54202181365771696</v>
      </c>
      <c r="V83" s="10"/>
      <c r="W83" s="8">
        <f t="shared" si="26"/>
        <v>1809.4443783368295</v>
      </c>
      <c r="X83" s="8">
        <f t="shared" si="27"/>
        <v>243056.62820087903</v>
      </c>
      <c r="Y83" s="10">
        <f t="shared" si="17"/>
        <v>0.42816823813443916</v>
      </c>
      <c r="Z83" s="10">
        <f t="shared" si="28"/>
        <v>0.65434565646486809</v>
      </c>
      <c r="AA83" s="10"/>
    </row>
    <row r="84" spans="2:27" x14ac:dyDescent="0.2">
      <c r="B84">
        <v>18.64749576282966</v>
      </c>
      <c r="C84">
        <v>472.46672124136057</v>
      </c>
      <c r="D84">
        <v>600</v>
      </c>
      <c r="F84" s="1">
        <v>5.0386507500000004</v>
      </c>
      <c r="G84" s="1">
        <f t="shared" si="18"/>
        <v>5038.6507500000007</v>
      </c>
      <c r="H84" s="1">
        <v>36.278476499999996</v>
      </c>
      <c r="I84" s="1">
        <v>400</v>
      </c>
      <c r="J84" s="1"/>
      <c r="K84" s="4">
        <v>5.0386507500000004</v>
      </c>
      <c r="L84" s="4">
        <f t="shared" si="19"/>
        <v>5038.6507500000007</v>
      </c>
      <c r="M84" s="4">
        <v>36.278476499999996</v>
      </c>
      <c r="N84" s="4">
        <v>400</v>
      </c>
      <c r="P84" s="8">
        <f t="shared" si="20"/>
        <v>2296.5946948123669</v>
      </c>
      <c r="Q84" s="8">
        <f t="shared" si="21"/>
        <v>7518871.4097911678</v>
      </c>
      <c r="R84" s="10">
        <f t="shared" si="22"/>
        <v>0.29615846072757396</v>
      </c>
      <c r="S84" s="8">
        <f t="shared" si="23"/>
        <v>1377.1017069216734</v>
      </c>
      <c r="T84" s="8">
        <f t="shared" si="24"/>
        <v>13406941.394867815</v>
      </c>
      <c r="U84" s="10">
        <f t="shared" si="25"/>
        <v>0.52808179714289405</v>
      </c>
      <c r="V84" s="10"/>
      <c r="W84" s="8">
        <f t="shared" si="26"/>
        <v>1803.1081211958772</v>
      </c>
      <c r="X84" s="8">
        <f t="shared" si="27"/>
        <v>243528.99833974315</v>
      </c>
      <c r="Y84" s="10">
        <f t="shared" si="17"/>
        <v>0.41234975317354411</v>
      </c>
      <c r="Z84" s="10">
        <f t="shared" si="28"/>
        <v>0.64214465128469622</v>
      </c>
      <c r="AA84" s="10"/>
    </row>
    <row r="85" spans="2:27" x14ac:dyDescent="0.2">
      <c r="B85">
        <v>7.5062007113931104</v>
      </c>
      <c r="C85">
        <v>1190.2562262900401</v>
      </c>
      <c r="D85">
        <v>600</v>
      </c>
      <c r="F85" s="1">
        <v>5.1175941500000004</v>
      </c>
      <c r="G85" s="1">
        <f t="shared" si="18"/>
        <v>5117.5941500000008</v>
      </c>
      <c r="H85" s="1">
        <v>36.314703600000001</v>
      </c>
      <c r="I85" s="1">
        <v>400</v>
      </c>
      <c r="J85" s="1"/>
      <c r="K85" s="4">
        <v>5.1175941500000004</v>
      </c>
      <c r="L85" s="4">
        <f t="shared" si="19"/>
        <v>5117.5941500000008</v>
      </c>
      <c r="M85" s="4">
        <v>36.314703600000001</v>
      </c>
      <c r="N85" s="4">
        <v>400</v>
      </c>
      <c r="P85" s="8">
        <f t="shared" si="20"/>
        <v>2289.9097998832635</v>
      </c>
      <c r="Q85" s="8">
        <f t="shared" si="21"/>
        <v>7995798.7838951144</v>
      </c>
      <c r="R85" s="10">
        <f t="shared" si="22"/>
        <v>0.30530236879801981</v>
      </c>
      <c r="S85" s="8">
        <f t="shared" si="23"/>
        <v>1372.8381113748583</v>
      </c>
      <c r="T85" s="8">
        <f t="shared" si="24"/>
        <v>14023197.78881947</v>
      </c>
      <c r="U85" s="10">
        <f t="shared" si="25"/>
        <v>0.535445628230794</v>
      </c>
      <c r="V85" s="10"/>
      <c r="W85" s="8">
        <f t="shared" si="26"/>
        <v>1795.8910624422322</v>
      </c>
      <c r="X85" s="8">
        <f t="shared" si="27"/>
        <v>244054.51294283068</v>
      </c>
      <c r="Y85" s="10">
        <f t="shared" si="17"/>
        <v>0.42129852422198877</v>
      </c>
      <c r="Z85" s="10">
        <f t="shared" si="28"/>
        <v>0.64907512987480021</v>
      </c>
      <c r="AA85" s="10"/>
    </row>
    <row r="86" spans="2:27" x14ac:dyDescent="0.2">
      <c r="B86">
        <v>5121.3600771450419</v>
      </c>
      <c r="C86">
        <v>30.736218796088327</v>
      </c>
      <c r="D86">
        <v>700</v>
      </c>
      <c r="F86" s="1">
        <v>5.0611742499999997</v>
      </c>
      <c r="G86" s="1">
        <f t="shared" si="18"/>
        <v>5061.17425</v>
      </c>
      <c r="H86" s="1">
        <v>36.555985399999997</v>
      </c>
      <c r="I86" s="1">
        <v>400</v>
      </c>
      <c r="J86" s="1"/>
      <c r="K86" s="4">
        <v>5.0611742499999997</v>
      </c>
      <c r="L86" s="4">
        <f t="shared" si="19"/>
        <v>5061.17425</v>
      </c>
      <c r="M86" s="4">
        <v>36.555985399999997</v>
      </c>
      <c r="N86" s="4">
        <v>400</v>
      </c>
      <c r="P86" s="8">
        <f t="shared" si="20"/>
        <v>2246.16159461089</v>
      </c>
      <c r="Q86" s="8">
        <f t="shared" si="21"/>
        <v>7924296.2500008484</v>
      </c>
      <c r="R86" s="10">
        <f t="shared" si="22"/>
        <v>0.3093557008706751</v>
      </c>
      <c r="S86" s="8">
        <f t="shared" si="23"/>
        <v>1344.9686411720818</v>
      </c>
      <c r="T86" s="8">
        <f t="shared" si="24"/>
        <v>13810184.127084078</v>
      </c>
      <c r="U86" s="10">
        <f t="shared" si="25"/>
        <v>0.53913420889416019</v>
      </c>
      <c r="V86" s="10"/>
      <c r="W86" s="8">
        <f t="shared" si="26"/>
        <v>1749.0339833338314</v>
      </c>
      <c r="X86" s="8">
        <f t="shared" si="27"/>
        <v>247135.86189403426</v>
      </c>
      <c r="Y86" s="10">
        <f t="shared" si="17"/>
        <v>0.42826724680381711</v>
      </c>
      <c r="Z86" s="10">
        <f t="shared" si="28"/>
        <v>0.65442130680763833</v>
      </c>
      <c r="AA86" s="10"/>
    </row>
    <row r="87" spans="2:27" x14ac:dyDescent="0.2">
      <c r="B87">
        <v>4885.3454783630905</v>
      </c>
      <c r="C87">
        <v>32.084765986718686</v>
      </c>
      <c r="D87">
        <v>700</v>
      </c>
      <c r="F87" s="1">
        <v>2.34845156</v>
      </c>
      <c r="G87" s="1">
        <f t="shared" si="18"/>
        <v>2348.45156</v>
      </c>
      <c r="H87" s="1">
        <v>36.649095299999999</v>
      </c>
      <c r="I87" s="1">
        <v>400</v>
      </c>
      <c r="J87" s="1"/>
      <c r="K87" s="4">
        <v>2.34845156</v>
      </c>
      <c r="L87" s="4">
        <f t="shared" si="19"/>
        <v>2348.45156</v>
      </c>
      <c r="M87" s="4">
        <v>36.649095299999999</v>
      </c>
      <c r="N87" s="4">
        <v>400</v>
      </c>
      <c r="P87" s="8">
        <f t="shared" si="20"/>
        <v>2229.6319454096019</v>
      </c>
      <c r="Q87" s="8">
        <f t="shared" si="21"/>
        <v>14118.100811410728</v>
      </c>
      <c r="R87" s="10">
        <f t="shared" si="22"/>
        <v>2.5598414395463093E-3</v>
      </c>
      <c r="S87" s="8">
        <f t="shared" si="23"/>
        <v>1334.4534811751548</v>
      </c>
      <c r="T87" s="8">
        <f t="shared" si="24"/>
        <v>1028192.1038604769</v>
      </c>
      <c r="U87" s="10">
        <f t="shared" si="25"/>
        <v>0.18642796155337502</v>
      </c>
      <c r="V87" s="10"/>
      <c r="W87" s="8">
        <f t="shared" si="26"/>
        <v>1731.4968921511922</v>
      </c>
      <c r="X87" s="8">
        <f t="shared" si="27"/>
        <v>248138.53128475868</v>
      </c>
      <c r="Y87" s="10">
        <f t="shared" si="17"/>
        <v>6.9014968716144001E-2</v>
      </c>
      <c r="Z87" s="10">
        <f t="shared" si="28"/>
        <v>0.26270700165040139</v>
      </c>
      <c r="AA87" s="10"/>
    </row>
    <row r="88" spans="2:27" x14ac:dyDescent="0.2">
      <c r="B88">
        <v>4302.6754915327765</v>
      </c>
      <c r="C88">
        <v>32.659135323857377</v>
      </c>
      <c r="D88">
        <v>700</v>
      </c>
      <c r="F88" s="1">
        <v>5.0037863700000003</v>
      </c>
      <c r="G88" s="1">
        <f t="shared" si="18"/>
        <v>5003.7863699999998</v>
      </c>
      <c r="H88" s="1">
        <v>36.665013600000002</v>
      </c>
      <c r="I88" s="1">
        <v>400</v>
      </c>
      <c r="J88" s="1"/>
      <c r="K88" s="4">
        <v>5.0037863700000003</v>
      </c>
      <c r="L88" s="4">
        <f t="shared" si="19"/>
        <v>5003.7863699999998</v>
      </c>
      <c r="M88" s="4">
        <v>36.665013600000002</v>
      </c>
      <c r="N88" s="4">
        <v>400</v>
      </c>
      <c r="P88" s="8">
        <f t="shared" si="20"/>
        <v>2226.8252566647161</v>
      </c>
      <c r="Q88" s="8">
        <f t="shared" si="21"/>
        <v>7711513.0249763383</v>
      </c>
      <c r="R88" s="10">
        <f t="shared" si="22"/>
        <v>0.30799387287151286</v>
      </c>
      <c r="S88" s="8">
        <f t="shared" si="23"/>
        <v>1332.6688522898298</v>
      </c>
      <c r="T88" s="8">
        <f t="shared" si="24"/>
        <v>13477103.828838481</v>
      </c>
      <c r="U88" s="10">
        <f t="shared" si="25"/>
        <v>0.53826861082792421</v>
      </c>
      <c r="V88" s="10"/>
      <c r="W88" s="8">
        <f t="shared" si="26"/>
        <v>1728.5281688663465</v>
      </c>
      <c r="X88" s="8">
        <f t="shared" si="27"/>
        <v>248299.98770833606</v>
      </c>
      <c r="Y88" s="10">
        <f t="shared" si="17"/>
        <v>0.42844350740958065</v>
      </c>
      <c r="Z88" s="10">
        <f t="shared" si="28"/>
        <v>0.65455596201515165</v>
      </c>
      <c r="AA88" s="10"/>
    </row>
    <row r="89" spans="2:27" x14ac:dyDescent="0.2">
      <c r="B89">
        <v>5250.206153438412</v>
      </c>
      <c r="C89">
        <v>33.098205578454937</v>
      </c>
      <c r="D89">
        <v>700</v>
      </c>
      <c r="F89" s="1">
        <v>1.8657715100000001</v>
      </c>
      <c r="G89" s="1">
        <f t="shared" si="18"/>
        <v>1865.77151</v>
      </c>
      <c r="H89" s="1">
        <v>37.124474399999997</v>
      </c>
      <c r="I89" s="1">
        <v>400</v>
      </c>
      <c r="J89" s="1"/>
      <c r="K89" s="4">
        <v>1.8657715100000001</v>
      </c>
      <c r="L89" s="4">
        <f t="shared" si="19"/>
        <v>1865.77151</v>
      </c>
      <c r="M89" s="4">
        <v>37.124474399999997</v>
      </c>
      <c r="N89" s="4">
        <v>400</v>
      </c>
      <c r="P89" s="8">
        <f t="shared" si="20"/>
        <v>2148.1605290394918</v>
      </c>
      <c r="Q89" s="8">
        <f t="shared" si="21"/>
        <v>79743.558074086468</v>
      </c>
      <c r="R89" s="10">
        <f t="shared" si="22"/>
        <v>2.2907552741538779E-2</v>
      </c>
      <c r="S89" s="8">
        <f t="shared" si="23"/>
        <v>1282.7469482715819</v>
      </c>
      <c r="T89" s="8">
        <f t="shared" si="24"/>
        <v>339917.63957861403</v>
      </c>
      <c r="U89" s="10">
        <f t="shared" si="25"/>
        <v>9.7646523988711209E-2</v>
      </c>
      <c r="V89" s="10"/>
      <c r="W89" s="8">
        <f t="shared" si="26"/>
        <v>1646.3733992302059</v>
      </c>
      <c r="X89" s="8">
        <f t="shared" si="27"/>
        <v>251790.32364224119</v>
      </c>
      <c r="Y89" s="10">
        <f t="shared" si="17"/>
        <v>1.3827665105115183E-2</v>
      </c>
      <c r="Z89" s="10">
        <f t="shared" si="28"/>
        <v>0.11759109279667054</v>
      </c>
      <c r="AA89" s="10"/>
    </row>
    <row r="90" spans="2:27" x14ac:dyDescent="0.2">
      <c r="B90">
        <v>4775.2897684547679</v>
      </c>
      <c r="C90">
        <v>33.632126311174879</v>
      </c>
      <c r="D90">
        <v>700</v>
      </c>
      <c r="F90" s="1">
        <v>2.1521539399999998</v>
      </c>
      <c r="G90" s="1">
        <f t="shared" si="18"/>
        <v>2152.1539399999997</v>
      </c>
      <c r="H90" s="1">
        <v>37.177193899999999</v>
      </c>
      <c r="I90" s="1">
        <v>400</v>
      </c>
      <c r="J90" s="1"/>
      <c r="K90" s="4">
        <v>2.1521539399999998</v>
      </c>
      <c r="L90" s="4">
        <f t="shared" si="19"/>
        <v>2152.1539399999997</v>
      </c>
      <c r="M90" s="4">
        <v>37.177193899999999</v>
      </c>
      <c r="N90" s="4">
        <v>400</v>
      </c>
      <c r="P90" s="8">
        <f t="shared" si="20"/>
        <v>2139.4158905183695</v>
      </c>
      <c r="Q90" s="8">
        <f t="shared" si="21"/>
        <v>162.25790459646046</v>
      </c>
      <c r="R90" s="10">
        <f t="shared" si="22"/>
        <v>3.5031537479896321E-5</v>
      </c>
      <c r="S90" s="8">
        <f t="shared" si="23"/>
        <v>1277.2090846955402</v>
      </c>
      <c r="T90" s="8">
        <f t="shared" si="24"/>
        <v>765528.4998237415</v>
      </c>
      <c r="U90" s="10">
        <f t="shared" si="25"/>
        <v>0.16527786674060879</v>
      </c>
      <c r="V90" s="10"/>
      <c r="W90" s="8">
        <f t="shared" si="26"/>
        <v>1637.3646218807353</v>
      </c>
      <c r="X90" s="8">
        <f t="shared" si="27"/>
        <v>252055.47634065791</v>
      </c>
      <c r="Y90" s="10">
        <f t="shared" si="17"/>
        <v>5.7215327540599985E-2</v>
      </c>
      <c r="Z90" s="10">
        <f t="shared" si="28"/>
        <v>0.23919725654906659</v>
      </c>
      <c r="AA90" s="10"/>
    </row>
    <row r="91" spans="2:27" x14ac:dyDescent="0.2">
      <c r="B91">
        <v>5010.9148683408212</v>
      </c>
      <c r="C91">
        <v>34.482625085663294</v>
      </c>
      <c r="D91">
        <v>700</v>
      </c>
      <c r="F91" s="1">
        <v>4.9708838200000001</v>
      </c>
      <c r="G91" s="1">
        <f t="shared" si="18"/>
        <v>4970.88382</v>
      </c>
      <c r="H91" s="1">
        <v>37.246657399999997</v>
      </c>
      <c r="I91" s="1">
        <v>400</v>
      </c>
      <c r="J91" s="1"/>
      <c r="K91" s="4">
        <v>4.9708838200000001</v>
      </c>
      <c r="L91" s="4">
        <f t="shared" si="19"/>
        <v>4970.88382</v>
      </c>
      <c r="M91" s="4">
        <v>37.246657399999997</v>
      </c>
      <c r="N91" s="4">
        <v>400</v>
      </c>
      <c r="P91" s="8">
        <f t="shared" si="20"/>
        <v>2127.9795174007677</v>
      </c>
      <c r="Q91" s="8">
        <f t="shared" si="21"/>
        <v>8082104.8737372272</v>
      </c>
      <c r="R91" s="10">
        <f t="shared" si="22"/>
        <v>0.32708246027317106</v>
      </c>
      <c r="S91" s="8">
        <f t="shared" si="23"/>
        <v>1269.9701125438314</v>
      </c>
      <c r="T91" s="8">
        <f t="shared" si="24"/>
        <v>13696762.270036964</v>
      </c>
      <c r="U91" s="10">
        <f t="shared" si="25"/>
        <v>0.55430742004079692</v>
      </c>
      <c r="V91" s="10"/>
      <c r="W91" s="8">
        <f t="shared" si="26"/>
        <v>1625.6196819883676</v>
      </c>
      <c r="X91" s="8">
        <f t="shared" si="27"/>
        <v>252365.40423557375</v>
      </c>
      <c r="Y91" s="10">
        <f t="shared" si="17"/>
        <v>0.45289090985752101</v>
      </c>
      <c r="Z91" s="10">
        <f t="shared" si="28"/>
        <v>0.67297170063645395</v>
      </c>
      <c r="AA91" s="10"/>
    </row>
    <row r="92" spans="2:27" x14ac:dyDescent="0.2">
      <c r="B92">
        <v>3547.0179672386394</v>
      </c>
      <c r="C92">
        <v>35.237067429652775</v>
      </c>
      <c r="D92">
        <v>700</v>
      </c>
      <c r="F92" s="1">
        <v>2.0211092100000001</v>
      </c>
      <c r="G92" s="1">
        <f t="shared" si="18"/>
        <v>2021.1092100000001</v>
      </c>
      <c r="H92" s="1">
        <v>37.417184200000001</v>
      </c>
      <c r="I92" s="1">
        <v>400</v>
      </c>
      <c r="J92" s="1"/>
      <c r="K92" s="4">
        <v>2.0211092100000001</v>
      </c>
      <c r="L92" s="4">
        <f t="shared" si="19"/>
        <v>2021.1092100000001</v>
      </c>
      <c r="M92" s="4">
        <v>37.417184200000001</v>
      </c>
      <c r="N92" s="4">
        <v>400</v>
      </c>
      <c r="P92" s="8">
        <f t="shared" si="20"/>
        <v>2100.3103284021263</v>
      </c>
      <c r="Q92" s="8">
        <f t="shared" si="21"/>
        <v>6272.8171561476156</v>
      </c>
      <c r="R92" s="10">
        <f t="shared" si="22"/>
        <v>1.5356175484139548E-3</v>
      </c>
      <c r="S92" s="8">
        <f t="shared" si="23"/>
        <v>1252.4727297954835</v>
      </c>
      <c r="T92" s="8">
        <f t="shared" si="24"/>
        <v>590802.03870118828</v>
      </c>
      <c r="U92" s="10">
        <f t="shared" si="25"/>
        <v>0.14463134436800015</v>
      </c>
      <c r="V92" s="10"/>
      <c r="W92" s="8">
        <f t="shared" si="26"/>
        <v>1597.3756996854588</v>
      </c>
      <c r="X92" s="8">
        <f t="shared" si="27"/>
        <v>252943.24076237215</v>
      </c>
      <c r="Y92" s="10">
        <f t="shared" si="17"/>
        <v>4.3954774820537182E-2</v>
      </c>
      <c r="Z92" s="10">
        <f t="shared" si="28"/>
        <v>0.20965394062725648</v>
      </c>
      <c r="AA92" s="10"/>
    </row>
    <row r="93" spans="2:27" x14ac:dyDescent="0.2">
      <c r="B93">
        <v>2852.1703293332162</v>
      </c>
      <c r="C93">
        <v>36.877106953871042</v>
      </c>
      <c r="D93">
        <v>700</v>
      </c>
      <c r="F93" s="1">
        <v>4.8253198299999998</v>
      </c>
      <c r="G93" s="1">
        <f t="shared" si="18"/>
        <v>4825.3198299999995</v>
      </c>
      <c r="H93" s="1">
        <v>37.524233700000003</v>
      </c>
      <c r="I93" s="1">
        <v>400</v>
      </c>
      <c r="J93" s="1"/>
      <c r="K93" s="4">
        <v>4.8253198299999998</v>
      </c>
      <c r="L93" s="4">
        <f t="shared" si="19"/>
        <v>4825.3198299999995</v>
      </c>
      <c r="M93" s="4">
        <v>37.524233700000003</v>
      </c>
      <c r="N93" s="4">
        <v>400</v>
      </c>
      <c r="P93" s="8">
        <f t="shared" si="20"/>
        <v>2083.2299998874264</v>
      </c>
      <c r="Q93" s="8">
        <f t="shared" si="21"/>
        <v>7519056.6364067998</v>
      </c>
      <c r="R93" s="10">
        <f t="shared" si="22"/>
        <v>0.32293204838694378</v>
      </c>
      <c r="S93" s="8">
        <f t="shared" si="23"/>
        <v>1241.6832783912535</v>
      </c>
      <c r="T93" s="8">
        <f t="shared" si="24"/>
        <v>12842450.934026226</v>
      </c>
      <c r="U93" s="10">
        <f t="shared" si="25"/>
        <v>0.55156373824253924</v>
      </c>
      <c r="V93" s="10"/>
      <c r="W93" s="8">
        <f t="shared" si="26"/>
        <v>1580.0609415559306</v>
      </c>
      <c r="X93" s="8">
        <f t="shared" si="27"/>
        <v>253179.10126220417</v>
      </c>
      <c r="Y93" s="10">
        <f t="shared" si="17"/>
        <v>0.45232072516908883</v>
      </c>
      <c r="Z93" s="10">
        <f t="shared" si="28"/>
        <v>0.67254793522029999</v>
      </c>
      <c r="AA93" s="10"/>
    </row>
    <row r="94" spans="2:27" x14ac:dyDescent="0.2">
      <c r="B94">
        <v>1901.4868548637041</v>
      </c>
      <c r="C94">
        <v>40.699418997845434</v>
      </c>
      <c r="D94">
        <v>700</v>
      </c>
      <c r="F94" s="1">
        <v>2.20815304</v>
      </c>
      <c r="G94" s="1">
        <f t="shared" si="18"/>
        <v>2208.1530400000001</v>
      </c>
      <c r="H94" s="1">
        <v>37.541646999999998</v>
      </c>
      <c r="I94" s="1">
        <v>400</v>
      </c>
      <c r="J94" s="1"/>
      <c r="K94" s="4">
        <v>2.20815304</v>
      </c>
      <c r="L94" s="4">
        <f t="shared" si="19"/>
        <v>2208.1530400000001</v>
      </c>
      <c r="M94" s="4">
        <v>37.541646999999998</v>
      </c>
      <c r="N94" s="4">
        <v>400</v>
      </c>
      <c r="P94" s="8">
        <f t="shared" si="20"/>
        <v>2080.4723650001451</v>
      </c>
      <c r="Q94" s="8">
        <f t="shared" si="21"/>
        <v>16302.354768418598</v>
      </c>
      <c r="R94" s="10">
        <f t="shared" si="22"/>
        <v>3.3434281956740489E-3</v>
      </c>
      <c r="S94" s="8">
        <f t="shared" si="23"/>
        <v>1239.9421564101872</v>
      </c>
      <c r="T94" s="8">
        <f t="shared" si="24"/>
        <v>937432.31510176638</v>
      </c>
      <c r="U94" s="10">
        <f t="shared" si="25"/>
        <v>0.19225674317424274</v>
      </c>
      <c r="V94" s="10"/>
      <c r="W94" s="8">
        <f t="shared" si="26"/>
        <v>1577.2740187134573</v>
      </c>
      <c r="X94" s="8">
        <f t="shared" si="27"/>
        <v>253208.57570565742</v>
      </c>
      <c r="Y94" s="10">
        <f t="shared" si="17"/>
        <v>8.1626999491743346E-2</v>
      </c>
      <c r="Z94" s="10">
        <f t="shared" si="28"/>
        <v>0.2857043917963869</v>
      </c>
      <c r="AA94" s="10"/>
    </row>
    <row r="95" spans="2:27" x14ac:dyDescent="0.2">
      <c r="B95">
        <v>1451.7451366473538</v>
      </c>
      <c r="C95">
        <v>45.185631691286495</v>
      </c>
      <c r="D95">
        <v>700</v>
      </c>
      <c r="F95" s="1">
        <v>1.9107345899999999</v>
      </c>
      <c r="G95" s="1">
        <f t="shared" si="18"/>
        <v>1910.7345899999998</v>
      </c>
      <c r="H95" s="1">
        <v>37.569282700000002</v>
      </c>
      <c r="I95" s="1">
        <v>400</v>
      </c>
      <c r="J95" s="1"/>
      <c r="K95" s="4">
        <v>1.9107345899999999</v>
      </c>
      <c r="L95" s="4">
        <f t="shared" si="19"/>
        <v>1910.7345899999998</v>
      </c>
      <c r="M95" s="4">
        <v>37.569282700000002</v>
      </c>
      <c r="N95" s="4">
        <v>400</v>
      </c>
      <c r="P95" s="8">
        <f t="shared" si="20"/>
        <v>2076.1076932369192</v>
      </c>
      <c r="Q95" s="8">
        <f t="shared" si="21"/>
        <v>27348.263274208803</v>
      </c>
      <c r="R95" s="10">
        <f t="shared" si="22"/>
        <v>7.490814123871245E-3</v>
      </c>
      <c r="S95" s="8">
        <f t="shared" si="23"/>
        <v>1237.1868606027449</v>
      </c>
      <c r="T95" s="8">
        <f t="shared" si="24"/>
        <v>453666.54377619771</v>
      </c>
      <c r="U95" s="10">
        <f t="shared" si="25"/>
        <v>0.12426133680128211</v>
      </c>
      <c r="V95" s="10"/>
      <c r="W95" s="8">
        <f t="shared" si="26"/>
        <v>1572.8678398304448</v>
      </c>
      <c r="X95" s="8">
        <f t="shared" si="27"/>
        <v>253250.35005656982</v>
      </c>
      <c r="Y95" s="10">
        <f t="shared" si="17"/>
        <v>3.1267285384516605E-2</v>
      </c>
      <c r="Z95" s="10">
        <f t="shared" si="28"/>
        <v>0.17682557898821258</v>
      </c>
      <c r="AA95" s="10"/>
    </row>
    <row r="96" spans="2:27" x14ac:dyDescent="0.2">
      <c r="B96">
        <v>1110.6209412143141</v>
      </c>
      <c r="C96">
        <v>49.763763003419484</v>
      </c>
      <c r="D96">
        <v>700</v>
      </c>
      <c r="F96" s="1">
        <v>2.01670427</v>
      </c>
      <c r="G96" s="1">
        <f t="shared" si="18"/>
        <v>2016.70427</v>
      </c>
      <c r="H96" s="1">
        <v>37.590907199999997</v>
      </c>
      <c r="I96" s="1">
        <v>400</v>
      </c>
      <c r="J96" s="1"/>
      <c r="K96" s="4">
        <v>2.01670427</v>
      </c>
      <c r="L96" s="4">
        <f t="shared" si="19"/>
        <v>2016.70427</v>
      </c>
      <c r="M96" s="4">
        <v>37.590907199999997</v>
      </c>
      <c r="N96" s="4">
        <v>400</v>
      </c>
      <c r="P96" s="8">
        <f t="shared" si="20"/>
        <v>2072.702483071002</v>
      </c>
      <c r="Q96" s="8">
        <f t="shared" si="21"/>
        <v>3135.7998671453456</v>
      </c>
      <c r="R96" s="10">
        <f t="shared" si="22"/>
        <v>7.710169074693357E-4</v>
      </c>
      <c r="S96" s="8">
        <f t="shared" si="23"/>
        <v>1235.037655758483</v>
      </c>
      <c r="T96" s="8">
        <f t="shared" si="24"/>
        <v>611002.69581979653</v>
      </c>
      <c r="U96" s="10">
        <f t="shared" si="25"/>
        <v>0.1502306999634079</v>
      </c>
      <c r="V96" s="10"/>
      <c r="W96" s="8">
        <f t="shared" si="26"/>
        <v>1569.4343676444705</v>
      </c>
      <c r="X96" s="8">
        <f t="shared" si="27"/>
        <v>253278.79600497262</v>
      </c>
      <c r="Y96" s="10">
        <f t="shared" si="17"/>
        <v>4.9187518566768042E-2</v>
      </c>
      <c r="Z96" s="10">
        <f t="shared" si="28"/>
        <v>0.22178259302020986</v>
      </c>
      <c r="AA96" s="10"/>
    </row>
    <row r="97" spans="2:27" x14ac:dyDescent="0.2">
      <c r="B97">
        <v>864.8831987620938</v>
      </c>
      <c r="C97">
        <v>54.880944992521449</v>
      </c>
      <c r="D97">
        <v>700</v>
      </c>
      <c r="F97" s="1">
        <v>2.7790661600000002</v>
      </c>
      <c r="G97" s="1">
        <f t="shared" si="18"/>
        <v>2779.0661600000003</v>
      </c>
      <c r="H97" s="1">
        <v>37.955190600000002</v>
      </c>
      <c r="I97" s="1">
        <v>400</v>
      </c>
      <c r="J97" s="1"/>
      <c r="K97" s="4">
        <v>2.7790661600000002</v>
      </c>
      <c r="L97" s="4">
        <f t="shared" si="19"/>
        <v>2779.0661600000003</v>
      </c>
      <c r="M97" s="4">
        <v>37.955190600000002</v>
      </c>
      <c r="N97" s="4">
        <v>400</v>
      </c>
      <c r="P97" s="8">
        <f t="shared" si="20"/>
        <v>2016.6389078886393</v>
      </c>
      <c r="Q97" s="8">
        <f t="shared" si="21"/>
        <v>581295.31476208079</v>
      </c>
      <c r="R97" s="10">
        <f t="shared" si="22"/>
        <v>7.5266037175977532E-2</v>
      </c>
      <c r="S97" s="8">
        <f t="shared" si="23"/>
        <v>1199.7048459856371</v>
      </c>
      <c r="T97" s="8">
        <f t="shared" si="24"/>
        <v>2494382.1602051761</v>
      </c>
      <c r="U97" s="10">
        <f t="shared" si="25"/>
        <v>0.32297225804742513</v>
      </c>
      <c r="V97" s="10"/>
      <c r="W97" s="8">
        <f t="shared" si="26"/>
        <v>1513.4202760361973</v>
      </c>
      <c r="X97" s="8">
        <f t="shared" si="27"/>
        <v>253228.99144344361</v>
      </c>
      <c r="Y97" s="10">
        <f t="shared" si="17"/>
        <v>0.20740854757720573</v>
      </c>
      <c r="Z97" s="10">
        <f t="shared" si="28"/>
        <v>0.4554212858191915</v>
      </c>
      <c r="AA97" s="10"/>
    </row>
    <row r="98" spans="2:27" x14ac:dyDescent="0.2">
      <c r="B98">
        <v>678.23954268513614</v>
      </c>
      <c r="C98">
        <v>58.651122175204243</v>
      </c>
      <c r="D98">
        <v>700</v>
      </c>
      <c r="F98" s="1">
        <v>1.71184347</v>
      </c>
      <c r="G98" s="1">
        <f t="shared" si="18"/>
        <v>1711.84347</v>
      </c>
      <c r="H98" s="1">
        <v>38.392814000000001</v>
      </c>
      <c r="I98" s="1">
        <v>400</v>
      </c>
      <c r="J98" s="1"/>
      <c r="K98" s="4">
        <v>1.71184347</v>
      </c>
      <c r="L98" s="4">
        <f t="shared" si="19"/>
        <v>1711.84347</v>
      </c>
      <c r="M98" s="4">
        <v>38.392814000000001</v>
      </c>
      <c r="N98" s="4">
        <v>400</v>
      </c>
      <c r="P98" s="8">
        <f t="shared" si="20"/>
        <v>1952.3924989169536</v>
      </c>
      <c r="Q98" s="8">
        <f t="shared" si="21"/>
        <v>57863.83531288938</v>
      </c>
      <c r="R98" s="10">
        <f t="shared" si="22"/>
        <v>1.9745999196687E-2</v>
      </c>
      <c r="S98" s="8">
        <f t="shared" si="23"/>
        <v>1159.3361089602297</v>
      </c>
      <c r="T98" s="8">
        <f t="shared" si="24"/>
        <v>305264.38400313113</v>
      </c>
      <c r="U98" s="10">
        <f t="shared" si="25"/>
        <v>0.1041712884863039</v>
      </c>
      <c r="V98" s="10"/>
      <c r="W98" s="8">
        <f t="shared" si="26"/>
        <v>1450.4043031697902</v>
      </c>
      <c r="X98" s="8">
        <f t="shared" si="27"/>
        <v>251992.14866949248</v>
      </c>
      <c r="Y98" s="10">
        <f t="shared" si="17"/>
        <v>2.3324546076364579E-2</v>
      </c>
      <c r="Z98" s="10">
        <f t="shared" si="28"/>
        <v>0.15272375740651675</v>
      </c>
      <c r="AA98" s="10"/>
    </row>
    <row r="99" spans="2:27" x14ac:dyDescent="0.2">
      <c r="B99">
        <v>596.26373528381566</v>
      </c>
      <c r="C99">
        <v>62.406006055504783</v>
      </c>
      <c r="D99">
        <v>700</v>
      </c>
      <c r="F99" s="1">
        <v>1.57573075</v>
      </c>
      <c r="G99" s="1">
        <f t="shared" si="18"/>
        <v>1575.7307499999999</v>
      </c>
      <c r="H99" s="1">
        <v>39.067330200000001</v>
      </c>
      <c r="I99" s="1">
        <v>400</v>
      </c>
      <c r="J99" s="1"/>
      <c r="K99" s="4">
        <v>1.57573075</v>
      </c>
      <c r="L99" s="4">
        <f t="shared" si="19"/>
        <v>1575.7307499999999</v>
      </c>
      <c r="M99" s="4">
        <v>39.067330200000001</v>
      </c>
      <c r="N99" s="4">
        <v>400</v>
      </c>
      <c r="P99" s="8">
        <f t="shared" si="20"/>
        <v>1859.5026522014477</v>
      </c>
      <c r="Q99" s="8">
        <f t="shared" si="21"/>
        <v>80526.492479028049</v>
      </c>
      <c r="R99" s="10">
        <f t="shared" si="22"/>
        <v>3.2432076988108571E-2</v>
      </c>
      <c r="S99" s="8">
        <f t="shared" si="23"/>
        <v>1101.2015333889667</v>
      </c>
      <c r="T99" s="8">
        <f t="shared" si="24"/>
        <v>225177.9774174809</v>
      </c>
      <c r="U99" s="10">
        <f t="shared" si="25"/>
        <v>9.0690520284765541E-2</v>
      </c>
      <c r="V99" s="10"/>
      <c r="W99" s="8">
        <f t="shared" si="26"/>
        <v>1361.4478069865825</v>
      </c>
      <c r="X99" s="8">
        <f t="shared" si="27"/>
        <v>248058.62884200341</v>
      </c>
      <c r="Y99" s="10">
        <f t="shared" si="17"/>
        <v>1.8493162438539143E-2</v>
      </c>
      <c r="Z99" s="10">
        <f t="shared" si="28"/>
        <v>0.13598956738860207</v>
      </c>
      <c r="AA99" s="10"/>
    </row>
    <row r="100" spans="2:27" x14ac:dyDescent="0.2">
      <c r="B100">
        <v>521.42505158472602</v>
      </c>
      <c r="C100">
        <v>66.125237076497385</v>
      </c>
      <c r="D100">
        <v>700</v>
      </c>
      <c r="F100" s="1">
        <v>1.69157676</v>
      </c>
      <c r="G100" s="1">
        <f t="shared" si="18"/>
        <v>1691.5767599999999</v>
      </c>
      <c r="H100" s="1">
        <v>39.749023600000001</v>
      </c>
      <c r="I100" s="1">
        <v>400</v>
      </c>
      <c r="J100" s="1"/>
      <c r="K100" s="4">
        <v>1.69157676</v>
      </c>
      <c r="L100" s="4">
        <f t="shared" si="19"/>
        <v>1691.5767599999999</v>
      </c>
      <c r="M100" s="4">
        <v>39.749023600000001</v>
      </c>
      <c r="N100" s="4">
        <v>400</v>
      </c>
      <c r="P100" s="8">
        <f t="shared" si="20"/>
        <v>1772.5109791688642</v>
      </c>
      <c r="Q100" s="8">
        <f t="shared" si="21"/>
        <v>6550.3478324737571</v>
      </c>
      <c r="R100" s="10">
        <f t="shared" si="22"/>
        <v>2.2891852685420007E-3</v>
      </c>
      <c r="S100" s="8">
        <f t="shared" si="23"/>
        <v>1047.0113900898154</v>
      </c>
      <c r="T100" s="8">
        <f t="shared" si="24"/>
        <v>415464.51608745294</v>
      </c>
      <c r="U100" s="10">
        <f t="shared" si="25"/>
        <v>0.14519461777500023</v>
      </c>
      <c r="V100" s="10"/>
      <c r="W100" s="8">
        <f t="shared" si="26"/>
        <v>1280.3764940680076</v>
      </c>
      <c r="X100" s="8">
        <f t="shared" si="27"/>
        <v>242196.35142548528</v>
      </c>
      <c r="Y100" s="10">
        <f t="shared" si="17"/>
        <v>5.9091274070158878E-2</v>
      </c>
      <c r="Z100" s="10">
        <f t="shared" si="28"/>
        <v>0.24308696812079186</v>
      </c>
      <c r="AA100" s="10"/>
    </row>
    <row r="101" spans="2:27" x14ac:dyDescent="0.2">
      <c r="B101">
        <v>414.4080667830379</v>
      </c>
      <c r="C101">
        <v>71.521944751966686</v>
      </c>
      <c r="D101">
        <v>700</v>
      </c>
      <c r="F101" s="1">
        <v>1.5786456600000001</v>
      </c>
      <c r="G101" s="1">
        <f t="shared" si="18"/>
        <v>1578.6456600000001</v>
      </c>
      <c r="H101" s="1">
        <v>40.459411699999997</v>
      </c>
      <c r="I101" s="1">
        <v>400</v>
      </c>
      <c r="J101" s="1"/>
      <c r="K101" s="4">
        <v>1.5786456600000001</v>
      </c>
      <c r="L101" s="4">
        <f t="shared" si="19"/>
        <v>1578.6456600000001</v>
      </c>
      <c r="M101" s="4">
        <v>40.459411699999997</v>
      </c>
      <c r="N101" s="4">
        <v>400</v>
      </c>
      <c r="P101" s="8">
        <f t="shared" si="20"/>
        <v>1688.4902374568796</v>
      </c>
      <c r="Q101" s="8">
        <f t="shared" si="21"/>
        <v>12065.831196680401</v>
      </c>
      <c r="R101" s="10">
        <f t="shared" si="22"/>
        <v>4.8415890620441878E-3</v>
      </c>
      <c r="S101" s="8">
        <f t="shared" si="23"/>
        <v>994.90892828889434</v>
      </c>
      <c r="T101" s="8">
        <f t="shared" si="24"/>
        <v>340748.57194876351</v>
      </c>
      <c r="U101" s="10">
        <f t="shared" si="25"/>
        <v>0.13673028670483972</v>
      </c>
      <c r="V101" s="10"/>
      <c r="W101" s="8">
        <f t="shared" si="26"/>
        <v>1204.0590615680626</v>
      </c>
      <c r="X101" s="8">
        <f t="shared" si="27"/>
        <v>234673.56417302199</v>
      </c>
      <c r="Y101" s="10">
        <f t="shared" si="17"/>
        <v>5.6303468681541312E-2</v>
      </c>
      <c r="Z101" s="10">
        <f t="shared" si="28"/>
        <v>0.2372835196163891</v>
      </c>
      <c r="AA101" s="10"/>
    </row>
    <row r="102" spans="2:27" x14ac:dyDescent="0.2">
      <c r="B102">
        <v>357.50253146125675</v>
      </c>
      <c r="C102">
        <v>77.8632463083608</v>
      </c>
      <c r="D102">
        <v>700</v>
      </c>
      <c r="F102" s="1">
        <v>1.5078350700000001</v>
      </c>
      <c r="G102" s="1">
        <f t="shared" si="18"/>
        <v>1507.8350700000001</v>
      </c>
      <c r="H102" s="1">
        <v>40.580518900000001</v>
      </c>
      <c r="I102" s="1">
        <v>400</v>
      </c>
      <c r="J102" s="1"/>
      <c r="K102" s="4">
        <v>1.5078350700000001</v>
      </c>
      <c r="L102" s="4">
        <f t="shared" si="19"/>
        <v>1507.8350700000001</v>
      </c>
      <c r="M102" s="4">
        <v>40.580518900000001</v>
      </c>
      <c r="N102" s="4">
        <v>400</v>
      </c>
      <c r="P102" s="8">
        <f t="shared" si="20"/>
        <v>1674.7925838218296</v>
      </c>
      <c r="Q102" s="8">
        <f t="shared" si="21"/>
        <v>27874.811421566381</v>
      </c>
      <c r="R102" s="10">
        <f t="shared" si="22"/>
        <v>1.2260389223759917E-2</v>
      </c>
      <c r="S102" s="8">
        <f t="shared" si="23"/>
        <v>986.43721035938904</v>
      </c>
      <c r="T102" s="8">
        <f t="shared" si="24"/>
        <v>271855.72803781036</v>
      </c>
      <c r="U102" s="10">
        <f t="shared" si="25"/>
        <v>0.11957236187339491</v>
      </c>
      <c r="V102" s="10"/>
      <c r="W102" s="8">
        <f t="shared" si="26"/>
        <v>1191.7978907214342</v>
      </c>
      <c r="X102" s="8">
        <f t="shared" si="27"/>
        <v>233283.87356314508</v>
      </c>
      <c r="Y102" s="10">
        <f t="shared" si="17"/>
        <v>4.3930755650647038E-2</v>
      </c>
      <c r="Z102" s="10">
        <f t="shared" si="28"/>
        <v>0.20959664990320584</v>
      </c>
      <c r="AA102" s="10"/>
    </row>
    <row r="103" spans="2:27" x14ac:dyDescent="0.2">
      <c r="B103">
        <v>285.78774891275259</v>
      </c>
      <c r="C103">
        <v>85.299967279958793</v>
      </c>
      <c r="D103">
        <v>700</v>
      </c>
      <c r="F103" s="1">
        <v>1.41687601</v>
      </c>
      <c r="G103" s="1">
        <f t="shared" si="18"/>
        <v>1416.87601</v>
      </c>
      <c r="H103" s="1">
        <v>40.6099435</v>
      </c>
      <c r="I103" s="1">
        <v>400</v>
      </c>
      <c r="J103" s="1"/>
      <c r="K103" s="4">
        <v>1.41687601</v>
      </c>
      <c r="L103" s="4">
        <f t="shared" si="19"/>
        <v>1416.87601</v>
      </c>
      <c r="M103" s="4">
        <v>40.6099435</v>
      </c>
      <c r="N103" s="4">
        <v>400</v>
      </c>
      <c r="P103" s="8">
        <f t="shared" si="20"/>
        <v>1671.4909596169164</v>
      </c>
      <c r="Q103" s="8">
        <f t="shared" si="21"/>
        <v>64828.772568424887</v>
      </c>
      <c r="R103" s="10">
        <f t="shared" si="22"/>
        <v>3.2292681179909667E-2</v>
      </c>
      <c r="S103" s="8">
        <f t="shared" si="23"/>
        <v>984.39616996563859</v>
      </c>
      <c r="T103" s="8">
        <f t="shared" si="24"/>
        <v>187038.81203614679</v>
      </c>
      <c r="U103" s="10">
        <f t="shared" si="25"/>
        <v>9.3168272143010433E-2</v>
      </c>
      <c r="V103" s="10"/>
      <c r="W103" s="8">
        <f t="shared" si="26"/>
        <v>1188.8499888462243</v>
      </c>
      <c r="X103" s="8">
        <f t="shared" si="27"/>
        <v>232942.30666647607</v>
      </c>
      <c r="Y103" s="10">
        <f t="shared" si="17"/>
        <v>2.5900319677914441E-2</v>
      </c>
      <c r="Z103" s="10">
        <f t="shared" si="28"/>
        <v>0.1609357625822006</v>
      </c>
      <c r="AA103" s="10"/>
    </row>
    <row r="104" spans="2:27" x14ac:dyDescent="0.2">
      <c r="B104">
        <v>237.49740469574539</v>
      </c>
      <c r="C104">
        <v>95.253254820924809</v>
      </c>
      <c r="D104">
        <v>700</v>
      </c>
      <c r="F104" s="1">
        <v>2.27702297</v>
      </c>
      <c r="G104" s="1">
        <f t="shared" si="18"/>
        <v>2277.02297</v>
      </c>
      <c r="H104" s="1">
        <v>41.433775699999998</v>
      </c>
      <c r="I104" s="1">
        <v>400</v>
      </c>
      <c r="J104" s="1"/>
      <c r="K104" s="4">
        <v>2.27702297</v>
      </c>
      <c r="L104" s="4">
        <f t="shared" si="19"/>
        <v>2277.02297</v>
      </c>
      <c r="M104" s="4">
        <v>41.433775699999998</v>
      </c>
      <c r="N104" s="4">
        <v>400</v>
      </c>
      <c r="P104" s="8">
        <f t="shared" si="20"/>
        <v>1583.0521099877051</v>
      </c>
      <c r="Q104" s="8">
        <f t="shared" si="21"/>
        <v>481595.55454620422</v>
      </c>
      <c r="R104" s="10">
        <f t="shared" si="22"/>
        <v>9.2885440720310145E-2</v>
      </c>
      <c r="S104" s="8">
        <f t="shared" si="23"/>
        <v>929.86191267887716</v>
      </c>
      <c r="T104" s="8">
        <f t="shared" si="24"/>
        <v>1814842.9143625656</v>
      </c>
      <c r="U104" s="10">
        <f t="shared" si="25"/>
        <v>0.35002915277642194</v>
      </c>
      <c r="V104" s="10"/>
      <c r="W104" s="8">
        <f t="shared" si="26"/>
        <v>1110.9532093022056</v>
      </c>
      <c r="X104" s="8">
        <f t="shared" si="27"/>
        <v>222877.37202845715</v>
      </c>
      <c r="Y104" s="10">
        <f t="shared" si="17"/>
        <v>0.26224924272681438</v>
      </c>
      <c r="Z104" s="10">
        <f t="shared" si="28"/>
        <v>0.51210276578711655</v>
      </c>
      <c r="AA104" s="10"/>
    </row>
    <row r="105" spans="2:27" x14ac:dyDescent="0.2">
      <c r="B105">
        <v>181.41921001958193</v>
      </c>
      <c r="C105">
        <v>105.8453785211229</v>
      </c>
      <c r="D105">
        <v>700</v>
      </c>
      <c r="F105" s="1">
        <v>1.3038352900000001</v>
      </c>
      <c r="G105" s="1">
        <f t="shared" si="18"/>
        <v>1303.83529</v>
      </c>
      <c r="H105" s="1">
        <v>41.449914900000003</v>
      </c>
      <c r="I105" s="1">
        <v>400</v>
      </c>
      <c r="J105" s="1"/>
      <c r="K105" s="4">
        <v>1.3038352900000001</v>
      </c>
      <c r="L105" s="4">
        <f t="shared" si="19"/>
        <v>1303.83529</v>
      </c>
      <c r="M105" s="4">
        <v>41.449914900000003</v>
      </c>
      <c r="N105" s="4">
        <v>400</v>
      </c>
      <c r="P105" s="8">
        <f t="shared" si="20"/>
        <v>1581.39358303416</v>
      </c>
      <c r="Q105" s="8">
        <f t="shared" si="21"/>
        <v>77038.606032036623</v>
      </c>
      <c r="R105" s="10">
        <f t="shared" si="22"/>
        <v>4.5317187923791018E-2</v>
      </c>
      <c r="S105" s="8">
        <f t="shared" si="23"/>
        <v>928.84177269874522</v>
      </c>
      <c r="T105" s="8">
        <f t="shared" si="24"/>
        <v>140620.13801796647</v>
      </c>
      <c r="U105" s="10">
        <f t="shared" si="25"/>
        <v>8.2718386905645702E-2</v>
      </c>
      <c r="V105" s="10"/>
      <c r="W105" s="8">
        <f t="shared" si="26"/>
        <v>1109.5118102792715</v>
      </c>
      <c r="X105" s="8">
        <f t="shared" si="27"/>
        <v>222672.40745829625</v>
      </c>
      <c r="Y105" s="10">
        <f t="shared" si="17"/>
        <v>2.2212891445118687E-2</v>
      </c>
      <c r="Z105" s="10">
        <f t="shared" si="28"/>
        <v>0.14903989883624683</v>
      </c>
      <c r="AA105" s="10"/>
    </row>
    <row r="106" spans="2:27" x14ac:dyDescent="0.2">
      <c r="B106">
        <v>137.8379802856212</v>
      </c>
      <c r="C106">
        <v>119.79893962903211</v>
      </c>
      <c r="D106">
        <v>700</v>
      </c>
      <c r="F106" s="1">
        <v>1.1812862</v>
      </c>
      <c r="G106" s="1">
        <f t="shared" si="18"/>
        <v>1181.2862</v>
      </c>
      <c r="H106" s="1">
        <v>41.705373000000002</v>
      </c>
      <c r="I106" s="1">
        <v>400</v>
      </c>
      <c r="J106" s="1"/>
      <c r="K106" s="4">
        <v>1.1812862</v>
      </c>
      <c r="L106" s="4">
        <f t="shared" si="19"/>
        <v>1181.2862</v>
      </c>
      <c r="M106" s="4">
        <v>41.705373000000002</v>
      </c>
      <c r="N106" s="4">
        <v>400</v>
      </c>
      <c r="P106" s="8">
        <f t="shared" si="20"/>
        <v>1555.5014463350865</v>
      </c>
      <c r="Q106" s="8">
        <f t="shared" si="21"/>
        <v>140037.05058962945</v>
      </c>
      <c r="R106" s="10">
        <f t="shared" si="22"/>
        <v>0.10035353937732144</v>
      </c>
      <c r="S106" s="8">
        <f t="shared" si="23"/>
        <v>912.92817841703152</v>
      </c>
      <c r="T106" s="8">
        <f t="shared" si="24"/>
        <v>72016.027747924978</v>
      </c>
      <c r="U106" s="10">
        <f t="shared" si="25"/>
        <v>5.1608222580880811E-2</v>
      </c>
      <c r="V106" s="10"/>
      <c r="W106" s="8">
        <f t="shared" si="26"/>
        <v>1087.1008120669926</v>
      </c>
      <c r="X106" s="8">
        <f t="shared" si="27"/>
        <v>219399.15418275265</v>
      </c>
      <c r="Y106" s="10">
        <f t="shared" si="17"/>
        <v>6.357067177815862E-3</v>
      </c>
      <c r="Z106" s="10">
        <f t="shared" si="28"/>
        <v>7.9731218338965959E-2</v>
      </c>
      <c r="AA106" s="10"/>
    </row>
    <row r="107" spans="2:27" x14ac:dyDescent="0.2">
      <c r="B107">
        <v>107.1546141306322</v>
      </c>
      <c r="C107">
        <v>138.35832712896877</v>
      </c>
      <c r="D107">
        <v>700</v>
      </c>
      <c r="F107" s="1">
        <v>1.0620434999999999</v>
      </c>
      <c r="G107" s="1">
        <f t="shared" si="18"/>
        <v>1062.0435</v>
      </c>
      <c r="H107" s="1">
        <v>42.294107599999997</v>
      </c>
      <c r="I107" s="1">
        <v>400</v>
      </c>
      <c r="J107" s="1"/>
      <c r="K107" s="4">
        <v>1.0620434999999999</v>
      </c>
      <c r="L107" s="4">
        <f t="shared" si="19"/>
        <v>1062.0435</v>
      </c>
      <c r="M107" s="4">
        <v>42.294107599999997</v>
      </c>
      <c r="N107" s="4">
        <v>400</v>
      </c>
      <c r="P107" s="8">
        <f t="shared" si="20"/>
        <v>1498.3069186388959</v>
      </c>
      <c r="Q107" s="8">
        <f t="shared" si="21"/>
        <v>190325.77044249658</v>
      </c>
      <c r="R107" s="10">
        <f t="shared" si="22"/>
        <v>0.16873803446331745</v>
      </c>
      <c r="S107" s="8">
        <f t="shared" si="23"/>
        <v>877.85864809640077</v>
      </c>
      <c r="T107" s="8">
        <f t="shared" si="24"/>
        <v>33924.059670750779</v>
      </c>
      <c r="U107" s="10">
        <f t="shared" si="25"/>
        <v>3.0076216880930842E-2</v>
      </c>
      <c r="V107" s="10"/>
      <c r="W107" s="8">
        <f t="shared" si="26"/>
        <v>1038.1989082189182</v>
      </c>
      <c r="X107" s="8">
        <f t="shared" si="27"/>
        <v>211699.38125263035</v>
      </c>
      <c r="Y107" s="10">
        <f t="shared" si="17"/>
        <v>5.0407501635468864E-4</v>
      </c>
      <c r="Z107" s="10">
        <f t="shared" si="28"/>
        <v>2.2451615005488774E-2</v>
      </c>
      <c r="AA107" s="10"/>
    </row>
    <row r="108" spans="2:27" x14ac:dyDescent="0.2">
      <c r="B108">
        <v>78.908763339519695</v>
      </c>
      <c r="C108">
        <v>165.00187018128079</v>
      </c>
      <c r="D108">
        <v>700</v>
      </c>
      <c r="F108" s="1">
        <v>1.28347268</v>
      </c>
      <c r="G108" s="1">
        <f t="shared" si="18"/>
        <v>1283.4726800000001</v>
      </c>
      <c r="H108" s="1">
        <v>42.392369700000003</v>
      </c>
      <c r="I108" s="1">
        <v>400</v>
      </c>
      <c r="J108" s="1"/>
      <c r="K108" s="4">
        <v>1.28347268</v>
      </c>
      <c r="L108" s="4">
        <f t="shared" si="19"/>
        <v>1283.4726800000001</v>
      </c>
      <c r="M108" s="4">
        <v>42.392369700000003</v>
      </c>
      <c r="N108" s="4">
        <v>400</v>
      </c>
      <c r="P108" s="8">
        <f t="shared" si="20"/>
        <v>1489.0831433321739</v>
      </c>
      <c r="Q108" s="8">
        <f t="shared" si="21"/>
        <v>42275.662631671199</v>
      </c>
      <c r="R108" s="10">
        <f t="shared" si="22"/>
        <v>2.5663575679613845E-2</v>
      </c>
      <c r="S108" s="8">
        <f t="shared" si="23"/>
        <v>872.21374519165499</v>
      </c>
      <c r="T108" s="8">
        <f t="shared" si="24"/>
        <v>169133.91145969465</v>
      </c>
      <c r="U108" s="10">
        <f t="shared" si="25"/>
        <v>0.10267327976742806</v>
      </c>
      <c r="V108" s="10"/>
      <c r="W108" s="8">
        <f t="shared" si="26"/>
        <v>1030.3893593771497</v>
      </c>
      <c r="X108" s="8">
        <f t="shared" si="27"/>
        <v>210399.98743897839</v>
      </c>
      <c r="Y108" s="10">
        <f t="shared" si="17"/>
        <v>3.888246508513906E-2</v>
      </c>
      <c r="Z108" s="10">
        <f t="shared" si="28"/>
        <v>0.19718637144878715</v>
      </c>
      <c r="AA108" s="10"/>
    </row>
    <row r="109" spans="2:27" x14ac:dyDescent="0.2">
      <c r="B109">
        <v>57.731403453793945</v>
      </c>
      <c r="C109">
        <v>207.44887419549238</v>
      </c>
      <c r="D109">
        <v>700</v>
      </c>
      <c r="F109" s="1">
        <v>1.12092901</v>
      </c>
      <c r="G109" s="1">
        <f t="shared" si="18"/>
        <v>1120.9290100000001</v>
      </c>
      <c r="H109" s="1">
        <v>42.5727878</v>
      </c>
      <c r="I109" s="1">
        <v>400</v>
      </c>
      <c r="J109" s="1"/>
      <c r="K109" s="4">
        <v>1.12092901</v>
      </c>
      <c r="L109" s="4">
        <f t="shared" si="19"/>
        <v>1120.9290100000001</v>
      </c>
      <c r="M109" s="4">
        <v>42.5727878</v>
      </c>
      <c r="N109" s="4">
        <v>400</v>
      </c>
      <c r="P109" s="8">
        <f t="shared" si="20"/>
        <v>1472.3781564232941</v>
      </c>
      <c r="Q109" s="8">
        <f t="shared" si="21"/>
        <v>123516.50252166194</v>
      </c>
      <c r="R109" s="10">
        <f t="shared" si="22"/>
        <v>9.830345179120642E-2</v>
      </c>
      <c r="S109" s="8">
        <f t="shared" si="23"/>
        <v>861.99804947732582</v>
      </c>
      <c r="T109" s="8">
        <f t="shared" si="24"/>
        <v>67045.242317194687</v>
      </c>
      <c r="U109" s="10">
        <f t="shared" si="25"/>
        <v>5.3359499430468665E-2</v>
      </c>
      <c r="V109" s="10"/>
      <c r="W109" s="8">
        <f t="shared" si="26"/>
        <v>1016.299462387345</v>
      </c>
      <c r="X109" s="8">
        <f t="shared" si="27"/>
        <v>208007.77515353684</v>
      </c>
      <c r="Y109" s="10">
        <f t="shared" si="17"/>
        <v>8.7126943164265724E-3</v>
      </c>
      <c r="Z109" s="10">
        <f t="shared" si="28"/>
        <v>9.3341814405048781E-2</v>
      </c>
      <c r="AA109" s="10"/>
    </row>
    <row r="110" spans="2:27" x14ac:dyDescent="0.2">
      <c r="B110">
        <v>38.812230567865662</v>
      </c>
      <c r="C110">
        <v>272.25206366940438</v>
      </c>
      <c r="D110">
        <v>700</v>
      </c>
      <c r="F110" s="1">
        <v>1.0828221099999999</v>
      </c>
      <c r="G110" s="1">
        <f t="shared" si="18"/>
        <v>1082.8221099999998</v>
      </c>
      <c r="H110" s="1">
        <v>42.5977599</v>
      </c>
      <c r="I110" s="1">
        <v>400</v>
      </c>
      <c r="J110" s="1"/>
      <c r="K110" s="4">
        <v>1.0828221099999999</v>
      </c>
      <c r="L110" s="4">
        <f t="shared" si="19"/>
        <v>1082.8221099999998</v>
      </c>
      <c r="M110" s="4">
        <v>42.5977599</v>
      </c>
      <c r="N110" s="4">
        <v>400</v>
      </c>
      <c r="P110" s="8">
        <f t="shared" si="20"/>
        <v>1470.0891940812187</v>
      </c>
      <c r="Q110" s="8">
        <f t="shared" si="21"/>
        <v>149975.79441276984</v>
      </c>
      <c r="R110" s="10">
        <f t="shared" si="22"/>
        <v>0.12791071926758479</v>
      </c>
      <c r="S110" s="8">
        <f t="shared" si="23"/>
        <v>860.59903915264101</v>
      </c>
      <c r="T110" s="8">
        <f t="shared" si="24"/>
        <v>49383.093216830261</v>
      </c>
      <c r="U110" s="10">
        <f t="shared" si="25"/>
        <v>4.2117643035369128E-2</v>
      </c>
      <c r="V110" s="10"/>
      <c r="W110" s="8">
        <f t="shared" si="26"/>
        <v>1014.3742102411213</v>
      </c>
      <c r="X110" s="8">
        <f t="shared" si="27"/>
        <v>207676.14649638021</v>
      </c>
      <c r="Y110" s="10">
        <f t="shared" si="17"/>
        <v>3.995820988772672E-3</v>
      </c>
      <c r="Z110" s="10">
        <f t="shared" si="28"/>
        <v>6.3212506585110767E-2</v>
      </c>
      <c r="AA110" s="10"/>
    </row>
    <row r="111" spans="2:27" x14ac:dyDescent="0.2">
      <c r="B111">
        <v>24.815077683753909</v>
      </c>
      <c r="C111">
        <v>409.66802587658299</v>
      </c>
      <c r="D111">
        <v>700</v>
      </c>
      <c r="F111" s="1">
        <v>1.3512657699999999</v>
      </c>
      <c r="G111" s="1">
        <f t="shared" si="18"/>
        <v>1351.26577</v>
      </c>
      <c r="H111" s="1">
        <v>43.011879999999998</v>
      </c>
      <c r="I111" s="1">
        <v>400</v>
      </c>
      <c r="J111" s="1"/>
      <c r="K111" s="4">
        <v>1.3512657699999999</v>
      </c>
      <c r="L111" s="4">
        <f t="shared" si="19"/>
        <v>1351.26577</v>
      </c>
      <c r="M111" s="4">
        <v>43.011879999999998</v>
      </c>
      <c r="N111" s="4">
        <v>400</v>
      </c>
      <c r="P111" s="8">
        <f t="shared" si="20"/>
        <v>1432.9312597272935</v>
      </c>
      <c r="Q111" s="8">
        <f t="shared" si="21"/>
        <v>6669.2522123986901</v>
      </c>
      <c r="R111" s="10">
        <f t="shared" si="22"/>
        <v>3.6525451296873525E-3</v>
      </c>
      <c r="S111" s="8">
        <f t="shared" si="23"/>
        <v>837.91432081899939</v>
      </c>
      <c r="T111" s="8">
        <f t="shared" si="24"/>
        <v>263529.71037623344</v>
      </c>
      <c r="U111" s="10">
        <f t="shared" si="25"/>
        <v>0.14432714935763896</v>
      </c>
      <c r="V111" s="10"/>
      <c r="W111" s="8">
        <f t="shared" si="26"/>
        <v>983.30087712419447</v>
      </c>
      <c r="X111" s="8">
        <f t="shared" si="27"/>
        <v>202167.48095980924</v>
      </c>
      <c r="Y111" s="10">
        <f t="shared" si="17"/>
        <v>7.4153425729428873E-2</v>
      </c>
      <c r="Z111" s="10">
        <f t="shared" si="28"/>
        <v>0.27231126625505025</v>
      </c>
      <c r="AA111" s="10"/>
    </row>
    <row r="112" spans="2:27" x14ac:dyDescent="0.2">
      <c r="B112">
        <v>11.637720070391621</v>
      </c>
      <c r="C112">
        <v>836.32615486176394</v>
      </c>
      <c r="D112">
        <v>700</v>
      </c>
      <c r="F112" s="1">
        <v>1.1142327400000001</v>
      </c>
      <c r="G112" s="1">
        <f t="shared" si="18"/>
        <v>1114.2327400000001</v>
      </c>
      <c r="H112" s="1">
        <v>43.5538357</v>
      </c>
      <c r="I112" s="1">
        <v>400</v>
      </c>
      <c r="J112" s="1"/>
      <c r="K112" s="4">
        <v>1.1142327400000001</v>
      </c>
      <c r="L112" s="4">
        <f t="shared" si="19"/>
        <v>1114.2327400000001</v>
      </c>
      <c r="M112" s="4">
        <v>43.5538357</v>
      </c>
      <c r="N112" s="4">
        <v>400</v>
      </c>
      <c r="P112" s="8">
        <f t="shared" si="20"/>
        <v>1386.4882459623836</v>
      </c>
      <c r="Q112" s="8">
        <f t="shared" si="21"/>
        <v>74123.060526833433</v>
      </c>
      <c r="R112" s="10">
        <f t="shared" si="22"/>
        <v>5.9703736543436123E-2</v>
      </c>
      <c r="S112" s="8">
        <f t="shared" si="23"/>
        <v>809.63094478600556</v>
      </c>
      <c r="T112" s="8">
        <f t="shared" si="24"/>
        <v>92782.253647588295</v>
      </c>
      <c r="U112" s="10">
        <f t="shared" si="25"/>
        <v>7.4733115285715038E-2</v>
      </c>
      <c r="V112" s="10"/>
      <c r="W112" s="8">
        <f t="shared" si="26"/>
        <v>944.93571666600542</v>
      </c>
      <c r="X112" s="8">
        <f t="shared" si="27"/>
        <v>194968.63612802894</v>
      </c>
      <c r="Y112" s="10">
        <f t="shared" si="17"/>
        <v>2.3085900186292453E-2</v>
      </c>
      <c r="Z112" s="10">
        <f t="shared" si="28"/>
        <v>0.15194044947377394</v>
      </c>
      <c r="AA112" s="10"/>
    </row>
    <row r="113" spans="6:27" x14ac:dyDescent="0.2">
      <c r="F113" s="1">
        <v>1.17144823</v>
      </c>
      <c r="G113" s="1">
        <f t="shared" si="18"/>
        <v>1171.44823</v>
      </c>
      <c r="H113" s="1">
        <v>43.715229200000003</v>
      </c>
      <c r="I113" s="1">
        <v>400</v>
      </c>
      <c r="J113" s="1"/>
      <c r="K113" s="4">
        <v>1.17144823</v>
      </c>
      <c r="L113" s="4">
        <f t="shared" si="19"/>
        <v>1171.44823</v>
      </c>
      <c r="M113" s="4">
        <v>43.715229200000003</v>
      </c>
      <c r="N113" s="4">
        <v>400</v>
      </c>
      <c r="P113" s="8">
        <f t="shared" si="20"/>
        <v>1373.1134677572502</v>
      </c>
      <c r="Q113" s="8">
        <f t="shared" si="21"/>
        <v>40668.868119688261</v>
      </c>
      <c r="R113" s="10">
        <f t="shared" si="22"/>
        <v>2.9635747400806812E-2</v>
      </c>
      <c r="S113" s="8">
        <f t="shared" si="23"/>
        <v>801.50034604928123</v>
      </c>
      <c r="T113" s="8">
        <f t="shared" si="24"/>
        <v>136861.43683961444</v>
      </c>
      <c r="U113" s="10">
        <f t="shared" si="25"/>
        <v>9.9732083989982942E-2</v>
      </c>
      <c r="V113" s="10"/>
      <c r="W113" s="8">
        <f t="shared" si="26"/>
        <v>933.98355251014402</v>
      </c>
      <c r="X113" s="8">
        <f t="shared" si="27"/>
        <v>192835.08246493066</v>
      </c>
      <c r="Y113" s="10">
        <f t="shared" si="17"/>
        <v>4.109148488261638E-2</v>
      </c>
      <c r="Z113" s="10">
        <f t="shared" si="28"/>
        <v>0.2027103472509886</v>
      </c>
      <c r="AA113" s="10"/>
    </row>
    <row r="114" spans="6:27" x14ac:dyDescent="0.2">
      <c r="F114" s="1">
        <v>0.99261854999999999</v>
      </c>
      <c r="G114" s="1">
        <f t="shared" si="18"/>
        <v>992.61855000000003</v>
      </c>
      <c r="H114" s="1">
        <v>43.9013846</v>
      </c>
      <c r="I114" s="1">
        <v>400</v>
      </c>
      <c r="J114" s="1"/>
      <c r="K114" s="4">
        <v>0.99261854999999999</v>
      </c>
      <c r="L114" s="4">
        <f t="shared" si="19"/>
        <v>992.61855000000003</v>
      </c>
      <c r="M114" s="4">
        <v>43.9013846</v>
      </c>
      <c r="N114" s="4">
        <v>400</v>
      </c>
      <c r="P114" s="8">
        <f t="shared" si="20"/>
        <v>1357.9366518814654</v>
      </c>
      <c r="Q114" s="8">
        <f t="shared" si="21"/>
        <v>133457.31556227672</v>
      </c>
      <c r="R114" s="10">
        <f t="shared" si="22"/>
        <v>0.13544956385003673</v>
      </c>
      <c r="S114" s="8">
        <f t="shared" si="23"/>
        <v>792.2821997023907</v>
      </c>
      <c r="T114" s="8">
        <f t="shared" si="24"/>
        <v>40134.653250566436</v>
      </c>
      <c r="U114" s="10">
        <f t="shared" si="25"/>
        <v>4.07337825967653E-2</v>
      </c>
      <c r="V114" s="10"/>
      <c r="W114" s="8">
        <f t="shared" si="26"/>
        <v>921.60748449367293</v>
      </c>
      <c r="X114" s="8">
        <f t="shared" si="27"/>
        <v>190383.14231332424</v>
      </c>
      <c r="Y114" s="10">
        <f t="shared" si="17"/>
        <v>5.1178468353899574E-3</v>
      </c>
      <c r="Z114" s="10">
        <f t="shared" si="28"/>
        <v>7.1539128002722802E-2</v>
      </c>
      <c r="AA114" s="10"/>
    </row>
    <row r="115" spans="6:27" x14ac:dyDescent="0.2">
      <c r="F115" s="1">
        <v>1.9522385799999999</v>
      </c>
      <c r="G115" s="1">
        <f t="shared" si="18"/>
        <v>1952.23858</v>
      </c>
      <c r="H115" s="1">
        <v>44.236251799999998</v>
      </c>
      <c r="I115" s="1">
        <v>400</v>
      </c>
      <c r="J115" s="1"/>
      <c r="K115" s="4">
        <v>1.9522385799999999</v>
      </c>
      <c r="L115" s="4">
        <f t="shared" si="19"/>
        <v>1952.23858</v>
      </c>
      <c r="M115" s="4">
        <v>44.236251799999998</v>
      </c>
      <c r="N115" s="4">
        <v>400</v>
      </c>
      <c r="P115" s="8">
        <f t="shared" si="20"/>
        <v>1331.2905506272421</v>
      </c>
      <c r="Q115" s="8">
        <f t="shared" si="21"/>
        <v>385576.45518191141</v>
      </c>
      <c r="R115" s="10">
        <f t="shared" si="22"/>
        <v>0.1011683633533364</v>
      </c>
      <c r="S115" s="8">
        <f t="shared" si="23"/>
        <v>776.11827844474931</v>
      </c>
      <c r="T115" s="8">
        <f t="shared" si="24"/>
        <v>1383258.9637304135</v>
      </c>
      <c r="U115" s="10">
        <f t="shared" si="25"/>
        <v>0.36294240370152964</v>
      </c>
      <c r="V115" s="10"/>
      <c r="W115" s="8">
        <f t="shared" si="26"/>
        <v>900.01087435047748</v>
      </c>
      <c r="X115" s="8">
        <f t="shared" si="27"/>
        <v>186002.15916939086</v>
      </c>
      <c r="Y115" s="10">
        <f t="shared" si="17"/>
        <v>0.29050504811635286</v>
      </c>
      <c r="Z115" s="10">
        <f t="shared" si="28"/>
        <v>0.53898520213114653</v>
      </c>
      <c r="AA115" s="10"/>
    </row>
    <row r="116" spans="6:27" x14ac:dyDescent="0.2">
      <c r="F116" s="1">
        <v>0.93799063999999999</v>
      </c>
      <c r="G116" s="1">
        <f t="shared" si="18"/>
        <v>937.99063999999998</v>
      </c>
      <c r="H116" s="1">
        <v>44.725065299999997</v>
      </c>
      <c r="I116" s="1">
        <v>400</v>
      </c>
      <c r="J116" s="1"/>
      <c r="K116" s="4">
        <v>0.93799063999999999</v>
      </c>
      <c r="L116" s="4">
        <f t="shared" si="19"/>
        <v>937.99063999999998</v>
      </c>
      <c r="M116" s="4">
        <v>44.725065299999997</v>
      </c>
      <c r="N116" s="4">
        <v>400</v>
      </c>
      <c r="P116" s="8">
        <f t="shared" si="20"/>
        <v>1293.8428064466598</v>
      </c>
      <c r="Q116" s="8">
        <f t="shared" si="21"/>
        <v>126630.76436478127</v>
      </c>
      <c r="R116" s="10">
        <f t="shared" si="22"/>
        <v>0.14392698207621338</v>
      </c>
      <c r="S116" s="8">
        <f t="shared" si="23"/>
        <v>753.44636846868275</v>
      </c>
      <c r="T116" s="8">
        <f t="shared" si="24"/>
        <v>34056.588155024547</v>
      </c>
      <c r="U116" s="10">
        <f t="shared" si="25"/>
        <v>3.8708302658942609E-2</v>
      </c>
      <c r="V116" s="10"/>
      <c r="W116" s="8">
        <f t="shared" si="26"/>
        <v>869.94169385190116</v>
      </c>
      <c r="X116" s="8">
        <f t="shared" si="27"/>
        <v>179692.15325907423</v>
      </c>
      <c r="Y116" s="10">
        <f t="shared" si="17"/>
        <v>5.2631506141567353E-3</v>
      </c>
      <c r="Z116" s="10">
        <f t="shared" si="28"/>
        <v>7.2547574833048245E-2</v>
      </c>
      <c r="AA116" s="10"/>
    </row>
    <row r="117" spans="6:27" x14ac:dyDescent="0.2">
      <c r="F117" s="1">
        <v>1.0793757500000001</v>
      </c>
      <c r="G117" s="1">
        <f t="shared" si="18"/>
        <v>1079.3757500000002</v>
      </c>
      <c r="H117" s="1">
        <v>45.147289200000003</v>
      </c>
      <c r="I117" s="1">
        <v>400</v>
      </c>
      <c r="J117" s="1"/>
      <c r="K117" s="4">
        <v>1.0793757500000001</v>
      </c>
      <c r="L117" s="4">
        <f t="shared" si="19"/>
        <v>1079.3757500000002</v>
      </c>
      <c r="M117" s="4">
        <v>45.147289200000003</v>
      </c>
      <c r="N117" s="4">
        <v>400</v>
      </c>
      <c r="P117" s="8">
        <f t="shared" si="20"/>
        <v>1262.8099572734318</v>
      </c>
      <c r="Q117" s="8">
        <f t="shared" si="21"/>
        <v>33648.10839803228</v>
      </c>
      <c r="R117" s="10">
        <f t="shared" si="22"/>
        <v>2.8881207120565716E-2</v>
      </c>
      <c r="S117" s="8">
        <f t="shared" si="23"/>
        <v>734.69794257075534</v>
      </c>
      <c r="T117" s="8">
        <f t="shared" si="24"/>
        <v>118802.79093423157</v>
      </c>
      <c r="U117" s="10">
        <f t="shared" si="25"/>
        <v>0.10197209218671743</v>
      </c>
      <c r="V117" s="10"/>
      <c r="W117" s="8">
        <f t="shared" si="26"/>
        <v>845.27057921211042</v>
      </c>
      <c r="X117" s="8">
        <f t="shared" si="27"/>
        <v>174339.13223183507</v>
      </c>
      <c r="Y117" s="10">
        <f t="shared" si="17"/>
        <v>4.7041016653240106E-2</v>
      </c>
      <c r="Z117" s="10">
        <f t="shared" si="28"/>
        <v>0.21688941111368279</v>
      </c>
      <c r="AA117" s="10"/>
    </row>
    <row r="118" spans="6:27" x14ac:dyDescent="0.2">
      <c r="F118" s="1">
        <v>0.89708169999999998</v>
      </c>
      <c r="G118" s="1">
        <f t="shared" si="18"/>
        <v>897.08169999999996</v>
      </c>
      <c r="H118" s="1">
        <v>45.320998199999998</v>
      </c>
      <c r="I118" s="1">
        <v>400</v>
      </c>
      <c r="J118" s="1"/>
      <c r="K118" s="4">
        <v>0.89708169999999998</v>
      </c>
      <c r="L118" s="4">
        <f t="shared" si="19"/>
        <v>897.08169999999996</v>
      </c>
      <c r="M118" s="4">
        <v>45.320998199999998</v>
      </c>
      <c r="N118" s="4">
        <v>400</v>
      </c>
      <c r="P118" s="8">
        <f t="shared" si="20"/>
        <v>1250.3805632195908</v>
      </c>
      <c r="Q118" s="8">
        <f t="shared" si="21"/>
        <v>124820.08675225519</v>
      </c>
      <c r="R118" s="10">
        <f t="shared" si="22"/>
        <v>0.15510310260788837</v>
      </c>
      <c r="S118" s="8">
        <f t="shared" si="23"/>
        <v>727.19893310508587</v>
      </c>
      <c r="T118" s="8">
        <f t="shared" si="24"/>
        <v>28860.154487871718</v>
      </c>
      <c r="U118" s="10">
        <f t="shared" si="25"/>
        <v>3.5862012431512755E-2</v>
      </c>
      <c r="V118" s="10"/>
      <c r="W118" s="8">
        <f t="shared" si="26"/>
        <v>835.45146505154344</v>
      </c>
      <c r="X118" s="8">
        <f t="shared" si="27"/>
        <v>172166.15650654913</v>
      </c>
      <c r="Y118" s="10">
        <f t="shared" si="17"/>
        <v>4.7198006088255617E-3</v>
      </c>
      <c r="Z118" s="10">
        <f t="shared" si="28"/>
        <v>6.8700805008570037E-2</v>
      </c>
      <c r="AA118" s="10"/>
    </row>
    <row r="119" spans="6:27" x14ac:dyDescent="0.2">
      <c r="F119" s="1">
        <v>1.7124939299999999</v>
      </c>
      <c r="G119" s="1">
        <f t="shared" si="18"/>
        <v>1712.4939299999999</v>
      </c>
      <c r="H119" s="1">
        <v>45.537126100000002</v>
      </c>
      <c r="I119" s="1">
        <v>400</v>
      </c>
      <c r="J119" s="1"/>
      <c r="K119" s="4">
        <v>1.7124939299999999</v>
      </c>
      <c r="L119" s="4">
        <f t="shared" si="19"/>
        <v>1712.4939299999999</v>
      </c>
      <c r="M119" s="4">
        <v>45.537126100000002</v>
      </c>
      <c r="N119" s="4">
        <v>400</v>
      </c>
      <c r="P119" s="8">
        <f t="shared" si="20"/>
        <v>1235.1820626406065</v>
      </c>
      <c r="Q119" s="8">
        <f t="shared" si="21"/>
        <v>227826.61872211107</v>
      </c>
      <c r="R119" s="10">
        <f t="shared" si="22"/>
        <v>7.7686648002212685E-2</v>
      </c>
      <c r="S119" s="8">
        <f t="shared" si="23"/>
        <v>718.03720324911512</v>
      </c>
      <c r="T119" s="8">
        <f t="shared" si="24"/>
        <v>988944.18138008378</v>
      </c>
      <c r="U119" s="10">
        <f t="shared" si="25"/>
        <v>0.33722029034026413</v>
      </c>
      <c r="V119" s="10"/>
      <c r="W119" s="8">
        <f t="shared" si="26"/>
        <v>823.49285497403935</v>
      </c>
      <c r="X119" s="8">
        <f t="shared" si="27"/>
        <v>169488.00370912589</v>
      </c>
      <c r="Y119" s="10">
        <f t="shared" si="17"/>
        <v>0.26949238052247082</v>
      </c>
      <c r="Z119" s="10">
        <f t="shared" si="28"/>
        <v>0.51912655540096464</v>
      </c>
      <c r="AA119" s="10"/>
    </row>
    <row r="120" spans="6:27" x14ac:dyDescent="0.2">
      <c r="F120" s="1">
        <v>0.98327564000000001</v>
      </c>
      <c r="G120" s="1">
        <f t="shared" si="18"/>
        <v>983.27563999999995</v>
      </c>
      <c r="H120" s="1">
        <v>45.893074499999997</v>
      </c>
      <c r="I120" s="1">
        <v>400</v>
      </c>
      <c r="J120" s="1"/>
      <c r="K120" s="4">
        <v>0.98327564000000001</v>
      </c>
      <c r="L120" s="4">
        <f t="shared" si="19"/>
        <v>983.27563999999995</v>
      </c>
      <c r="M120" s="4">
        <v>45.893074499999997</v>
      </c>
      <c r="N120" s="4">
        <v>400</v>
      </c>
      <c r="P120" s="8">
        <f t="shared" si="20"/>
        <v>1210.7751817086532</v>
      </c>
      <c r="Q120" s="8">
        <f t="shared" si="21"/>
        <v>51756.041477647275</v>
      </c>
      <c r="R120" s="10">
        <f t="shared" si="22"/>
        <v>5.3531633059464491E-2</v>
      </c>
      <c r="S120" s="8">
        <f t="shared" si="23"/>
        <v>703.34304179607784</v>
      </c>
      <c r="T120" s="8">
        <f t="shared" si="24"/>
        <v>78362.259537198493</v>
      </c>
      <c r="U120" s="10">
        <f t="shared" si="25"/>
        <v>8.1050629134137603E-2</v>
      </c>
      <c r="V120" s="10"/>
      <c r="W120" s="8">
        <f t="shared" si="26"/>
        <v>804.39886558472369</v>
      </c>
      <c r="X120" s="8">
        <f t="shared" si="27"/>
        <v>165141.71030645591</v>
      </c>
      <c r="Y120" s="10">
        <f t="shared" si="17"/>
        <v>3.3094616274749571E-2</v>
      </c>
      <c r="Z120" s="10">
        <f t="shared" si="28"/>
        <v>0.18191925756980643</v>
      </c>
      <c r="AA120" s="10"/>
    </row>
    <row r="121" spans="6:27" x14ac:dyDescent="0.2">
      <c r="F121" s="1">
        <v>1.1076478000000001</v>
      </c>
      <c r="G121" s="1">
        <f t="shared" si="18"/>
        <v>1107.6478</v>
      </c>
      <c r="H121" s="1">
        <v>46.192205000000001</v>
      </c>
      <c r="I121" s="1">
        <v>400</v>
      </c>
      <c r="J121" s="1"/>
      <c r="K121" s="4">
        <v>1.1076478000000001</v>
      </c>
      <c r="L121" s="4">
        <f t="shared" si="19"/>
        <v>1107.6478</v>
      </c>
      <c r="M121" s="4">
        <v>46.192205000000001</v>
      </c>
      <c r="N121" s="4">
        <v>400</v>
      </c>
      <c r="P121" s="8">
        <f t="shared" si="20"/>
        <v>1190.8441727697743</v>
      </c>
      <c r="Q121" s="8">
        <f t="shared" si="21"/>
        <v>6921.6364420472546</v>
      </c>
      <c r="R121" s="10">
        <f t="shared" si="22"/>
        <v>5.6416404673452544E-3</v>
      </c>
      <c r="S121" s="8">
        <f t="shared" si="23"/>
        <v>691.36052686910739</v>
      </c>
      <c r="T121" s="8">
        <f t="shared" si="24"/>
        <v>173295.09377075435</v>
      </c>
      <c r="U121" s="10">
        <f t="shared" si="25"/>
        <v>0.1412481892100515</v>
      </c>
      <c r="V121" s="10"/>
      <c r="W121" s="8">
        <f t="shared" si="26"/>
        <v>788.90637563527355</v>
      </c>
      <c r="X121" s="8">
        <f t="shared" si="27"/>
        <v>161553.9927653351</v>
      </c>
      <c r="Y121" s="10">
        <f t="shared" si="17"/>
        <v>8.2808256269216229E-2</v>
      </c>
      <c r="Z121" s="10">
        <f t="shared" si="28"/>
        <v>0.28776423730063511</v>
      </c>
      <c r="AA121" s="10"/>
    </row>
    <row r="122" spans="6:27" x14ac:dyDescent="0.2">
      <c r="F122" s="1">
        <v>0.99029155000000002</v>
      </c>
      <c r="G122" s="1">
        <f t="shared" si="18"/>
        <v>990.29155000000003</v>
      </c>
      <c r="H122" s="1">
        <v>47.023890700000003</v>
      </c>
      <c r="I122" s="1">
        <v>400</v>
      </c>
      <c r="J122" s="1"/>
      <c r="K122" s="4">
        <v>0.99029155000000002</v>
      </c>
      <c r="L122" s="4">
        <f t="shared" si="19"/>
        <v>990.29155000000003</v>
      </c>
      <c r="M122" s="4">
        <v>47.023890700000003</v>
      </c>
      <c r="N122" s="4">
        <v>400</v>
      </c>
      <c r="P122" s="8">
        <f t="shared" si="20"/>
        <v>1138.0545286626107</v>
      </c>
      <c r="Q122" s="8">
        <f t="shared" si="21"/>
        <v>21833.897863247126</v>
      </c>
      <c r="R122" s="10">
        <f t="shared" si="22"/>
        <v>2.2264099169986437E-2</v>
      </c>
      <c r="S122" s="8">
        <f t="shared" si="23"/>
        <v>659.6977930710558</v>
      </c>
      <c r="T122" s="8">
        <f t="shared" si="24"/>
        <v>109292.23212039386</v>
      </c>
      <c r="U122" s="10">
        <f t="shared" si="25"/>
        <v>0.11144565710063044</v>
      </c>
      <c r="V122" s="10"/>
      <c r="W122" s="8">
        <f t="shared" si="26"/>
        <v>748.30223053051816</v>
      </c>
      <c r="X122" s="8">
        <f t="shared" si="27"/>
        <v>151906.85389924751</v>
      </c>
      <c r="Y122" s="10">
        <f t="shared" si="17"/>
        <v>5.971263688140515E-2</v>
      </c>
      <c r="Z122" s="10">
        <f t="shared" si="28"/>
        <v>0.24436169274541611</v>
      </c>
      <c r="AA122" s="10"/>
    </row>
    <row r="123" spans="6:27" x14ac:dyDescent="0.2">
      <c r="F123" s="1">
        <v>0.83220691999999996</v>
      </c>
      <c r="G123" s="1">
        <f t="shared" si="18"/>
        <v>832.20691999999997</v>
      </c>
      <c r="H123" s="1">
        <v>47.139274700000001</v>
      </c>
      <c r="I123" s="1">
        <v>400</v>
      </c>
      <c r="J123" s="1"/>
      <c r="K123" s="4">
        <v>0.83220691999999996</v>
      </c>
      <c r="L123" s="4">
        <f t="shared" si="19"/>
        <v>832.20691999999997</v>
      </c>
      <c r="M123" s="4">
        <v>47.139274700000001</v>
      </c>
      <c r="N123" s="4">
        <v>400</v>
      </c>
      <c r="P123" s="8">
        <f t="shared" si="20"/>
        <v>1131.021309928673</v>
      </c>
      <c r="Q123" s="8">
        <f t="shared" si="21"/>
        <v>89290.039628445025</v>
      </c>
      <c r="R123" s="10">
        <f t="shared" si="22"/>
        <v>0.12892595891256872</v>
      </c>
      <c r="S123" s="8">
        <f t="shared" si="23"/>
        <v>655.48755594129375</v>
      </c>
      <c r="T123" s="8">
        <f t="shared" si="24"/>
        <v>31229.733633313546</v>
      </c>
      <c r="U123" s="10">
        <f t="shared" si="25"/>
        <v>4.5092637118467421E-2</v>
      </c>
      <c r="V123" s="10"/>
      <c r="W123" s="8">
        <f t="shared" si="26"/>
        <v>742.93917264066192</v>
      </c>
      <c r="X123" s="8">
        <f t="shared" si="27"/>
        <v>150607.74528203064</v>
      </c>
      <c r="Y123" s="10">
        <f t="shared" si="17"/>
        <v>1.1506056593636283E-2</v>
      </c>
      <c r="Z123" s="10">
        <f t="shared" si="28"/>
        <v>0.10726628824395987</v>
      </c>
      <c r="AA123" s="10"/>
    </row>
    <row r="124" spans="6:27" x14ac:dyDescent="0.2">
      <c r="F124" s="1">
        <v>0.89410803000000005</v>
      </c>
      <c r="G124" s="1">
        <f t="shared" si="18"/>
        <v>894.1080300000001</v>
      </c>
      <c r="H124" s="1">
        <v>47.425470300000001</v>
      </c>
      <c r="I124" s="1">
        <v>400</v>
      </c>
      <c r="J124" s="1"/>
      <c r="K124" s="4">
        <v>0.89410803000000005</v>
      </c>
      <c r="L124" s="4">
        <f t="shared" si="19"/>
        <v>894.1080300000001</v>
      </c>
      <c r="M124" s="4">
        <v>47.425470300000001</v>
      </c>
      <c r="N124" s="4">
        <v>400</v>
      </c>
      <c r="P124" s="8">
        <f t="shared" si="20"/>
        <v>1113.867628173648</v>
      </c>
      <c r="Q124" s="8">
        <f t="shared" si="21"/>
        <v>48294.280989443178</v>
      </c>
      <c r="R124" s="10">
        <f t="shared" si="22"/>
        <v>6.0410956771939757E-2</v>
      </c>
      <c r="S124" s="8">
        <f t="shared" si="23"/>
        <v>645.22716487400805</v>
      </c>
      <c r="T124" s="8">
        <f t="shared" si="24"/>
        <v>61941.685025862243</v>
      </c>
      <c r="U124" s="10">
        <f t="shared" si="25"/>
        <v>7.7482392942063688E-2</v>
      </c>
      <c r="V124" s="10"/>
      <c r="W124" s="8">
        <f t="shared" si="26"/>
        <v>729.9045776701347</v>
      </c>
      <c r="X124" s="8">
        <f t="shared" si="27"/>
        <v>147427.62415196348</v>
      </c>
      <c r="Y124" s="10">
        <f t="shared" si="17"/>
        <v>3.3727533085016338E-2</v>
      </c>
      <c r="Z124" s="10">
        <f t="shared" si="28"/>
        <v>0.18365057333157536</v>
      </c>
      <c r="AA124" s="10"/>
    </row>
    <row r="125" spans="6:27" x14ac:dyDescent="0.2">
      <c r="F125" s="1">
        <v>1.31805276</v>
      </c>
      <c r="G125" s="1">
        <f t="shared" si="18"/>
        <v>1318.05276</v>
      </c>
      <c r="H125" s="1">
        <v>47.574457899999999</v>
      </c>
      <c r="I125" s="1">
        <v>400</v>
      </c>
      <c r="J125" s="1"/>
      <c r="K125" s="4">
        <v>1.31805276</v>
      </c>
      <c r="L125" s="4">
        <f t="shared" si="19"/>
        <v>1318.05276</v>
      </c>
      <c r="M125" s="4">
        <v>47.574457899999999</v>
      </c>
      <c r="N125" s="4">
        <v>400</v>
      </c>
      <c r="P125" s="8">
        <f t="shared" si="20"/>
        <v>1105.0987162095107</v>
      </c>
      <c r="Q125" s="8">
        <f t="shared" si="21"/>
        <v>45349.42476672164</v>
      </c>
      <c r="R125" s="10">
        <f t="shared" si="22"/>
        <v>2.610394783453324E-2</v>
      </c>
      <c r="S125" s="8">
        <f t="shared" si="23"/>
        <v>639.98657767674229</v>
      </c>
      <c r="T125" s="8">
        <f t="shared" si="24"/>
        <v>459773.74761043739</v>
      </c>
      <c r="U125" s="10">
        <f t="shared" si="25"/>
        <v>0.26465407191047685</v>
      </c>
      <c r="V125" s="10"/>
      <c r="W125" s="8">
        <f t="shared" si="26"/>
        <v>723.26625086670936</v>
      </c>
      <c r="X125" s="8">
        <f t="shared" si="27"/>
        <v>145796.03158976161</v>
      </c>
      <c r="Y125" s="10">
        <f t="shared" si="17"/>
        <v>0.20363697122084362</v>
      </c>
      <c r="Z125" s="10">
        <f t="shared" si="28"/>
        <v>0.45126153306130984</v>
      </c>
      <c r="AA125" s="10"/>
    </row>
    <row r="126" spans="6:27" x14ac:dyDescent="0.2">
      <c r="F126" s="1">
        <v>0.83507865000000003</v>
      </c>
      <c r="G126" s="1">
        <f t="shared" si="18"/>
        <v>835.07865000000004</v>
      </c>
      <c r="H126" s="1">
        <v>48.137686000000002</v>
      </c>
      <c r="I126" s="1">
        <v>400</v>
      </c>
      <c r="J126" s="1"/>
      <c r="K126" s="4">
        <v>0.83507865000000003</v>
      </c>
      <c r="L126" s="4">
        <f t="shared" si="19"/>
        <v>835.07865000000004</v>
      </c>
      <c r="M126" s="4">
        <v>48.137686000000002</v>
      </c>
      <c r="N126" s="4">
        <v>400</v>
      </c>
      <c r="P126" s="8">
        <f t="shared" si="20"/>
        <v>1072.9079852415548</v>
      </c>
      <c r="Q126" s="8">
        <f t="shared" si="21"/>
        <v>56562.792701439837</v>
      </c>
      <c r="R126" s="10">
        <f t="shared" si="22"/>
        <v>8.1110314066405551E-2</v>
      </c>
      <c r="S126" s="8">
        <f t="shared" si="23"/>
        <v>620.77458679833694</v>
      </c>
      <c r="T126" s="8">
        <f t="shared" si="24"/>
        <v>45926.231504742413</v>
      </c>
      <c r="U126" s="10">
        <f t="shared" si="25"/>
        <v>6.5857622711427435E-2</v>
      </c>
      <c r="V126" s="10"/>
      <c r="W126" s="8">
        <f t="shared" si="26"/>
        <v>699.04056841371494</v>
      </c>
      <c r="X126" s="8">
        <f t="shared" si="27"/>
        <v>139776.84536552176</v>
      </c>
      <c r="Y126" s="10">
        <f t="shared" si="17"/>
        <v>2.6537880664510485E-2</v>
      </c>
      <c r="Z126" s="10">
        <f t="shared" si="28"/>
        <v>0.16290451394762051</v>
      </c>
      <c r="AA126" s="10"/>
    </row>
    <row r="127" spans="6:27" x14ac:dyDescent="0.2">
      <c r="F127" s="1">
        <v>0.76169633999999997</v>
      </c>
      <c r="G127" s="1">
        <f t="shared" si="18"/>
        <v>761.69633999999996</v>
      </c>
      <c r="H127" s="1">
        <v>48.5552554</v>
      </c>
      <c r="I127" s="1">
        <v>400</v>
      </c>
      <c r="J127" s="1"/>
      <c r="K127" s="4">
        <v>0.76169633999999997</v>
      </c>
      <c r="L127" s="4">
        <f t="shared" si="19"/>
        <v>761.69633999999996</v>
      </c>
      <c r="M127" s="4">
        <v>48.5552554</v>
      </c>
      <c r="N127" s="4">
        <v>400</v>
      </c>
      <c r="P127" s="8">
        <f t="shared" si="20"/>
        <v>1049.980953373238</v>
      </c>
      <c r="Q127" s="8">
        <f t="shared" si="21"/>
        <v>83108.018307757317</v>
      </c>
      <c r="R127" s="10">
        <f t="shared" si="22"/>
        <v>0.14324490680656995</v>
      </c>
      <c r="S127" s="8">
        <f t="shared" si="23"/>
        <v>607.11665771187211</v>
      </c>
      <c r="T127" s="8">
        <f t="shared" si="24"/>
        <v>23894.878176298549</v>
      </c>
      <c r="U127" s="10">
        <f t="shared" si="25"/>
        <v>4.118519087825176E-2</v>
      </c>
      <c r="V127" s="10"/>
      <c r="W127" s="8">
        <f t="shared" si="26"/>
        <v>681.92319594411276</v>
      </c>
      <c r="X127" s="8">
        <f t="shared" si="27"/>
        <v>135466.51280375678</v>
      </c>
      <c r="Y127" s="10">
        <f t="shared" si="17"/>
        <v>1.0968561646074652E-2</v>
      </c>
      <c r="Z127" s="10">
        <f t="shared" si="28"/>
        <v>0.10473090110408986</v>
      </c>
      <c r="AA127" s="10"/>
    </row>
    <row r="128" spans="6:27" x14ac:dyDescent="0.2">
      <c r="F128" s="1">
        <v>0.89441152000000002</v>
      </c>
      <c r="G128" s="1">
        <f t="shared" si="18"/>
        <v>894.41152</v>
      </c>
      <c r="H128" s="1">
        <v>49.037702799999998</v>
      </c>
      <c r="I128" s="1">
        <v>400</v>
      </c>
      <c r="J128" s="1"/>
      <c r="K128" s="4">
        <v>0.89441152000000002</v>
      </c>
      <c r="L128" s="4">
        <f t="shared" si="19"/>
        <v>894.41152</v>
      </c>
      <c r="M128" s="4">
        <v>49.037702799999998</v>
      </c>
      <c r="N128" s="4">
        <v>400</v>
      </c>
      <c r="P128" s="8">
        <f t="shared" si="20"/>
        <v>1024.4346076394722</v>
      </c>
      <c r="Q128" s="8">
        <f t="shared" si="21"/>
        <v>16906.003319301879</v>
      </c>
      <c r="R128" s="10">
        <f t="shared" si="22"/>
        <v>2.1133244681565792E-2</v>
      </c>
      <c r="S128" s="8">
        <f t="shared" si="23"/>
        <v>591.92340879677363</v>
      </c>
      <c r="T128" s="8">
        <f t="shared" si="24"/>
        <v>91499.057419295437</v>
      </c>
      <c r="U128" s="10">
        <f t="shared" si="25"/>
        <v>0.11437782970070173</v>
      </c>
      <c r="V128" s="10"/>
      <c r="W128" s="8">
        <f t="shared" si="26"/>
        <v>662.98311646983086</v>
      </c>
      <c r="X128" s="8">
        <f t="shared" si="27"/>
        <v>130647.18046875733</v>
      </c>
      <c r="Y128" s="10">
        <f t="shared" si="17"/>
        <v>6.695122849629119E-2</v>
      </c>
      <c r="Z128" s="10">
        <f t="shared" si="28"/>
        <v>0.25874935458140025</v>
      </c>
      <c r="AA128" s="10"/>
    </row>
    <row r="129" spans="6:27" x14ac:dyDescent="0.2">
      <c r="F129" s="1">
        <v>0.85941811999999995</v>
      </c>
      <c r="G129" s="1">
        <f t="shared" si="18"/>
        <v>859.41811999999993</v>
      </c>
      <c r="H129" s="1">
        <v>49.118666599999997</v>
      </c>
      <c r="I129" s="1">
        <v>400</v>
      </c>
      <c r="J129" s="1"/>
      <c r="K129" s="4">
        <v>0.85941811999999995</v>
      </c>
      <c r="L129" s="4">
        <f t="shared" si="19"/>
        <v>859.41811999999993</v>
      </c>
      <c r="M129" s="4">
        <v>49.118666599999997</v>
      </c>
      <c r="N129" s="4">
        <v>400</v>
      </c>
      <c r="P129" s="8">
        <f t="shared" si="20"/>
        <v>1020.243007419147</v>
      </c>
      <c r="Q129" s="8">
        <f t="shared" si="21"/>
        <v>25864.644413381338</v>
      </c>
      <c r="R129" s="10">
        <f t="shared" si="22"/>
        <v>3.5018496815713313E-2</v>
      </c>
      <c r="S129" s="8">
        <f t="shared" si="23"/>
        <v>589.43306215736766</v>
      </c>
      <c r="T129" s="8">
        <f t="shared" si="24"/>
        <v>72891.931458289488</v>
      </c>
      <c r="U129" s="10">
        <f t="shared" si="25"/>
        <v>9.8689385744762353E-2</v>
      </c>
      <c r="V129" s="10"/>
      <c r="W129" s="8">
        <f t="shared" si="26"/>
        <v>659.88876316323342</v>
      </c>
      <c r="X129" s="8">
        <f t="shared" si="27"/>
        <v>129855.18135325065</v>
      </c>
      <c r="Y129" s="10">
        <f t="shared" si="17"/>
        <v>5.3901964421893461E-2</v>
      </c>
      <c r="Z129" s="10">
        <f t="shared" si="28"/>
        <v>0.23216796596837699</v>
      </c>
      <c r="AA129" s="10"/>
    </row>
    <row r="130" spans="6:27" x14ac:dyDescent="0.2">
      <c r="F130" s="1">
        <v>0.71695467999999996</v>
      </c>
      <c r="G130" s="1">
        <f t="shared" si="18"/>
        <v>716.95467999999994</v>
      </c>
      <c r="H130" s="1">
        <v>49.184488100000003</v>
      </c>
      <c r="I130" s="1">
        <v>400</v>
      </c>
      <c r="J130" s="1"/>
      <c r="K130" s="4">
        <v>0.71695467999999996</v>
      </c>
      <c r="L130" s="4">
        <f t="shared" si="19"/>
        <v>716.95467999999994</v>
      </c>
      <c r="M130" s="4">
        <v>49.184488100000003</v>
      </c>
      <c r="N130" s="4">
        <v>400</v>
      </c>
      <c r="P130" s="8">
        <f t="shared" si="20"/>
        <v>1016.8551259381195</v>
      </c>
      <c r="Q130" s="8">
        <f t="shared" si="21"/>
        <v>89940.277473882976</v>
      </c>
      <c r="R130" s="10">
        <f t="shared" si="22"/>
        <v>0.17497291015362501</v>
      </c>
      <c r="S130" s="8">
        <f t="shared" si="23"/>
        <v>587.42075149004461</v>
      </c>
      <c r="T130" s="8">
        <f t="shared" si="24"/>
        <v>16779.038635222219</v>
      </c>
      <c r="U130" s="10">
        <f t="shared" si="25"/>
        <v>3.2642519036451337E-2</v>
      </c>
      <c r="V130" s="10"/>
      <c r="W130" s="8">
        <f t="shared" si="26"/>
        <v>657.3904677657697</v>
      </c>
      <c r="X130" s="8">
        <f t="shared" si="27"/>
        <v>129214.84047496429</v>
      </c>
      <c r="Y130" s="10">
        <f t="shared" si="17"/>
        <v>6.9021977342605487E-3</v>
      </c>
      <c r="Z130" s="10">
        <f t="shared" si="28"/>
        <v>8.3079466381655032E-2</v>
      </c>
      <c r="AA130" s="10"/>
    </row>
    <row r="131" spans="6:27" x14ac:dyDescent="0.2">
      <c r="F131" s="1">
        <v>0.77130582999999997</v>
      </c>
      <c r="G131" s="1">
        <f t="shared" si="18"/>
        <v>771.30583000000001</v>
      </c>
      <c r="H131" s="1">
        <v>49.350706500000001</v>
      </c>
      <c r="I131" s="1">
        <v>400</v>
      </c>
      <c r="J131" s="1"/>
      <c r="K131" s="4">
        <v>0.77130582999999997</v>
      </c>
      <c r="L131" s="4">
        <f t="shared" si="19"/>
        <v>771.30583000000001</v>
      </c>
      <c r="M131" s="4">
        <v>49.350706500000001</v>
      </c>
      <c r="N131" s="4">
        <v>400</v>
      </c>
      <c r="P131" s="8">
        <f t="shared" si="20"/>
        <v>1008.3778288015003</v>
      </c>
      <c r="Q131" s="8">
        <f t="shared" si="21"/>
        <v>56203.132615738556</v>
      </c>
      <c r="R131" s="10">
        <f t="shared" si="22"/>
        <v>9.4472910369446966E-2</v>
      </c>
      <c r="S131" s="8">
        <f t="shared" si="23"/>
        <v>582.38752176588741</v>
      </c>
      <c r="T131" s="8">
        <f t="shared" si="24"/>
        <v>35690.127186039179</v>
      </c>
      <c r="U131" s="10">
        <f t="shared" si="25"/>
        <v>5.9992210928410984E-2</v>
      </c>
      <c r="V131" s="10"/>
      <c r="W131" s="8">
        <f t="shared" si="26"/>
        <v>651.14980898821295</v>
      </c>
      <c r="X131" s="8">
        <f t="shared" si="27"/>
        <v>127611.85813972242</v>
      </c>
      <c r="Y131" s="10">
        <f t="shared" si="17"/>
        <v>2.4268215804489988E-2</v>
      </c>
      <c r="Z131" s="10">
        <f t="shared" si="28"/>
        <v>0.15578259146801349</v>
      </c>
      <c r="AA131" s="10"/>
    </row>
    <row r="132" spans="6:27" x14ac:dyDescent="0.2">
      <c r="F132" s="1">
        <v>0.70316122999999997</v>
      </c>
      <c r="G132" s="1">
        <f t="shared" si="18"/>
        <v>703.16122999999993</v>
      </c>
      <c r="H132" s="1">
        <v>49.697486300000001</v>
      </c>
      <c r="I132" s="1">
        <v>400</v>
      </c>
      <c r="J132" s="1"/>
      <c r="K132" s="4">
        <v>0.70316122999999997</v>
      </c>
      <c r="L132" s="4">
        <f t="shared" si="19"/>
        <v>703.16122999999993</v>
      </c>
      <c r="M132" s="4">
        <v>49.697486300000001</v>
      </c>
      <c r="N132" s="4">
        <v>400</v>
      </c>
      <c r="P132" s="8">
        <f t="shared" si="20"/>
        <v>991.04452624980127</v>
      </c>
      <c r="Q132" s="8">
        <f t="shared" si="21"/>
        <v>82876.792259650872</v>
      </c>
      <c r="R132" s="10">
        <f t="shared" si="22"/>
        <v>0.16761894354006135</v>
      </c>
      <c r="S132" s="8">
        <f t="shared" si="23"/>
        <v>572.1053921934049</v>
      </c>
      <c r="T132" s="8">
        <f t="shared" si="24"/>
        <v>17175.632623188543</v>
      </c>
      <c r="U132" s="10">
        <f t="shared" si="25"/>
        <v>3.473784779110857E-2</v>
      </c>
      <c r="V132" s="10"/>
      <c r="W132" s="8">
        <f t="shared" si="26"/>
        <v>638.4370572356255</v>
      </c>
      <c r="X132" s="8">
        <f t="shared" si="27"/>
        <v>124332.02720458292</v>
      </c>
      <c r="Y132" s="10">
        <f t="shared" si="17"/>
        <v>8.4727264025705774E-3</v>
      </c>
      <c r="Z132" s="10">
        <f t="shared" si="28"/>
        <v>9.2047413883121001E-2</v>
      </c>
      <c r="AA132" s="10"/>
    </row>
    <row r="133" spans="6:27" x14ac:dyDescent="0.2">
      <c r="F133" s="1">
        <v>0.76473026</v>
      </c>
      <c r="G133" s="1">
        <f t="shared" si="18"/>
        <v>764.73026000000004</v>
      </c>
      <c r="H133" s="1">
        <v>50.468873600000002</v>
      </c>
      <c r="I133" s="1">
        <v>400</v>
      </c>
      <c r="J133" s="1"/>
      <c r="K133" s="4">
        <v>0.76473026</v>
      </c>
      <c r="L133" s="4">
        <f t="shared" si="19"/>
        <v>764.73026000000004</v>
      </c>
      <c r="M133" s="4">
        <v>50.468873600000002</v>
      </c>
      <c r="N133" s="4">
        <v>400</v>
      </c>
      <c r="P133" s="8">
        <f t="shared" si="20"/>
        <v>954.12257215982663</v>
      </c>
      <c r="Q133" s="8">
        <f t="shared" si="21"/>
        <v>35869.447905245201</v>
      </c>
      <c r="R133" s="10">
        <f t="shared" si="22"/>
        <v>6.1334967779354599E-2</v>
      </c>
      <c r="S133" s="8">
        <f t="shared" si="23"/>
        <v>550.2446592314642</v>
      </c>
      <c r="T133" s="8">
        <f t="shared" si="24"/>
        <v>46004.072937039746</v>
      </c>
      <c r="U133" s="10">
        <f t="shared" si="25"/>
        <v>7.8664671359488639E-2</v>
      </c>
      <c r="V133" s="10"/>
      <c r="W133" s="8">
        <f t="shared" si="26"/>
        <v>611.56809182517293</v>
      </c>
      <c r="X133" s="8">
        <f t="shared" si="27"/>
        <v>117343.57199734465</v>
      </c>
      <c r="Y133" s="10">
        <f t="shared" si="17"/>
        <v>4.0113121645433063E-2</v>
      </c>
      <c r="Z133" s="10">
        <f t="shared" si="28"/>
        <v>0.2002826044503942</v>
      </c>
      <c r="AA133" s="10"/>
    </row>
    <row r="134" spans="6:27" x14ac:dyDescent="0.2">
      <c r="F134" s="1">
        <v>0.72875504000000002</v>
      </c>
      <c r="G134" s="1">
        <f t="shared" si="18"/>
        <v>728.75504000000001</v>
      </c>
      <c r="H134" s="1">
        <v>50.7609043</v>
      </c>
      <c r="I134" s="1">
        <v>400</v>
      </c>
      <c r="J134" s="1"/>
      <c r="K134" s="4">
        <v>0.72875504000000002</v>
      </c>
      <c r="L134" s="4">
        <f t="shared" si="19"/>
        <v>728.75504000000001</v>
      </c>
      <c r="M134" s="4">
        <v>50.7609043</v>
      </c>
      <c r="N134" s="4">
        <v>400</v>
      </c>
      <c r="P134" s="8">
        <f t="shared" si="20"/>
        <v>940.70487467274188</v>
      </c>
      <c r="Q134" s="8">
        <f t="shared" si="21"/>
        <v>44922.73241780261</v>
      </c>
      <c r="R134" s="10">
        <f t="shared" si="22"/>
        <v>8.458688300206961E-2</v>
      </c>
      <c r="S134" s="8">
        <f t="shared" si="23"/>
        <v>542.31438309339478</v>
      </c>
      <c r="T134" s="8">
        <f t="shared" si="24"/>
        <v>34760.118547766484</v>
      </c>
      <c r="U134" s="10">
        <f t="shared" si="25"/>
        <v>6.5451274276735444E-2</v>
      </c>
      <c r="V134" s="10"/>
      <c r="W134" s="8">
        <f t="shared" si="26"/>
        <v>601.87426557263825</v>
      </c>
      <c r="X134" s="8">
        <f t="shared" si="27"/>
        <v>114806.18166314723</v>
      </c>
      <c r="Y134" s="10">
        <f t="shared" si="17"/>
        <v>3.0312970637820884E-2</v>
      </c>
      <c r="Z134" s="10">
        <f t="shared" si="28"/>
        <v>0.17410620505260829</v>
      </c>
      <c r="AA134" s="10"/>
    </row>
    <row r="135" spans="6:27" x14ac:dyDescent="0.2">
      <c r="F135" s="1">
        <v>0.66496242000000005</v>
      </c>
      <c r="G135" s="1">
        <f t="shared" si="18"/>
        <v>664.96242000000007</v>
      </c>
      <c r="H135" s="1">
        <v>50.762810199999997</v>
      </c>
      <c r="I135" s="1">
        <v>400</v>
      </c>
      <c r="J135" s="1"/>
      <c r="K135" s="4">
        <v>0.66496242000000005</v>
      </c>
      <c r="L135" s="4">
        <f t="shared" si="19"/>
        <v>664.96242000000007</v>
      </c>
      <c r="M135" s="4">
        <v>50.762810199999997</v>
      </c>
      <c r="N135" s="4">
        <v>400</v>
      </c>
      <c r="P135" s="8">
        <f t="shared" si="20"/>
        <v>940.6182793903065</v>
      </c>
      <c r="Q135" s="8">
        <f t="shared" si="21"/>
        <v>75986.152816208385</v>
      </c>
      <c r="R135" s="10">
        <f t="shared" si="22"/>
        <v>0.17184632640283967</v>
      </c>
      <c r="S135" s="8">
        <f t="shared" si="23"/>
        <v>542.2632270874235</v>
      </c>
      <c r="T135" s="8">
        <f t="shared" si="24"/>
        <v>15055.091941397679</v>
      </c>
      <c r="U135" s="10">
        <f t="shared" si="25"/>
        <v>3.4047811974951388E-2</v>
      </c>
      <c r="V135" s="10"/>
      <c r="W135" s="8">
        <f t="shared" si="26"/>
        <v>601.81182495805149</v>
      </c>
      <c r="X135" s="8">
        <f t="shared" si="27"/>
        <v>114789.81356495569</v>
      </c>
      <c r="Y135" s="10">
        <f t="shared" si="17"/>
        <v>9.0190478287118948E-3</v>
      </c>
      <c r="Z135" s="10">
        <f t="shared" si="28"/>
        <v>9.4968667615755745E-2</v>
      </c>
      <c r="AA135" s="10"/>
    </row>
    <row r="136" spans="6:27" x14ac:dyDescent="0.2">
      <c r="F136" s="1">
        <v>0.67425955000000004</v>
      </c>
      <c r="G136" s="1">
        <f t="shared" si="18"/>
        <v>674.25954999999999</v>
      </c>
      <c r="H136" s="1">
        <v>52.2124296</v>
      </c>
      <c r="I136" s="1">
        <v>400</v>
      </c>
      <c r="J136" s="1"/>
      <c r="K136" s="4">
        <v>0.67425955000000004</v>
      </c>
      <c r="L136" s="4">
        <f t="shared" si="19"/>
        <v>674.25954999999999</v>
      </c>
      <c r="M136" s="4">
        <v>52.2124296</v>
      </c>
      <c r="N136" s="4">
        <v>400</v>
      </c>
      <c r="P136" s="8">
        <f t="shared" si="20"/>
        <v>878.20173601375336</v>
      </c>
      <c r="Q136" s="8">
        <f t="shared" si="21"/>
        <v>41592.41523606838</v>
      </c>
      <c r="R136" s="10">
        <f t="shared" si="22"/>
        <v>9.1487113924847152E-2</v>
      </c>
      <c r="S136" s="8">
        <f t="shared" si="23"/>
        <v>505.47320673078593</v>
      </c>
      <c r="T136" s="8">
        <f t="shared" si="24"/>
        <v>28488.829674192963</v>
      </c>
      <c r="U136" s="10">
        <f t="shared" si="25"/>
        <v>6.266432933012886E-2</v>
      </c>
      <c r="V136" s="10"/>
      <c r="W136" s="8">
        <f t="shared" si="26"/>
        <v>557.20784083188721</v>
      </c>
      <c r="X136" s="8">
        <f t="shared" si="27"/>
        <v>103037.08074402687</v>
      </c>
      <c r="Y136" s="10">
        <f t="shared" ref="Y136:Y199" si="29">(ABS(W136-L136)/L136)^2</f>
        <v>3.0137089397242366E-2</v>
      </c>
      <c r="Z136" s="10">
        <f t="shared" si="28"/>
        <v>0.17360037268751</v>
      </c>
      <c r="AA136" s="10"/>
    </row>
    <row r="137" spans="6:27" x14ac:dyDescent="0.2">
      <c r="F137" s="1">
        <v>0.61118165000000002</v>
      </c>
      <c r="G137" s="1">
        <f t="shared" ref="G137:G200" si="30">F137*1000</f>
        <v>611.18164999999999</v>
      </c>
      <c r="H137" s="1">
        <v>53.188389200000003</v>
      </c>
      <c r="I137" s="1">
        <v>400</v>
      </c>
      <c r="J137" s="1"/>
      <c r="K137" s="4">
        <v>0.61118165000000002</v>
      </c>
      <c r="L137" s="4">
        <f t="shared" ref="L137:L200" si="31">K137*1000</f>
        <v>611.18164999999999</v>
      </c>
      <c r="M137" s="4">
        <v>53.188389200000003</v>
      </c>
      <c r="N137" s="4">
        <v>400</v>
      </c>
      <c r="P137" s="8">
        <f t="shared" ref="P137:P200" si="32">(((8.314*N137)/$M137)*(1+P$5/($M137-P$4))-P$3/($M137^2))</f>
        <v>839.75761396849634</v>
      </c>
      <c r="Q137" s="8">
        <f t="shared" ref="Q137:Q200" si="33">(P137-L137)^2</f>
        <v>52246.971304127343</v>
      </c>
      <c r="R137" s="10">
        <f t="shared" ref="R137:R200" si="34">(ABS(P137-L137)/L137)^2</f>
        <v>0.13986868982635722</v>
      </c>
      <c r="S137" s="8">
        <f t="shared" ref="S137:S200" si="35">(((8.314*N137)/$M137)*(1+S$5/($M137-S$4))-S$3/($M137^2))</f>
        <v>482.8960832076354</v>
      </c>
      <c r="T137" s="8">
        <f t="shared" ref="T137:T200" si="36">(S137-L137)^2</f>
        <v>16457.186647238235</v>
      </c>
      <c r="U137" s="10">
        <f t="shared" ref="U137:U200" si="37">(ABS(S137-L137)/L137)^2</f>
        <v>4.4057006121524099E-2</v>
      </c>
      <c r="V137" s="10"/>
      <c r="W137" s="8">
        <f t="shared" ref="W137:W200" si="38">(((8.314*N137)/$M137)*(1+W$5/($M137-W$4))-W$3/($M137^2))</f>
        <v>530.13072964594653</v>
      </c>
      <c r="X137" s="8">
        <f t="shared" ref="X137:X200" si="39">(W137-P137)^2</f>
        <v>95868.807495289642</v>
      </c>
      <c r="Y137" s="10">
        <f t="shared" si="29"/>
        <v>1.7586332836497704E-2</v>
      </c>
      <c r="Z137" s="10">
        <f t="shared" ref="Z137:Z200" si="40">(ABS(W137-L137)/L137)</f>
        <v>0.1326134715498305</v>
      </c>
      <c r="AA137" s="10"/>
    </row>
    <row r="138" spans="6:27" x14ac:dyDescent="0.2">
      <c r="F138" s="1">
        <v>0.70082871000000002</v>
      </c>
      <c r="G138" s="1">
        <f t="shared" si="30"/>
        <v>700.82871</v>
      </c>
      <c r="H138" s="1">
        <v>53.376759399999997</v>
      </c>
      <c r="I138" s="1">
        <v>400</v>
      </c>
      <c r="J138" s="1"/>
      <c r="K138" s="4">
        <v>0.70082871000000002</v>
      </c>
      <c r="L138" s="4">
        <f t="shared" si="31"/>
        <v>700.82871</v>
      </c>
      <c r="M138" s="4">
        <v>53.376759399999997</v>
      </c>
      <c r="N138" s="4">
        <v>400</v>
      </c>
      <c r="P138" s="8">
        <f t="shared" si="32"/>
        <v>832.64139213088924</v>
      </c>
      <c r="Q138" s="8">
        <f t="shared" si="33"/>
        <v>17374.583170538848</v>
      </c>
      <c r="R138" s="10">
        <f t="shared" si="34"/>
        <v>3.5374525641465725E-2</v>
      </c>
      <c r="S138" s="8">
        <f t="shared" si="35"/>
        <v>478.72394898405753</v>
      </c>
      <c r="T138" s="8">
        <f t="shared" si="36"/>
        <v>49330.524865948923</v>
      </c>
      <c r="U138" s="10">
        <f t="shared" si="37"/>
        <v>0.10043659175297223</v>
      </c>
      <c r="V138" s="10"/>
      <c r="W138" s="8">
        <f t="shared" si="38"/>
        <v>525.15133786589979</v>
      </c>
      <c r="X138" s="8">
        <f t="shared" si="39"/>
        <v>94550.133471886162</v>
      </c>
      <c r="Y138" s="10">
        <f t="shared" si="29"/>
        <v>6.2835906296468985E-2</v>
      </c>
      <c r="Z138" s="10">
        <f t="shared" si="40"/>
        <v>0.25067091234618544</v>
      </c>
      <c r="AA138" s="10"/>
    </row>
    <row r="139" spans="6:27" x14ac:dyDescent="0.2">
      <c r="F139" s="1">
        <v>0.58162473999999997</v>
      </c>
      <c r="G139" s="1">
        <f t="shared" si="30"/>
        <v>581.62473999999997</v>
      </c>
      <c r="H139" s="1">
        <v>54.1097179</v>
      </c>
      <c r="I139" s="1">
        <v>400</v>
      </c>
      <c r="J139" s="1"/>
      <c r="K139" s="4">
        <v>0.58162473999999997</v>
      </c>
      <c r="L139" s="4">
        <f t="shared" si="31"/>
        <v>581.62473999999997</v>
      </c>
      <c r="M139" s="4">
        <v>54.1097179</v>
      </c>
      <c r="N139" s="4">
        <v>400</v>
      </c>
      <c r="P139" s="8">
        <f t="shared" si="32"/>
        <v>805.83190368888063</v>
      </c>
      <c r="Q139" s="8">
        <f t="shared" si="33"/>
        <v>50268.852249412521</v>
      </c>
      <c r="R139" s="10">
        <f t="shared" si="34"/>
        <v>0.14859808977732067</v>
      </c>
      <c r="S139" s="8">
        <f t="shared" si="35"/>
        <v>463.02579689959282</v>
      </c>
      <c r="T139" s="8">
        <f t="shared" si="36"/>
        <v>14065.709304533613</v>
      </c>
      <c r="U139" s="10">
        <f t="shared" si="37"/>
        <v>4.1579177571956755E-2</v>
      </c>
      <c r="V139" s="10"/>
      <c r="W139" s="8">
        <f t="shared" si="38"/>
        <v>506.4832555717781</v>
      </c>
      <c r="X139" s="8">
        <f t="shared" si="39"/>
        <v>89609.613129536869</v>
      </c>
      <c r="Y139" s="10">
        <f t="shared" si="29"/>
        <v>1.669067105039344E-2</v>
      </c>
      <c r="Z139" s="10">
        <f t="shared" si="40"/>
        <v>0.12919238000127345</v>
      </c>
      <c r="AA139" s="10"/>
    </row>
    <row r="140" spans="6:27" x14ac:dyDescent="0.2">
      <c r="F140" s="1">
        <v>0.60419255999999999</v>
      </c>
      <c r="G140" s="1">
        <f t="shared" si="30"/>
        <v>604.19255999999996</v>
      </c>
      <c r="H140" s="1">
        <v>54.5453203</v>
      </c>
      <c r="I140" s="1">
        <v>400</v>
      </c>
      <c r="J140" s="1"/>
      <c r="K140" s="4">
        <v>0.60419255999999999</v>
      </c>
      <c r="L140" s="4">
        <f t="shared" si="31"/>
        <v>604.19255999999996</v>
      </c>
      <c r="M140" s="4">
        <v>54.5453203</v>
      </c>
      <c r="N140" s="4">
        <v>400</v>
      </c>
      <c r="P140" s="8">
        <f t="shared" si="32"/>
        <v>790.53436173926423</v>
      </c>
      <c r="Q140" s="8">
        <f t="shared" si="33"/>
        <v>34723.267075435273</v>
      </c>
      <c r="R140" s="10">
        <f t="shared" si="34"/>
        <v>9.511956041297337E-2</v>
      </c>
      <c r="S140" s="8">
        <f t="shared" si="35"/>
        <v>454.08253905363875</v>
      </c>
      <c r="T140" s="8">
        <f t="shared" si="36"/>
        <v>22533.018388517001</v>
      </c>
      <c r="U140" s="10">
        <f t="shared" si="37"/>
        <v>6.1726069705274555E-2</v>
      </c>
      <c r="V140" s="10"/>
      <c r="W140" s="8">
        <f t="shared" si="38"/>
        <v>495.89545902473503</v>
      </c>
      <c r="X140" s="8">
        <f t="shared" si="39"/>
        <v>86812.082992821801</v>
      </c>
      <c r="Y140" s="10">
        <f t="shared" si="29"/>
        <v>3.2127942655872828E-2</v>
      </c>
      <c r="Z140" s="10">
        <f t="shared" si="40"/>
        <v>0.17924269205709009</v>
      </c>
      <c r="AA140" s="10"/>
    </row>
    <row r="141" spans="6:27" x14ac:dyDescent="0.2">
      <c r="F141" s="1">
        <v>0.63539531999999999</v>
      </c>
      <c r="G141" s="1">
        <f t="shared" si="30"/>
        <v>635.39531999999997</v>
      </c>
      <c r="H141" s="1">
        <v>54.930802900000003</v>
      </c>
      <c r="I141" s="1">
        <v>400</v>
      </c>
      <c r="J141" s="1"/>
      <c r="K141" s="4">
        <v>0.63539531999999999</v>
      </c>
      <c r="L141" s="4">
        <f t="shared" si="31"/>
        <v>635.39531999999997</v>
      </c>
      <c r="M141" s="4">
        <v>54.930802900000003</v>
      </c>
      <c r="N141" s="4">
        <v>400</v>
      </c>
      <c r="P141" s="8">
        <f t="shared" si="32"/>
        <v>777.37325469517248</v>
      </c>
      <c r="Q141" s="8">
        <f t="shared" si="33"/>
        <v>20157.733940306669</v>
      </c>
      <c r="R141" s="10">
        <f t="shared" si="34"/>
        <v>4.9929093970657645E-2</v>
      </c>
      <c r="S141" s="8">
        <f t="shared" si="35"/>
        <v>446.39655565356946</v>
      </c>
      <c r="T141" s="8">
        <f t="shared" si="36"/>
        <v>35720.532924477571</v>
      </c>
      <c r="U141" s="10">
        <f t="shared" si="37"/>
        <v>8.8476901736558866E-2</v>
      </c>
      <c r="V141" s="10"/>
      <c r="W141" s="8">
        <f t="shared" si="38"/>
        <v>486.8234909385576</v>
      </c>
      <c r="X141" s="8">
        <f t="shared" si="39"/>
        <v>84419.165219024711</v>
      </c>
      <c r="Y141" s="10">
        <f t="shared" si="29"/>
        <v>5.4674512139643618E-2</v>
      </c>
      <c r="Z141" s="10">
        <f t="shared" si="40"/>
        <v>0.23382581581092285</v>
      </c>
      <c r="AA141" s="10"/>
    </row>
    <row r="142" spans="6:27" x14ac:dyDescent="0.2">
      <c r="F142" s="1">
        <v>0.54722999999999999</v>
      </c>
      <c r="G142" s="1">
        <f t="shared" si="30"/>
        <v>547.23</v>
      </c>
      <c r="H142" s="1">
        <v>55.290911600000001</v>
      </c>
      <c r="I142" s="1">
        <v>400</v>
      </c>
      <c r="J142" s="1"/>
      <c r="K142" s="4">
        <v>0.54722999999999999</v>
      </c>
      <c r="L142" s="4">
        <f t="shared" si="31"/>
        <v>547.23</v>
      </c>
      <c r="M142" s="4">
        <v>55.290911600000001</v>
      </c>
      <c r="N142" s="4">
        <v>400</v>
      </c>
      <c r="P142" s="8">
        <f t="shared" si="32"/>
        <v>765.38620844706497</v>
      </c>
      <c r="Q142" s="8">
        <f t="shared" si="33"/>
        <v>47592.131283999253</v>
      </c>
      <c r="R142" s="10">
        <f t="shared" si="34"/>
        <v>0.1589261482087562</v>
      </c>
      <c r="S142" s="8">
        <f t="shared" si="35"/>
        <v>439.40290104476537</v>
      </c>
      <c r="T142" s="8">
        <f t="shared" si="36"/>
        <v>11626.683269101964</v>
      </c>
      <c r="U142" s="10">
        <f t="shared" si="37"/>
        <v>3.8825409548800774E-2</v>
      </c>
      <c r="V142" s="10"/>
      <c r="W142" s="8">
        <f t="shared" si="38"/>
        <v>478.59058400759949</v>
      </c>
      <c r="X142" s="8">
        <f t="shared" si="39"/>
        <v>82251.730197622936</v>
      </c>
      <c r="Y142" s="10">
        <f t="shared" si="29"/>
        <v>1.5732848597956282E-2</v>
      </c>
      <c r="Z142" s="10">
        <f t="shared" si="40"/>
        <v>0.12543065254536581</v>
      </c>
      <c r="AA142" s="10"/>
    </row>
    <row r="143" spans="6:27" x14ac:dyDescent="0.2">
      <c r="F143" s="1">
        <v>0.53082574000000005</v>
      </c>
      <c r="G143" s="1">
        <f t="shared" si="30"/>
        <v>530.82574</v>
      </c>
      <c r="H143" s="1">
        <v>55.708677299999998</v>
      </c>
      <c r="I143" s="1">
        <v>400</v>
      </c>
      <c r="J143" s="1"/>
      <c r="K143" s="4">
        <v>0.53082574000000005</v>
      </c>
      <c r="L143" s="4">
        <f t="shared" si="31"/>
        <v>530.82574</v>
      </c>
      <c r="M143" s="4">
        <v>55.708677299999998</v>
      </c>
      <c r="N143" s="4">
        <v>400</v>
      </c>
      <c r="P143" s="8">
        <f t="shared" si="32"/>
        <v>751.83933866588302</v>
      </c>
      <c r="Q143" s="8">
        <f t="shared" si="33"/>
        <v>48847.010795244008</v>
      </c>
      <c r="R143" s="10">
        <f t="shared" si="34"/>
        <v>0.17335407077445339</v>
      </c>
      <c r="S143" s="8">
        <f t="shared" si="35"/>
        <v>431.50689691745657</v>
      </c>
      <c r="T143" s="8">
        <f t="shared" si="36"/>
        <v>9864.232591254884</v>
      </c>
      <c r="U143" s="10">
        <f t="shared" si="37"/>
        <v>3.5007359650481698E-2</v>
      </c>
      <c r="V143" s="10"/>
      <c r="W143" s="8">
        <f t="shared" si="38"/>
        <v>469.32040239266183</v>
      </c>
      <c r="X143" s="8">
        <f t="shared" si="39"/>
        <v>79816.949352952419</v>
      </c>
      <c r="Y143" s="10">
        <f t="shared" si="29"/>
        <v>1.3425227866604805E-2</v>
      </c>
      <c r="Z143" s="10">
        <f t="shared" si="40"/>
        <v>0.11586728557537199</v>
      </c>
      <c r="AA143" s="10"/>
    </row>
    <row r="144" spans="6:27" x14ac:dyDescent="0.2">
      <c r="F144" s="1">
        <v>0.96986569</v>
      </c>
      <c r="G144" s="1">
        <f t="shared" si="30"/>
        <v>969.86568999999997</v>
      </c>
      <c r="H144" s="1">
        <v>56.980878699999998</v>
      </c>
      <c r="I144" s="1">
        <v>400</v>
      </c>
      <c r="J144" s="1"/>
      <c r="K144" s="4">
        <v>0.96986569</v>
      </c>
      <c r="L144" s="4">
        <f t="shared" si="31"/>
        <v>969.86568999999997</v>
      </c>
      <c r="M144" s="4">
        <v>56.980878699999998</v>
      </c>
      <c r="N144" s="4">
        <v>400</v>
      </c>
      <c r="P144" s="8">
        <f t="shared" si="32"/>
        <v>712.82168216169021</v>
      </c>
      <c r="Q144" s="8">
        <f t="shared" si="33"/>
        <v>66071.621965581056</v>
      </c>
      <c r="R144" s="10">
        <f t="shared" si="34"/>
        <v>7.0241176360652871E-2</v>
      </c>
      <c r="S144" s="8">
        <f t="shared" si="35"/>
        <v>408.81085174017255</v>
      </c>
      <c r="T144" s="8">
        <f t="shared" si="36"/>
        <v>314782.53153476113</v>
      </c>
      <c r="U144" s="10">
        <f t="shared" si="37"/>
        <v>0.33464738196232174</v>
      </c>
      <c r="V144" s="10"/>
      <c r="W144" s="8">
        <f t="shared" si="38"/>
        <v>442.8209689719518</v>
      </c>
      <c r="X144" s="8">
        <f t="shared" si="39"/>
        <v>72900.385122967375</v>
      </c>
      <c r="Y144" s="10">
        <f t="shared" si="29"/>
        <v>0.29530564128789938</v>
      </c>
      <c r="Z144" s="10">
        <f t="shared" si="40"/>
        <v>0.54342031733079266</v>
      </c>
      <c r="AA144" s="10"/>
    </row>
    <row r="145" spans="6:27" x14ac:dyDescent="0.2">
      <c r="F145" s="1">
        <v>0.54762438999999996</v>
      </c>
      <c r="G145" s="1">
        <f t="shared" si="30"/>
        <v>547.62438999999995</v>
      </c>
      <c r="H145" s="1">
        <v>57.162386300000001</v>
      </c>
      <c r="I145" s="1">
        <v>400</v>
      </c>
      <c r="J145" s="1"/>
      <c r="K145" s="4">
        <v>0.54762438999999996</v>
      </c>
      <c r="L145" s="4">
        <f t="shared" si="31"/>
        <v>547.62438999999995</v>
      </c>
      <c r="M145" s="4">
        <v>57.162386300000001</v>
      </c>
      <c r="N145" s="4">
        <v>400</v>
      </c>
      <c r="P145" s="8">
        <f t="shared" si="32"/>
        <v>707.5144409136924</v>
      </c>
      <c r="Q145" s="8">
        <f t="shared" si="33"/>
        <v>25564.828381183164</v>
      </c>
      <c r="R145" s="10">
        <f t="shared" si="34"/>
        <v>8.5246649127658225E-2</v>
      </c>
      <c r="S145" s="8">
        <f t="shared" si="35"/>
        <v>405.72900985785122</v>
      </c>
      <c r="T145" s="8">
        <f t="shared" si="36"/>
        <v>20134.298905684893</v>
      </c>
      <c r="U145" s="10">
        <f t="shared" si="37"/>
        <v>6.7138393759280837E-2</v>
      </c>
      <c r="V145" s="10"/>
      <c r="W145" s="8">
        <f t="shared" si="38"/>
        <v>439.23934090967316</v>
      </c>
      <c r="X145" s="8">
        <f t="shared" si="39"/>
        <v>71971.529282166521</v>
      </c>
      <c r="Y145" s="10">
        <f t="shared" si="29"/>
        <v>3.9171769692940887E-2</v>
      </c>
      <c r="Z145" s="10">
        <f t="shared" si="40"/>
        <v>0.19791859360085623</v>
      </c>
      <c r="AA145" s="10"/>
    </row>
    <row r="146" spans="6:27" x14ac:dyDescent="0.2">
      <c r="F146" s="1">
        <v>0.84508415000000003</v>
      </c>
      <c r="G146" s="1">
        <f t="shared" si="30"/>
        <v>845.08415000000002</v>
      </c>
      <c r="H146" s="1">
        <v>57.877656100000003</v>
      </c>
      <c r="I146" s="1">
        <v>400</v>
      </c>
      <c r="J146" s="1"/>
      <c r="K146" s="4">
        <v>0.84508415000000003</v>
      </c>
      <c r="L146" s="4">
        <f t="shared" si="31"/>
        <v>845.08415000000002</v>
      </c>
      <c r="M146" s="4">
        <v>57.877656100000003</v>
      </c>
      <c r="N146" s="4">
        <v>400</v>
      </c>
      <c r="P146" s="8">
        <f t="shared" si="32"/>
        <v>687.19183418104694</v>
      </c>
      <c r="Q146" s="8">
        <f t="shared" si="33"/>
        <v>24929.983394672021</v>
      </c>
      <c r="R146" s="10">
        <f t="shared" si="34"/>
        <v>3.4907767643525899E-2</v>
      </c>
      <c r="S146" s="8">
        <f t="shared" si="35"/>
        <v>393.93978453462898</v>
      </c>
      <c r="T146" s="8">
        <f t="shared" si="36"/>
        <v>203531.23849115227</v>
      </c>
      <c r="U146" s="10">
        <f t="shared" si="37"/>
        <v>0.28499101138457333</v>
      </c>
      <c r="V146" s="10"/>
      <c r="W146" s="8">
        <f t="shared" si="38"/>
        <v>425.57478675734671</v>
      </c>
      <c r="X146" s="8">
        <f t="shared" si="39"/>
        <v>68443.479502694609</v>
      </c>
      <c r="Y146" s="10">
        <f t="shared" si="29"/>
        <v>0.24642422779503817</v>
      </c>
      <c r="Z146" s="10">
        <f t="shared" si="40"/>
        <v>0.4964113493817785</v>
      </c>
      <c r="AA146" s="10"/>
    </row>
    <row r="147" spans="6:27" x14ac:dyDescent="0.2">
      <c r="F147" s="1">
        <v>0.48242878</v>
      </c>
      <c r="G147" s="1">
        <f t="shared" si="30"/>
        <v>482.42878000000002</v>
      </c>
      <c r="H147" s="1">
        <v>58.386690999999999</v>
      </c>
      <c r="I147" s="1">
        <v>400</v>
      </c>
      <c r="J147" s="1"/>
      <c r="K147" s="4">
        <v>0.48242878</v>
      </c>
      <c r="L147" s="4">
        <f t="shared" si="31"/>
        <v>482.42878000000002</v>
      </c>
      <c r="M147" s="4">
        <v>58.386690999999999</v>
      </c>
      <c r="N147" s="4">
        <v>400</v>
      </c>
      <c r="P147" s="8">
        <f t="shared" si="32"/>
        <v>673.28094008320386</v>
      </c>
      <c r="Q147" s="8">
        <f t="shared" si="33"/>
        <v>36424.547008424866</v>
      </c>
      <c r="R147" s="10">
        <f t="shared" si="34"/>
        <v>0.15650482909684779</v>
      </c>
      <c r="S147" s="8">
        <f t="shared" si="35"/>
        <v>385.88087966263708</v>
      </c>
      <c r="T147" s="8">
        <f t="shared" si="36"/>
        <v>9321.497059553365</v>
      </c>
      <c r="U147" s="10">
        <f t="shared" si="37"/>
        <v>4.0051542820690116E-2</v>
      </c>
      <c r="V147" s="10"/>
      <c r="W147" s="8">
        <f t="shared" si="38"/>
        <v>416.2671515301343</v>
      </c>
      <c r="X147" s="8">
        <f t="shared" si="39"/>
        <v>66056.087506401949</v>
      </c>
      <c r="Y147" s="10">
        <f t="shared" si="29"/>
        <v>1.8808144624047819E-2</v>
      </c>
      <c r="Z147" s="10">
        <f t="shared" si="40"/>
        <v>0.1371427891799194</v>
      </c>
      <c r="AA147" s="10"/>
    </row>
    <row r="148" spans="6:27" x14ac:dyDescent="0.2">
      <c r="F148" s="1">
        <v>0.46717420999999998</v>
      </c>
      <c r="G148" s="1">
        <f t="shared" si="30"/>
        <v>467.17420999999996</v>
      </c>
      <c r="H148" s="1">
        <v>58.969571899999998</v>
      </c>
      <c r="I148" s="1">
        <v>400</v>
      </c>
      <c r="J148" s="1"/>
      <c r="K148" s="4">
        <v>0.46717420999999998</v>
      </c>
      <c r="L148" s="4">
        <f t="shared" si="31"/>
        <v>467.17420999999996</v>
      </c>
      <c r="M148" s="4">
        <v>58.969571899999998</v>
      </c>
      <c r="N148" s="4">
        <v>400</v>
      </c>
      <c r="P148" s="8">
        <f t="shared" si="32"/>
        <v>657.88736506766884</v>
      </c>
      <c r="Q148" s="8">
        <f t="shared" si="33"/>
        <v>36371.507515864716</v>
      </c>
      <c r="R148" s="10">
        <f t="shared" si="34"/>
        <v>0.16664933393453746</v>
      </c>
      <c r="S148" s="8">
        <f t="shared" si="35"/>
        <v>376.97335938396418</v>
      </c>
      <c r="T148" s="8">
        <f t="shared" si="36"/>
        <v>8136.1934518564021</v>
      </c>
      <c r="U148" s="10">
        <f t="shared" si="37"/>
        <v>3.7278939260985952E-2</v>
      </c>
      <c r="V148" s="10"/>
      <c r="W148" s="8">
        <f t="shared" si="38"/>
        <v>406.0106315831477</v>
      </c>
      <c r="X148" s="8">
        <f t="shared" si="39"/>
        <v>63441.888870832496</v>
      </c>
      <c r="Y148" s="10">
        <f t="shared" si="29"/>
        <v>1.7140680216749506E-2</v>
      </c>
      <c r="Z148" s="10">
        <f t="shared" si="40"/>
        <v>0.13092242060376635</v>
      </c>
      <c r="AA148" s="10"/>
    </row>
    <row r="149" spans="6:27" x14ac:dyDescent="0.2">
      <c r="F149" s="1">
        <v>0.56510302999999995</v>
      </c>
      <c r="G149" s="1">
        <f t="shared" si="30"/>
        <v>565.10302999999999</v>
      </c>
      <c r="H149" s="1">
        <v>59.391179600000001</v>
      </c>
      <c r="I149" s="1">
        <v>400</v>
      </c>
      <c r="J149" s="1"/>
      <c r="K149" s="4">
        <v>0.56510302999999995</v>
      </c>
      <c r="L149" s="4">
        <f t="shared" si="31"/>
        <v>565.10302999999999</v>
      </c>
      <c r="M149" s="4">
        <v>59.391179600000001</v>
      </c>
      <c r="N149" s="4">
        <v>400</v>
      </c>
      <c r="P149" s="8">
        <f t="shared" si="32"/>
        <v>647.09426655192522</v>
      </c>
      <c r="Q149" s="8">
        <f t="shared" si="33"/>
        <v>6722.5628713137594</v>
      </c>
      <c r="R149" s="10">
        <f t="shared" si="34"/>
        <v>2.1051332976943147E-2</v>
      </c>
      <c r="S149" s="8">
        <f t="shared" si="35"/>
        <v>370.73441301632687</v>
      </c>
      <c r="T149" s="8">
        <f t="shared" si="36"/>
        <v>37779.159268145821</v>
      </c>
      <c r="U149" s="10">
        <f t="shared" si="37"/>
        <v>0.1183033430206185</v>
      </c>
      <c r="V149" s="10"/>
      <c r="W149" s="8">
        <f t="shared" si="38"/>
        <v>398.84627372767034</v>
      </c>
      <c r="X149" s="8">
        <f t="shared" si="39"/>
        <v>61627.065941271299</v>
      </c>
      <c r="Y149" s="10">
        <f t="shared" si="29"/>
        <v>8.6557226900923212E-2</v>
      </c>
      <c r="Z149" s="10">
        <f t="shared" si="40"/>
        <v>0.29420609596152697</v>
      </c>
      <c r="AA149" s="10"/>
    </row>
    <row r="150" spans="6:27" x14ac:dyDescent="0.2">
      <c r="F150" s="1">
        <v>0.45093290000000003</v>
      </c>
      <c r="G150" s="1">
        <f t="shared" si="30"/>
        <v>450.93290000000002</v>
      </c>
      <c r="H150" s="1">
        <v>59.478056000000002</v>
      </c>
      <c r="I150" s="1">
        <v>400</v>
      </c>
      <c r="J150" s="1"/>
      <c r="K150" s="4">
        <v>0.45093290000000003</v>
      </c>
      <c r="L150" s="4">
        <f t="shared" si="31"/>
        <v>450.93290000000002</v>
      </c>
      <c r="M150" s="4">
        <v>59.478056000000002</v>
      </c>
      <c r="N150" s="4">
        <v>400</v>
      </c>
      <c r="P150" s="8">
        <f t="shared" si="32"/>
        <v>644.90477349067385</v>
      </c>
      <c r="Q150" s="8">
        <f t="shared" si="33"/>
        <v>37625.087705481972</v>
      </c>
      <c r="R150" s="10">
        <f t="shared" si="34"/>
        <v>0.1850349111476749</v>
      </c>
      <c r="S150" s="8">
        <f t="shared" si="35"/>
        <v>369.46943274210059</v>
      </c>
      <c r="T150" s="8">
        <f t="shared" si="36"/>
        <v>6636.2964976788517</v>
      </c>
      <c r="U150" s="10">
        <f t="shared" si="37"/>
        <v>3.2636376622152581E-2</v>
      </c>
      <c r="V150" s="10"/>
      <c r="W150" s="8">
        <f t="shared" si="38"/>
        <v>397.39560907026851</v>
      </c>
      <c r="X150" s="8">
        <f t="shared" si="39"/>
        <v>61260.786472087246</v>
      </c>
      <c r="Y150" s="10">
        <f t="shared" si="29"/>
        <v>1.4095774318187943E-2</v>
      </c>
      <c r="Z150" s="10">
        <f t="shared" si="40"/>
        <v>0.11872562620676272</v>
      </c>
      <c r="AA150" s="10"/>
    </row>
    <row r="151" spans="6:27" x14ac:dyDescent="0.2">
      <c r="F151" s="1">
        <v>0.42746768000000002</v>
      </c>
      <c r="G151" s="1">
        <f t="shared" si="30"/>
        <v>427.46768000000003</v>
      </c>
      <c r="H151" s="1">
        <v>60.751135699999999</v>
      </c>
      <c r="I151" s="1">
        <v>400</v>
      </c>
      <c r="J151" s="1"/>
      <c r="K151" s="4">
        <v>0.42746768000000002</v>
      </c>
      <c r="L151" s="4">
        <f t="shared" si="31"/>
        <v>427.46768000000003</v>
      </c>
      <c r="M151" s="4">
        <v>60.751135699999999</v>
      </c>
      <c r="N151" s="4">
        <v>400</v>
      </c>
      <c r="P151" s="8">
        <f t="shared" si="32"/>
        <v>614.10887485919216</v>
      </c>
      <c r="Q151" s="8">
        <f t="shared" si="33"/>
        <v>34834.935618466923</v>
      </c>
      <c r="R151" s="10">
        <f t="shared" si="34"/>
        <v>0.19063754821562964</v>
      </c>
      <c r="S151" s="8">
        <f t="shared" si="35"/>
        <v>351.70059737201194</v>
      </c>
      <c r="T151" s="8">
        <f t="shared" si="36"/>
        <v>5740.6508099563744</v>
      </c>
      <c r="U151" s="10">
        <f t="shared" si="37"/>
        <v>3.1416265772915335E-2</v>
      </c>
      <c r="V151" s="10"/>
      <c r="W151" s="8">
        <f t="shared" si="38"/>
        <v>377.08761385906109</v>
      </c>
      <c r="X151" s="8">
        <f t="shared" si="39"/>
        <v>56179.078166092251</v>
      </c>
      <c r="Y151" s="10">
        <f t="shared" si="29"/>
        <v>1.3890276738591027E-2</v>
      </c>
      <c r="Z151" s="10">
        <f t="shared" si="40"/>
        <v>0.11785701819828562</v>
      </c>
      <c r="AA151" s="10"/>
    </row>
    <row r="152" spans="6:27" x14ac:dyDescent="0.2">
      <c r="F152" s="1">
        <v>0.47900636000000002</v>
      </c>
      <c r="G152" s="1">
        <f t="shared" si="30"/>
        <v>479.00636000000003</v>
      </c>
      <c r="H152" s="1">
        <v>60.9023398</v>
      </c>
      <c r="I152" s="1">
        <v>400</v>
      </c>
      <c r="J152" s="1"/>
      <c r="K152" s="4">
        <v>0.47900636000000002</v>
      </c>
      <c r="L152" s="4">
        <f t="shared" si="31"/>
        <v>479.00636000000003</v>
      </c>
      <c r="M152" s="4">
        <v>60.9023398</v>
      </c>
      <c r="N152" s="4">
        <v>400</v>
      </c>
      <c r="P152" s="8">
        <f t="shared" si="32"/>
        <v>610.6050620996217</v>
      </c>
      <c r="Q152" s="8">
        <f t="shared" si="33"/>
        <v>17318.218394304971</v>
      </c>
      <c r="R152" s="10">
        <f t="shared" si="34"/>
        <v>7.5478046698588042E-2</v>
      </c>
      <c r="S152" s="8">
        <f t="shared" si="35"/>
        <v>349.68173143786231</v>
      </c>
      <c r="T152" s="8">
        <f t="shared" si="36"/>
        <v>16724.859552734888</v>
      </c>
      <c r="U152" s="10">
        <f t="shared" si="37"/>
        <v>7.2892008958829899E-2</v>
      </c>
      <c r="V152" s="10"/>
      <c r="W152" s="8">
        <f t="shared" si="38"/>
        <v>374.78838488491118</v>
      </c>
      <c r="X152" s="8">
        <f t="shared" si="39"/>
        <v>55609.505252586976</v>
      </c>
      <c r="Y152" s="10">
        <f t="shared" si="29"/>
        <v>4.7337214862229582E-2</v>
      </c>
      <c r="Z152" s="10">
        <f t="shared" si="40"/>
        <v>0.21757117194662895</v>
      </c>
      <c r="AA152" s="10"/>
    </row>
    <row r="153" spans="6:27" x14ac:dyDescent="0.2">
      <c r="F153" s="1">
        <v>0.51625175999999995</v>
      </c>
      <c r="G153" s="1">
        <f t="shared" si="30"/>
        <v>516.25175999999999</v>
      </c>
      <c r="H153" s="1">
        <v>61.295780800000003</v>
      </c>
      <c r="I153" s="1">
        <v>400</v>
      </c>
      <c r="J153" s="1"/>
      <c r="K153" s="4">
        <v>0.51625175999999995</v>
      </c>
      <c r="L153" s="4">
        <f t="shared" si="31"/>
        <v>516.25175999999999</v>
      </c>
      <c r="M153" s="4">
        <v>61.295780800000003</v>
      </c>
      <c r="N153" s="4">
        <v>400</v>
      </c>
      <c r="P153" s="8">
        <f t="shared" si="32"/>
        <v>601.63363511897751</v>
      </c>
      <c r="Q153" s="8">
        <f t="shared" si="33"/>
        <v>7290.0645988326723</v>
      </c>
      <c r="R153" s="10">
        <f t="shared" si="34"/>
        <v>2.7353209148189988E-2</v>
      </c>
      <c r="S153" s="8">
        <f t="shared" si="35"/>
        <v>344.515079882463</v>
      </c>
      <c r="T153" s="8">
        <f t="shared" si="36"/>
        <v>29493.487297793225</v>
      </c>
      <c r="U153" s="10">
        <f t="shared" si="37"/>
        <v>0.11066315196921618</v>
      </c>
      <c r="V153" s="10"/>
      <c r="W153" s="8">
        <f t="shared" si="38"/>
        <v>368.91175713883325</v>
      </c>
      <c r="X153" s="8">
        <f t="shared" si="39"/>
        <v>54159.472490605149</v>
      </c>
      <c r="Y153" s="10">
        <f t="shared" si="29"/>
        <v>8.145509553619408E-2</v>
      </c>
      <c r="Z153" s="10">
        <f t="shared" si="40"/>
        <v>0.28540339089820582</v>
      </c>
      <c r="AA153" s="10"/>
    </row>
    <row r="154" spans="6:27" x14ac:dyDescent="0.2">
      <c r="F154" s="1">
        <v>0.43351219000000002</v>
      </c>
      <c r="G154" s="1">
        <f t="shared" si="30"/>
        <v>433.51219000000003</v>
      </c>
      <c r="H154" s="1">
        <v>62.544817700000003</v>
      </c>
      <c r="I154" s="1">
        <v>400</v>
      </c>
      <c r="J154" s="1"/>
      <c r="K154" s="4">
        <v>0.43351219000000002</v>
      </c>
      <c r="L154" s="4">
        <f t="shared" si="31"/>
        <v>433.51219000000003</v>
      </c>
      <c r="M154" s="4">
        <v>62.544817700000003</v>
      </c>
      <c r="N154" s="4">
        <v>400</v>
      </c>
      <c r="P154" s="8">
        <f t="shared" si="32"/>
        <v>574.48267505295348</v>
      </c>
      <c r="Q154" s="8">
        <f t="shared" si="33"/>
        <v>19872.677656064971</v>
      </c>
      <c r="R154" s="10">
        <f t="shared" si="34"/>
        <v>0.10574351927803861</v>
      </c>
      <c r="S154" s="8">
        <f t="shared" si="35"/>
        <v>328.90171097575035</v>
      </c>
      <c r="T154" s="8">
        <f t="shared" si="36"/>
        <v>10943.352321682984</v>
      </c>
      <c r="U154" s="10">
        <f t="shared" si="37"/>
        <v>5.8230129186495873E-2</v>
      </c>
      <c r="V154" s="10"/>
      <c r="W154" s="8">
        <f t="shared" si="38"/>
        <v>351.21837538930765</v>
      </c>
      <c r="X154" s="8">
        <f t="shared" si="39"/>
        <v>49846.947504298245</v>
      </c>
      <c r="Y154" s="10">
        <f t="shared" si="29"/>
        <v>3.6035600187287499E-2</v>
      </c>
      <c r="Z154" s="10">
        <f t="shared" si="40"/>
        <v>0.18983045115915281</v>
      </c>
      <c r="AA154" s="10"/>
    </row>
    <row r="155" spans="6:27" x14ac:dyDescent="0.2">
      <c r="F155" s="1">
        <v>0.39330544000000001</v>
      </c>
      <c r="G155" s="1">
        <f t="shared" si="30"/>
        <v>393.30544000000003</v>
      </c>
      <c r="H155" s="1">
        <v>62.619890400000003</v>
      </c>
      <c r="I155" s="1">
        <v>400</v>
      </c>
      <c r="J155" s="1"/>
      <c r="K155" s="4">
        <v>0.39330544000000001</v>
      </c>
      <c r="L155" s="4">
        <f t="shared" si="31"/>
        <v>393.30544000000003</v>
      </c>
      <c r="M155" s="4">
        <v>62.619890400000003</v>
      </c>
      <c r="N155" s="4">
        <v>400</v>
      </c>
      <c r="P155" s="8">
        <f t="shared" si="32"/>
        <v>572.9123770065064</v>
      </c>
      <c r="Q155" s="8">
        <f t="shared" si="33"/>
        <v>32258.651820859148</v>
      </c>
      <c r="R155" s="10">
        <f t="shared" si="34"/>
        <v>0.20853852924246899</v>
      </c>
      <c r="S155" s="8">
        <f t="shared" si="35"/>
        <v>327.99975391736552</v>
      </c>
      <c r="T155" s="8">
        <f t="shared" si="36"/>
        <v>4264.8326347236025</v>
      </c>
      <c r="U155" s="10">
        <f t="shared" si="37"/>
        <v>2.7570337720544489E-2</v>
      </c>
      <c r="V155" s="10"/>
      <c r="W155" s="8">
        <f t="shared" si="38"/>
        <v>350.19925557070894</v>
      </c>
      <c r="X155" s="8">
        <f t="shared" si="39"/>
        <v>49601.134459676265</v>
      </c>
      <c r="Y155" s="10">
        <f t="shared" si="29"/>
        <v>1.2012108840324278E-2</v>
      </c>
      <c r="Z155" s="10">
        <f t="shared" si="40"/>
        <v>0.10959976660707028</v>
      </c>
      <c r="AA155" s="10"/>
    </row>
    <row r="156" spans="6:27" x14ac:dyDescent="0.2">
      <c r="F156" s="1">
        <v>0.46690279000000001</v>
      </c>
      <c r="G156" s="1">
        <f t="shared" si="30"/>
        <v>466.90279000000004</v>
      </c>
      <c r="H156" s="1">
        <v>62.7849504</v>
      </c>
      <c r="I156" s="1">
        <v>400</v>
      </c>
      <c r="J156" s="1"/>
      <c r="K156" s="4">
        <v>0.46690279000000001</v>
      </c>
      <c r="L156" s="4">
        <f t="shared" si="31"/>
        <v>466.90279000000004</v>
      </c>
      <c r="M156" s="4">
        <v>62.7849504</v>
      </c>
      <c r="N156" s="4">
        <v>400</v>
      </c>
      <c r="P156" s="8">
        <f t="shared" si="32"/>
        <v>569.48343038883286</v>
      </c>
      <c r="Q156" s="8">
        <f t="shared" si="33"/>
        <v>10522.787782583038</v>
      </c>
      <c r="R156" s="10">
        <f t="shared" si="34"/>
        <v>4.8270063897677969E-2</v>
      </c>
      <c r="S156" s="8">
        <f t="shared" si="35"/>
        <v>326.03061697278144</v>
      </c>
      <c r="T156" s="8">
        <f t="shared" si="36"/>
        <v>19844.969133410614</v>
      </c>
      <c r="U156" s="10">
        <f t="shared" si="37"/>
        <v>9.1032713755065039E-2</v>
      </c>
      <c r="V156" s="10"/>
      <c r="W156" s="8">
        <f t="shared" si="38"/>
        <v>347.97546432509489</v>
      </c>
      <c r="X156" s="8">
        <f t="shared" si="39"/>
        <v>49065.779029694088</v>
      </c>
      <c r="Y156" s="10">
        <f t="shared" si="29"/>
        <v>6.4879929278715345E-2</v>
      </c>
      <c r="Z156" s="10">
        <f t="shared" si="40"/>
        <v>0.25471538877483502</v>
      </c>
      <c r="AA156" s="10"/>
    </row>
    <row r="157" spans="6:27" x14ac:dyDescent="0.2">
      <c r="F157" s="1">
        <v>0.39672573</v>
      </c>
      <c r="G157" s="1">
        <f t="shared" si="30"/>
        <v>396.72573</v>
      </c>
      <c r="H157" s="1">
        <v>65.334899899999996</v>
      </c>
      <c r="I157" s="1">
        <v>400</v>
      </c>
      <c r="J157" s="1"/>
      <c r="K157" s="4">
        <v>0.39672573</v>
      </c>
      <c r="L157" s="4">
        <f t="shared" si="31"/>
        <v>396.72573</v>
      </c>
      <c r="M157" s="4">
        <v>65.334899899999996</v>
      </c>
      <c r="N157" s="4">
        <v>400</v>
      </c>
      <c r="P157" s="8">
        <f t="shared" si="32"/>
        <v>520.35677300600059</v>
      </c>
      <c r="Q157" s="8">
        <f t="shared" si="33"/>
        <v>15284.63479475157</v>
      </c>
      <c r="R157" s="10">
        <f t="shared" si="34"/>
        <v>9.7112320212974237E-2</v>
      </c>
      <c r="S157" s="8">
        <f t="shared" si="35"/>
        <v>297.87933209049521</v>
      </c>
      <c r="T157" s="8">
        <f t="shared" si="36"/>
        <v>9770.6103796841526</v>
      </c>
      <c r="U157" s="10">
        <f t="shared" si="37"/>
        <v>6.2078463542610249E-2</v>
      </c>
      <c r="V157" s="10"/>
      <c r="W157" s="8">
        <f t="shared" si="38"/>
        <v>316.35264214456544</v>
      </c>
      <c r="X157" s="8">
        <f t="shared" si="39"/>
        <v>41617.685408529564</v>
      </c>
      <c r="Y157" s="10">
        <f t="shared" si="29"/>
        <v>4.1043139313310745E-2</v>
      </c>
      <c r="Z157" s="10">
        <f t="shared" si="40"/>
        <v>0.20259106424842815</v>
      </c>
      <c r="AA157" s="10"/>
    </row>
    <row r="158" spans="6:27" x14ac:dyDescent="0.2">
      <c r="F158" s="1">
        <v>0.36285014999999998</v>
      </c>
      <c r="G158" s="1">
        <f t="shared" si="30"/>
        <v>362.85014999999999</v>
      </c>
      <c r="H158" s="1">
        <v>65.642384100000001</v>
      </c>
      <c r="I158" s="1">
        <v>400</v>
      </c>
      <c r="J158" s="1"/>
      <c r="K158" s="4">
        <v>0.36285014999999998</v>
      </c>
      <c r="L158" s="4">
        <f t="shared" si="31"/>
        <v>362.85014999999999</v>
      </c>
      <c r="M158" s="4">
        <v>65.642384100000001</v>
      </c>
      <c r="N158" s="4">
        <v>400</v>
      </c>
      <c r="P158" s="8">
        <f t="shared" si="32"/>
        <v>514.88524256098549</v>
      </c>
      <c r="Q158" s="8">
        <f t="shared" si="33"/>
        <v>23114.66937002743</v>
      </c>
      <c r="R158" s="10">
        <f t="shared" si="34"/>
        <v>0.17556303169252835</v>
      </c>
      <c r="S158" s="8">
        <f t="shared" si="35"/>
        <v>294.75097909327752</v>
      </c>
      <c r="T158" s="8">
        <f t="shared" si="36"/>
        <v>4637.4970781829952</v>
      </c>
      <c r="U158" s="10">
        <f t="shared" si="37"/>
        <v>3.5223218358761348E-2</v>
      </c>
      <c r="V158" s="10"/>
      <c r="W158" s="8">
        <f t="shared" si="38"/>
        <v>312.85790612424478</v>
      </c>
      <c r="X158" s="8">
        <f t="shared" si="39"/>
        <v>40815.044667724018</v>
      </c>
      <c r="Y158" s="10">
        <f t="shared" si="29"/>
        <v>1.8982379280451152E-2</v>
      </c>
      <c r="Z158" s="10">
        <f t="shared" si="40"/>
        <v>0.13777655562704111</v>
      </c>
      <c r="AA158" s="10"/>
    </row>
    <row r="159" spans="6:27" x14ac:dyDescent="0.2">
      <c r="F159" s="1">
        <v>0.34443472000000003</v>
      </c>
      <c r="G159" s="1">
        <f t="shared" si="30"/>
        <v>344.43472000000003</v>
      </c>
      <c r="H159" s="1">
        <v>66.721852600000005</v>
      </c>
      <c r="I159" s="1">
        <v>400</v>
      </c>
      <c r="J159" s="1"/>
      <c r="K159" s="4">
        <v>0.34443472000000003</v>
      </c>
      <c r="L159" s="4">
        <f t="shared" si="31"/>
        <v>344.43472000000003</v>
      </c>
      <c r="M159" s="4">
        <v>66.721852600000005</v>
      </c>
      <c r="N159" s="4">
        <v>400</v>
      </c>
      <c r="P159" s="8">
        <f t="shared" si="32"/>
        <v>496.37556859579871</v>
      </c>
      <c r="Q159" s="8">
        <f t="shared" si="33"/>
        <v>23086.02147201142</v>
      </c>
      <c r="R159" s="10">
        <f t="shared" si="34"/>
        <v>0.19459660047118596</v>
      </c>
      <c r="S159" s="8">
        <f t="shared" si="35"/>
        <v>284.17849690985668</v>
      </c>
      <c r="T159" s="8">
        <f t="shared" si="36"/>
        <v>3630.8124210891247</v>
      </c>
      <c r="U159" s="10">
        <f t="shared" si="37"/>
        <v>3.0604829634637811E-2</v>
      </c>
      <c r="V159" s="10"/>
      <c r="W159" s="8">
        <f t="shared" si="38"/>
        <v>301.07570756440538</v>
      </c>
      <c r="X159" s="8">
        <f t="shared" si="39"/>
        <v>38142.035718881547</v>
      </c>
      <c r="Y159" s="10">
        <f t="shared" si="29"/>
        <v>1.5846921905240643E-2</v>
      </c>
      <c r="Z159" s="10">
        <f t="shared" si="40"/>
        <v>0.12588455785059835</v>
      </c>
      <c r="AA159" s="10"/>
    </row>
    <row r="160" spans="6:27" x14ac:dyDescent="0.2">
      <c r="F160" s="1">
        <v>0.31463915999999997</v>
      </c>
      <c r="G160" s="1">
        <f t="shared" si="30"/>
        <v>314.63915999999995</v>
      </c>
      <c r="H160" s="1">
        <v>66.986832300000003</v>
      </c>
      <c r="I160" s="1">
        <v>400</v>
      </c>
      <c r="J160" s="1"/>
      <c r="K160" s="4">
        <v>0.31463915999999997</v>
      </c>
      <c r="L160" s="4">
        <f t="shared" si="31"/>
        <v>314.63915999999995</v>
      </c>
      <c r="M160" s="4">
        <v>66.986832300000003</v>
      </c>
      <c r="N160" s="4">
        <v>400</v>
      </c>
      <c r="P160" s="8">
        <f t="shared" si="32"/>
        <v>491.99176259738812</v>
      </c>
      <c r="Q160" s="8">
        <f t="shared" si="33"/>
        <v>31453.945648067096</v>
      </c>
      <c r="R160" s="10">
        <f t="shared" si="34"/>
        <v>0.3177236800069716</v>
      </c>
      <c r="S160" s="8">
        <f t="shared" si="35"/>
        <v>281.67688452557894</v>
      </c>
      <c r="T160" s="8">
        <f t="shared" si="36"/>
        <v>1086.5116044516164</v>
      </c>
      <c r="U160" s="10">
        <f t="shared" si="37"/>
        <v>1.0975108471259803E-2</v>
      </c>
      <c r="V160" s="10"/>
      <c r="W160" s="8">
        <f t="shared" si="38"/>
        <v>298.29427407249392</v>
      </c>
      <c r="X160" s="8">
        <f t="shared" si="39"/>
        <v>37518.717060851523</v>
      </c>
      <c r="Y160" s="10">
        <f t="shared" si="29"/>
        <v>2.6985982847066194E-3</v>
      </c>
      <c r="Z160" s="10">
        <f t="shared" si="40"/>
        <v>5.1948034464324243E-2</v>
      </c>
      <c r="AA160" s="10"/>
    </row>
    <row r="161" spans="6:27" x14ac:dyDescent="0.2">
      <c r="F161" s="1">
        <v>0.56681236999999995</v>
      </c>
      <c r="G161" s="1">
        <f t="shared" si="30"/>
        <v>566.81236999999999</v>
      </c>
      <c r="H161" s="1">
        <v>67.604664999999997</v>
      </c>
      <c r="I161" s="1">
        <v>400</v>
      </c>
      <c r="J161" s="1"/>
      <c r="K161" s="4">
        <v>0.56681236999999995</v>
      </c>
      <c r="L161" s="4">
        <f t="shared" si="31"/>
        <v>566.81236999999999</v>
      </c>
      <c r="M161" s="4">
        <v>67.604664999999997</v>
      </c>
      <c r="N161" s="4">
        <v>400</v>
      </c>
      <c r="P161" s="8">
        <f t="shared" si="32"/>
        <v>482.00381702153146</v>
      </c>
      <c r="Q161" s="8">
        <f t="shared" si="33"/>
        <v>7192.4906583017028</v>
      </c>
      <c r="R161" s="10">
        <f t="shared" si="34"/>
        <v>2.2387245780167025E-2</v>
      </c>
      <c r="S161" s="8">
        <f t="shared" si="35"/>
        <v>275.98065030699945</v>
      </c>
      <c r="T161" s="8">
        <f t="shared" si="36"/>
        <v>84583.089179588031</v>
      </c>
      <c r="U161" s="10">
        <f t="shared" si="37"/>
        <v>0.26327213982872766</v>
      </c>
      <c r="V161" s="10"/>
      <c r="W161" s="8">
        <f t="shared" si="38"/>
        <v>291.97001050691608</v>
      </c>
      <c r="X161" s="8">
        <f t="shared" si="39"/>
        <v>36112.847618434273</v>
      </c>
      <c r="Y161" s="10">
        <f t="shared" si="29"/>
        <v>0.23511952584642801</v>
      </c>
      <c r="Z161" s="10">
        <f t="shared" si="40"/>
        <v>0.48489125156722307</v>
      </c>
      <c r="AA161" s="10"/>
    </row>
    <row r="162" spans="6:27" x14ac:dyDescent="0.2">
      <c r="F162" s="1">
        <v>0.30820322</v>
      </c>
      <c r="G162" s="1">
        <f t="shared" si="30"/>
        <v>308.20321999999999</v>
      </c>
      <c r="H162" s="1">
        <v>67.772578100000004</v>
      </c>
      <c r="I162" s="1">
        <v>400</v>
      </c>
      <c r="J162" s="1"/>
      <c r="K162" s="4">
        <v>0.30820322</v>
      </c>
      <c r="L162" s="4">
        <f t="shared" si="31"/>
        <v>308.20321999999999</v>
      </c>
      <c r="M162" s="4">
        <v>67.772578100000004</v>
      </c>
      <c r="N162" s="4">
        <v>400</v>
      </c>
      <c r="P162" s="8">
        <f t="shared" si="32"/>
        <v>479.34439769843289</v>
      </c>
      <c r="Q162" s="8">
        <f t="shared" si="33"/>
        <v>29289.302704006586</v>
      </c>
      <c r="R162" s="10">
        <f t="shared" si="34"/>
        <v>0.30834342274096349</v>
      </c>
      <c r="S162" s="8">
        <f t="shared" si="35"/>
        <v>274.46474404244611</v>
      </c>
      <c r="T162" s="8">
        <f t="shared" si="36"/>
        <v>1138.2847599384409</v>
      </c>
      <c r="U162" s="10">
        <f t="shared" si="37"/>
        <v>1.198330402332462E-2</v>
      </c>
      <c r="V162" s="10"/>
      <c r="W162" s="8">
        <f t="shared" si="38"/>
        <v>290.2891042881979</v>
      </c>
      <c r="X162" s="8">
        <f t="shared" si="39"/>
        <v>35741.903966430036</v>
      </c>
      <c r="Y162" s="10">
        <f t="shared" si="29"/>
        <v>3.3784415269149321E-3</v>
      </c>
      <c r="Z162" s="10">
        <f t="shared" si="40"/>
        <v>5.8124362593622754E-2</v>
      </c>
      <c r="AA162" s="10"/>
    </row>
    <row r="163" spans="6:27" x14ac:dyDescent="0.2">
      <c r="F163" s="1">
        <v>0.40757441</v>
      </c>
      <c r="G163" s="1">
        <f t="shared" si="30"/>
        <v>407.57441</v>
      </c>
      <c r="H163" s="1">
        <v>69.2220485</v>
      </c>
      <c r="I163" s="1">
        <v>400</v>
      </c>
      <c r="J163" s="1"/>
      <c r="K163" s="4">
        <v>0.40757441</v>
      </c>
      <c r="L163" s="4">
        <f t="shared" si="31"/>
        <v>407.57441</v>
      </c>
      <c r="M163" s="4">
        <v>69.2220485</v>
      </c>
      <c r="N163" s="4">
        <v>400</v>
      </c>
      <c r="P163" s="8">
        <f t="shared" si="32"/>
        <v>457.31671182923429</v>
      </c>
      <c r="Q163" s="8">
        <f t="shared" si="33"/>
        <v>2474.2965912706454</v>
      </c>
      <c r="R163" s="10">
        <f t="shared" si="34"/>
        <v>1.4894911932109348E-2</v>
      </c>
      <c r="S163" s="8">
        <f t="shared" si="35"/>
        <v>261.92139384143491</v>
      </c>
      <c r="T163" s="8">
        <f t="shared" si="36"/>
        <v>21214.801116087223</v>
      </c>
      <c r="U163" s="10">
        <f t="shared" si="37"/>
        <v>0.12771007137792648</v>
      </c>
      <c r="V163" s="10"/>
      <c r="W163" s="8">
        <f t="shared" si="38"/>
        <v>276.4147611731828</v>
      </c>
      <c r="X163" s="8">
        <f t="shared" si="39"/>
        <v>32725.51575116449</v>
      </c>
      <c r="Y163" s="10">
        <f t="shared" si="29"/>
        <v>0.10355871987018554</v>
      </c>
      <c r="Z163" s="10">
        <f t="shared" si="40"/>
        <v>0.32180540683802306</v>
      </c>
      <c r="AA163" s="10"/>
    </row>
    <row r="164" spans="6:27" x14ac:dyDescent="0.2">
      <c r="F164" s="1">
        <v>0.38406604999999999</v>
      </c>
      <c r="G164" s="1">
        <f t="shared" si="30"/>
        <v>384.06605000000002</v>
      </c>
      <c r="H164" s="1">
        <v>69.590177499999996</v>
      </c>
      <c r="I164" s="1">
        <v>400</v>
      </c>
      <c r="J164" s="1"/>
      <c r="K164" s="4">
        <v>0.38406604999999999</v>
      </c>
      <c r="L164" s="4">
        <f t="shared" si="31"/>
        <v>384.06605000000002</v>
      </c>
      <c r="M164" s="4">
        <v>69.590177499999996</v>
      </c>
      <c r="N164" s="4">
        <v>400</v>
      </c>
      <c r="P164" s="8">
        <f t="shared" si="32"/>
        <v>451.97554830385923</v>
      </c>
      <c r="Q164" s="8">
        <f t="shared" si="33"/>
        <v>4611.6999598818566</v>
      </c>
      <c r="R164" s="10">
        <f t="shared" si="34"/>
        <v>3.1264335776676741E-2</v>
      </c>
      <c r="S164" s="8">
        <f t="shared" si="35"/>
        <v>258.88336128244089</v>
      </c>
      <c r="T164" s="8">
        <f t="shared" si="36"/>
        <v>15670.705554557306</v>
      </c>
      <c r="U164" s="10">
        <f t="shared" si="37"/>
        <v>0.1062372237086439</v>
      </c>
      <c r="V164" s="10"/>
      <c r="W164" s="8">
        <f t="shared" si="38"/>
        <v>273.06353629249003</v>
      </c>
      <c r="X164" s="8">
        <f t="shared" si="39"/>
        <v>32009.508041956316</v>
      </c>
      <c r="Y164" s="10">
        <f t="shared" si="29"/>
        <v>8.3532175011161156E-2</v>
      </c>
      <c r="Z164" s="10">
        <f t="shared" si="40"/>
        <v>0.2890193332826736</v>
      </c>
      <c r="AA164" s="10"/>
    </row>
    <row r="165" spans="6:27" x14ac:dyDescent="0.2">
      <c r="F165" s="1">
        <v>0.32202709000000002</v>
      </c>
      <c r="G165" s="1">
        <f t="shared" si="30"/>
        <v>322.02709000000004</v>
      </c>
      <c r="H165" s="1">
        <v>69.659099600000005</v>
      </c>
      <c r="I165" s="1">
        <v>400</v>
      </c>
      <c r="J165" s="1"/>
      <c r="K165" s="4">
        <v>0.32202709000000002</v>
      </c>
      <c r="L165" s="4">
        <f t="shared" si="31"/>
        <v>322.02709000000004</v>
      </c>
      <c r="M165" s="4">
        <v>69.659099600000005</v>
      </c>
      <c r="N165" s="4">
        <v>400</v>
      </c>
      <c r="P165" s="8">
        <f t="shared" si="32"/>
        <v>450.98647969571005</v>
      </c>
      <c r="Q165" s="8">
        <f t="shared" si="33"/>
        <v>16630.524190689994</v>
      </c>
      <c r="R165" s="10">
        <f t="shared" si="34"/>
        <v>0.16036925926196705</v>
      </c>
      <c r="S165" s="8">
        <f t="shared" si="35"/>
        <v>258.32092893602743</v>
      </c>
      <c r="T165" s="8">
        <f t="shared" si="36"/>
        <v>4058.4749575088204</v>
      </c>
      <c r="U165" s="10">
        <f t="shared" si="37"/>
        <v>3.9136145993118515E-2</v>
      </c>
      <c r="V165" s="10"/>
      <c r="W165" s="8">
        <f t="shared" si="38"/>
        <v>272.4435139637132</v>
      </c>
      <c r="X165" s="8">
        <f t="shared" si="39"/>
        <v>31877.590612377</v>
      </c>
      <c r="Y165" s="10">
        <f t="shared" si="29"/>
        <v>2.3707779311931351E-2</v>
      </c>
      <c r="Z165" s="10">
        <f t="shared" si="40"/>
        <v>0.15397330714098256</v>
      </c>
      <c r="AA165" s="10"/>
    </row>
    <row r="166" spans="6:27" x14ac:dyDescent="0.2">
      <c r="F166" s="1">
        <v>0.34494649999999999</v>
      </c>
      <c r="G166" s="1">
        <f t="shared" si="30"/>
        <v>344.94650000000001</v>
      </c>
      <c r="H166" s="1">
        <v>69.687112099999993</v>
      </c>
      <c r="I166" s="1">
        <v>400</v>
      </c>
      <c r="J166" s="1"/>
      <c r="K166" s="4">
        <v>0.34494649999999999</v>
      </c>
      <c r="L166" s="4">
        <f t="shared" si="31"/>
        <v>344.94650000000001</v>
      </c>
      <c r="M166" s="4">
        <v>69.687112099999993</v>
      </c>
      <c r="N166" s="4">
        <v>400</v>
      </c>
      <c r="P166" s="8">
        <f t="shared" si="32"/>
        <v>450.5854593826769</v>
      </c>
      <c r="Q166" s="8">
        <f t="shared" si="33"/>
        <v>11159.589739454857</v>
      </c>
      <c r="R166" s="10">
        <f t="shared" si="34"/>
        <v>9.3787453348893865E-2</v>
      </c>
      <c r="S166" s="8">
        <f t="shared" si="35"/>
        <v>258.09290233478367</v>
      </c>
      <c r="T166" s="8">
        <f t="shared" si="36"/>
        <v>7543.5474273912732</v>
      </c>
      <c r="U166" s="10">
        <f t="shared" si="37"/>
        <v>6.3397501068546275E-2</v>
      </c>
      <c r="V166" s="10"/>
      <c r="W166" s="8">
        <f t="shared" si="38"/>
        <v>272.19217350988407</v>
      </c>
      <c r="X166" s="8">
        <f t="shared" si="39"/>
        <v>31824.164444491988</v>
      </c>
      <c r="Y166" s="10">
        <f t="shared" si="29"/>
        <v>4.4485058278759829E-2</v>
      </c>
      <c r="Z166" s="10">
        <f t="shared" si="40"/>
        <v>0.21091481284812555</v>
      </c>
      <c r="AA166" s="10"/>
    </row>
    <row r="167" spans="6:27" x14ac:dyDescent="0.2">
      <c r="F167" s="1">
        <v>0.29222515999999998</v>
      </c>
      <c r="G167" s="1">
        <f t="shared" si="30"/>
        <v>292.22515999999996</v>
      </c>
      <c r="H167" s="1">
        <v>70.093586200000004</v>
      </c>
      <c r="I167" s="1">
        <v>400</v>
      </c>
      <c r="J167" s="1"/>
      <c r="K167" s="4">
        <v>0.29222515999999998</v>
      </c>
      <c r="L167" s="4">
        <f t="shared" si="31"/>
        <v>292.22515999999996</v>
      </c>
      <c r="M167" s="4">
        <v>70.093586200000004</v>
      </c>
      <c r="N167" s="4">
        <v>400</v>
      </c>
      <c r="P167" s="8">
        <f t="shared" si="32"/>
        <v>444.82909879103079</v>
      </c>
      <c r="Q167" s="8">
        <f t="shared" si="33"/>
        <v>23287.962134536683</v>
      </c>
      <c r="R167" s="10">
        <f t="shared" si="34"/>
        <v>0.27270699390554681</v>
      </c>
      <c r="S167" s="8">
        <f t="shared" si="35"/>
        <v>254.8205679888772</v>
      </c>
      <c r="T167" s="8">
        <f t="shared" si="36"/>
        <v>1399.1035035185485</v>
      </c>
      <c r="U167" s="10">
        <f t="shared" si="37"/>
        <v>1.6383799853462482E-2</v>
      </c>
      <c r="V167" s="10"/>
      <c r="W167" s="8">
        <f t="shared" si="38"/>
        <v>268.58748079767315</v>
      </c>
      <c r="X167" s="8">
        <f t="shared" si="39"/>
        <v>31061.107912916603</v>
      </c>
      <c r="Y167" s="10">
        <f t="shared" si="29"/>
        <v>6.542962911221222E-3</v>
      </c>
      <c r="Z167" s="10">
        <f t="shared" si="40"/>
        <v>8.0888583318174279E-2</v>
      </c>
      <c r="AA167" s="10"/>
    </row>
    <row r="168" spans="6:27" x14ac:dyDescent="0.2">
      <c r="F168" s="1">
        <v>0.28023901000000001</v>
      </c>
      <c r="G168" s="1">
        <f t="shared" si="30"/>
        <v>280.23901000000001</v>
      </c>
      <c r="H168" s="1">
        <v>70.435175299999997</v>
      </c>
      <c r="I168" s="1">
        <v>400</v>
      </c>
      <c r="J168" s="1"/>
      <c r="K168" s="4">
        <v>0.28023901000000001</v>
      </c>
      <c r="L168" s="4">
        <f t="shared" si="31"/>
        <v>280.23901000000001</v>
      </c>
      <c r="M168" s="4">
        <v>70.435175299999997</v>
      </c>
      <c r="N168" s="4">
        <v>400</v>
      </c>
      <c r="P168" s="8">
        <f t="shared" si="32"/>
        <v>440.08066612221609</v>
      </c>
      <c r="Q168" s="8">
        <f t="shared" si="33"/>
        <v>25549.355031892777</v>
      </c>
      <c r="R168" s="10">
        <f t="shared" si="34"/>
        <v>0.32532898716500136</v>
      </c>
      <c r="S168" s="8">
        <f t="shared" si="35"/>
        <v>252.12237255397778</v>
      </c>
      <c r="T168" s="8">
        <f t="shared" si="36"/>
        <v>790.5453012710592</v>
      </c>
      <c r="U168" s="10">
        <f t="shared" si="37"/>
        <v>1.0066293331065401E-2</v>
      </c>
      <c r="V168" s="10"/>
      <c r="W168" s="8">
        <f t="shared" si="38"/>
        <v>265.61834615230913</v>
      </c>
      <c r="X168" s="8">
        <f t="shared" si="39"/>
        <v>30437.101089282194</v>
      </c>
      <c r="Y168" s="10">
        <f t="shared" si="29"/>
        <v>2.7219303247106221E-3</v>
      </c>
      <c r="Z168" s="10">
        <f t="shared" si="40"/>
        <v>5.2172122102811018E-2</v>
      </c>
      <c r="AA168" s="10"/>
    </row>
    <row r="169" spans="6:27" x14ac:dyDescent="0.2">
      <c r="F169" s="1">
        <v>0.29436370000000001</v>
      </c>
      <c r="G169" s="1">
        <f t="shared" si="30"/>
        <v>294.36369999999999</v>
      </c>
      <c r="H169" s="1">
        <v>71.502672099999998</v>
      </c>
      <c r="I169" s="1">
        <v>400</v>
      </c>
      <c r="J169" s="1"/>
      <c r="K169" s="4">
        <v>0.29436370000000001</v>
      </c>
      <c r="L169" s="4">
        <f t="shared" si="31"/>
        <v>294.36369999999999</v>
      </c>
      <c r="M169" s="4">
        <v>71.502672099999998</v>
      </c>
      <c r="N169" s="4">
        <v>400</v>
      </c>
      <c r="P169" s="8">
        <f t="shared" si="32"/>
        <v>425.74481641560737</v>
      </c>
      <c r="Q169" s="8">
        <f t="shared" si="33"/>
        <v>17260.997750611379</v>
      </c>
      <c r="R169" s="10">
        <f t="shared" si="34"/>
        <v>0.19920369492695122</v>
      </c>
      <c r="S169" s="8">
        <f t="shared" si="35"/>
        <v>243.98266865382493</v>
      </c>
      <c r="T169" s="8">
        <f t="shared" si="36"/>
        <v>2538.2483195042741</v>
      </c>
      <c r="U169" s="10">
        <f t="shared" si="37"/>
        <v>2.9293117998898228E-2</v>
      </c>
      <c r="V169" s="10"/>
      <c r="W169" s="8">
        <f t="shared" si="38"/>
        <v>256.67825889316327</v>
      </c>
      <c r="X169" s="8">
        <f t="shared" si="39"/>
        <v>28583.500872489898</v>
      </c>
      <c r="Y169" s="10">
        <f t="shared" si="29"/>
        <v>1.6389990422405118E-2</v>
      </c>
      <c r="Z169" s="10">
        <f t="shared" si="40"/>
        <v>0.12802339794898868</v>
      </c>
      <c r="AA169" s="10"/>
    </row>
    <row r="170" spans="6:27" x14ac:dyDescent="0.2">
      <c r="F170" s="1">
        <v>0.27608135</v>
      </c>
      <c r="G170" s="1">
        <f t="shared" si="30"/>
        <v>276.08134999999999</v>
      </c>
      <c r="H170" s="1">
        <v>71.626693200000005</v>
      </c>
      <c r="I170" s="1">
        <v>400</v>
      </c>
      <c r="J170" s="1"/>
      <c r="K170" s="4">
        <v>0.27608135</v>
      </c>
      <c r="L170" s="4">
        <f t="shared" si="31"/>
        <v>276.08134999999999</v>
      </c>
      <c r="M170" s="4">
        <v>71.626693200000005</v>
      </c>
      <c r="N170" s="4">
        <v>400</v>
      </c>
      <c r="P170" s="8">
        <f t="shared" si="32"/>
        <v>424.12709186169491</v>
      </c>
      <c r="Q170" s="8">
        <f t="shared" si="33"/>
        <v>21917.541683379608</v>
      </c>
      <c r="R170" s="10">
        <f t="shared" si="34"/>
        <v>0.28755286653832318</v>
      </c>
      <c r="S170" s="8">
        <f t="shared" si="35"/>
        <v>243.06474204418575</v>
      </c>
      <c r="T170" s="8">
        <f t="shared" si="36"/>
        <v>1090.096400907936</v>
      </c>
      <c r="U170" s="10">
        <f t="shared" si="37"/>
        <v>1.4301802155206468E-2</v>
      </c>
      <c r="V170" s="10"/>
      <c r="W170" s="8">
        <f t="shared" si="38"/>
        <v>255.67166724723148</v>
      </c>
      <c r="X170" s="8">
        <f t="shared" si="39"/>
        <v>28377.230082039168</v>
      </c>
      <c r="Y170" s="10">
        <f t="shared" si="29"/>
        <v>5.4651032129381374E-3</v>
      </c>
      <c r="Z170" s="10">
        <f t="shared" si="40"/>
        <v>7.3926336396024236E-2</v>
      </c>
      <c r="AA170" s="10"/>
    </row>
    <row r="171" spans="6:27" x14ac:dyDescent="0.2">
      <c r="F171" s="1">
        <v>0.34556221999999998</v>
      </c>
      <c r="G171" s="1">
        <f t="shared" si="30"/>
        <v>345.56221999999997</v>
      </c>
      <c r="H171" s="1">
        <v>71.973421700000003</v>
      </c>
      <c r="I171" s="1">
        <v>400</v>
      </c>
      <c r="J171" s="1"/>
      <c r="K171" s="4">
        <v>0.34556221999999998</v>
      </c>
      <c r="L171" s="4">
        <f t="shared" si="31"/>
        <v>345.56221999999997</v>
      </c>
      <c r="M171" s="4">
        <v>71.973421700000003</v>
      </c>
      <c r="N171" s="4">
        <v>400</v>
      </c>
      <c r="P171" s="8">
        <f t="shared" si="32"/>
        <v>419.65542679844907</v>
      </c>
      <c r="Q171" s="8">
        <f t="shared" si="33"/>
        <v>5489.8032936777445</v>
      </c>
      <c r="R171" s="10">
        <f t="shared" si="34"/>
        <v>4.5973151142105449E-2</v>
      </c>
      <c r="S171" s="8">
        <f t="shared" si="35"/>
        <v>240.52806350358034</v>
      </c>
      <c r="T171" s="8">
        <f t="shared" si="36"/>
        <v>11032.17403091437</v>
      </c>
      <c r="U171" s="10">
        <f t="shared" si="37"/>
        <v>9.238651678710022E-2</v>
      </c>
      <c r="V171" s="10"/>
      <c r="W171" s="8">
        <f t="shared" si="38"/>
        <v>252.89164191935072</v>
      </c>
      <c r="X171" s="8">
        <f t="shared" si="39"/>
        <v>27810.159947202192</v>
      </c>
      <c r="Y171" s="10">
        <f t="shared" si="29"/>
        <v>7.1916945510242219E-2</v>
      </c>
      <c r="Z171" s="10">
        <f t="shared" si="40"/>
        <v>0.26817334973901158</v>
      </c>
      <c r="AA171" s="10"/>
    </row>
    <row r="172" spans="6:27" x14ac:dyDescent="0.2">
      <c r="F172" s="1">
        <v>0.25733880999999997</v>
      </c>
      <c r="G172" s="1">
        <f t="shared" si="30"/>
        <v>257.33880999999997</v>
      </c>
      <c r="H172" s="1">
        <v>73.414153900000002</v>
      </c>
      <c r="I172" s="1">
        <v>400</v>
      </c>
      <c r="J172" s="1"/>
      <c r="K172" s="4">
        <v>0.25733880999999997</v>
      </c>
      <c r="L172" s="4">
        <f t="shared" si="31"/>
        <v>257.33880999999997</v>
      </c>
      <c r="M172" s="4">
        <v>73.414153900000002</v>
      </c>
      <c r="N172" s="4">
        <v>400</v>
      </c>
      <c r="P172" s="8">
        <f t="shared" si="32"/>
        <v>401.84756199384941</v>
      </c>
      <c r="Q172" s="8">
        <f t="shared" si="33"/>
        <v>20882.779402819884</v>
      </c>
      <c r="R172" s="10">
        <f t="shared" si="34"/>
        <v>0.31533902763334082</v>
      </c>
      <c r="S172" s="8">
        <f t="shared" si="35"/>
        <v>230.4351284148355</v>
      </c>
      <c r="T172" s="8">
        <f t="shared" si="36"/>
        <v>723.8080828359175</v>
      </c>
      <c r="U172" s="10">
        <f t="shared" si="37"/>
        <v>1.0929816028407117E-2</v>
      </c>
      <c r="V172" s="10"/>
      <c r="W172" s="8">
        <f t="shared" si="38"/>
        <v>241.85482376425557</v>
      </c>
      <c r="X172" s="8">
        <f t="shared" si="39"/>
        <v>25597.676286203339</v>
      </c>
      <c r="Y172" s="10">
        <f t="shared" si="29"/>
        <v>3.6203868309848844E-3</v>
      </c>
      <c r="Z172" s="10">
        <f t="shared" si="40"/>
        <v>6.0169650414348297E-2</v>
      </c>
      <c r="AA172" s="10"/>
    </row>
    <row r="173" spans="6:27" x14ac:dyDescent="0.2">
      <c r="F173" s="1">
        <v>0.28039378999999998</v>
      </c>
      <c r="G173" s="1">
        <f t="shared" si="30"/>
        <v>280.39378999999997</v>
      </c>
      <c r="H173" s="1">
        <v>73.9669557</v>
      </c>
      <c r="I173" s="1">
        <v>400</v>
      </c>
      <c r="J173" s="1"/>
      <c r="K173" s="4">
        <v>0.28039378999999998</v>
      </c>
      <c r="L173" s="4">
        <f t="shared" si="31"/>
        <v>280.39378999999997</v>
      </c>
      <c r="M173" s="4">
        <v>73.9669557</v>
      </c>
      <c r="N173" s="4">
        <v>400</v>
      </c>
      <c r="P173" s="8">
        <f t="shared" si="32"/>
        <v>395.32933416301273</v>
      </c>
      <c r="Q173" s="8">
        <f t="shared" si="33"/>
        <v>13210.179312047858</v>
      </c>
      <c r="R173" s="10">
        <f t="shared" si="34"/>
        <v>0.16802423658831744</v>
      </c>
      <c r="S173" s="8">
        <f t="shared" si="35"/>
        <v>226.74440704083003</v>
      </c>
      <c r="T173" s="8">
        <f t="shared" si="36"/>
        <v>2878.2562918996741</v>
      </c>
      <c r="U173" s="10">
        <f t="shared" si="37"/>
        <v>3.6609405877700625E-2</v>
      </c>
      <c r="V173" s="10"/>
      <c r="W173" s="8">
        <f t="shared" si="38"/>
        <v>237.82863502058268</v>
      </c>
      <c r="X173" s="8">
        <f t="shared" si="39"/>
        <v>24806.470230354265</v>
      </c>
      <c r="Y173" s="10">
        <f t="shared" si="29"/>
        <v>2.3044731700514218E-2</v>
      </c>
      <c r="Z173" s="10">
        <f t="shared" si="40"/>
        <v>0.1518049132950387</v>
      </c>
      <c r="AA173" s="10"/>
    </row>
    <row r="174" spans="6:27" x14ac:dyDescent="0.2">
      <c r="F174" s="1">
        <v>0.29629791999999999</v>
      </c>
      <c r="G174" s="1">
        <f t="shared" si="30"/>
        <v>296.29791999999998</v>
      </c>
      <c r="H174" s="1">
        <v>74.581321000000003</v>
      </c>
      <c r="I174" s="1">
        <v>400</v>
      </c>
      <c r="J174" s="1"/>
      <c r="K174" s="4">
        <v>0.29629791999999999</v>
      </c>
      <c r="L174" s="4">
        <f t="shared" si="31"/>
        <v>296.29791999999998</v>
      </c>
      <c r="M174" s="4">
        <v>74.581321000000003</v>
      </c>
      <c r="N174" s="4">
        <v>400</v>
      </c>
      <c r="P174" s="8">
        <f t="shared" si="32"/>
        <v>388.27882511013178</v>
      </c>
      <c r="Q174" s="8">
        <f t="shared" si="33"/>
        <v>8460.4869048790697</v>
      </c>
      <c r="R174" s="10">
        <f t="shared" si="34"/>
        <v>9.6369177441809409E-2</v>
      </c>
      <c r="S174" s="8">
        <f t="shared" si="35"/>
        <v>222.7544557459326</v>
      </c>
      <c r="T174" s="8">
        <f t="shared" si="36"/>
        <v>5408.6411344892858</v>
      </c>
      <c r="U174" s="10">
        <f t="shared" si="37"/>
        <v>6.1607127706572277E-2</v>
      </c>
      <c r="V174" s="10"/>
      <c r="W174" s="8">
        <f t="shared" si="38"/>
        <v>233.48183308051992</v>
      </c>
      <c r="X174" s="8">
        <f t="shared" si="39"/>
        <v>23962.108741415715</v>
      </c>
      <c r="Y174" s="10">
        <f t="shared" si="29"/>
        <v>4.4945327798066453E-2</v>
      </c>
      <c r="Z174" s="10">
        <f t="shared" si="40"/>
        <v>0.21200313157608416</v>
      </c>
      <c r="AA174" s="10"/>
    </row>
    <row r="175" spans="6:27" x14ac:dyDescent="0.2">
      <c r="F175" s="1">
        <v>0.41278004000000001</v>
      </c>
      <c r="G175" s="1">
        <f t="shared" si="30"/>
        <v>412.78004000000004</v>
      </c>
      <c r="H175" s="1">
        <v>74.641523199999995</v>
      </c>
      <c r="I175" s="1">
        <v>400</v>
      </c>
      <c r="J175" s="1"/>
      <c r="K175" s="4">
        <v>0.41278004000000001</v>
      </c>
      <c r="L175" s="4">
        <f t="shared" si="31"/>
        <v>412.78004000000004</v>
      </c>
      <c r="M175" s="4">
        <v>74.641523199999995</v>
      </c>
      <c r="N175" s="4">
        <v>400</v>
      </c>
      <c r="P175" s="8">
        <f t="shared" si="32"/>
        <v>387.59862646193216</v>
      </c>
      <c r="Q175" s="8">
        <f t="shared" si="33"/>
        <v>634.10358777518866</v>
      </c>
      <c r="R175" s="10">
        <f t="shared" si="34"/>
        <v>3.7215412133955379E-3</v>
      </c>
      <c r="S175" s="8">
        <f t="shared" si="35"/>
        <v>222.36964273125128</v>
      </c>
      <c r="T175" s="8">
        <f t="shared" si="36"/>
        <v>36256.119388042731</v>
      </c>
      <c r="U175" s="10">
        <f t="shared" si="37"/>
        <v>0.21278643606764583</v>
      </c>
      <c r="V175" s="10"/>
      <c r="W175" s="8">
        <f t="shared" si="38"/>
        <v>233.06292236683583</v>
      </c>
      <c r="X175" s="8">
        <f t="shared" si="39"/>
        <v>23881.283840167169</v>
      </c>
      <c r="Y175" s="10">
        <f t="shared" si="29"/>
        <v>0.18955773539037957</v>
      </c>
      <c r="Z175" s="10">
        <f t="shared" si="40"/>
        <v>0.43538228649128524</v>
      </c>
      <c r="AA175" s="10"/>
    </row>
    <row r="176" spans="6:27" x14ac:dyDescent="0.2">
      <c r="F176" s="1">
        <v>0.24734038999999999</v>
      </c>
      <c r="G176" s="1">
        <f t="shared" si="30"/>
        <v>247.34038999999999</v>
      </c>
      <c r="H176" s="1">
        <v>75.042882599999999</v>
      </c>
      <c r="I176" s="1">
        <v>400</v>
      </c>
      <c r="J176" s="1"/>
      <c r="K176" s="4">
        <v>0.24734038999999999</v>
      </c>
      <c r="L176" s="4">
        <f t="shared" si="31"/>
        <v>247.34038999999999</v>
      </c>
      <c r="M176" s="4">
        <v>75.042882599999999</v>
      </c>
      <c r="N176" s="4">
        <v>400</v>
      </c>
      <c r="P176" s="8">
        <f t="shared" si="32"/>
        <v>383.11151015145424</v>
      </c>
      <c r="Q176" s="8">
        <f t="shared" si="33"/>
        <v>18433.797067180629</v>
      </c>
      <c r="R176" s="10">
        <f t="shared" si="34"/>
        <v>0.30131775268033734</v>
      </c>
      <c r="S176" s="8">
        <f t="shared" si="35"/>
        <v>219.83163661306912</v>
      </c>
      <c r="T176" s="8">
        <f t="shared" si="36"/>
        <v>756.73151290298017</v>
      </c>
      <c r="U176" s="10">
        <f t="shared" si="37"/>
        <v>1.236948839239836E-2</v>
      </c>
      <c r="V176" s="10"/>
      <c r="W176" s="8">
        <f t="shared" si="38"/>
        <v>230.30143096343161</v>
      </c>
      <c r="X176" s="8">
        <f t="shared" si="39"/>
        <v>23350.920301449747</v>
      </c>
      <c r="Y176" s="10">
        <f t="shared" si="29"/>
        <v>4.745653607099878E-3</v>
      </c>
      <c r="Z176" s="10">
        <f t="shared" si="40"/>
        <v>6.8888704495729036E-2</v>
      </c>
      <c r="AA176" s="10"/>
    </row>
    <row r="177" spans="6:27" x14ac:dyDescent="0.2">
      <c r="F177" s="1">
        <v>0.25631923000000001</v>
      </c>
      <c r="G177" s="1">
        <f t="shared" si="30"/>
        <v>256.31923</v>
      </c>
      <c r="H177" s="1">
        <v>76.145850999999993</v>
      </c>
      <c r="I177" s="1">
        <v>400</v>
      </c>
      <c r="J177" s="1"/>
      <c r="K177" s="4">
        <v>0.25631923000000001</v>
      </c>
      <c r="L177" s="4">
        <f t="shared" si="31"/>
        <v>256.31923</v>
      </c>
      <c r="M177" s="4">
        <v>76.145850999999993</v>
      </c>
      <c r="N177" s="4">
        <v>400</v>
      </c>
      <c r="P177" s="8">
        <f t="shared" si="32"/>
        <v>371.194024267266</v>
      </c>
      <c r="Q177" s="8">
        <f t="shared" si="33"/>
        <v>13196.218357946689</v>
      </c>
      <c r="R177" s="10">
        <f t="shared" si="34"/>
        <v>0.20085706563267122</v>
      </c>
      <c r="S177" s="8">
        <f t="shared" si="35"/>
        <v>213.0952008137543</v>
      </c>
      <c r="T177" s="8">
        <f t="shared" si="36"/>
        <v>1868.3166990934203</v>
      </c>
      <c r="U177" s="10">
        <f t="shared" si="37"/>
        <v>2.8437284051641993E-2</v>
      </c>
      <c r="V177" s="10"/>
      <c r="W177" s="8">
        <f t="shared" si="38"/>
        <v>222.9836145198002</v>
      </c>
      <c r="X177" s="8">
        <f t="shared" si="39"/>
        <v>21966.325557511707</v>
      </c>
      <c r="Y177" s="10">
        <f t="shared" si="29"/>
        <v>1.6914321314094802E-2</v>
      </c>
      <c r="Z177" s="10">
        <f t="shared" si="40"/>
        <v>0.13005507031290553</v>
      </c>
      <c r="AA177" s="10"/>
    </row>
    <row r="178" spans="6:27" x14ac:dyDescent="0.2">
      <c r="F178" s="1">
        <v>0.23171977999999999</v>
      </c>
      <c r="G178" s="1">
        <f t="shared" si="30"/>
        <v>231.71977999999999</v>
      </c>
      <c r="H178" s="1">
        <v>76.209572399999999</v>
      </c>
      <c r="I178" s="1">
        <v>400</v>
      </c>
      <c r="J178" s="1"/>
      <c r="K178" s="4">
        <v>0.23171977999999999</v>
      </c>
      <c r="L178" s="4">
        <f t="shared" si="31"/>
        <v>231.71977999999999</v>
      </c>
      <c r="M178" s="4">
        <v>76.209572399999999</v>
      </c>
      <c r="N178" s="4">
        <v>400</v>
      </c>
      <c r="P178" s="8">
        <f t="shared" si="32"/>
        <v>370.52345904644153</v>
      </c>
      <c r="Q178" s="8">
        <f t="shared" si="33"/>
        <v>19266.461316827557</v>
      </c>
      <c r="R178" s="10">
        <f t="shared" si="34"/>
        <v>0.35881925473801968</v>
      </c>
      <c r="S178" s="8">
        <f t="shared" si="35"/>
        <v>212.71634570668374</v>
      </c>
      <c r="T178" s="8">
        <f t="shared" si="36"/>
        <v>361.13051494038797</v>
      </c>
      <c r="U178" s="10">
        <f t="shared" si="37"/>
        <v>6.7257074406751631E-3</v>
      </c>
      <c r="V178" s="10"/>
      <c r="W178" s="8">
        <f t="shared" si="38"/>
        <v>222.5725708892555</v>
      </c>
      <c r="X178" s="8">
        <f t="shared" si="39"/>
        <v>21889.465306500169</v>
      </c>
      <c r="Y178" s="10">
        <f t="shared" si="29"/>
        <v>1.5582997459713797E-3</v>
      </c>
      <c r="Z178" s="10">
        <f t="shared" si="40"/>
        <v>3.9475305520937767E-2</v>
      </c>
      <c r="AA178" s="10"/>
    </row>
    <row r="179" spans="6:27" x14ac:dyDescent="0.2">
      <c r="F179" s="1">
        <v>0.29611843999999998</v>
      </c>
      <c r="G179" s="1">
        <f t="shared" si="30"/>
        <v>296.11843999999996</v>
      </c>
      <c r="H179" s="1">
        <v>76.407120899999995</v>
      </c>
      <c r="I179" s="1">
        <v>400</v>
      </c>
      <c r="J179" s="1"/>
      <c r="K179" s="4">
        <v>0.29611843999999998</v>
      </c>
      <c r="L179" s="4">
        <f t="shared" si="31"/>
        <v>296.11843999999996</v>
      </c>
      <c r="M179" s="4">
        <v>76.407120899999995</v>
      </c>
      <c r="N179" s="4">
        <v>400</v>
      </c>
      <c r="P179" s="8">
        <f t="shared" si="32"/>
        <v>368.45669108844226</v>
      </c>
      <c r="Q179" s="8">
        <f t="shared" si="33"/>
        <v>5232.8225705345221</v>
      </c>
      <c r="R179" s="10">
        <f t="shared" si="34"/>
        <v>5.9676741808729991E-2</v>
      </c>
      <c r="S179" s="8">
        <f t="shared" si="35"/>
        <v>211.54878974755621</v>
      </c>
      <c r="T179" s="8">
        <f t="shared" si="36"/>
        <v>7152.025743820659</v>
      </c>
      <c r="U179" s="10">
        <f t="shared" si="37"/>
        <v>8.1563933798691327E-2</v>
      </c>
      <c r="V179" s="10"/>
      <c r="W179" s="8">
        <f t="shared" si="38"/>
        <v>221.306156115639</v>
      </c>
      <c r="X179" s="8">
        <f t="shared" si="39"/>
        <v>21653.279942782196</v>
      </c>
      <c r="Y179" s="10">
        <f t="shared" si="29"/>
        <v>6.3828541498720193E-2</v>
      </c>
      <c r="Z179" s="10">
        <f t="shared" si="40"/>
        <v>0.25264311092669872</v>
      </c>
      <c r="AA179" s="10"/>
    </row>
    <row r="180" spans="6:27" x14ac:dyDescent="0.2">
      <c r="F180" s="1">
        <v>0.23827437000000001</v>
      </c>
      <c r="G180" s="1">
        <f t="shared" si="30"/>
        <v>238.27437</v>
      </c>
      <c r="H180" s="1">
        <v>77.331831399999999</v>
      </c>
      <c r="I180" s="1">
        <v>400</v>
      </c>
      <c r="J180" s="1"/>
      <c r="K180" s="4">
        <v>0.23827437000000001</v>
      </c>
      <c r="L180" s="4">
        <f t="shared" si="31"/>
        <v>238.27437</v>
      </c>
      <c r="M180" s="4">
        <v>77.331831399999999</v>
      </c>
      <c r="N180" s="4">
        <v>400</v>
      </c>
      <c r="P180" s="8">
        <f t="shared" si="32"/>
        <v>359.02010198514353</v>
      </c>
      <c r="Q180" s="8">
        <f t="shared" si="33"/>
        <v>14579.531792628111</v>
      </c>
      <c r="R180" s="10">
        <f t="shared" si="34"/>
        <v>0.25679639188058451</v>
      </c>
      <c r="S180" s="8">
        <f t="shared" si="35"/>
        <v>206.22025048292346</v>
      </c>
      <c r="T180" s="8">
        <f t="shared" si="36"/>
        <v>1027.4665780150274</v>
      </c>
      <c r="U180" s="10">
        <f t="shared" si="37"/>
        <v>1.8097269086896271E-2</v>
      </c>
      <c r="V180" s="10"/>
      <c r="W180" s="8">
        <f t="shared" si="38"/>
        <v>215.53294674939775</v>
      </c>
      <c r="X180" s="8">
        <f t="shared" si="39"/>
        <v>20588.563717647005</v>
      </c>
      <c r="Y180" s="10">
        <f t="shared" si="29"/>
        <v>9.109208072602756E-3</v>
      </c>
      <c r="Z180" s="10">
        <f t="shared" si="40"/>
        <v>9.5442171353143243E-2</v>
      </c>
      <c r="AA180" s="10"/>
    </row>
    <row r="181" spans="6:27" x14ac:dyDescent="0.2">
      <c r="F181" s="1">
        <v>0.21630956000000001</v>
      </c>
      <c r="G181" s="1">
        <f t="shared" si="30"/>
        <v>216.30956</v>
      </c>
      <c r="H181" s="1">
        <v>77.780014100000002</v>
      </c>
      <c r="I181" s="1">
        <v>400</v>
      </c>
      <c r="J181" s="1"/>
      <c r="K181" s="4">
        <v>0.21630956000000001</v>
      </c>
      <c r="L181" s="4">
        <f t="shared" si="31"/>
        <v>216.30956</v>
      </c>
      <c r="M181" s="4">
        <v>77.780014100000002</v>
      </c>
      <c r="N181" s="4">
        <v>400</v>
      </c>
      <c r="P181" s="8">
        <f t="shared" si="32"/>
        <v>354.58307496847254</v>
      </c>
      <c r="Q181" s="8">
        <f t="shared" si="33"/>
        <v>19119.5649417364</v>
      </c>
      <c r="R181" s="10">
        <f t="shared" si="34"/>
        <v>0.40862654725320158</v>
      </c>
      <c r="S181" s="8">
        <f t="shared" si="35"/>
        <v>203.71613538466463</v>
      </c>
      <c r="T181" s="8">
        <f t="shared" si="36"/>
        <v>158.59434354213505</v>
      </c>
      <c r="U181" s="10">
        <f t="shared" si="37"/>
        <v>3.3895048978883928E-3</v>
      </c>
      <c r="V181" s="10"/>
      <c r="W181" s="8">
        <f t="shared" si="38"/>
        <v>212.82354146769444</v>
      </c>
      <c r="X181" s="8">
        <f t="shared" si="39"/>
        <v>20095.765338358229</v>
      </c>
      <c r="Y181" s="10">
        <f t="shared" si="29"/>
        <v>2.597215316249554E-4</v>
      </c>
      <c r="Z181" s="10">
        <f t="shared" si="40"/>
        <v>1.6115878245536463E-2</v>
      </c>
      <c r="AA181" s="10"/>
    </row>
    <row r="182" spans="6:27" x14ac:dyDescent="0.2">
      <c r="F182" s="1">
        <v>0.22189550999999999</v>
      </c>
      <c r="G182" s="1">
        <f t="shared" si="30"/>
        <v>221.89551</v>
      </c>
      <c r="H182" s="1">
        <v>78.230449899999996</v>
      </c>
      <c r="I182" s="1">
        <v>400</v>
      </c>
      <c r="J182" s="1"/>
      <c r="K182" s="4">
        <v>0.22189550999999999</v>
      </c>
      <c r="L182" s="4">
        <f t="shared" si="31"/>
        <v>221.89551</v>
      </c>
      <c r="M182" s="4">
        <v>78.230449899999996</v>
      </c>
      <c r="N182" s="4">
        <v>400</v>
      </c>
      <c r="P182" s="8">
        <f t="shared" si="32"/>
        <v>350.21042164826366</v>
      </c>
      <c r="Q182" s="8">
        <f t="shared" si="33"/>
        <v>16464.71655130171</v>
      </c>
      <c r="R182" s="10">
        <f t="shared" si="34"/>
        <v>0.33439304001116593</v>
      </c>
      <c r="S182" s="8">
        <f t="shared" si="35"/>
        <v>201.24917616877181</v>
      </c>
      <c r="T182" s="8">
        <f t="shared" si="36"/>
        <v>426.27110067051774</v>
      </c>
      <c r="U182" s="10">
        <f t="shared" si="37"/>
        <v>8.657427461807761E-3</v>
      </c>
      <c r="V182" s="10"/>
      <c r="W182" s="8">
        <f t="shared" si="38"/>
        <v>210.15663427713511</v>
      </c>
      <c r="X182" s="8">
        <f t="shared" si="39"/>
        <v>19615.063356997285</v>
      </c>
      <c r="Y182" s="10">
        <f t="shared" si="29"/>
        <v>2.7986976346658868E-3</v>
      </c>
      <c r="Z182" s="10">
        <f t="shared" si="40"/>
        <v>5.2902718594282909E-2</v>
      </c>
      <c r="AA182" s="10"/>
    </row>
    <row r="183" spans="6:27" x14ac:dyDescent="0.2">
      <c r="F183" s="1">
        <v>0.25484134000000003</v>
      </c>
      <c r="G183" s="1">
        <f t="shared" si="30"/>
        <v>254.84134000000003</v>
      </c>
      <c r="H183" s="1">
        <v>79.479864199999994</v>
      </c>
      <c r="I183" s="1">
        <v>400</v>
      </c>
      <c r="J183" s="1"/>
      <c r="K183" s="4">
        <v>0.25484134000000003</v>
      </c>
      <c r="L183" s="4">
        <f t="shared" si="31"/>
        <v>254.84134000000003</v>
      </c>
      <c r="M183" s="4">
        <v>79.479864199999994</v>
      </c>
      <c r="N183" s="4">
        <v>400</v>
      </c>
      <c r="P183" s="8">
        <f t="shared" si="32"/>
        <v>338.51769430417227</v>
      </c>
      <c r="Q183" s="8">
        <f t="shared" si="33"/>
        <v>7001.7322696373631</v>
      </c>
      <c r="R183" s="10">
        <f t="shared" si="34"/>
        <v>0.10781166180405084</v>
      </c>
      <c r="S183" s="8">
        <f t="shared" si="35"/>
        <v>194.65636186533717</v>
      </c>
      <c r="T183" s="8">
        <f t="shared" si="36"/>
        <v>3622.231593069846</v>
      </c>
      <c r="U183" s="10">
        <f t="shared" si="37"/>
        <v>5.5774598692020616E-2</v>
      </c>
      <c r="V183" s="10"/>
      <c r="W183" s="8">
        <f t="shared" si="38"/>
        <v>203.04062748900179</v>
      </c>
      <c r="X183" s="8">
        <f t="shared" si="39"/>
        <v>18354.035632842166</v>
      </c>
      <c r="Y183" s="10">
        <f t="shared" si="29"/>
        <v>4.1317278435365833E-2</v>
      </c>
      <c r="Z183" s="10">
        <f t="shared" si="40"/>
        <v>0.20326652069479084</v>
      </c>
      <c r="AA183" s="10"/>
    </row>
    <row r="184" spans="6:27" x14ac:dyDescent="0.2">
      <c r="F184" s="1">
        <v>0.20496286999999999</v>
      </c>
      <c r="G184" s="1">
        <f t="shared" si="30"/>
        <v>204.96286999999998</v>
      </c>
      <c r="H184" s="1">
        <v>80.192063000000005</v>
      </c>
      <c r="I184" s="1">
        <v>400</v>
      </c>
      <c r="J184" s="1"/>
      <c r="K184" s="4">
        <v>0.20496286999999999</v>
      </c>
      <c r="L184" s="4">
        <f t="shared" si="31"/>
        <v>204.96286999999998</v>
      </c>
      <c r="M184" s="4">
        <v>80.192063000000005</v>
      </c>
      <c r="N184" s="4">
        <v>400</v>
      </c>
      <c r="P184" s="8">
        <f t="shared" si="32"/>
        <v>332.12628863867099</v>
      </c>
      <c r="Q184" s="8">
        <f t="shared" si="33"/>
        <v>16170.535039873901</v>
      </c>
      <c r="R184" s="10">
        <f t="shared" si="34"/>
        <v>0.38492312455459154</v>
      </c>
      <c r="S184" s="8">
        <f t="shared" si="35"/>
        <v>191.05505041108265</v>
      </c>
      <c r="T184" s="8">
        <f t="shared" si="36"/>
        <v>193.42744571787273</v>
      </c>
      <c r="U184" s="10">
        <f t="shared" si="37"/>
        <v>4.6043434306127845E-3</v>
      </c>
      <c r="V184" s="10"/>
      <c r="W184" s="8">
        <f t="shared" si="38"/>
        <v>199.16036371596246</v>
      </c>
      <c r="X184" s="8">
        <f t="shared" si="39"/>
        <v>17679.937190551358</v>
      </c>
      <c r="Y184" s="10">
        <f t="shared" si="29"/>
        <v>8.0145815370104376E-4</v>
      </c>
      <c r="Z184" s="10">
        <f t="shared" si="40"/>
        <v>2.8310036271630663E-2</v>
      </c>
      <c r="AA184" s="10"/>
    </row>
    <row r="185" spans="6:27" x14ac:dyDescent="0.2">
      <c r="F185" s="1">
        <v>0.22250687999999999</v>
      </c>
      <c r="G185" s="1">
        <f t="shared" si="30"/>
        <v>222.50688</v>
      </c>
      <c r="H185" s="1">
        <v>80.480638299999995</v>
      </c>
      <c r="I185" s="1">
        <v>400</v>
      </c>
      <c r="J185" s="1"/>
      <c r="K185" s="4">
        <v>0.22250687999999999</v>
      </c>
      <c r="L185" s="4">
        <f t="shared" si="31"/>
        <v>222.50688</v>
      </c>
      <c r="M185" s="4">
        <v>80.480638299999995</v>
      </c>
      <c r="N185" s="4">
        <v>400</v>
      </c>
      <c r="P185" s="8">
        <f t="shared" si="32"/>
        <v>329.59074379699172</v>
      </c>
      <c r="Q185" s="8">
        <f t="shared" si="33"/>
        <v>11466.953885692674</v>
      </c>
      <c r="R185" s="10">
        <f t="shared" si="34"/>
        <v>0.23161206456220362</v>
      </c>
      <c r="S185" s="8">
        <f t="shared" si="35"/>
        <v>189.62683367340483</v>
      </c>
      <c r="T185" s="8">
        <f t="shared" si="36"/>
        <v>1081.097446439044</v>
      </c>
      <c r="U185" s="10">
        <f t="shared" si="37"/>
        <v>2.1836244748057426E-2</v>
      </c>
      <c r="V185" s="10"/>
      <c r="W185" s="8">
        <f t="shared" si="38"/>
        <v>197.62285469634878</v>
      </c>
      <c r="X185" s="8">
        <f t="shared" si="39"/>
        <v>17415.523753679594</v>
      </c>
      <c r="Y185" s="10">
        <f t="shared" si="29"/>
        <v>1.2507035438576789E-2</v>
      </c>
      <c r="Z185" s="10">
        <f t="shared" si="40"/>
        <v>0.1118348578868717</v>
      </c>
      <c r="AA185" s="10"/>
    </row>
    <row r="186" spans="6:27" x14ac:dyDescent="0.2">
      <c r="F186" s="1">
        <v>0.20384237999999999</v>
      </c>
      <c r="G186" s="1">
        <f t="shared" si="30"/>
        <v>203.84237999999999</v>
      </c>
      <c r="H186" s="1">
        <v>82.479432900000006</v>
      </c>
      <c r="I186" s="1">
        <v>400</v>
      </c>
      <c r="J186" s="1"/>
      <c r="K186" s="4">
        <v>0.20384237999999999</v>
      </c>
      <c r="L186" s="4">
        <f t="shared" si="31"/>
        <v>203.84237999999999</v>
      </c>
      <c r="M186" s="4">
        <v>82.479432900000006</v>
      </c>
      <c r="N186" s="4">
        <v>400</v>
      </c>
      <c r="P186" s="8">
        <f t="shared" si="32"/>
        <v>312.83923492777797</v>
      </c>
      <c r="Q186" s="8">
        <f t="shared" si="33"/>
        <v>11880.314384147077</v>
      </c>
      <c r="R186" s="10">
        <f t="shared" si="34"/>
        <v>0.28591633657909482</v>
      </c>
      <c r="S186" s="8">
        <f t="shared" si="35"/>
        <v>180.1975795894879</v>
      </c>
      <c r="T186" s="8">
        <f t="shared" si="36"/>
        <v>559.07658645295271</v>
      </c>
      <c r="U186" s="10">
        <f t="shared" si="37"/>
        <v>1.3454957865346917E-2</v>
      </c>
      <c r="V186" s="10"/>
      <c r="W186" s="8">
        <f t="shared" si="38"/>
        <v>187.49101504337912</v>
      </c>
      <c r="X186" s="8">
        <f t="shared" si="39"/>
        <v>15712.176228187602</v>
      </c>
      <c r="Y186" s="10">
        <f t="shared" si="29"/>
        <v>6.4345630560866361E-3</v>
      </c>
      <c r="Z186" s="10">
        <f t="shared" si="40"/>
        <v>8.0215728233848482E-2</v>
      </c>
      <c r="AA186" s="10"/>
    </row>
    <row r="187" spans="6:27" x14ac:dyDescent="0.2">
      <c r="F187" s="1">
        <v>0.19208616000000001</v>
      </c>
      <c r="G187" s="1">
        <f t="shared" si="30"/>
        <v>192.08616000000001</v>
      </c>
      <c r="H187" s="1">
        <v>82.893850999999998</v>
      </c>
      <c r="I187" s="1">
        <v>400</v>
      </c>
      <c r="J187" s="1"/>
      <c r="K187" s="4">
        <v>0.19208616000000001</v>
      </c>
      <c r="L187" s="4">
        <f t="shared" si="31"/>
        <v>192.08616000000001</v>
      </c>
      <c r="M187" s="4">
        <v>82.893850999999998</v>
      </c>
      <c r="N187" s="4">
        <v>400</v>
      </c>
      <c r="P187" s="8">
        <f t="shared" si="32"/>
        <v>309.53469795112551</v>
      </c>
      <c r="Q187" s="8">
        <f t="shared" si="33"/>
        <v>13794.159066856968</v>
      </c>
      <c r="R187" s="10">
        <f t="shared" si="34"/>
        <v>0.37385490282042311</v>
      </c>
      <c r="S187" s="8">
        <f t="shared" si="35"/>
        <v>178.33879571934108</v>
      </c>
      <c r="T187" s="8">
        <f t="shared" si="36"/>
        <v>188.99002466513699</v>
      </c>
      <c r="U187" s="10">
        <f t="shared" si="37"/>
        <v>5.1220844244848204E-3</v>
      </c>
      <c r="V187" s="10"/>
      <c r="W187" s="8">
        <f t="shared" si="38"/>
        <v>185.4976094999472</v>
      </c>
      <c r="X187" s="8">
        <f t="shared" si="39"/>
        <v>15385.199311445431</v>
      </c>
      <c r="Y187" s="10">
        <f t="shared" si="29"/>
        <v>1.1764882900743173E-3</v>
      </c>
      <c r="Z187" s="10">
        <f t="shared" si="40"/>
        <v>3.4299975073960584E-2</v>
      </c>
      <c r="AA187" s="10"/>
    </row>
    <row r="188" spans="6:27" x14ac:dyDescent="0.2">
      <c r="F188" s="1">
        <v>0.24936363</v>
      </c>
      <c r="G188" s="1">
        <f t="shared" si="30"/>
        <v>249.36363</v>
      </c>
      <c r="H188" s="1">
        <v>84.144643400000007</v>
      </c>
      <c r="I188" s="1">
        <v>400</v>
      </c>
      <c r="J188" s="1"/>
      <c r="K188" s="4">
        <v>0.24936363</v>
      </c>
      <c r="L188" s="4">
        <f t="shared" si="31"/>
        <v>249.36363</v>
      </c>
      <c r="M188" s="4">
        <v>84.144643400000007</v>
      </c>
      <c r="N188" s="4">
        <v>400</v>
      </c>
      <c r="P188" s="8">
        <f t="shared" si="32"/>
        <v>299.88917021363795</v>
      </c>
      <c r="Q188" s="8">
        <f t="shared" si="33"/>
        <v>2552.8302138799459</v>
      </c>
      <c r="R188" s="10">
        <f t="shared" si="34"/>
        <v>4.1054021796646821E-2</v>
      </c>
      <c r="S188" s="8">
        <f t="shared" si="35"/>
        <v>172.91562570181759</v>
      </c>
      <c r="T188" s="8">
        <f t="shared" si="36"/>
        <v>5844.2973611749167</v>
      </c>
      <c r="U188" s="10">
        <f t="shared" si="37"/>
        <v>9.3986630974214877E-2</v>
      </c>
      <c r="V188" s="10"/>
      <c r="W188" s="8">
        <f t="shared" si="38"/>
        <v>179.68894336804379</v>
      </c>
      <c r="X188" s="8">
        <f t="shared" si="39"/>
        <v>14448.094533732296</v>
      </c>
      <c r="Y188" s="10">
        <f t="shared" si="29"/>
        <v>7.8069936387845623E-2</v>
      </c>
      <c r="Z188" s="10">
        <f t="shared" si="40"/>
        <v>0.27940997904127479</v>
      </c>
      <c r="AA188" s="10"/>
    </row>
    <row r="189" spans="6:27" x14ac:dyDescent="0.2">
      <c r="F189" s="1">
        <v>0.22291163</v>
      </c>
      <c r="G189" s="1">
        <f t="shared" si="30"/>
        <v>222.91163</v>
      </c>
      <c r="H189" s="1">
        <v>84.446015599999996</v>
      </c>
      <c r="I189" s="1">
        <v>400</v>
      </c>
      <c r="J189" s="1"/>
      <c r="K189" s="4">
        <v>0.22291163</v>
      </c>
      <c r="L189" s="4">
        <f t="shared" si="31"/>
        <v>222.91163</v>
      </c>
      <c r="M189" s="4">
        <v>84.446015599999996</v>
      </c>
      <c r="N189" s="4">
        <v>400</v>
      </c>
      <c r="P189" s="8">
        <f t="shared" si="32"/>
        <v>297.63625045260636</v>
      </c>
      <c r="Q189" s="8">
        <f t="shared" si="33"/>
        <v>5583.7689017860766</v>
      </c>
      <c r="R189" s="10">
        <f t="shared" si="34"/>
        <v>0.11237300133897068</v>
      </c>
      <c r="S189" s="8">
        <f t="shared" si="35"/>
        <v>171.6494309596838</v>
      </c>
      <c r="T189" s="8">
        <f t="shared" si="36"/>
        <v>2627.8130504489955</v>
      </c>
      <c r="U189" s="10">
        <f t="shared" si="37"/>
        <v>5.2884573955453949E-2</v>
      </c>
      <c r="V189" s="10"/>
      <c r="W189" s="8">
        <f t="shared" si="38"/>
        <v>178.33430096970051</v>
      </c>
      <c r="X189" s="8">
        <f t="shared" si="39"/>
        <v>14232.95515042182</v>
      </c>
      <c r="Y189" s="10">
        <f t="shared" si="29"/>
        <v>3.9991033774845947E-2</v>
      </c>
      <c r="Z189" s="10">
        <f t="shared" si="40"/>
        <v>0.19997758318083042</v>
      </c>
      <c r="AA189" s="10"/>
    </row>
    <row r="190" spans="6:27" x14ac:dyDescent="0.2">
      <c r="F190" s="1">
        <v>0.18236456000000001</v>
      </c>
      <c r="G190" s="1">
        <f t="shared" si="30"/>
        <v>182.36456000000001</v>
      </c>
      <c r="H190" s="1">
        <v>84.565012999999993</v>
      </c>
      <c r="I190" s="1">
        <v>400</v>
      </c>
      <c r="J190" s="1"/>
      <c r="K190" s="4">
        <v>0.18236456000000001</v>
      </c>
      <c r="L190" s="4">
        <f t="shared" si="31"/>
        <v>182.36456000000001</v>
      </c>
      <c r="M190" s="4">
        <v>84.565012999999993</v>
      </c>
      <c r="N190" s="4">
        <v>400</v>
      </c>
      <c r="P190" s="8">
        <f t="shared" si="32"/>
        <v>296.75405957936476</v>
      </c>
      <c r="Q190" s="8">
        <f t="shared" si="33"/>
        <v>13084.957614017489</v>
      </c>
      <c r="R190" s="10">
        <f t="shared" si="34"/>
        <v>0.39345170704449339</v>
      </c>
      <c r="S190" s="8">
        <f t="shared" si="35"/>
        <v>171.15366964722676</v>
      </c>
      <c r="T190" s="8">
        <f t="shared" si="36"/>
        <v>125.68406250190428</v>
      </c>
      <c r="U190" s="10">
        <f t="shared" si="37"/>
        <v>3.7791951948461969E-3</v>
      </c>
      <c r="V190" s="10"/>
      <c r="W190" s="8">
        <f t="shared" si="38"/>
        <v>177.80406955906571</v>
      </c>
      <c r="X190" s="8">
        <f t="shared" si="39"/>
        <v>14149.100125829245</v>
      </c>
      <c r="Y190" s="10">
        <f t="shared" si="29"/>
        <v>6.2537744414670421E-4</v>
      </c>
      <c r="Z190" s="10">
        <f t="shared" si="40"/>
        <v>2.5007547743565426E-2</v>
      </c>
      <c r="AA190" s="10"/>
    </row>
    <row r="191" spans="6:27" x14ac:dyDescent="0.2">
      <c r="F191" s="1">
        <v>0.18853300000000001</v>
      </c>
      <c r="G191" s="1">
        <f t="shared" si="30"/>
        <v>188.53300000000002</v>
      </c>
      <c r="H191" s="1">
        <v>85.485466500000001</v>
      </c>
      <c r="I191" s="1">
        <v>400</v>
      </c>
      <c r="J191" s="1"/>
      <c r="K191" s="4">
        <v>0.18853300000000001</v>
      </c>
      <c r="L191" s="4">
        <f t="shared" si="31"/>
        <v>188.53300000000002</v>
      </c>
      <c r="M191" s="4">
        <v>85.485466500000001</v>
      </c>
      <c r="N191" s="4">
        <v>400</v>
      </c>
      <c r="P191" s="8">
        <f t="shared" si="32"/>
        <v>290.06805322765689</v>
      </c>
      <c r="Q191" s="8">
        <f t="shared" si="33"/>
        <v>10309.367033943116</v>
      </c>
      <c r="R191" s="10">
        <f t="shared" si="34"/>
        <v>0.29003956506725642</v>
      </c>
      <c r="S191" s="8">
        <f t="shared" si="35"/>
        <v>167.39728227348371</v>
      </c>
      <c r="T191" s="8">
        <f t="shared" si="36"/>
        <v>446.71856381497554</v>
      </c>
      <c r="U191" s="10">
        <f t="shared" si="37"/>
        <v>1.2567799509880162E-2</v>
      </c>
      <c r="V191" s="10"/>
      <c r="W191" s="8">
        <f t="shared" si="38"/>
        <v>173.78943113974526</v>
      </c>
      <c r="X191" s="8">
        <f t="shared" si="39"/>
        <v>13520.717954663371</v>
      </c>
      <c r="Y191" s="10">
        <f t="shared" si="29"/>
        <v>6.1154791323777963E-3</v>
      </c>
      <c r="Z191" s="10">
        <f t="shared" si="40"/>
        <v>7.820152896445054E-2</v>
      </c>
      <c r="AA191" s="10"/>
    </row>
    <row r="192" spans="6:27" x14ac:dyDescent="0.2">
      <c r="F192" s="1">
        <v>0.17548395999999999</v>
      </c>
      <c r="G192" s="1">
        <f t="shared" si="30"/>
        <v>175.48396</v>
      </c>
      <c r="H192" s="1">
        <v>85.639868699999994</v>
      </c>
      <c r="I192" s="1">
        <v>400</v>
      </c>
      <c r="J192" s="1"/>
      <c r="K192" s="4">
        <v>0.17548395999999999</v>
      </c>
      <c r="L192" s="4">
        <f t="shared" si="31"/>
        <v>175.48396</v>
      </c>
      <c r="M192" s="4">
        <v>85.639868699999994</v>
      </c>
      <c r="N192" s="4">
        <v>400</v>
      </c>
      <c r="P192" s="8">
        <f t="shared" si="32"/>
        <v>288.96990585370958</v>
      </c>
      <c r="Q192" s="8">
        <f t="shared" si="33"/>
        <v>12879.059906311102</v>
      </c>
      <c r="R192" s="10">
        <f t="shared" si="34"/>
        <v>0.41822434618250365</v>
      </c>
      <c r="S192" s="8">
        <f t="shared" si="35"/>
        <v>166.78046569342035</v>
      </c>
      <c r="T192" s="8">
        <f t="shared" si="36"/>
        <v>75.750813144664249</v>
      </c>
      <c r="U192" s="10">
        <f t="shared" si="37"/>
        <v>2.4598716467415221E-3</v>
      </c>
      <c r="V192" s="10"/>
      <c r="W192" s="8">
        <f t="shared" si="38"/>
        <v>173.13070267563421</v>
      </c>
      <c r="X192" s="8">
        <f t="shared" si="39"/>
        <v>13418.720992931427</v>
      </c>
      <c r="Y192" s="10">
        <f t="shared" si="29"/>
        <v>1.7983076250355741E-4</v>
      </c>
      <c r="Z192" s="10">
        <f t="shared" si="40"/>
        <v>1.3410099272695836E-2</v>
      </c>
      <c r="AA192" s="10"/>
    </row>
    <row r="193" spans="6:27" x14ac:dyDescent="0.2">
      <c r="F193" s="1">
        <v>0.16458923</v>
      </c>
      <c r="G193" s="1">
        <f t="shared" si="30"/>
        <v>164.58923000000001</v>
      </c>
      <c r="H193" s="1">
        <v>87.714769200000006</v>
      </c>
      <c r="I193" s="1">
        <v>400</v>
      </c>
      <c r="J193" s="1"/>
      <c r="K193" s="4">
        <v>0.16458923</v>
      </c>
      <c r="L193" s="4">
        <f t="shared" si="31"/>
        <v>164.58923000000001</v>
      </c>
      <c r="M193" s="4">
        <v>87.714769200000006</v>
      </c>
      <c r="N193" s="4">
        <v>400</v>
      </c>
      <c r="P193" s="8">
        <f t="shared" si="32"/>
        <v>274.83002020766742</v>
      </c>
      <c r="Q193" s="8">
        <f t="shared" si="33"/>
        <v>12153.031825610937</v>
      </c>
      <c r="R193" s="10">
        <f t="shared" si="34"/>
        <v>0.44862328204765878</v>
      </c>
      <c r="S193" s="8">
        <f t="shared" si="35"/>
        <v>158.84199547695306</v>
      </c>
      <c r="T193" s="8">
        <f t="shared" si="36"/>
        <v>33.030704662902771</v>
      </c>
      <c r="U193" s="10">
        <f t="shared" si="37"/>
        <v>1.2193124602036022E-3</v>
      </c>
      <c r="V193" s="10"/>
      <c r="W193" s="8">
        <f t="shared" si="38"/>
        <v>164.66523249790251</v>
      </c>
      <c r="X193" s="8">
        <f t="shared" si="39"/>
        <v>12136.280451137569</v>
      </c>
      <c r="Y193" s="10">
        <f t="shared" si="29"/>
        <v>2.1323225767104813E-7</v>
      </c>
      <c r="Z193" s="10">
        <f t="shared" si="40"/>
        <v>4.617707847742732E-4</v>
      </c>
      <c r="AA193" s="10"/>
    </row>
    <row r="194" spans="6:27" x14ac:dyDescent="0.2">
      <c r="F194" s="1">
        <v>0.17317250000000001</v>
      </c>
      <c r="G194" s="1">
        <f t="shared" si="30"/>
        <v>173.17250000000001</v>
      </c>
      <c r="H194" s="1">
        <v>87.938437300000004</v>
      </c>
      <c r="I194" s="1">
        <v>400</v>
      </c>
      <c r="J194" s="1"/>
      <c r="K194" s="4">
        <v>0.17317250000000001</v>
      </c>
      <c r="L194" s="4">
        <f t="shared" si="31"/>
        <v>173.17250000000001</v>
      </c>
      <c r="M194" s="4">
        <v>87.938437300000004</v>
      </c>
      <c r="N194" s="4">
        <v>400</v>
      </c>
      <c r="P194" s="8">
        <f t="shared" si="32"/>
        <v>273.37153759382727</v>
      </c>
      <c r="Q194" s="8">
        <f t="shared" si="33"/>
        <v>10039.847134729207</v>
      </c>
      <c r="R194" s="10">
        <f t="shared" si="34"/>
        <v>0.33478750977938404</v>
      </c>
      <c r="S194" s="8">
        <f t="shared" si="35"/>
        <v>158.02355152116479</v>
      </c>
      <c r="T194" s="8">
        <f t="shared" si="36"/>
        <v>229.49064001440402</v>
      </c>
      <c r="U194" s="10">
        <f t="shared" si="37"/>
        <v>7.6525667031654108E-3</v>
      </c>
      <c r="V194" s="10"/>
      <c r="W194" s="8">
        <f t="shared" si="38"/>
        <v>163.79376246784418</v>
      </c>
      <c r="X194" s="8">
        <f t="shared" si="39"/>
        <v>12007.28880156052</v>
      </c>
      <c r="Y194" s="10">
        <f t="shared" si="29"/>
        <v>2.9331272917835377E-3</v>
      </c>
      <c r="Z194" s="10">
        <f t="shared" si="40"/>
        <v>5.4158353850385241E-2</v>
      </c>
      <c r="AA194" s="10"/>
    </row>
    <row r="195" spans="6:27" x14ac:dyDescent="0.2">
      <c r="F195" s="1">
        <v>0.23033964000000001</v>
      </c>
      <c r="G195" s="1">
        <f t="shared" si="30"/>
        <v>230.33964</v>
      </c>
      <c r="H195" s="1">
        <v>89.186929500000005</v>
      </c>
      <c r="I195" s="1">
        <v>400</v>
      </c>
      <c r="J195" s="1"/>
      <c r="K195" s="4">
        <v>0.23033964000000001</v>
      </c>
      <c r="L195" s="4">
        <f t="shared" si="31"/>
        <v>230.33964</v>
      </c>
      <c r="M195" s="4">
        <v>89.186929500000005</v>
      </c>
      <c r="N195" s="4">
        <v>400</v>
      </c>
      <c r="P195" s="8">
        <f t="shared" si="32"/>
        <v>265.4515992069355</v>
      </c>
      <c r="Q195" s="8">
        <f t="shared" si="33"/>
        <v>1232.8496793495024</v>
      </c>
      <c r="R195" s="10">
        <f t="shared" si="34"/>
        <v>2.323660947341483E-2</v>
      </c>
      <c r="S195" s="8">
        <f t="shared" si="35"/>
        <v>153.58038135803596</v>
      </c>
      <c r="T195" s="8">
        <f t="shared" si="36"/>
        <v>5891.9837872639309</v>
      </c>
      <c r="U195" s="10">
        <f t="shared" si="37"/>
        <v>0.11105143520869659</v>
      </c>
      <c r="V195" s="10"/>
      <c r="W195" s="8">
        <f t="shared" si="38"/>
        <v>159.0669745679854</v>
      </c>
      <c r="X195" s="8">
        <f t="shared" si="39"/>
        <v>11317.688359570309</v>
      </c>
      <c r="Y195" s="10">
        <f t="shared" si="29"/>
        <v>9.5743353268919806E-2</v>
      </c>
      <c r="Z195" s="10">
        <f t="shared" si="40"/>
        <v>0.30942422863912872</v>
      </c>
      <c r="AA195" s="10"/>
    </row>
    <row r="196" spans="6:27" x14ac:dyDescent="0.2">
      <c r="F196" s="1">
        <v>0.15315740999999999</v>
      </c>
      <c r="G196" s="1">
        <f t="shared" si="30"/>
        <v>153.15741</v>
      </c>
      <c r="H196" s="1">
        <v>90.414542400000002</v>
      </c>
      <c r="I196" s="1">
        <v>400</v>
      </c>
      <c r="J196" s="1"/>
      <c r="K196" s="4">
        <v>0.15315740999999999</v>
      </c>
      <c r="L196" s="4">
        <f t="shared" si="31"/>
        <v>153.15741</v>
      </c>
      <c r="M196" s="4">
        <v>90.414542400000002</v>
      </c>
      <c r="N196" s="4">
        <v>400</v>
      </c>
      <c r="P196" s="8">
        <f t="shared" si="32"/>
        <v>258.01365562926441</v>
      </c>
      <c r="Q196" s="8">
        <f t="shared" si="33"/>
        <v>10994.83224746463</v>
      </c>
      <c r="R196" s="10">
        <f t="shared" si="34"/>
        <v>0.46871902382657649</v>
      </c>
      <c r="S196" s="8">
        <f t="shared" si="35"/>
        <v>149.40937845157612</v>
      </c>
      <c r="T196" s="8">
        <f t="shared" si="36"/>
        <v>14.047740487980718</v>
      </c>
      <c r="U196" s="10">
        <f t="shared" si="37"/>
        <v>5.988670914023038E-4</v>
      </c>
      <c r="V196" s="10"/>
      <c r="W196" s="8">
        <f t="shared" si="38"/>
        <v>154.63624555684845</v>
      </c>
      <c r="X196" s="8">
        <f t="shared" si="39"/>
        <v>10686.888913280447</v>
      </c>
      <c r="Y196" s="10">
        <f t="shared" si="29"/>
        <v>9.3231729612763871E-5</v>
      </c>
      <c r="Z196" s="10">
        <f t="shared" si="40"/>
        <v>9.655657906780038E-3</v>
      </c>
      <c r="AA196" s="10"/>
    </row>
    <row r="197" spans="6:27" x14ac:dyDescent="0.2">
      <c r="F197" s="1">
        <v>0.29848237999999999</v>
      </c>
      <c r="G197" s="1">
        <f t="shared" si="30"/>
        <v>298.48237999999998</v>
      </c>
      <c r="H197" s="1">
        <v>91.190847300000001</v>
      </c>
      <c r="I197" s="1">
        <v>400</v>
      </c>
      <c r="J197" s="1"/>
      <c r="K197" s="4">
        <v>0.29848237999999999</v>
      </c>
      <c r="L197" s="4">
        <f t="shared" si="31"/>
        <v>298.48237999999998</v>
      </c>
      <c r="M197" s="4">
        <v>91.190847300000001</v>
      </c>
      <c r="N197" s="4">
        <v>400</v>
      </c>
      <c r="P197" s="8">
        <f t="shared" si="32"/>
        <v>253.47955395264816</v>
      </c>
      <c r="Q197" s="8">
        <f t="shared" si="33"/>
        <v>2025.2543522482072</v>
      </c>
      <c r="R197" s="10">
        <f t="shared" si="34"/>
        <v>2.2732237050969075E-2</v>
      </c>
      <c r="S197" s="8">
        <f t="shared" si="35"/>
        <v>146.86756851318648</v>
      </c>
      <c r="T197" s="8">
        <f t="shared" si="36"/>
        <v>22987.051062181992</v>
      </c>
      <c r="U197" s="10">
        <f t="shared" si="37"/>
        <v>0.25801553926704518</v>
      </c>
      <c r="V197" s="10"/>
      <c r="W197" s="8">
        <f t="shared" si="38"/>
        <v>151.93924635092156</v>
      </c>
      <c r="X197" s="8">
        <f t="shared" si="39"/>
        <v>10310.434067853255</v>
      </c>
      <c r="Y197" s="10">
        <f t="shared" si="29"/>
        <v>0.2410424596936219</v>
      </c>
      <c r="Z197" s="10">
        <f t="shared" si="40"/>
        <v>0.49096075168349446</v>
      </c>
      <c r="AA197" s="10"/>
    </row>
    <row r="198" spans="6:27" x14ac:dyDescent="0.2">
      <c r="F198" s="1">
        <v>0.15607546</v>
      </c>
      <c r="G198" s="1">
        <f t="shared" si="30"/>
        <v>156.07545999999999</v>
      </c>
      <c r="H198" s="1">
        <v>92.274758700000007</v>
      </c>
      <c r="I198" s="1">
        <v>400</v>
      </c>
      <c r="J198" s="1"/>
      <c r="K198" s="4">
        <v>0.15607546</v>
      </c>
      <c r="L198" s="4">
        <f t="shared" si="31"/>
        <v>156.07545999999999</v>
      </c>
      <c r="M198" s="4">
        <v>92.274758700000007</v>
      </c>
      <c r="N198" s="4">
        <v>400</v>
      </c>
      <c r="P198" s="8">
        <f t="shared" si="32"/>
        <v>247.35755925448024</v>
      </c>
      <c r="Q198" s="8">
        <f t="shared" si="33"/>
        <v>8332.4216443047826</v>
      </c>
      <c r="R198" s="10">
        <f t="shared" si="34"/>
        <v>0.34205976354618117</v>
      </c>
      <c r="S198" s="8">
        <f t="shared" si="35"/>
        <v>143.43649244928824</v>
      </c>
      <c r="T198" s="8">
        <f t="shared" si="36"/>
        <v>159.74350074794469</v>
      </c>
      <c r="U198" s="10">
        <f t="shared" si="37"/>
        <v>6.5577363252169209E-3</v>
      </c>
      <c r="V198" s="10"/>
      <c r="W198" s="8">
        <f t="shared" si="38"/>
        <v>148.30238741889693</v>
      </c>
      <c r="X198" s="8">
        <f t="shared" si="39"/>
        <v>9811.927067376937</v>
      </c>
      <c r="Y198" s="10">
        <f t="shared" si="29"/>
        <v>2.4803684509829217E-3</v>
      </c>
      <c r="Z198" s="10">
        <f t="shared" si="40"/>
        <v>4.9803297591453938E-2</v>
      </c>
      <c r="AA198" s="10"/>
    </row>
    <row r="199" spans="6:27" x14ac:dyDescent="0.2">
      <c r="F199" s="1">
        <v>0.20071142</v>
      </c>
      <c r="G199" s="1">
        <f t="shared" si="30"/>
        <v>200.71142</v>
      </c>
      <c r="H199" s="1">
        <v>92.409627499999999</v>
      </c>
      <c r="I199" s="1">
        <v>400</v>
      </c>
      <c r="J199" s="1"/>
      <c r="K199" s="4">
        <v>0.20071142</v>
      </c>
      <c r="L199" s="4">
        <f t="shared" si="31"/>
        <v>200.71142</v>
      </c>
      <c r="M199" s="4">
        <v>92.409627499999999</v>
      </c>
      <c r="N199" s="4">
        <v>400</v>
      </c>
      <c r="P199" s="8">
        <f t="shared" si="32"/>
        <v>246.61228292981932</v>
      </c>
      <c r="Q199" s="8">
        <f t="shared" si="33"/>
        <v>2106.8892177020607</v>
      </c>
      <c r="R199" s="10">
        <f t="shared" si="34"/>
        <v>5.2299499599006372E-2</v>
      </c>
      <c r="S199" s="8">
        <f t="shared" si="35"/>
        <v>143.01887005880349</v>
      </c>
      <c r="T199" s="8">
        <f t="shared" si="36"/>
        <v>3328.4303187174542</v>
      </c>
      <c r="U199" s="10">
        <f t="shared" si="37"/>
        <v>8.2621923666657882E-2</v>
      </c>
      <c r="V199" s="10"/>
      <c r="W199" s="8">
        <f t="shared" si="38"/>
        <v>147.86000741376185</v>
      </c>
      <c r="X199" s="8">
        <f t="shared" si="39"/>
        <v>9752.0119195993229</v>
      </c>
      <c r="Y199" s="10">
        <f t="shared" si="29"/>
        <v>6.9337636171403316E-2</v>
      </c>
      <c r="Z199" s="10">
        <f t="shared" si="40"/>
        <v>0.26332040591530942</v>
      </c>
      <c r="AA199" s="10"/>
    </row>
    <row r="200" spans="6:27" x14ac:dyDescent="0.2">
      <c r="F200" s="1">
        <v>0.19542525999999999</v>
      </c>
      <c r="G200" s="1">
        <f t="shared" si="30"/>
        <v>195.42525999999998</v>
      </c>
      <c r="H200" s="1">
        <v>92.456289100000006</v>
      </c>
      <c r="I200" s="1">
        <v>400</v>
      </c>
      <c r="J200" s="1"/>
      <c r="K200" s="4">
        <v>0.19542525999999999</v>
      </c>
      <c r="L200" s="4">
        <f t="shared" si="31"/>
        <v>195.42525999999998</v>
      </c>
      <c r="M200" s="4">
        <v>92.456289100000006</v>
      </c>
      <c r="N200" s="4">
        <v>400</v>
      </c>
      <c r="P200" s="8">
        <f t="shared" si="32"/>
        <v>246.35526541670478</v>
      </c>
      <c r="Q200" s="8">
        <f t="shared" si="33"/>
        <v>2593.8654517455802</v>
      </c>
      <c r="R200" s="10">
        <f t="shared" si="34"/>
        <v>6.7918181290128984E-2</v>
      </c>
      <c r="S200" s="8">
        <f t="shared" si="35"/>
        <v>142.87485129542156</v>
      </c>
      <c r="T200" s="8">
        <f t="shared" si="36"/>
        <v>2761.5454550182308</v>
      </c>
      <c r="U200" s="10">
        <f t="shared" si="37"/>
        <v>7.230874089041095E-2</v>
      </c>
      <c r="V200" s="10"/>
      <c r="W200" s="8">
        <f t="shared" si="38"/>
        <v>147.70746545720471</v>
      </c>
      <c r="X200" s="8">
        <f t="shared" si="39"/>
        <v>9731.3884368495437</v>
      </c>
      <c r="Y200" s="10">
        <f t="shared" ref="Y200:Y263" si="41">(ABS(W200-L200)/L200)^2</f>
        <v>5.9621010015063848E-2</v>
      </c>
      <c r="Z200" s="10">
        <f t="shared" si="40"/>
        <v>0.24417413871060106</v>
      </c>
      <c r="AA200" s="10"/>
    </row>
    <row r="201" spans="6:27" x14ac:dyDescent="0.2">
      <c r="F201" s="1">
        <v>0.14678450000000001</v>
      </c>
      <c r="G201" s="1">
        <f t="shared" ref="G201:G264" si="42">F201*1000</f>
        <v>146.78450000000001</v>
      </c>
      <c r="H201" s="1">
        <v>92.507908099999995</v>
      </c>
      <c r="I201" s="1">
        <v>400</v>
      </c>
      <c r="J201" s="1"/>
      <c r="K201" s="4">
        <v>0.14678450000000001</v>
      </c>
      <c r="L201" s="4">
        <f t="shared" ref="L201:L264" si="43">K201*1000</f>
        <v>146.78450000000001</v>
      </c>
      <c r="M201" s="4">
        <v>92.507908099999995</v>
      </c>
      <c r="N201" s="4">
        <v>400</v>
      </c>
      <c r="P201" s="8">
        <f t="shared" ref="P201:P264" si="44">(((8.314*N201)/$M201)*(1+P$5/($M201-P$4))-P$3/($M201^2))</f>
        <v>246.07143809834818</v>
      </c>
      <c r="Q201" s="8">
        <f t="shared" ref="Q201:Q264" si="45">(P201-L201)^2</f>
        <v>9857.8960769452224</v>
      </c>
      <c r="R201" s="10">
        <f t="shared" ref="R201:R264" si="46">(ABS(P201-L201)/L201)^2</f>
        <v>0.45753449219078857</v>
      </c>
      <c r="S201" s="8">
        <f t="shared" ref="S201:S264" si="47">(((8.314*N201)/$M201)*(1+S$5/($M201-S$4))-S$3/($M201^2))</f>
        <v>142.71581174600078</v>
      </c>
      <c r="T201" s="8">
        <f t="shared" ref="T201:T264" si="48">(S201-L201)^2</f>
        <v>16.554224108231278</v>
      </c>
      <c r="U201" s="10">
        <f t="shared" ref="U201:U264" si="49">(ABS(S201-L201)/L201)^2</f>
        <v>7.6833113900295739E-4</v>
      </c>
      <c r="V201" s="10"/>
      <c r="W201" s="8">
        <f t="shared" ref="W201:W264" si="50">(((8.314*N201)/$M201)*(1+W$5/($M201-W$4))-W$3/($M201^2))</f>
        <v>147.53902244790828</v>
      </c>
      <c r="X201" s="8">
        <f t="shared" ref="X201:X264" si="51">(W201-P201)^2</f>
        <v>9708.6369339110533</v>
      </c>
      <c r="Y201" s="10">
        <f t="shared" si="41"/>
        <v>2.6423110106375183E-5</v>
      </c>
      <c r="Z201" s="10">
        <f t="shared" ref="Z201:Z264" si="52">(ABS(W201-L201)/L201)</f>
        <v>5.1403414386959924E-3</v>
      </c>
      <c r="AA201" s="10"/>
    </row>
    <row r="202" spans="6:27" x14ac:dyDescent="0.2">
      <c r="F202" s="1">
        <v>0.13948845000000001</v>
      </c>
      <c r="G202" s="1">
        <f t="shared" si="42"/>
        <v>139.48845</v>
      </c>
      <c r="H202" s="1">
        <v>94.709091700000002</v>
      </c>
      <c r="I202" s="1">
        <v>400</v>
      </c>
      <c r="J202" s="1"/>
      <c r="K202" s="4">
        <v>0.13948845000000001</v>
      </c>
      <c r="L202" s="4">
        <f t="shared" si="43"/>
        <v>139.48845</v>
      </c>
      <c r="M202" s="4">
        <v>94.709091700000002</v>
      </c>
      <c r="N202" s="4">
        <v>400</v>
      </c>
      <c r="P202" s="8">
        <f t="shared" si="44"/>
        <v>234.43582442586339</v>
      </c>
      <c r="Q202" s="8">
        <f t="shared" si="45"/>
        <v>9015.0039103650961</v>
      </c>
      <c r="R202" s="10">
        <f t="shared" si="46"/>
        <v>0.46332893477122405</v>
      </c>
      <c r="S202" s="8">
        <f t="shared" si="47"/>
        <v>136.19762742384719</v>
      </c>
      <c r="T202" s="8">
        <f t="shared" si="48"/>
        <v>10.829513227716989</v>
      </c>
      <c r="U202" s="10">
        <f t="shared" si="49"/>
        <v>5.5658620648183226E-4</v>
      </c>
      <c r="V202" s="10"/>
      <c r="W202" s="8">
        <f t="shared" si="50"/>
        <v>140.64326647030859</v>
      </c>
      <c r="X202" s="8">
        <f t="shared" si="51"/>
        <v>8797.0439278461054</v>
      </c>
      <c r="Y202" s="10">
        <f t="shared" si="41"/>
        <v>6.854084302062201E-5</v>
      </c>
      <c r="Z202" s="10">
        <f t="shared" si="52"/>
        <v>8.2789397280462196E-3</v>
      </c>
      <c r="AA202" s="10"/>
    </row>
    <row r="203" spans="6:27" x14ac:dyDescent="0.2">
      <c r="F203" s="1">
        <v>0.14364129</v>
      </c>
      <c r="G203" s="1">
        <f t="shared" si="42"/>
        <v>143.64129</v>
      </c>
      <c r="H203" s="1">
        <v>96.610171800000003</v>
      </c>
      <c r="I203" s="1">
        <v>400</v>
      </c>
      <c r="J203" s="1"/>
      <c r="K203" s="4">
        <v>0.14364129</v>
      </c>
      <c r="L203" s="4">
        <f t="shared" si="43"/>
        <v>143.64129</v>
      </c>
      <c r="M203" s="4">
        <v>96.610171800000003</v>
      </c>
      <c r="N203" s="4">
        <v>400</v>
      </c>
      <c r="P203" s="8">
        <f t="shared" si="44"/>
        <v>225.07567427928632</v>
      </c>
      <c r="Q203" s="8">
        <f t="shared" si="45"/>
        <v>6631.5589429464753</v>
      </c>
      <c r="R203" s="10">
        <f t="shared" si="46"/>
        <v>0.32140826513091075</v>
      </c>
      <c r="S203" s="8">
        <f t="shared" si="47"/>
        <v>130.95632354794267</v>
      </c>
      <c r="T203" s="8">
        <f t="shared" si="48"/>
        <v>160.90837388981979</v>
      </c>
      <c r="U203" s="10">
        <f t="shared" si="49"/>
        <v>7.7986611808632082E-3</v>
      </c>
      <c r="V203" s="10"/>
      <c r="W203" s="8">
        <f t="shared" si="50"/>
        <v>135.10940740848622</v>
      </c>
      <c r="X203" s="8">
        <f t="shared" si="51"/>
        <v>8093.9291746680228</v>
      </c>
      <c r="Y203" s="10">
        <f t="shared" si="41"/>
        <v>3.5280208849273772E-3</v>
      </c>
      <c r="Z203" s="10">
        <f t="shared" si="52"/>
        <v>5.9397145427430915E-2</v>
      </c>
      <c r="AA203" s="10"/>
    </row>
    <row r="204" spans="6:27" x14ac:dyDescent="0.2">
      <c r="F204" s="1">
        <v>0.12929293</v>
      </c>
      <c r="G204" s="1">
        <f t="shared" si="42"/>
        <v>129.29293000000001</v>
      </c>
      <c r="H204" s="1">
        <v>97.093933199999995</v>
      </c>
      <c r="I204" s="1">
        <v>400</v>
      </c>
      <c r="J204" s="1"/>
      <c r="K204" s="4">
        <v>0.12929293</v>
      </c>
      <c r="L204" s="4">
        <f t="shared" si="43"/>
        <v>129.29293000000001</v>
      </c>
      <c r="M204" s="4">
        <v>97.093933199999995</v>
      </c>
      <c r="N204" s="4">
        <v>400</v>
      </c>
      <c r="P204" s="8">
        <f t="shared" si="44"/>
        <v>222.78870774773915</v>
      </c>
      <c r="Q204" s="8">
        <f t="shared" si="45"/>
        <v>8741.4604566546332</v>
      </c>
      <c r="R204" s="10">
        <f t="shared" si="46"/>
        <v>0.52291902464966511</v>
      </c>
      <c r="S204" s="8">
        <f t="shared" si="47"/>
        <v>129.67597334690572</v>
      </c>
      <c r="T204" s="8">
        <f t="shared" si="48"/>
        <v>0.14672220560872687</v>
      </c>
      <c r="U204" s="10">
        <f t="shared" si="49"/>
        <v>8.7770039150557923E-6</v>
      </c>
      <c r="V204" s="10"/>
      <c r="W204" s="8">
        <f t="shared" si="50"/>
        <v>133.75908425016374</v>
      </c>
      <c r="X204" s="8">
        <f t="shared" si="51"/>
        <v>7926.2738601200326</v>
      </c>
      <c r="Y204" s="10">
        <f t="shared" si="41"/>
        <v>1.1932127410940736E-3</v>
      </c>
      <c r="Z204" s="10">
        <f t="shared" si="52"/>
        <v>3.4542911589703518E-2</v>
      </c>
      <c r="AA204" s="10"/>
    </row>
    <row r="205" spans="6:27" x14ac:dyDescent="0.2">
      <c r="F205" s="1">
        <v>0.12449346</v>
      </c>
      <c r="G205" s="1">
        <f t="shared" si="42"/>
        <v>124.49346</v>
      </c>
      <c r="H205" s="1">
        <v>99.212538800000004</v>
      </c>
      <c r="I205" s="1">
        <v>400</v>
      </c>
      <c r="J205" s="1"/>
      <c r="K205" s="4">
        <v>0.12449346</v>
      </c>
      <c r="L205" s="4">
        <f t="shared" si="43"/>
        <v>124.49346</v>
      </c>
      <c r="M205" s="4">
        <v>99.212538800000004</v>
      </c>
      <c r="N205" s="4">
        <v>400</v>
      </c>
      <c r="P205" s="8">
        <f t="shared" si="44"/>
        <v>213.19644143311919</v>
      </c>
      <c r="Q205" s="8">
        <f t="shared" si="45"/>
        <v>7868.2189151242883</v>
      </c>
      <c r="R205" s="10">
        <f t="shared" si="46"/>
        <v>0.50767217414164545</v>
      </c>
      <c r="S205" s="8">
        <f t="shared" si="47"/>
        <v>124.30671549231059</v>
      </c>
      <c r="T205" s="8">
        <f t="shared" si="48"/>
        <v>3.4873511152160641E-2</v>
      </c>
      <c r="U205" s="10">
        <f t="shared" si="49"/>
        <v>2.250104047377112E-6</v>
      </c>
      <c r="V205" s="10"/>
      <c r="W205" s="8">
        <f t="shared" si="50"/>
        <v>128.10275318652504</v>
      </c>
      <c r="X205" s="8">
        <f t="shared" si="51"/>
        <v>7240.9357794085563</v>
      </c>
      <c r="Y205" s="10">
        <f t="shared" si="41"/>
        <v>8.4052618723054527E-4</v>
      </c>
      <c r="Z205" s="10">
        <f t="shared" si="52"/>
        <v>2.8991829663381808E-2</v>
      </c>
      <c r="AA205" s="10"/>
    </row>
    <row r="206" spans="6:27" x14ac:dyDescent="0.2">
      <c r="F206" s="1">
        <v>0.16465448999999999</v>
      </c>
      <c r="G206" s="1">
        <f t="shared" si="42"/>
        <v>164.65448999999998</v>
      </c>
      <c r="H206" s="1">
        <v>100.189695</v>
      </c>
      <c r="I206" s="1">
        <v>400</v>
      </c>
      <c r="J206" s="1"/>
      <c r="K206" s="4">
        <v>0.16465448999999999</v>
      </c>
      <c r="L206" s="4">
        <f t="shared" si="43"/>
        <v>164.65448999999998</v>
      </c>
      <c r="M206" s="4">
        <v>100.189695</v>
      </c>
      <c r="N206" s="4">
        <v>400</v>
      </c>
      <c r="P206" s="8">
        <f t="shared" si="44"/>
        <v>208.99241880077042</v>
      </c>
      <c r="Q206" s="8">
        <f t="shared" si="45"/>
        <v>1965.851930342189</v>
      </c>
      <c r="R206" s="10">
        <f t="shared" si="46"/>
        <v>7.25109586935343E-2</v>
      </c>
      <c r="S206" s="8">
        <f t="shared" si="47"/>
        <v>121.95392741071343</v>
      </c>
      <c r="T206" s="8">
        <f t="shared" si="48"/>
        <v>1823.3380454415778</v>
      </c>
      <c r="U206" s="10">
        <f t="shared" si="49"/>
        <v>6.7254297059061885E-2</v>
      </c>
      <c r="V206" s="10"/>
      <c r="W206" s="8">
        <f t="shared" si="50"/>
        <v>125.6274023190778</v>
      </c>
      <c r="X206" s="8">
        <f t="shared" si="51"/>
        <v>6949.7259729928819</v>
      </c>
      <c r="Y206" s="10">
        <f t="shared" si="41"/>
        <v>5.61804394635061E-2</v>
      </c>
      <c r="Z206" s="10">
        <f t="shared" si="52"/>
        <v>0.23702413266059238</v>
      </c>
      <c r="AA206" s="10"/>
    </row>
    <row r="207" spans="6:27" x14ac:dyDescent="0.2">
      <c r="F207" s="1">
        <v>0.17668712</v>
      </c>
      <c r="G207" s="1">
        <f t="shared" si="42"/>
        <v>176.68711999999999</v>
      </c>
      <c r="H207" s="1">
        <v>100.635019</v>
      </c>
      <c r="I207" s="1">
        <v>400</v>
      </c>
      <c r="J207" s="1"/>
      <c r="K207" s="4">
        <v>0.17668712</v>
      </c>
      <c r="L207" s="4">
        <f t="shared" si="43"/>
        <v>176.68711999999999</v>
      </c>
      <c r="M207" s="4">
        <v>100.635019</v>
      </c>
      <c r="N207" s="4">
        <v>400</v>
      </c>
      <c r="P207" s="8">
        <f t="shared" si="44"/>
        <v>207.12023670908161</v>
      </c>
      <c r="Q207" s="8">
        <f t="shared" si="45"/>
        <v>926.17459262858267</v>
      </c>
      <c r="R207" s="10">
        <f t="shared" si="46"/>
        <v>2.966764539278216E-2</v>
      </c>
      <c r="S207" s="8">
        <f t="shared" si="47"/>
        <v>120.90622333190001</v>
      </c>
      <c r="T207" s="8">
        <f t="shared" si="48"/>
        <v>3111.5084330972481</v>
      </c>
      <c r="U207" s="10">
        <f t="shared" si="49"/>
        <v>9.9669251957982916E-2</v>
      </c>
      <c r="V207" s="10"/>
      <c r="W207" s="8">
        <f t="shared" si="50"/>
        <v>124.52575298488918</v>
      </c>
      <c r="X207" s="8">
        <f t="shared" si="51"/>
        <v>6821.8487416658882</v>
      </c>
      <c r="Y207" s="10">
        <f t="shared" si="41"/>
        <v>8.715416484691263E-2</v>
      </c>
      <c r="Z207" s="10">
        <f t="shared" si="52"/>
        <v>0.29521884229654555</v>
      </c>
      <c r="AA207" s="10"/>
    </row>
    <row r="208" spans="6:27" x14ac:dyDescent="0.2">
      <c r="F208" s="1">
        <v>0.12769056000000001</v>
      </c>
      <c r="G208" s="1">
        <f t="shared" si="42"/>
        <v>127.69056</v>
      </c>
      <c r="H208" s="1">
        <v>101.031525</v>
      </c>
      <c r="I208" s="1">
        <v>400</v>
      </c>
      <c r="J208" s="1"/>
      <c r="K208" s="4">
        <v>0.12769056000000001</v>
      </c>
      <c r="L208" s="4">
        <f t="shared" si="43"/>
        <v>127.69056</v>
      </c>
      <c r="M208" s="4">
        <v>101.031525</v>
      </c>
      <c r="N208" s="4">
        <v>400</v>
      </c>
      <c r="P208" s="8">
        <f t="shared" si="44"/>
        <v>205.47572911066271</v>
      </c>
      <c r="Q208" s="8">
        <f t="shared" si="45"/>
        <v>6050.5325335743955</v>
      </c>
      <c r="R208" s="10">
        <f t="shared" si="46"/>
        <v>0.37108723662404258</v>
      </c>
      <c r="S208" s="8">
        <f t="shared" si="47"/>
        <v>119.98595922168781</v>
      </c>
      <c r="T208" s="8">
        <f t="shared" si="48"/>
        <v>59.360873153168924</v>
      </c>
      <c r="U208" s="10">
        <f t="shared" si="49"/>
        <v>3.6406815862514729E-3</v>
      </c>
      <c r="V208" s="10"/>
      <c r="W208" s="8">
        <f t="shared" si="50"/>
        <v>123.55842648240447</v>
      </c>
      <c r="X208" s="8">
        <f t="shared" si="51"/>
        <v>6710.444469889645</v>
      </c>
      <c r="Y208" s="10">
        <f t="shared" si="41"/>
        <v>1.0472035572164304E-3</v>
      </c>
      <c r="Z208" s="10">
        <f t="shared" si="52"/>
        <v>3.236052467461599E-2</v>
      </c>
      <c r="AA208" s="10"/>
    </row>
    <row r="209" spans="6:27" x14ac:dyDescent="0.2">
      <c r="F209" s="1">
        <v>0.11339558</v>
      </c>
      <c r="G209" s="1">
        <f t="shared" si="42"/>
        <v>113.39558</v>
      </c>
      <c r="H209" s="1">
        <v>103.75153299999999</v>
      </c>
      <c r="I209" s="1">
        <v>400</v>
      </c>
      <c r="J209" s="1"/>
      <c r="K209" s="4">
        <v>0.11339558</v>
      </c>
      <c r="L209" s="4">
        <f t="shared" si="43"/>
        <v>113.39558</v>
      </c>
      <c r="M209" s="4">
        <v>103.75153299999999</v>
      </c>
      <c r="N209" s="4">
        <v>400</v>
      </c>
      <c r="P209" s="8">
        <f t="shared" si="44"/>
        <v>194.73599739697408</v>
      </c>
      <c r="Q209" s="8">
        <f t="shared" si="45"/>
        <v>6616.2635023139655</v>
      </c>
      <c r="R209" s="10">
        <f t="shared" si="46"/>
        <v>0.51454165598449453</v>
      </c>
      <c r="S209" s="8">
        <f t="shared" si="47"/>
        <v>113.97652572861537</v>
      </c>
      <c r="T209" s="8">
        <f t="shared" si="48"/>
        <v>0.33749793959644991</v>
      </c>
      <c r="U209" s="10">
        <f t="shared" si="49"/>
        <v>2.6246951722913957E-5</v>
      </c>
      <c r="V209" s="10"/>
      <c r="W209" s="8">
        <f t="shared" si="50"/>
        <v>117.24903902411096</v>
      </c>
      <c r="X209" s="8">
        <f t="shared" si="51"/>
        <v>6004.2287178778233</v>
      </c>
      <c r="Y209" s="10">
        <f t="shared" si="41"/>
        <v>1.1548065463120533E-3</v>
      </c>
      <c r="Z209" s="10">
        <f t="shared" si="52"/>
        <v>3.3982444678275478E-2</v>
      </c>
      <c r="AA209" s="10"/>
    </row>
    <row r="210" spans="6:27" x14ac:dyDescent="0.2">
      <c r="F210" s="1">
        <v>0.10970851</v>
      </c>
      <c r="G210" s="1">
        <f t="shared" si="42"/>
        <v>109.70850999999999</v>
      </c>
      <c r="H210" s="1">
        <v>104.349628</v>
      </c>
      <c r="I210" s="1">
        <v>400</v>
      </c>
      <c r="J210" s="1"/>
      <c r="K210" s="4">
        <v>0.10970851</v>
      </c>
      <c r="L210" s="4">
        <f t="shared" si="43"/>
        <v>109.70850999999999</v>
      </c>
      <c r="M210" s="4">
        <v>104.349628</v>
      </c>
      <c r="N210" s="4">
        <v>400</v>
      </c>
      <c r="P210" s="8">
        <f t="shared" si="44"/>
        <v>192.4946894127927</v>
      </c>
      <c r="Q210" s="8">
        <f t="shared" si="45"/>
        <v>6853.5515017671032</v>
      </c>
      <c r="R210" s="10">
        <f t="shared" si="46"/>
        <v>0.56942305518403413</v>
      </c>
      <c r="S210" s="8">
        <f t="shared" si="47"/>
        <v>112.72246705990099</v>
      </c>
      <c r="T210" s="8">
        <f t="shared" si="48"/>
        <v>9.0839371589270979</v>
      </c>
      <c r="U210" s="10">
        <f t="shared" si="49"/>
        <v>7.5473325746546914E-4</v>
      </c>
      <c r="V210" s="10"/>
      <c r="W210" s="8">
        <f t="shared" si="50"/>
        <v>115.93399404668588</v>
      </c>
      <c r="X210" s="8">
        <f t="shared" si="51"/>
        <v>5861.5400749418095</v>
      </c>
      <c r="Y210" s="10">
        <f t="shared" si="41"/>
        <v>3.2200722451613786E-3</v>
      </c>
      <c r="Z210" s="10">
        <f t="shared" si="52"/>
        <v>5.6745680409713818E-2</v>
      </c>
      <c r="AA210" s="10"/>
    </row>
    <row r="211" spans="6:27" x14ac:dyDescent="0.2">
      <c r="F211" s="1">
        <v>0.11565671</v>
      </c>
      <c r="G211" s="1">
        <f t="shared" si="42"/>
        <v>115.65670999999999</v>
      </c>
      <c r="H211" s="1">
        <v>106.18520599999999</v>
      </c>
      <c r="I211" s="1">
        <v>400</v>
      </c>
      <c r="J211" s="1"/>
      <c r="K211" s="4">
        <v>0.11565671</v>
      </c>
      <c r="L211" s="4">
        <f t="shared" si="43"/>
        <v>115.65670999999999</v>
      </c>
      <c r="M211" s="4">
        <v>106.18520599999999</v>
      </c>
      <c r="N211" s="4">
        <v>400</v>
      </c>
      <c r="P211" s="8">
        <f t="shared" si="44"/>
        <v>185.86765659528561</v>
      </c>
      <c r="Q211" s="8">
        <f t="shared" si="45"/>
        <v>4929.5770218060497</v>
      </c>
      <c r="R211" s="10">
        <f t="shared" si="46"/>
        <v>0.36852587703414746</v>
      </c>
      <c r="S211" s="8">
        <f t="shared" si="47"/>
        <v>109.01451920840765</v>
      </c>
      <c r="T211" s="8">
        <f t="shared" si="48"/>
        <v>44.11869851191409</v>
      </c>
      <c r="U211" s="10">
        <f t="shared" si="49"/>
        <v>3.2982306576785181E-3</v>
      </c>
      <c r="V211" s="10"/>
      <c r="W211" s="8">
        <f t="shared" si="50"/>
        <v>112.04896473538945</v>
      </c>
      <c r="X211" s="8">
        <f t="shared" si="51"/>
        <v>5449.1992679062996</v>
      </c>
      <c r="Y211" s="10">
        <f t="shared" si="41"/>
        <v>9.7303858562506327E-4</v>
      </c>
      <c r="Z211" s="10">
        <f t="shared" si="52"/>
        <v>3.1193566414006963E-2</v>
      </c>
      <c r="AA211" s="10"/>
    </row>
    <row r="212" spans="6:27" x14ac:dyDescent="0.2">
      <c r="F212" s="1">
        <v>0.14638905999999999</v>
      </c>
      <c r="G212" s="1">
        <f t="shared" si="42"/>
        <v>146.38906</v>
      </c>
      <c r="H212" s="1">
        <v>106.40784499999999</v>
      </c>
      <c r="I212" s="1">
        <v>400</v>
      </c>
      <c r="J212" s="1"/>
      <c r="K212" s="4">
        <v>0.14638905999999999</v>
      </c>
      <c r="L212" s="4">
        <f t="shared" si="43"/>
        <v>146.38906</v>
      </c>
      <c r="M212" s="4">
        <v>106.40784499999999</v>
      </c>
      <c r="N212" s="4">
        <v>400</v>
      </c>
      <c r="P212" s="8">
        <f t="shared" si="44"/>
        <v>185.08873541153838</v>
      </c>
      <c r="Q212" s="8">
        <f t="shared" si="45"/>
        <v>1497.6648769584283</v>
      </c>
      <c r="R212" s="10">
        <f t="shared" si="46"/>
        <v>6.9887161334022715E-2</v>
      </c>
      <c r="S212" s="8">
        <f t="shared" si="47"/>
        <v>108.57869342256353</v>
      </c>
      <c r="T212" s="8">
        <f t="shared" si="48"/>
        <v>1429.6238207201247</v>
      </c>
      <c r="U212" s="10">
        <f t="shared" si="49"/>
        <v>6.6712087692500963E-2</v>
      </c>
      <c r="V212" s="10"/>
      <c r="W212" s="8">
        <f t="shared" si="50"/>
        <v>111.59264272472447</v>
      </c>
      <c r="X212" s="8">
        <f t="shared" si="51"/>
        <v>5401.675640228741</v>
      </c>
      <c r="Y212" s="10">
        <f t="shared" si="41"/>
        <v>5.6500438224335398E-2</v>
      </c>
      <c r="Z212" s="10">
        <f t="shared" si="52"/>
        <v>0.23769820829012447</v>
      </c>
      <c r="AA212" s="10"/>
    </row>
    <row r="213" spans="6:27" x14ac:dyDescent="0.2">
      <c r="F213" s="1">
        <v>0.10138645</v>
      </c>
      <c r="G213" s="1">
        <f t="shared" si="42"/>
        <v>101.38645</v>
      </c>
      <c r="H213" s="1">
        <v>106.993089</v>
      </c>
      <c r="I213" s="1">
        <v>400</v>
      </c>
      <c r="J213" s="1"/>
      <c r="K213" s="4">
        <v>0.10138645</v>
      </c>
      <c r="L213" s="4">
        <f t="shared" si="43"/>
        <v>101.38645</v>
      </c>
      <c r="M213" s="4">
        <v>106.993089</v>
      </c>
      <c r="N213" s="4">
        <v>400</v>
      </c>
      <c r="P213" s="8">
        <f t="shared" si="44"/>
        <v>183.06595973335041</v>
      </c>
      <c r="Q213" s="8">
        <f t="shared" si="45"/>
        <v>6671.5423102804853</v>
      </c>
      <c r="R213" s="10">
        <f t="shared" si="46"/>
        <v>0.64903245036434287</v>
      </c>
      <c r="S213" s="8">
        <f t="shared" si="47"/>
        <v>107.44688875479201</v>
      </c>
      <c r="T213" s="8">
        <f t="shared" si="48"/>
        <v>36.72891790058501</v>
      </c>
      <c r="U213" s="10">
        <f t="shared" si="49"/>
        <v>3.5731257444795044E-3</v>
      </c>
      <c r="V213" s="10"/>
      <c r="W213" s="8">
        <f t="shared" si="50"/>
        <v>110.40792263488731</v>
      </c>
      <c r="X213" s="8">
        <f t="shared" si="51"/>
        <v>5279.1903550016395</v>
      </c>
      <c r="Y213" s="10">
        <f t="shared" si="41"/>
        <v>7.9176270100535899E-3</v>
      </c>
      <c r="Z213" s="10">
        <f t="shared" si="52"/>
        <v>8.8981048600550838E-2</v>
      </c>
      <c r="AA213" s="10"/>
    </row>
    <row r="214" spans="6:27" x14ac:dyDescent="0.2">
      <c r="F214" s="1">
        <v>0.10786095</v>
      </c>
      <c r="G214" s="1">
        <f t="shared" si="42"/>
        <v>107.86095</v>
      </c>
      <c r="H214" s="1">
        <v>108.34347699999999</v>
      </c>
      <c r="I214" s="1">
        <v>400</v>
      </c>
      <c r="J214" s="1"/>
      <c r="K214" s="4">
        <v>0.10786095</v>
      </c>
      <c r="L214" s="4">
        <f t="shared" si="43"/>
        <v>107.86095</v>
      </c>
      <c r="M214" s="4">
        <v>108.34347699999999</v>
      </c>
      <c r="N214" s="4">
        <v>400</v>
      </c>
      <c r="P214" s="8">
        <f t="shared" si="44"/>
        <v>178.53150408701501</v>
      </c>
      <c r="Q214" s="8">
        <f t="shared" si="45"/>
        <v>4994.3272149657132</v>
      </c>
      <c r="R214" s="10">
        <f t="shared" si="46"/>
        <v>0.42928776465040813</v>
      </c>
      <c r="S214" s="8">
        <f t="shared" si="47"/>
        <v>104.90963497164633</v>
      </c>
      <c r="T214" s="8">
        <f t="shared" si="48"/>
        <v>8.7102603965862588</v>
      </c>
      <c r="U214" s="10">
        <f t="shared" si="49"/>
        <v>7.4869107574065182E-4</v>
      </c>
      <c r="V214" s="10"/>
      <c r="W214" s="8">
        <f t="shared" si="50"/>
        <v>107.75367768384852</v>
      </c>
      <c r="X214" s="8">
        <f t="shared" si="51"/>
        <v>5009.5007103567714</v>
      </c>
      <c r="Y214" s="10">
        <f t="shared" si="41"/>
        <v>9.891151030827416E-7</v>
      </c>
      <c r="Z214" s="10">
        <f t="shared" si="52"/>
        <v>9.9454266026286755E-4</v>
      </c>
      <c r="AA214" s="10"/>
    </row>
    <row r="215" spans="6:27" x14ac:dyDescent="0.2">
      <c r="F215" s="1">
        <v>0.14202513999999999</v>
      </c>
      <c r="G215" s="1">
        <f t="shared" si="42"/>
        <v>142.02513999999999</v>
      </c>
      <c r="H215" s="1">
        <v>110.430774</v>
      </c>
      <c r="I215" s="1">
        <v>400</v>
      </c>
      <c r="J215" s="1"/>
      <c r="K215" s="4">
        <v>0.14202513999999999</v>
      </c>
      <c r="L215" s="4">
        <f t="shared" si="43"/>
        <v>142.02513999999999</v>
      </c>
      <c r="M215" s="4">
        <v>110.430774</v>
      </c>
      <c r="N215" s="4">
        <v>400</v>
      </c>
      <c r="P215" s="8">
        <f t="shared" si="44"/>
        <v>171.86826689635242</v>
      </c>
      <c r="Q215" s="8">
        <f t="shared" si="45"/>
        <v>890.6122229517938</v>
      </c>
      <c r="R215" s="10">
        <f t="shared" si="46"/>
        <v>4.4152794816903408E-2</v>
      </c>
      <c r="S215" s="8">
        <f t="shared" si="47"/>
        <v>101.1808672395764</v>
      </c>
      <c r="T215" s="8">
        <f t="shared" si="48"/>
        <v>1668.2546173278806</v>
      </c>
      <c r="U215" s="10">
        <f t="shared" si="49"/>
        <v>8.2705022368883996E-2</v>
      </c>
      <c r="V215" s="10"/>
      <c r="W215" s="8">
        <f t="shared" si="50"/>
        <v>103.8570706956117</v>
      </c>
      <c r="X215" s="8">
        <f t="shared" si="51"/>
        <v>4625.5228086556499</v>
      </c>
      <c r="Y215" s="10">
        <f t="shared" si="41"/>
        <v>7.2222070052169657E-2</v>
      </c>
      <c r="Z215" s="10">
        <f t="shared" si="52"/>
        <v>0.26874164182755461</v>
      </c>
      <c r="AA215" s="10"/>
    </row>
    <row r="216" spans="6:27" x14ac:dyDescent="0.2">
      <c r="F216" s="1">
        <v>9.5991439999999997E-2</v>
      </c>
      <c r="G216" s="1">
        <f t="shared" si="42"/>
        <v>95.991439999999997</v>
      </c>
      <c r="H216" s="1">
        <v>110.549554</v>
      </c>
      <c r="I216" s="1">
        <v>400</v>
      </c>
      <c r="J216" s="1"/>
      <c r="K216" s="4">
        <v>9.5991439999999997E-2</v>
      </c>
      <c r="L216" s="4">
        <f t="shared" si="43"/>
        <v>95.991439999999997</v>
      </c>
      <c r="M216" s="4">
        <v>110.549554</v>
      </c>
      <c r="N216" s="4">
        <v>400</v>
      </c>
      <c r="P216" s="8">
        <f t="shared" si="44"/>
        <v>171.50112616387378</v>
      </c>
      <c r="Q216" s="8">
        <f t="shared" si="45"/>
        <v>5701.7127045667112</v>
      </c>
      <c r="R216" s="10">
        <f t="shared" si="46"/>
        <v>0.61878576888161052</v>
      </c>
      <c r="S216" s="8">
        <f t="shared" si="47"/>
        <v>100.97539758093264</v>
      </c>
      <c r="T216" s="8">
        <f t="shared" si="48"/>
        <v>24.839833168535925</v>
      </c>
      <c r="U216" s="10">
        <f t="shared" si="49"/>
        <v>2.6957751227578699E-3</v>
      </c>
      <c r="V216" s="10"/>
      <c r="W216" s="8">
        <f t="shared" si="50"/>
        <v>103.64249377686278</v>
      </c>
      <c r="X216" s="8">
        <f t="shared" si="51"/>
        <v>4604.7939894354977</v>
      </c>
      <c r="Y216" s="10">
        <f t="shared" si="41"/>
        <v>6.3529801085946821E-3</v>
      </c>
      <c r="Z216" s="10">
        <f t="shared" si="52"/>
        <v>7.9705583923553827E-2</v>
      </c>
      <c r="AA216" s="10"/>
    </row>
    <row r="217" spans="6:27" x14ac:dyDescent="0.2">
      <c r="F217" s="1">
        <v>9.0314290000000005E-2</v>
      </c>
      <c r="G217" s="1">
        <f t="shared" si="42"/>
        <v>90.31429</v>
      </c>
      <c r="H217" s="1">
        <v>113.425428</v>
      </c>
      <c r="I217" s="1">
        <v>400</v>
      </c>
      <c r="J217" s="1"/>
      <c r="K217" s="4">
        <v>9.0314290000000005E-2</v>
      </c>
      <c r="L217" s="4">
        <f t="shared" si="43"/>
        <v>90.31429</v>
      </c>
      <c r="M217" s="4">
        <v>113.425428</v>
      </c>
      <c r="N217" s="4">
        <v>400</v>
      </c>
      <c r="P217" s="8">
        <f t="shared" si="44"/>
        <v>162.98227892203144</v>
      </c>
      <c r="Q217" s="8">
        <f t="shared" si="45"/>
        <v>5280.6366139724842</v>
      </c>
      <c r="R217" s="10">
        <f t="shared" si="46"/>
        <v>0.64740095905341422</v>
      </c>
      <c r="S217" s="8">
        <f t="shared" si="47"/>
        <v>96.207167250409654</v>
      </c>
      <c r="T217" s="8">
        <f t="shared" si="48"/>
        <v>34.726002288395648</v>
      </c>
      <c r="U217" s="10">
        <f t="shared" si="49"/>
        <v>4.2573744093869857E-3</v>
      </c>
      <c r="V217" s="10"/>
      <c r="W217" s="8">
        <f t="shared" si="50"/>
        <v>98.667053271089429</v>
      </c>
      <c r="X217" s="8">
        <f t="shared" si="51"/>
        <v>4136.4482505315891</v>
      </c>
      <c r="Y217" s="10">
        <f t="shared" si="41"/>
        <v>8.5535697650785895E-3</v>
      </c>
      <c r="Z217" s="10">
        <f t="shared" si="52"/>
        <v>9.2485511108922294E-2</v>
      </c>
      <c r="AA217" s="10"/>
    </row>
    <row r="218" spans="6:27" x14ac:dyDescent="0.2">
      <c r="F218" s="1">
        <v>9.2784179999999994E-2</v>
      </c>
      <c r="G218" s="1">
        <f t="shared" si="42"/>
        <v>92.784179999999992</v>
      </c>
      <c r="H218" s="1">
        <v>113.498666</v>
      </c>
      <c r="I218" s="1">
        <v>400</v>
      </c>
      <c r="J218" s="1"/>
      <c r="K218" s="4">
        <v>9.2784179999999994E-2</v>
      </c>
      <c r="L218" s="4">
        <f t="shared" si="43"/>
        <v>92.784179999999992</v>
      </c>
      <c r="M218" s="4">
        <v>113.498666</v>
      </c>
      <c r="N218" s="4">
        <v>400</v>
      </c>
      <c r="P218" s="8">
        <f t="shared" si="44"/>
        <v>162.77426078938245</v>
      </c>
      <c r="Q218" s="8">
        <f t="shared" si="45"/>
        <v>4898.611408904284</v>
      </c>
      <c r="R218" s="10">
        <f t="shared" si="46"/>
        <v>0.56901684299723942</v>
      </c>
      <c r="S218" s="8">
        <f t="shared" si="47"/>
        <v>96.090714922313069</v>
      </c>
      <c r="T218" s="8">
        <f t="shared" si="48"/>
        <v>10.933173192475945</v>
      </c>
      <c r="U218" s="10">
        <f t="shared" si="49"/>
        <v>1.2699843230300758E-3</v>
      </c>
      <c r="V218" s="10"/>
      <c r="W218" s="8">
        <f t="shared" si="50"/>
        <v>98.545639451792994</v>
      </c>
      <c r="X218" s="8">
        <f t="shared" si="51"/>
        <v>4125.3157989274523</v>
      </c>
      <c r="Y218" s="10">
        <f t="shared" si="41"/>
        <v>3.8558235508221292E-3</v>
      </c>
      <c r="Z218" s="10">
        <f t="shared" si="52"/>
        <v>6.2095278007446984E-2</v>
      </c>
      <c r="AA218" s="10"/>
    </row>
    <row r="219" spans="6:27" x14ac:dyDescent="0.2">
      <c r="F219" s="1">
        <v>0.18401888</v>
      </c>
      <c r="G219" s="1">
        <f t="shared" si="42"/>
        <v>184.01888</v>
      </c>
      <c r="H219" s="1">
        <v>114.800269</v>
      </c>
      <c r="I219" s="1">
        <v>400</v>
      </c>
      <c r="J219" s="1"/>
      <c r="K219" s="4">
        <v>0.18401888</v>
      </c>
      <c r="L219" s="4">
        <f t="shared" si="43"/>
        <v>184.01888</v>
      </c>
      <c r="M219" s="4">
        <v>114.800269</v>
      </c>
      <c r="N219" s="4">
        <v>400</v>
      </c>
      <c r="P219" s="8">
        <f t="shared" si="44"/>
        <v>159.14734079628872</v>
      </c>
      <c r="Q219" s="8">
        <f t="shared" si="45"/>
        <v>618.59346236174713</v>
      </c>
      <c r="R219" s="10">
        <f t="shared" si="46"/>
        <v>1.8267560720732417E-2</v>
      </c>
      <c r="S219" s="8">
        <f t="shared" si="47"/>
        <v>94.060123434429329</v>
      </c>
      <c r="T219" s="8">
        <f t="shared" si="48"/>
        <v>8092.5778828236034</v>
      </c>
      <c r="U219" s="10">
        <f t="shared" si="49"/>
        <v>0.23898031074774914</v>
      </c>
      <c r="V219" s="10"/>
      <c r="W219" s="8">
        <f t="shared" si="50"/>
        <v>96.429292198946854</v>
      </c>
      <c r="X219" s="8">
        <f t="shared" si="51"/>
        <v>3933.5536198585355</v>
      </c>
      <c r="Y219" s="10">
        <f t="shared" si="41"/>
        <v>0.22655841560663886</v>
      </c>
      <c r="Z219" s="10">
        <f t="shared" si="52"/>
        <v>0.47598152864017618</v>
      </c>
      <c r="AA219" s="10"/>
    </row>
    <row r="220" spans="6:27" x14ac:dyDescent="0.2">
      <c r="F220" s="1">
        <v>0.12000133</v>
      </c>
      <c r="G220" s="1">
        <f t="shared" si="42"/>
        <v>120.00133000000001</v>
      </c>
      <c r="H220" s="1">
        <v>116.17926799999999</v>
      </c>
      <c r="I220" s="1">
        <v>400</v>
      </c>
      <c r="J220" s="1"/>
      <c r="K220" s="4">
        <v>0.12000133</v>
      </c>
      <c r="L220" s="4">
        <f t="shared" si="43"/>
        <v>120.00133000000001</v>
      </c>
      <c r="M220" s="4">
        <v>116.17926799999999</v>
      </c>
      <c r="N220" s="4">
        <v>400</v>
      </c>
      <c r="P220" s="8">
        <f t="shared" si="44"/>
        <v>155.44450396262911</v>
      </c>
      <c r="Q220" s="8">
        <f t="shared" si="45"/>
        <v>1256.2185805451895</v>
      </c>
      <c r="R220" s="10">
        <f t="shared" si="46"/>
        <v>8.7235467696499286E-2</v>
      </c>
      <c r="S220" s="8">
        <f t="shared" si="47"/>
        <v>91.986646124664944</v>
      </c>
      <c r="T220" s="8">
        <f t="shared" si="48"/>
        <v>784.82251263495857</v>
      </c>
      <c r="U220" s="10">
        <f t="shared" si="49"/>
        <v>5.450035527952414E-2</v>
      </c>
      <c r="V220" s="10"/>
      <c r="W220" s="8">
        <f t="shared" si="50"/>
        <v>94.26972645132183</v>
      </c>
      <c r="X220" s="8">
        <f t="shared" si="51"/>
        <v>3742.3534035579473</v>
      </c>
      <c r="Y220" s="10">
        <f t="shared" si="41"/>
        <v>4.5979218370729921E-2</v>
      </c>
      <c r="Z220" s="10">
        <f t="shared" si="52"/>
        <v>0.21442765299916408</v>
      </c>
      <c r="AA220" s="10"/>
    </row>
    <row r="221" spans="6:27" x14ac:dyDescent="0.2">
      <c r="F221" s="1">
        <v>8.5666000000000006E-2</v>
      </c>
      <c r="G221" s="1">
        <f t="shared" si="42"/>
        <v>85.666000000000011</v>
      </c>
      <c r="H221" s="1">
        <v>117.099295</v>
      </c>
      <c r="I221" s="1">
        <v>400</v>
      </c>
      <c r="J221" s="1"/>
      <c r="K221" s="4">
        <v>8.5666000000000006E-2</v>
      </c>
      <c r="L221" s="4">
        <f t="shared" si="43"/>
        <v>85.666000000000011</v>
      </c>
      <c r="M221" s="4">
        <v>117.099295</v>
      </c>
      <c r="N221" s="4">
        <v>400</v>
      </c>
      <c r="P221" s="8">
        <f t="shared" si="44"/>
        <v>153.05052963811062</v>
      </c>
      <c r="Q221" s="8">
        <f t="shared" si="45"/>
        <v>4540.674834549407</v>
      </c>
      <c r="R221" s="10">
        <f t="shared" si="46"/>
        <v>0.61873320665272991</v>
      </c>
      <c r="S221" s="8">
        <f t="shared" si="47"/>
        <v>90.645858107738917</v>
      </c>
      <c r="T221" s="8">
        <f t="shared" si="48"/>
        <v>24.798986773212917</v>
      </c>
      <c r="U221" s="10">
        <f t="shared" si="49"/>
        <v>3.3792238306029937E-3</v>
      </c>
      <c r="V221" s="10"/>
      <c r="W221" s="8">
        <f t="shared" si="50"/>
        <v>92.87406468431216</v>
      </c>
      <c r="X221" s="8">
        <f t="shared" si="51"/>
        <v>3621.2069343357339</v>
      </c>
      <c r="Y221" s="10">
        <f t="shared" si="41"/>
        <v>7.0797899504125971E-3</v>
      </c>
      <c r="Z221" s="10">
        <f t="shared" si="52"/>
        <v>8.4141487688372832E-2</v>
      </c>
      <c r="AA221" s="10"/>
    </row>
    <row r="222" spans="6:27" x14ac:dyDescent="0.2">
      <c r="F222" s="1">
        <v>8.4512359999999995E-2</v>
      </c>
      <c r="G222" s="1">
        <f t="shared" si="42"/>
        <v>84.512360000000001</v>
      </c>
      <c r="H222" s="1">
        <v>119.281296</v>
      </c>
      <c r="I222" s="1">
        <v>400</v>
      </c>
      <c r="J222" s="1"/>
      <c r="K222" s="4">
        <v>8.4512359999999995E-2</v>
      </c>
      <c r="L222" s="4">
        <f t="shared" si="43"/>
        <v>84.512360000000001</v>
      </c>
      <c r="M222" s="4">
        <v>119.281296</v>
      </c>
      <c r="N222" s="4">
        <v>400</v>
      </c>
      <c r="P222" s="8">
        <f t="shared" si="44"/>
        <v>147.60436276743451</v>
      </c>
      <c r="Q222" s="8">
        <f t="shared" si="45"/>
        <v>3980.6008132059637</v>
      </c>
      <c r="R222" s="10">
        <f t="shared" si="46"/>
        <v>0.55732454273531995</v>
      </c>
      <c r="S222" s="8">
        <f t="shared" si="47"/>
        <v>87.594842699259672</v>
      </c>
      <c r="T222" s="8">
        <f t="shared" si="48"/>
        <v>9.5016995912351891</v>
      </c>
      <c r="U222" s="10">
        <f t="shared" si="49"/>
        <v>1.3303344465803203E-3</v>
      </c>
      <c r="V222" s="10"/>
      <c r="W222" s="8">
        <f t="shared" si="50"/>
        <v>89.700502962475312</v>
      </c>
      <c r="X222" s="8">
        <f t="shared" si="51"/>
        <v>3352.8569803123692</v>
      </c>
      <c r="Y222" s="10">
        <f t="shared" si="41"/>
        <v>3.7686292160496434E-3</v>
      </c>
      <c r="Z222" s="10">
        <f t="shared" si="52"/>
        <v>6.138916204062117E-2</v>
      </c>
      <c r="AA222" s="10"/>
    </row>
    <row r="223" spans="6:27" x14ac:dyDescent="0.2">
      <c r="F223" s="1">
        <v>7.9937939999999999E-2</v>
      </c>
      <c r="G223" s="1">
        <f t="shared" si="42"/>
        <v>79.937939999999998</v>
      </c>
      <c r="H223" s="1">
        <v>119.460587</v>
      </c>
      <c r="I223" s="1">
        <v>400</v>
      </c>
      <c r="J223" s="1"/>
      <c r="K223" s="4">
        <v>7.9937939999999999E-2</v>
      </c>
      <c r="L223" s="4">
        <f t="shared" si="43"/>
        <v>79.937939999999998</v>
      </c>
      <c r="M223" s="4">
        <v>119.460587</v>
      </c>
      <c r="N223" s="4">
        <v>400</v>
      </c>
      <c r="P223" s="8">
        <f t="shared" si="44"/>
        <v>147.17077643025192</v>
      </c>
      <c r="Q223" s="8">
        <f t="shared" si="45"/>
        <v>4520.2542944570096</v>
      </c>
      <c r="R223" s="10">
        <f t="shared" si="46"/>
        <v>0.70738681846080687</v>
      </c>
      <c r="S223" s="8">
        <f t="shared" si="47"/>
        <v>87.351889681344431</v>
      </c>
      <c r="T223" s="8">
        <f t="shared" si="48"/>
        <v>54.96664987750723</v>
      </c>
      <c r="U223" s="10">
        <f t="shared" si="49"/>
        <v>8.6018796831804512E-3</v>
      </c>
      <c r="V223" s="10"/>
      <c r="W223" s="8">
        <f t="shared" si="50"/>
        <v>89.447930018173594</v>
      </c>
      <c r="X223" s="8">
        <f t="shared" si="51"/>
        <v>3331.9269979123837</v>
      </c>
      <c r="Y223" s="10">
        <f t="shared" si="41"/>
        <v>1.4153186111308473E-2</v>
      </c>
      <c r="Z223" s="10">
        <f t="shared" si="52"/>
        <v>0.11896716400464656</v>
      </c>
      <c r="AA223" s="10"/>
    </row>
    <row r="224" spans="6:27" x14ac:dyDescent="0.2">
      <c r="F224" s="1">
        <v>0.1227265</v>
      </c>
      <c r="G224" s="1">
        <f t="shared" si="42"/>
        <v>122.7265</v>
      </c>
      <c r="H224" s="1">
        <v>120.01186800000001</v>
      </c>
      <c r="I224" s="1">
        <v>400</v>
      </c>
      <c r="J224" s="1"/>
      <c r="K224" s="4">
        <v>0.1227265</v>
      </c>
      <c r="L224" s="4">
        <f t="shared" si="43"/>
        <v>122.7265</v>
      </c>
      <c r="M224" s="4">
        <v>120.01186800000001</v>
      </c>
      <c r="N224" s="4">
        <v>400</v>
      </c>
      <c r="P224" s="8">
        <f t="shared" si="44"/>
        <v>145.85037141725837</v>
      </c>
      <c r="Q224" s="8">
        <f t="shared" si="45"/>
        <v>534.71342932189873</v>
      </c>
      <c r="R224" s="10">
        <f t="shared" si="46"/>
        <v>3.5501311221112365E-2</v>
      </c>
      <c r="S224" s="8">
        <f t="shared" si="47"/>
        <v>86.611970915175675</v>
      </c>
      <c r="T224" s="8">
        <f t="shared" si="48"/>
        <v>1304.2592110186222</v>
      </c>
      <c r="U224" s="10">
        <f t="shared" si="49"/>
        <v>8.6593883048895939E-2</v>
      </c>
      <c r="V224" s="10"/>
      <c r="W224" s="8">
        <f t="shared" si="50"/>
        <v>88.678839254841492</v>
      </c>
      <c r="X224" s="8">
        <f t="shared" si="51"/>
        <v>3268.584089798268</v>
      </c>
      <c r="Y224" s="10">
        <f t="shared" si="41"/>
        <v>7.6965812800081926E-2</v>
      </c>
      <c r="Z224" s="10">
        <f t="shared" si="52"/>
        <v>0.27742713061285468</v>
      </c>
      <c r="AA224" s="10"/>
    </row>
    <row r="225" spans="6:27" x14ac:dyDescent="0.2">
      <c r="F225" s="1">
        <v>7.9830109999999996E-2</v>
      </c>
      <c r="G225" s="1">
        <f t="shared" si="42"/>
        <v>79.830109999999991</v>
      </c>
      <c r="H225" s="1">
        <v>122.749447</v>
      </c>
      <c r="I225" s="1">
        <v>400</v>
      </c>
      <c r="J225" s="1"/>
      <c r="K225" s="4">
        <v>7.9830109999999996E-2</v>
      </c>
      <c r="L225" s="4">
        <f t="shared" si="43"/>
        <v>79.830109999999991</v>
      </c>
      <c r="M225" s="4">
        <v>122.749447</v>
      </c>
      <c r="N225" s="4">
        <v>400</v>
      </c>
      <c r="P225" s="8">
        <f t="shared" si="44"/>
        <v>139.56765945988525</v>
      </c>
      <c r="Q225" s="8">
        <f t="shared" si="45"/>
        <v>3568.5748154722373</v>
      </c>
      <c r="R225" s="10">
        <f t="shared" si="46"/>
        <v>0.55996560350357971</v>
      </c>
      <c r="S225" s="8">
        <f t="shared" si="47"/>
        <v>83.090152638308112</v>
      </c>
      <c r="T225" s="8">
        <f t="shared" si="48"/>
        <v>10.627878003586977</v>
      </c>
      <c r="U225" s="10">
        <f t="shared" si="49"/>
        <v>1.6676814773332589E-3</v>
      </c>
      <c r="V225" s="10"/>
      <c r="W225" s="8">
        <f t="shared" si="50"/>
        <v>85.020761318644546</v>
      </c>
      <c r="X225" s="8">
        <f t="shared" si="51"/>
        <v>2975.3640968308887</v>
      </c>
      <c r="Y225" s="10">
        <f t="shared" si="41"/>
        <v>4.2277593332608132E-3</v>
      </c>
      <c r="Z225" s="10">
        <f t="shared" si="52"/>
        <v>6.5021222176000454E-2</v>
      </c>
      <c r="AA225" s="10"/>
    </row>
    <row r="226" spans="6:27" x14ac:dyDescent="0.2">
      <c r="F226" s="1">
        <v>7.3917220000000006E-2</v>
      </c>
      <c r="G226" s="1">
        <f t="shared" si="42"/>
        <v>73.91722</v>
      </c>
      <c r="H226" s="1">
        <v>124.957256</v>
      </c>
      <c r="I226" s="1">
        <v>400</v>
      </c>
      <c r="J226" s="1"/>
      <c r="K226" s="4">
        <v>7.3917220000000006E-2</v>
      </c>
      <c r="L226" s="4">
        <f t="shared" si="43"/>
        <v>73.91722</v>
      </c>
      <c r="M226" s="4">
        <v>124.957256</v>
      </c>
      <c r="N226" s="4">
        <v>400</v>
      </c>
      <c r="P226" s="8">
        <f t="shared" si="44"/>
        <v>134.81263240724633</v>
      </c>
      <c r="Q226" s="8">
        <f t="shared" si="45"/>
        <v>3708.2512522486099</v>
      </c>
      <c r="R226" s="10">
        <f t="shared" si="46"/>
        <v>0.67870008305012774</v>
      </c>
      <c r="S226" s="8">
        <f t="shared" si="47"/>
        <v>80.423237793106921</v>
      </c>
      <c r="T226" s="8">
        <f t="shared" si="48"/>
        <v>42.328267524223847</v>
      </c>
      <c r="U226" s="10">
        <f t="shared" si="49"/>
        <v>7.7471014583055916E-3</v>
      </c>
      <c r="V226" s="10"/>
      <c r="W226" s="8">
        <f t="shared" si="50"/>
        <v>82.253507947947512</v>
      </c>
      <c r="X226" s="8">
        <f t="shared" si="51"/>
        <v>2762.4615639280628</v>
      </c>
      <c r="Y226" s="10">
        <f t="shared" si="41"/>
        <v>1.2719035078280731E-2</v>
      </c>
      <c r="Z226" s="10">
        <f t="shared" si="52"/>
        <v>0.1127786995770067</v>
      </c>
      <c r="AA226" s="10"/>
    </row>
    <row r="227" spans="6:27" x14ac:dyDescent="0.2">
      <c r="F227" s="1">
        <v>6.8669910000000001E-2</v>
      </c>
      <c r="G227" s="1">
        <f t="shared" si="42"/>
        <v>68.669910000000002</v>
      </c>
      <c r="H227" s="1">
        <v>130.004749</v>
      </c>
      <c r="I227" s="1">
        <v>400</v>
      </c>
      <c r="J227" s="1"/>
      <c r="K227" s="4">
        <v>6.8669910000000001E-2</v>
      </c>
      <c r="L227" s="4">
        <f t="shared" si="43"/>
        <v>68.669910000000002</v>
      </c>
      <c r="M227" s="4">
        <v>130.004749</v>
      </c>
      <c r="N227" s="4">
        <v>400</v>
      </c>
      <c r="P227" s="8">
        <f t="shared" si="44"/>
        <v>124.87520215079823</v>
      </c>
      <c r="Q227" s="8">
        <f t="shared" si="45"/>
        <v>3159.034865756581</v>
      </c>
      <c r="R227" s="10">
        <f t="shared" si="46"/>
        <v>0.66991771583192705</v>
      </c>
      <c r="S227" s="8">
        <f t="shared" si="47"/>
        <v>74.84472856423703</v>
      </c>
      <c r="T227" s="8">
        <f t="shared" si="48"/>
        <v>38.128384301246243</v>
      </c>
      <c r="U227" s="10">
        <f t="shared" si="49"/>
        <v>8.0856594513512379E-3</v>
      </c>
      <c r="V227" s="10"/>
      <c r="W227" s="8">
        <f t="shared" si="50"/>
        <v>76.473022031476233</v>
      </c>
      <c r="X227" s="8">
        <f t="shared" si="51"/>
        <v>2342.7710403032897</v>
      </c>
      <c r="Y227" s="10">
        <f t="shared" si="41"/>
        <v>1.2912273846558927E-2</v>
      </c>
      <c r="Z227" s="10">
        <f t="shared" si="52"/>
        <v>0.11363218666627395</v>
      </c>
      <c r="AA227" s="10"/>
    </row>
    <row r="228" spans="6:27" x14ac:dyDescent="0.2">
      <c r="F228" s="1">
        <v>6.4849420000000005E-2</v>
      </c>
      <c r="G228" s="1">
        <f t="shared" si="42"/>
        <v>64.849420000000009</v>
      </c>
      <c r="H228" s="1">
        <v>130.35194999999999</v>
      </c>
      <c r="I228" s="1">
        <v>400</v>
      </c>
      <c r="J228" s="1"/>
      <c r="K228" s="4">
        <v>6.4849420000000005E-2</v>
      </c>
      <c r="L228" s="4">
        <f t="shared" si="43"/>
        <v>64.849420000000009</v>
      </c>
      <c r="M228" s="4">
        <v>130.35194999999999</v>
      </c>
      <c r="N228" s="4">
        <v>400</v>
      </c>
      <c r="P228" s="8">
        <f t="shared" si="44"/>
        <v>124.23546810261772</v>
      </c>
      <c r="Q228" s="8">
        <f t="shared" si="45"/>
        <v>3526.7027092464241</v>
      </c>
      <c r="R228" s="10">
        <f t="shared" si="46"/>
        <v>0.83860347762959897</v>
      </c>
      <c r="S228" s="8">
        <f t="shared" si="47"/>
        <v>74.485338663496435</v>
      </c>
      <c r="T228" s="8">
        <f t="shared" si="48"/>
        <v>92.850928489518751</v>
      </c>
      <c r="U228" s="10">
        <f t="shared" si="49"/>
        <v>2.2078728475836182E-2</v>
      </c>
      <c r="V228" s="10"/>
      <c r="W228" s="8">
        <f t="shared" si="50"/>
        <v>76.100986060238029</v>
      </c>
      <c r="X228" s="8">
        <f t="shared" si="51"/>
        <v>2316.9283614881724</v>
      </c>
      <c r="Y228" s="10">
        <f t="shared" si="41"/>
        <v>3.0103275715869394E-2</v>
      </c>
      <c r="Z228" s="10">
        <f t="shared" si="52"/>
        <v>0.17350295592833395</v>
      </c>
      <c r="AA228" s="10"/>
    </row>
    <row r="229" spans="6:27" x14ac:dyDescent="0.2">
      <c r="F229" s="1">
        <v>7.0645269999999996E-2</v>
      </c>
      <c r="G229" s="1">
        <f t="shared" si="42"/>
        <v>70.645269999999996</v>
      </c>
      <c r="H229" s="1">
        <v>132.88869299999999</v>
      </c>
      <c r="I229" s="1">
        <v>400</v>
      </c>
      <c r="J229" s="1"/>
      <c r="K229" s="4">
        <v>7.0645269999999996E-2</v>
      </c>
      <c r="L229" s="4">
        <f t="shared" si="43"/>
        <v>70.645269999999996</v>
      </c>
      <c r="M229" s="4">
        <v>132.88869299999999</v>
      </c>
      <c r="N229" s="4">
        <v>400</v>
      </c>
      <c r="P229" s="8">
        <f t="shared" si="44"/>
        <v>119.71825599302794</v>
      </c>
      <c r="Q229" s="8">
        <f t="shared" si="45"/>
        <v>2408.1579542719164</v>
      </c>
      <c r="R229" s="10">
        <f t="shared" si="46"/>
        <v>0.48252385723987928</v>
      </c>
      <c r="S229" s="8">
        <f t="shared" si="47"/>
        <v>71.946605200909787</v>
      </c>
      <c r="T229" s="8">
        <f t="shared" si="48"/>
        <v>1.6934733051269237</v>
      </c>
      <c r="U229" s="10">
        <f t="shared" si="49"/>
        <v>3.3932212373073554E-4</v>
      </c>
      <c r="V229" s="10"/>
      <c r="W229" s="8">
        <f t="shared" si="50"/>
        <v>73.474180441951589</v>
      </c>
      <c r="X229" s="8">
        <f t="shared" si="51"/>
        <v>2138.5145235736572</v>
      </c>
      <c r="Y229" s="10">
        <f t="shared" si="41"/>
        <v>1.6035120165364242E-3</v>
      </c>
      <c r="Z229" s="10">
        <f t="shared" si="52"/>
        <v>4.0043876142756514E-2</v>
      </c>
      <c r="AA229" s="10"/>
    </row>
    <row r="230" spans="6:27" x14ac:dyDescent="0.2">
      <c r="F230" s="1">
        <v>9.6306970000000006E-2</v>
      </c>
      <c r="G230" s="1">
        <f t="shared" si="42"/>
        <v>96.306970000000007</v>
      </c>
      <c r="H230" s="1">
        <v>133.11757399999999</v>
      </c>
      <c r="I230" s="1">
        <v>400</v>
      </c>
      <c r="J230" s="1"/>
      <c r="K230" s="4">
        <v>9.6306970000000006E-2</v>
      </c>
      <c r="L230" s="4">
        <f t="shared" si="43"/>
        <v>96.306970000000007</v>
      </c>
      <c r="M230" s="4">
        <v>133.11757399999999</v>
      </c>
      <c r="N230" s="4">
        <v>400</v>
      </c>
      <c r="P230" s="8">
        <f t="shared" si="44"/>
        <v>119.32380923661771</v>
      </c>
      <c r="Q230" s="8">
        <f t="shared" si="45"/>
        <v>529.774888444304</v>
      </c>
      <c r="R230" s="10">
        <f t="shared" si="46"/>
        <v>5.7118386391063904E-2</v>
      </c>
      <c r="S230" s="8">
        <f t="shared" si="47"/>
        <v>71.724828752745054</v>
      </c>
      <c r="T230" s="8">
        <f t="shared" si="48"/>
        <v>604.28166829999327</v>
      </c>
      <c r="U230" s="10">
        <f t="shared" si="49"/>
        <v>6.5151434263620064E-2</v>
      </c>
      <c r="V230" s="10"/>
      <c r="W230" s="8">
        <f t="shared" si="50"/>
        <v>73.244815022058319</v>
      </c>
      <c r="X230" s="8">
        <f t="shared" si="51"/>
        <v>2123.2737078253977</v>
      </c>
      <c r="Y230" s="10">
        <f t="shared" si="41"/>
        <v>5.7343518086173301E-2</v>
      </c>
      <c r="Z230" s="10">
        <f t="shared" si="52"/>
        <v>0.2394650665257321</v>
      </c>
      <c r="AA230" s="10"/>
    </row>
    <row r="231" spans="6:27" x14ac:dyDescent="0.2">
      <c r="F231" s="1">
        <v>0.100273</v>
      </c>
      <c r="G231" s="1">
        <f t="shared" si="42"/>
        <v>100.273</v>
      </c>
      <c r="H231" s="1">
        <v>133.40088</v>
      </c>
      <c r="I231" s="1">
        <v>400</v>
      </c>
      <c r="J231" s="1"/>
      <c r="K231" s="4">
        <v>0.100273</v>
      </c>
      <c r="L231" s="4">
        <f t="shared" si="43"/>
        <v>100.273</v>
      </c>
      <c r="M231" s="4">
        <v>133.40088</v>
      </c>
      <c r="N231" s="4">
        <v>400</v>
      </c>
      <c r="P231" s="8">
        <f t="shared" si="44"/>
        <v>118.83847970160426</v>
      </c>
      <c r="Q231" s="8">
        <f t="shared" si="45"/>
        <v>344.67703655067982</v>
      </c>
      <c r="R231" s="10">
        <f t="shared" si="46"/>
        <v>3.4280277850521353E-2</v>
      </c>
      <c r="S231" s="8">
        <f t="shared" si="47"/>
        <v>71.451932447806072</v>
      </c>
      <c r="T231" s="8">
        <f t="shared" si="48"/>
        <v>830.65393484812546</v>
      </c>
      <c r="U231" s="10">
        <f t="shared" si="49"/>
        <v>8.2613706933260547E-2</v>
      </c>
      <c r="V231" s="10"/>
      <c r="W231" s="8">
        <f t="shared" si="50"/>
        <v>72.962603559186647</v>
      </c>
      <c r="X231" s="8">
        <f t="shared" si="51"/>
        <v>2104.5960118344415</v>
      </c>
      <c r="Y231" s="10">
        <f t="shared" si="41"/>
        <v>7.4180198633298833E-2</v>
      </c>
      <c r="Z231" s="10">
        <f t="shared" si="52"/>
        <v>0.27236042046027692</v>
      </c>
      <c r="AA231" s="10"/>
    </row>
    <row r="232" spans="6:27" x14ac:dyDescent="0.2">
      <c r="F232" s="1">
        <v>6.077113E-2</v>
      </c>
      <c r="G232" s="1">
        <f t="shared" si="42"/>
        <v>60.771129999999999</v>
      </c>
      <c r="H232" s="1">
        <v>138.29086699999999</v>
      </c>
      <c r="I232" s="1">
        <v>400</v>
      </c>
      <c r="J232" s="1"/>
      <c r="K232" s="4">
        <v>6.077113E-2</v>
      </c>
      <c r="L232" s="4">
        <f t="shared" si="43"/>
        <v>60.771129999999999</v>
      </c>
      <c r="M232" s="4">
        <v>138.29086699999999</v>
      </c>
      <c r="N232" s="4">
        <v>400</v>
      </c>
      <c r="P232" s="8">
        <f t="shared" si="44"/>
        <v>110.94140617184469</v>
      </c>
      <c r="Q232" s="8">
        <f t="shared" si="45"/>
        <v>2517.056611159167</v>
      </c>
      <c r="R232" s="10">
        <f t="shared" si="46"/>
        <v>0.68155100052810069</v>
      </c>
      <c r="S232" s="8">
        <f t="shared" si="47"/>
        <v>67.007906067363109</v>
      </c>
      <c r="T232" s="8">
        <f t="shared" si="48"/>
        <v>38.897375714433252</v>
      </c>
      <c r="U232" s="10">
        <f t="shared" si="49"/>
        <v>1.0532359589592489E-2</v>
      </c>
      <c r="V232" s="10"/>
      <c r="W232" s="8">
        <f t="shared" si="50"/>
        <v>68.370464139035334</v>
      </c>
      <c r="X232" s="8">
        <f t="shared" si="51"/>
        <v>1812.2851055608144</v>
      </c>
      <c r="Y232" s="10">
        <f t="shared" si="41"/>
        <v>1.5637108788671767E-2</v>
      </c>
      <c r="Z232" s="10">
        <f t="shared" si="52"/>
        <v>0.12504842577446454</v>
      </c>
      <c r="AA232" s="10"/>
    </row>
    <row r="233" spans="6:27" x14ac:dyDescent="0.2">
      <c r="F233" s="1">
        <v>6.2396140000000003E-2</v>
      </c>
      <c r="G233" s="1">
        <f t="shared" si="42"/>
        <v>62.396140000000003</v>
      </c>
      <c r="H233" s="1">
        <v>140.50958399999999</v>
      </c>
      <c r="I233" s="1">
        <v>400</v>
      </c>
      <c r="J233" s="1"/>
      <c r="K233" s="4">
        <v>6.2396140000000003E-2</v>
      </c>
      <c r="L233" s="4">
        <f t="shared" si="43"/>
        <v>62.396140000000003</v>
      </c>
      <c r="M233" s="4">
        <v>140.50958399999999</v>
      </c>
      <c r="N233" s="4">
        <v>400</v>
      </c>
      <c r="P233" s="8">
        <f t="shared" si="44"/>
        <v>107.6355928635641</v>
      </c>
      <c r="Q233" s="8">
        <f t="shared" si="45"/>
        <v>2046.6080953946378</v>
      </c>
      <c r="R233" s="10">
        <f t="shared" si="46"/>
        <v>0.52567731987749777</v>
      </c>
      <c r="S233" s="8">
        <f t="shared" si="47"/>
        <v>65.145362520136999</v>
      </c>
      <c r="T233" s="8">
        <f t="shared" si="48"/>
        <v>7.5582244652284167</v>
      </c>
      <c r="U233" s="10">
        <f t="shared" si="49"/>
        <v>1.9413522251057434E-3</v>
      </c>
      <c r="V233" s="10"/>
      <c r="W233" s="8">
        <f t="shared" si="50"/>
        <v>66.447849044326418</v>
      </c>
      <c r="X233" s="8">
        <f t="shared" si="51"/>
        <v>1696.4302409191519</v>
      </c>
      <c r="Y233" s="10">
        <f t="shared" si="41"/>
        <v>4.2165868890275448E-3</v>
      </c>
      <c r="Z233" s="10">
        <f t="shared" si="52"/>
        <v>6.4935251512776515E-2</v>
      </c>
      <c r="AA233" s="10"/>
    </row>
    <row r="234" spans="6:27" x14ac:dyDescent="0.2">
      <c r="F234" s="1">
        <v>5.669718E-2</v>
      </c>
      <c r="G234" s="1">
        <f t="shared" si="42"/>
        <v>56.697180000000003</v>
      </c>
      <c r="H234" s="1">
        <v>142.11699200000001</v>
      </c>
      <c r="I234" s="1">
        <v>400</v>
      </c>
      <c r="J234" s="1"/>
      <c r="K234" s="4">
        <v>5.669718E-2</v>
      </c>
      <c r="L234" s="4">
        <f t="shared" si="43"/>
        <v>56.697180000000003</v>
      </c>
      <c r="M234" s="4">
        <v>142.11699200000001</v>
      </c>
      <c r="N234" s="4">
        <v>400</v>
      </c>
      <c r="P234" s="8">
        <f t="shared" si="44"/>
        <v>105.33950018732449</v>
      </c>
      <c r="Q234" s="8">
        <f t="shared" si="45"/>
        <v>2366.0753132061955</v>
      </c>
      <c r="R234" s="10">
        <f t="shared" si="46"/>
        <v>0.73604717001367326</v>
      </c>
      <c r="S234" s="8">
        <f t="shared" si="47"/>
        <v>63.850844173222029</v>
      </c>
      <c r="T234" s="8">
        <f t="shared" si="48"/>
        <v>51.174911103240376</v>
      </c>
      <c r="U234" s="10">
        <f t="shared" si="49"/>
        <v>1.5919674358209582E-2</v>
      </c>
      <c r="V234" s="10"/>
      <c r="W234" s="8">
        <f t="shared" si="50"/>
        <v>65.112275834997689</v>
      </c>
      <c r="X234" s="8">
        <f t="shared" si="51"/>
        <v>1618.2295790924343</v>
      </c>
      <c r="Y234" s="10">
        <f t="shared" si="41"/>
        <v>2.2029021942859897E-2</v>
      </c>
      <c r="Z234" s="10">
        <f t="shared" si="52"/>
        <v>0.14842177044780155</v>
      </c>
      <c r="AA234" s="10"/>
    </row>
    <row r="235" spans="6:27" x14ac:dyDescent="0.2">
      <c r="F235" s="1">
        <v>9.1756340000000006E-2</v>
      </c>
      <c r="G235" s="1">
        <f t="shared" si="42"/>
        <v>91.756340000000009</v>
      </c>
      <c r="H235" s="1">
        <v>144.72486699999999</v>
      </c>
      <c r="I235" s="1">
        <v>400</v>
      </c>
      <c r="J235" s="1"/>
      <c r="K235" s="4">
        <v>9.1756340000000006E-2</v>
      </c>
      <c r="L235" s="4">
        <f t="shared" si="43"/>
        <v>91.756340000000009</v>
      </c>
      <c r="M235" s="4">
        <v>144.72486699999999</v>
      </c>
      <c r="N235" s="4">
        <v>400</v>
      </c>
      <c r="P235" s="8">
        <f t="shared" si="44"/>
        <v>101.78012392082627</v>
      </c>
      <c r="Q235" s="8">
        <f t="shared" si="45"/>
        <v>100.4762440914151</v>
      </c>
      <c r="R235" s="10">
        <f t="shared" si="46"/>
        <v>1.1934142749520057E-2</v>
      </c>
      <c r="S235" s="8">
        <f t="shared" si="47"/>
        <v>61.842576425574805</v>
      </c>
      <c r="T235" s="8">
        <f t="shared" si="48"/>
        <v>894.83325118660809</v>
      </c>
      <c r="U235" s="10">
        <f t="shared" si="49"/>
        <v>0.10628450389688246</v>
      </c>
      <c r="V235" s="10"/>
      <c r="W235" s="8">
        <f t="shared" si="50"/>
        <v>63.041446644297658</v>
      </c>
      <c r="X235" s="8">
        <f t="shared" si="51"/>
        <v>1500.6851171350343</v>
      </c>
      <c r="Y235" s="10">
        <f t="shared" si="41"/>
        <v>9.7935975024986952E-2</v>
      </c>
      <c r="Z235" s="10">
        <f t="shared" si="52"/>
        <v>0.31294724000218782</v>
      </c>
      <c r="AA235" s="10"/>
    </row>
    <row r="236" spans="6:27" x14ac:dyDescent="0.2">
      <c r="F236" s="1">
        <v>7.8139139999999996E-2</v>
      </c>
      <c r="G236" s="1">
        <f t="shared" si="42"/>
        <v>78.139139999999998</v>
      </c>
      <c r="H236" s="1">
        <v>149.58230800000001</v>
      </c>
      <c r="I236" s="1">
        <v>400</v>
      </c>
      <c r="J236" s="1"/>
      <c r="K236" s="4">
        <v>7.8139139999999996E-2</v>
      </c>
      <c r="L236" s="4">
        <f t="shared" si="43"/>
        <v>78.139139999999998</v>
      </c>
      <c r="M236" s="4">
        <v>149.58230800000001</v>
      </c>
      <c r="N236" s="4">
        <v>400</v>
      </c>
      <c r="P236" s="8">
        <f t="shared" si="44"/>
        <v>95.651602428182215</v>
      </c>
      <c r="Q236" s="8">
        <f t="shared" si="45"/>
        <v>306.6863402984938</v>
      </c>
      <c r="R236" s="10">
        <f t="shared" si="46"/>
        <v>5.0229306143933186E-2</v>
      </c>
      <c r="S236" s="8">
        <f t="shared" si="47"/>
        <v>58.379935126413216</v>
      </c>
      <c r="T236" s="8">
        <f t="shared" si="48"/>
        <v>390.42617723637562</v>
      </c>
      <c r="U236" s="10">
        <f t="shared" si="49"/>
        <v>6.3944275978918594E-2</v>
      </c>
      <c r="V236" s="10"/>
      <c r="W236" s="8">
        <f t="shared" si="50"/>
        <v>59.474160772034864</v>
      </c>
      <c r="X236" s="8">
        <f t="shared" si="51"/>
        <v>1308.8072847839455</v>
      </c>
      <c r="Y236" s="10">
        <f t="shared" si="41"/>
        <v>5.7058160688891843E-2</v>
      </c>
      <c r="Z236" s="10">
        <f t="shared" si="52"/>
        <v>0.23886850083025146</v>
      </c>
      <c r="AA236" s="10"/>
    </row>
    <row r="237" spans="6:27" x14ac:dyDescent="0.2">
      <c r="F237" s="1">
        <v>5.1678929999999998E-2</v>
      </c>
      <c r="G237" s="1">
        <f t="shared" si="42"/>
        <v>51.678930000000001</v>
      </c>
      <c r="H237" s="1">
        <v>150.71530899999999</v>
      </c>
      <c r="I237" s="1">
        <v>400</v>
      </c>
      <c r="J237" s="1"/>
      <c r="K237" s="4">
        <v>5.1678929999999998E-2</v>
      </c>
      <c r="L237" s="4">
        <f t="shared" si="43"/>
        <v>51.678930000000001</v>
      </c>
      <c r="M237" s="4">
        <v>150.71530899999999</v>
      </c>
      <c r="N237" s="4">
        <v>400</v>
      </c>
      <c r="P237" s="8">
        <f t="shared" si="44"/>
        <v>94.308521904542062</v>
      </c>
      <c r="Q237" s="8">
        <f t="shared" si="45"/>
        <v>1817.2821059477981</v>
      </c>
      <c r="R237" s="10">
        <f t="shared" si="46"/>
        <v>0.6804485987228569</v>
      </c>
      <c r="S237" s="8">
        <f t="shared" si="47"/>
        <v>57.620193333402263</v>
      </c>
      <c r="T237" s="8">
        <f t="shared" si="48"/>
        <v>35.298609996830152</v>
      </c>
      <c r="U237" s="10">
        <f t="shared" si="49"/>
        <v>1.3216929628369794E-2</v>
      </c>
      <c r="V237" s="10"/>
      <c r="W237" s="8">
        <f t="shared" si="50"/>
        <v>58.692004334971138</v>
      </c>
      <c r="X237" s="8">
        <f t="shared" si="51"/>
        <v>1268.5363237835543</v>
      </c>
      <c r="Y237" s="10">
        <f t="shared" si="41"/>
        <v>1.8415768979023101E-2</v>
      </c>
      <c r="Z237" s="10">
        <f t="shared" si="52"/>
        <v>0.13570471244221072</v>
      </c>
      <c r="AA237" s="10"/>
    </row>
    <row r="238" spans="6:27" x14ac:dyDescent="0.2">
      <c r="F238" s="1">
        <v>5.2413420000000002E-2</v>
      </c>
      <c r="G238" s="1">
        <f t="shared" si="42"/>
        <v>52.413420000000002</v>
      </c>
      <c r="H238" s="1">
        <v>151.84965</v>
      </c>
      <c r="I238" s="1">
        <v>400</v>
      </c>
      <c r="J238" s="1"/>
      <c r="K238" s="4">
        <v>5.2413420000000002E-2</v>
      </c>
      <c r="L238" s="4">
        <f t="shared" si="43"/>
        <v>52.413420000000002</v>
      </c>
      <c r="M238" s="4">
        <v>151.84965</v>
      </c>
      <c r="N238" s="4">
        <v>400</v>
      </c>
      <c r="P238" s="8">
        <f t="shared" si="44"/>
        <v>92.994463794184625</v>
      </c>
      <c r="Q238" s="8">
        <f t="shared" si="45"/>
        <v>1646.8211154255303</v>
      </c>
      <c r="R238" s="10">
        <f t="shared" si="46"/>
        <v>0.59946168454639359</v>
      </c>
      <c r="S238" s="8">
        <f t="shared" si="47"/>
        <v>56.876532387450695</v>
      </c>
      <c r="T238" s="8">
        <f t="shared" si="48"/>
        <v>19.91937218301582</v>
      </c>
      <c r="U238" s="10">
        <f t="shared" si="49"/>
        <v>7.2508788550793941E-3</v>
      </c>
      <c r="V238" s="10"/>
      <c r="W238" s="8">
        <f t="shared" si="50"/>
        <v>57.926593242954432</v>
      </c>
      <c r="X238" s="8">
        <f t="shared" si="51"/>
        <v>1229.7555449978379</v>
      </c>
      <c r="Y238" s="10">
        <f t="shared" si="41"/>
        <v>1.1064155792378483E-2</v>
      </c>
      <c r="Z238" s="10">
        <f t="shared" si="52"/>
        <v>0.10518629089562234</v>
      </c>
      <c r="AA238" s="10"/>
    </row>
    <row r="239" spans="6:27" x14ac:dyDescent="0.2">
      <c r="F239" s="1">
        <v>0.11412882000000001</v>
      </c>
      <c r="G239" s="1">
        <f t="shared" si="42"/>
        <v>114.12882</v>
      </c>
      <c r="H239" s="1">
        <v>153.268563</v>
      </c>
      <c r="I239" s="1">
        <v>400</v>
      </c>
      <c r="J239" s="1"/>
      <c r="K239" s="4">
        <v>0.11412882000000001</v>
      </c>
      <c r="L239" s="4">
        <f t="shared" si="43"/>
        <v>114.12882</v>
      </c>
      <c r="M239" s="4">
        <v>153.268563</v>
      </c>
      <c r="N239" s="4">
        <v>400</v>
      </c>
      <c r="P239" s="8">
        <f t="shared" si="44"/>
        <v>91.392428098263252</v>
      </c>
      <c r="Q239" s="8">
        <f t="shared" si="45"/>
        <v>516.94351670936055</v>
      </c>
      <c r="R239" s="10">
        <f t="shared" si="46"/>
        <v>3.9687380858552668E-2</v>
      </c>
      <c r="S239" s="8">
        <f t="shared" si="47"/>
        <v>55.969429961491265</v>
      </c>
      <c r="T239" s="8">
        <f t="shared" si="48"/>
        <v>3382.5146496513894</v>
      </c>
      <c r="U239" s="10">
        <f t="shared" si="49"/>
        <v>0.25968629612550803</v>
      </c>
      <c r="V239" s="10"/>
      <c r="W239" s="8">
        <f t="shared" si="50"/>
        <v>56.993214969734801</v>
      </c>
      <c r="X239" s="8">
        <f t="shared" si="51"/>
        <v>1183.3058638619241</v>
      </c>
      <c r="Y239" s="10">
        <f t="shared" si="41"/>
        <v>0.2506242020433011</v>
      </c>
      <c r="Z239" s="10">
        <f t="shared" si="52"/>
        <v>0.50062381290076596</v>
      </c>
      <c r="AA239" s="10"/>
    </row>
    <row r="240" spans="6:27" x14ac:dyDescent="0.2">
      <c r="F240" s="1">
        <v>4.8734390000000002E-2</v>
      </c>
      <c r="G240" s="1">
        <f t="shared" si="42"/>
        <v>48.734390000000005</v>
      </c>
      <c r="H240" s="1">
        <v>154.504561</v>
      </c>
      <c r="I240" s="1">
        <v>400</v>
      </c>
      <c r="J240" s="1"/>
      <c r="K240" s="4">
        <v>4.8734390000000002E-2</v>
      </c>
      <c r="L240" s="4">
        <f t="shared" si="43"/>
        <v>48.734390000000005</v>
      </c>
      <c r="M240" s="4">
        <v>154.504561</v>
      </c>
      <c r="N240" s="4">
        <v>400</v>
      </c>
      <c r="P240" s="8">
        <f t="shared" si="44"/>
        <v>90.033383275702192</v>
      </c>
      <c r="Q240" s="8">
        <f t="shared" si="45"/>
        <v>1705.6068455864945</v>
      </c>
      <c r="R240" s="10">
        <f t="shared" si="46"/>
        <v>0.71813792339240967</v>
      </c>
      <c r="S240" s="8">
        <f t="shared" si="47"/>
        <v>55.199495516343234</v>
      </c>
      <c r="T240" s="8">
        <f t="shared" si="48"/>
        <v>41.797589337451647</v>
      </c>
      <c r="U240" s="10">
        <f t="shared" si="49"/>
        <v>1.7598682889481906E-2</v>
      </c>
      <c r="V240" s="10"/>
      <c r="W240" s="8">
        <f t="shared" si="50"/>
        <v>56.201197465182908</v>
      </c>
      <c r="X240" s="8">
        <f t="shared" si="51"/>
        <v>1144.6167967175024</v>
      </c>
      <c r="Y240" s="10">
        <f t="shared" si="41"/>
        <v>2.3474634396816307E-2</v>
      </c>
      <c r="Z240" s="10">
        <f t="shared" si="52"/>
        <v>0.15321434135490158</v>
      </c>
      <c r="AA240" s="10"/>
    </row>
    <row r="241" spans="6:27" x14ac:dyDescent="0.2">
      <c r="F241" s="1">
        <v>4.6060400000000001E-2</v>
      </c>
      <c r="G241" s="1">
        <f t="shared" si="42"/>
        <v>46.060400000000001</v>
      </c>
      <c r="H241" s="1">
        <v>161.81922900000001</v>
      </c>
      <c r="I241" s="1">
        <v>400</v>
      </c>
      <c r="J241" s="1"/>
      <c r="K241" s="4">
        <v>4.6060400000000001E-2</v>
      </c>
      <c r="L241" s="4">
        <f t="shared" si="43"/>
        <v>46.060400000000001</v>
      </c>
      <c r="M241" s="4">
        <v>161.81922900000001</v>
      </c>
      <c r="N241" s="4">
        <v>400</v>
      </c>
      <c r="P241" s="8">
        <f t="shared" si="44"/>
        <v>82.627011830366129</v>
      </c>
      <c r="Q241" s="8">
        <f t="shared" si="45"/>
        <v>1337.1171007526721</v>
      </c>
      <c r="R241" s="10">
        <f t="shared" si="46"/>
        <v>0.63025171020337178</v>
      </c>
      <c r="S241" s="8">
        <f t="shared" si="47"/>
        <v>50.996186248784554</v>
      </c>
      <c r="T241" s="8">
        <f t="shared" si="48"/>
        <v>24.361985893690683</v>
      </c>
      <c r="U241" s="10">
        <f t="shared" si="49"/>
        <v>1.1483050560647232E-2</v>
      </c>
      <c r="V241" s="10"/>
      <c r="W241" s="8">
        <f t="shared" si="50"/>
        <v>51.880883348970734</v>
      </c>
      <c r="X241" s="8">
        <f t="shared" si="51"/>
        <v>945.32441659447306</v>
      </c>
      <c r="Y241" s="10">
        <f t="shared" si="41"/>
        <v>1.5968447396833538E-2</v>
      </c>
      <c r="Z241" s="10">
        <f t="shared" si="52"/>
        <v>0.12636632224146407</v>
      </c>
      <c r="AA241" s="10"/>
    </row>
    <row r="242" spans="6:27" x14ac:dyDescent="0.2">
      <c r="F242" s="1">
        <v>7.1329619999999996E-2</v>
      </c>
      <c r="G242" s="1">
        <f t="shared" si="42"/>
        <v>71.329619999999991</v>
      </c>
      <c r="H242" s="1">
        <v>162.028479</v>
      </c>
      <c r="I242" s="1">
        <v>400</v>
      </c>
      <c r="J242" s="1"/>
      <c r="K242" s="4">
        <v>7.1329619999999996E-2</v>
      </c>
      <c r="L242" s="4">
        <f t="shared" si="43"/>
        <v>71.329619999999991</v>
      </c>
      <c r="M242" s="4">
        <v>162.028479</v>
      </c>
      <c r="N242" s="4">
        <v>400</v>
      </c>
      <c r="P242" s="8">
        <f t="shared" si="44"/>
        <v>82.429969796472662</v>
      </c>
      <c r="Q242" s="8">
        <f t="shared" si="45"/>
        <v>123.21776560405085</v>
      </c>
      <c r="R242" s="10">
        <f t="shared" si="46"/>
        <v>2.4217734204959332E-2</v>
      </c>
      <c r="S242" s="8">
        <f t="shared" si="47"/>
        <v>50.8841744950725</v>
      </c>
      <c r="T242" s="8">
        <f t="shared" si="48"/>
        <v>418.01624189495976</v>
      </c>
      <c r="U242" s="10">
        <f t="shared" si="49"/>
        <v>8.2158657803443433E-2</v>
      </c>
      <c r="V242" s="10"/>
      <c r="W242" s="8">
        <f t="shared" si="50"/>
        <v>51.765835780368597</v>
      </c>
      <c r="X242" s="8">
        <f t="shared" si="51"/>
        <v>940.28911495759041</v>
      </c>
      <c r="Y242" s="10">
        <f t="shared" si="41"/>
        <v>7.5225642795047801E-2</v>
      </c>
      <c r="Z242" s="10">
        <f t="shared" si="52"/>
        <v>0.27427293485695559</v>
      </c>
      <c r="AA242" s="10"/>
    </row>
    <row r="243" spans="6:27" x14ac:dyDescent="0.2">
      <c r="F243" s="1">
        <v>4.7562970000000003E-2</v>
      </c>
      <c r="G243" s="1">
        <f t="shared" si="42"/>
        <v>47.56297</v>
      </c>
      <c r="H243" s="1">
        <v>162.901028</v>
      </c>
      <c r="I243" s="1">
        <v>400</v>
      </c>
      <c r="J243" s="1"/>
      <c r="K243" s="4">
        <v>4.7562970000000003E-2</v>
      </c>
      <c r="L243" s="4">
        <f t="shared" si="43"/>
        <v>47.56297</v>
      </c>
      <c r="M243" s="4">
        <v>162.901028</v>
      </c>
      <c r="N243" s="4">
        <v>400</v>
      </c>
      <c r="P243" s="8">
        <f t="shared" si="44"/>
        <v>81.616587527972783</v>
      </c>
      <c r="Q243" s="8">
        <f t="shared" si="45"/>
        <v>1159.6488667414551</v>
      </c>
      <c r="R243" s="10">
        <f t="shared" si="46"/>
        <v>0.51261177334189056</v>
      </c>
      <c r="S243" s="8">
        <f t="shared" si="47"/>
        <v>50.42168450708067</v>
      </c>
      <c r="T243" s="8">
        <f t="shared" si="48"/>
        <v>8.1722486329934778</v>
      </c>
      <c r="U243" s="10">
        <f t="shared" si="49"/>
        <v>3.6124649314934502E-3</v>
      </c>
      <c r="V243" s="10"/>
      <c r="W243" s="8">
        <f t="shared" si="50"/>
        <v>51.290856284995655</v>
      </c>
      <c r="X243" s="8">
        <f t="shared" si="51"/>
        <v>919.64997542127912</v>
      </c>
      <c r="Y243" s="10">
        <f t="shared" si="41"/>
        <v>6.1430971154404447E-3</v>
      </c>
      <c r="Z243" s="10">
        <f t="shared" si="52"/>
        <v>7.8377912165612351E-2</v>
      </c>
      <c r="AA243" s="10"/>
    </row>
    <row r="244" spans="6:27" x14ac:dyDescent="0.2">
      <c r="F244" s="1">
        <v>6.9343740000000001E-2</v>
      </c>
      <c r="G244" s="1">
        <f t="shared" si="42"/>
        <v>69.343739999999997</v>
      </c>
      <c r="H244" s="1">
        <v>168.03843000000001</v>
      </c>
      <c r="I244" s="1">
        <v>400</v>
      </c>
      <c r="J244" s="1"/>
      <c r="K244" s="4">
        <v>6.9343740000000001E-2</v>
      </c>
      <c r="L244" s="4">
        <f t="shared" si="43"/>
        <v>69.343739999999997</v>
      </c>
      <c r="M244" s="4">
        <v>168.03843000000001</v>
      </c>
      <c r="N244" s="4">
        <v>400</v>
      </c>
      <c r="P244" s="8">
        <f t="shared" si="44"/>
        <v>77.08406466108606</v>
      </c>
      <c r="Q244" s="8">
        <f t="shared" si="45"/>
        <v>59.912625859017083</v>
      </c>
      <c r="R244" s="10">
        <f t="shared" si="46"/>
        <v>1.2459592302669907E-2</v>
      </c>
      <c r="S244" s="8">
        <f t="shared" si="47"/>
        <v>47.841085015334855</v>
      </c>
      <c r="T244" s="8">
        <f t="shared" si="48"/>
        <v>462.36417138954465</v>
      </c>
      <c r="U244" s="10">
        <f t="shared" si="49"/>
        <v>9.615450814043211E-2</v>
      </c>
      <c r="V244" s="10"/>
      <c r="W244" s="8">
        <f t="shared" si="50"/>
        <v>48.641904280471714</v>
      </c>
      <c r="X244" s="8">
        <f t="shared" si="51"/>
        <v>808.95648711658839</v>
      </c>
      <c r="Y244" s="10">
        <f t="shared" si="41"/>
        <v>8.9125749124120204E-2</v>
      </c>
      <c r="Z244" s="10">
        <f t="shared" si="52"/>
        <v>0.29853935942203702</v>
      </c>
      <c r="AA244" s="10"/>
    </row>
    <row r="245" spans="6:27" x14ac:dyDescent="0.2">
      <c r="F245" s="1">
        <v>4.216044E-2</v>
      </c>
      <c r="G245" s="1">
        <f t="shared" si="42"/>
        <v>42.160440000000001</v>
      </c>
      <c r="H245" s="1">
        <v>168.53774999999999</v>
      </c>
      <c r="I245" s="1">
        <v>400</v>
      </c>
      <c r="J245" s="1"/>
      <c r="K245" s="4">
        <v>4.216044E-2</v>
      </c>
      <c r="L245" s="4">
        <f t="shared" si="43"/>
        <v>42.160440000000001</v>
      </c>
      <c r="M245" s="4">
        <v>168.53774999999999</v>
      </c>
      <c r="N245" s="4">
        <v>400</v>
      </c>
      <c r="P245" s="8">
        <f t="shared" si="44"/>
        <v>76.665679241962053</v>
      </c>
      <c r="Q245" s="8">
        <f t="shared" si="45"/>
        <v>1190.6115351450378</v>
      </c>
      <c r="R245" s="10">
        <f t="shared" si="46"/>
        <v>0.66982263063763681</v>
      </c>
      <c r="S245" s="8">
        <f t="shared" si="47"/>
        <v>47.602569707567746</v>
      </c>
      <c r="T245" s="8">
        <f t="shared" si="48"/>
        <v>29.616775753991384</v>
      </c>
      <c r="U245" s="10">
        <f t="shared" si="49"/>
        <v>1.6662014486636789E-2</v>
      </c>
      <c r="V245" s="10"/>
      <c r="W245" s="8">
        <f t="shared" si="50"/>
        <v>48.397185893722714</v>
      </c>
      <c r="X245" s="8">
        <f t="shared" si="51"/>
        <v>799.1077161794517</v>
      </c>
      <c r="Y245" s="10">
        <f t="shared" si="41"/>
        <v>2.188294809404465E-2</v>
      </c>
      <c r="Z245" s="10">
        <f t="shared" si="52"/>
        <v>0.14792886159923171</v>
      </c>
      <c r="AA245" s="10"/>
    </row>
    <row r="246" spans="6:27" x14ac:dyDescent="0.2">
      <c r="F246" s="1">
        <v>4.476869E-2</v>
      </c>
      <c r="G246" s="1">
        <f t="shared" si="42"/>
        <v>44.768689999999999</v>
      </c>
      <c r="H246" s="1">
        <v>170.080119</v>
      </c>
      <c r="I246" s="1">
        <v>400</v>
      </c>
      <c r="J246" s="1"/>
      <c r="K246" s="4">
        <v>4.476869E-2</v>
      </c>
      <c r="L246" s="4">
        <f t="shared" si="43"/>
        <v>44.768689999999999</v>
      </c>
      <c r="M246" s="4">
        <v>170.080119</v>
      </c>
      <c r="N246" s="4">
        <v>400</v>
      </c>
      <c r="P246" s="8">
        <f t="shared" si="44"/>
        <v>75.396654060652267</v>
      </c>
      <c r="Q246" s="8">
        <f t="shared" si="45"/>
        <v>938.07218250060691</v>
      </c>
      <c r="R246" s="10">
        <f t="shared" si="46"/>
        <v>0.46804486482551172</v>
      </c>
      <c r="S246" s="8">
        <f t="shared" si="47"/>
        <v>46.878781141672526</v>
      </c>
      <c r="T246" s="8">
        <f t="shared" si="48"/>
        <v>4.4524846261648676</v>
      </c>
      <c r="U246" s="10">
        <f t="shared" si="49"/>
        <v>2.2215375360943039E-3</v>
      </c>
      <c r="V246" s="10"/>
      <c r="W246" s="8">
        <f t="shared" si="50"/>
        <v>47.654692410502314</v>
      </c>
      <c r="X246" s="8">
        <f t="shared" si="51"/>
        <v>769.61643619839072</v>
      </c>
      <c r="Y246" s="10">
        <f t="shared" si="41"/>
        <v>4.1557039978177895E-3</v>
      </c>
      <c r="Z246" s="10">
        <f t="shared" si="52"/>
        <v>6.4464750040760951E-2</v>
      </c>
      <c r="AA246" s="10"/>
    </row>
    <row r="247" spans="6:27" x14ac:dyDescent="0.2">
      <c r="F247" s="1">
        <v>3.7533740000000003E-2</v>
      </c>
      <c r="G247" s="1">
        <f t="shared" si="42"/>
        <v>37.533740000000002</v>
      </c>
      <c r="H247" s="1">
        <v>175.30747199999999</v>
      </c>
      <c r="I247" s="1">
        <v>400</v>
      </c>
      <c r="J247" s="1"/>
      <c r="K247" s="4">
        <v>3.7533740000000003E-2</v>
      </c>
      <c r="L247" s="4">
        <f t="shared" si="43"/>
        <v>37.533740000000002</v>
      </c>
      <c r="M247" s="4">
        <v>175.30747199999999</v>
      </c>
      <c r="N247" s="4">
        <v>400</v>
      </c>
      <c r="P247" s="8">
        <f t="shared" si="44"/>
        <v>71.343188306237948</v>
      </c>
      <c r="Q247" s="8">
        <f t="shared" si="45"/>
        <v>1143.078794772176</v>
      </c>
      <c r="R247" s="10">
        <f t="shared" si="46"/>
        <v>0.81139529620819706</v>
      </c>
      <c r="S247" s="8">
        <f t="shared" si="47"/>
        <v>44.563307395538772</v>
      </c>
      <c r="T247" s="8">
        <f t="shared" si="48"/>
        <v>49.414817768421727</v>
      </c>
      <c r="U247" s="10">
        <f t="shared" si="49"/>
        <v>3.5076278978890374E-2</v>
      </c>
      <c r="V247" s="10"/>
      <c r="W247" s="8">
        <f t="shared" si="50"/>
        <v>45.280579996062656</v>
      </c>
      <c r="X247" s="8">
        <f t="shared" si="51"/>
        <v>679.25955192961817</v>
      </c>
      <c r="Y247" s="10">
        <f t="shared" si="41"/>
        <v>4.2599596906503986E-2</v>
      </c>
      <c r="Z247" s="10">
        <f t="shared" si="52"/>
        <v>0.20639669790600815</v>
      </c>
      <c r="AA247" s="10"/>
    </row>
    <row r="248" spans="6:27" x14ac:dyDescent="0.2">
      <c r="F248" s="1">
        <v>3.4490769999999997E-2</v>
      </c>
      <c r="G248" s="1">
        <f t="shared" si="42"/>
        <v>34.490769999999998</v>
      </c>
      <c r="H248" s="1">
        <v>186.771806</v>
      </c>
      <c r="I248" s="1">
        <v>400</v>
      </c>
      <c r="J248" s="1"/>
      <c r="K248" s="4">
        <v>3.4490769999999997E-2</v>
      </c>
      <c r="L248" s="4">
        <f t="shared" si="43"/>
        <v>34.490769999999998</v>
      </c>
      <c r="M248" s="4">
        <v>186.771806</v>
      </c>
      <c r="N248" s="4">
        <v>400</v>
      </c>
      <c r="P248" s="8">
        <f t="shared" si="44"/>
        <v>63.616221261941696</v>
      </c>
      <c r="Q248" s="8">
        <f t="shared" si="45"/>
        <v>848.29191121174131</v>
      </c>
      <c r="R248" s="10">
        <f t="shared" si="46"/>
        <v>0.7130821181018806</v>
      </c>
      <c r="S248" s="8">
        <f t="shared" si="47"/>
        <v>40.132218123369789</v>
      </c>
      <c r="T248" s="8">
        <f t="shared" si="48"/>
        <v>31.82593692867254</v>
      </c>
      <c r="U248" s="10">
        <f t="shared" si="49"/>
        <v>2.6753180380155631E-2</v>
      </c>
      <c r="V248" s="10"/>
      <c r="W248" s="8">
        <f t="shared" si="50"/>
        <v>40.742388002270054</v>
      </c>
      <c r="X248" s="8">
        <f t="shared" si="51"/>
        <v>523.2122479912606</v>
      </c>
      <c r="Y248" s="10">
        <f t="shared" si="41"/>
        <v>3.2853306559787715E-2</v>
      </c>
      <c r="Z248" s="10">
        <f t="shared" si="52"/>
        <v>0.18125481113556052</v>
      </c>
      <c r="AA248" s="10"/>
    </row>
    <row r="249" spans="6:27" x14ac:dyDescent="0.2">
      <c r="F249" s="1">
        <v>6.2394940000000003E-2</v>
      </c>
      <c r="G249" s="1">
        <f t="shared" si="42"/>
        <v>62.394940000000005</v>
      </c>
      <c r="H249" s="1">
        <v>189.34749400000001</v>
      </c>
      <c r="I249" s="1">
        <v>400</v>
      </c>
      <c r="J249" s="1"/>
      <c r="K249" s="4">
        <v>6.2394940000000003E-2</v>
      </c>
      <c r="L249" s="4">
        <f t="shared" si="43"/>
        <v>62.394940000000005</v>
      </c>
      <c r="M249" s="4">
        <v>189.34749400000001</v>
      </c>
      <c r="N249" s="4">
        <v>400</v>
      </c>
      <c r="P249" s="8">
        <f t="shared" si="44"/>
        <v>62.069863003547717</v>
      </c>
      <c r="Q249" s="8">
        <f t="shared" si="45"/>
        <v>0.10567505362244139</v>
      </c>
      <c r="R249" s="10">
        <f t="shared" si="46"/>
        <v>2.7143992961375288E-5</v>
      </c>
      <c r="S249" s="8">
        <f t="shared" si="47"/>
        <v>39.242353764604331</v>
      </c>
      <c r="T249" s="8">
        <f t="shared" si="48"/>
        <v>536.04224938743323</v>
      </c>
      <c r="U249" s="10">
        <f t="shared" si="49"/>
        <v>0.13768932728776326</v>
      </c>
      <c r="V249" s="10"/>
      <c r="W249" s="8">
        <f t="shared" si="50"/>
        <v>39.83182798062807</v>
      </c>
      <c r="X249" s="8">
        <f t="shared" si="51"/>
        <v>494.53020168060078</v>
      </c>
      <c r="Y249" s="10">
        <f t="shared" si="41"/>
        <v>0.13076732994593007</v>
      </c>
      <c r="Z249" s="10">
        <f t="shared" si="52"/>
        <v>0.36161765712687494</v>
      </c>
      <c r="AA249" s="10"/>
    </row>
    <row r="250" spans="6:27" x14ac:dyDescent="0.2">
      <c r="F250" s="1">
        <v>3.4395950000000002E-2</v>
      </c>
      <c r="G250" s="1">
        <f t="shared" si="42"/>
        <v>34.395949999999999</v>
      </c>
      <c r="H250" s="1">
        <v>190.35701</v>
      </c>
      <c r="I250" s="1">
        <v>400</v>
      </c>
      <c r="J250" s="1"/>
      <c r="K250" s="4">
        <v>3.4395950000000002E-2</v>
      </c>
      <c r="L250" s="4">
        <f t="shared" si="43"/>
        <v>34.395949999999999</v>
      </c>
      <c r="M250" s="4">
        <v>190.35701</v>
      </c>
      <c r="N250" s="4">
        <v>400</v>
      </c>
      <c r="P250" s="8">
        <f t="shared" si="44"/>
        <v>61.480733064236794</v>
      </c>
      <c r="Q250" s="8">
        <f t="shared" si="45"/>
        <v>733.58547363676837</v>
      </c>
      <c r="R250" s="10">
        <f t="shared" si="46"/>
        <v>0.62006341091045369</v>
      </c>
      <c r="S250" s="8">
        <f t="shared" si="47"/>
        <v>38.903034235375799</v>
      </c>
      <c r="T250" s="8">
        <f t="shared" si="48"/>
        <v>20.313808304773055</v>
      </c>
      <c r="U250" s="10">
        <f t="shared" si="49"/>
        <v>1.7170254481177826E-2</v>
      </c>
      <c r="V250" s="10"/>
      <c r="W250" s="8">
        <f t="shared" si="50"/>
        <v>39.48468874429647</v>
      </c>
      <c r="X250" s="8">
        <f t="shared" si="51"/>
        <v>483.825965724779</v>
      </c>
      <c r="Y250" s="10">
        <f t="shared" si="41"/>
        <v>2.1887980424851274E-2</v>
      </c>
      <c r="Z250" s="10">
        <f t="shared" si="52"/>
        <v>0.1479458699148147</v>
      </c>
      <c r="AA250" s="10"/>
    </row>
    <row r="251" spans="6:27" x14ac:dyDescent="0.2">
      <c r="F251" s="1">
        <v>3.1692100000000001E-2</v>
      </c>
      <c r="G251" s="1">
        <f t="shared" si="42"/>
        <v>31.6921</v>
      </c>
      <c r="H251" s="1">
        <v>195.713731</v>
      </c>
      <c r="I251" s="1">
        <v>400</v>
      </c>
      <c r="J251" s="1"/>
      <c r="K251" s="4">
        <v>3.1692100000000001E-2</v>
      </c>
      <c r="L251" s="4">
        <f t="shared" si="43"/>
        <v>31.6921</v>
      </c>
      <c r="M251" s="4">
        <v>195.713731</v>
      </c>
      <c r="N251" s="4">
        <v>400</v>
      </c>
      <c r="P251" s="8">
        <f t="shared" si="44"/>
        <v>58.504530655864997</v>
      </c>
      <c r="Q251" s="8">
        <f t="shared" si="45"/>
        <v>718.90643767556912</v>
      </c>
      <c r="R251" s="10">
        <f t="shared" si="46"/>
        <v>0.71576480108565066</v>
      </c>
      <c r="S251" s="8">
        <f t="shared" si="47"/>
        <v>37.186167345173295</v>
      </c>
      <c r="T251" s="8">
        <f t="shared" si="48"/>
        <v>30.184775993299542</v>
      </c>
      <c r="U251" s="10">
        <f t="shared" si="49"/>
        <v>3.0052867873203066E-2</v>
      </c>
      <c r="V251" s="10"/>
      <c r="W251" s="8">
        <f t="shared" si="50"/>
        <v>37.728866052745524</v>
      </c>
      <c r="X251" s="8">
        <f t="shared" si="51"/>
        <v>431.62823970131143</v>
      </c>
      <c r="Y251" s="10">
        <f t="shared" si="41"/>
        <v>3.6283289673104846E-2</v>
      </c>
      <c r="Z251" s="10">
        <f t="shared" si="52"/>
        <v>0.19048173054942788</v>
      </c>
      <c r="AA251" s="10"/>
    </row>
    <row r="252" spans="6:27" x14ac:dyDescent="0.2">
      <c r="F252" s="1">
        <v>5.3386959999999997E-2</v>
      </c>
      <c r="G252" s="1">
        <f t="shared" si="42"/>
        <v>53.386959999999995</v>
      </c>
      <c r="H252" s="1">
        <v>198.52110099999999</v>
      </c>
      <c r="I252" s="1">
        <v>400</v>
      </c>
      <c r="J252" s="1"/>
      <c r="K252" s="4">
        <v>5.3386959999999997E-2</v>
      </c>
      <c r="L252" s="4">
        <f t="shared" si="43"/>
        <v>53.386959999999995</v>
      </c>
      <c r="M252" s="4">
        <v>198.52110099999999</v>
      </c>
      <c r="N252" s="4">
        <v>400</v>
      </c>
      <c r="P252" s="8">
        <f t="shared" si="44"/>
        <v>57.039187827744534</v>
      </c>
      <c r="Q252" s="8">
        <f t="shared" si="45"/>
        <v>13.338768105751598</v>
      </c>
      <c r="R252" s="10">
        <f t="shared" si="46"/>
        <v>4.6799944616998483E-3</v>
      </c>
      <c r="S252" s="8">
        <f t="shared" si="47"/>
        <v>36.339131657496011</v>
      </c>
      <c r="T252" s="8">
        <f t="shared" si="48"/>
        <v>290.62845119548211</v>
      </c>
      <c r="U252" s="10">
        <f t="shared" si="49"/>
        <v>0.101968902317207</v>
      </c>
      <c r="V252" s="10"/>
      <c r="W252" s="8">
        <f t="shared" si="50"/>
        <v>36.86298723029698</v>
      </c>
      <c r="X252" s="8">
        <f t="shared" si="51"/>
        <v>407.07907054844304</v>
      </c>
      <c r="Y252" s="10">
        <f t="shared" si="41"/>
        <v>9.5798466680115629E-2</v>
      </c>
      <c r="Z252" s="10">
        <f t="shared" si="52"/>
        <v>0.30951327383509036</v>
      </c>
      <c r="AA252" s="10"/>
    </row>
    <row r="253" spans="6:27" x14ac:dyDescent="0.2">
      <c r="F253" s="1">
        <v>2.9272759999999998E-2</v>
      </c>
      <c r="G253" s="1">
        <f t="shared" si="42"/>
        <v>29.272759999999998</v>
      </c>
      <c r="H253" s="1">
        <v>204.35351700000001</v>
      </c>
      <c r="I253" s="1">
        <v>400</v>
      </c>
      <c r="J253" s="1"/>
      <c r="K253" s="4">
        <v>2.9272759999999998E-2</v>
      </c>
      <c r="L253" s="4">
        <f t="shared" si="43"/>
        <v>29.272759999999998</v>
      </c>
      <c r="M253" s="4">
        <v>204.35351700000001</v>
      </c>
      <c r="N253" s="4">
        <v>400</v>
      </c>
      <c r="P253" s="8">
        <f t="shared" si="44"/>
        <v>54.183420390275785</v>
      </c>
      <c r="Q253" s="8">
        <f t="shared" si="45"/>
        <v>620.54100107965496</v>
      </c>
      <c r="R253" s="10">
        <f t="shared" si="46"/>
        <v>0.72417434934959357</v>
      </c>
      <c r="S253" s="8">
        <f t="shared" si="47"/>
        <v>34.684809175167928</v>
      </c>
      <c r="T253" s="8">
        <f t="shared" si="48"/>
        <v>29.290276274435868</v>
      </c>
      <c r="U253" s="10">
        <f t="shared" si="49"/>
        <v>3.4181894067281261E-2</v>
      </c>
      <c r="V253" s="10"/>
      <c r="W253" s="8">
        <f t="shared" si="50"/>
        <v>35.172582576575941</v>
      </c>
      <c r="X253" s="8">
        <f t="shared" si="51"/>
        <v>361.41195437879986</v>
      </c>
      <c r="Y253" s="10">
        <f t="shared" si="41"/>
        <v>4.0620995149370391E-2</v>
      </c>
      <c r="Z253" s="10">
        <f t="shared" si="52"/>
        <v>0.20154650865090765</v>
      </c>
      <c r="AA253" s="10"/>
    </row>
    <row r="254" spans="6:27" x14ac:dyDescent="0.2">
      <c r="F254" s="1">
        <v>3.1204139999999998E-2</v>
      </c>
      <c r="G254" s="1">
        <f t="shared" si="42"/>
        <v>31.204139999999999</v>
      </c>
      <c r="H254" s="1">
        <v>206.050725</v>
      </c>
      <c r="I254" s="1">
        <v>400</v>
      </c>
      <c r="J254" s="1"/>
      <c r="K254" s="4">
        <v>3.1204139999999998E-2</v>
      </c>
      <c r="L254" s="4">
        <f t="shared" si="43"/>
        <v>31.204139999999999</v>
      </c>
      <c r="M254" s="4">
        <v>206.050725</v>
      </c>
      <c r="N254" s="4">
        <v>400</v>
      </c>
      <c r="P254" s="8">
        <f t="shared" si="44"/>
        <v>53.396990682695893</v>
      </c>
      <c r="Q254" s="8">
        <f t="shared" si="45"/>
        <v>492.52262142443561</v>
      </c>
      <c r="R254" s="10">
        <f t="shared" si="46"/>
        <v>0.50582669657018742</v>
      </c>
      <c r="S254" s="8">
        <f t="shared" si="47"/>
        <v>34.228362216946159</v>
      </c>
      <c r="T254" s="8">
        <f t="shared" si="48"/>
        <v>9.1459200174707505</v>
      </c>
      <c r="U254" s="10">
        <f t="shared" si="49"/>
        <v>9.3929706135176053E-3</v>
      </c>
      <c r="V254" s="10"/>
      <c r="W254" s="8">
        <f t="shared" si="50"/>
        <v>34.706348306379837</v>
      </c>
      <c r="X254" s="8">
        <f t="shared" si="51"/>
        <v>349.34011243934151</v>
      </c>
      <c r="Y254" s="10">
        <f t="shared" si="41"/>
        <v>1.2596779055574131E-2</v>
      </c>
      <c r="Z254" s="10">
        <f t="shared" si="52"/>
        <v>0.11223537345941399</v>
      </c>
      <c r="AA254" s="10"/>
    </row>
    <row r="255" spans="6:27" x14ac:dyDescent="0.2">
      <c r="F255" s="1">
        <v>4.93742E-2</v>
      </c>
      <c r="G255" s="1">
        <f t="shared" si="42"/>
        <v>49.374200000000002</v>
      </c>
      <c r="H255" s="1">
        <v>220.006674</v>
      </c>
      <c r="I255" s="1">
        <v>400</v>
      </c>
      <c r="J255" s="1"/>
      <c r="K255" s="4">
        <v>4.93742E-2</v>
      </c>
      <c r="L255" s="4">
        <f t="shared" si="43"/>
        <v>49.374200000000002</v>
      </c>
      <c r="M255" s="4">
        <v>220.006674</v>
      </c>
      <c r="N255" s="4">
        <v>400</v>
      </c>
      <c r="P255" s="8">
        <f t="shared" si="44"/>
        <v>47.593753250965868</v>
      </c>
      <c r="Q255" s="8">
        <f t="shared" si="45"/>
        <v>3.1699906261462156</v>
      </c>
      <c r="R255" s="10">
        <f t="shared" si="46"/>
        <v>1.3003427306709952E-3</v>
      </c>
      <c r="S255" s="8">
        <f t="shared" si="47"/>
        <v>30.847083330486306</v>
      </c>
      <c r="T255" s="8">
        <f t="shared" si="48"/>
        <v>343.25405208577223</v>
      </c>
      <c r="U255" s="10">
        <f t="shared" si="49"/>
        <v>0.14080417390562633</v>
      </c>
      <c r="V255" s="10"/>
      <c r="W255" s="8">
        <f t="shared" si="50"/>
        <v>31.254849406218391</v>
      </c>
      <c r="X255" s="8">
        <f t="shared" si="51"/>
        <v>266.95977884790392</v>
      </c>
      <c r="Y255" s="10">
        <f t="shared" si="41"/>
        <v>0.13467441966693486</v>
      </c>
      <c r="Z255" s="10">
        <f t="shared" si="52"/>
        <v>0.36698013524840123</v>
      </c>
      <c r="AA255" s="10"/>
    </row>
    <row r="256" spans="6:27" x14ac:dyDescent="0.2">
      <c r="F256" s="1">
        <v>2.6920940000000001E-2</v>
      </c>
      <c r="G256" s="1">
        <f t="shared" si="42"/>
        <v>26.920940000000002</v>
      </c>
      <c r="H256" s="1">
        <v>221.56779900000001</v>
      </c>
      <c r="I256" s="1">
        <v>400</v>
      </c>
      <c r="J256" s="1"/>
      <c r="K256" s="4">
        <v>2.6920940000000001E-2</v>
      </c>
      <c r="L256" s="4">
        <f t="shared" si="43"/>
        <v>26.920940000000002</v>
      </c>
      <c r="M256" s="4">
        <v>221.56779900000001</v>
      </c>
      <c r="N256" s="4">
        <v>400</v>
      </c>
      <c r="P256" s="8">
        <f t="shared" si="44"/>
        <v>47.010557342809207</v>
      </c>
      <c r="Q256" s="8">
        <f t="shared" si="45"/>
        <v>403.59272498050041</v>
      </c>
      <c r="R256" s="10">
        <f t="shared" si="46"/>
        <v>0.55688162622078929</v>
      </c>
      <c r="S256" s="8">
        <f t="shared" si="47"/>
        <v>30.505895109571</v>
      </c>
      <c r="T256" s="8">
        <f t="shared" si="48"/>
        <v>12.851903137639209</v>
      </c>
      <c r="U256" s="10">
        <f t="shared" si="49"/>
        <v>1.7733195561605762E-2</v>
      </c>
      <c r="V256" s="10"/>
      <c r="W256" s="8">
        <f t="shared" si="50"/>
        <v>30.90680058106323</v>
      </c>
      <c r="X256" s="8">
        <f t="shared" si="51"/>
        <v>259.33098184147929</v>
      </c>
      <c r="Y256" s="10">
        <f t="shared" si="41"/>
        <v>2.1921171875950721E-2</v>
      </c>
      <c r="Z256" s="10">
        <f t="shared" si="52"/>
        <v>0.1480580017288857</v>
      </c>
      <c r="AA256" s="10"/>
    </row>
    <row r="257" spans="6:27" x14ac:dyDescent="0.2">
      <c r="F257" s="1">
        <v>2.55096E-2</v>
      </c>
      <c r="G257" s="1">
        <f t="shared" si="42"/>
        <v>25.509599999999999</v>
      </c>
      <c r="H257" s="1">
        <v>230.734308</v>
      </c>
      <c r="I257" s="1">
        <v>400</v>
      </c>
      <c r="J257" s="1"/>
      <c r="K257" s="4">
        <v>2.55096E-2</v>
      </c>
      <c r="L257" s="4">
        <f t="shared" si="43"/>
        <v>25.509599999999999</v>
      </c>
      <c r="M257" s="4">
        <v>230.734308</v>
      </c>
      <c r="N257" s="4">
        <v>400</v>
      </c>
      <c r="P257" s="8">
        <f t="shared" si="44"/>
        <v>43.816010187516866</v>
      </c>
      <c r="Q257" s="8">
        <f t="shared" si="45"/>
        <v>335.12465395362136</v>
      </c>
      <c r="R257" s="10">
        <f t="shared" si="46"/>
        <v>0.51499033790491899</v>
      </c>
      <c r="S257" s="8">
        <f t="shared" si="47"/>
        <v>28.631919700991251</v>
      </c>
      <c r="T257" s="8">
        <f t="shared" si="48"/>
        <v>9.7488803151981003</v>
      </c>
      <c r="U257" s="10">
        <f t="shared" si="49"/>
        <v>1.4981228950148478E-2</v>
      </c>
      <c r="V257" s="10"/>
      <c r="W257" s="8">
        <f t="shared" si="50"/>
        <v>28.995886557658622</v>
      </c>
      <c r="X257" s="8">
        <f t="shared" si="51"/>
        <v>219.63606440428271</v>
      </c>
      <c r="Y257" s="10">
        <f t="shared" si="41"/>
        <v>1.867750516610997E-2</v>
      </c>
      <c r="Z257" s="10">
        <f t="shared" si="52"/>
        <v>0.13666566930326712</v>
      </c>
      <c r="AA257" s="10"/>
    </row>
    <row r="258" spans="6:27" x14ac:dyDescent="0.2">
      <c r="F258" s="1">
        <v>2.411891E-2</v>
      </c>
      <c r="G258" s="1">
        <f t="shared" si="42"/>
        <v>24.11891</v>
      </c>
      <c r="H258" s="1">
        <v>232.033174</v>
      </c>
      <c r="I258" s="1">
        <v>400</v>
      </c>
      <c r="J258" s="1"/>
      <c r="K258" s="4">
        <v>2.411891E-2</v>
      </c>
      <c r="L258" s="4">
        <f t="shared" si="43"/>
        <v>24.11891</v>
      </c>
      <c r="M258" s="4">
        <v>232.033174</v>
      </c>
      <c r="N258" s="4">
        <v>400</v>
      </c>
      <c r="P258" s="8">
        <f t="shared" si="44"/>
        <v>43.392928865965771</v>
      </c>
      <c r="Q258" s="8">
        <f t="shared" si="45"/>
        <v>371.48780324560448</v>
      </c>
      <c r="R258" s="10">
        <f t="shared" si="46"/>
        <v>0.63860042848082266</v>
      </c>
      <c r="S258" s="8">
        <f t="shared" si="47"/>
        <v>28.38305475259595</v>
      </c>
      <c r="T258" s="8">
        <f t="shared" si="48"/>
        <v>18.182930471091574</v>
      </c>
      <c r="U258" s="10">
        <f t="shared" si="49"/>
        <v>3.1257088626942632E-2</v>
      </c>
      <c r="V258" s="10"/>
      <c r="W258" s="8">
        <f t="shared" si="50"/>
        <v>28.742211256227794</v>
      </c>
      <c r="X258" s="8">
        <f t="shared" si="51"/>
        <v>214.64352648028648</v>
      </c>
      <c r="Y258" s="10">
        <f t="shared" si="41"/>
        <v>3.6744219979529813E-2</v>
      </c>
      <c r="Z258" s="10">
        <f t="shared" si="52"/>
        <v>0.19168781906926119</v>
      </c>
      <c r="AA258" s="10"/>
    </row>
    <row r="259" spans="6:27" x14ac:dyDescent="0.2">
      <c r="F259" s="1">
        <v>4.5260229999999999E-2</v>
      </c>
      <c r="G259" s="1">
        <f t="shared" si="42"/>
        <v>45.26023</v>
      </c>
      <c r="H259" s="1">
        <v>234.301658</v>
      </c>
      <c r="I259" s="1">
        <v>400</v>
      </c>
      <c r="J259" s="1"/>
      <c r="K259" s="4">
        <v>4.5260229999999999E-2</v>
      </c>
      <c r="L259" s="4">
        <f t="shared" si="43"/>
        <v>45.26023</v>
      </c>
      <c r="M259" s="4">
        <v>234.301658</v>
      </c>
      <c r="N259" s="4">
        <v>400</v>
      </c>
      <c r="P259" s="8">
        <f t="shared" si="44"/>
        <v>42.670344903009607</v>
      </c>
      <c r="Q259" s="8">
        <f t="shared" si="45"/>
        <v>6.7075048156129391</v>
      </c>
      <c r="R259" s="10">
        <f t="shared" si="46"/>
        <v>3.2743679443154833E-3</v>
      </c>
      <c r="S259" s="8">
        <f t="shared" si="47"/>
        <v>27.957627837918874</v>
      </c>
      <c r="T259" s="8">
        <f t="shared" si="48"/>
        <v>299.38004157925445</v>
      </c>
      <c r="U259" s="10">
        <f t="shared" si="49"/>
        <v>0.14614680693678611</v>
      </c>
      <c r="V259" s="10"/>
      <c r="W259" s="8">
        <f t="shared" si="50"/>
        <v>28.308613159729035</v>
      </c>
      <c r="X259" s="8">
        <f t="shared" si="51"/>
        <v>206.25933866595281</v>
      </c>
      <c r="Y259" s="10">
        <f t="shared" si="41"/>
        <v>0.14027773393419943</v>
      </c>
      <c r="Z259" s="10">
        <f t="shared" si="52"/>
        <v>0.37453669237365705</v>
      </c>
      <c r="AA259" s="10"/>
    </row>
    <row r="260" spans="6:27" x14ac:dyDescent="0.2">
      <c r="F260" s="1">
        <v>6.1640269999999997E-2</v>
      </c>
      <c r="G260" s="1">
        <f t="shared" si="42"/>
        <v>61.640269999999994</v>
      </c>
      <c r="H260" s="1">
        <v>234.74409299999999</v>
      </c>
      <c r="I260" s="1">
        <v>400</v>
      </c>
      <c r="J260" s="1"/>
      <c r="K260" s="4">
        <v>6.1640269999999997E-2</v>
      </c>
      <c r="L260" s="4">
        <f t="shared" si="43"/>
        <v>61.640269999999994</v>
      </c>
      <c r="M260" s="4">
        <v>234.74409299999999</v>
      </c>
      <c r="N260" s="4">
        <v>400</v>
      </c>
      <c r="P260" s="8">
        <f t="shared" si="44"/>
        <v>42.531780717989427</v>
      </c>
      <c r="Q260" s="8">
        <f t="shared" si="45"/>
        <v>365.13436264071271</v>
      </c>
      <c r="R260" s="10">
        <f t="shared" si="46"/>
        <v>9.6100056145877646E-2</v>
      </c>
      <c r="S260" s="8">
        <f t="shared" si="47"/>
        <v>27.875990121224437</v>
      </c>
      <c r="T260" s="8">
        <f t="shared" si="48"/>
        <v>1140.0265957322877</v>
      </c>
      <c r="U260" s="10">
        <f t="shared" si="49"/>
        <v>0.30004467140625951</v>
      </c>
      <c r="V260" s="10"/>
      <c r="W260" s="8">
        <f t="shared" si="50"/>
        <v>28.225414940040334</v>
      </c>
      <c r="X260" s="8">
        <f t="shared" si="51"/>
        <v>204.67210177247296</v>
      </c>
      <c r="Y260" s="10">
        <f t="shared" si="41"/>
        <v>0.29386651226351784</v>
      </c>
      <c r="Z260" s="10">
        <f t="shared" si="52"/>
        <v>0.54209456026003233</v>
      </c>
      <c r="AA260" s="10"/>
    </row>
    <row r="261" spans="6:27" x14ac:dyDescent="0.2">
      <c r="F261" s="1">
        <v>2.3564959999999999E-2</v>
      </c>
      <c r="G261" s="1">
        <f t="shared" si="42"/>
        <v>23.564959999999999</v>
      </c>
      <c r="H261" s="1">
        <v>242.414919</v>
      </c>
      <c r="I261" s="1">
        <v>400</v>
      </c>
      <c r="J261" s="1"/>
      <c r="K261" s="4">
        <v>2.3564959999999999E-2</v>
      </c>
      <c r="L261" s="4">
        <f t="shared" si="43"/>
        <v>23.564959999999999</v>
      </c>
      <c r="M261" s="4">
        <v>242.414919</v>
      </c>
      <c r="N261" s="4">
        <v>400</v>
      </c>
      <c r="P261" s="8">
        <f t="shared" si="44"/>
        <v>40.245151040111942</v>
      </c>
      <c r="Q261" s="8">
        <f t="shared" si="45"/>
        <v>278.22877313463073</v>
      </c>
      <c r="R261" s="10">
        <f t="shared" si="46"/>
        <v>0.50103564853660365</v>
      </c>
      <c r="S261" s="8">
        <f t="shared" si="47"/>
        <v>26.526013025839479</v>
      </c>
      <c r="T261" s="8">
        <f t="shared" si="48"/>
        <v>8.7678350218331378</v>
      </c>
      <c r="U261" s="10">
        <f t="shared" si="49"/>
        <v>1.5789157451017503E-2</v>
      </c>
      <c r="V261" s="10"/>
      <c r="W261" s="8">
        <f t="shared" si="50"/>
        <v>26.849985678514841</v>
      </c>
      <c r="X261" s="8">
        <f t="shared" si="51"/>
        <v>179.4304550645308</v>
      </c>
      <c r="Y261" s="10">
        <f t="shared" si="41"/>
        <v>1.9433191198872758E-2</v>
      </c>
      <c r="Z261" s="10">
        <f t="shared" si="52"/>
        <v>0.13940298131271353</v>
      </c>
      <c r="AA261" s="10"/>
    </row>
    <row r="262" spans="6:27" x14ac:dyDescent="0.2">
      <c r="F262" s="1">
        <v>2.2786560000000001E-2</v>
      </c>
      <c r="G262" s="1">
        <f t="shared" si="42"/>
        <v>22.786560000000001</v>
      </c>
      <c r="H262" s="1">
        <v>258.85334399999999</v>
      </c>
      <c r="I262" s="1">
        <v>400</v>
      </c>
      <c r="J262" s="1"/>
      <c r="K262" s="4">
        <v>2.2786560000000001E-2</v>
      </c>
      <c r="L262" s="4">
        <f t="shared" si="43"/>
        <v>22.786560000000001</v>
      </c>
      <c r="M262" s="4">
        <v>258.85334399999999</v>
      </c>
      <c r="N262" s="4">
        <v>400</v>
      </c>
      <c r="P262" s="8">
        <f t="shared" si="44"/>
        <v>35.990673846247972</v>
      </c>
      <c r="Q262" s="8">
        <f t="shared" si="45"/>
        <v>174.34862246467739</v>
      </c>
      <c r="R262" s="10">
        <f t="shared" si="46"/>
        <v>0.33578476493698989</v>
      </c>
      <c r="S262" s="8">
        <f t="shared" si="47"/>
        <v>23.998973773010686</v>
      </c>
      <c r="T262" s="8">
        <f t="shared" si="48"/>
        <v>1.4699471569860036</v>
      </c>
      <c r="U262" s="10">
        <f t="shared" si="49"/>
        <v>2.8310281641504855E-3</v>
      </c>
      <c r="V262" s="10"/>
      <c r="W262" s="8">
        <f t="shared" si="50"/>
        <v>24.277111989205</v>
      </c>
      <c r="X262" s="8">
        <f t="shared" si="51"/>
        <v>137.20753137877199</v>
      </c>
      <c r="Y262" s="10">
        <f t="shared" si="41"/>
        <v>4.2789451967350633E-3</v>
      </c>
      <c r="Z262" s="10">
        <f t="shared" si="52"/>
        <v>6.5413646869250941E-2</v>
      </c>
      <c r="AA262" s="10"/>
    </row>
    <row r="263" spans="6:27" x14ac:dyDescent="0.2">
      <c r="F263" s="1">
        <v>2.10276E-2</v>
      </c>
      <c r="G263" s="1">
        <f t="shared" si="42"/>
        <v>21.0276</v>
      </c>
      <c r="H263" s="1">
        <v>259.76974300000001</v>
      </c>
      <c r="I263" s="1">
        <v>400</v>
      </c>
      <c r="J263" s="1"/>
      <c r="K263" s="4">
        <v>2.10276E-2</v>
      </c>
      <c r="L263" s="4">
        <f t="shared" si="43"/>
        <v>21.0276</v>
      </c>
      <c r="M263" s="4">
        <v>259.76974300000001</v>
      </c>
      <c r="N263" s="4">
        <v>400</v>
      </c>
      <c r="P263" s="8">
        <f t="shared" si="44"/>
        <v>35.776129052939417</v>
      </c>
      <c r="Q263" s="8">
        <f t="shared" si="45"/>
        <v>217.51910922539807</v>
      </c>
      <c r="R263" s="10">
        <f t="shared" si="46"/>
        <v>0.49194664383353937</v>
      </c>
      <c r="S263" s="8">
        <f t="shared" si="47"/>
        <v>23.870958867428708</v>
      </c>
      <c r="T263" s="8">
        <f t="shared" si="48"/>
        <v>8.0846896489854689</v>
      </c>
      <c r="U263" s="10">
        <f t="shared" si="49"/>
        <v>1.8284535797417491E-2</v>
      </c>
      <c r="V263" s="10"/>
      <c r="W263" s="8">
        <f t="shared" si="50"/>
        <v>24.146838866672574</v>
      </c>
      <c r="X263" s="8">
        <f t="shared" si="51"/>
        <v>135.24039023640231</v>
      </c>
      <c r="Y263" s="10">
        <f t="shared" si="41"/>
        <v>2.2004821668231388E-2</v>
      </c>
      <c r="Z263" s="10">
        <f t="shared" si="52"/>
        <v>0.14834022269172778</v>
      </c>
      <c r="AA263" s="10"/>
    </row>
    <row r="264" spans="6:27" x14ac:dyDescent="0.2">
      <c r="F264" s="1">
        <v>3.923339E-2</v>
      </c>
      <c r="G264" s="1">
        <f t="shared" si="42"/>
        <v>39.23339</v>
      </c>
      <c r="H264" s="1">
        <v>262.83137799999997</v>
      </c>
      <c r="I264" s="1">
        <v>400</v>
      </c>
      <c r="J264" s="1"/>
      <c r="K264" s="4">
        <v>3.923339E-2</v>
      </c>
      <c r="L264" s="4">
        <f t="shared" si="43"/>
        <v>39.23339</v>
      </c>
      <c r="M264" s="4">
        <v>262.83137799999997</v>
      </c>
      <c r="N264" s="4">
        <v>400</v>
      </c>
      <c r="P264" s="8">
        <f t="shared" si="44"/>
        <v>35.074903297056409</v>
      </c>
      <c r="Q264" s="8">
        <f t="shared" si="45"/>
        <v>17.293011658558662</v>
      </c>
      <c r="R264" s="10">
        <f t="shared" si="46"/>
        <v>1.1234634901823592E-2</v>
      </c>
      <c r="S264" s="8">
        <f t="shared" si="47"/>
        <v>23.452129496859317</v>
      </c>
      <c r="T264" s="8">
        <f t="shared" si="48"/>
        <v>249.04818306798811</v>
      </c>
      <c r="U264" s="10">
        <f t="shared" si="49"/>
        <v>0.16179746275407159</v>
      </c>
      <c r="V264" s="10"/>
      <c r="W264" s="8">
        <f t="shared" si="50"/>
        <v>23.720664656666862</v>
      </c>
      <c r="X264" s="8">
        <f t="shared" si="51"/>
        <v>128.91873510291506</v>
      </c>
      <c r="Y264" s="10">
        <f t="shared" ref="Y264:Y279" si="53">(ABS(W264-L264)/L264)^2</f>
        <v>0.15633799421370964</v>
      </c>
      <c r="Z264" s="10">
        <f t="shared" si="52"/>
        <v>0.39539599670926062</v>
      </c>
      <c r="AA264" s="10"/>
    </row>
    <row r="265" spans="6:27" x14ac:dyDescent="0.2">
      <c r="F265" s="1">
        <v>1.879281E-2</v>
      </c>
      <c r="G265" s="1">
        <f t="shared" ref="G265:G329" si="54">F265*1000</f>
        <v>18.792809999999999</v>
      </c>
      <c r="H265" s="1">
        <v>281.11371700000001</v>
      </c>
      <c r="I265" s="1">
        <v>400</v>
      </c>
      <c r="J265" s="1"/>
      <c r="K265" s="4">
        <v>1.879281E-2</v>
      </c>
      <c r="L265" s="4">
        <f t="shared" ref="L265:L329" si="55">K265*1000</f>
        <v>18.792809999999999</v>
      </c>
      <c r="M265" s="4">
        <v>281.11371700000001</v>
      </c>
      <c r="N265" s="4">
        <v>400</v>
      </c>
      <c r="P265" s="8">
        <f t="shared" ref="P265:P328" si="56">(((8.314*N265)/$M265)*(1+P$5/($M265-P$4))-P$3/($M265^2))</f>
        <v>31.334566334834872</v>
      </c>
      <c r="Q265" s="8">
        <f t="shared" ref="Q265:Q280" si="57">(P265-L265)^2</f>
        <v>157.29565196237064</v>
      </c>
      <c r="R265" s="10">
        <f t="shared" ref="R265:R328" si="58">(ABS(P265-L265)/L265)^2</f>
        <v>0.44538262635402026</v>
      </c>
      <c r="S265" s="8">
        <f t="shared" ref="S265:S328" si="59">(((8.314*N265)/$M265)*(1+S$5/($M265-S$4))-S$3/($M265^2))</f>
        <v>21.206346857470951</v>
      </c>
      <c r="T265" s="8">
        <f t="shared" ref="T265:T280" si="60">(S265-L265)^2</f>
        <v>5.8251601623707572</v>
      </c>
      <c r="U265" s="10">
        <f t="shared" ref="U265:U328" si="61">(ABS(S265-L265)/L265)^2</f>
        <v>1.6493940548783611E-2</v>
      </c>
      <c r="V265" s="10"/>
      <c r="W265" s="8">
        <f t="shared" ref="W265:W328" si="62">(((8.314*N265)/$M265)*(1+W$5/($M265-W$4))-W$3/($M265^2))</f>
        <v>21.436647683712199</v>
      </c>
      <c r="X265" s="8">
        <f t="shared" ref="X265:X280" si="63">(W265-P265)^2</f>
        <v>97.968793624242068</v>
      </c>
      <c r="Y265" s="10">
        <f t="shared" si="53"/>
        <v>1.9791838160229266E-2</v>
      </c>
      <c r="Z265" s="10">
        <f t="shared" ref="Z265:Z328" si="64">(ABS(W265-L265)/L265)</f>
        <v>0.14068346797058021</v>
      </c>
      <c r="AA265" s="10"/>
    </row>
    <row r="266" spans="6:27" x14ac:dyDescent="0.2">
      <c r="F266" s="1">
        <v>1.897828E-2</v>
      </c>
      <c r="G266" s="1">
        <f t="shared" si="54"/>
        <v>18.978280000000002</v>
      </c>
      <c r="H266" s="1">
        <v>296.10163899999998</v>
      </c>
      <c r="I266" s="1">
        <v>400</v>
      </c>
      <c r="J266" s="1"/>
      <c r="K266" s="4">
        <v>1.897828E-2</v>
      </c>
      <c r="L266" s="4">
        <f t="shared" si="55"/>
        <v>18.978280000000002</v>
      </c>
      <c r="M266" s="4">
        <v>296.10163899999998</v>
      </c>
      <c r="N266" s="4">
        <v>400</v>
      </c>
      <c r="P266" s="8">
        <f t="shared" si="56"/>
        <v>28.748847355843893</v>
      </c>
      <c r="Q266" s="8">
        <f t="shared" si="57"/>
        <v>95.463986455082278</v>
      </c>
      <c r="R266" s="10">
        <f t="shared" si="58"/>
        <v>0.26504881469744096</v>
      </c>
      <c r="S266" s="8">
        <f t="shared" si="59"/>
        <v>19.640797635625979</v>
      </c>
      <c r="T266" s="8">
        <f t="shared" si="60"/>
        <v>0.43892961751543597</v>
      </c>
      <c r="U266" s="10">
        <f t="shared" si="61"/>
        <v>1.2186561569247553E-3</v>
      </c>
      <c r="V266" s="10"/>
      <c r="W266" s="8">
        <f t="shared" si="62"/>
        <v>19.845616015132151</v>
      </c>
      <c r="X266" s="8">
        <f t="shared" si="63"/>
        <v>79.267528306231796</v>
      </c>
      <c r="Y266" s="10">
        <f t="shared" si="53"/>
        <v>2.0886278329245826E-3</v>
      </c>
      <c r="Z266" s="10">
        <f t="shared" si="64"/>
        <v>4.5701507993988366E-2</v>
      </c>
      <c r="AA266" s="10"/>
    </row>
    <row r="267" spans="6:27" x14ac:dyDescent="0.2">
      <c r="F267" s="1">
        <v>3.71253E-2</v>
      </c>
      <c r="G267" s="1">
        <f t="shared" si="54"/>
        <v>37.125300000000003</v>
      </c>
      <c r="H267" s="1">
        <v>298.06974100000002</v>
      </c>
      <c r="I267" s="1">
        <v>400</v>
      </c>
      <c r="J267" s="1"/>
      <c r="K267" s="4">
        <v>3.71253E-2</v>
      </c>
      <c r="L267" s="4">
        <f t="shared" si="55"/>
        <v>37.125300000000003</v>
      </c>
      <c r="M267" s="4">
        <v>298.06974100000002</v>
      </c>
      <c r="N267" s="4">
        <v>400</v>
      </c>
      <c r="P267" s="8">
        <f t="shared" si="56"/>
        <v>28.436532059928478</v>
      </c>
      <c r="Q267" s="8">
        <f t="shared" si="57"/>
        <v>75.494688316414766</v>
      </c>
      <c r="R267" s="10">
        <f t="shared" si="58"/>
        <v>5.4774251672299434E-2</v>
      </c>
      <c r="S267" s="8">
        <f t="shared" si="59"/>
        <v>19.450894868892785</v>
      </c>
      <c r="T267" s="8">
        <f t="shared" si="60"/>
        <v>312.38459673850912</v>
      </c>
      <c r="U267" s="10">
        <f t="shared" si="61"/>
        <v>0.22664683969010455</v>
      </c>
      <c r="V267" s="10"/>
      <c r="W267" s="8">
        <f t="shared" si="62"/>
        <v>19.652689157562541</v>
      </c>
      <c r="X267" s="8">
        <f t="shared" si="63"/>
        <v>77.155896133444443</v>
      </c>
      <c r="Y267" s="10">
        <f t="shared" si="53"/>
        <v>0.22150098657278205</v>
      </c>
      <c r="Z267" s="10">
        <f t="shared" si="64"/>
        <v>0.47063891315187917</v>
      </c>
      <c r="AA267" s="10"/>
    </row>
    <row r="268" spans="6:27" x14ac:dyDescent="0.2">
      <c r="F268" s="1">
        <v>1.6503839999999999E-2</v>
      </c>
      <c r="G268" s="1">
        <f t="shared" si="54"/>
        <v>16.50384</v>
      </c>
      <c r="H268" s="1">
        <v>298.46101499999997</v>
      </c>
      <c r="I268" s="1">
        <v>400</v>
      </c>
      <c r="J268" s="1"/>
      <c r="K268" s="4">
        <v>1.6503839999999999E-2</v>
      </c>
      <c r="L268" s="4">
        <f t="shared" si="55"/>
        <v>16.50384</v>
      </c>
      <c r="M268" s="4">
        <v>298.46101499999997</v>
      </c>
      <c r="N268" s="4">
        <v>400</v>
      </c>
      <c r="P268" s="8">
        <f t="shared" si="56"/>
        <v>28.375137101497661</v>
      </c>
      <c r="Q268" s="8">
        <f t="shared" si="57"/>
        <v>140.92769487202676</v>
      </c>
      <c r="R268" s="10">
        <f t="shared" si="58"/>
        <v>0.51739989835641897</v>
      </c>
      <c r="S268" s="8">
        <f t="shared" si="59"/>
        <v>19.413542152376486</v>
      </c>
      <c r="T268" s="8">
        <f t="shared" si="60"/>
        <v>8.466366615544354</v>
      </c>
      <c r="U268" s="10">
        <f t="shared" si="61"/>
        <v>3.1083295801500609E-2</v>
      </c>
      <c r="V268" s="10"/>
      <c r="W268" s="8">
        <f t="shared" si="62"/>
        <v>19.61474334570444</v>
      </c>
      <c r="X268" s="8">
        <f t="shared" si="63"/>
        <v>76.74449875654085</v>
      </c>
      <c r="Y268" s="10">
        <f t="shared" si="53"/>
        <v>3.5530639705164513E-2</v>
      </c>
      <c r="Z268" s="10">
        <f t="shared" si="64"/>
        <v>0.18849572861251926</v>
      </c>
      <c r="AA268" s="10"/>
    </row>
    <row r="269" spans="6:27" x14ac:dyDescent="0.2">
      <c r="F269" s="1">
        <v>1.522216E-2</v>
      </c>
      <c r="G269" s="1">
        <f t="shared" si="54"/>
        <v>15.222160000000001</v>
      </c>
      <c r="H269" s="1">
        <v>317.77753200000001</v>
      </c>
      <c r="I269" s="1">
        <v>400</v>
      </c>
      <c r="J269" s="1"/>
      <c r="K269" s="4">
        <v>1.522216E-2</v>
      </c>
      <c r="L269" s="4">
        <f t="shared" si="55"/>
        <v>15.222160000000001</v>
      </c>
      <c r="M269" s="4">
        <v>317.77753200000001</v>
      </c>
      <c r="N269" s="4">
        <v>400</v>
      </c>
      <c r="P269" s="8">
        <f t="shared" si="56"/>
        <v>25.605766805848262</v>
      </c>
      <c r="Q269" s="8">
        <f t="shared" si="57"/>
        <v>107.81929029845833</v>
      </c>
      <c r="R269" s="10">
        <f t="shared" si="58"/>
        <v>0.46531162616256166</v>
      </c>
      <c r="S269" s="8">
        <f t="shared" si="59"/>
        <v>17.720807091459985</v>
      </c>
      <c r="T269" s="8">
        <f t="shared" si="60"/>
        <v>6.2432372876614401</v>
      </c>
      <c r="U269" s="10">
        <f t="shared" si="61"/>
        <v>2.6943702623147617E-2</v>
      </c>
      <c r="V269" s="10"/>
      <c r="W269" s="8">
        <f t="shared" si="62"/>
        <v>17.895734014382075</v>
      </c>
      <c r="X269" s="8">
        <f t="shared" si="63"/>
        <v>59.444605645483882</v>
      </c>
      <c r="Y269" s="10">
        <f t="shared" si="53"/>
        <v>3.0848344195266924E-2</v>
      </c>
      <c r="Z269" s="10">
        <f t="shared" si="64"/>
        <v>0.1756369670521184</v>
      </c>
      <c r="AA269" s="10"/>
    </row>
    <row r="270" spans="6:27" x14ac:dyDescent="0.2">
      <c r="F270" s="1">
        <v>2.6740170000000001E-2</v>
      </c>
      <c r="G270" s="1">
        <f t="shared" si="54"/>
        <v>26.740169999999999</v>
      </c>
      <c r="H270" s="1">
        <v>333.267562</v>
      </c>
      <c r="I270" s="1">
        <v>400</v>
      </c>
      <c r="J270" s="1"/>
      <c r="K270" s="4">
        <v>2.6740170000000001E-2</v>
      </c>
      <c r="L270" s="4">
        <f t="shared" si="55"/>
        <v>26.740169999999999</v>
      </c>
      <c r="M270" s="4">
        <v>333.267562</v>
      </c>
      <c r="N270" s="4">
        <v>400</v>
      </c>
      <c r="P270" s="8">
        <f t="shared" si="56"/>
        <v>23.705234660772593</v>
      </c>
      <c r="Q270" s="8">
        <f t="shared" si="57"/>
        <v>9.2108325132913702</v>
      </c>
      <c r="R270" s="10">
        <f t="shared" si="58"/>
        <v>1.2881622189636866E-2</v>
      </c>
      <c r="S270" s="8">
        <f t="shared" si="59"/>
        <v>16.54936741329141</v>
      </c>
      <c r="T270" s="8">
        <f t="shared" si="60"/>
        <v>103.85245736126647</v>
      </c>
      <c r="U270" s="10">
        <f t="shared" si="61"/>
        <v>0.14524073879996821</v>
      </c>
      <c r="V270" s="10"/>
      <c r="W270" s="8">
        <f t="shared" si="62"/>
        <v>16.706818790778975</v>
      </c>
      <c r="X270" s="8">
        <f t="shared" si="63"/>
        <v>48.977824689378529</v>
      </c>
      <c r="Y270" s="10">
        <f t="shared" si="53"/>
        <v>0.1407873717057071</v>
      </c>
      <c r="Z270" s="10">
        <f t="shared" si="64"/>
        <v>0.37521643314986497</v>
      </c>
      <c r="AA270" s="10"/>
    </row>
    <row r="271" spans="6:27" x14ac:dyDescent="0.2">
      <c r="F271" s="1">
        <v>1.581892E-2</v>
      </c>
      <c r="G271" s="1">
        <f t="shared" si="54"/>
        <v>15.81892</v>
      </c>
      <c r="H271" s="1">
        <v>333.522875</v>
      </c>
      <c r="I271" s="1">
        <v>400</v>
      </c>
      <c r="J271" s="1"/>
      <c r="K271" s="4">
        <v>1.581892E-2</v>
      </c>
      <c r="L271" s="4">
        <f t="shared" si="55"/>
        <v>15.81892</v>
      </c>
      <c r="M271" s="4">
        <v>333.522875</v>
      </c>
      <c r="N271" s="4">
        <v>400</v>
      </c>
      <c r="P271" s="8">
        <f t="shared" si="56"/>
        <v>23.675972852358413</v>
      </c>
      <c r="Q271" s="8">
        <f t="shared" si="57"/>
        <v>61.73327952475347</v>
      </c>
      <c r="R271" s="10">
        <f t="shared" si="58"/>
        <v>0.24669803464099999</v>
      </c>
      <c r="S271" s="8">
        <f t="shared" si="59"/>
        <v>16.531262806754892</v>
      </c>
      <c r="T271" s="8">
        <f t="shared" si="60"/>
        <v>0.50743227433543714</v>
      </c>
      <c r="U271" s="10">
        <f t="shared" si="61"/>
        <v>2.0277967695166762E-3</v>
      </c>
      <c r="V271" s="10"/>
      <c r="W271" s="8">
        <f t="shared" si="62"/>
        <v>16.68844875267893</v>
      </c>
      <c r="X271" s="8">
        <f t="shared" si="63"/>
        <v>48.825493043601568</v>
      </c>
      <c r="Y271" s="10">
        <f t="shared" si="53"/>
        <v>3.0214418150132203E-3</v>
      </c>
      <c r="Z271" s="10">
        <f t="shared" si="64"/>
        <v>5.4967643346001474E-2</v>
      </c>
      <c r="AA271" s="10"/>
    </row>
    <row r="272" spans="6:27" x14ac:dyDescent="0.2">
      <c r="F272" s="1">
        <v>1.3050600000000001E-2</v>
      </c>
      <c r="G272" s="1">
        <f t="shared" si="54"/>
        <v>13.050600000000001</v>
      </c>
      <c r="H272" s="1">
        <v>355.64298300000002</v>
      </c>
      <c r="I272" s="1">
        <v>400</v>
      </c>
      <c r="J272" s="1"/>
      <c r="K272" s="4">
        <v>1.3050600000000001E-2</v>
      </c>
      <c r="L272" s="4">
        <f t="shared" si="55"/>
        <v>13.050600000000001</v>
      </c>
      <c r="M272" s="4">
        <v>355.64298300000002</v>
      </c>
      <c r="N272" s="4">
        <v>400</v>
      </c>
      <c r="P272" s="8">
        <f t="shared" si="56"/>
        <v>21.360188356417375</v>
      </c>
      <c r="Q272" s="8">
        <f t="shared" si="57"/>
        <v>69.049258653107188</v>
      </c>
      <c r="R272" s="10">
        <f t="shared" si="58"/>
        <v>0.40541336582756859</v>
      </c>
      <c r="S272" s="8">
        <f t="shared" si="59"/>
        <v>15.09124623787314</v>
      </c>
      <c r="T272" s="8">
        <f t="shared" si="60"/>
        <v>4.1642370681457948</v>
      </c>
      <c r="U272" s="10">
        <f t="shared" si="61"/>
        <v>2.4449753680663783E-2</v>
      </c>
      <c r="V272" s="10"/>
      <c r="W272" s="8">
        <f t="shared" si="62"/>
        <v>15.227785538896319</v>
      </c>
      <c r="X272" s="8">
        <f t="shared" si="63"/>
        <v>37.606364316340191</v>
      </c>
      <c r="Y272" s="10">
        <f t="shared" si="53"/>
        <v>2.7831071335904886E-2</v>
      </c>
      <c r="Z272" s="10">
        <f t="shared" si="64"/>
        <v>0.16682647072903295</v>
      </c>
      <c r="AA272" s="10"/>
    </row>
    <row r="273" spans="6:27" x14ac:dyDescent="0.2">
      <c r="F273" s="1">
        <v>1.414412E-2</v>
      </c>
      <c r="G273" s="1">
        <f t="shared" si="54"/>
        <v>14.144119999999999</v>
      </c>
      <c r="H273" s="1">
        <v>383.49858999999998</v>
      </c>
      <c r="I273" s="1">
        <v>400</v>
      </c>
      <c r="J273" s="1"/>
      <c r="K273" s="4">
        <v>1.414412E-2</v>
      </c>
      <c r="L273" s="4">
        <f t="shared" si="55"/>
        <v>14.144119999999999</v>
      </c>
      <c r="M273" s="4">
        <v>383.49858999999998</v>
      </c>
      <c r="N273" s="4">
        <v>400</v>
      </c>
      <c r="P273" s="8">
        <f t="shared" si="56"/>
        <v>18.958786942930743</v>
      </c>
      <c r="Q273" s="8">
        <f t="shared" si="57"/>
        <v>23.181017771350078</v>
      </c>
      <c r="R273" s="10">
        <f t="shared" si="58"/>
        <v>0.11587256888750609</v>
      </c>
      <c r="S273" s="8">
        <f t="shared" si="59"/>
        <v>13.58116440435218</v>
      </c>
      <c r="T273" s="8">
        <f t="shared" si="60"/>
        <v>0.31691900267119139</v>
      </c>
      <c r="U273" s="10">
        <f t="shared" si="61"/>
        <v>1.5841504169917483E-3</v>
      </c>
      <c r="V273" s="10"/>
      <c r="W273" s="8">
        <f t="shared" si="62"/>
        <v>13.697073000485094</v>
      </c>
      <c r="X273" s="8">
        <f t="shared" si="63"/>
        <v>27.685633612126935</v>
      </c>
      <c r="Y273" s="10">
        <f t="shared" si="53"/>
        <v>9.9897473374831506E-4</v>
      </c>
      <c r="Z273" s="10">
        <f t="shared" si="64"/>
        <v>3.1606561561617473E-2</v>
      </c>
      <c r="AA273" s="10"/>
    </row>
    <row r="274" spans="6:27" x14ac:dyDescent="0.2">
      <c r="F274" s="1">
        <v>1.1882729999999999E-2</v>
      </c>
      <c r="G274" s="1">
        <f t="shared" si="54"/>
        <v>11.882729999999999</v>
      </c>
      <c r="H274" s="1">
        <v>389.339088</v>
      </c>
      <c r="I274" s="1">
        <v>400</v>
      </c>
      <c r="J274" s="1"/>
      <c r="K274" s="4">
        <v>1.1882729999999999E-2</v>
      </c>
      <c r="L274" s="4">
        <f t="shared" si="55"/>
        <v>11.882729999999999</v>
      </c>
      <c r="M274" s="4">
        <v>389.339088</v>
      </c>
      <c r="N274" s="4">
        <v>400</v>
      </c>
      <c r="P274" s="8">
        <f t="shared" si="56"/>
        <v>18.514807832672091</v>
      </c>
      <c r="Q274" s="8">
        <f t="shared" si="57"/>
        <v>43.98445637862055</v>
      </c>
      <c r="R274" s="10">
        <f t="shared" si="58"/>
        <v>0.31150625408210769</v>
      </c>
      <c r="S274" s="8">
        <f t="shared" si="59"/>
        <v>13.299850215484788</v>
      </c>
      <c r="T274" s="8">
        <f t="shared" si="60"/>
        <v>2.008229705135657</v>
      </c>
      <c r="U274" s="10">
        <f t="shared" si="61"/>
        <v>1.4222663283552522E-2</v>
      </c>
      <c r="V274" s="10"/>
      <c r="W274" s="8">
        <f t="shared" si="62"/>
        <v>13.41203556910588</v>
      </c>
      <c r="X274" s="8">
        <f t="shared" si="63"/>
        <v>26.038284773820628</v>
      </c>
      <c r="Y274" s="10">
        <f t="shared" si="53"/>
        <v>1.656365140118652E-2</v>
      </c>
      <c r="Z274" s="10">
        <f t="shared" si="64"/>
        <v>0.12869985004337231</v>
      </c>
      <c r="AA274" s="10"/>
    </row>
    <row r="275" spans="6:27" x14ac:dyDescent="0.2">
      <c r="F275" s="1">
        <v>2.7024909999999999E-2</v>
      </c>
      <c r="G275" s="1">
        <f t="shared" si="54"/>
        <v>27.024909999999998</v>
      </c>
      <c r="H275" s="1">
        <v>391.93325499999997</v>
      </c>
      <c r="I275" s="1">
        <v>400</v>
      </c>
      <c r="J275" s="1"/>
      <c r="K275" s="4">
        <v>2.7024909999999999E-2</v>
      </c>
      <c r="L275" s="4">
        <f t="shared" si="55"/>
        <v>27.024909999999998</v>
      </c>
      <c r="M275" s="4">
        <v>391.93325499999997</v>
      </c>
      <c r="N275" s="4">
        <v>400</v>
      </c>
      <c r="P275" s="8">
        <f t="shared" si="56"/>
        <v>18.323440250568915</v>
      </c>
      <c r="Q275" s="8">
        <f t="shared" si="57"/>
        <v>75.715575800264247</v>
      </c>
      <c r="R275" s="10">
        <f t="shared" si="58"/>
        <v>0.10367086371198908</v>
      </c>
      <c r="S275" s="8">
        <f t="shared" si="59"/>
        <v>13.178374903120135</v>
      </c>
      <c r="T275" s="8">
        <f t="shared" si="60"/>
        <v>191.72653418912586</v>
      </c>
      <c r="U275" s="10">
        <f t="shared" si="61"/>
        <v>0.26251474925484897</v>
      </c>
      <c r="V275" s="10"/>
      <c r="W275" s="8">
        <f t="shared" si="62"/>
        <v>13.288964470410997</v>
      </c>
      <c r="X275" s="8">
        <f t="shared" si="63"/>
        <v>25.345946380996672</v>
      </c>
      <c r="Y275" s="10">
        <f t="shared" si="53"/>
        <v>0.25833818691652904</v>
      </c>
      <c r="Z275" s="10">
        <f t="shared" si="64"/>
        <v>0.50826979736802091</v>
      </c>
      <c r="AA275" s="10"/>
    </row>
    <row r="276" spans="6:27" x14ac:dyDescent="0.2">
      <c r="F276" s="1">
        <v>2.287401E-2</v>
      </c>
      <c r="G276" s="1">
        <f t="shared" si="54"/>
        <v>22.874009999999998</v>
      </c>
      <c r="H276" s="1">
        <v>431.98355700000002</v>
      </c>
      <c r="I276" s="1">
        <v>400</v>
      </c>
      <c r="J276" s="1"/>
      <c r="K276" s="4">
        <v>2.287401E-2</v>
      </c>
      <c r="L276" s="4">
        <f t="shared" si="55"/>
        <v>22.874009999999998</v>
      </c>
      <c r="M276" s="4">
        <v>431.98355700000002</v>
      </c>
      <c r="N276" s="4">
        <v>400</v>
      </c>
      <c r="P276" s="8">
        <f t="shared" si="56"/>
        <v>15.760060417312996</v>
      </c>
      <c r="Q276" s="8">
        <f t="shared" si="57"/>
        <v>50.608278665012577</v>
      </c>
      <c r="R276" s="10">
        <f t="shared" si="58"/>
        <v>9.6724602288296602E-2</v>
      </c>
      <c r="S276" s="8">
        <f t="shared" si="59"/>
        <v>11.537182262249251</v>
      </c>
      <c r="T276" s="8">
        <f t="shared" si="60"/>
        <v>128.52366315543472</v>
      </c>
      <c r="U276" s="10">
        <f t="shared" si="61"/>
        <v>0.24563965681643937</v>
      </c>
      <c r="V276" s="10"/>
      <c r="W276" s="8">
        <f t="shared" si="62"/>
        <v>11.626941368850312</v>
      </c>
      <c r="X276" s="8">
        <f t="shared" si="63"/>
        <v>17.082673068765079</v>
      </c>
      <c r="Y276" s="10">
        <f t="shared" si="53"/>
        <v>0.24176536097598433</v>
      </c>
      <c r="Z276" s="10">
        <f t="shared" si="64"/>
        <v>0.49169641139221704</v>
      </c>
      <c r="AA276" s="10"/>
    </row>
    <row r="277" spans="6:27" x14ac:dyDescent="0.2">
      <c r="F277" s="1">
        <v>1.0923250000000001E-2</v>
      </c>
      <c r="G277" s="1">
        <f t="shared" si="54"/>
        <v>10.923250000000001</v>
      </c>
      <c r="H277" s="1">
        <v>435.46865500000001</v>
      </c>
      <c r="I277" s="1">
        <v>400</v>
      </c>
      <c r="J277" s="1"/>
      <c r="K277" s="4">
        <v>1.0923250000000001E-2</v>
      </c>
      <c r="L277" s="4">
        <f t="shared" si="55"/>
        <v>10.923250000000001</v>
      </c>
      <c r="M277" s="4">
        <v>435.46865500000001</v>
      </c>
      <c r="N277" s="4">
        <v>400</v>
      </c>
      <c r="P277" s="8">
        <f t="shared" si="56"/>
        <v>15.567091849169101</v>
      </c>
      <c r="Q277" s="8">
        <f t="shared" si="57"/>
        <v>21.565267120094283</v>
      </c>
      <c r="R277" s="10">
        <f t="shared" si="58"/>
        <v>0.18073867538025071</v>
      </c>
      <c r="S277" s="8">
        <f t="shared" si="59"/>
        <v>11.412486054109291</v>
      </c>
      <c r="T277" s="8">
        <f t="shared" si="60"/>
        <v>0.23935191664042765</v>
      </c>
      <c r="U277" s="10">
        <f t="shared" si="61"/>
        <v>2.0060103184627721E-3</v>
      </c>
      <c r="V277" s="10"/>
      <c r="W277" s="8">
        <f t="shared" si="62"/>
        <v>11.500719723675035</v>
      </c>
      <c r="X277" s="8">
        <f t="shared" si="63"/>
        <v>16.535382262995128</v>
      </c>
      <c r="Y277" s="10">
        <f t="shared" si="53"/>
        <v>2.7948254666753116E-3</v>
      </c>
      <c r="Z277" s="10">
        <f t="shared" si="64"/>
        <v>5.2866108866411868E-2</v>
      </c>
      <c r="AA277" s="10"/>
    </row>
    <row r="278" spans="6:27" x14ac:dyDescent="0.2">
      <c r="F278" s="1">
        <v>1.0640169999999999E-2</v>
      </c>
      <c r="G278" s="1">
        <f t="shared" si="54"/>
        <v>10.640169999999999</v>
      </c>
      <c r="H278" s="1">
        <v>447.06591400000002</v>
      </c>
      <c r="I278" s="1">
        <v>400</v>
      </c>
      <c r="J278" s="1"/>
      <c r="K278" s="4">
        <v>1.0640169999999999E-2</v>
      </c>
      <c r="L278" s="4">
        <f t="shared" si="55"/>
        <v>10.640169999999999</v>
      </c>
      <c r="M278" s="4">
        <v>447.06591400000002</v>
      </c>
      <c r="N278" s="4">
        <v>400</v>
      </c>
      <c r="P278" s="8">
        <f t="shared" si="56"/>
        <v>14.954243178322157</v>
      </c>
      <c r="Q278" s="8">
        <f t="shared" si="57"/>
        <v>18.611227387918643</v>
      </c>
      <c r="R278" s="10">
        <f t="shared" si="58"/>
        <v>0.16439094107301253</v>
      </c>
      <c r="S278" s="8">
        <f t="shared" si="59"/>
        <v>11.015285752168412</v>
      </c>
      <c r="T278" s="8">
        <f t="shared" si="60"/>
        <v>0.14071182752487355</v>
      </c>
      <c r="U278" s="10">
        <f t="shared" si="61"/>
        <v>1.242892221172539E-3</v>
      </c>
      <c r="V278" s="10"/>
      <c r="W278" s="8">
        <f t="shared" si="62"/>
        <v>11.09871632044934</v>
      </c>
      <c r="X278" s="8">
        <f t="shared" si="63"/>
        <v>14.865087351778641</v>
      </c>
      <c r="Y278" s="10">
        <f t="shared" si="53"/>
        <v>1.8572454029780576E-3</v>
      </c>
      <c r="Z278" s="10">
        <f t="shared" si="64"/>
        <v>4.3095770128610739E-2</v>
      </c>
      <c r="AA278" s="10"/>
    </row>
    <row r="279" spans="6:27" x14ac:dyDescent="0.2">
      <c r="F279" s="1">
        <v>2.6764329999999999E-2</v>
      </c>
      <c r="G279" s="1">
        <f t="shared" si="54"/>
        <v>26.764330000000001</v>
      </c>
      <c r="H279" s="1">
        <v>468.02224200000001</v>
      </c>
      <c r="I279" s="1">
        <v>400</v>
      </c>
      <c r="J279" s="1"/>
      <c r="K279" s="4">
        <v>2.6764329999999999E-2</v>
      </c>
      <c r="L279" s="4">
        <f t="shared" si="55"/>
        <v>26.764330000000001</v>
      </c>
      <c r="M279" s="4">
        <v>468.02224200000001</v>
      </c>
      <c r="N279" s="4">
        <v>400</v>
      </c>
      <c r="P279" s="8">
        <f t="shared" si="56"/>
        <v>13.949975409897624</v>
      </c>
      <c r="Q279" s="8">
        <f t="shared" si="57"/>
        <v>164.20768356087788</v>
      </c>
      <c r="R279" s="10">
        <f t="shared" si="58"/>
        <v>0.2292348920067967</v>
      </c>
      <c r="S279" s="8">
        <f t="shared" si="59"/>
        <v>10.360296311306428</v>
      </c>
      <c r="T279" s="8">
        <f t="shared" si="60"/>
        <v>269.09232125979366</v>
      </c>
      <c r="U279" s="10">
        <f t="shared" si="61"/>
        <v>0.37565446309324496</v>
      </c>
      <c r="V279" s="10"/>
      <c r="W279" s="8">
        <f t="shared" si="62"/>
        <v>10.435996688279603</v>
      </c>
      <c r="X279" s="8">
        <f t="shared" si="63"/>
        <v>12.348046455984216</v>
      </c>
      <c r="Y279" s="10">
        <f t="shared" si="53"/>
        <v>0.37219536640070022</v>
      </c>
      <c r="Z279" s="10">
        <f t="shared" si="64"/>
        <v>0.61007816417300187</v>
      </c>
      <c r="AA279" s="10"/>
    </row>
    <row r="280" spans="6:27" x14ac:dyDescent="0.2">
      <c r="F280" s="1">
        <v>9.3770199999999998E-3</v>
      </c>
      <c r="G280" s="1">
        <f t="shared" si="54"/>
        <v>9.3770199999999999</v>
      </c>
      <c r="H280" s="1">
        <v>485.68363799999997</v>
      </c>
      <c r="I280" s="1">
        <v>400</v>
      </c>
      <c r="J280" s="1"/>
      <c r="K280" s="4">
        <v>9.3770199999999998E-3</v>
      </c>
      <c r="L280" s="4">
        <f t="shared" si="55"/>
        <v>9.3770199999999999</v>
      </c>
      <c r="M280" s="4">
        <v>485.68363799999997</v>
      </c>
      <c r="N280" s="4">
        <v>400</v>
      </c>
      <c r="P280" s="8">
        <f t="shared" si="56"/>
        <v>13.193369110184626</v>
      </c>
      <c r="Q280" s="8">
        <f t="shared" si="57"/>
        <v>14.564520530806991</v>
      </c>
      <c r="R280" s="10">
        <f t="shared" si="58"/>
        <v>0.1656404903407602</v>
      </c>
      <c r="S280" s="8">
        <f t="shared" si="59"/>
        <v>9.8631960244784747</v>
      </c>
      <c r="T280" s="8">
        <f t="shared" si="60"/>
        <v>0.23636712677769448</v>
      </c>
      <c r="U280" s="10">
        <f t="shared" si="61"/>
        <v>2.6881740938247429E-3</v>
      </c>
      <c r="V280" s="10"/>
      <c r="W280" s="8">
        <f t="shared" si="62"/>
        <v>9.9331926750726485</v>
      </c>
      <c r="X280" s="8">
        <f t="shared" si="63"/>
        <v>10.628750388059444</v>
      </c>
      <c r="Y280" s="10">
        <f t="shared" ref="Y280:Y343" si="65">(ABS(W280-L280)/L280)^2</f>
        <v>3.5179495856613552E-3</v>
      </c>
      <c r="Z280" s="10">
        <f t="shared" si="64"/>
        <v>5.93123055163206E-2</v>
      </c>
      <c r="AA280" s="10"/>
    </row>
    <row r="281" spans="6:27" x14ac:dyDescent="0.2">
      <c r="F281" s="1">
        <v>7.9396399999999995E-3</v>
      </c>
      <c r="G281" s="1">
        <f t="shared" si="54"/>
        <v>7.9396399999999998</v>
      </c>
      <c r="H281" s="1">
        <v>548.75561900000002</v>
      </c>
      <c r="I281" s="1">
        <v>400</v>
      </c>
      <c r="J281" s="1"/>
      <c r="K281" s="4"/>
      <c r="L281" s="4"/>
      <c r="M281" s="4"/>
      <c r="N281" s="4"/>
      <c r="R281" s="10"/>
      <c r="U281" s="10"/>
      <c r="V281" s="10"/>
      <c r="W281" s="8"/>
      <c r="X281" s="8"/>
      <c r="Y281" s="10"/>
      <c r="Z281" s="10"/>
      <c r="AA281" s="10"/>
    </row>
    <row r="282" spans="6:27" x14ac:dyDescent="0.2">
      <c r="F282" s="1">
        <v>8.1414999999999994E-3</v>
      </c>
      <c r="G282" s="1">
        <f t="shared" si="54"/>
        <v>8.1414999999999988</v>
      </c>
      <c r="H282" s="1">
        <v>576.68338000000006</v>
      </c>
      <c r="I282" s="1">
        <v>400</v>
      </c>
      <c r="J282" s="1"/>
      <c r="K282" s="5">
        <v>5.2443993172860912</v>
      </c>
      <c r="L282" s="4">
        <f t="shared" si="55"/>
        <v>5244.399317286091</v>
      </c>
      <c r="M282" s="5">
        <v>30.051237416729467</v>
      </c>
      <c r="N282" s="4">
        <v>500</v>
      </c>
      <c r="P282" s="5">
        <f>(((8.314*N282)/$M282)*(1+P$5/($M282-P$4))-P$3/($M282^2))</f>
        <v>5214.4052070210582</v>
      </c>
      <c r="Q282" s="5">
        <f>(P282-L282)^2</f>
        <v>899.64665059094352</v>
      </c>
      <c r="R282" s="10">
        <f t="shared" si="58"/>
        <v>3.2709993893071415E-5</v>
      </c>
      <c r="S282" s="5">
        <f>(((8.314*N282)/$M282)*(1+S$5/($M282-S$4))-S$3/($M282^2))</f>
        <v>3340.9784603351955</v>
      </c>
      <c r="T282" s="5">
        <f>(S282-L282)^2</f>
        <v>3623010.9586756816</v>
      </c>
      <c r="U282" s="10">
        <f t="shared" si="61"/>
        <v>0.13172801372068524</v>
      </c>
      <c r="V282" s="10"/>
      <c r="W282" s="8">
        <f t="shared" si="62"/>
        <v>5807.1978887299865</v>
      </c>
      <c r="X282" s="8">
        <f>(W282-L282)^2</f>
        <v>316742.23201928957</v>
      </c>
      <c r="Y282" s="10">
        <f t="shared" si="65"/>
        <v>1.1516339740967481E-2</v>
      </c>
      <c r="Z282" s="10">
        <f t="shared" si="64"/>
        <v>0.10731421034032483</v>
      </c>
      <c r="AA282" s="10"/>
    </row>
    <row r="283" spans="6:27" x14ac:dyDescent="0.2">
      <c r="F283" s="1">
        <v>1.60527E-2</v>
      </c>
      <c r="G283" s="1">
        <f t="shared" si="54"/>
        <v>16.052699999999998</v>
      </c>
      <c r="H283" s="1">
        <v>587.38146800000004</v>
      </c>
      <c r="I283" s="1">
        <v>400</v>
      </c>
      <c r="J283" s="1"/>
      <c r="K283" s="5">
        <v>4.9089169617256552</v>
      </c>
      <c r="L283" s="4">
        <f t="shared" si="55"/>
        <v>4908.9169617256548</v>
      </c>
      <c r="M283" s="5">
        <v>30.535380813357815</v>
      </c>
      <c r="N283" s="4">
        <v>500</v>
      </c>
      <c r="P283" s="5">
        <f t="shared" si="56"/>
        <v>4937.3456919933551</v>
      </c>
      <c r="Q283" s="5">
        <f t="shared" ref="Q283:Q346" si="66">(P283-L283)^2</f>
        <v>808.19270463365933</v>
      </c>
      <c r="R283" s="10">
        <f t="shared" si="58"/>
        <v>3.353849377566634E-5</v>
      </c>
      <c r="S283" s="5">
        <f t="shared" si="59"/>
        <v>3149.2228562831715</v>
      </c>
      <c r="T283" s="5">
        <f t="shared" ref="T283:T346" si="67">(S283-L283)^2</f>
        <v>3096523.3447290217</v>
      </c>
      <c r="U283" s="10">
        <f t="shared" si="61"/>
        <v>0.1284999583985042</v>
      </c>
      <c r="V283" s="10"/>
      <c r="W283" s="8">
        <f t="shared" si="62"/>
        <v>5245.7018907848997</v>
      </c>
      <c r="X283" s="8">
        <f t="shared" ref="X283:X346" si="68">(W283-L283)^2</f>
        <v>113424.08844144059</v>
      </c>
      <c r="Y283" s="10">
        <f t="shared" si="65"/>
        <v>4.7068886694890521E-3</v>
      </c>
      <c r="Z283" s="10">
        <f t="shared" si="64"/>
        <v>6.8606768394153736E-2</v>
      </c>
      <c r="AA283" s="10"/>
    </row>
    <row r="284" spans="6:27" x14ac:dyDescent="0.2">
      <c r="F284" s="1">
        <v>1.101269E-2</v>
      </c>
      <c r="G284" s="1">
        <f t="shared" si="54"/>
        <v>11.012690000000001</v>
      </c>
      <c r="H284" s="1">
        <v>641.14242300000001</v>
      </c>
      <c r="I284" s="1">
        <v>400</v>
      </c>
      <c r="J284" s="1"/>
      <c r="K284" s="5">
        <v>4.2950358787936311</v>
      </c>
      <c r="L284" s="4">
        <f t="shared" si="55"/>
        <v>4295.0358787936311</v>
      </c>
      <c r="M284" s="5">
        <v>30.813040372389281</v>
      </c>
      <c r="N284" s="4">
        <v>500</v>
      </c>
      <c r="P284" s="5">
        <f t="shared" si="56"/>
        <v>4788.975583337322</v>
      </c>
      <c r="Q284" s="5">
        <f t="shared" si="66"/>
        <v>243976.43172470859</v>
      </c>
      <c r="R284" s="10">
        <f t="shared" si="58"/>
        <v>1.3225566485840941E-2</v>
      </c>
      <c r="S284" s="5">
        <f t="shared" si="59"/>
        <v>3047.1248390023011</v>
      </c>
      <c r="T284" s="5">
        <f t="shared" si="67"/>
        <v>1557281.9632330786</v>
      </c>
      <c r="U284" s="10">
        <f t="shared" si="61"/>
        <v>8.4417728369679035E-2</v>
      </c>
      <c r="V284" s="10"/>
      <c r="W284" s="8">
        <f t="shared" si="62"/>
        <v>4965.1750014766221</v>
      </c>
      <c r="X284" s="8">
        <f t="shared" si="68"/>
        <v>449086.44375032885</v>
      </c>
      <c r="Y284" s="10">
        <f t="shared" si="65"/>
        <v>2.4344247424733245E-2</v>
      </c>
      <c r="Z284" s="10">
        <f t="shared" si="64"/>
        <v>0.15602643181439882</v>
      </c>
      <c r="AA284" s="10"/>
    </row>
    <row r="285" spans="6:27" x14ac:dyDescent="0.2">
      <c r="F285" s="1">
        <v>6.2391800000000004E-3</v>
      </c>
      <c r="G285" s="1">
        <f t="shared" si="54"/>
        <v>6.2391800000000002</v>
      </c>
      <c r="H285" s="1">
        <v>654.53780800000004</v>
      </c>
      <c r="I285" s="1">
        <v>400</v>
      </c>
      <c r="J285" s="1"/>
      <c r="K285" s="5">
        <v>4.9651714679495091</v>
      </c>
      <c r="L285" s="4">
        <f t="shared" si="55"/>
        <v>4965.171467949509</v>
      </c>
      <c r="M285" s="5">
        <v>30.87060455548508</v>
      </c>
      <c r="N285" s="4">
        <v>500</v>
      </c>
      <c r="P285" s="5">
        <f t="shared" si="56"/>
        <v>4759.1119709856475</v>
      </c>
      <c r="Q285" s="5">
        <f t="shared" si="66"/>
        <v>42460.516288999614</v>
      </c>
      <c r="R285" s="10">
        <f t="shared" si="58"/>
        <v>1.7223315946537539E-3</v>
      </c>
      <c r="S285" s="5">
        <f t="shared" si="59"/>
        <v>3026.6248659533376</v>
      </c>
      <c r="T285" s="5">
        <f t="shared" si="67"/>
        <v>3757962.9281109027</v>
      </c>
      <c r="U285" s="10">
        <f t="shared" si="61"/>
        <v>0.15243475229008888</v>
      </c>
      <c r="V285" s="10"/>
      <c r="W285" s="8">
        <f t="shared" si="62"/>
        <v>4910.2928848680986</v>
      </c>
      <c r="X285" s="8">
        <f t="shared" si="68"/>
        <v>3011.6588810232633</v>
      </c>
      <c r="Y285" s="10">
        <f t="shared" si="65"/>
        <v>1.2216232152715886E-4</v>
      </c>
      <c r="Z285" s="10">
        <f t="shared" si="64"/>
        <v>1.1052706524972011E-2</v>
      </c>
      <c r="AA285" s="10"/>
    </row>
    <row r="286" spans="6:27" x14ac:dyDescent="0.2">
      <c r="F286" s="1">
        <v>6.0948499999999997E-3</v>
      </c>
      <c r="G286" s="1">
        <f t="shared" si="54"/>
        <v>6.0948500000000001</v>
      </c>
      <c r="H286" s="1">
        <v>751.72638600000005</v>
      </c>
      <c r="I286" s="1">
        <v>400</v>
      </c>
      <c r="J286" s="1"/>
      <c r="K286" s="5">
        <v>5.2277511602318283</v>
      </c>
      <c r="L286" s="4">
        <f t="shared" si="55"/>
        <v>5227.7511602318282</v>
      </c>
      <c r="M286" s="5">
        <v>30.890538051363205</v>
      </c>
      <c r="N286" s="4">
        <v>500</v>
      </c>
      <c r="P286" s="5">
        <f t="shared" si="56"/>
        <v>4748.840400955829</v>
      </c>
      <c r="Q286" s="5">
        <f t="shared" si="66"/>
        <v>229355.51535031409</v>
      </c>
      <c r="R286" s="10">
        <f t="shared" si="58"/>
        <v>8.3922685748270744E-3</v>
      </c>
      <c r="S286" s="5">
        <f t="shared" si="59"/>
        <v>3019.5778039629536</v>
      </c>
      <c r="T286" s="5">
        <f t="shared" si="67"/>
        <v>4876029.571335746</v>
      </c>
      <c r="U286" s="10">
        <f t="shared" si="61"/>
        <v>0.1784171166712363</v>
      </c>
      <c r="V286" s="10"/>
      <c r="W286" s="8">
        <f t="shared" si="62"/>
        <v>4891.5351948055704</v>
      </c>
      <c r="X286" s="8">
        <f t="shared" si="68"/>
        <v>113041.17540751054</v>
      </c>
      <c r="Y286" s="10">
        <f t="shared" si="65"/>
        <v>4.136250669991428E-3</v>
      </c>
      <c r="Z286" s="10">
        <f t="shared" si="64"/>
        <v>6.431368960020431E-2</v>
      </c>
      <c r="AA286" s="10"/>
    </row>
    <row r="287" spans="6:27" x14ac:dyDescent="0.2">
      <c r="F287" s="1">
        <v>4.9944500000000001E-3</v>
      </c>
      <c r="G287" s="1">
        <f t="shared" si="54"/>
        <v>4.9944500000000005</v>
      </c>
      <c r="H287" s="1">
        <v>780.50916400000006</v>
      </c>
      <c r="I287" s="1">
        <v>400</v>
      </c>
      <c r="J287" s="1"/>
      <c r="K287" s="5">
        <v>5.3971996209952868</v>
      </c>
      <c r="L287" s="4">
        <f t="shared" si="55"/>
        <v>5397.1996209952868</v>
      </c>
      <c r="M287" s="5">
        <v>30.933543594797897</v>
      </c>
      <c r="N287" s="4">
        <v>500</v>
      </c>
      <c r="P287" s="5">
        <f t="shared" si="56"/>
        <v>4726.8009072626046</v>
      </c>
      <c r="Q287" s="5">
        <f t="shared" si="66"/>
        <v>449434.43537443469</v>
      </c>
      <c r="R287" s="10">
        <f t="shared" si="58"/>
        <v>1.5428701696622702E-2</v>
      </c>
      <c r="S287" s="5">
        <f t="shared" si="59"/>
        <v>3004.4637963983009</v>
      </c>
      <c r="T287" s="5">
        <f t="shared" si="67"/>
        <v>5725184.7263098173</v>
      </c>
      <c r="U287" s="10">
        <f t="shared" si="61"/>
        <v>0.19654071950829266</v>
      </c>
      <c r="V287" s="10"/>
      <c r="W287" s="8">
        <f t="shared" si="62"/>
        <v>4851.4907871538871</v>
      </c>
      <c r="X287" s="8">
        <f t="shared" si="68"/>
        <v>297798.1313325403</v>
      </c>
      <c r="Y287" s="10">
        <f t="shared" si="65"/>
        <v>1.0223156421722624E-2</v>
      </c>
      <c r="Z287" s="10">
        <f t="shared" si="64"/>
        <v>0.10110962576195515</v>
      </c>
      <c r="AA287" s="10"/>
    </row>
    <row r="288" spans="6:27" x14ac:dyDescent="0.2">
      <c r="F288" s="1">
        <v>3.6680300000000001E-3</v>
      </c>
      <c r="G288" s="1">
        <f t="shared" si="54"/>
        <v>3.6680299999999999</v>
      </c>
      <c r="H288" s="1">
        <v>955.13608899999997</v>
      </c>
      <c r="I288" s="1">
        <v>400</v>
      </c>
      <c r="J288" s="1"/>
      <c r="K288" s="5">
        <v>5.0284328200959276</v>
      </c>
      <c r="L288" s="4">
        <f t="shared" si="55"/>
        <v>5028.432820095928</v>
      </c>
      <c r="M288" s="5">
        <v>30.982398638055386</v>
      </c>
      <c r="N288" s="4">
        <v>500</v>
      </c>
      <c r="P288" s="5">
        <f t="shared" si="56"/>
        <v>4701.9623368468147</v>
      </c>
      <c r="Q288" s="5">
        <f t="shared" si="66"/>
        <v>106582.97643290962</v>
      </c>
      <c r="R288" s="10">
        <f t="shared" si="58"/>
        <v>4.2152422590588205E-3</v>
      </c>
      <c r="S288" s="5">
        <f t="shared" si="59"/>
        <v>2987.4412758600397</v>
      </c>
      <c r="T288" s="5">
        <f t="shared" si="67"/>
        <v>4165646.4836423961</v>
      </c>
      <c r="U288" s="10">
        <f t="shared" si="61"/>
        <v>0.16474684496357761</v>
      </c>
      <c r="V288" s="10"/>
      <c r="W288" s="8">
        <f t="shared" si="62"/>
        <v>4806.6906125390597</v>
      </c>
      <c r="X288" s="8">
        <f t="shared" si="68"/>
        <v>49169.606612193296</v>
      </c>
      <c r="Y288" s="10">
        <f t="shared" si="65"/>
        <v>1.9446051385464875E-3</v>
      </c>
      <c r="Z288" s="10">
        <f t="shared" si="64"/>
        <v>4.4097677246613426E-2</v>
      </c>
      <c r="AA288" s="10"/>
    </row>
    <row r="289" spans="6:27" x14ac:dyDescent="0.2">
      <c r="F289" s="1">
        <v>3.7896900000000001E-3</v>
      </c>
      <c r="G289" s="1">
        <f t="shared" si="54"/>
        <v>3.7896900000000002</v>
      </c>
      <c r="H289" s="1">
        <v>1123.1877099999999</v>
      </c>
      <c r="I289" s="1">
        <v>400</v>
      </c>
      <c r="J289" s="1"/>
      <c r="K289" s="5">
        <v>4.2961249865031306</v>
      </c>
      <c r="L289" s="4">
        <f t="shared" si="55"/>
        <v>4296.1249865031305</v>
      </c>
      <c r="M289" s="5">
        <v>31.09356268775727</v>
      </c>
      <c r="N289" s="4">
        <v>500</v>
      </c>
      <c r="P289" s="5">
        <f t="shared" si="56"/>
        <v>4646.2197199106677</v>
      </c>
      <c r="Q289" s="5">
        <f t="shared" si="66"/>
        <v>122566.32235969455</v>
      </c>
      <c r="R289" s="10">
        <f t="shared" si="58"/>
        <v>6.6407531917180608E-3</v>
      </c>
      <c r="S289" s="5">
        <f t="shared" si="59"/>
        <v>2949.2819367688421</v>
      </c>
      <c r="T289" s="5">
        <f t="shared" si="67"/>
        <v>1813986.2006175588</v>
      </c>
      <c r="U289" s="10">
        <f t="shared" si="61"/>
        <v>9.8283398078401737E-2</v>
      </c>
      <c r="V289" s="10"/>
      <c r="W289" s="8">
        <f t="shared" si="62"/>
        <v>4707.403578830751</v>
      </c>
      <c r="X289" s="8">
        <f t="shared" si="68"/>
        <v>169150.08050698912</v>
      </c>
      <c r="Y289" s="10">
        <f t="shared" si="65"/>
        <v>9.1647029573887449E-3</v>
      </c>
      <c r="Z289" s="10">
        <f t="shared" si="64"/>
        <v>9.5732455089111476E-2</v>
      </c>
      <c r="AA289" s="10"/>
    </row>
    <row r="290" spans="6:27" x14ac:dyDescent="0.2">
      <c r="F290" s="1">
        <v>8.3379000000000005E-3</v>
      </c>
      <c r="G290" s="1">
        <f t="shared" si="54"/>
        <v>8.3379000000000012</v>
      </c>
      <c r="H290" s="1">
        <v>1153.56276</v>
      </c>
      <c r="I290" s="1">
        <v>400</v>
      </c>
      <c r="J290" s="1"/>
      <c r="K290" s="5">
        <v>5.4746305586127422</v>
      </c>
      <c r="L290" s="4">
        <f t="shared" si="55"/>
        <v>5474.6305586127419</v>
      </c>
      <c r="M290" s="5">
        <v>31.119001968734477</v>
      </c>
      <c r="N290" s="4">
        <v>500</v>
      </c>
      <c r="P290" s="5">
        <f t="shared" si="56"/>
        <v>4633.6124313871514</v>
      </c>
      <c r="Q290" s="5">
        <f t="shared" si="66"/>
        <v>707311.49032203946</v>
      </c>
      <c r="R290" s="10">
        <f t="shared" si="58"/>
        <v>2.3599406375776538E-2</v>
      </c>
      <c r="S290" s="5">
        <f t="shared" si="59"/>
        <v>2940.6596230753244</v>
      </c>
      <c r="T290" s="5">
        <f t="shared" si="67"/>
        <v>6421008.7021483751</v>
      </c>
      <c r="U290" s="10">
        <f t="shared" si="61"/>
        <v>0.21423657861885484</v>
      </c>
      <c r="V290" s="10"/>
      <c r="W290" s="8">
        <f t="shared" si="62"/>
        <v>4685.1849431781147</v>
      </c>
      <c r="X290" s="8">
        <f t="shared" si="68"/>
        <v>623224.3797289572</v>
      </c>
      <c r="Y290" s="10">
        <f t="shared" si="65"/>
        <v>2.0793844864330554E-2</v>
      </c>
      <c r="Z290" s="10">
        <f t="shared" si="64"/>
        <v>0.14420071034613718</v>
      </c>
      <c r="AA290" s="10"/>
    </row>
    <row r="291" spans="6:27" x14ac:dyDescent="0.2">
      <c r="F291" s="1">
        <v>2.8903000000000002E-3</v>
      </c>
      <c r="G291" s="1">
        <f t="shared" si="54"/>
        <v>2.8903000000000003</v>
      </c>
      <c r="H291" s="1">
        <v>1292.0726099999999</v>
      </c>
      <c r="I291" s="1">
        <v>400</v>
      </c>
      <c r="J291" s="1"/>
      <c r="K291" s="5">
        <v>5.5639172408634634</v>
      </c>
      <c r="L291" s="4">
        <f t="shared" si="55"/>
        <v>5563.9172408634631</v>
      </c>
      <c r="M291" s="5">
        <v>31.224954783123042</v>
      </c>
      <c r="N291" s="4">
        <v>500</v>
      </c>
      <c r="P291" s="5">
        <f t="shared" si="56"/>
        <v>4581.6897947127945</v>
      </c>
      <c r="Q291" s="5">
        <f t="shared" si="66"/>
        <v>964770.75597166456</v>
      </c>
      <c r="R291" s="10">
        <f t="shared" si="58"/>
        <v>3.1164689736797729E-2</v>
      </c>
      <c r="S291" s="5">
        <f t="shared" si="59"/>
        <v>2905.1807843495349</v>
      </c>
      <c r="T291" s="5">
        <f t="shared" si="67"/>
        <v>7068879.5451962398</v>
      </c>
      <c r="U291" s="10">
        <f t="shared" si="61"/>
        <v>0.22834381789585143</v>
      </c>
      <c r="V291" s="10"/>
      <c r="W291" s="8">
        <f t="shared" si="62"/>
        <v>4594.5836764268415</v>
      </c>
      <c r="X291" s="8">
        <f t="shared" si="68"/>
        <v>939607.55914340599</v>
      </c>
      <c r="Y291" s="10">
        <f t="shared" si="65"/>
        <v>3.0351850814095478E-2</v>
      </c>
      <c r="Z291" s="10">
        <f t="shared" si="64"/>
        <v>0.17421782576445924</v>
      </c>
      <c r="AA291" s="10"/>
    </row>
    <row r="292" spans="6:27" x14ac:dyDescent="0.2">
      <c r="F292" s="1">
        <v>5.7772500000000003E-3</v>
      </c>
      <c r="G292" s="1">
        <f t="shared" si="54"/>
        <v>5.7772500000000004</v>
      </c>
      <c r="H292" s="1">
        <v>1315.4205999999999</v>
      </c>
      <c r="I292" s="1">
        <v>400</v>
      </c>
      <c r="J292" s="1"/>
      <c r="K292" s="5">
        <v>4.1249079123306966</v>
      </c>
      <c r="L292" s="4">
        <f t="shared" si="55"/>
        <v>4124.9079123306965</v>
      </c>
      <c r="M292" s="5">
        <v>31.391576892001748</v>
      </c>
      <c r="N292" s="4">
        <v>500</v>
      </c>
      <c r="P292" s="5">
        <f t="shared" si="56"/>
        <v>4501.9025491197863</v>
      </c>
      <c r="Q292" s="5">
        <f t="shared" si="66"/>
        <v>142124.95616773772</v>
      </c>
      <c r="R292" s="10">
        <f t="shared" si="58"/>
        <v>8.3529874486453857E-3</v>
      </c>
      <c r="S292" s="5">
        <f t="shared" si="59"/>
        <v>2850.7620734157085</v>
      </c>
      <c r="T292" s="5">
        <f t="shared" si="67"/>
        <v>1623447.6188243784</v>
      </c>
      <c r="U292" s="10">
        <f t="shared" si="61"/>
        <v>9.5413486478538145E-2</v>
      </c>
      <c r="V292" s="10"/>
      <c r="W292" s="8">
        <f t="shared" si="62"/>
        <v>4458.1399684666476</v>
      </c>
      <c r="X292" s="8">
        <f t="shared" si="68"/>
        <v>111043.60323659367</v>
      </c>
      <c r="Y292" s="10">
        <f t="shared" si="65"/>
        <v>6.5262699043011378E-3</v>
      </c>
      <c r="Z292" s="10">
        <f t="shared" si="64"/>
        <v>8.0785332234887403E-2</v>
      </c>
      <c r="AA292" s="10"/>
    </row>
    <row r="293" spans="6:27" x14ac:dyDescent="0.2">
      <c r="F293" s="1">
        <v>1.84373E-3</v>
      </c>
      <c r="G293" s="1">
        <f t="shared" si="54"/>
        <v>1.8437300000000001</v>
      </c>
      <c r="H293" s="1">
        <v>1943.13177</v>
      </c>
      <c r="I293" s="1">
        <v>400</v>
      </c>
      <c r="J293" s="1"/>
      <c r="K293" s="5">
        <v>4.0450771660038258</v>
      </c>
      <c r="L293" s="4">
        <f t="shared" si="55"/>
        <v>4045.0771660038258</v>
      </c>
      <c r="M293" s="5">
        <v>31.468438527878856</v>
      </c>
      <c r="N293" s="4">
        <v>500</v>
      </c>
      <c r="P293" s="5">
        <f t="shared" si="56"/>
        <v>4465.8454844381858</v>
      </c>
      <c r="Q293" s="5">
        <f t="shared" si="66"/>
        <v>177045.97779807899</v>
      </c>
      <c r="R293" s="10">
        <f t="shared" si="58"/>
        <v>1.0820129111127947E-2</v>
      </c>
      <c r="S293" s="5">
        <f t="shared" si="59"/>
        <v>2826.2093197431664</v>
      </c>
      <c r="T293" s="5">
        <f t="shared" si="67"/>
        <v>1485638.8266480986</v>
      </c>
      <c r="U293" s="10">
        <f t="shared" si="61"/>
        <v>9.0794516298870004E-2</v>
      </c>
      <c r="V293" s="10"/>
      <c r="W293" s="8">
        <f t="shared" si="62"/>
        <v>4397.556623460493</v>
      </c>
      <c r="X293" s="8">
        <f t="shared" si="68"/>
        <v>124241.76792894647</v>
      </c>
      <c r="Y293" s="10">
        <f t="shared" si="65"/>
        <v>7.5930105089378796E-3</v>
      </c>
      <c r="Z293" s="10">
        <f t="shared" si="64"/>
        <v>8.71378821692258E-2</v>
      </c>
      <c r="AA293" s="10"/>
    </row>
    <row r="294" spans="6:27" x14ac:dyDescent="0.2">
      <c r="F294" s="1">
        <v>1.31409E-3</v>
      </c>
      <c r="G294" s="1">
        <f t="shared" si="54"/>
        <v>1.31409</v>
      </c>
      <c r="H294" s="1">
        <v>2232.9335099999998</v>
      </c>
      <c r="I294" s="1">
        <v>400</v>
      </c>
      <c r="J294" s="1"/>
      <c r="K294" s="5">
        <v>4.5916513605157601</v>
      </c>
      <c r="L294" s="4">
        <f t="shared" si="55"/>
        <v>4591.6513605157597</v>
      </c>
      <c r="M294" s="5">
        <v>31.50025878050571</v>
      </c>
      <c r="N294" s="4">
        <v>500</v>
      </c>
      <c r="P294" s="5">
        <f t="shared" si="56"/>
        <v>4451.0533879802033</v>
      </c>
      <c r="Q294" s="5">
        <f t="shared" si="66"/>
        <v>19767.789881109082</v>
      </c>
      <c r="R294" s="10">
        <f t="shared" si="58"/>
        <v>9.3760584477358506E-4</v>
      </c>
      <c r="S294" s="5">
        <f t="shared" si="59"/>
        <v>2816.1439648850283</v>
      </c>
      <c r="T294" s="5">
        <f t="shared" si="67"/>
        <v>3152426.5119394227</v>
      </c>
      <c r="U294" s="10">
        <f t="shared" si="61"/>
        <v>0.14952271045931292</v>
      </c>
      <c r="V294" s="10"/>
      <c r="W294" s="8">
        <f t="shared" si="62"/>
        <v>4372.8931931088455</v>
      </c>
      <c r="X294" s="8">
        <f t="shared" si="68"/>
        <v>47855.13580723152</v>
      </c>
      <c r="Y294" s="10">
        <f t="shared" si="65"/>
        <v>2.2698164693754088E-3</v>
      </c>
      <c r="Z294" s="10">
        <f t="shared" si="64"/>
        <v>4.7642590917952907E-2</v>
      </c>
      <c r="AA294" s="10"/>
    </row>
    <row r="295" spans="6:27" x14ac:dyDescent="0.2">
      <c r="F295" s="1">
        <v>9.3420999999999999E-4</v>
      </c>
      <c r="G295" s="1">
        <f t="shared" si="54"/>
        <v>0.93420999999999998</v>
      </c>
      <c r="H295" s="1">
        <v>3894.1040899999998</v>
      </c>
      <c r="I295" s="1">
        <v>400</v>
      </c>
      <c r="J295" s="1"/>
      <c r="K295" s="5">
        <v>4.3294659875635642</v>
      </c>
      <c r="L295" s="4">
        <f t="shared" si="55"/>
        <v>4329.4659875635643</v>
      </c>
      <c r="M295" s="5">
        <v>31.504700078740008</v>
      </c>
      <c r="N295" s="4">
        <v>500</v>
      </c>
      <c r="P295" s="5">
        <f t="shared" si="56"/>
        <v>4448.9950332370499</v>
      </c>
      <c r="Q295" s="5">
        <f t="shared" si="66"/>
        <v>14287.192759614207</v>
      </c>
      <c r="R295" s="10">
        <f t="shared" si="58"/>
        <v>7.62216313914661E-4</v>
      </c>
      <c r="S295" s="5">
        <f t="shared" si="59"/>
        <v>2814.7436795003523</v>
      </c>
      <c r="T295" s="5">
        <f t="shared" si="67"/>
        <v>2294383.6705443445</v>
      </c>
      <c r="U295" s="10">
        <f t="shared" si="61"/>
        <v>0.1224044984548471</v>
      </c>
      <c r="V295" s="10"/>
      <c r="W295" s="8">
        <f t="shared" si="62"/>
        <v>4369.4699295054661</v>
      </c>
      <c r="X295" s="8">
        <f t="shared" si="68"/>
        <v>1600.3153708910465</v>
      </c>
      <c r="Y295" s="10">
        <f t="shared" si="65"/>
        <v>8.5376217961413218E-5</v>
      </c>
      <c r="Z295" s="10">
        <f t="shared" si="64"/>
        <v>9.2399252140595387E-3</v>
      </c>
      <c r="AA295" s="10"/>
    </row>
    <row r="296" spans="6:27" x14ac:dyDescent="0.2">
      <c r="F296" s="1"/>
      <c r="G296" s="1"/>
      <c r="H296" s="1"/>
      <c r="I296" s="1"/>
      <c r="J296" s="1"/>
      <c r="K296" s="5">
        <v>3.9670315678683252</v>
      </c>
      <c r="L296" s="4">
        <f t="shared" si="55"/>
        <v>3967.0315678683251</v>
      </c>
      <c r="M296" s="5">
        <v>31.640228327902054</v>
      </c>
      <c r="N296" s="4">
        <v>500</v>
      </c>
      <c r="P296" s="5">
        <f t="shared" si="56"/>
        <v>4386.9093621911379</v>
      </c>
      <c r="Q296" s="5">
        <f t="shared" si="66"/>
        <v>176297.36216539034</v>
      </c>
      <c r="R296" s="10">
        <f t="shared" si="58"/>
        <v>1.1202488362679975E-2</v>
      </c>
      <c r="S296" s="5">
        <f t="shared" si="59"/>
        <v>2772.5453997023697</v>
      </c>
      <c r="T296" s="5">
        <f t="shared" si="67"/>
        <v>1426797.2059397872</v>
      </c>
      <c r="U296" s="10">
        <f t="shared" si="61"/>
        <v>9.066317782140132E-2</v>
      </c>
      <c r="V296" s="10"/>
      <c r="W296" s="8">
        <f t="shared" si="62"/>
        <v>4267.203555988579</v>
      </c>
      <c r="X296" s="8">
        <f t="shared" si="68"/>
        <v>90103.222452065849</v>
      </c>
      <c r="Y296" s="10">
        <f t="shared" si="65"/>
        <v>5.7254418816107986E-3</v>
      </c>
      <c r="Z296" s="10">
        <f t="shared" si="64"/>
        <v>7.5666649731640681E-2</v>
      </c>
      <c r="AA296" s="10"/>
    </row>
    <row r="297" spans="6:27" x14ac:dyDescent="0.2">
      <c r="F297">
        <v>5.2443993172860912</v>
      </c>
      <c r="G297" s="1">
        <f t="shared" si="54"/>
        <v>5244.399317286091</v>
      </c>
      <c r="H297">
        <v>30.051237416729467</v>
      </c>
      <c r="I297" s="1">
        <v>500</v>
      </c>
      <c r="J297" s="1"/>
      <c r="K297" s="5">
        <v>4.204674833470226</v>
      </c>
      <c r="L297" s="4">
        <f t="shared" si="55"/>
        <v>4204.6748334702261</v>
      </c>
      <c r="M297" s="5">
        <v>31.71386637799694</v>
      </c>
      <c r="N297" s="4">
        <v>500</v>
      </c>
      <c r="P297" s="5">
        <f t="shared" si="56"/>
        <v>4353.7554821288459</v>
      </c>
      <c r="Q297" s="5">
        <f t="shared" si="66"/>
        <v>22225.039804474836</v>
      </c>
      <c r="R297" s="10">
        <f t="shared" si="58"/>
        <v>1.2571228387684148E-3</v>
      </c>
      <c r="S297" s="5">
        <f t="shared" si="59"/>
        <v>2750.0417685549351</v>
      </c>
      <c r="T297" s="5">
        <f t="shared" si="67"/>
        <v>2115957.3535448532</v>
      </c>
      <c r="U297" s="10">
        <f t="shared" si="61"/>
        <v>0.11968564908782009</v>
      </c>
      <c r="V297" s="10"/>
      <c r="W297" s="8">
        <f t="shared" si="62"/>
        <v>4213.3660813184561</v>
      </c>
      <c r="X297" s="8">
        <f t="shared" si="68"/>
        <v>75.537789159362219</v>
      </c>
      <c r="Y297" s="10">
        <f t="shared" si="65"/>
        <v>4.272670860332404E-6</v>
      </c>
      <c r="Z297" s="10">
        <f t="shared" si="64"/>
        <v>2.0670439909040166E-3</v>
      </c>
      <c r="AA297" s="10"/>
    </row>
    <row r="298" spans="6:27" x14ac:dyDescent="0.2">
      <c r="F298">
        <v>4.9089169617256552</v>
      </c>
      <c r="G298" s="1">
        <f t="shared" si="54"/>
        <v>4908.9169617256548</v>
      </c>
      <c r="H298">
        <v>30.535380813357815</v>
      </c>
      <c r="I298" s="1">
        <v>500</v>
      </c>
      <c r="J298" s="1"/>
      <c r="K298" s="5">
        <v>5.5141336453400527</v>
      </c>
      <c r="L298" s="4">
        <f t="shared" si="55"/>
        <v>5514.1336453400527</v>
      </c>
      <c r="M298" s="5">
        <v>31.784161632307487</v>
      </c>
      <c r="N298" s="4">
        <v>500</v>
      </c>
      <c r="P298" s="5">
        <f t="shared" si="56"/>
        <v>4322.4793802083241</v>
      </c>
      <c r="Q298" s="5">
        <f t="shared" si="66"/>
        <v>1420039.8876066401</v>
      </c>
      <c r="R298" s="10">
        <f t="shared" si="58"/>
        <v>4.670312787737084E-2</v>
      </c>
      <c r="S298" s="5">
        <f t="shared" si="59"/>
        <v>2728.8321106573953</v>
      </c>
      <c r="T298" s="5">
        <f t="shared" si="67"/>
        <v>7757904.6391055658</v>
      </c>
      <c r="U298" s="10">
        <f t="shared" si="61"/>
        <v>0.25514664452929808</v>
      </c>
      <c r="V298" s="10"/>
      <c r="W298" s="8">
        <f t="shared" si="62"/>
        <v>4163.0622644697596</v>
      </c>
      <c r="X298" s="8">
        <f t="shared" si="68"/>
        <v>1825393.8762067605</v>
      </c>
      <c r="Y298" s="10">
        <f t="shared" si="65"/>
        <v>6.0034654217170261E-2</v>
      </c>
      <c r="Z298" s="10">
        <f t="shared" si="64"/>
        <v>0.24501970169186449</v>
      </c>
      <c r="AA298" s="10"/>
    </row>
    <row r="299" spans="6:27" x14ac:dyDescent="0.2">
      <c r="F299">
        <v>4.2950358787936311</v>
      </c>
      <c r="G299" s="1">
        <f t="shared" si="54"/>
        <v>4295.0358787936311</v>
      </c>
      <c r="H299">
        <v>30.813040372389281</v>
      </c>
      <c r="I299" s="1">
        <v>500</v>
      </c>
      <c r="J299" s="1"/>
      <c r="K299" s="5">
        <v>3.8866867112840038</v>
      </c>
      <c r="L299" s="4">
        <f t="shared" si="55"/>
        <v>3886.6867112840036</v>
      </c>
      <c r="M299" s="5">
        <v>31.809181122539709</v>
      </c>
      <c r="N299" s="4">
        <v>500</v>
      </c>
      <c r="P299" s="5">
        <f t="shared" si="56"/>
        <v>4311.4343164177462</v>
      </c>
      <c r="Q299" s="5">
        <f t="shared" si="66"/>
        <v>180410.52806684971</v>
      </c>
      <c r="R299" s="10">
        <f t="shared" si="58"/>
        <v>1.1942707803454876E-2</v>
      </c>
      <c r="S299" s="5">
        <f t="shared" si="59"/>
        <v>2721.3464900261702</v>
      </c>
      <c r="T299" s="5">
        <f t="shared" si="67"/>
        <v>1358017.8312812564</v>
      </c>
      <c r="U299" s="10">
        <f t="shared" si="61"/>
        <v>8.9897248928088744E-2</v>
      </c>
      <c r="V299" s="10"/>
      <c r="W299" s="8">
        <f t="shared" si="62"/>
        <v>4145.4087739175066</v>
      </c>
      <c r="X299" s="8">
        <f t="shared" si="68"/>
        <v>66937.105693334204</v>
      </c>
      <c r="Y299" s="10">
        <f t="shared" si="65"/>
        <v>4.431062328071291E-3</v>
      </c>
      <c r="Z299" s="10">
        <f t="shared" si="64"/>
        <v>6.6566225130101006E-2</v>
      </c>
      <c r="AA299" s="10"/>
    </row>
    <row r="300" spans="6:27" x14ac:dyDescent="0.2">
      <c r="F300">
        <v>4.9651714679495091</v>
      </c>
      <c r="G300" s="1">
        <f t="shared" si="54"/>
        <v>4965.171467949509</v>
      </c>
      <c r="H300">
        <v>30.87060455548508</v>
      </c>
      <c r="I300" s="1">
        <v>500</v>
      </c>
      <c r="J300" s="1"/>
      <c r="K300" s="5">
        <v>4.727203495884523</v>
      </c>
      <c r="L300" s="4">
        <f t="shared" si="55"/>
        <v>4727.2034958845234</v>
      </c>
      <c r="M300" s="5">
        <v>31.855915784202686</v>
      </c>
      <c r="N300" s="4">
        <v>500</v>
      </c>
      <c r="P300" s="5">
        <f t="shared" si="56"/>
        <v>4290.9235504807302</v>
      </c>
      <c r="Q300" s="5">
        <f t="shared" si="66"/>
        <v>190340.19076153671</v>
      </c>
      <c r="R300" s="10">
        <f t="shared" si="58"/>
        <v>8.517691451331532E-3</v>
      </c>
      <c r="S300" s="5">
        <f t="shared" si="59"/>
        <v>2707.451885747013</v>
      </c>
      <c r="T300" s="5">
        <f t="shared" si="67"/>
        <v>4079396.5666530658</v>
      </c>
      <c r="U300" s="10">
        <f t="shared" si="61"/>
        <v>0.18255230870239092</v>
      </c>
      <c r="V300" s="10"/>
      <c r="W300" s="8">
        <f t="shared" si="62"/>
        <v>4112.7786454841025</v>
      </c>
      <c r="X300" s="8">
        <f t="shared" si="68"/>
        <v>377517.89678957954</v>
      </c>
      <c r="Y300" s="10">
        <f t="shared" si="65"/>
        <v>1.6893862243932637E-2</v>
      </c>
      <c r="Z300" s="10">
        <f t="shared" si="64"/>
        <v>0.1299763911021253</v>
      </c>
      <c r="AA300" s="10"/>
    </row>
    <row r="301" spans="6:27" x14ac:dyDescent="0.2">
      <c r="F301">
        <v>5.2277511602318283</v>
      </c>
      <c r="G301" s="1">
        <f t="shared" si="54"/>
        <v>5227.7511602318282</v>
      </c>
      <c r="H301">
        <v>30.890538051363205</v>
      </c>
      <c r="I301" s="1">
        <v>500</v>
      </c>
      <c r="J301" s="1"/>
      <c r="K301" s="5">
        <v>4.5981921978491158</v>
      </c>
      <c r="L301" s="4">
        <f t="shared" si="55"/>
        <v>4598.1921978491155</v>
      </c>
      <c r="M301" s="5">
        <v>31.884282575628131</v>
      </c>
      <c r="N301" s="4">
        <v>500</v>
      </c>
      <c r="P301" s="5">
        <f t="shared" si="56"/>
        <v>4278.5500812514292</v>
      </c>
      <c r="Q301" s="5">
        <f t="shared" si="66"/>
        <v>102171.08270304886</v>
      </c>
      <c r="R301" s="10">
        <f t="shared" si="58"/>
        <v>4.8322985177314086E-3</v>
      </c>
      <c r="S301" s="5">
        <f t="shared" si="59"/>
        <v>2699.0736606633977</v>
      </c>
      <c r="T301" s="5">
        <f t="shared" si="67"/>
        <v>3606651.2182824202</v>
      </c>
      <c r="U301" s="10">
        <f t="shared" si="61"/>
        <v>0.1705807051759885</v>
      </c>
      <c r="V301" s="10"/>
      <c r="W301" s="8">
        <f t="shared" si="62"/>
        <v>4093.1892602131757</v>
      </c>
      <c r="X301" s="8">
        <f t="shared" si="68"/>
        <v>255027.96702092892</v>
      </c>
      <c r="Y301" s="10">
        <f t="shared" si="65"/>
        <v>1.2061840145093365E-2</v>
      </c>
      <c r="Z301" s="10">
        <f t="shared" si="64"/>
        <v>0.10982640914230678</v>
      </c>
      <c r="AA301" s="10"/>
    </row>
    <row r="302" spans="6:27" x14ac:dyDescent="0.2">
      <c r="F302">
        <v>5.3971996209952868</v>
      </c>
      <c r="G302" s="1">
        <f t="shared" si="54"/>
        <v>5397.1996209952868</v>
      </c>
      <c r="H302">
        <v>30.933543594797897</v>
      </c>
      <c r="I302" s="1">
        <v>500</v>
      </c>
      <c r="J302" s="1"/>
      <c r="K302" s="5">
        <v>5.5384890562798965</v>
      </c>
      <c r="L302" s="4">
        <f t="shared" si="55"/>
        <v>5538.4890562798964</v>
      </c>
      <c r="M302" s="5">
        <v>31.9111283789609</v>
      </c>
      <c r="N302" s="4">
        <v>500</v>
      </c>
      <c r="P302" s="5">
        <f t="shared" si="56"/>
        <v>4266.8925727270962</v>
      </c>
      <c r="Q302" s="5">
        <f t="shared" si="66"/>
        <v>1616957.616983847</v>
      </c>
      <c r="R302" s="10">
        <f t="shared" si="58"/>
        <v>5.2712793566864473E-2</v>
      </c>
      <c r="S302" s="5">
        <f t="shared" si="59"/>
        <v>2691.1829305011611</v>
      </c>
      <c r="T302" s="5">
        <f t="shared" si="67"/>
        <v>8107152.1738971118</v>
      </c>
      <c r="U302" s="10">
        <f t="shared" si="61"/>
        <v>0.26429303679272886</v>
      </c>
      <c r="V302" s="10"/>
      <c r="W302" s="8">
        <f t="shared" si="62"/>
        <v>4074.7985638660621</v>
      </c>
      <c r="X302" s="8">
        <f t="shared" si="68"/>
        <v>2142389.8575826529</v>
      </c>
      <c r="Y302" s="10">
        <f t="shared" si="65"/>
        <v>6.9841876568881467E-2</v>
      </c>
      <c r="Z302" s="10">
        <f t="shared" si="64"/>
        <v>0.26427613696450436</v>
      </c>
      <c r="AA302" s="10"/>
    </row>
    <row r="303" spans="6:27" x14ac:dyDescent="0.2">
      <c r="F303">
        <v>5.0284328200959276</v>
      </c>
      <c r="G303" s="1">
        <f t="shared" si="54"/>
        <v>5028.432820095928</v>
      </c>
      <c r="H303">
        <v>30.982398638055386</v>
      </c>
      <c r="I303" s="1">
        <v>500</v>
      </c>
      <c r="J303" s="1"/>
      <c r="K303" s="5">
        <v>4.9764390451609586</v>
      </c>
      <c r="L303" s="4">
        <f t="shared" si="55"/>
        <v>4976.4390451609588</v>
      </c>
      <c r="M303" s="5">
        <v>31.911810814174199</v>
      </c>
      <c r="N303" s="4">
        <v>500</v>
      </c>
      <c r="P303" s="5">
        <f t="shared" si="56"/>
        <v>4266.5968951403538</v>
      </c>
      <c r="Q303" s="5">
        <f t="shared" si="66"/>
        <v>503875.87794587511</v>
      </c>
      <c r="R303" s="10">
        <f t="shared" si="58"/>
        <v>2.0346334964375802E-2</v>
      </c>
      <c r="S303" s="5">
        <f t="shared" si="59"/>
        <v>2690.9828265595579</v>
      </c>
      <c r="T303" s="5">
        <f t="shared" si="67"/>
        <v>5223310.1271438142</v>
      </c>
      <c r="U303" s="10">
        <f t="shared" si="61"/>
        <v>0.21091546970442629</v>
      </c>
      <c r="V303" s="10"/>
      <c r="W303" s="8">
        <f t="shared" si="62"/>
        <v>4074.332927398907</v>
      </c>
      <c r="X303" s="8">
        <f t="shared" si="68"/>
        <v>813795.44770372089</v>
      </c>
      <c r="Y303" s="10">
        <f t="shared" si="65"/>
        <v>3.2860780791817666E-2</v>
      </c>
      <c r="Z303" s="10">
        <f t="shared" si="64"/>
        <v>0.18127542798685559</v>
      </c>
      <c r="AA303" s="10"/>
    </row>
    <row r="304" spans="6:27" x14ac:dyDescent="0.2">
      <c r="F304">
        <v>4.2961249865031306</v>
      </c>
      <c r="G304" s="1">
        <f t="shared" si="54"/>
        <v>4296.1249865031305</v>
      </c>
      <c r="H304">
        <v>31.09356268775727</v>
      </c>
      <c r="I304" s="1">
        <v>500</v>
      </c>
      <c r="J304" s="1"/>
      <c r="K304" s="5">
        <v>4.3803933911880213</v>
      </c>
      <c r="L304" s="4">
        <f t="shared" si="55"/>
        <v>4380.3933911880213</v>
      </c>
      <c r="M304" s="5">
        <v>31.956322283307156</v>
      </c>
      <c r="N304" s="4">
        <v>500</v>
      </c>
      <c r="P304" s="5">
        <f t="shared" si="56"/>
        <v>4247.382065972055</v>
      </c>
      <c r="Q304" s="5">
        <f t="shared" si="66"/>
        <v>17692.012635707546</v>
      </c>
      <c r="R304" s="10">
        <f t="shared" si="58"/>
        <v>9.2204265108937532E-4</v>
      </c>
      <c r="S304" s="5">
        <f t="shared" si="59"/>
        <v>2677.9825516941778</v>
      </c>
      <c r="T304" s="5">
        <f t="shared" si="67"/>
        <v>2898202.6664261329</v>
      </c>
      <c r="U304" s="10">
        <f t="shared" si="61"/>
        <v>0.1510436672734706</v>
      </c>
      <c r="V304" s="10"/>
      <c r="W304" s="8">
        <f t="shared" si="62"/>
        <v>4044.159758260837</v>
      </c>
      <c r="X304" s="8">
        <f t="shared" si="68"/>
        <v>113053.05591141252</v>
      </c>
      <c r="Y304" s="10">
        <f t="shared" si="65"/>
        <v>5.891909616655402E-3</v>
      </c>
      <c r="Z304" s="10">
        <f t="shared" si="64"/>
        <v>7.6758775502579521E-2</v>
      </c>
      <c r="AA304" s="10"/>
    </row>
    <row r="305" spans="6:27" x14ac:dyDescent="0.2">
      <c r="F305">
        <v>5.4746305586127422</v>
      </c>
      <c r="G305" s="1">
        <f t="shared" si="54"/>
        <v>5474.6305586127419</v>
      </c>
      <c r="H305">
        <v>31.119001968734477</v>
      </c>
      <c r="I305" s="1">
        <v>500</v>
      </c>
      <c r="J305" s="1"/>
      <c r="K305" s="5">
        <v>5.3405680770733834</v>
      </c>
      <c r="L305" s="4">
        <f t="shared" si="55"/>
        <v>5340.5680770733834</v>
      </c>
      <c r="M305" s="5">
        <v>31.973339401483695</v>
      </c>
      <c r="N305" s="4">
        <v>500</v>
      </c>
      <c r="P305" s="5">
        <f t="shared" si="56"/>
        <v>4240.0726363174408</v>
      </c>
      <c r="Q305" s="5">
        <f t="shared" si="66"/>
        <v>1211090.2151246164</v>
      </c>
      <c r="R305" s="10">
        <f t="shared" si="58"/>
        <v>4.2462111304377333E-2</v>
      </c>
      <c r="S305" s="5">
        <f t="shared" si="59"/>
        <v>2673.0390516033913</v>
      </c>
      <c r="T305" s="5">
        <f t="shared" si="67"/>
        <v>7115711.1017248863</v>
      </c>
      <c r="U305" s="10">
        <f t="shared" si="61"/>
        <v>0.24948440094542892</v>
      </c>
      <c r="V305" s="10"/>
      <c r="W305" s="8">
        <f t="shared" si="62"/>
        <v>4032.7263125402174</v>
      </c>
      <c r="X305" s="8">
        <f t="shared" si="68"/>
        <v>1710450.0810572254</v>
      </c>
      <c r="Y305" s="10">
        <f t="shared" si="65"/>
        <v>5.9970199424788401E-2</v>
      </c>
      <c r="Z305" s="10">
        <f t="shared" si="64"/>
        <v>0.24488813655379144</v>
      </c>
      <c r="AA305" s="10"/>
    </row>
    <row r="306" spans="6:27" x14ac:dyDescent="0.2">
      <c r="F306">
        <v>5.5639172408634634</v>
      </c>
      <c r="G306" s="1">
        <f t="shared" si="54"/>
        <v>5563.9172408634631</v>
      </c>
      <c r="H306">
        <v>31.224954783123042</v>
      </c>
      <c r="I306" s="1">
        <v>500</v>
      </c>
      <c r="J306" s="1"/>
      <c r="K306" s="5">
        <v>3.784169987257477</v>
      </c>
      <c r="L306" s="4">
        <f t="shared" si="55"/>
        <v>3784.1699872574768</v>
      </c>
      <c r="M306" s="5">
        <v>32.083673132087839</v>
      </c>
      <c r="N306" s="4">
        <v>500</v>
      </c>
      <c r="P306" s="5">
        <f t="shared" si="56"/>
        <v>4193.1649528717135</v>
      </c>
      <c r="Q306" s="5">
        <f t="shared" si="66"/>
        <v>167276.88189779062</v>
      </c>
      <c r="R306" s="10">
        <f t="shared" si="58"/>
        <v>1.1681393412429231E-2</v>
      </c>
      <c r="S306" s="5">
        <f t="shared" si="59"/>
        <v>2641.3392023888136</v>
      </c>
      <c r="T306" s="5">
        <f t="shared" si="67"/>
        <v>1306062.2028435247</v>
      </c>
      <c r="U306" s="10">
        <f t="shared" si="61"/>
        <v>9.1205827364962772E-2</v>
      </c>
      <c r="V306" s="10"/>
      <c r="W306" s="8">
        <f t="shared" si="62"/>
        <v>3959.9320940699681</v>
      </c>
      <c r="X306" s="8">
        <f t="shared" si="68"/>
        <v>30892.318191165603</v>
      </c>
      <c r="Y306" s="10">
        <f t="shared" si="65"/>
        <v>2.1572934533383116E-3</v>
      </c>
      <c r="Z306" s="10">
        <f t="shared" si="64"/>
        <v>4.6446673221430097E-2</v>
      </c>
      <c r="AA306" s="10"/>
    </row>
    <row r="307" spans="6:27" x14ac:dyDescent="0.2">
      <c r="F307">
        <v>4.1249079123306966</v>
      </c>
      <c r="G307" s="1">
        <f t="shared" si="54"/>
        <v>4124.9079123306965</v>
      </c>
      <c r="H307">
        <v>31.391576892001748</v>
      </c>
      <c r="I307" s="1">
        <v>500</v>
      </c>
      <c r="J307" s="1"/>
      <c r="K307" s="5">
        <v>4.8268592587149914</v>
      </c>
      <c r="L307" s="4">
        <f t="shared" si="55"/>
        <v>4826.8592587149915</v>
      </c>
      <c r="M307" s="5">
        <v>32.150723912899906</v>
      </c>
      <c r="N307" s="4">
        <v>500</v>
      </c>
      <c r="P307" s="5">
        <f t="shared" si="56"/>
        <v>4165.0628380149883</v>
      </c>
      <c r="Q307" s="5">
        <f t="shared" si="66"/>
        <v>437974.5024513356</v>
      </c>
      <c r="R307" s="10">
        <f t="shared" si="58"/>
        <v>1.8798342419604167E-2</v>
      </c>
      <c r="S307" s="5">
        <f t="shared" si="59"/>
        <v>2622.3684910766615</v>
      </c>
      <c r="T307" s="5">
        <f t="shared" si="67"/>
        <v>4859779.5446026335</v>
      </c>
      <c r="U307" s="10">
        <f t="shared" si="61"/>
        <v>0.20858702835875489</v>
      </c>
      <c r="V307" s="10"/>
      <c r="W307" s="8">
        <f t="shared" si="62"/>
        <v>3916.7959168353004</v>
      </c>
      <c r="X307" s="8">
        <f t="shared" si="68"/>
        <v>828215.28623323143</v>
      </c>
      <c r="Y307" s="10">
        <f t="shared" si="65"/>
        <v>3.5547901671496678E-2</v>
      </c>
      <c r="Z307" s="10">
        <f t="shared" si="64"/>
        <v>0.18854151179911727</v>
      </c>
      <c r="AA307" s="10"/>
    </row>
    <row r="308" spans="6:27" x14ac:dyDescent="0.2">
      <c r="F308">
        <v>4.0450771660038258</v>
      </c>
      <c r="G308" s="1">
        <f t="shared" si="54"/>
        <v>4045.0771660038258</v>
      </c>
      <c r="H308">
        <v>31.468438527878856</v>
      </c>
      <c r="I308" s="1">
        <v>500</v>
      </c>
      <c r="J308" s="1"/>
      <c r="K308" s="5">
        <v>3.6709612107618397</v>
      </c>
      <c r="L308" s="4">
        <f t="shared" si="55"/>
        <v>3670.9612107618395</v>
      </c>
      <c r="M308" s="5">
        <v>32.221270164443425</v>
      </c>
      <c r="N308" s="4">
        <v>500</v>
      </c>
      <c r="P308" s="5">
        <f t="shared" si="56"/>
        <v>4135.8194593083153</v>
      </c>
      <c r="Q308" s="5">
        <f t="shared" si="66"/>
        <v>216093.19124169709</v>
      </c>
      <c r="R308" s="10">
        <f t="shared" si="58"/>
        <v>1.6035462557129815E-2</v>
      </c>
      <c r="S308" s="5">
        <f t="shared" si="59"/>
        <v>2602.6436811593235</v>
      </c>
      <c r="T308" s="5">
        <f t="shared" si="67"/>
        <v>1141302.3440560228</v>
      </c>
      <c r="U308" s="10">
        <f t="shared" si="61"/>
        <v>8.4691752198731221E-2</v>
      </c>
      <c r="V308" s="10"/>
      <c r="W308" s="8">
        <f t="shared" si="62"/>
        <v>3872.2798799535367</v>
      </c>
      <c r="X308" s="8">
        <f t="shared" si="68"/>
        <v>40529.206565115994</v>
      </c>
      <c r="Y308" s="10">
        <f t="shared" si="65"/>
        <v>3.0075199066230116E-3</v>
      </c>
      <c r="Z308" s="10">
        <f t="shared" si="64"/>
        <v>5.4840859827531986E-2</v>
      </c>
      <c r="AA308" s="10"/>
    </row>
    <row r="309" spans="6:27" x14ac:dyDescent="0.2">
      <c r="F309">
        <v>4.5916513605157601</v>
      </c>
      <c r="G309" s="1">
        <f t="shared" si="54"/>
        <v>4591.6513605157597</v>
      </c>
      <c r="H309">
        <v>31.50025878050571</v>
      </c>
      <c r="I309" s="1">
        <v>500</v>
      </c>
      <c r="J309" s="1"/>
      <c r="K309" s="5">
        <v>4.0134714022831774</v>
      </c>
      <c r="L309" s="4">
        <f t="shared" si="55"/>
        <v>4013.4714022831777</v>
      </c>
      <c r="M309" s="5">
        <v>32.262714705906809</v>
      </c>
      <c r="N309" s="4">
        <v>500</v>
      </c>
      <c r="P309" s="5">
        <f t="shared" si="56"/>
        <v>4118.7923008872785</v>
      </c>
      <c r="Q309" s="5">
        <f t="shared" si="66"/>
        <v>11092.491682775299</v>
      </c>
      <c r="R309" s="10">
        <f t="shared" si="58"/>
        <v>6.8863448331823996E-4</v>
      </c>
      <c r="S309" s="5">
        <f t="shared" si="59"/>
        <v>2591.1664569164918</v>
      </c>
      <c r="T309" s="5">
        <f t="shared" si="67"/>
        <v>2022951.3576145312</v>
      </c>
      <c r="U309" s="10">
        <f t="shared" si="61"/>
        <v>0.12558711809466719</v>
      </c>
      <c r="V309" s="10"/>
      <c r="W309" s="8">
        <f t="shared" si="62"/>
        <v>3846.5330613064975</v>
      </c>
      <c r="X309" s="8">
        <f t="shared" si="68"/>
        <v>27868.409688046322</v>
      </c>
      <c r="Y309" s="10">
        <f t="shared" si="65"/>
        <v>1.7301025283822673E-3</v>
      </c>
      <c r="Z309" s="10">
        <f t="shared" si="64"/>
        <v>4.159450117963031E-2</v>
      </c>
      <c r="AA309" s="10"/>
    </row>
    <row r="310" spans="6:27" x14ac:dyDescent="0.2">
      <c r="F310">
        <v>4.3294659875635642</v>
      </c>
      <c r="G310" s="1">
        <f t="shared" si="54"/>
        <v>4329.4659875635643</v>
      </c>
      <c r="H310">
        <v>31.504700078740008</v>
      </c>
      <c r="I310" s="1">
        <v>500</v>
      </c>
      <c r="J310" s="1"/>
      <c r="K310" s="5">
        <v>3.3737459342703033</v>
      </c>
      <c r="L310" s="4">
        <f t="shared" si="55"/>
        <v>3373.7459342703032</v>
      </c>
      <c r="M310" s="5">
        <v>32.320246987289849</v>
      </c>
      <c r="N310" s="4">
        <v>500</v>
      </c>
      <c r="P310" s="5">
        <f t="shared" si="56"/>
        <v>4095.3406939865686</v>
      </c>
      <c r="Q310" s="5">
        <f t="shared" si="66"/>
        <v>520698.99724997469</v>
      </c>
      <c r="R310" s="10">
        <f t="shared" si="58"/>
        <v>4.574693403782517E-2</v>
      </c>
      <c r="S310" s="5">
        <f t="shared" si="59"/>
        <v>2575.368076764551</v>
      </c>
      <c r="T310" s="5">
        <f t="shared" si="67"/>
        <v>637407.20335547521</v>
      </c>
      <c r="U310" s="10">
        <f t="shared" si="61"/>
        <v>5.6000540506397051E-2</v>
      </c>
      <c r="V310" s="10"/>
      <c r="W310" s="8">
        <f t="shared" si="62"/>
        <v>3811.2781998421206</v>
      </c>
      <c r="X310" s="8">
        <f t="shared" si="68"/>
        <v>191434.48341640728</v>
      </c>
      <c r="Y310" s="10">
        <f t="shared" si="65"/>
        <v>1.6818816113854048E-2</v>
      </c>
      <c r="Z310" s="10">
        <f t="shared" si="64"/>
        <v>0.12968737839070557</v>
      </c>
      <c r="AA310" s="10"/>
    </row>
    <row r="311" spans="6:27" x14ac:dyDescent="0.2">
      <c r="F311">
        <v>3.9670315678683252</v>
      </c>
      <c r="G311" s="1">
        <f t="shared" si="54"/>
        <v>3967.0315678683251</v>
      </c>
      <c r="H311">
        <v>31.640228327902054</v>
      </c>
      <c r="I311" s="1">
        <v>500</v>
      </c>
      <c r="J311" s="1"/>
      <c r="K311" s="5">
        <v>5.3305700199271016</v>
      </c>
      <c r="L311" s="4">
        <f t="shared" si="55"/>
        <v>5330.5700199271014</v>
      </c>
      <c r="M311" s="5">
        <v>32.436893507656983</v>
      </c>
      <c r="N311" s="4">
        <v>500</v>
      </c>
      <c r="P311" s="5">
        <f t="shared" si="56"/>
        <v>4048.4425715210814</v>
      </c>
      <c r="Q311" s="5">
        <f t="shared" si="66"/>
        <v>1643850.7939561314</v>
      </c>
      <c r="R311" s="10">
        <f t="shared" si="58"/>
        <v>5.7851562193807077E-2</v>
      </c>
      <c r="S311" s="5">
        <f t="shared" si="59"/>
        <v>2543.8070200577877</v>
      </c>
      <c r="T311" s="5">
        <f t="shared" si="67"/>
        <v>7766048.0174406162</v>
      </c>
      <c r="U311" s="10">
        <f t="shared" si="61"/>
        <v>0.27330826589182988</v>
      </c>
      <c r="V311" s="10"/>
      <c r="W311" s="8">
        <f t="shared" si="62"/>
        <v>3741.4848435592721</v>
      </c>
      <c r="X311" s="8">
        <f t="shared" si="68"/>
        <v>2525191.6977519752</v>
      </c>
      <c r="Y311" s="10">
        <f t="shared" si="65"/>
        <v>8.8868335916430008E-2</v>
      </c>
      <c r="Z311" s="10">
        <f t="shared" si="64"/>
        <v>0.29810792662462032</v>
      </c>
      <c r="AA311" s="10"/>
    </row>
    <row r="312" spans="6:27" x14ac:dyDescent="0.2">
      <c r="F312">
        <v>4.204674833470226</v>
      </c>
      <c r="G312" s="1">
        <f t="shared" si="54"/>
        <v>4204.6748334702261</v>
      </c>
      <c r="H312">
        <v>31.71386637799694</v>
      </c>
      <c r="I312" s="1">
        <v>500</v>
      </c>
      <c r="J312" s="1"/>
      <c r="K312" s="5">
        <v>3.4343767343739451</v>
      </c>
      <c r="L312" s="4">
        <f t="shared" si="55"/>
        <v>3434.3767343739451</v>
      </c>
      <c r="M312" s="5">
        <v>32.55476936251965</v>
      </c>
      <c r="N312" s="4">
        <v>500</v>
      </c>
      <c r="P312" s="5">
        <f t="shared" si="56"/>
        <v>4001.9158180309646</v>
      </c>
      <c r="Q312" s="5">
        <f t="shared" si="66"/>
        <v>322100.61147824943</v>
      </c>
      <c r="R312" s="10">
        <f t="shared" si="58"/>
        <v>2.7308363962427983E-2</v>
      </c>
      <c r="S312" s="5">
        <f t="shared" si="59"/>
        <v>2512.5385088212402</v>
      </c>
      <c r="T312" s="5">
        <f t="shared" si="67"/>
        <v>849785.71409015963</v>
      </c>
      <c r="U312" s="10">
        <f t="shared" si="61"/>
        <v>7.204661134899118E-2</v>
      </c>
      <c r="V312" s="10"/>
      <c r="W312" s="8">
        <f t="shared" si="62"/>
        <v>3673.1630381940076</v>
      </c>
      <c r="X312" s="8">
        <f t="shared" si="68"/>
        <v>57018.898892047233</v>
      </c>
      <c r="Y312" s="10">
        <f t="shared" si="65"/>
        <v>4.8341815823781942E-3</v>
      </c>
      <c r="Z312" s="10">
        <f t="shared" si="64"/>
        <v>6.9528279012055189E-2</v>
      </c>
      <c r="AA312" s="10"/>
    </row>
    <row r="313" spans="6:27" x14ac:dyDescent="0.2">
      <c r="F313">
        <v>5.5141336453400527</v>
      </c>
      <c r="G313" s="1">
        <f t="shared" si="54"/>
        <v>5514.1336453400527</v>
      </c>
      <c r="H313">
        <v>31.784161632307487</v>
      </c>
      <c r="I313" s="1">
        <v>500</v>
      </c>
      <c r="J313" s="1"/>
      <c r="K313" s="5">
        <v>3.8304494912784013</v>
      </c>
      <c r="L313" s="4">
        <f t="shared" si="55"/>
        <v>3830.4494912784012</v>
      </c>
      <c r="M313" s="5">
        <v>32.557174733090562</v>
      </c>
      <c r="N313" s="4">
        <v>500</v>
      </c>
      <c r="P313" s="5">
        <f t="shared" si="56"/>
        <v>4000.9752986825738</v>
      </c>
      <c r="Q313" s="5">
        <f t="shared" si="66"/>
        <v>29079.050990844971</v>
      </c>
      <c r="R313" s="10">
        <f t="shared" si="58"/>
        <v>1.9818954877146187E-3</v>
      </c>
      <c r="S313" s="5">
        <f t="shared" si="59"/>
        <v>2511.9068672862304</v>
      </c>
      <c r="T313" s="5">
        <f t="shared" si="67"/>
        <v>1738554.6512841589</v>
      </c>
      <c r="U313" s="10">
        <f t="shared" si="61"/>
        <v>0.11849195558720726</v>
      </c>
      <c r="V313" s="10"/>
      <c r="W313" s="8">
        <f t="shared" si="62"/>
        <v>3671.7912572359037</v>
      </c>
      <c r="X313" s="8">
        <f t="shared" si="68"/>
        <v>25172.435229483912</v>
      </c>
      <c r="Y313" s="10">
        <f t="shared" si="65"/>
        <v>1.7156383752622941E-3</v>
      </c>
      <c r="Z313" s="10">
        <f t="shared" si="64"/>
        <v>4.1420265272717582E-2</v>
      </c>
      <c r="AA313" s="10"/>
    </row>
    <row r="314" spans="6:27" x14ac:dyDescent="0.2">
      <c r="F314">
        <v>3.8866867112840038</v>
      </c>
      <c r="G314" s="1">
        <f t="shared" si="54"/>
        <v>3886.6867112840036</v>
      </c>
      <c r="H314">
        <v>31.809181122539709</v>
      </c>
      <c r="I314" s="1">
        <v>500</v>
      </c>
      <c r="J314" s="1"/>
      <c r="K314" s="5">
        <v>3.7009818034705013</v>
      </c>
      <c r="L314" s="4">
        <f t="shared" si="55"/>
        <v>3700.9818034705013</v>
      </c>
      <c r="M314" s="5">
        <v>32.56776580123941</v>
      </c>
      <c r="N314" s="4">
        <v>500</v>
      </c>
      <c r="P314" s="5">
        <f t="shared" si="56"/>
        <v>3996.8383013341504</v>
      </c>
      <c r="Q314" s="5">
        <f t="shared" si="66"/>
        <v>87531.067328143414</v>
      </c>
      <c r="R314" s="10">
        <f t="shared" si="58"/>
        <v>6.3904041397420475E-3</v>
      </c>
      <c r="S314" s="5">
        <f t="shared" si="59"/>
        <v>2509.1287160236325</v>
      </c>
      <c r="T314" s="5">
        <f t="shared" si="67"/>
        <v>1420513.7820566336</v>
      </c>
      <c r="U314" s="10">
        <f t="shared" si="61"/>
        <v>0.10370783117934916</v>
      </c>
      <c r="V314" s="10"/>
      <c r="W314" s="8">
        <f t="shared" si="62"/>
        <v>3665.7616521420355</v>
      </c>
      <c r="X314" s="8">
        <f t="shared" si="68"/>
        <v>1240.4590596000326</v>
      </c>
      <c r="Y314" s="10">
        <f t="shared" si="65"/>
        <v>9.056252770151972E-5</v>
      </c>
      <c r="Z314" s="10">
        <f t="shared" si="64"/>
        <v>9.5164346107940931E-3</v>
      </c>
      <c r="AA314" s="10"/>
    </row>
    <row r="315" spans="6:27" x14ac:dyDescent="0.2">
      <c r="F315">
        <v>4.727203495884523</v>
      </c>
      <c r="G315" s="1">
        <f t="shared" si="54"/>
        <v>4727.2034958845234</v>
      </c>
      <c r="H315">
        <v>31.855915784202686</v>
      </c>
      <c r="I315" s="1">
        <v>500</v>
      </c>
      <c r="J315" s="1"/>
      <c r="K315" s="5">
        <v>4.3114178034549857</v>
      </c>
      <c r="L315" s="4">
        <f t="shared" si="55"/>
        <v>4311.4178034549859</v>
      </c>
      <c r="M315" s="5">
        <v>32.79488705111882</v>
      </c>
      <c r="N315" s="4">
        <v>500</v>
      </c>
      <c r="P315" s="5">
        <f t="shared" si="56"/>
        <v>3909.7396575570924</v>
      </c>
      <c r="Q315" s="5">
        <f t="shared" si="66"/>
        <v>161345.33289196942</v>
      </c>
      <c r="R315" s="10">
        <f t="shared" si="58"/>
        <v>8.6799292631599464E-3</v>
      </c>
      <c r="S315" s="5">
        <f t="shared" si="59"/>
        <v>2450.7169874022234</v>
      </c>
      <c r="T315" s="5">
        <f t="shared" si="67"/>
        <v>3462207.5268594166</v>
      </c>
      <c r="U315" s="10">
        <f t="shared" si="61"/>
        <v>0.1862571162665185</v>
      </c>
      <c r="V315" s="10"/>
      <c r="W315" s="8">
        <f t="shared" si="62"/>
        <v>3540.443159490691</v>
      </c>
      <c r="X315" s="8">
        <f t="shared" si="68"/>
        <v>594401.90163587139</v>
      </c>
      <c r="Y315" s="10">
        <f t="shared" si="65"/>
        <v>3.197716579469722E-2</v>
      </c>
      <c r="Z315" s="10">
        <f t="shared" si="64"/>
        <v>0.17882160326620836</v>
      </c>
      <c r="AA315" s="10"/>
    </row>
    <row r="316" spans="6:27" x14ac:dyDescent="0.2">
      <c r="F316">
        <v>4.5981921978491158</v>
      </c>
      <c r="G316" s="1">
        <f t="shared" si="54"/>
        <v>4598.1921978491155</v>
      </c>
      <c r="H316">
        <v>31.884282575628131</v>
      </c>
      <c r="I316" s="1">
        <v>500</v>
      </c>
      <c r="J316" s="1"/>
      <c r="K316" s="5">
        <v>3.3683202359395739</v>
      </c>
      <c r="L316" s="4">
        <f t="shared" si="55"/>
        <v>3368.3202359395736</v>
      </c>
      <c r="M316" s="5">
        <v>32.833593401853541</v>
      </c>
      <c r="N316" s="4">
        <v>500</v>
      </c>
      <c r="P316" s="5">
        <f t="shared" si="56"/>
        <v>3895.198393780734</v>
      </c>
      <c r="Q316" s="5">
        <f t="shared" si="66"/>
        <v>277600.59321009472</v>
      </c>
      <c r="R316" s="10">
        <f t="shared" si="58"/>
        <v>2.4467727834021954E-2</v>
      </c>
      <c r="S316" s="5">
        <f t="shared" si="59"/>
        <v>2440.9796544467026</v>
      </c>
      <c r="T316" s="5">
        <f t="shared" si="67"/>
        <v>859960.55408353615</v>
      </c>
      <c r="U316" s="10">
        <f t="shared" si="61"/>
        <v>7.5796959012209814E-2</v>
      </c>
      <c r="V316" s="10"/>
      <c r="W316" s="8">
        <f t="shared" si="62"/>
        <v>3519.8192312242927</v>
      </c>
      <c r="X316" s="8">
        <f t="shared" si="68"/>
        <v>22951.945572279328</v>
      </c>
      <c r="Y316" s="10">
        <f t="shared" si="65"/>
        <v>2.0229854375664004E-3</v>
      </c>
      <c r="Z316" s="10">
        <f t="shared" si="64"/>
        <v>4.4977610403026086E-2</v>
      </c>
      <c r="AA316" s="10"/>
    </row>
    <row r="317" spans="6:27" x14ac:dyDescent="0.2">
      <c r="F317">
        <v>5.5384890562798965</v>
      </c>
      <c r="G317" s="1">
        <f t="shared" si="54"/>
        <v>5538.4890562798964</v>
      </c>
      <c r="H317">
        <v>31.9111283789609</v>
      </c>
      <c r="I317" s="1">
        <v>500</v>
      </c>
      <c r="J317" s="1"/>
      <c r="K317" s="5">
        <v>5.4249776196869064</v>
      </c>
      <c r="L317" s="4">
        <f t="shared" si="55"/>
        <v>5424.9776196869061</v>
      </c>
      <c r="M317" s="5">
        <v>32.833818229999387</v>
      </c>
      <c r="N317" s="4">
        <v>500</v>
      </c>
      <c r="P317" s="5">
        <f t="shared" si="56"/>
        <v>3895.1141822065892</v>
      </c>
      <c r="Q317" s="5">
        <f t="shared" si="66"/>
        <v>2340482.1373390914</v>
      </c>
      <c r="R317" s="10">
        <f t="shared" si="58"/>
        <v>7.9526053161433727E-2</v>
      </c>
      <c r="S317" s="5">
        <f t="shared" si="59"/>
        <v>2440.9232756618312</v>
      </c>
      <c r="T317" s="5">
        <f t="shared" si="67"/>
        <v>8904580.3280949201</v>
      </c>
      <c r="U317" s="10">
        <f t="shared" si="61"/>
        <v>0.30256420985012483</v>
      </c>
      <c r="V317" s="10"/>
      <c r="W317" s="8">
        <f t="shared" si="62"/>
        <v>3519.700038757428</v>
      </c>
      <c r="X317" s="8">
        <f t="shared" si="68"/>
        <v>3630082.6603924837</v>
      </c>
      <c r="Y317" s="10">
        <f t="shared" si="65"/>
        <v>0.12334473398672485</v>
      </c>
      <c r="Z317" s="10">
        <f t="shared" si="64"/>
        <v>0.35120468958532552</v>
      </c>
      <c r="AA317" s="10"/>
    </row>
    <row r="318" spans="6:27" x14ac:dyDescent="0.2">
      <c r="F318">
        <v>4.9764390451609586</v>
      </c>
      <c r="G318" s="1">
        <f t="shared" si="54"/>
        <v>4976.4390451609588</v>
      </c>
      <c r="H318">
        <v>31.911810814174199</v>
      </c>
      <c r="I318" s="1">
        <v>500</v>
      </c>
      <c r="J318" s="1"/>
      <c r="K318" s="5">
        <v>5.3912143064429561</v>
      </c>
      <c r="L318" s="4">
        <f t="shared" si="55"/>
        <v>5391.2143064429565</v>
      </c>
      <c r="M318" s="5">
        <v>32.975332041834697</v>
      </c>
      <c r="N318" s="4">
        <v>500</v>
      </c>
      <c r="P318" s="5">
        <f t="shared" si="56"/>
        <v>3842.6794427905502</v>
      </c>
      <c r="Q318" s="5">
        <f t="shared" si="66"/>
        <v>2397960.2239469765</v>
      </c>
      <c r="R318" s="10">
        <f t="shared" si="58"/>
        <v>8.2502818108451614E-2</v>
      </c>
      <c r="S318" s="5">
        <f t="shared" si="59"/>
        <v>2405.8460681054557</v>
      </c>
      <c r="T318" s="5">
        <f t="shared" si="67"/>
        <v>8912423.5184743535</v>
      </c>
      <c r="U318" s="10">
        <f t="shared" si="61"/>
        <v>0.30663563519827369</v>
      </c>
      <c r="V318" s="10"/>
      <c r="W318" s="8">
        <f t="shared" si="62"/>
        <v>3446.0274690687493</v>
      </c>
      <c r="X318" s="8">
        <f t="shared" si="68"/>
        <v>3783751.8322938704</v>
      </c>
      <c r="Y318" s="10">
        <f t="shared" si="65"/>
        <v>0.13018155433514164</v>
      </c>
      <c r="Z318" s="10">
        <f t="shared" si="64"/>
        <v>0.36080681026713124</v>
      </c>
      <c r="AA318" s="10"/>
    </row>
    <row r="319" spans="6:27" x14ac:dyDescent="0.2">
      <c r="F319">
        <v>4.3803933911880213</v>
      </c>
      <c r="G319" s="1">
        <f t="shared" si="54"/>
        <v>4380.3933911880213</v>
      </c>
      <c r="H319">
        <v>31.956322283307156</v>
      </c>
      <c r="I319" s="1">
        <v>500</v>
      </c>
      <c r="J319" s="1"/>
      <c r="K319" s="5">
        <v>3.5552609786375795</v>
      </c>
      <c r="L319" s="4">
        <f t="shared" si="55"/>
        <v>3555.2609786375797</v>
      </c>
      <c r="M319" s="5">
        <v>33.20861067942576</v>
      </c>
      <c r="N319" s="4">
        <v>500</v>
      </c>
      <c r="P319" s="5">
        <f t="shared" si="56"/>
        <v>3758.6659056929225</v>
      </c>
      <c r="Q319" s="5">
        <f t="shared" si="66"/>
        <v>41373.564350389322</v>
      </c>
      <c r="R319" s="10">
        <f t="shared" si="58"/>
        <v>3.273255940768507E-3</v>
      </c>
      <c r="S319" s="5">
        <f t="shared" si="59"/>
        <v>2349.7576880844535</v>
      </c>
      <c r="T319" s="5">
        <f t="shared" si="67"/>
        <v>1453238.1835344147</v>
      </c>
      <c r="U319" s="10">
        <f t="shared" si="61"/>
        <v>0.11497246109425173</v>
      </c>
      <c r="V319" s="10"/>
      <c r="W319" s="8">
        <f t="shared" si="62"/>
        <v>3330.2063193914046</v>
      </c>
      <c r="X319" s="8">
        <f t="shared" si="68"/>
        <v>50649.59964841199</v>
      </c>
      <c r="Y319" s="10">
        <f t="shared" si="65"/>
        <v>4.0071264235939808E-3</v>
      </c>
      <c r="Z319" s="10">
        <f t="shared" si="64"/>
        <v>6.3301867457397978E-2</v>
      </c>
      <c r="AA319" s="10"/>
    </row>
    <row r="320" spans="6:27" x14ac:dyDescent="0.2">
      <c r="F320">
        <v>5.3405680770733834</v>
      </c>
      <c r="G320" s="1">
        <f t="shared" si="54"/>
        <v>5340.5680770733834</v>
      </c>
      <c r="H320">
        <v>31.973339401483695</v>
      </c>
      <c r="I320" s="1">
        <v>500</v>
      </c>
      <c r="J320" s="1"/>
      <c r="K320" s="5">
        <v>3.4357938297818493</v>
      </c>
      <c r="L320" s="4">
        <f t="shared" si="55"/>
        <v>3435.7938297818491</v>
      </c>
      <c r="M320" s="5">
        <v>33.403605079726908</v>
      </c>
      <c r="N320" s="4">
        <v>500</v>
      </c>
      <c r="P320" s="5">
        <f t="shared" si="56"/>
        <v>3690.6636535430848</v>
      </c>
      <c r="Q320" s="5">
        <f t="shared" si="66"/>
        <v>64958.627064083339</v>
      </c>
      <c r="R320" s="10">
        <f t="shared" si="58"/>
        <v>5.5027862883178643E-3</v>
      </c>
      <c r="S320" s="5">
        <f t="shared" si="59"/>
        <v>2304.4619826901803</v>
      </c>
      <c r="T320" s="5">
        <f t="shared" si="67"/>
        <v>1279911.7482438472</v>
      </c>
      <c r="U320" s="10">
        <f t="shared" si="61"/>
        <v>0.10842410218345612</v>
      </c>
      <c r="V320" s="10"/>
      <c r="W320" s="8">
        <f t="shared" si="62"/>
        <v>3238.4077324170357</v>
      </c>
      <c r="X320" s="8">
        <f t="shared" si="68"/>
        <v>38961.271432911592</v>
      </c>
      <c r="Y320" s="10">
        <f t="shared" si="65"/>
        <v>3.3004938667338182E-3</v>
      </c>
      <c r="Z320" s="10">
        <f t="shared" si="64"/>
        <v>5.7449924862734314E-2</v>
      </c>
      <c r="AA320" s="10"/>
    </row>
    <row r="321" spans="6:27" x14ac:dyDescent="0.2">
      <c r="F321">
        <v>3.784169987257477</v>
      </c>
      <c r="G321" s="1">
        <f t="shared" si="54"/>
        <v>3784.1699872574768</v>
      </c>
      <c r="H321">
        <v>32.083673132087839</v>
      </c>
      <c r="I321" s="1">
        <v>500</v>
      </c>
      <c r="J321" s="1"/>
      <c r="K321" s="5">
        <v>3.2376267390270708</v>
      </c>
      <c r="L321" s="4">
        <f t="shared" si="55"/>
        <v>3237.6267390270709</v>
      </c>
      <c r="M321" s="5">
        <v>33.425573851699852</v>
      </c>
      <c r="N321" s="4">
        <v>500</v>
      </c>
      <c r="P321" s="5">
        <f t="shared" si="56"/>
        <v>3683.1252633904592</v>
      </c>
      <c r="Q321" s="5">
        <f t="shared" si="66"/>
        <v>198468.93520995643</v>
      </c>
      <c r="R321" s="10">
        <f t="shared" si="58"/>
        <v>1.8933852231918558E-2</v>
      </c>
      <c r="S321" s="5">
        <f t="shared" si="59"/>
        <v>2299.4464431694996</v>
      </c>
      <c r="T321" s="5">
        <f t="shared" si="67"/>
        <v>880182.26753539999</v>
      </c>
      <c r="U321" s="10">
        <f t="shared" si="61"/>
        <v>8.3969014964686714E-2</v>
      </c>
      <c r="V321" s="10"/>
      <c r="W321" s="8">
        <f t="shared" si="62"/>
        <v>3228.3365648583913</v>
      </c>
      <c r="X321" s="8">
        <f t="shared" si="68"/>
        <v>86.307336084402465</v>
      </c>
      <c r="Y321" s="10">
        <f t="shared" si="65"/>
        <v>8.2336832523633672E-6</v>
      </c>
      <c r="Z321" s="10">
        <f t="shared" si="64"/>
        <v>2.8694395362794051E-3</v>
      </c>
      <c r="AA321" s="10"/>
    </row>
    <row r="322" spans="6:27" x14ac:dyDescent="0.2">
      <c r="F322">
        <v>4.8268592587149914</v>
      </c>
      <c r="G322" s="1">
        <f t="shared" si="54"/>
        <v>4826.8592587149915</v>
      </c>
      <c r="H322">
        <v>32.150723912899906</v>
      </c>
      <c r="I322" s="1">
        <v>500</v>
      </c>
      <c r="J322" s="1"/>
      <c r="K322" s="5">
        <v>3.0556379375025706</v>
      </c>
      <c r="L322" s="4">
        <f t="shared" si="55"/>
        <v>3055.6379375025708</v>
      </c>
      <c r="M322" s="5">
        <v>33.460953261815405</v>
      </c>
      <c r="N322" s="4">
        <v>500</v>
      </c>
      <c r="P322" s="5">
        <f t="shared" si="56"/>
        <v>3671.0365796128331</v>
      </c>
      <c r="Q322" s="5">
        <f t="shared" si="66"/>
        <v>378715.48871115461</v>
      </c>
      <c r="R322" s="10">
        <f t="shared" si="58"/>
        <v>4.0561058540579183E-2</v>
      </c>
      <c r="S322" s="5">
        <f t="shared" si="59"/>
        <v>2291.4058302062645</v>
      </c>
      <c r="T322" s="5">
        <f t="shared" si="67"/>
        <v>584050.71382255317</v>
      </c>
      <c r="U322" s="10">
        <f t="shared" si="61"/>
        <v>6.2552802565969831E-2</v>
      </c>
      <c r="V322" s="10"/>
      <c r="W322" s="8">
        <f t="shared" si="62"/>
        <v>3212.2295997690476</v>
      </c>
      <c r="X322" s="8">
        <f t="shared" si="68"/>
        <v>24520.948691378322</v>
      </c>
      <c r="Y322" s="10">
        <f t="shared" si="65"/>
        <v>2.6262343764347864E-3</v>
      </c>
      <c r="Z322" s="10">
        <f t="shared" si="64"/>
        <v>5.1246798694501751E-2</v>
      </c>
      <c r="AA322" s="10"/>
    </row>
    <row r="323" spans="6:27" x14ac:dyDescent="0.2">
      <c r="F323">
        <v>3.6709612107618397</v>
      </c>
      <c r="G323" s="1">
        <f t="shared" si="54"/>
        <v>3670.9612107618395</v>
      </c>
      <c r="H323">
        <v>32.221270164443425</v>
      </c>
      <c r="I323" s="1">
        <v>500</v>
      </c>
      <c r="J323" s="1"/>
      <c r="K323" s="5">
        <v>5.3805496352690048</v>
      </c>
      <c r="L323" s="4">
        <f t="shared" si="55"/>
        <v>5380.5496352690052</v>
      </c>
      <c r="M323" s="5">
        <v>33.510974630049162</v>
      </c>
      <c r="N323" s="4">
        <v>500</v>
      </c>
      <c r="P323" s="5">
        <f t="shared" si="56"/>
        <v>3654.0524577757219</v>
      </c>
      <c r="Q323" s="5">
        <f t="shared" si="66"/>
        <v>2980792.5038922736</v>
      </c>
      <c r="R323" s="10">
        <f t="shared" si="58"/>
        <v>0.10296235353490002</v>
      </c>
      <c r="S323" s="5">
        <f t="shared" si="59"/>
        <v>2280.1140596189862</v>
      </c>
      <c r="T323" s="5">
        <f t="shared" si="67"/>
        <v>9612700.758756265</v>
      </c>
      <c r="U323" s="10">
        <f t="shared" si="61"/>
        <v>0.33204132547162157</v>
      </c>
      <c r="V323" s="10"/>
      <c r="W323" s="8">
        <f t="shared" si="62"/>
        <v>3189.68968290662</v>
      </c>
      <c r="X323" s="8">
        <f t="shared" si="68"/>
        <v>4799867.3308653133</v>
      </c>
      <c r="Y323" s="10">
        <f t="shared" si="65"/>
        <v>0.16579672566803799</v>
      </c>
      <c r="Z323" s="10">
        <f t="shared" si="64"/>
        <v>0.40718144072150192</v>
      </c>
      <c r="AA323" s="10"/>
    </row>
    <row r="324" spans="6:27" x14ac:dyDescent="0.2">
      <c r="F324">
        <v>4.0134714022831774</v>
      </c>
      <c r="G324" s="1">
        <f t="shared" si="54"/>
        <v>4013.4714022831777</v>
      </c>
      <c r="H324">
        <v>32.262714705906809</v>
      </c>
      <c r="I324" s="1">
        <v>500</v>
      </c>
      <c r="J324" s="1"/>
      <c r="K324" s="5">
        <v>5.289387644805748</v>
      </c>
      <c r="L324" s="4">
        <f t="shared" si="55"/>
        <v>5289.3876448057481</v>
      </c>
      <c r="M324" s="5">
        <v>33.709257832955934</v>
      </c>
      <c r="N324" s="4">
        <v>500</v>
      </c>
      <c r="P324" s="5">
        <f t="shared" si="56"/>
        <v>3587.9435031423159</v>
      </c>
      <c r="Q324" s="5">
        <f t="shared" si="66"/>
        <v>2894912.1672008135</v>
      </c>
      <c r="R324" s="10">
        <f t="shared" si="58"/>
        <v>0.10347241815939184</v>
      </c>
      <c r="S324" s="5">
        <f t="shared" si="59"/>
        <v>2236.2174491698966</v>
      </c>
      <c r="T324" s="5">
        <f t="shared" si="67"/>
        <v>9321848.243519064</v>
      </c>
      <c r="U324" s="10">
        <f t="shared" si="61"/>
        <v>0.33318944540015394</v>
      </c>
      <c r="V324" s="10"/>
      <c r="W324" s="8">
        <f t="shared" si="62"/>
        <v>3102.9414754164809</v>
      </c>
      <c r="X324" s="8">
        <f t="shared" si="68"/>
        <v>4780546.8516370002</v>
      </c>
      <c r="Y324" s="10">
        <f t="shared" si="65"/>
        <v>0.17087038027182908</v>
      </c>
      <c r="Z324" s="10">
        <f t="shared" si="64"/>
        <v>0.41336470612744514</v>
      </c>
      <c r="AA324" s="10"/>
    </row>
    <row r="325" spans="6:27" x14ac:dyDescent="0.2">
      <c r="F325">
        <v>3.3737459342703033</v>
      </c>
      <c r="G325" s="1">
        <f t="shared" si="54"/>
        <v>3373.7459342703032</v>
      </c>
      <c r="H325">
        <v>32.320246987289849</v>
      </c>
      <c r="I325" s="1">
        <v>500</v>
      </c>
      <c r="J325" s="1"/>
      <c r="K325" s="5">
        <v>3.3969924648015426</v>
      </c>
      <c r="L325" s="4">
        <f t="shared" si="55"/>
        <v>3396.9924648015426</v>
      </c>
      <c r="M325" s="5">
        <v>33.811240160091728</v>
      </c>
      <c r="N325" s="4">
        <v>500</v>
      </c>
      <c r="P325" s="5">
        <f t="shared" si="56"/>
        <v>3554.6802066426126</v>
      </c>
      <c r="Q325" s="5">
        <f t="shared" si="66"/>
        <v>24865.423926935928</v>
      </c>
      <c r="R325" s="10">
        <f t="shared" si="58"/>
        <v>2.1547986799097998E-3</v>
      </c>
      <c r="S325" s="5">
        <f t="shared" si="59"/>
        <v>2214.1639551329304</v>
      </c>
      <c r="T325" s="5">
        <f t="shared" si="67"/>
        <v>1399083.2832848702</v>
      </c>
      <c r="U325" s="10">
        <f t="shared" si="61"/>
        <v>0.12124236533286414</v>
      </c>
      <c r="V325" s="10"/>
      <c r="W325" s="8">
        <f t="shared" si="62"/>
        <v>3059.8779609455919</v>
      </c>
      <c r="X325" s="8">
        <f t="shared" si="68"/>
        <v>113646.1887100438</v>
      </c>
      <c r="Y325" s="10">
        <f t="shared" si="65"/>
        <v>9.8484006598378027E-3</v>
      </c>
      <c r="Z325" s="10">
        <f t="shared" si="64"/>
        <v>9.9239108519967076E-2</v>
      </c>
      <c r="AA325" s="10"/>
    </row>
    <row r="326" spans="6:27" x14ac:dyDescent="0.2">
      <c r="F326">
        <v>5.3305700199271016</v>
      </c>
      <c r="G326" s="1">
        <f t="shared" si="54"/>
        <v>5330.5700199271014</v>
      </c>
      <c r="H326">
        <v>32.436893507656983</v>
      </c>
      <c r="I326" s="1">
        <v>500</v>
      </c>
      <c r="J326" s="1"/>
      <c r="K326" s="5">
        <v>3.8962202101614838</v>
      </c>
      <c r="L326" s="4">
        <f t="shared" si="55"/>
        <v>3896.2202101614839</v>
      </c>
      <c r="M326" s="5">
        <v>33.874244967069146</v>
      </c>
      <c r="N326" s="4">
        <v>500</v>
      </c>
      <c r="P326" s="5">
        <f t="shared" si="56"/>
        <v>3534.3746453468434</v>
      </c>
      <c r="Q326" s="5">
        <f t="shared" si="66"/>
        <v>130932.21277602621</v>
      </c>
      <c r="R326" s="10">
        <f t="shared" si="58"/>
        <v>8.6250082285433856E-3</v>
      </c>
      <c r="S326" s="5">
        <f t="shared" si="59"/>
        <v>2200.7124602971403</v>
      </c>
      <c r="T326" s="5">
        <f t="shared" si="67"/>
        <v>2874746.5298500494</v>
      </c>
      <c r="U326" s="10">
        <f t="shared" si="61"/>
        <v>0.18937060597415606</v>
      </c>
      <c r="V326" s="10"/>
      <c r="W326" s="8">
        <f t="shared" si="62"/>
        <v>3033.7793243996457</v>
      </c>
      <c r="X326" s="8">
        <f t="shared" si="68"/>
        <v>743804.28143366403</v>
      </c>
      <c r="Y326" s="10">
        <f t="shared" si="65"/>
        <v>4.8997247596855725E-2</v>
      </c>
      <c r="Z326" s="10">
        <f t="shared" si="64"/>
        <v>0.22135321907949684</v>
      </c>
      <c r="AA326" s="10"/>
    </row>
    <row r="327" spans="6:27" x14ac:dyDescent="0.2">
      <c r="F327">
        <v>3.4343767343739451</v>
      </c>
      <c r="G327" s="1">
        <f t="shared" si="54"/>
        <v>3434.3767343739451</v>
      </c>
      <c r="H327">
        <v>32.55476936251965</v>
      </c>
      <c r="I327" s="1">
        <v>500</v>
      </c>
      <c r="J327" s="1"/>
      <c r="K327" s="5">
        <v>3.0611891016883659</v>
      </c>
      <c r="L327" s="4">
        <f t="shared" si="55"/>
        <v>3061.189101688366</v>
      </c>
      <c r="M327" s="5">
        <v>34.054301795806182</v>
      </c>
      <c r="N327" s="4">
        <v>500</v>
      </c>
      <c r="P327" s="5">
        <f t="shared" si="56"/>
        <v>3477.3509732129683</v>
      </c>
      <c r="Q327" s="5">
        <f t="shared" si="66"/>
        <v>173190.70331085954</v>
      </c>
      <c r="R327" s="10">
        <f t="shared" si="58"/>
        <v>1.8481799685411256E-2</v>
      </c>
      <c r="S327" s="5">
        <f t="shared" si="59"/>
        <v>2162.9818406556233</v>
      </c>
      <c r="T327" s="5">
        <f t="shared" si="67"/>
        <v>806776.28377194167</v>
      </c>
      <c r="U327" s="10">
        <f t="shared" si="61"/>
        <v>8.6093984160630146E-2</v>
      </c>
      <c r="V327" s="10"/>
      <c r="W327" s="8">
        <f t="shared" si="62"/>
        <v>2961.2444719941136</v>
      </c>
      <c r="X327" s="8">
        <f t="shared" si="68"/>
        <v>9988.929004721238</v>
      </c>
      <c r="Y327" s="10">
        <f t="shared" si="65"/>
        <v>1.0659543578715668E-3</v>
      </c>
      <c r="Z327" s="10">
        <f t="shared" si="64"/>
        <v>3.2648956459151446E-2</v>
      </c>
      <c r="AA327" s="10"/>
    </row>
    <row r="328" spans="6:27" x14ac:dyDescent="0.2">
      <c r="F328">
        <v>3.8304494912784013</v>
      </c>
      <c r="G328" s="1">
        <f t="shared" si="54"/>
        <v>3830.4494912784012</v>
      </c>
      <c r="H328">
        <v>32.557174733090562</v>
      </c>
      <c r="I328" s="1">
        <v>500</v>
      </c>
      <c r="J328" s="1"/>
      <c r="K328" s="5">
        <v>5.5973780291434103</v>
      </c>
      <c r="L328" s="4">
        <f t="shared" si="55"/>
        <v>5597.3780291434105</v>
      </c>
      <c r="M328" s="5">
        <v>34.058854636362646</v>
      </c>
      <c r="N328" s="4">
        <v>500</v>
      </c>
      <c r="P328" s="5">
        <f t="shared" si="56"/>
        <v>3475.9281026960057</v>
      </c>
      <c r="Q328" s="5">
        <f t="shared" si="66"/>
        <v>4500549.7904236987</v>
      </c>
      <c r="R328" s="10">
        <f t="shared" si="58"/>
        <v>0.14364691162845028</v>
      </c>
      <c r="S328" s="5">
        <f t="shared" si="59"/>
        <v>2162.0412248343282</v>
      </c>
      <c r="T328" s="5">
        <f t="shared" si="67"/>
        <v>11801538.959040537</v>
      </c>
      <c r="U328" s="10">
        <f t="shared" si="61"/>
        <v>0.3766772289768206</v>
      </c>
      <c r="V328" s="10"/>
      <c r="W328" s="8">
        <f t="shared" si="62"/>
        <v>2959.4487048216974</v>
      </c>
      <c r="X328" s="8">
        <f t="shared" si="68"/>
        <v>6958671.1201164089</v>
      </c>
      <c r="Y328" s="10">
        <f t="shared" si="65"/>
        <v>0.22210433435704879</v>
      </c>
      <c r="Z328" s="10">
        <f t="shared" si="64"/>
        <v>0.47127946524015746</v>
      </c>
      <c r="AA328" s="10"/>
    </row>
    <row r="329" spans="6:27" x14ac:dyDescent="0.2">
      <c r="F329">
        <v>3.7009818034705013</v>
      </c>
      <c r="G329" s="1">
        <f t="shared" si="54"/>
        <v>3700.9818034705013</v>
      </c>
      <c r="H329">
        <v>32.56776580123941</v>
      </c>
      <c r="I329" s="1">
        <v>500</v>
      </c>
      <c r="J329" s="1"/>
      <c r="K329" s="5">
        <v>3.0312547689735823</v>
      </c>
      <c r="L329" s="4">
        <f t="shared" si="55"/>
        <v>3031.254768973582</v>
      </c>
      <c r="M329" s="5">
        <v>34.449012758592204</v>
      </c>
      <c r="N329" s="4">
        <v>500</v>
      </c>
      <c r="P329" s="5">
        <f t="shared" ref="P329:P392" si="69">(((8.314*N329)/$M329)*(1+P$5/($M329-P$4))-P$3/($M329^2))</f>
        <v>3357.3476387684877</v>
      </c>
      <c r="Q329" s="5">
        <f t="shared" si="66"/>
        <v>106336.55973107733</v>
      </c>
      <c r="R329" s="10">
        <f t="shared" ref="R329:R392" si="70">(ABS(P329-L329)/L329)^2</f>
        <v>1.1572780799559864E-2</v>
      </c>
      <c r="S329" s="5">
        <f t="shared" ref="S329:S392" si="71">(((8.314*N329)/$M329)*(1+S$5/($M329-S$4))-S$3/($M329^2))</f>
        <v>2083.797353954149</v>
      </c>
      <c r="T329" s="5">
        <f t="shared" si="67"/>
        <v>897675.55327530613</v>
      </c>
      <c r="U329" s="10">
        <f t="shared" ref="U329:U392" si="72">(ABS(S329-L329)/L329)^2</f>
        <v>9.7695490934174248E-2</v>
      </c>
      <c r="V329" s="10"/>
      <c r="W329" s="8">
        <f t="shared" ref="W329:W392" si="73">(((8.314*N329)/$M329)*(1+W$5/($M329-W$4))-W$3/($M329^2))</f>
        <v>2812.1585131144875</v>
      </c>
      <c r="X329" s="8">
        <f t="shared" si="68"/>
        <v>48003.169331473815</v>
      </c>
      <c r="Y329" s="10">
        <f t="shared" si="65"/>
        <v>5.2242630169926875E-3</v>
      </c>
      <c r="Z329" s="10">
        <f t="shared" ref="Z329:Z392" si="74">(ABS(W329-L329)/L329)</f>
        <v>7.2279063476173286E-2</v>
      </c>
      <c r="AA329" s="10"/>
    </row>
    <row r="330" spans="6:27" x14ac:dyDescent="0.2">
      <c r="F330">
        <v>4.3114178034549857</v>
      </c>
      <c r="G330" s="1">
        <f t="shared" ref="G330:G393" si="75">F330*1000</f>
        <v>4311.4178034549859</v>
      </c>
      <c r="H330">
        <v>32.79488705111882</v>
      </c>
      <c r="I330" s="1">
        <v>500</v>
      </c>
      <c r="J330" s="1"/>
      <c r="K330" s="5">
        <v>5.4146287978981853</v>
      </c>
      <c r="L330" s="4">
        <f t="shared" ref="L330:L393" si="76">K330*1000</f>
        <v>5414.6287978981854</v>
      </c>
      <c r="M330" s="5">
        <v>34.515394685549211</v>
      </c>
      <c r="N330" s="4">
        <v>500</v>
      </c>
      <c r="P330" s="5">
        <f t="shared" si="69"/>
        <v>3337.8125393877203</v>
      </c>
      <c r="Q330" s="5">
        <f t="shared" si="66"/>
        <v>4313165.7716134069</v>
      </c>
      <c r="R330" s="10">
        <f t="shared" si="70"/>
        <v>0.14711561532549622</v>
      </c>
      <c r="S330" s="5">
        <f t="shared" si="71"/>
        <v>2070.9351547047982</v>
      </c>
      <c r="T330" s="5">
        <f t="shared" si="67"/>
        <v>11180287.179531867</v>
      </c>
      <c r="U330" s="10">
        <f t="shared" si="72"/>
        <v>0.38134282682979892</v>
      </c>
      <c r="V330" s="10"/>
      <c r="W330" s="8">
        <f t="shared" si="73"/>
        <v>2788.3348398505464</v>
      </c>
      <c r="X330" s="8">
        <f t="shared" si="68"/>
        <v>6897419.9540775344</v>
      </c>
      <c r="Y330" s="10">
        <f t="shared" si="65"/>
        <v>0.23526064947021527</v>
      </c>
      <c r="Z330" s="10">
        <f t="shared" si="74"/>
        <v>0.48503675063876889</v>
      </c>
      <c r="AA330" s="10"/>
    </row>
    <row r="331" spans="6:27" x14ac:dyDescent="0.2">
      <c r="F331">
        <v>3.3683202359395739</v>
      </c>
      <c r="G331" s="1">
        <f t="shared" si="75"/>
        <v>3368.3202359395736</v>
      </c>
      <c r="H331">
        <v>32.833593401853541</v>
      </c>
      <c r="I331" s="1">
        <v>500</v>
      </c>
      <c r="J331" s="1"/>
      <c r="K331" s="5">
        <v>2.889045617651131</v>
      </c>
      <c r="L331" s="4">
        <f t="shared" si="76"/>
        <v>2889.0456176511311</v>
      </c>
      <c r="M331" s="5">
        <v>34.560104279217654</v>
      </c>
      <c r="N331" s="4">
        <v>500</v>
      </c>
      <c r="P331" s="5">
        <f t="shared" si="69"/>
        <v>3324.7568107755219</v>
      </c>
      <c r="Q331" s="5">
        <f t="shared" si="66"/>
        <v>189844.24381388017</v>
      </c>
      <c r="R331" s="10">
        <f t="shared" si="70"/>
        <v>2.2745141078305577E-2</v>
      </c>
      <c r="S331" s="5">
        <f t="shared" si="71"/>
        <v>2062.3434725419052</v>
      </c>
      <c r="T331" s="5">
        <f t="shared" si="67"/>
        <v>683436.43672819575</v>
      </c>
      <c r="U331" s="10">
        <f t="shared" si="72"/>
        <v>8.1882167502940875E-2</v>
      </c>
      <c r="V331" s="10"/>
      <c r="W331" s="8">
        <f t="shared" si="73"/>
        <v>2772.4812373164314</v>
      </c>
      <c r="X331" s="8">
        <f t="shared" si="68"/>
        <v>13587.254762812541</v>
      </c>
      <c r="Y331" s="10">
        <f t="shared" si="65"/>
        <v>1.6278819954637751E-3</v>
      </c>
      <c r="Z331" s="10">
        <f t="shared" si="74"/>
        <v>4.0347019660239777E-2</v>
      </c>
      <c r="AA331" s="10"/>
    </row>
    <row r="332" spans="6:27" x14ac:dyDescent="0.2">
      <c r="F332">
        <v>5.4249776196869064</v>
      </c>
      <c r="G332" s="1">
        <f t="shared" si="75"/>
        <v>5424.9776196869061</v>
      </c>
      <c r="H332">
        <v>32.833818229999387</v>
      </c>
      <c r="I332" s="1">
        <v>500</v>
      </c>
      <c r="J332" s="1"/>
      <c r="K332" s="5">
        <v>2.7629069209486747</v>
      </c>
      <c r="L332" s="4">
        <f t="shared" si="76"/>
        <v>2762.9069209486747</v>
      </c>
      <c r="M332" s="5">
        <v>34.702990471897785</v>
      </c>
      <c r="N332" s="4">
        <v>500</v>
      </c>
      <c r="P332" s="5">
        <f t="shared" si="69"/>
        <v>3283.5715961917708</v>
      </c>
      <c r="Q332" s="5">
        <f t="shared" si="66"/>
        <v>271091.70404599875</v>
      </c>
      <c r="R332" s="10">
        <f t="shared" si="70"/>
        <v>3.5512702151141204E-2</v>
      </c>
      <c r="S332" s="5">
        <f t="shared" si="71"/>
        <v>2035.2635757034511</v>
      </c>
      <c r="T332" s="5">
        <f t="shared" si="67"/>
        <v>529464.83787965961</v>
      </c>
      <c r="U332" s="10">
        <f t="shared" si="72"/>
        <v>6.935928619907962E-2</v>
      </c>
      <c r="V332" s="10"/>
      <c r="W332" s="8">
        <f t="shared" si="73"/>
        <v>2722.8251496414741</v>
      </c>
      <c r="X332" s="8">
        <f t="shared" si="68"/>
        <v>1606.5483911227291</v>
      </c>
      <c r="Y332" s="10">
        <f t="shared" si="65"/>
        <v>2.1045599571595843E-4</v>
      </c>
      <c r="Z332" s="10">
        <f t="shared" si="74"/>
        <v>1.4507101561509743E-2</v>
      </c>
      <c r="AA332" s="10"/>
    </row>
    <row r="333" spans="6:27" x14ac:dyDescent="0.2">
      <c r="F333">
        <v>5.3912143064429561</v>
      </c>
      <c r="G333" s="1">
        <f t="shared" si="75"/>
        <v>5391.2143064429565</v>
      </c>
      <c r="H333">
        <v>32.975332041834697</v>
      </c>
      <c r="I333" s="1">
        <v>500</v>
      </c>
      <c r="J333" s="1"/>
      <c r="K333" s="5">
        <v>5.5047187021856496</v>
      </c>
      <c r="L333" s="4">
        <f t="shared" si="76"/>
        <v>5504.7187021856498</v>
      </c>
      <c r="M333" s="5">
        <v>34.793977912226588</v>
      </c>
      <c r="N333" s="4">
        <v>500</v>
      </c>
      <c r="P333" s="5">
        <f t="shared" si="69"/>
        <v>3257.7660940109054</v>
      </c>
      <c r="Q333" s="5">
        <f t="shared" si="66"/>
        <v>5048796.0233832868</v>
      </c>
      <c r="R333" s="10">
        <f t="shared" si="70"/>
        <v>0.16661632966118137</v>
      </c>
      <c r="S333" s="5">
        <f t="shared" si="71"/>
        <v>2018.3140438769474</v>
      </c>
      <c r="T333" s="5">
        <f t="shared" si="67"/>
        <v>12155017.441476621</v>
      </c>
      <c r="U333" s="10">
        <f t="shared" si="72"/>
        <v>0.40113016720951611</v>
      </c>
      <c r="V333" s="10"/>
      <c r="W333" s="8">
        <f t="shared" si="73"/>
        <v>2691.98424872942</v>
      </c>
      <c r="X333" s="8">
        <f t="shared" si="68"/>
        <v>7911475.1056597158</v>
      </c>
      <c r="Y333" s="10">
        <f t="shared" si="65"/>
        <v>0.26108817591475858</v>
      </c>
      <c r="Z333" s="10">
        <f t="shared" si="74"/>
        <v>0.51096788149037176</v>
      </c>
      <c r="AA333" s="10"/>
    </row>
    <row r="334" spans="6:27" x14ac:dyDescent="0.2">
      <c r="F334">
        <v>3.5552609786375795</v>
      </c>
      <c r="G334" s="1">
        <f t="shared" si="75"/>
        <v>3555.2609786375797</v>
      </c>
      <c r="H334">
        <v>33.20861067942576</v>
      </c>
      <c r="I334" s="1">
        <v>500</v>
      </c>
      <c r="J334" s="1"/>
      <c r="K334" s="5">
        <v>5.4185903666491049</v>
      </c>
      <c r="L334" s="4">
        <f t="shared" si="76"/>
        <v>5418.5903666491049</v>
      </c>
      <c r="M334" s="5">
        <v>34.960551121955831</v>
      </c>
      <c r="N334" s="4">
        <v>500</v>
      </c>
      <c r="P334" s="5">
        <f t="shared" si="69"/>
        <v>3211.3497756157931</v>
      </c>
      <c r="Q334" s="5">
        <f t="shared" si="66"/>
        <v>4871911.0267050834</v>
      </c>
      <c r="R334" s="10">
        <f t="shared" si="70"/>
        <v>0.16593068546422171</v>
      </c>
      <c r="S334" s="5">
        <f t="shared" si="71"/>
        <v>1987.8619214567782</v>
      </c>
      <c r="T334" s="5">
        <f t="shared" si="67"/>
        <v>11769897.664651761</v>
      </c>
      <c r="U334" s="10">
        <f t="shared" si="72"/>
        <v>0.40086675980620923</v>
      </c>
      <c r="V334" s="10"/>
      <c r="W334" s="8">
        <f t="shared" si="73"/>
        <v>2637.03140592</v>
      </c>
      <c r="X334" s="8">
        <f t="shared" si="68"/>
        <v>7737070.2520123785</v>
      </c>
      <c r="Y334" s="10">
        <f t="shared" si="65"/>
        <v>0.26351412481962128</v>
      </c>
      <c r="Z334" s="10">
        <f t="shared" si="74"/>
        <v>0.51333626875530747</v>
      </c>
      <c r="AA334" s="10"/>
    </row>
    <row r="335" spans="6:27" x14ac:dyDescent="0.2">
      <c r="F335">
        <v>3.4357938297818493</v>
      </c>
      <c r="G335" s="1">
        <f t="shared" si="75"/>
        <v>3435.7938297818491</v>
      </c>
      <c r="H335">
        <v>33.403605079726908</v>
      </c>
      <c r="I335" s="1">
        <v>500</v>
      </c>
      <c r="J335" s="1"/>
      <c r="K335" s="5">
        <v>5.1857199645445187</v>
      </c>
      <c r="L335" s="4">
        <f t="shared" si="76"/>
        <v>5185.7199645445189</v>
      </c>
      <c r="M335" s="5">
        <v>35.128493700519961</v>
      </c>
      <c r="N335" s="4">
        <v>500</v>
      </c>
      <c r="P335" s="5">
        <f t="shared" si="69"/>
        <v>3165.6055331894045</v>
      </c>
      <c r="Q335" s="5">
        <f t="shared" si="66"/>
        <v>4080862.3157691974</v>
      </c>
      <c r="R335" s="10">
        <f t="shared" si="70"/>
        <v>0.15175178951012</v>
      </c>
      <c r="S335" s="5">
        <f t="shared" si="71"/>
        <v>1957.8948732649665</v>
      </c>
      <c r="T335" s="5">
        <f t="shared" si="67"/>
        <v>10418854.819893852</v>
      </c>
      <c r="U335" s="10">
        <f t="shared" si="72"/>
        <v>0.3874376887099204</v>
      </c>
      <c r="V335" s="10"/>
      <c r="W335" s="8">
        <f t="shared" si="73"/>
        <v>2583.519741476483</v>
      </c>
      <c r="X335" s="8">
        <f t="shared" si="68"/>
        <v>6771446.0009353356</v>
      </c>
      <c r="Y335" s="10">
        <f t="shared" si="65"/>
        <v>0.25180439051872194</v>
      </c>
      <c r="Z335" s="10">
        <f t="shared" si="74"/>
        <v>0.5018011463904023</v>
      </c>
      <c r="AA335" s="10"/>
    </row>
    <row r="336" spans="6:27" x14ac:dyDescent="0.2">
      <c r="F336">
        <v>3.2376267390270708</v>
      </c>
      <c r="G336" s="1">
        <f t="shared" si="75"/>
        <v>3237.6267390270709</v>
      </c>
      <c r="H336">
        <v>33.425573851699852</v>
      </c>
      <c r="I336" s="1">
        <v>500</v>
      </c>
      <c r="J336" s="1"/>
      <c r="K336" s="5">
        <v>5.470069409237202</v>
      </c>
      <c r="L336" s="4">
        <f t="shared" si="76"/>
        <v>5470.0694092372023</v>
      </c>
      <c r="M336" s="5">
        <v>35.183312481073223</v>
      </c>
      <c r="N336" s="4">
        <v>500</v>
      </c>
      <c r="P336" s="5">
        <f t="shared" si="69"/>
        <v>3150.8974758219765</v>
      </c>
      <c r="Q336" s="5">
        <f t="shared" si="66"/>
        <v>5378558.4567409167</v>
      </c>
      <c r="R336" s="10">
        <f t="shared" si="70"/>
        <v>0.17975468523612642</v>
      </c>
      <c r="S336" s="5">
        <f t="shared" si="71"/>
        <v>1948.2689695728607</v>
      </c>
      <c r="T336" s="5">
        <f t="shared" si="67"/>
        <v>12403078.336819952</v>
      </c>
      <c r="U336" s="10">
        <f t="shared" si="72"/>
        <v>0.41451839936774404</v>
      </c>
      <c r="V336" s="10"/>
      <c r="W336" s="8">
        <f t="shared" si="73"/>
        <v>2566.4486402732132</v>
      </c>
      <c r="X336" s="8">
        <f t="shared" si="68"/>
        <v>8431013.5699590277</v>
      </c>
      <c r="Y336" s="10">
        <f t="shared" si="65"/>
        <v>0.28176958615930081</v>
      </c>
      <c r="Z336" s="10">
        <f t="shared" si="74"/>
        <v>0.53081973037868591</v>
      </c>
      <c r="AA336" s="10"/>
    </row>
    <row r="337" spans="6:27" x14ac:dyDescent="0.2">
      <c r="F337">
        <v>3.0556379375025706</v>
      </c>
      <c r="G337" s="1">
        <f t="shared" si="75"/>
        <v>3055.6379375025708</v>
      </c>
      <c r="H337">
        <v>33.460953261815405</v>
      </c>
      <c r="I337" s="1">
        <v>500</v>
      </c>
      <c r="J337" s="1"/>
      <c r="K337" s="5">
        <v>5.4634250374273563</v>
      </c>
      <c r="L337" s="4">
        <f t="shared" si="76"/>
        <v>5463.4250374273561</v>
      </c>
      <c r="M337" s="5">
        <v>35.194670234154287</v>
      </c>
      <c r="N337" s="4">
        <v>500</v>
      </c>
      <c r="P337" s="5">
        <f t="shared" si="69"/>
        <v>3147.8637099681982</v>
      </c>
      <c r="Q337" s="5">
        <f t="shared" si="66"/>
        <v>5361824.261224417</v>
      </c>
      <c r="R337" s="10">
        <f t="shared" si="70"/>
        <v>0.17963154212670249</v>
      </c>
      <c r="S337" s="5">
        <f t="shared" si="71"/>
        <v>1946.2840438054009</v>
      </c>
      <c r="T337" s="5">
        <f t="shared" si="67"/>
        <v>12370280.769016035</v>
      </c>
      <c r="U337" s="10">
        <f t="shared" si="72"/>
        <v>0.41442846740583178</v>
      </c>
      <c r="V337" s="10"/>
      <c r="W337" s="8">
        <f t="shared" si="73"/>
        <v>2562.9355342099971</v>
      </c>
      <c r="X337" s="8">
        <f t="shared" si="68"/>
        <v>8412839.3582740817</v>
      </c>
      <c r="Y337" s="10">
        <f t="shared" si="65"/>
        <v>0.28184648245929156</v>
      </c>
      <c r="Z337" s="10">
        <f t="shared" si="74"/>
        <v>0.53089215708964055</v>
      </c>
      <c r="AA337" s="10"/>
    </row>
    <row r="338" spans="6:27" x14ac:dyDescent="0.2">
      <c r="F338">
        <v>5.3805496352690048</v>
      </c>
      <c r="G338" s="1">
        <f t="shared" si="75"/>
        <v>5380.5496352690052</v>
      </c>
      <c r="H338">
        <v>33.510974630049162</v>
      </c>
      <c r="I338" s="1">
        <v>500</v>
      </c>
      <c r="J338" s="1"/>
      <c r="K338" s="5">
        <v>5.4541650927313139</v>
      </c>
      <c r="L338" s="4">
        <f t="shared" si="76"/>
        <v>5454.165092731314</v>
      </c>
      <c r="M338" s="5">
        <v>35.241900223973907</v>
      </c>
      <c r="N338" s="4">
        <v>500</v>
      </c>
      <c r="P338" s="5">
        <f t="shared" si="69"/>
        <v>3135.2976796860025</v>
      </c>
      <c r="Q338" s="5">
        <f t="shared" si="66"/>
        <v>5377146.0792834554</v>
      </c>
      <c r="R338" s="10">
        <f t="shared" si="70"/>
        <v>0.18075706291677482</v>
      </c>
      <c r="S338" s="5">
        <f t="shared" si="71"/>
        <v>1938.0644348222045</v>
      </c>
      <c r="T338" s="5">
        <f t="shared" si="67"/>
        <v>12362963.836548872</v>
      </c>
      <c r="U338" s="10">
        <f t="shared" si="72"/>
        <v>0.41559090995323417</v>
      </c>
      <c r="V338" s="10"/>
      <c r="W338" s="8">
        <f t="shared" si="73"/>
        <v>2548.4133501046686</v>
      </c>
      <c r="X338" s="8">
        <f t="shared" si="68"/>
        <v>8443393.1897777859</v>
      </c>
      <c r="Y338" s="10">
        <f t="shared" si="65"/>
        <v>0.28383141010725704</v>
      </c>
      <c r="Z338" s="10">
        <f t="shared" si="74"/>
        <v>0.53275830364927867</v>
      </c>
      <c r="AA338" s="10"/>
    </row>
    <row r="339" spans="6:27" x14ac:dyDescent="0.2">
      <c r="F339">
        <v>5.289387644805748</v>
      </c>
      <c r="G339" s="1">
        <f t="shared" si="75"/>
        <v>5289.3876448057481</v>
      </c>
      <c r="H339">
        <v>33.709257832955934</v>
      </c>
      <c r="I339" s="1">
        <v>500</v>
      </c>
      <c r="J339" s="1"/>
      <c r="K339" s="5">
        <v>2.8110209281097416</v>
      </c>
      <c r="L339" s="4">
        <f t="shared" si="76"/>
        <v>2811.0209281097414</v>
      </c>
      <c r="M339" s="5">
        <v>35.284768862724654</v>
      </c>
      <c r="N339" s="4">
        <v>500</v>
      </c>
      <c r="P339" s="5">
        <f t="shared" si="69"/>
        <v>3123.9607726191834</v>
      </c>
      <c r="Q339" s="5">
        <f t="shared" si="66"/>
        <v>97931.346281593782</v>
      </c>
      <c r="R339" s="10">
        <f t="shared" si="70"/>
        <v>1.2393488467280693E-2</v>
      </c>
      <c r="S339" s="5">
        <f t="shared" si="71"/>
        <v>1930.6516705784416</v>
      </c>
      <c r="T339" s="5">
        <f t="shared" si="67"/>
        <v>775050.02960621205</v>
      </c>
      <c r="U339" s="10">
        <f t="shared" si="72"/>
        <v>9.8084770282541478E-2</v>
      </c>
      <c r="V339" s="10"/>
      <c r="W339" s="8">
        <f t="shared" si="73"/>
        <v>2535.3520016785319</v>
      </c>
      <c r="X339" s="8">
        <f t="shared" si="68"/>
        <v>75993.356999735566</v>
      </c>
      <c r="Y339" s="10">
        <f t="shared" si="65"/>
        <v>9.6171739624413086E-3</v>
      </c>
      <c r="Z339" s="10">
        <f t="shared" si="74"/>
        <v>9.8067191060218037E-2</v>
      </c>
      <c r="AA339" s="10"/>
    </row>
    <row r="340" spans="6:27" x14ac:dyDescent="0.2">
      <c r="F340">
        <v>3.3969924648015426</v>
      </c>
      <c r="G340" s="1">
        <f t="shared" si="75"/>
        <v>3396.9924648015426</v>
      </c>
      <c r="H340">
        <v>33.811240160091728</v>
      </c>
      <c r="I340" s="1">
        <v>500</v>
      </c>
      <c r="J340" s="1"/>
      <c r="K340" s="5">
        <v>5.4478639388538355</v>
      </c>
      <c r="L340" s="4">
        <f t="shared" si="76"/>
        <v>5447.8639388538359</v>
      </c>
      <c r="M340" s="5">
        <v>35.291361956366615</v>
      </c>
      <c r="N340" s="4">
        <v>500</v>
      </c>
      <c r="P340" s="5">
        <f t="shared" si="69"/>
        <v>3122.2229526956257</v>
      </c>
      <c r="Q340" s="5">
        <f t="shared" si="66"/>
        <v>5408605.9964989321</v>
      </c>
      <c r="R340" s="10">
        <f t="shared" si="70"/>
        <v>0.18223544027863933</v>
      </c>
      <c r="S340" s="5">
        <f t="shared" si="71"/>
        <v>1929.5156173713833</v>
      </c>
      <c r="T340" s="5">
        <f t="shared" si="67"/>
        <v>12378774.911278393</v>
      </c>
      <c r="U340" s="10">
        <f t="shared" si="72"/>
        <v>0.41708556650775397</v>
      </c>
      <c r="V340" s="10"/>
      <c r="W340" s="8">
        <f t="shared" si="73"/>
        <v>2533.3532193809478</v>
      </c>
      <c r="X340" s="8">
        <f t="shared" si="68"/>
        <v>8494372.7339223716</v>
      </c>
      <c r="Y340" s="10">
        <f t="shared" si="65"/>
        <v>0.28620604940704486</v>
      </c>
      <c r="Z340" s="10">
        <f t="shared" si="74"/>
        <v>0.53498228887229982</v>
      </c>
      <c r="AA340" s="10"/>
    </row>
    <row r="341" spans="6:27" x14ac:dyDescent="0.2">
      <c r="F341">
        <v>3.8962202101614838</v>
      </c>
      <c r="G341" s="1">
        <f t="shared" si="75"/>
        <v>3896.2202101614839</v>
      </c>
      <c r="H341">
        <v>33.874244967069146</v>
      </c>
      <c r="I341" s="1">
        <v>500</v>
      </c>
      <c r="J341" s="1"/>
      <c r="K341" s="5">
        <v>5.3992472726307135</v>
      </c>
      <c r="L341" s="4">
        <f t="shared" si="76"/>
        <v>5399.2472726307133</v>
      </c>
      <c r="M341" s="5">
        <v>35.319061199001766</v>
      </c>
      <c r="N341" s="4">
        <v>500</v>
      </c>
      <c r="P341" s="5">
        <f t="shared" si="69"/>
        <v>3114.9386588792845</v>
      </c>
      <c r="Q341" s="5">
        <f t="shared" si="66"/>
        <v>5218065.8428589739</v>
      </c>
      <c r="R341" s="10">
        <f t="shared" si="70"/>
        <v>0.17899591497878825</v>
      </c>
      <c r="S341" s="5">
        <f t="shared" si="71"/>
        <v>1924.7543998486967</v>
      </c>
      <c r="T341" s="5">
        <f t="shared" si="67"/>
        <v>12072100.72301303</v>
      </c>
      <c r="U341" s="10">
        <f t="shared" si="72"/>
        <v>0.41411066469944674</v>
      </c>
      <c r="V341" s="10"/>
      <c r="W341" s="8">
        <f t="shared" si="73"/>
        <v>2524.9848068337797</v>
      </c>
      <c r="X341" s="8">
        <f t="shared" si="68"/>
        <v>8261384.7222890686</v>
      </c>
      <c r="Y341" s="10">
        <f t="shared" si="65"/>
        <v>0.2833912338192548</v>
      </c>
      <c r="Z341" s="10">
        <f t="shared" si="74"/>
        <v>0.5323450326801733</v>
      </c>
      <c r="AA341" s="10"/>
    </row>
    <row r="342" spans="6:27" x14ac:dyDescent="0.2">
      <c r="F342">
        <v>3.0611891016883659</v>
      </c>
      <c r="G342" s="1">
        <f t="shared" si="75"/>
        <v>3061.189101688366</v>
      </c>
      <c r="H342">
        <v>34.054301795806182</v>
      </c>
      <c r="I342" s="1">
        <v>500</v>
      </c>
      <c r="J342" s="1"/>
      <c r="K342" s="5">
        <v>2.5529463996478303</v>
      </c>
      <c r="L342" s="4">
        <f t="shared" si="76"/>
        <v>2552.9463996478303</v>
      </c>
      <c r="M342" s="5">
        <v>35.520316359990865</v>
      </c>
      <c r="N342" s="4">
        <v>500</v>
      </c>
      <c r="P342" s="5">
        <f t="shared" si="69"/>
        <v>3062.8126073940753</v>
      </c>
      <c r="Q342" s="5">
        <f t="shared" si="66"/>
        <v>259963.54980153704</v>
      </c>
      <c r="R342" s="10">
        <f t="shared" si="70"/>
        <v>3.9886788035463194E-2</v>
      </c>
      <c r="S342" s="5">
        <f t="shared" si="71"/>
        <v>1890.7161459356967</v>
      </c>
      <c r="T342" s="5">
        <f t="shared" si="67"/>
        <v>438548.90893163683</v>
      </c>
      <c r="U342" s="10">
        <f t="shared" si="72"/>
        <v>6.7287538530282173E-2</v>
      </c>
      <c r="V342" s="10"/>
      <c r="W342" s="8">
        <f t="shared" si="73"/>
        <v>2465.5564337268734</v>
      </c>
      <c r="X342" s="8">
        <f t="shared" si="68"/>
        <v>7637.0061436660098</v>
      </c>
      <c r="Y342" s="10">
        <f t="shared" si="65"/>
        <v>1.1717629087250419E-3</v>
      </c>
      <c r="Z342" s="10">
        <f t="shared" si="74"/>
        <v>3.423102260705984E-2</v>
      </c>
      <c r="AA342" s="10"/>
    </row>
    <row r="343" spans="6:27" x14ac:dyDescent="0.2">
      <c r="F343">
        <v>5.5973780291434103</v>
      </c>
      <c r="G343" s="1">
        <f t="shared" si="75"/>
        <v>5597.3780291434105</v>
      </c>
      <c r="H343">
        <v>34.058854636362646</v>
      </c>
      <c r="I343" s="1">
        <v>500</v>
      </c>
      <c r="J343" s="1"/>
      <c r="K343" s="5">
        <v>2.5854506569145586</v>
      </c>
      <c r="L343" s="4">
        <f t="shared" si="76"/>
        <v>2585.4506569145587</v>
      </c>
      <c r="M343" s="5">
        <v>35.575074607235507</v>
      </c>
      <c r="N343" s="4">
        <v>500</v>
      </c>
      <c r="P343" s="5">
        <f t="shared" si="69"/>
        <v>3048.8690477662426</v>
      </c>
      <c r="Q343" s="5">
        <f t="shared" si="66"/>
        <v>214756.60497956403</v>
      </c>
      <c r="R343" s="10">
        <f t="shared" si="70"/>
        <v>3.2127284731450635E-2</v>
      </c>
      <c r="S343" s="5">
        <f t="shared" si="71"/>
        <v>1881.6207944668272</v>
      </c>
      <c r="T343" s="5">
        <f t="shared" si="67"/>
        <v>495376.47527319274</v>
      </c>
      <c r="U343" s="10">
        <f t="shared" si="72"/>
        <v>7.4107620912887598E-2</v>
      </c>
      <c r="V343" s="10"/>
      <c r="W343" s="8">
        <f t="shared" si="73"/>
        <v>2449.7938819941151</v>
      </c>
      <c r="X343" s="8">
        <f t="shared" si="68"/>
        <v>18402.760581815921</v>
      </c>
      <c r="Y343" s="10">
        <f t="shared" si="65"/>
        <v>2.7530269865878028E-3</v>
      </c>
      <c r="Z343" s="10">
        <f t="shared" si="74"/>
        <v>5.2469295655533654E-2</v>
      </c>
      <c r="AA343" s="10"/>
    </row>
    <row r="344" spans="6:27" x14ac:dyDescent="0.2">
      <c r="F344">
        <v>3.0312547689735823</v>
      </c>
      <c r="G344" s="1">
        <f t="shared" si="75"/>
        <v>3031.254768973582</v>
      </c>
      <c r="H344">
        <v>34.449012758592204</v>
      </c>
      <c r="I344" s="1">
        <v>500</v>
      </c>
      <c r="J344" s="1"/>
      <c r="K344" s="5">
        <v>5.3844204104354656</v>
      </c>
      <c r="L344" s="4">
        <f t="shared" si="76"/>
        <v>5384.4204104354658</v>
      </c>
      <c r="M344" s="5">
        <v>35.576807633518399</v>
      </c>
      <c r="N344" s="4">
        <v>500</v>
      </c>
      <c r="P344" s="5">
        <f t="shared" si="69"/>
        <v>3048.4293960119353</v>
      </c>
      <c r="Q344" s="5">
        <f t="shared" si="66"/>
        <v>5456854.0194674749</v>
      </c>
      <c r="R344" s="10">
        <f t="shared" si="70"/>
        <v>0.18821941189901156</v>
      </c>
      <c r="S344" s="5">
        <f t="shared" si="71"/>
        <v>1881.3340779182915</v>
      </c>
      <c r="T344" s="5">
        <f t="shared" si="67"/>
        <v>12271613.853068626</v>
      </c>
      <c r="U344" s="10">
        <f t="shared" si="72"/>
        <v>0.4232761100509968</v>
      </c>
      <c r="V344" s="10"/>
      <c r="W344" s="8">
        <f t="shared" si="73"/>
        <v>2449.2977909823294</v>
      </c>
      <c r="X344" s="8">
        <f t="shared" si="68"/>
        <v>8614944.7912254408</v>
      </c>
      <c r="Y344" s="10">
        <f t="shared" ref="Y344:Y407" si="77">(ABS(W344-L344)/L344)^2</f>
        <v>0.29714920655054361</v>
      </c>
      <c r="Z344" s="10">
        <f t="shared" si="74"/>
        <v>0.54511393905361072</v>
      </c>
      <c r="AA344" s="10"/>
    </row>
    <row r="345" spans="6:27" x14ac:dyDescent="0.2">
      <c r="F345">
        <v>5.4146287978981853</v>
      </c>
      <c r="G345" s="1">
        <f t="shared" si="75"/>
        <v>5414.6287978981854</v>
      </c>
      <c r="H345">
        <v>34.515394685549211</v>
      </c>
      <c r="I345" s="1">
        <v>500</v>
      </c>
      <c r="J345" s="1"/>
      <c r="K345" s="5">
        <v>5.4670421665956264</v>
      </c>
      <c r="L345" s="4">
        <f t="shared" si="76"/>
        <v>5467.0421665956264</v>
      </c>
      <c r="M345" s="5">
        <v>35.592919955808426</v>
      </c>
      <c r="N345" s="4">
        <v>500</v>
      </c>
      <c r="P345" s="5">
        <f t="shared" si="69"/>
        <v>3044.3466636392091</v>
      </c>
      <c r="Q345" s="5">
        <f t="shared" si="66"/>
        <v>5869453.5000452483</v>
      </c>
      <c r="R345" s="10">
        <f t="shared" si="70"/>
        <v>0.1963779939128617</v>
      </c>
      <c r="S345" s="5">
        <f t="shared" si="71"/>
        <v>1878.6717422898223</v>
      </c>
      <c r="T345" s="5">
        <f t="shared" si="67"/>
        <v>12876402.302032616</v>
      </c>
      <c r="U345" s="10">
        <f t="shared" si="72"/>
        <v>0.43081388290555939</v>
      </c>
      <c r="V345" s="10"/>
      <c r="W345" s="8">
        <f t="shared" si="73"/>
        <v>2444.693613412448</v>
      </c>
      <c r="X345" s="8">
        <f t="shared" si="68"/>
        <v>9134590.7769284509</v>
      </c>
      <c r="Y345" s="10">
        <f t="shared" si="77"/>
        <v>0.30562174348502957</v>
      </c>
      <c r="Z345" s="10">
        <f t="shared" si="74"/>
        <v>0.55283066438560513</v>
      </c>
      <c r="AA345" s="10"/>
    </row>
    <row r="346" spans="6:27" x14ac:dyDescent="0.2">
      <c r="F346">
        <v>2.889045617651131</v>
      </c>
      <c r="G346" s="1">
        <f t="shared" si="75"/>
        <v>2889.0456176511311</v>
      </c>
      <c r="H346">
        <v>34.560104279217654</v>
      </c>
      <c r="I346" s="1">
        <v>500</v>
      </c>
      <c r="J346" s="1"/>
      <c r="K346" s="5">
        <v>3.3364806489278207</v>
      </c>
      <c r="L346" s="4">
        <f t="shared" si="76"/>
        <v>3336.4806489278208</v>
      </c>
      <c r="M346" s="5">
        <v>35.665849246371231</v>
      </c>
      <c r="N346" s="4">
        <v>500</v>
      </c>
      <c r="P346" s="5">
        <f t="shared" si="69"/>
        <v>3025.9749065762721</v>
      </c>
      <c r="Q346" s="5">
        <f t="shared" si="66"/>
        <v>96413.816033286304</v>
      </c>
      <c r="R346" s="10">
        <f t="shared" si="70"/>
        <v>8.6608806070317054E-3</v>
      </c>
      <c r="S346" s="5">
        <f t="shared" si="71"/>
        <v>1866.695977672317</v>
      </c>
      <c r="T346" s="5">
        <f t="shared" si="67"/>
        <v>2160266.9798576492</v>
      </c>
      <c r="U346" s="10">
        <f t="shared" si="72"/>
        <v>0.19405739925697593</v>
      </c>
      <c r="V346" s="10"/>
      <c r="W346" s="8">
        <f t="shared" si="73"/>
        <v>2424.0348264795552</v>
      </c>
      <c r="X346" s="8">
        <f t="shared" si="68"/>
        <v>832557.37890329165</v>
      </c>
      <c r="Y346" s="10">
        <f t="shared" si="77"/>
        <v>7.4788866926449857E-2</v>
      </c>
      <c r="Z346" s="10">
        <f t="shared" si="74"/>
        <v>0.27347553259194846</v>
      </c>
      <c r="AA346" s="10"/>
    </row>
    <row r="347" spans="6:27" x14ac:dyDescent="0.2">
      <c r="F347">
        <v>2.7629069209486747</v>
      </c>
      <c r="G347" s="1">
        <f t="shared" si="75"/>
        <v>2762.9069209486747</v>
      </c>
      <c r="H347">
        <v>34.702990471897785</v>
      </c>
      <c r="I347" s="1">
        <v>500</v>
      </c>
      <c r="J347" s="1"/>
      <c r="K347" s="5">
        <v>5.211974190282902</v>
      </c>
      <c r="L347" s="4">
        <f t="shared" si="76"/>
        <v>5211.9741902829019</v>
      </c>
      <c r="M347" s="5">
        <v>35.743806201125999</v>
      </c>
      <c r="N347" s="4">
        <v>500</v>
      </c>
      <c r="P347" s="5">
        <f t="shared" si="69"/>
        <v>3006.5301668115403</v>
      </c>
      <c r="Q347" s="5">
        <f t="shared" ref="Q347:Q410" si="78">(P347-L347)^2</f>
        <v>4863983.3406655472</v>
      </c>
      <c r="R347" s="10">
        <f t="shared" si="70"/>
        <v>0.1790554588927131</v>
      </c>
      <c r="S347" s="5">
        <f t="shared" si="71"/>
        <v>1854.0286259500335</v>
      </c>
      <c r="T347" s="5">
        <f t="shared" ref="T347:T410" si="79">(S347-L347)^2</f>
        <v>11275798.413022786</v>
      </c>
      <c r="U347" s="10">
        <f t="shared" si="72"/>
        <v>0.41509049637272366</v>
      </c>
      <c r="V347" s="10"/>
      <c r="W347" s="8">
        <f t="shared" si="73"/>
        <v>2402.274856098391</v>
      </c>
      <c r="X347" s="8">
        <f t="shared" ref="X347:X410" si="80">(W347-L347)^2</f>
        <v>7894410.3485168843</v>
      </c>
      <c r="Y347" s="10">
        <f t="shared" si="77"/>
        <v>0.2906130980801544</v>
      </c>
      <c r="Z347" s="10">
        <f t="shared" si="74"/>
        <v>0.53908542744184285</v>
      </c>
      <c r="AA347" s="10"/>
    </row>
    <row r="348" spans="6:27" x14ac:dyDescent="0.2">
      <c r="F348">
        <v>5.5047187021856496</v>
      </c>
      <c r="G348" s="1">
        <f t="shared" si="75"/>
        <v>5504.7187021856498</v>
      </c>
      <c r="H348">
        <v>34.793977912226588</v>
      </c>
      <c r="I348" s="1">
        <v>500</v>
      </c>
      <c r="J348" s="1"/>
      <c r="K348" s="5">
        <v>2.5038288275422009</v>
      </c>
      <c r="L348" s="4">
        <f t="shared" si="76"/>
        <v>2503.828827542201</v>
      </c>
      <c r="M348" s="5">
        <v>35.784327816085131</v>
      </c>
      <c r="N348" s="4">
        <v>500</v>
      </c>
      <c r="P348" s="5">
        <f t="shared" si="69"/>
        <v>2996.5009800227194</v>
      </c>
      <c r="Q348" s="5">
        <f t="shared" si="78"/>
        <v>242725.84982978721</v>
      </c>
      <c r="R348" s="10">
        <f t="shared" si="70"/>
        <v>3.8717451202782617E-2</v>
      </c>
      <c r="S348" s="5">
        <f t="shared" si="71"/>
        <v>1847.4982317413044</v>
      </c>
      <c r="T348" s="5">
        <f t="shared" si="79"/>
        <v>430769.85098435992</v>
      </c>
      <c r="U348" s="10">
        <f t="shared" si="72"/>
        <v>6.8712544200844883E-2</v>
      </c>
      <c r="V348" s="10"/>
      <c r="W348" s="8">
        <f t="shared" si="73"/>
        <v>2391.0936443641335</v>
      </c>
      <c r="X348" s="8">
        <f t="shared" si="80"/>
        <v>12709.221526192427</v>
      </c>
      <c r="Y348" s="10">
        <f t="shared" si="77"/>
        <v>2.0272610626794608E-3</v>
      </c>
      <c r="Z348" s="10">
        <f t="shared" si="74"/>
        <v>4.5025115909672689E-2</v>
      </c>
      <c r="AA348" s="10"/>
    </row>
    <row r="349" spans="6:27" x14ac:dyDescent="0.2">
      <c r="F349">
        <v>5.4185903666491049</v>
      </c>
      <c r="G349" s="1">
        <f t="shared" si="75"/>
        <v>5418.5903666491049</v>
      </c>
      <c r="H349">
        <v>34.960551121955831</v>
      </c>
      <c r="I349" s="1">
        <v>500</v>
      </c>
      <c r="J349" s="1"/>
      <c r="K349" s="5">
        <v>5.2332057901581948</v>
      </c>
      <c r="L349" s="4">
        <f t="shared" si="76"/>
        <v>5233.2057901581948</v>
      </c>
      <c r="M349" s="5">
        <v>35.860667598716063</v>
      </c>
      <c r="N349" s="4">
        <v>500</v>
      </c>
      <c r="P349" s="5">
        <f t="shared" si="69"/>
        <v>2977.7501278908394</v>
      </c>
      <c r="Q349" s="5">
        <f t="shared" si="78"/>
        <v>5087080.2444538744</v>
      </c>
      <c r="R349" s="10">
        <f t="shared" si="70"/>
        <v>0.18575177045721758</v>
      </c>
      <c r="S349" s="5">
        <f t="shared" si="71"/>
        <v>1835.2945978579271</v>
      </c>
      <c r="T349" s="5">
        <f t="shared" si="79"/>
        <v>11545800.470759425</v>
      </c>
      <c r="U349" s="10">
        <f t="shared" si="72"/>
        <v>0.42158817548190242</v>
      </c>
      <c r="V349" s="10"/>
      <c r="W349" s="8">
        <f t="shared" si="73"/>
        <v>2370.2654013716647</v>
      </c>
      <c r="X349" s="8">
        <f t="shared" si="80"/>
        <v>8196427.6697451677</v>
      </c>
      <c r="Y349" s="10">
        <f t="shared" si="77"/>
        <v>0.29928777961377329</v>
      </c>
      <c r="Z349" s="10">
        <f t="shared" si="74"/>
        <v>0.54707200587653293</v>
      </c>
      <c r="AA349" s="10"/>
    </row>
    <row r="350" spans="6:27" x14ac:dyDescent="0.2">
      <c r="F350">
        <v>5.1857199645445187</v>
      </c>
      <c r="G350" s="1">
        <f t="shared" si="75"/>
        <v>5185.7199645445189</v>
      </c>
      <c r="H350">
        <v>35.128493700519961</v>
      </c>
      <c r="I350" s="1">
        <v>500</v>
      </c>
      <c r="J350" s="1"/>
      <c r="K350" s="5">
        <v>5.2728691714501954</v>
      </c>
      <c r="L350" s="4">
        <f t="shared" si="76"/>
        <v>5272.8691714501956</v>
      </c>
      <c r="M350" s="5">
        <v>36.008160785898681</v>
      </c>
      <c r="N350" s="4">
        <v>500</v>
      </c>
      <c r="P350" s="5">
        <f t="shared" si="69"/>
        <v>2942.0446822908125</v>
      </c>
      <c r="Q350" s="5">
        <f t="shared" si="78"/>
        <v>5432742.7992650997</v>
      </c>
      <c r="R350" s="10">
        <f t="shared" si="70"/>
        <v>0.19540026709907943</v>
      </c>
      <c r="S350" s="5">
        <f t="shared" si="71"/>
        <v>1812.0772510094559</v>
      </c>
      <c r="T350" s="5">
        <f t="shared" si="79"/>
        <v>11977080.716587905</v>
      </c>
      <c r="U350" s="10">
        <f t="shared" si="72"/>
        <v>0.43078144089668513</v>
      </c>
      <c r="V350" s="10"/>
      <c r="W350" s="8">
        <f t="shared" si="73"/>
        <v>2330.8776413861706</v>
      </c>
      <c r="X350" s="8">
        <f t="shared" si="80"/>
        <v>8655314.1629684623</v>
      </c>
      <c r="Y350" s="10">
        <f t="shared" si="77"/>
        <v>0.31130696993409335</v>
      </c>
      <c r="Z350" s="10">
        <f t="shared" si="74"/>
        <v>0.55794889545019566</v>
      </c>
      <c r="AA350" s="10"/>
    </row>
    <row r="351" spans="6:27" x14ac:dyDescent="0.2">
      <c r="F351">
        <v>5.470069409237202</v>
      </c>
      <c r="G351" s="1">
        <f t="shared" si="75"/>
        <v>5470.0694092372023</v>
      </c>
      <c r="H351">
        <v>35.183312481073223</v>
      </c>
      <c r="I351" s="1">
        <v>500</v>
      </c>
      <c r="J351" s="1"/>
      <c r="K351" s="5">
        <v>2.6239409817633748</v>
      </c>
      <c r="L351" s="4">
        <f t="shared" si="76"/>
        <v>2623.9409817633746</v>
      </c>
      <c r="M351" s="5">
        <v>36.230017060306025</v>
      </c>
      <c r="N351" s="4">
        <v>500</v>
      </c>
      <c r="P351" s="5">
        <f t="shared" si="69"/>
        <v>2889.59988397493</v>
      </c>
      <c r="Q351" s="5">
        <f t="shared" si="78"/>
        <v>70574.65232424876</v>
      </c>
      <c r="R351" s="10">
        <f t="shared" si="70"/>
        <v>1.0250395493292576E-2</v>
      </c>
      <c r="S351" s="5">
        <f t="shared" si="71"/>
        <v>1778.0249850340674</v>
      </c>
      <c r="T351" s="5">
        <f t="shared" si="79"/>
        <v>715573.87352253718</v>
      </c>
      <c r="U351" s="10">
        <f t="shared" si="72"/>
        <v>0.10393129780609803</v>
      </c>
      <c r="V351" s="10"/>
      <c r="W351" s="8">
        <f t="shared" si="73"/>
        <v>2273.6663995768558</v>
      </c>
      <c r="X351" s="8">
        <f t="shared" si="80"/>
        <v>122692.28292594026</v>
      </c>
      <c r="Y351" s="10">
        <f t="shared" si="77"/>
        <v>1.7820058371491563E-2</v>
      </c>
      <c r="Z351" s="10">
        <f t="shared" si="74"/>
        <v>0.1334917914011628</v>
      </c>
      <c r="AA351" s="10"/>
    </row>
    <row r="352" spans="6:27" x14ac:dyDescent="0.2">
      <c r="F352">
        <v>5.4634250374273563</v>
      </c>
      <c r="G352" s="1">
        <f t="shared" si="75"/>
        <v>5463.4250374273561</v>
      </c>
      <c r="H352">
        <v>35.194670234154287</v>
      </c>
      <c r="I352" s="1">
        <v>500</v>
      </c>
      <c r="J352" s="1"/>
      <c r="K352" s="5">
        <v>2.2757203803339592</v>
      </c>
      <c r="L352" s="4">
        <f t="shared" si="76"/>
        <v>2275.7203803339594</v>
      </c>
      <c r="M352" s="5">
        <v>36.24825404295531</v>
      </c>
      <c r="N352" s="4">
        <v>500</v>
      </c>
      <c r="P352" s="5">
        <f t="shared" si="69"/>
        <v>2885.3547601374175</v>
      </c>
      <c r="Q352" s="5">
        <f t="shared" si="78"/>
        <v>371654.07703834708</v>
      </c>
      <c r="R352" s="10">
        <f t="shared" si="70"/>
        <v>7.1763085567696658E-2</v>
      </c>
      <c r="S352" s="5">
        <f t="shared" si="71"/>
        <v>1775.2712381476492</v>
      </c>
      <c r="T352" s="5">
        <f t="shared" si="79"/>
        <v>250449.34391501368</v>
      </c>
      <c r="U352" s="10">
        <f t="shared" si="72"/>
        <v>4.8359533254608067E-2</v>
      </c>
      <c r="V352" s="10"/>
      <c r="W352" s="8">
        <f t="shared" si="73"/>
        <v>2269.0685342839511</v>
      </c>
      <c r="X352" s="8">
        <f t="shared" si="80"/>
        <v>44.247055873011242</v>
      </c>
      <c r="Y352" s="10">
        <f t="shared" si="77"/>
        <v>8.5437116203246561E-6</v>
      </c>
      <c r="Z352" s="10">
        <f t="shared" si="74"/>
        <v>2.9229628154194259E-3</v>
      </c>
      <c r="AA352" s="10"/>
    </row>
    <row r="353" spans="6:27" x14ac:dyDescent="0.2">
      <c r="F353">
        <v>5.4541650927313139</v>
      </c>
      <c r="G353" s="1">
        <f t="shared" si="75"/>
        <v>5454.165092731314</v>
      </c>
      <c r="H353">
        <v>35.241900223973907</v>
      </c>
      <c r="I353" s="1">
        <v>500</v>
      </c>
      <c r="J353" s="1"/>
      <c r="K353" s="5">
        <v>3.4033505163386977</v>
      </c>
      <c r="L353" s="4">
        <f t="shared" si="76"/>
        <v>3403.3505163386976</v>
      </c>
      <c r="M353" s="5">
        <v>36.326247445805016</v>
      </c>
      <c r="N353" s="4">
        <v>500</v>
      </c>
      <c r="P353" s="5">
        <f t="shared" si="69"/>
        <v>2867.3107146291818</v>
      </c>
      <c r="Q353" s="5">
        <f t="shared" si="78"/>
        <v>287338.66901677701</v>
      </c>
      <c r="R353" s="10">
        <f t="shared" si="70"/>
        <v>2.4807369511379188E-2</v>
      </c>
      <c r="S353" s="5">
        <f t="shared" si="71"/>
        <v>1763.570699986908</v>
      </c>
      <c r="T353" s="5">
        <f t="shared" si="79"/>
        <v>2688877.8461147086</v>
      </c>
      <c r="U353" s="10">
        <f t="shared" si="72"/>
        <v>0.23214413335935055</v>
      </c>
      <c r="V353" s="10"/>
      <c r="W353" s="8">
        <f t="shared" si="73"/>
        <v>2249.579954683506</v>
      </c>
      <c r="X353" s="8">
        <f t="shared" si="80"/>
        <v>1331186.5089421363</v>
      </c>
      <c r="Y353" s="10">
        <f t="shared" si="77"/>
        <v>0.11492792017478966</v>
      </c>
      <c r="Z353" s="10">
        <f t="shared" si="74"/>
        <v>0.33901020659382758</v>
      </c>
      <c r="AA353" s="10"/>
    </row>
    <row r="354" spans="6:27" x14ac:dyDescent="0.2">
      <c r="F354">
        <v>2.8110209281097416</v>
      </c>
      <c r="G354" s="1">
        <f t="shared" si="75"/>
        <v>2811.0209281097414</v>
      </c>
      <c r="H354">
        <v>35.284768862724654</v>
      </c>
      <c r="I354" s="1">
        <v>500</v>
      </c>
      <c r="J354" s="1"/>
      <c r="K354" s="5">
        <v>2.3945020831125507</v>
      </c>
      <c r="L354" s="4">
        <f t="shared" si="76"/>
        <v>2394.5020831125507</v>
      </c>
      <c r="M354" s="5">
        <v>36.467521566123537</v>
      </c>
      <c r="N354" s="4">
        <v>500</v>
      </c>
      <c r="P354" s="5">
        <f t="shared" si="69"/>
        <v>2835.0779118894602</v>
      </c>
      <c r="Q354" s="5">
        <f t="shared" si="78"/>
        <v>194107.06090246065</v>
      </c>
      <c r="R354" s="10">
        <f t="shared" si="70"/>
        <v>3.3854070581761923E-2</v>
      </c>
      <c r="S354" s="5">
        <f t="shared" si="71"/>
        <v>1742.6871553512747</v>
      </c>
      <c r="T354" s="5">
        <f t="shared" si="79"/>
        <v>424862.70005243755</v>
      </c>
      <c r="U354" s="10">
        <f t="shared" si="72"/>
        <v>7.4099992902168704E-2</v>
      </c>
      <c r="V354" s="10"/>
      <c r="W354" s="8">
        <f t="shared" si="73"/>
        <v>2214.9861861634613</v>
      </c>
      <c r="X354" s="8">
        <f t="shared" si="80"/>
        <v>32225.957257436097</v>
      </c>
      <c r="Y354" s="10">
        <f t="shared" si="77"/>
        <v>5.6205056451104837E-3</v>
      </c>
      <c r="Z354" s="10">
        <f t="shared" si="74"/>
        <v>7.4970031646721905E-2</v>
      </c>
      <c r="AA354" s="10"/>
    </row>
    <row r="355" spans="6:27" x14ac:dyDescent="0.2">
      <c r="F355">
        <v>5.4478639388538355</v>
      </c>
      <c r="G355" s="1">
        <f t="shared" si="75"/>
        <v>5447.8639388538359</v>
      </c>
      <c r="H355">
        <v>35.291361956366615</v>
      </c>
      <c r="I355" s="1">
        <v>500</v>
      </c>
      <c r="J355" s="1"/>
      <c r="K355" s="5">
        <v>2.3431785311362447</v>
      </c>
      <c r="L355" s="4">
        <f t="shared" si="76"/>
        <v>2343.1785311362446</v>
      </c>
      <c r="M355" s="5">
        <v>36.496911897175238</v>
      </c>
      <c r="N355" s="4">
        <v>500</v>
      </c>
      <c r="P355" s="5">
        <f t="shared" si="69"/>
        <v>2828.4443239687894</v>
      </c>
      <c r="Q355" s="5">
        <f t="shared" si="78"/>
        <v>235482.88969339826</v>
      </c>
      <c r="R355" s="10">
        <f t="shared" si="70"/>
        <v>4.28892643774786E-2</v>
      </c>
      <c r="S355" s="5">
        <f t="shared" si="71"/>
        <v>1738.3920773974521</v>
      </c>
      <c r="T355" s="5">
        <f t="shared" si="79"/>
        <v>365766.65462594456</v>
      </c>
      <c r="U355" s="10">
        <f t="shared" si="72"/>
        <v>6.6618270105073527E-2</v>
      </c>
      <c r="V355" s="10"/>
      <c r="W355" s="8">
        <f t="shared" si="73"/>
        <v>2207.9013957087623</v>
      </c>
      <c r="X355" s="8">
        <f t="shared" si="80"/>
        <v>18299.903369465395</v>
      </c>
      <c r="Y355" s="10">
        <f t="shared" si="77"/>
        <v>3.333020903205421E-3</v>
      </c>
      <c r="Z355" s="10">
        <f t="shared" si="74"/>
        <v>5.7732321131281572E-2</v>
      </c>
      <c r="AA355" s="10"/>
    </row>
    <row r="356" spans="6:27" x14ac:dyDescent="0.2">
      <c r="F356">
        <v>5.3992472726307135</v>
      </c>
      <c r="G356" s="1">
        <f t="shared" si="75"/>
        <v>5399.2472726307133</v>
      </c>
      <c r="H356">
        <v>35.319061199001766</v>
      </c>
      <c r="I356" s="1">
        <v>500</v>
      </c>
      <c r="J356" s="1"/>
      <c r="K356" s="5">
        <v>5.2436345913636737</v>
      </c>
      <c r="L356" s="4">
        <f t="shared" si="76"/>
        <v>5243.6345913636733</v>
      </c>
      <c r="M356" s="5">
        <v>36.501836041987879</v>
      </c>
      <c r="N356" s="4">
        <v>500</v>
      </c>
      <c r="P356" s="5">
        <f t="shared" si="69"/>
        <v>2827.3353149510158</v>
      </c>
      <c r="Q356" s="5">
        <f t="shared" si="78"/>
        <v>5838502.1931923321</v>
      </c>
      <c r="R356" s="10">
        <f t="shared" si="70"/>
        <v>0.21234234449874254</v>
      </c>
      <c r="S356" s="5">
        <f t="shared" si="71"/>
        <v>1737.6741160933809</v>
      </c>
      <c r="T356" s="5">
        <f t="shared" si="79"/>
        <v>12291758.854157496</v>
      </c>
      <c r="U356" s="10">
        <f t="shared" si="72"/>
        <v>0.44704288989533986</v>
      </c>
      <c r="V356" s="10"/>
      <c r="W356" s="8">
        <f t="shared" si="73"/>
        <v>2206.718104335077</v>
      </c>
      <c r="X356" s="8">
        <f t="shared" si="80"/>
        <v>9222861.7491861098</v>
      </c>
      <c r="Y356" s="10">
        <f t="shared" si="77"/>
        <v>0.33542919433916502</v>
      </c>
      <c r="Z356" s="10">
        <f t="shared" si="74"/>
        <v>0.57916249389887553</v>
      </c>
      <c r="AA356" s="10"/>
    </row>
    <row r="357" spans="6:27" x14ac:dyDescent="0.2">
      <c r="F357">
        <v>2.5529463996478303</v>
      </c>
      <c r="G357" s="1">
        <f t="shared" si="75"/>
        <v>2552.9463996478303</v>
      </c>
      <c r="H357">
        <v>35.520316359990865</v>
      </c>
      <c r="I357" s="1">
        <v>500</v>
      </c>
      <c r="J357" s="1"/>
      <c r="K357" s="5">
        <v>5.2007493168200121</v>
      </c>
      <c r="L357" s="4">
        <f t="shared" si="76"/>
        <v>5200.7493168200117</v>
      </c>
      <c r="M357" s="5">
        <v>36.650936465261559</v>
      </c>
      <c r="N357" s="4">
        <v>500</v>
      </c>
      <c r="P357" s="5">
        <f t="shared" si="69"/>
        <v>2794.0781876354763</v>
      </c>
      <c r="Q357" s="5">
        <f t="shared" si="78"/>
        <v>5792065.9240503665</v>
      </c>
      <c r="R357" s="10">
        <f t="shared" si="70"/>
        <v>0.21414190157086699</v>
      </c>
      <c r="S357" s="5">
        <f t="shared" si="71"/>
        <v>1716.156260821901</v>
      </c>
      <c r="T357" s="5">
        <f t="shared" si="79"/>
        <v>12142388.765910253</v>
      </c>
      <c r="U357" s="10">
        <f t="shared" si="72"/>
        <v>0.44892345046488175</v>
      </c>
      <c r="V357" s="10"/>
      <c r="W357" s="8">
        <f t="shared" si="73"/>
        <v>2171.3857585667374</v>
      </c>
      <c r="X357" s="8">
        <f t="shared" si="80"/>
        <v>9177043.5680729393</v>
      </c>
      <c r="Y357" s="10">
        <f t="shared" si="77"/>
        <v>0.33928991593582986</v>
      </c>
      <c r="Z357" s="10">
        <f t="shared" si="74"/>
        <v>0.58248597917531875</v>
      </c>
      <c r="AA357" s="10"/>
    </row>
    <row r="358" spans="6:27" x14ac:dyDescent="0.2">
      <c r="F358">
        <v>2.5854506569145586</v>
      </c>
      <c r="G358" s="1">
        <f t="shared" si="75"/>
        <v>2585.4506569145587</v>
      </c>
      <c r="H358">
        <v>35.575074607235507</v>
      </c>
      <c r="I358" s="1">
        <v>500</v>
      </c>
      <c r="J358" s="1"/>
      <c r="K358" s="5">
        <v>5.0045054943537659</v>
      </c>
      <c r="L358" s="4">
        <f t="shared" si="76"/>
        <v>5004.5054943537662</v>
      </c>
      <c r="M358" s="5">
        <v>36.954921776731794</v>
      </c>
      <c r="N358" s="4">
        <v>500</v>
      </c>
      <c r="P358" s="5">
        <f t="shared" si="69"/>
        <v>2728.1609940687854</v>
      </c>
      <c r="Q358" s="5">
        <f t="shared" si="78"/>
        <v>5181744.283977679</v>
      </c>
      <c r="R358" s="10">
        <f t="shared" si="70"/>
        <v>0.20689673453556232</v>
      </c>
      <c r="S358" s="5">
        <f t="shared" si="71"/>
        <v>1673.5784909445085</v>
      </c>
      <c r="T358" s="5">
        <f t="shared" si="79"/>
        <v>11095074.702040978</v>
      </c>
      <c r="U358" s="10">
        <f t="shared" si="72"/>
        <v>0.44300424711778269</v>
      </c>
      <c r="V358" s="10"/>
      <c r="W358" s="8">
        <f t="shared" si="73"/>
        <v>2102.2171369294051</v>
      </c>
      <c r="X358" s="8">
        <f t="shared" si="80"/>
        <v>8423277.7096409965</v>
      </c>
      <c r="Y358" s="10">
        <f t="shared" si="77"/>
        <v>0.33632471166120925</v>
      </c>
      <c r="Z358" s="10">
        <f t="shared" si="74"/>
        <v>0.57993509262779508</v>
      </c>
      <c r="AA358" s="10"/>
    </row>
    <row r="359" spans="6:27" x14ac:dyDescent="0.2">
      <c r="F359">
        <v>5.3844204104354656</v>
      </c>
      <c r="G359" s="1">
        <f t="shared" si="75"/>
        <v>5384.4204104354658</v>
      </c>
      <c r="H359">
        <v>35.576807633518399</v>
      </c>
      <c r="I359" s="1">
        <v>500</v>
      </c>
      <c r="J359" s="1"/>
      <c r="K359" s="5">
        <v>5.0278521390899034</v>
      </c>
      <c r="L359" s="4">
        <f t="shared" si="76"/>
        <v>5027.8521390899032</v>
      </c>
      <c r="M359" s="5">
        <v>37.142833604728281</v>
      </c>
      <c r="N359" s="4">
        <v>500</v>
      </c>
      <c r="P359" s="5">
        <f t="shared" si="69"/>
        <v>2688.6346152725314</v>
      </c>
      <c r="Q359" s="5">
        <f t="shared" si="78"/>
        <v>5471938.6237342767</v>
      </c>
      <c r="R359" s="10">
        <f t="shared" si="70"/>
        <v>0.21645928662661784</v>
      </c>
      <c r="S359" s="5">
        <f t="shared" si="71"/>
        <v>1648.0932105116756</v>
      </c>
      <c r="T359" s="5">
        <f t="shared" si="79"/>
        <v>11422770.415304251</v>
      </c>
      <c r="U359" s="10">
        <f t="shared" si="72"/>
        <v>0.45186265881560878</v>
      </c>
      <c r="V359" s="10"/>
      <c r="W359" s="8">
        <f t="shared" si="73"/>
        <v>2061.2820046869783</v>
      </c>
      <c r="X359" s="8">
        <f t="shared" si="80"/>
        <v>8800538.3623313885</v>
      </c>
      <c r="Y359" s="10">
        <f t="shared" si="77"/>
        <v>0.34813224102656576</v>
      </c>
      <c r="Z359" s="10">
        <f t="shared" si="74"/>
        <v>0.59002732227123666</v>
      </c>
      <c r="AA359" s="10"/>
    </row>
    <row r="360" spans="6:27" x14ac:dyDescent="0.2">
      <c r="F360">
        <v>5.4670421665956264</v>
      </c>
      <c r="G360" s="1">
        <f t="shared" si="75"/>
        <v>5467.0421665956264</v>
      </c>
      <c r="H360">
        <v>35.592919955808426</v>
      </c>
      <c r="I360" s="1">
        <v>500</v>
      </c>
      <c r="J360" s="1"/>
      <c r="K360" s="5">
        <v>4.9408117213678233</v>
      </c>
      <c r="L360" s="4">
        <f t="shared" si="76"/>
        <v>4940.8117213678233</v>
      </c>
      <c r="M360" s="5">
        <v>37.180221331329527</v>
      </c>
      <c r="N360" s="4">
        <v>500</v>
      </c>
      <c r="P360" s="5">
        <f t="shared" si="69"/>
        <v>2680.8782543093075</v>
      </c>
      <c r="Q360" s="5">
        <f t="shared" si="78"/>
        <v>5107299.2755311234</v>
      </c>
      <c r="R360" s="10">
        <f t="shared" si="70"/>
        <v>0.20921590529572903</v>
      </c>
      <c r="S360" s="5">
        <f t="shared" si="71"/>
        <v>1643.0962287207622</v>
      </c>
      <c r="T360" s="5">
        <f t="shared" si="79"/>
        <v>10874927.47044445</v>
      </c>
      <c r="U360" s="10">
        <f t="shared" si="72"/>
        <v>0.44548158880268912</v>
      </c>
      <c r="V360" s="10"/>
      <c r="W360" s="8">
        <f t="shared" si="73"/>
        <v>2053.2962004007686</v>
      </c>
      <c r="X360" s="8">
        <f t="shared" si="80"/>
        <v>8337745.8838256411</v>
      </c>
      <c r="Y360" s="10">
        <f t="shared" si="77"/>
        <v>0.34154823500702636</v>
      </c>
      <c r="Z360" s="10">
        <f t="shared" si="74"/>
        <v>0.5844212821304734</v>
      </c>
      <c r="AA360" s="10"/>
    </row>
    <row r="361" spans="6:27" x14ac:dyDescent="0.2">
      <c r="F361">
        <v>3.3364806489278207</v>
      </c>
      <c r="G361" s="1">
        <f t="shared" si="75"/>
        <v>3336.4806489278208</v>
      </c>
      <c r="H361">
        <v>35.665849246371231</v>
      </c>
      <c r="I361" s="1">
        <v>500</v>
      </c>
      <c r="J361" s="1"/>
      <c r="K361" s="5">
        <v>5.0972008779989553</v>
      </c>
      <c r="L361" s="4">
        <f t="shared" si="76"/>
        <v>5097.2008779989555</v>
      </c>
      <c r="M361" s="5">
        <v>37.341067673454248</v>
      </c>
      <c r="N361" s="4">
        <v>500</v>
      </c>
      <c r="P361" s="5">
        <f t="shared" si="69"/>
        <v>2647.9094214529391</v>
      </c>
      <c r="Q361" s="5">
        <f t="shared" si="78"/>
        <v>5999028.639109307</v>
      </c>
      <c r="R361" s="10">
        <f t="shared" si="70"/>
        <v>0.23089654623457467</v>
      </c>
      <c r="S361" s="5">
        <f t="shared" si="71"/>
        <v>1621.8711957793148</v>
      </c>
      <c r="T361" s="5">
        <f t="shared" si="79"/>
        <v>12077916.400116868</v>
      </c>
      <c r="U361" s="10">
        <f t="shared" si="72"/>
        <v>0.46486678931923986</v>
      </c>
      <c r="V361" s="10"/>
      <c r="W361" s="8">
        <f t="shared" si="73"/>
        <v>2019.5226511663645</v>
      </c>
      <c r="X361" s="8">
        <f t="shared" si="80"/>
        <v>9472103.2679194007</v>
      </c>
      <c r="Y361" s="10">
        <f t="shared" si="77"/>
        <v>0.36457167680141961</v>
      </c>
      <c r="Z361" s="10">
        <f t="shared" si="74"/>
        <v>0.60379771182194752</v>
      </c>
      <c r="AA361" s="10"/>
    </row>
    <row r="362" spans="6:27" x14ac:dyDescent="0.2">
      <c r="F362">
        <v>5.211974190282902</v>
      </c>
      <c r="G362" s="1">
        <f t="shared" si="75"/>
        <v>5211.9741902829019</v>
      </c>
      <c r="H362">
        <v>35.743806201125999</v>
      </c>
      <c r="I362" s="1">
        <v>500</v>
      </c>
      <c r="J362" s="1"/>
      <c r="K362" s="5">
        <v>2.1841030552561591</v>
      </c>
      <c r="L362" s="4">
        <f t="shared" si="76"/>
        <v>2184.1030552561592</v>
      </c>
      <c r="M362" s="5">
        <v>37.377909534387207</v>
      </c>
      <c r="N362" s="4">
        <v>500</v>
      </c>
      <c r="P362" s="5">
        <f t="shared" si="69"/>
        <v>2640.4480683194433</v>
      </c>
      <c r="Q362" s="5">
        <f t="shared" si="78"/>
        <v>208250.77094772895</v>
      </c>
      <c r="R362" s="10">
        <f t="shared" si="70"/>
        <v>4.365564056862456E-2</v>
      </c>
      <c r="S362" s="5">
        <f t="shared" si="71"/>
        <v>1617.0710012844152</v>
      </c>
      <c r="T362" s="5">
        <f t="shared" si="79"/>
        <v>321525.35023141489</v>
      </c>
      <c r="U362" s="10">
        <f t="shared" si="72"/>
        <v>6.7401407733212765E-2</v>
      </c>
      <c r="V362" s="10"/>
      <c r="W362" s="8">
        <f t="shared" si="73"/>
        <v>2011.9172922900807</v>
      </c>
      <c r="X362" s="8">
        <f t="shared" si="80"/>
        <v>29647.936968210579</v>
      </c>
      <c r="Y362" s="10">
        <f t="shared" si="77"/>
        <v>6.2151015047637332E-3</v>
      </c>
      <c r="Z362" s="10">
        <f t="shared" si="74"/>
        <v>7.8835915068981938E-2</v>
      </c>
      <c r="AA362" s="10"/>
    </row>
    <row r="363" spans="6:27" x14ac:dyDescent="0.2">
      <c r="F363">
        <v>2.5038288275422009</v>
      </c>
      <c r="G363" s="1">
        <f t="shared" si="75"/>
        <v>2503.828827542201</v>
      </c>
      <c r="H363">
        <v>35.784327816085131</v>
      </c>
      <c r="I363" s="1">
        <v>500</v>
      </c>
      <c r="J363" s="1"/>
      <c r="K363" s="5">
        <v>4.9684610994654337</v>
      </c>
      <c r="L363" s="4">
        <f t="shared" si="76"/>
        <v>4968.461099465434</v>
      </c>
      <c r="M363" s="5">
        <v>37.587714039560019</v>
      </c>
      <c r="N363" s="4">
        <v>500</v>
      </c>
      <c r="P363" s="5">
        <f t="shared" si="69"/>
        <v>2598.5839045237476</v>
      </c>
      <c r="Q363" s="5">
        <f t="shared" si="78"/>
        <v>5616317.9191046758</v>
      </c>
      <c r="R363" s="10">
        <f t="shared" si="70"/>
        <v>0.22751387946740478</v>
      </c>
      <c r="S363" s="5">
        <f t="shared" si="71"/>
        <v>1590.1611220000686</v>
      </c>
      <c r="T363" s="5">
        <f t="shared" si="79"/>
        <v>11412910.737742487</v>
      </c>
      <c r="U363" s="10">
        <f t="shared" si="72"/>
        <v>0.46233059370202634</v>
      </c>
      <c r="V363" s="10"/>
      <c r="W363" s="8">
        <f t="shared" si="73"/>
        <v>1969.5036896231475</v>
      </c>
      <c r="X363" s="8">
        <f t="shared" si="80"/>
        <v>8993745.5460479558</v>
      </c>
      <c r="Y363" s="10">
        <f t="shared" si="77"/>
        <v>0.36433157267747018</v>
      </c>
      <c r="Z363" s="10">
        <f t="shared" si="74"/>
        <v>0.60359885079203901</v>
      </c>
      <c r="AA363" s="10"/>
    </row>
    <row r="364" spans="6:27" x14ac:dyDescent="0.2">
      <c r="F364">
        <v>5.2332057901581948</v>
      </c>
      <c r="G364" s="1">
        <f t="shared" si="75"/>
        <v>5233.2057901581948</v>
      </c>
      <c r="H364">
        <v>35.860667598716063</v>
      </c>
      <c r="I364" s="1">
        <v>500</v>
      </c>
      <c r="J364" s="1"/>
      <c r="K364" s="5">
        <v>2.0843628494990525</v>
      </c>
      <c r="L364" s="4">
        <f t="shared" si="76"/>
        <v>2084.3628494990526</v>
      </c>
      <c r="M364" s="5">
        <v>37.659537200710894</v>
      </c>
      <c r="N364" s="4">
        <v>500</v>
      </c>
      <c r="P364" s="5">
        <f t="shared" si="69"/>
        <v>2584.4929046015154</v>
      </c>
      <c r="Q364" s="5">
        <f t="shared" si="78"/>
        <v>250130.07201679252</v>
      </c>
      <c r="R364" s="10">
        <f t="shared" si="70"/>
        <v>5.7573053039965398E-2</v>
      </c>
      <c r="S364" s="5">
        <f t="shared" si="71"/>
        <v>1581.1123899994423</v>
      </c>
      <c r="T364" s="5">
        <f t="shared" si="79"/>
        <v>253261.02498656893</v>
      </c>
      <c r="U364" s="10">
        <f t="shared" si="72"/>
        <v>5.8293712175195141E-2</v>
      </c>
      <c r="V364" s="10"/>
      <c r="W364" s="8">
        <f t="shared" si="73"/>
        <v>1955.3257922528712</v>
      </c>
      <c r="X364" s="8">
        <f t="shared" si="80"/>
        <v>16650.562142754283</v>
      </c>
      <c r="Y364" s="10">
        <f t="shared" si="77"/>
        <v>3.8325007851342037E-3</v>
      </c>
      <c r="Z364" s="10">
        <f t="shared" si="74"/>
        <v>6.1907194938344637E-2</v>
      </c>
      <c r="AA364" s="10"/>
    </row>
    <row r="365" spans="6:27" x14ac:dyDescent="0.2">
      <c r="F365">
        <v>5.2728691714501954</v>
      </c>
      <c r="G365" s="1">
        <f t="shared" si="75"/>
        <v>5272.8691714501956</v>
      </c>
      <c r="H365">
        <v>36.008160785898681</v>
      </c>
      <c r="I365" s="1">
        <v>500</v>
      </c>
      <c r="J365" s="1"/>
      <c r="K365" s="5">
        <v>4.9590618690901849</v>
      </c>
      <c r="L365" s="4">
        <f t="shared" si="76"/>
        <v>4959.0618690901847</v>
      </c>
      <c r="M365" s="5">
        <v>37.830471340629224</v>
      </c>
      <c r="N365" s="4">
        <v>500</v>
      </c>
      <c r="P365" s="5">
        <f t="shared" si="69"/>
        <v>2551.438574064086</v>
      </c>
      <c r="Q365" s="5">
        <f t="shared" si="78"/>
        <v>5796649.9307523286</v>
      </c>
      <c r="R365" s="10">
        <f t="shared" si="70"/>
        <v>0.23571000673084788</v>
      </c>
      <c r="S365" s="5">
        <f t="shared" si="71"/>
        <v>1559.9036021155562</v>
      </c>
      <c r="T365" s="5">
        <f t="shared" si="79"/>
        <v>11554276.923941961</v>
      </c>
      <c r="U365" s="10">
        <f t="shared" si="72"/>
        <v>0.46983321816002277</v>
      </c>
      <c r="V365" s="10"/>
      <c r="W365" s="8">
        <f t="shared" si="73"/>
        <v>1922.2595112151821</v>
      </c>
      <c r="X365" s="8">
        <f t="shared" si="80"/>
        <v>9222168.5607951749</v>
      </c>
      <c r="Y365" s="10">
        <f t="shared" si="77"/>
        <v>0.37500236162371109</v>
      </c>
      <c r="Z365" s="10">
        <f t="shared" si="74"/>
        <v>0.6123743639504442</v>
      </c>
      <c r="AA365" s="10"/>
    </row>
    <row r="366" spans="6:27" x14ac:dyDescent="0.2">
      <c r="F366">
        <v>2.6239409817633748</v>
      </c>
      <c r="G366" s="1">
        <f t="shared" si="75"/>
        <v>2623.9409817633746</v>
      </c>
      <c r="H366">
        <v>36.230017060306025</v>
      </c>
      <c r="I366" s="1">
        <v>500</v>
      </c>
      <c r="J366" s="1"/>
      <c r="K366" s="5">
        <v>2.7904640769111233</v>
      </c>
      <c r="L366" s="4">
        <f t="shared" si="76"/>
        <v>2790.4640769111234</v>
      </c>
      <c r="M366" s="5">
        <v>38.146535422659838</v>
      </c>
      <c r="N366" s="4">
        <v>500</v>
      </c>
      <c r="P366" s="5">
        <f t="shared" si="69"/>
        <v>2492.0516296358833</v>
      </c>
      <c r="Q366" s="5">
        <f t="shared" si="78"/>
        <v>89049.988688797937</v>
      </c>
      <c r="R366" s="10">
        <f t="shared" si="70"/>
        <v>1.1436180377241008E-2</v>
      </c>
      <c r="S366" s="5">
        <f t="shared" si="71"/>
        <v>1521.8608841686105</v>
      </c>
      <c r="T366" s="5">
        <f t="shared" si="79"/>
        <v>1609354.0606364973</v>
      </c>
      <c r="U366" s="10">
        <f t="shared" si="72"/>
        <v>0.20668013100600749</v>
      </c>
      <c r="V366" s="10"/>
      <c r="W366" s="8">
        <f t="shared" si="73"/>
        <v>1863.5193350642335</v>
      </c>
      <c r="X366" s="8">
        <f t="shared" si="80"/>
        <v>859226.55443759728</v>
      </c>
      <c r="Y366" s="10">
        <f t="shared" si="77"/>
        <v>0.11034554867607467</v>
      </c>
      <c r="Z366" s="10">
        <f t="shared" si="74"/>
        <v>0.332183004797167</v>
      </c>
      <c r="AA366" s="10"/>
    </row>
    <row r="367" spans="6:27" x14ac:dyDescent="0.2">
      <c r="F367">
        <v>2.2757203803339592</v>
      </c>
      <c r="G367" s="1">
        <f t="shared" si="75"/>
        <v>2275.7203803339594</v>
      </c>
      <c r="H367">
        <v>36.24825404295531</v>
      </c>
      <c r="I367" s="1">
        <v>500</v>
      </c>
      <c r="J367" s="1"/>
      <c r="K367" s="5">
        <v>1.944909368748849</v>
      </c>
      <c r="L367" s="4">
        <f t="shared" si="76"/>
        <v>1944.9093687488489</v>
      </c>
      <c r="M367" s="5">
        <v>38.27238951751518</v>
      </c>
      <c r="N367" s="4">
        <v>500</v>
      </c>
      <c r="P367" s="5">
        <f t="shared" si="69"/>
        <v>2469.0095996764239</v>
      </c>
      <c r="Q367" s="5">
        <f t="shared" si="78"/>
        <v>274681.05205833743</v>
      </c>
      <c r="R367" s="10">
        <f t="shared" si="70"/>
        <v>7.2615605896862834E-2</v>
      </c>
      <c r="S367" s="5">
        <f t="shared" si="71"/>
        <v>1507.1219276215245</v>
      </c>
      <c r="T367" s="5">
        <f t="shared" si="79"/>
        <v>191657.84360881054</v>
      </c>
      <c r="U367" s="10">
        <f t="shared" si="72"/>
        <v>5.0667311539145256E-2</v>
      </c>
      <c r="V367" s="10"/>
      <c r="W367" s="8">
        <f t="shared" si="73"/>
        <v>1840.9565796890975</v>
      </c>
      <c r="X367" s="8">
        <f t="shared" si="80"/>
        <v>10806.182353301185</v>
      </c>
      <c r="Y367" s="10">
        <f t="shared" si="77"/>
        <v>2.8567586775162662E-3</v>
      </c>
      <c r="Z367" s="10">
        <f t="shared" si="74"/>
        <v>5.3448654590328708E-2</v>
      </c>
      <c r="AA367" s="10"/>
    </row>
    <row r="368" spans="6:27" x14ac:dyDescent="0.2">
      <c r="F368">
        <v>3.4033505163386977</v>
      </c>
      <c r="G368" s="1">
        <f t="shared" si="75"/>
        <v>3403.3505163386976</v>
      </c>
      <c r="H368">
        <v>36.326247445805016</v>
      </c>
      <c r="I368" s="1">
        <v>500</v>
      </c>
      <c r="J368" s="1"/>
      <c r="K368" s="5">
        <v>1.9499572152413314</v>
      </c>
      <c r="L368" s="4">
        <f t="shared" si="76"/>
        <v>1949.9572152413314</v>
      </c>
      <c r="M368" s="5">
        <v>38.971814158071659</v>
      </c>
      <c r="N368" s="4">
        <v>500</v>
      </c>
      <c r="P368" s="5">
        <f t="shared" si="69"/>
        <v>2346.869086844044</v>
      </c>
      <c r="Q368" s="5">
        <f t="shared" si="78"/>
        <v>157539.03381916822</v>
      </c>
      <c r="R368" s="10">
        <f t="shared" si="70"/>
        <v>4.143220174718245E-2</v>
      </c>
      <c r="S368" s="5">
        <f t="shared" si="71"/>
        <v>1429.1971847269087</v>
      </c>
      <c r="T368" s="5">
        <f t="shared" si="79"/>
        <v>271191.00938138238</v>
      </c>
      <c r="U368" s="10">
        <f t="shared" si="72"/>
        <v>7.1322264332335669E-2</v>
      </c>
      <c r="V368" s="10"/>
      <c r="W368" s="8">
        <f t="shared" si="73"/>
        <v>1723.4423372623842</v>
      </c>
      <c r="X368" s="8">
        <f t="shared" si="80"/>
        <v>51308.989945817339</v>
      </c>
      <c r="Y368" s="10">
        <f t="shared" si="77"/>
        <v>1.3494080618263906E-2</v>
      </c>
      <c r="Z368" s="10">
        <f t="shared" si="74"/>
        <v>0.11616402463010614</v>
      </c>
      <c r="AA368" s="10"/>
    </row>
    <row r="369" spans="6:27" x14ac:dyDescent="0.2">
      <c r="F369">
        <v>2.3945020831125507</v>
      </c>
      <c r="G369" s="1">
        <f t="shared" si="75"/>
        <v>2394.5020831125507</v>
      </c>
      <c r="H369">
        <v>36.467521566123537</v>
      </c>
      <c r="I369" s="1">
        <v>500</v>
      </c>
      <c r="J369" s="1"/>
      <c r="K369" s="5">
        <v>1.9803259467161916</v>
      </c>
      <c r="L369" s="4">
        <f t="shared" si="76"/>
        <v>1980.3259467161915</v>
      </c>
      <c r="M369" s="5">
        <v>39.025402475681886</v>
      </c>
      <c r="N369" s="4">
        <v>500</v>
      </c>
      <c r="P369" s="5">
        <f t="shared" si="69"/>
        <v>2337.9057059870843</v>
      </c>
      <c r="Q369" s="5">
        <f t="shared" si="78"/>
        <v>127863.28424022959</v>
      </c>
      <c r="R369" s="10">
        <f t="shared" si="70"/>
        <v>3.2604121273218004E-2</v>
      </c>
      <c r="S369" s="5">
        <f t="shared" si="71"/>
        <v>1423.49216911638</v>
      </c>
      <c r="T369" s="5">
        <f t="shared" si="79"/>
        <v>310063.85587607644</v>
      </c>
      <c r="U369" s="10">
        <f t="shared" si="72"/>
        <v>7.9063818980527015E-2</v>
      </c>
      <c r="V369" s="10"/>
      <c r="W369" s="8">
        <f t="shared" si="73"/>
        <v>1714.9544427134579</v>
      </c>
      <c r="X369" s="8">
        <f t="shared" si="80"/>
        <v>70422.035136672886</v>
      </c>
      <c r="Y369" s="10">
        <f t="shared" si="77"/>
        <v>1.7957059272692276E-2</v>
      </c>
      <c r="Z369" s="10">
        <f t="shared" si="74"/>
        <v>0.13400395245175523</v>
      </c>
      <c r="AA369" s="10"/>
    </row>
    <row r="370" spans="6:27" x14ac:dyDescent="0.2">
      <c r="F370">
        <v>2.3431785311362447</v>
      </c>
      <c r="G370" s="1">
        <f t="shared" si="75"/>
        <v>2343.1785311362446</v>
      </c>
      <c r="H370">
        <v>36.496911897175238</v>
      </c>
      <c r="I370" s="1">
        <v>500</v>
      </c>
      <c r="J370" s="1"/>
      <c r="K370" s="5">
        <v>1.7630238763325441</v>
      </c>
      <c r="L370" s="4">
        <f t="shared" si="76"/>
        <v>1763.0238763325442</v>
      </c>
      <c r="M370" s="5">
        <v>39.254488514073664</v>
      </c>
      <c r="N370" s="4">
        <v>500</v>
      </c>
      <c r="P370" s="5">
        <f t="shared" si="69"/>
        <v>2300.1897181566587</v>
      </c>
      <c r="Q370" s="5">
        <f t="shared" si="78"/>
        <v>288547.14162260963</v>
      </c>
      <c r="R370" s="10">
        <f t="shared" si="70"/>
        <v>9.2832573192060022E-2</v>
      </c>
      <c r="S370" s="5">
        <f t="shared" si="71"/>
        <v>1399.5071560754961</v>
      </c>
      <c r="T370" s="5">
        <f t="shared" si="79"/>
        <v>132144.40590644095</v>
      </c>
      <c r="U370" s="10">
        <f t="shared" si="72"/>
        <v>4.2514041775798823E-2</v>
      </c>
      <c r="V370" s="10"/>
      <c r="W370" s="8">
        <f t="shared" si="73"/>
        <v>1679.4393413581756</v>
      </c>
      <c r="X370" s="8">
        <f t="shared" si="80"/>
        <v>6986.3744868814447</v>
      </c>
      <c r="Y370" s="10">
        <f t="shared" si="77"/>
        <v>2.247685134752841E-3</v>
      </c>
      <c r="Z370" s="10">
        <f t="shared" si="74"/>
        <v>4.7409757801035443E-2</v>
      </c>
      <c r="AA370" s="10"/>
    </row>
    <row r="371" spans="6:27" x14ac:dyDescent="0.2">
      <c r="F371">
        <v>5.2436345913636737</v>
      </c>
      <c r="G371" s="1">
        <f t="shared" si="75"/>
        <v>5243.6345913636733</v>
      </c>
      <c r="H371">
        <v>36.501836041987879</v>
      </c>
      <c r="I371" s="1">
        <v>500</v>
      </c>
      <c r="J371" s="1"/>
      <c r="K371" s="5">
        <v>1.6714907697062904</v>
      </c>
      <c r="L371" s="4">
        <f t="shared" si="76"/>
        <v>1671.4907697062904</v>
      </c>
      <c r="M371" s="5">
        <v>39.505058725291136</v>
      </c>
      <c r="N371" s="4">
        <v>500</v>
      </c>
      <c r="P371" s="5">
        <f t="shared" si="69"/>
        <v>2260.0235431013821</v>
      </c>
      <c r="Q371" s="5">
        <f t="shared" si="78"/>
        <v>346370.82536011835</v>
      </c>
      <c r="R371" s="10">
        <f t="shared" si="70"/>
        <v>0.12397477795639235</v>
      </c>
      <c r="S371" s="5">
        <f t="shared" si="71"/>
        <v>1374.0005056244231</v>
      </c>
      <c r="T371" s="5">
        <f t="shared" si="79"/>
        <v>88500.457223499136</v>
      </c>
      <c r="U371" s="10">
        <f t="shared" si="72"/>
        <v>3.1676526225657739E-2</v>
      </c>
      <c r="V371" s="10"/>
      <c r="W371" s="8">
        <f t="shared" si="73"/>
        <v>1641.9694570564045</v>
      </c>
      <c r="X371" s="8">
        <f t="shared" si="80"/>
        <v>871.50790057231245</v>
      </c>
      <c r="Y371" s="10">
        <f t="shared" si="77"/>
        <v>3.119344660404374E-4</v>
      </c>
      <c r="Z371" s="10">
        <f t="shared" si="74"/>
        <v>1.7661666570299571E-2</v>
      </c>
      <c r="AA371" s="10"/>
    </row>
    <row r="372" spans="6:27" x14ac:dyDescent="0.2">
      <c r="F372">
        <v>5.2007493168200121</v>
      </c>
      <c r="G372" s="1">
        <f t="shared" si="75"/>
        <v>5200.7493168200117</v>
      </c>
      <c r="H372">
        <v>36.650936465261559</v>
      </c>
      <c r="I372" s="1">
        <v>500</v>
      </c>
      <c r="J372" s="1"/>
      <c r="K372" s="5">
        <v>1.544488674372819</v>
      </c>
      <c r="L372" s="4">
        <f t="shared" si="76"/>
        <v>1544.4886743728191</v>
      </c>
      <c r="M372" s="5">
        <v>39.772706486346749</v>
      </c>
      <c r="N372" s="4">
        <v>500</v>
      </c>
      <c r="P372" s="5">
        <f t="shared" si="69"/>
        <v>2218.3274733939347</v>
      </c>
      <c r="Q372" s="5">
        <f t="shared" si="78"/>
        <v>454058.72706621944</v>
      </c>
      <c r="R372" s="10">
        <f t="shared" si="70"/>
        <v>0.19034548127248899</v>
      </c>
      <c r="S372" s="5">
        <f t="shared" si="71"/>
        <v>1347.5624234633542</v>
      </c>
      <c r="T372" s="5">
        <f t="shared" si="79"/>
        <v>38779.948297257528</v>
      </c>
      <c r="U372" s="10">
        <f t="shared" si="72"/>
        <v>1.6256901326526428E-2</v>
      </c>
      <c r="V372" s="10"/>
      <c r="W372" s="8">
        <f t="shared" si="73"/>
        <v>1603.4521988152826</v>
      </c>
      <c r="X372" s="8">
        <f t="shared" si="80"/>
        <v>3476.6972146769899</v>
      </c>
      <c r="Y372" s="10">
        <f t="shared" si="77"/>
        <v>1.457462581640681E-3</v>
      </c>
      <c r="Z372" s="10">
        <f t="shared" si="74"/>
        <v>3.8176728273133634E-2</v>
      </c>
      <c r="AA372" s="10"/>
    </row>
    <row r="373" spans="6:27" x14ac:dyDescent="0.2">
      <c r="F373">
        <v>5.0045054943537659</v>
      </c>
      <c r="G373" s="1">
        <f t="shared" si="75"/>
        <v>5004.5054943537662</v>
      </c>
      <c r="H373">
        <v>36.954921776731794</v>
      </c>
      <c r="I373" s="1">
        <v>500</v>
      </c>
      <c r="J373" s="1"/>
      <c r="K373" s="5">
        <v>1.7700665238729936</v>
      </c>
      <c r="L373" s="4">
        <f t="shared" si="76"/>
        <v>1770.0665238729935</v>
      </c>
      <c r="M373" s="5">
        <v>40.355905147831237</v>
      </c>
      <c r="N373" s="4">
        <v>500</v>
      </c>
      <c r="P373" s="5">
        <f t="shared" si="69"/>
        <v>2131.5621182833761</v>
      </c>
      <c r="Q373" s="5">
        <f t="shared" si="78"/>
        <v>130679.06477811586</v>
      </c>
      <c r="R373" s="10">
        <f t="shared" si="70"/>
        <v>4.1708717935276453E-2</v>
      </c>
      <c r="S373" s="5">
        <f t="shared" si="71"/>
        <v>1292.6794659941929</v>
      </c>
      <c r="T373" s="5">
        <f t="shared" si="79"/>
        <v>227898.40303017726</v>
      </c>
      <c r="U373" s="10">
        <f t="shared" si="72"/>
        <v>7.2738125468108081E-2</v>
      </c>
      <c r="V373" s="10"/>
      <c r="W373" s="8">
        <f t="shared" si="73"/>
        <v>1524.5207014585687</v>
      </c>
      <c r="X373" s="8">
        <f t="shared" si="80"/>
        <v>60292.750905176203</v>
      </c>
      <c r="Y373" s="10">
        <f t="shared" si="77"/>
        <v>1.9243582323731228E-2</v>
      </c>
      <c r="Z373" s="10">
        <f t="shared" si="74"/>
        <v>0.13872123962728716</v>
      </c>
      <c r="AA373" s="10"/>
    </row>
    <row r="374" spans="6:27" x14ac:dyDescent="0.2">
      <c r="F374">
        <v>5.0278521390899034</v>
      </c>
      <c r="G374" s="1">
        <f t="shared" si="75"/>
        <v>5027.8521390899032</v>
      </c>
      <c r="H374">
        <v>37.142833604728281</v>
      </c>
      <c r="I374" s="1">
        <v>500</v>
      </c>
      <c r="J374" s="1"/>
      <c r="K374" s="5">
        <v>2.4004082613349698</v>
      </c>
      <c r="L374" s="4">
        <f t="shared" si="76"/>
        <v>2400.4082613349697</v>
      </c>
      <c r="M374" s="5">
        <v>40.431971715995985</v>
      </c>
      <c r="N374" s="4">
        <v>500</v>
      </c>
      <c r="P374" s="5">
        <f t="shared" si="69"/>
        <v>2120.6400449181992</v>
      </c>
      <c r="Q374" s="5">
        <f t="shared" si="78"/>
        <v>78270.254917020895</v>
      </c>
      <c r="R374" s="10">
        <f t="shared" si="70"/>
        <v>1.3583964023942109E-2</v>
      </c>
      <c r="S374" s="5">
        <f t="shared" si="71"/>
        <v>1285.7834993354168</v>
      </c>
      <c r="T374" s="5">
        <f t="shared" si="79"/>
        <v>1242388.3600625601</v>
      </c>
      <c r="U374" s="10">
        <f t="shared" si="72"/>
        <v>0.21561905994488106</v>
      </c>
      <c r="V374" s="10"/>
      <c r="W374" s="8">
        <f t="shared" si="73"/>
        <v>1514.6998120993806</v>
      </c>
      <c r="X374" s="8">
        <f t="shared" si="80"/>
        <v>784479.45704731217</v>
      </c>
      <c r="Y374" s="10">
        <f t="shared" si="77"/>
        <v>0.13614802626297526</v>
      </c>
      <c r="Z374" s="10">
        <f t="shared" si="74"/>
        <v>0.36898241999175957</v>
      </c>
      <c r="AA374" s="10"/>
    </row>
    <row r="375" spans="6:27" x14ac:dyDescent="0.2">
      <c r="F375">
        <v>4.9408117213678233</v>
      </c>
      <c r="G375" s="1">
        <f t="shared" si="75"/>
        <v>4940.8117213678233</v>
      </c>
      <c r="H375">
        <v>37.180221331329527</v>
      </c>
      <c r="I375" s="1">
        <v>500</v>
      </c>
      <c r="J375" s="1"/>
      <c r="K375" s="5">
        <v>1.6230129409092802</v>
      </c>
      <c r="L375" s="4">
        <f t="shared" si="76"/>
        <v>1623.0129409092801</v>
      </c>
      <c r="M375" s="5">
        <v>40.703786357440904</v>
      </c>
      <c r="N375" s="4">
        <v>500</v>
      </c>
      <c r="P375" s="5">
        <f t="shared" si="69"/>
        <v>2082.3224220039251</v>
      </c>
      <c r="Q375" s="5">
        <f t="shared" si="78"/>
        <v>210965.19942343203</v>
      </c>
      <c r="R375" s="10">
        <f t="shared" si="70"/>
        <v>8.0087890616878682E-2</v>
      </c>
      <c r="S375" s="5">
        <f t="shared" si="71"/>
        <v>1261.6132376400601</v>
      </c>
      <c r="T375" s="5">
        <f t="shared" si="79"/>
        <v>130609.74552308029</v>
      </c>
      <c r="U375" s="10">
        <f t="shared" si="72"/>
        <v>4.9582865048542139E-2</v>
      </c>
      <c r="V375" s="10"/>
      <c r="W375" s="8">
        <f t="shared" si="73"/>
        <v>1480.4461280932223</v>
      </c>
      <c r="X375" s="8">
        <f t="shared" si="80"/>
        <v>20325.296116528862</v>
      </c>
      <c r="Y375" s="10">
        <f t="shared" si="77"/>
        <v>7.7160123877541772E-3</v>
      </c>
      <c r="Z375" s="10">
        <f t="shared" si="74"/>
        <v>8.7840835536521264E-2</v>
      </c>
      <c r="AA375" s="10"/>
    </row>
    <row r="376" spans="6:27" x14ac:dyDescent="0.2">
      <c r="F376">
        <v>5.0972008779989553</v>
      </c>
      <c r="G376" s="1">
        <f t="shared" si="75"/>
        <v>5097.2008779989555</v>
      </c>
      <c r="H376">
        <v>37.341067673454248</v>
      </c>
      <c r="I376" s="1">
        <v>500</v>
      </c>
      <c r="J376" s="1"/>
      <c r="K376" s="5">
        <v>1.3725840506653373</v>
      </c>
      <c r="L376" s="4">
        <f t="shared" si="76"/>
        <v>1372.5840506653374</v>
      </c>
      <c r="M376" s="5">
        <v>41.780597687250747</v>
      </c>
      <c r="N376" s="4">
        <v>500</v>
      </c>
      <c r="P376" s="5">
        <f t="shared" si="69"/>
        <v>1940.7335171271204</v>
      </c>
      <c r="Q376" s="5">
        <f t="shared" si="78"/>
        <v>322793.81624080875</v>
      </c>
      <c r="R376" s="10">
        <f t="shared" si="70"/>
        <v>0.17133548178874114</v>
      </c>
      <c r="S376" s="5">
        <f t="shared" si="71"/>
        <v>1172.6101515484913</v>
      </c>
      <c r="T376" s="5">
        <f t="shared" si="79"/>
        <v>39989.560327994521</v>
      </c>
      <c r="U376" s="10">
        <f t="shared" si="72"/>
        <v>2.1226028011036794E-2</v>
      </c>
      <c r="V376" s="10"/>
      <c r="W376" s="8">
        <f t="shared" si="73"/>
        <v>1356.5327014087359</v>
      </c>
      <c r="X376" s="8">
        <f t="shared" si="80"/>
        <v>257.64581295740146</v>
      </c>
      <c r="Y376" s="10">
        <f t="shared" si="77"/>
        <v>1.3675562316527252E-4</v>
      </c>
      <c r="Z376" s="10">
        <f t="shared" si="74"/>
        <v>1.1694255990240359E-2</v>
      </c>
      <c r="AA376" s="10"/>
    </row>
    <row r="377" spans="6:27" x14ac:dyDescent="0.2">
      <c r="F377">
        <v>2.1841030552561591</v>
      </c>
      <c r="G377" s="1">
        <f t="shared" si="75"/>
        <v>2184.1030552561592</v>
      </c>
      <c r="H377">
        <v>37.377909534387207</v>
      </c>
      <c r="I377" s="1">
        <v>500</v>
      </c>
      <c r="J377" s="1"/>
      <c r="K377" s="5">
        <v>1.4189257459442297</v>
      </c>
      <c r="L377" s="4">
        <f t="shared" si="76"/>
        <v>1418.9257459442297</v>
      </c>
      <c r="M377" s="5">
        <v>41.930197215539977</v>
      </c>
      <c r="N377" s="4">
        <v>500</v>
      </c>
      <c r="P377" s="5">
        <f t="shared" si="69"/>
        <v>1922.2645364994296</v>
      </c>
      <c r="Q377" s="5">
        <f t="shared" si="78"/>
        <v>253349.93807757142</v>
      </c>
      <c r="R377" s="10">
        <f t="shared" si="70"/>
        <v>0.12583500324688038</v>
      </c>
      <c r="S377" s="5">
        <f t="shared" si="71"/>
        <v>1161.0368128573605</v>
      </c>
      <c r="T377" s="5">
        <f t="shared" si="79"/>
        <v>66506.701808683705</v>
      </c>
      <c r="U377" s="10">
        <f t="shared" si="72"/>
        <v>3.3032852115687572E-2</v>
      </c>
      <c r="V377" s="10"/>
      <c r="W377" s="8">
        <f t="shared" si="73"/>
        <v>1340.671895498818</v>
      </c>
      <c r="X377" s="8">
        <f t="shared" si="80"/>
        <v>6123.6651095328561</v>
      </c>
      <c r="Y377" s="10">
        <f t="shared" si="77"/>
        <v>3.0415299280828691E-3</v>
      </c>
      <c r="Z377" s="10">
        <f t="shared" si="74"/>
        <v>5.5150067344318529E-2</v>
      </c>
      <c r="AA377" s="10"/>
    </row>
    <row r="378" spans="6:27" x14ac:dyDescent="0.2">
      <c r="F378">
        <v>4.9684610994654337</v>
      </c>
      <c r="G378" s="1">
        <f t="shared" si="75"/>
        <v>4968.461099465434</v>
      </c>
      <c r="H378">
        <v>37.587714039560019</v>
      </c>
      <c r="I378" s="1">
        <v>500</v>
      </c>
      <c r="J378" s="1"/>
      <c r="K378" s="5">
        <v>1.4193308017545532</v>
      </c>
      <c r="L378" s="4">
        <f t="shared" si="76"/>
        <v>1419.3308017545532</v>
      </c>
      <c r="M378" s="5">
        <v>42.408218416649163</v>
      </c>
      <c r="N378" s="4">
        <v>500</v>
      </c>
      <c r="P378" s="5">
        <f t="shared" si="69"/>
        <v>1865.0650696325195</v>
      </c>
      <c r="Q378" s="5">
        <f t="shared" si="78"/>
        <v>198679.03756070652</v>
      </c>
      <c r="R378" s="10">
        <f t="shared" si="70"/>
        <v>9.8624494900153362E-2</v>
      </c>
      <c r="S378" s="5">
        <f t="shared" si="71"/>
        <v>1125.2473532802971</v>
      </c>
      <c r="T378" s="5">
        <f t="shared" si="79"/>
        <v>86485.074666510438</v>
      </c>
      <c r="U378" s="10">
        <f t="shared" si="72"/>
        <v>4.2931287115684925E-2</v>
      </c>
      <c r="V378" s="10"/>
      <c r="W378" s="8">
        <f t="shared" si="73"/>
        <v>1291.9838287713146</v>
      </c>
      <c r="X378" s="8">
        <f t="shared" si="80"/>
        <v>16217.251527993709</v>
      </c>
      <c r="Y378" s="10">
        <f t="shared" si="77"/>
        <v>8.0502616695453649E-3</v>
      </c>
      <c r="Z378" s="10">
        <f t="shared" si="74"/>
        <v>8.9723250440147145E-2</v>
      </c>
      <c r="AA378" s="10"/>
    </row>
    <row r="379" spans="6:27" x14ac:dyDescent="0.2">
      <c r="F379">
        <v>2.0843628494990525</v>
      </c>
      <c r="G379" s="1">
        <f t="shared" si="75"/>
        <v>2084.3628494990526</v>
      </c>
      <c r="H379">
        <v>37.659537200710894</v>
      </c>
      <c r="I379" s="1">
        <v>500</v>
      </c>
      <c r="J379" s="1"/>
      <c r="K379" s="5">
        <v>1.3637659206015742</v>
      </c>
      <c r="L379" s="4">
        <f t="shared" si="76"/>
        <v>1363.7659206015742</v>
      </c>
      <c r="M379" s="5">
        <v>42.462867692535447</v>
      </c>
      <c r="N379" s="4">
        <v>500</v>
      </c>
      <c r="P379" s="5">
        <f t="shared" si="69"/>
        <v>1858.6965420834838</v>
      </c>
      <c r="Q379" s="5">
        <f t="shared" si="78"/>
        <v>244956.32008046928</v>
      </c>
      <c r="R379" s="10">
        <f t="shared" si="70"/>
        <v>0.13170703771594464</v>
      </c>
      <c r="S379" s="5">
        <f t="shared" si="71"/>
        <v>1121.2676512934686</v>
      </c>
      <c r="T379" s="5">
        <f t="shared" si="79"/>
        <v>58805.410617426503</v>
      </c>
      <c r="U379" s="10">
        <f t="shared" si="72"/>
        <v>3.1618234759351001E-2</v>
      </c>
      <c r="V379" s="10"/>
      <c r="W379" s="8">
        <f t="shared" si="73"/>
        <v>1286.6032021613844</v>
      </c>
      <c r="X379" s="8">
        <f t="shared" si="80"/>
        <v>5954.0851170800061</v>
      </c>
      <c r="Y379" s="10">
        <f t="shared" si="77"/>
        <v>3.2013663204182256E-3</v>
      </c>
      <c r="Z379" s="10">
        <f t="shared" si="74"/>
        <v>5.65806178865009E-2</v>
      </c>
      <c r="AA379" s="10"/>
    </row>
    <row r="380" spans="6:27" x14ac:dyDescent="0.2">
      <c r="F380">
        <v>4.9590618690901849</v>
      </c>
      <c r="G380" s="1">
        <f t="shared" si="75"/>
        <v>4959.0618690901847</v>
      </c>
      <c r="H380">
        <v>37.830471340629224</v>
      </c>
      <c r="I380" s="1">
        <v>500</v>
      </c>
      <c r="J380" s="1"/>
      <c r="K380" s="5">
        <v>2.0906902339861455</v>
      </c>
      <c r="L380" s="4">
        <f t="shared" si="76"/>
        <v>2090.6902339861454</v>
      </c>
      <c r="M380" s="5">
        <v>42.720000079174348</v>
      </c>
      <c r="N380" s="4">
        <v>500</v>
      </c>
      <c r="P380" s="5">
        <f t="shared" si="69"/>
        <v>1829.1854898430317</v>
      </c>
      <c r="Q380" s="5">
        <f t="shared" si="78"/>
        <v>68384.731209355319</v>
      </c>
      <c r="R380" s="10">
        <f t="shared" si="70"/>
        <v>1.5645151143240683E-2</v>
      </c>
      <c r="S380" s="5">
        <f t="shared" si="71"/>
        <v>1102.8394558054899</v>
      </c>
      <c r="T380" s="5">
        <f t="shared" si="79"/>
        <v>975849.15995212644</v>
      </c>
      <c r="U380" s="10">
        <f t="shared" si="72"/>
        <v>0.22325608846389447</v>
      </c>
      <c r="V380" s="10"/>
      <c r="W380" s="8">
        <f t="shared" si="73"/>
        <v>1261.7743169990315</v>
      </c>
      <c r="X380" s="8">
        <f t="shared" si="80"/>
        <v>687101.59743458789</v>
      </c>
      <c r="Y380" s="10">
        <f t="shared" si="77"/>
        <v>0.15719603122685999</v>
      </c>
      <c r="Z380" s="10">
        <f t="shared" si="74"/>
        <v>0.39647954704733507</v>
      </c>
      <c r="AA380" s="10"/>
    </row>
    <row r="381" spans="6:27" x14ac:dyDescent="0.2">
      <c r="F381">
        <v>2.7904640769111233</v>
      </c>
      <c r="G381" s="1">
        <f t="shared" si="75"/>
        <v>2790.4640769111234</v>
      </c>
      <c r="H381">
        <v>38.146535422659838</v>
      </c>
      <c r="I381" s="1">
        <v>500</v>
      </c>
      <c r="J381" s="1"/>
      <c r="K381" s="5">
        <v>1.3343748862279667</v>
      </c>
      <c r="L381" s="4">
        <f t="shared" si="76"/>
        <v>1334.3748862279667</v>
      </c>
      <c r="M381" s="5">
        <v>43.112432028732002</v>
      </c>
      <c r="N381" s="4">
        <v>500</v>
      </c>
      <c r="P381" s="5">
        <f t="shared" si="69"/>
        <v>1785.5444910474057</v>
      </c>
      <c r="Q381" s="5">
        <f t="shared" si="78"/>
        <v>203554.01231292874</v>
      </c>
      <c r="R381" s="10">
        <f t="shared" si="70"/>
        <v>0.11432045596285874</v>
      </c>
      <c r="S381" s="5">
        <f t="shared" si="71"/>
        <v>1075.628109286592</v>
      </c>
      <c r="T381" s="5">
        <f t="shared" si="79"/>
        <v>66949.894577549523</v>
      </c>
      <c r="U381" s="10">
        <f t="shared" si="72"/>
        <v>3.7600548315424476E-2</v>
      </c>
      <c r="V381" s="10"/>
      <c r="W381" s="8">
        <f t="shared" si="73"/>
        <v>1225.3695508438511</v>
      </c>
      <c r="X381" s="8">
        <f t="shared" si="80"/>
        <v>11882.163142203524</v>
      </c>
      <c r="Y381" s="10">
        <f t="shared" si="77"/>
        <v>6.6732868235164907E-3</v>
      </c>
      <c r="Z381" s="10">
        <f t="shared" si="74"/>
        <v>8.1690188049217335E-2</v>
      </c>
      <c r="AA381" s="10"/>
    </row>
    <row r="382" spans="6:27" x14ac:dyDescent="0.2">
      <c r="F382">
        <v>1.944909368748849</v>
      </c>
      <c r="G382" s="1">
        <f t="shared" si="75"/>
        <v>1944.9093687488489</v>
      </c>
      <c r="H382">
        <v>38.27238951751518</v>
      </c>
      <c r="I382" s="1">
        <v>500</v>
      </c>
      <c r="J382" s="1"/>
      <c r="K382" s="5">
        <v>1.2868695717689733</v>
      </c>
      <c r="L382" s="4">
        <f t="shared" si="76"/>
        <v>1286.8695717689734</v>
      </c>
      <c r="M382" s="5">
        <v>43.225836345486172</v>
      </c>
      <c r="N382" s="4">
        <v>500</v>
      </c>
      <c r="P382" s="5">
        <f t="shared" si="69"/>
        <v>1773.2374185274552</v>
      </c>
      <c r="Q382" s="5">
        <f t="shared" si="78"/>
        <v>236553.68236048208</v>
      </c>
      <c r="R382" s="10">
        <f t="shared" si="70"/>
        <v>0.14284355460191819</v>
      </c>
      <c r="S382" s="5">
        <f t="shared" si="71"/>
        <v>1067.9630539674836</v>
      </c>
      <c r="T382" s="5">
        <f t="shared" si="79"/>
        <v>47920.063535973983</v>
      </c>
      <c r="U382" s="10">
        <f t="shared" si="72"/>
        <v>2.8936654648212767E-2</v>
      </c>
      <c r="V382" s="10"/>
      <c r="W382" s="8">
        <f t="shared" si="73"/>
        <v>1215.1699505655004</v>
      </c>
      <c r="X382" s="8">
        <f t="shared" si="80"/>
        <v>5140.8356807215214</v>
      </c>
      <c r="Y382" s="10">
        <f t="shared" si="77"/>
        <v>3.1043069587037204E-3</v>
      </c>
      <c r="Z382" s="10">
        <f t="shared" si="74"/>
        <v>5.571630783445472E-2</v>
      </c>
      <c r="AA382" s="10"/>
    </row>
    <row r="383" spans="6:27" x14ac:dyDescent="0.2">
      <c r="F383">
        <v>1.9499572152413314</v>
      </c>
      <c r="G383" s="1">
        <f t="shared" si="75"/>
        <v>1949.9572152413314</v>
      </c>
      <c r="H383">
        <v>38.971814158071659</v>
      </c>
      <c r="I383" s="1">
        <v>500</v>
      </c>
      <c r="J383" s="1"/>
      <c r="K383" s="5">
        <v>1.4625037735131343</v>
      </c>
      <c r="L383" s="4">
        <f t="shared" si="76"/>
        <v>1462.5037735131343</v>
      </c>
      <c r="M383" s="5">
        <v>43.240292454538647</v>
      </c>
      <c r="N383" s="4">
        <v>500</v>
      </c>
      <c r="P383" s="5">
        <f t="shared" si="69"/>
        <v>1771.6781664831337</v>
      </c>
      <c r="Q383" s="5">
        <f t="shared" si="78"/>
        <v>95588.805268367621</v>
      </c>
      <c r="R383" s="10">
        <f t="shared" si="70"/>
        <v>4.4690276629770327E-2</v>
      </c>
      <c r="S383" s="5">
        <f t="shared" si="71"/>
        <v>1066.9922004769537</v>
      </c>
      <c r="T383" s="5">
        <f t="shared" si="79"/>
        <v>156429.40440555403</v>
      </c>
      <c r="U383" s="10">
        <f t="shared" si="72"/>
        <v>7.3134854403582042E-2</v>
      </c>
      <c r="V383" s="10"/>
      <c r="W383" s="8">
        <f t="shared" si="73"/>
        <v>1213.879792343429</v>
      </c>
      <c r="X383" s="8">
        <f t="shared" si="80"/>
        <v>61813.884012673974</v>
      </c>
      <c r="Y383" s="10">
        <f t="shared" si="77"/>
        <v>2.8899614011611684E-2</v>
      </c>
      <c r="Z383" s="10">
        <f t="shared" si="74"/>
        <v>0.1699988647362437</v>
      </c>
      <c r="AA383" s="10"/>
    </row>
    <row r="384" spans="6:27" x14ac:dyDescent="0.2">
      <c r="F384">
        <v>1.9803259467161916</v>
      </c>
      <c r="G384" s="1">
        <f t="shared" si="75"/>
        <v>1980.3259467161915</v>
      </c>
      <c r="H384">
        <v>39.025402475681886</v>
      </c>
      <c r="I384" s="1">
        <v>500</v>
      </c>
      <c r="J384" s="1"/>
      <c r="K384" s="5">
        <v>1.2277789022633201</v>
      </c>
      <c r="L384" s="4">
        <f t="shared" si="76"/>
        <v>1227.7789022633201</v>
      </c>
      <c r="M384" s="5">
        <v>43.287252977903492</v>
      </c>
      <c r="N384" s="4">
        <v>500</v>
      </c>
      <c r="P384" s="5">
        <f t="shared" si="69"/>
        <v>1766.6277875315398</v>
      </c>
      <c r="Q384" s="5">
        <f t="shared" si="78"/>
        <v>290358.12115480297</v>
      </c>
      <c r="R384" s="10">
        <f t="shared" si="70"/>
        <v>0.19261656995445375</v>
      </c>
      <c r="S384" s="5">
        <f t="shared" si="71"/>
        <v>1063.848055572772</v>
      </c>
      <c r="T384" s="5">
        <f t="shared" si="79"/>
        <v>26873.322496680001</v>
      </c>
      <c r="U384" s="10">
        <f t="shared" si="72"/>
        <v>1.7827113572727208E-2</v>
      </c>
      <c r="V384" s="10"/>
      <c r="W384" s="8">
        <f t="shared" si="73"/>
        <v>1209.7042170889115</v>
      </c>
      <c r="X384" s="8">
        <f t="shared" si="80"/>
        <v>326.69424415398657</v>
      </c>
      <c r="Y384" s="10">
        <f t="shared" si="77"/>
        <v>2.1672107700150976E-4</v>
      </c>
      <c r="Z384" s="10">
        <f t="shared" si="74"/>
        <v>1.4721449555037363E-2</v>
      </c>
      <c r="AA384" s="10"/>
    </row>
    <row r="385" spans="6:27" x14ac:dyDescent="0.2">
      <c r="F385">
        <v>1.7630238763325441</v>
      </c>
      <c r="G385" s="1">
        <f t="shared" si="75"/>
        <v>1763.0238763325442</v>
      </c>
      <c r="H385">
        <v>39.254488514073664</v>
      </c>
      <c r="I385" s="1">
        <v>500</v>
      </c>
      <c r="J385" s="1"/>
      <c r="K385" s="5">
        <v>1.1768758654057849</v>
      </c>
      <c r="L385" s="4">
        <f t="shared" si="76"/>
        <v>1176.8758654057849</v>
      </c>
      <c r="M385" s="5">
        <v>43.838541742592525</v>
      </c>
      <c r="N385" s="4">
        <v>500</v>
      </c>
      <c r="P385" s="5">
        <f t="shared" si="69"/>
        <v>1708.9915369932869</v>
      </c>
      <c r="Q385" s="5">
        <f t="shared" si="78"/>
        <v>283147.08794901829</v>
      </c>
      <c r="R385" s="10">
        <f t="shared" si="70"/>
        <v>0.20443289840579126</v>
      </c>
      <c r="S385" s="5">
        <f t="shared" si="71"/>
        <v>1028.0125022016114</v>
      </c>
      <c r="T385" s="5">
        <f t="shared" si="79"/>
        <v>22160.300904457687</v>
      </c>
      <c r="U385" s="10">
        <f t="shared" si="72"/>
        <v>1.5999792108963733E-2</v>
      </c>
      <c r="V385" s="10"/>
      <c r="W385" s="8">
        <f t="shared" si="73"/>
        <v>1162.3974043269332</v>
      </c>
      <c r="X385" s="8">
        <f t="shared" si="80"/>
        <v>209.62583521182501</v>
      </c>
      <c r="Y385" s="10">
        <f t="shared" si="77"/>
        <v>1.5135037193391256E-4</v>
      </c>
      <c r="Z385" s="10">
        <f t="shared" si="74"/>
        <v>1.2302453898873694E-2</v>
      </c>
      <c r="AA385" s="10"/>
    </row>
    <row r="386" spans="6:27" x14ac:dyDescent="0.2">
      <c r="F386">
        <v>1.6714907697062904</v>
      </c>
      <c r="G386" s="1">
        <f t="shared" si="75"/>
        <v>1671.4907697062904</v>
      </c>
      <c r="H386">
        <v>39.505058725291136</v>
      </c>
      <c r="I386" s="1">
        <v>500</v>
      </c>
      <c r="J386" s="1"/>
      <c r="K386" s="5">
        <v>1.2447437482623178</v>
      </c>
      <c r="L386" s="4">
        <f t="shared" si="76"/>
        <v>1244.7437482623179</v>
      </c>
      <c r="M386" s="5">
        <v>44.012031231572728</v>
      </c>
      <c r="N386" s="4">
        <v>500</v>
      </c>
      <c r="P386" s="5">
        <f t="shared" si="69"/>
        <v>1691.4628659600344</v>
      </c>
      <c r="Q386" s="5">
        <f t="shared" si="78"/>
        <v>199557.97011662624</v>
      </c>
      <c r="R386" s="10">
        <f t="shared" si="70"/>
        <v>0.12879801512874028</v>
      </c>
      <c r="S386" s="5">
        <f t="shared" si="71"/>
        <v>1017.1309383209145</v>
      </c>
      <c r="T386" s="5">
        <f t="shared" si="79"/>
        <v>51807.591249421421</v>
      </c>
      <c r="U386" s="10">
        <f t="shared" si="72"/>
        <v>3.3437476426658799E-2</v>
      </c>
      <c r="V386" s="10"/>
      <c r="W386" s="8">
        <f t="shared" si="73"/>
        <v>1148.1354012636102</v>
      </c>
      <c r="X386" s="8">
        <f t="shared" si="80"/>
        <v>9333.1727098227148</v>
      </c>
      <c r="Y386" s="10">
        <f t="shared" si="77"/>
        <v>6.0237840622269345E-3</v>
      </c>
      <c r="Z386" s="10">
        <f t="shared" si="74"/>
        <v>7.7613040542340139E-2</v>
      </c>
      <c r="AA386" s="10"/>
    </row>
    <row r="387" spans="6:27" x14ac:dyDescent="0.2">
      <c r="F387">
        <v>1.544488674372819</v>
      </c>
      <c r="G387" s="1">
        <f t="shared" si="75"/>
        <v>1544.4886743728191</v>
      </c>
      <c r="H387">
        <v>39.772706486346749</v>
      </c>
      <c r="I387" s="1">
        <v>500</v>
      </c>
      <c r="J387" s="1"/>
      <c r="K387" s="5">
        <v>1.8011299478667611</v>
      </c>
      <c r="L387" s="4">
        <f t="shared" si="76"/>
        <v>1801.1299478667611</v>
      </c>
      <c r="M387" s="5">
        <v>44.396634767819009</v>
      </c>
      <c r="N387" s="4">
        <v>500</v>
      </c>
      <c r="P387" s="5">
        <f t="shared" si="69"/>
        <v>1653.5961112013802</v>
      </c>
      <c r="Q387" s="5">
        <f t="shared" si="78"/>
        <v>21766.232961207297</v>
      </c>
      <c r="R387" s="10">
        <f t="shared" si="70"/>
        <v>6.7095466722100457E-3</v>
      </c>
      <c r="S387" s="5">
        <f t="shared" si="71"/>
        <v>993.65095006196134</v>
      </c>
      <c r="T387" s="5">
        <f t="shared" si="79"/>
        <v>652022.33189584385</v>
      </c>
      <c r="U387" s="10">
        <f t="shared" si="72"/>
        <v>0.2009890399948995</v>
      </c>
      <c r="V387" s="10"/>
      <c r="W387" s="8">
        <f t="shared" si="73"/>
        <v>1117.5228405045304</v>
      </c>
      <c r="X387" s="8">
        <f t="shared" si="80"/>
        <v>467318.67723615631</v>
      </c>
      <c r="Y387" s="10">
        <f t="shared" si="77"/>
        <v>0.1440532443670739</v>
      </c>
      <c r="Z387" s="10">
        <f t="shared" si="74"/>
        <v>0.3795434683499031</v>
      </c>
      <c r="AA387" s="10"/>
    </row>
    <row r="388" spans="6:27" x14ac:dyDescent="0.2">
      <c r="F388">
        <v>1.7700665238729936</v>
      </c>
      <c r="G388" s="1">
        <f t="shared" si="75"/>
        <v>1770.0665238729935</v>
      </c>
      <c r="H388">
        <v>40.355905147831237</v>
      </c>
      <c r="I388" s="1">
        <v>500</v>
      </c>
      <c r="J388" s="1"/>
      <c r="K388" s="5">
        <v>1.1354472683840198</v>
      </c>
      <c r="L388" s="4">
        <f t="shared" si="76"/>
        <v>1135.4472683840197</v>
      </c>
      <c r="M388" s="5">
        <v>44.6777921983293</v>
      </c>
      <c r="N388" s="4">
        <v>500</v>
      </c>
      <c r="P388" s="5">
        <f t="shared" si="69"/>
        <v>1626.74939396371</v>
      </c>
      <c r="Q388" s="5">
        <f t="shared" si="78"/>
        <v>241377.77859912172</v>
      </c>
      <c r="R388" s="10">
        <f t="shared" si="70"/>
        <v>0.18722478756584712</v>
      </c>
      <c r="S388" s="5">
        <f t="shared" si="71"/>
        <v>977.02677757682181</v>
      </c>
      <c r="T388" s="5">
        <f t="shared" si="79"/>
        <v>25097.051907593472</v>
      </c>
      <c r="U388" s="10">
        <f t="shared" si="72"/>
        <v>1.9466540123115224E-2</v>
      </c>
      <c r="V388" s="10"/>
      <c r="W388" s="8">
        <f t="shared" si="73"/>
        <v>1095.9813702400395</v>
      </c>
      <c r="X388" s="8">
        <f t="shared" si="80"/>
        <v>1557.5571163110208</v>
      </c>
      <c r="Y388" s="10">
        <f t="shared" si="77"/>
        <v>1.2081199102727401E-3</v>
      </c>
      <c r="Z388" s="10">
        <f t="shared" si="74"/>
        <v>3.4758019366366952E-2</v>
      </c>
      <c r="AA388" s="10"/>
    </row>
    <row r="389" spans="6:27" x14ac:dyDescent="0.2">
      <c r="F389">
        <v>2.4004082613349698</v>
      </c>
      <c r="G389" s="1">
        <f t="shared" si="75"/>
        <v>2400.4082613349697</v>
      </c>
      <c r="H389">
        <v>40.431971715995985</v>
      </c>
      <c r="I389" s="1">
        <v>500</v>
      </c>
      <c r="J389" s="1"/>
      <c r="K389" s="5">
        <v>1.144777822914137</v>
      </c>
      <c r="L389" s="4">
        <f t="shared" si="76"/>
        <v>1144.777822914137</v>
      </c>
      <c r="M389" s="5">
        <v>44.839973728599922</v>
      </c>
      <c r="N389" s="4">
        <v>500</v>
      </c>
      <c r="P389" s="5">
        <f t="shared" si="69"/>
        <v>1611.5731082932141</v>
      </c>
      <c r="Q389" s="5">
        <f t="shared" si="78"/>
        <v>217897.83845213402</v>
      </c>
      <c r="R389" s="10">
        <f t="shared" si="70"/>
        <v>0.16626870223977386</v>
      </c>
      <c r="S389" s="5">
        <f t="shared" si="71"/>
        <v>967.63758680260526</v>
      </c>
      <c r="T389" s="5">
        <f t="shared" si="79"/>
        <v>31378.663249649217</v>
      </c>
      <c r="U389" s="10">
        <f t="shared" si="72"/>
        <v>2.3943741955403344E-2</v>
      </c>
      <c r="V389" s="10"/>
      <c r="W389" s="8">
        <f t="shared" si="73"/>
        <v>1083.8632101637136</v>
      </c>
      <c r="X389" s="8">
        <f t="shared" si="80"/>
        <v>3710.5900465340487</v>
      </c>
      <c r="Y389" s="10">
        <f t="shared" si="77"/>
        <v>2.8313956483628265E-3</v>
      </c>
      <c r="Z389" s="10">
        <f t="shared" si="74"/>
        <v>5.321086024828791E-2</v>
      </c>
      <c r="AA389" s="10"/>
    </row>
    <row r="390" spans="6:27" x14ac:dyDescent="0.2">
      <c r="F390">
        <v>1.6230129409092802</v>
      </c>
      <c r="G390" s="1">
        <f t="shared" si="75"/>
        <v>1623.0129409092801</v>
      </c>
      <c r="H390">
        <v>40.703786357440904</v>
      </c>
      <c r="I390" s="1">
        <v>500</v>
      </c>
      <c r="J390" s="1"/>
      <c r="K390" s="5">
        <v>1.0734054846978325</v>
      </c>
      <c r="L390" s="4">
        <f t="shared" si="76"/>
        <v>1073.4054846978324</v>
      </c>
      <c r="M390" s="5">
        <v>45.535284303058319</v>
      </c>
      <c r="N390" s="4">
        <v>500</v>
      </c>
      <c r="P390" s="5">
        <f t="shared" si="69"/>
        <v>1548.9607942180146</v>
      </c>
      <c r="Q390" s="5">
        <f t="shared" si="78"/>
        <v>226152.85241283625</v>
      </c>
      <c r="R390" s="10">
        <f t="shared" si="70"/>
        <v>0.19627927705356082</v>
      </c>
      <c r="S390" s="5">
        <f t="shared" si="71"/>
        <v>928.96513597266642</v>
      </c>
      <c r="T390" s="5">
        <f t="shared" si="79"/>
        <v>20863.01433984757</v>
      </c>
      <c r="U390" s="10">
        <f t="shared" si="72"/>
        <v>1.8107122364780424E-2</v>
      </c>
      <c r="V390" s="10"/>
      <c r="W390" s="8">
        <f t="shared" si="73"/>
        <v>1034.3148250894417</v>
      </c>
      <c r="X390" s="8">
        <f t="shared" si="80"/>
        <v>1528.0796686190722</v>
      </c>
      <c r="Y390" s="10">
        <f t="shared" si="77"/>
        <v>1.326228563720616E-3</v>
      </c>
      <c r="Z390" s="10">
        <f t="shared" si="74"/>
        <v>3.6417421156921807E-2</v>
      </c>
      <c r="AA390" s="10"/>
    </row>
    <row r="391" spans="6:27" x14ac:dyDescent="0.2">
      <c r="F391">
        <v>1.3725840506653373</v>
      </c>
      <c r="G391" s="1">
        <f t="shared" si="75"/>
        <v>1372.5840506653374</v>
      </c>
      <c r="H391">
        <v>41.780597687250747</v>
      </c>
      <c r="I391" s="1">
        <v>500</v>
      </c>
      <c r="J391" s="1"/>
      <c r="K391" s="5">
        <v>1.180112945448883</v>
      </c>
      <c r="L391" s="4">
        <f t="shared" si="76"/>
        <v>1180.112945448883</v>
      </c>
      <c r="M391" s="5">
        <v>45.681510703197297</v>
      </c>
      <c r="N391" s="4">
        <v>500</v>
      </c>
      <c r="P391" s="5">
        <f t="shared" si="69"/>
        <v>1536.2789667319291</v>
      </c>
      <c r="Q391" s="5">
        <f t="shared" si="78"/>
        <v>126854.23471659527</v>
      </c>
      <c r="R391" s="10">
        <f t="shared" si="70"/>
        <v>9.1087298276757059E-2</v>
      </c>
      <c r="S391" s="5">
        <f t="shared" si="71"/>
        <v>921.14488323946398</v>
      </c>
      <c r="T391" s="5">
        <f t="shared" si="79"/>
        <v>67064.457244501522</v>
      </c>
      <c r="U391" s="10">
        <f t="shared" si="72"/>
        <v>4.815543000551939E-2</v>
      </c>
      <c r="V391" s="10"/>
      <c r="W391" s="8">
        <f t="shared" si="73"/>
        <v>1024.3659834245834</v>
      </c>
      <c r="X391" s="8">
        <f t="shared" si="80"/>
        <v>24257.116179798621</v>
      </c>
      <c r="Y391" s="10">
        <f t="shared" si="77"/>
        <v>1.741774866041752E-2</v>
      </c>
      <c r="Z391" s="10">
        <f t="shared" si="74"/>
        <v>0.13197631855911696</v>
      </c>
      <c r="AA391" s="10"/>
    </row>
    <row r="392" spans="6:27" x14ac:dyDescent="0.2">
      <c r="F392">
        <v>1.4189257459442297</v>
      </c>
      <c r="G392" s="1">
        <f t="shared" si="75"/>
        <v>1418.9257459442297</v>
      </c>
      <c r="H392">
        <v>41.930197215539977</v>
      </c>
      <c r="I392" s="1">
        <v>500</v>
      </c>
      <c r="J392" s="1"/>
      <c r="K392" s="5">
        <v>1.0629290924796819</v>
      </c>
      <c r="L392" s="4">
        <f t="shared" si="76"/>
        <v>1062.9290924796819</v>
      </c>
      <c r="M392" s="5">
        <v>45.774411562934617</v>
      </c>
      <c r="N392" s="4">
        <v>500</v>
      </c>
      <c r="P392" s="5">
        <f t="shared" si="69"/>
        <v>1528.3063501567551</v>
      </c>
      <c r="Q392" s="5">
        <f t="shared" si="78"/>
        <v>216575.99196303298</v>
      </c>
      <c r="R392" s="10">
        <f t="shared" si="70"/>
        <v>0.19169100063833899</v>
      </c>
      <c r="S392" s="5">
        <f t="shared" si="71"/>
        <v>916.23076388685934</v>
      </c>
      <c r="T392" s="5">
        <f t="shared" si="79"/>
        <v>21520.399611927747</v>
      </c>
      <c r="U392" s="10">
        <f t="shared" si="72"/>
        <v>1.9047664971339424E-2</v>
      </c>
      <c r="V392" s="10"/>
      <c r="W392" s="8">
        <f t="shared" si="73"/>
        <v>1018.126381896536</v>
      </c>
      <c r="X392" s="8">
        <f t="shared" si="80"/>
        <v>2007.282875597132</v>
      </c>
      <c r="Y392" s="10">
        <f t="shared" si="77"/>
        <v>1.7766422746113705E-3</v>
      </c>
      <c r="Z392" s="10">
        <f t="shared" si="74"/>
        <v>4.2150234573622131E-2</v>
      </c>
      <c r="AA392" s="10"/>
    </row>
    <row r="393" spans="6:27" x14ac:dyDescent="0.2">
      <c r="F393">
        <v>1.4193308017545532</v>
      </c>
      <c r="G393" s="1">
        <f t="shared" si="75"/>
        <v>1419.3308017545532</v>
      </c>
      <c r="H393">
        <v>42.408218416649163</v>
      </c>
      <c r="I393" s="1">
        <v>500</v>
      </c>
      <c r="J393" s="1"/>
      <c r="K393" s="5">
        <v>1.1005147113221221</v>
      </c>
      <c r="L393" s="4">
        <f t="shared" si="76"/>
        <v>1100.5147113221221</v>
      </c>
      <c r="M393" s="5">
        <v>46.229360602535749</v>
      </c>
      <c r="N393" s="4">
        <v>500</v>
      </c>
      <c r="P393" s="5">
        <f t="shared" ref="P393:P456" si="81">(((8.314*N393)/$M393)*(1+P$5/($M393-P$4))-P$3/($M393^2))</f>
        <v>1490.1847144432024</v>
      </c>
      <c r="Q393" s="5">
        <f t="shared" si="78"/>
        <v>151842.71133238272</v>
      </c>
      <c r="R393" s="10">
        <f t="shared" ref="R393:R456" si="82">(ABS(P393-L393)/L393)^2</f>
        <v>0.1253724881913981</v>
      </c>
      <c r="S393" s="5">
        <f t="shared" ref="S393:S456" si="83">(((8.314*N393)/$M393)*(1+S$5/($M393-S$4))-S$3/($M393^2))</f>
        <v>892.75708969033337</v>
      </c>
      <c r="T393" s="5">
        <f t="shared" si="79"/>
        <v>43163.229346097505</v>
      </c>
      <c r="U393" s="10">
        <f t="shared" ref="U393:U456" si="84">(ABS(S393-L393)/L393)^2</f>
        <v>3.5638730460038473E-2</v>
      </c>
      <c r="V393" s="10"/>
      <c r="W393" s="8">
        <f t="shared" ref="W393:W456" si="85">(((8.314*N393)/$M393)*(1+W$5/($M393-W$4))-W$3/($M393^2))</f>
        <v>988.44927799626078</v>
      </c>
      <c r="X393" s="8">
        <f t="shared" si="80"/>
        <v>12558.661346513079</v>
      </c>
      <c r="Y393" s="10">
        <f t="shared" si="77"/>
        <v>1.0369352651500572E-2</v>
      </c>
      <c r="Z393" s="10">
        <f t="shared" ref="Z393:Z456" si="86">(ABS(W393-L393)/L393)</f>
        <v>0.1018300184204077</v>
      </c>
      <c r="AA393" s="10"/>
    </row>
    <row r="394" spans="6:27" x14ac:dyDescent="0.2">
      <c r="F394">
        <v>1.3637659206015742</v>
      </c>
      <c r="G394" s="1">
        <f t="shared" ref="G394:G457" si="87">F394*1000</f>
        <v>1363.7659206015742</v>
      </c>
      <c r="H394">
        <v>42.462867692535447</v>
      </c>
      <c r="I394" s="1">
        <v>500</v>
      </c>
      <c r="J394" s="1"/>
      <c r="K394" s="5">
        <v>0.98726664428619593</v>
      </c>
      <c r="L394" s="4">
        <f t="shared" ref="L394:L457" si="88">K394*1000</f>
        <v>987.26664428619597</v>
      </c>
      <c r="M394" s="5">
        <v>46.513306820569781</v>
      </c>
      <c r="N394" s="4">
        <v>500</v>
      </c>
      <c r="P394" s="5">
        <f t="shared" si="81"/>
        <v>1467.142486083038</v>
      </c>
      <c r="Q394" s="5">
        <f t="shared" si="78"/>
        <v>230280.82354022772</v>
      </c>
      <c r="R394" s="10">
        <f t="shared" si="82"/>
        <v>0.23625926333508759</v>
      </c>
      <c r="S394" s="5">
        <f t="shared" si="83"/>
        <v>878.58763865941216</v>
      </c>
      <c r="T394" s="5">
        <f t="shared" si="79"/>
        <v>11811.126264026507</v>
      </c>
      <c r="U394" s="10">
        <f t="shared" si="84"/>
        <v>1.2117761033667391E-2</v>
      </c>
      <c r="V394" s="10"/>
      <c r="W394" s="8">
        <f t="shared" si="85"/>
        <v>970.63721033426282</v>
      </c>
      <c r="X394" s="8">
        <f t="shared" si="80"/>
        <v>276.53807356170705</v>
      </c>
      <c r="Y394" s="10">
        <f t="shared" si="77"/>
        <v>2.8371742179556636E-4</v>
      </c>
      <c r="Z394" s="10">
        <f t="shared" si="86"/>
        <v>1.6843913494065634E-2</v>
      </c>
      <c r="AA394" s="10"/>
    </row>
    <row r="395" spans="6:27" x14ac:dyDescent="0.2">
      <c r="F395">
        <v>2.0906902339861455</v>
      </c>
      <c r="G395" s="1">
        <f t="shared" si="87"/>
        <v>2090.6902339861454</v>
      </c>
      <c r="H395">
        <v>42.720000079174348</v>
      </c>
      <c r="I395" s="1">
        <v>500</v>
      </c>
      <c r="J395" s="1"/>
      <c r="K395" s="5">
        <v>1.0004163551525795</v>
      </c>
      <c r="L395" s="4">
        <f t="shared" si="88"/>
        <v>1000.4163551525795</v>
      </c>
      <c r="M395" s="5">
        <v>47.03545556304821</v>
      </c>
      <c r="N395" s="4">
        <v>500</v>
      </c>
      <c r="P395" s="5">
        <f t="shared" si="81"/>
        <v>1426.2032436716788</v>
      </c>
      <c r="Q395" s="5">
        <f t="shared" si="78"/>
        <v>181294.47443477591</v>
      </c>
      <c r="R395" s="10">
        <f t="shared" si="82"/>
        <v>0.18114360288840134</v>
      </c>
      <c r="S395" s="5">
        <f t="shared" si="83"/>
        <v>853.44820687906383</v>
      </c>
      <c r="T395" s="5">
        <f t="shared" si="79"/>
        <v>21599.636606946089</v>
      </c>
      <c r="U395" s="10">
        <f t="shared" si="84"/>
        <v>2.1581661593718698E-2</v>
      </c>
      <c r="V395" s="10"/>
      <c r="W395" s="8">
        <f t="shared" si="85"/>
        <v>939.22242083624349</v>
      </c>
      <c r="X395" s="8">
        <f t="shared" si="80"/>
        <v>3744.6975971120478</v>
      </c>
      <c r="Y395" s="10">
        <f t="shared" si="77"/>
        <v>3.7415812952007908E-3</v>
      </c>
      <c r="Z395" s="10">
        <f t="shared" si="86"/>
        <v>6.1168466510129145E-2</v>
      </c>
      <c r="AA395" s="10"/>
    </row>
    <row r="396" spans="6:27" x14ac:dyDescent="0.2">
      <c r="F396">
        <v>1.3343748862279667</v>
      </c>
      <c r="G396" s="1">
        <f t="shared" si="87"/>
        <v>1334.3748862279667</v>
      </c>
      <c r="H396">
        <v>43.112432028732002</v>
      </c>
      <c r="I396" s="1">
        <v>500</v>
      </c>
      <c r="J396" s="1"/>
      <c r="K396" s="5">
        <v>1.0141178782881699</v>
      </c>
      <c r="L396" s="4">
        <f t="shared" si="88"/>
        <v>1014.1178782881699</v>
      </c>
      <c r="M396" s="5">
        <v>47.38680755255762</v>
      </c>
      <c r="N396" s="4">
        <v>500</v>
      </c>
      <c r="P396" s="5">
        <f t="shared" si="81"/>
        <v>1399.6546175423603</v>
      </c>
      <c r="Q396" s="5">
        <f t="shared" si="78"/>
        <v>148638.57731475358</v>
      </c>
      <c r="R396" s="10">
        <f t="shared" si="82"/>
        <v>0.14452888811057202</v>
      </c>
      <c r="S396" s="5">
        <f t="shared" si="83"/>
        <v>837.17001360226823</v>
      </c>
      <c r="T396" s="5">
        <f t="shared" si="79"/>
        <v>31310.546816900165</v>
      </c>
      <c r="U396" s="10">
        <f t="shared" si="84"/>
        <v>3.0444845472369975E-2</v>
      </c>
      <c r="V396" s="10"/>
      <c r="W396" s="8">
        <f t="shared" si="85"/>
        <v>919.00774175474317</v>
      </c>
      <c r="X396" s="8">
        <f t="shared" si="80"/>
        <v>9045.9380714070739</v>
      </c>
      <c r="Y396" s="10">
        <f t="shared" si="77"/>
        <v>8.7958280750295263E-3</v>
      </c>
      <c r="Z396" s="10">
        <f t="shared" si="86"/>
        <v>9.3786076125561016E-2</v>
      </c>
      <c r="AA396" s="10"/>
    </row>
    <row r="397" spans="6:27" x14ac:dyDescent="0.2">
      <c r="F397">
        <v>1.2868695717689733</v>
      </c>
      <c r="G397" s="1">
        <f t="shared" si="87"/>
        <v>1286.8695717689734</v>
      </c>
      <c r="H397">
        <v>43.225836345486172</v>
      </c>
      <c r="I397" s="1">
        <v>500</v>
      </c>
      <c r="J397" s="1"/>
      <c r="K397" s="5">
        <v>0.97593202184605143</v>
      </c>
      <c r="L397" s="4">
        <f t="shared" si="88"/>
        <v>975.93202184605138</v>
      </c>
      <c r="M397" s="5">
        <v>47.487749687830423</v>
      </c>
      <c r="N397" s="4">
        <v>500</v>
      </c>
      <c r="P397" s="5">
        <f t="shared" si="81"/>
        <v>1392.1704744898777</v>
      </c>
      <c r="Q397" s="5">
        <f t="shared" si="78"/>
        <v>173254.44945932686</v>
      </c>
      <c r="R397" s="10">
        <f t="shared" si="82"/>
        <v>0.1819052613528292</v>
      </c>
      <c r="S397" s="5">
        <f t="shared" si="83"/>
        <v>832.58463088121619</v>
      </c>
      <c r="T397" s="5">
        <f t="shared" si="79"/>
        <v>20548.474496425315</v>
      </c>
      <c r="U397" s="10">
        <f t="shared" si="84"/>
        <v>2.1574485592369706E-2</v>
      </c>
      <c r="V397" s="10"/>
      <c r="W397" s="8">
        <f t="shared" si="85"/>
        <v>913.3313965534287</v>
      </c>
      <c r="X397" s="8">
        <f t="shared" si="80"/>
        <v>3918.8382870273504</v>
      </c>
      <c r="Y397" s="10">
        <f t="shared" si="77"/>
        <v>4.1145107962640452E-3</v>
      </c>
      <c r="Z397" s="10">
        <f t="shared" si="86"/>
        <v>6.4144452575916847E-2</v>
      </c>
      <c r="AA397" s="10"/>
    </row>
    <row r="398" spans="6:27" x14ac:dyDescent="0.2">
      <c r="F398">
        <v>1.4625037735131343</v>
      </c>
      <c r="G398" s="1">
        <f t="shared" si="87"/>
        <v>1462.5037735131343</v>
      </c>
      <c r="H398">
        <v>43.240292454538647</v>
      </c>
      <c r="I398" s="1">
        <v>500</v>
      </c>
      <c r="J398" s="1"/>
      <c r="K398" s="5">
        <v>0.85698699708737469</v>
      </c>
      <c r="L398" s="4">
        <f t="shared" si="88"/>
        <v>856.98699708737468</v>
      </c>
      <c r="M398" s="5">
        <v>48.652470332763876</v>
      </c>
      <c r="N398" s="4">
        <v>500</v>
      </c>
      <c r="P398" s="5">
        <f t="shared" si="81"/>
        <v>1310.1664921969721</v>
      </c>
      <c r="Q398" s="5">
        <f t="shared" si="78"/>
        <v>205371.65478778959</v>
      </c>
      <c r="R398" s="10">
        <f t="shared" si="82"/>
        <v>0.27963532794093787</v>
      </c>
      <c r="S398" s="5">
        <f t="shared" si="83"/>
        <v>782.44389637847371</v>
      </c>
      <c r="T398" s="5">
        <f t="shared" si="79"/>
        <v>5556.673863297352</v>
      </c>
      <c r="U398" s="10">
        <f t="shared" si="84"/>
        <v>7.566001840076603E-3</v>
      </c>
      <c r="V398" s="10"/>
      <c r="W398" s="8">
        <f t="shared" si="85"/>
        <v>851.76986828202405</v>
      </c>
      <c r="X398" s="8">
        <f t="shared" si="80"/>
        <v>27.218432971619251</v>
      </c>
      <c r="Y398" s="10">
        <f t="shared" si="77"/>
        <v>3.7060788344535025E-5</v>
      </c>
      <c r="Z398" s="10">
        <f t="shared" si="86"/>
        <v>6.0877572507890805E-3</v>
      </c>
      <c r="AA398" s="10"/>
    </row>
    <row r="399" spans="6:27" x14ac:dyDescent="0.2">
      <c r="F399">
        <v>1.2277789022633201</v>
      </c>
      <c r="G399" s="1">
        <f t="shared" si="87"/>
        <v>1227.7789022633201</v>
      </c>
      <c r="H399">
        <v>43.287252977903492</v>
      </c>
      <c r="I399" s="1">
        <v>500</v>
      </c>
      <c r="J399" s="1"/>
      <c r="K399" s="5">
        <v>0.89372081677042969</v>
      </c>
      <c r="L399" s="4">
        <f t="shared" si="88"/>
        <v>893.72081677042968</v>
      </c>
      <c r="M399" s="5">
        <v>48.718332494155739</v>
      </c>
      <c r="N399" s="4">
        <v>500</v>
      </c>
      <c r="P399" s="5">
        <f t="shared" si="81"/>
        <v>1305.7570617780025</v>
      </c>
      <c r="Q399" s="5">
        <f t="shared" si="78"/>
        <v>169773.86719994055</v>
      </c>
      <c r="R399" s="10">
        <f t="shared" si="82"/>
        <v>0.21255292894964309</v>
      </c>
      <c r="S399" s="5">
        <f t="shared" si="83"/>
        <v>779.75308478888724</v>
      </c>
      <c r="T399" s="5">
        <f t="shared" si="79"/>
        <v>12988.643933016692</v>
      </c>
      <c r="U399" s="10">
        <f t="shared" si="84"/>
        <v>1.6261479794151004E-2</v>
      </c>
      <c r="V399" s="10"/>
      <c r="W399" s="8">
        <f t="shared" si="85"/>
        <v>848.49232310766877</v>
      </c>
      <c r="X399" s="8">
        <f t="shared" si="80"/>
        <v>2045.6166390024039</v>
      </c>
      <c r="Y399" s="10">
        <f t="shared" si="77"/>
        <v>2.5610644046649713E-3</v>
      </c>
      <c r="Z399" s="10">
        <f t="shared" si="86"/>
        <v>5.0606960041727177E-2</v>
      </c>
      <c r="AA399" s="10"/>
    </row>
    <row r="400" spans="6:27" x14ac:dyDescent="0.2">
      <c r="F400">
        <v>1.1768758654057849</v>
      </c>
      <c r="G400" s="1">
        <f t="shared" si="87"/>
        <v>1176.8758654057849</v>
      </c>
      <c r="H400">
        <v>43.838541742592525</v>
      </c>
      <c r="I400" s="1">
        <v>500</v>
      </c>
      <c r="J400" s="1"/>
      <c r="K400" s="5">
        <v>0.9052843603195444</v>
      </c>
      <c r="L400" s="4">
        <f t="shared" si="88"/>
        <v>905.28436031954436</v>
      </c>
      <c r="M400" s="5">
        <v>48.757824582545034</v>
      </c>
      <c r="N400" s="4">
        <v>500</v>
      </c>
      <c r="P400" s="5">
        <f t="shared" si="81"/>
        <v>1303.1242407992563</v>
      </c>
      <c r="Q400" s="5">
        <f t="shared" si="78"/>
        <v>158276.5705001115</v>
      </c>
      <c r="R400" s="10">
        <f t="shared" si="82"/>
        <v>0.1931286018165555</v>
      </c>
      <c r="S400" s="5">
        <f t="shared" si="83"/>
        <v>778.14669129751451</v>
      </c>
      <c r="T400" s="5">
        <f t="shared" si="79"/>
        <v>16163.98688435521</v>
      </c>
      <c r="U400" s="10">
        <f t="shared" si="84"/>
        <v>1.9723248847841726E-2</v>
      </c>
      <c r="V400" s="10"/>
      <c r="W400" s="8">
        <f t="shared" si="85"/>
        <v>846.5369159916163</v>
      </c>
      <c r="X400" s="8">
        <f t="shared" si="80"/>
        <v>3451.2622150630073</v>
      </c>
      <c r="Y400" s="10">
        <f t="shared" si="77"/>
        <v>4.2112199170815205E-3</v>
      </c>
      <c r="Z400" s="10">
        <f t="shared" si="86"/>
        <v>6.4893912789116978E-2</v>
      </c>
      <c r="AA400" s="10"/>
    </row>
    <row r="401" spans="6:27" x14ac:dyDescent="0.2">
      <c r="F401">
        <v>1.2447437482623178</v>
      </c>
      <c r="G401" s="1">
        <f t="shared" si="87"/>
        <v>1244.7437482623179</v>
      </c>
      <c r="H401">
        <v>44.012031231572728</v>
      </c>
      <c r="I401" s="1">
        <v>500</v>
      </c>
      <c r="J401" s="1"/>
      <c r="K401" s="5">
        <v>0.87005963741482439</v>
      </c>
      <c r="L401" s="4">
        <f t="shared" si="88"/>
        <v>870.05963741482435</v>
      </c>
      <c r="M401" s="5">
        <v>49.207759100190756</v>
      </c>
      <c r="N401" s="4">
        <v>500</v>
      </c>
      <c r="P401" s="5">
        <f t="shared" si="81"/>
        <v>1273.7067979204269</v>
      </c>
      <c r="Q401" s="5">
        <f t="shared" si="78"/>
        <v>162931.03018423566</v>
      </c>
      <c r="R401" s="10">
        <f t="shared" si="82"/>
        <v>0.21523146392264461</v>
      </c>
      <c r="S401" s="5">
        <f t="shared" si="83"/>
        <v>760.21112440250749</v>
      </c>
      <c r="T401" s="5">
        <f t="shared" si="79"/>
        <v>12066.695811017145</v>
      </c>
      <c r="U401" s="10">
        <f t="shared" si="84"/>
        <v>1.5940073546320391E-2</v>
      </c>
      <c r="V401" s="10"/>
      <c r="W401" s="8">
        <f t="shared" si="85"/>
        <v>824.76845611211581</v>
      </c>
      <c r="X401" s="8">
        <f t="shared" si="80"/>
        <v>2051.2911037948152</v>
      </c>
      <c r="Y401" s="10">
        <f t="shared" si="77"/>
        <v>2.7097501728309405E-3</v>
      </c>
      <c r="Z401" s="10">
        <f t="shared" si="86"/>
        <v>5.2055260760377912E-2</v>
      </c>
      <c r="AA401" s="10"/>
    </row>
    <row r="402" spans="6:27" x14ac:dyDescent="0.2">
      <c r="F402">
        <v>1.8011299478667611</v>
      </c>
      <c r="G402" s="1">
        <f t="shared" si="87"/>
        <v>1801.1299478667611</v>
      </c>
      <c r="H402">
        <v>44.396634767819009</v>
      </c>
      <c r="I402" s="1">
        <v>500</v>
      </c>
      <c r="J402" s="1"/>
      <c r="K402" s="5">
        <v>0.95131479117751749</v>
      </c>
      <c r="L402" s="4">
        <f t="shared" si="88"/>
        <v>951.31479117751746</v>
      </c>
      <c r="M402" s="5">
        <v>49.600973893866033</v>
      </c>
      <c r="N402" s="4">
        <v>500</v>
      </c>
      <c r="P402" s="5">
        <f t="shared" si="81"/>
        <v>1248.8413306358939</v>
      </c>
      <c r="Q402" s="5">
        <f t="shared" si="78"/>
        <v>88522.041682076815</v>
      </c>
      <c r="R402" s="10">
        <f t="shared" si="82"/>
        <v>9.7814428865633823E-2</v>
      </c>
      <c r="S402" s="5">
        <f t="shared" si="83"/>
        <v>745.06988642663225</v>
      </c>
      <c r="T402" s="5">
        <f t="shared" si="79"/>
        <v>42536.960735701716</v>
      </c>
      <c r="U402" s="10">
        <f t="shared" si="84"/>
        <v>4.7002175288564138E-2</v>
      </c>
      <c r="V402" s="10"/>
      <c r="W402" s="8">
        <f t="shared" si="85"/>
        <v>806.4823678790641</v>
      </c>
      <c r="X402" s="8">
        <f t="shared" si="80"/>
        <v>20976.430838502376</v>
      </c>
      <c r="Y402" s="10">
        <f t="shared" si="77"/>
        <v>2.3178380922081798E-2</v>
      </c>
      <c r="Z402" s="10">
        <f t="shared" si="86"/>
        <v>0.1522444774764648</v>
      </c>
      <c r="AA402" s="10"/>
    </row>
    <row r="403" spans="6:27" x14ac:dyDescent="0.2">
      <c r="F403">
        <v>1.1354472683840198</v>
      </c>
      <c r="G403" s="1">
        <f t="shared" si="87"/>
        <v>1135.4472683840197</v>
      </c>
      <c r="H403">
        <v>44.6777921983293</v>
      </c>
      <c r="I403" s="1">
        <v>500</v>
      </c>
      <c r="J403" s="1"/>
      <c r="K403" s="5">
        <v>0.88828969793200485</v>
      </c>
      <c r="L403" s="4">
        <f t="shared" si="88"/>
        <v>888.28969793200486</v>
      </c>
      <c r="M403" s="5">
        <v>49.75047792966982</v>
      </c>
      <c r="N403" s="4">
        <v>500</v>
      </c>
      <c r="P403" s="5">
        <f t="shared" si="81"/>
        <v>1239.5864568106715</v>
      </c>
      <c r="Q403" s="5">
        <f t="shared" si="78"/>
        <v>123409.41279865606</v>
      </c>
      <c r="R403" s="10">
        <f t="shared" si="82"/>
        <v>0.15640082341305561</v>
      </c>
      <c r="S403" s="5">
        <f t="shared" si="83"/>
        <v>739.43882169930453</v>
      </c>
      <c r="T403" s="5">
        <f t="shared" si="79"/>
        <v>22156.58335524267</v>
      </c>
      <c r="U403" s="10">
        <f t="shared" si="84"/>
        <v>2.8079769623680546E-2</v>
      </c>
      <c r="V403" s="10"/>
      <c r="W403" s="8">
        <f t="shared" si="85"/>
        <v>799.70284882556484</v>
      </c>
      <c r="X403" s="8">
        <f t="shared" si="80"/>
        <v>7847.6298346071717</v>
      </c>
      <c r="Y403" s="10">
        <f t="shared" si="77"/>
        <v>9.9455603923494975E-3</v>
      </c>
      <c r="Z403" s="10">
        <f t="shared" si="86"/>
        <v>9.9727430491061475E-2</v>
      </c>
      <c r="AA403" s="10"/>
    </row>
    <row r="404" spans="6:27" x14ac:dyDescent="0.2">
      <c r="F404">
        <v>1.144777822914137</v>
      </c>
      <c r="G404" s="1">
        <f t="shared" si="87"/>
        <v>1144.777822914137</v>
      </c>
      <c r="H404">
        <v>44.839973728599922</v>
      </c>
      <c r="I404" s="1">
        <v>500</v>
      </c>
      <c r="J404" s="1"/>
      <c r="K404" s="5">
        <v>1.378401415572351</v>
      </c>
      <c r="L404" s="4">
        <f t="shared" si="88"/>
        <v>1378.401415572351</v>
      </c>
      <c r="M404" s="5">
        <v>50.485603767863374</v>
      </c>
      <c r="N404" s="4">
        <v>500</v>
      </c>
      <c r="P404" s="5">
        <f t="shared" si="81"/>
        <v>1195.6056753060327</v>
      </c>
      <c r="Q404" s="5">
        <f t="shared" si="78"/>
        <v>33414.282659511286</v>
      </c>
      <c r="R404" s="10">
        <f t="shared" si="82"/>
        <v>1.7586552837950301E-2</v>
      </c>
      <c r="S404" s="5">
        <f t="shared" si="83"/>
        <v>712.71235579815129</v>
      </c>
      <c r="T404" s="5">
        <f t="shared" si="79"/>
        <v>443141.92430305801</v>
      </c>
      <c r="U404" s="10">
        <f t="shared" si="84"/>
        <v>0.2332337625164714</v>
      </c>
      <c r="V404" s="10"/>
      <c r="W404" s="8">
        <f t="shared" si="85"/>
        <v>767.68077399372851</v>
      </c>
      <c r="X404" s="8">
        <f t="shared" si="80"/>
        <v>372979.70205020427</v>
      </c>
      <c r="Y404" s="10">
        <f t="shared" si="77"/>
        <v>0.1963060917521075</v>
      </c>
      <c r="Z404" s="10">
        <f t="shared" si="86"/>
        <v>0.44306443295767661</v>
      </c>
      <c r="AA404" s="10"/>
    </row>
    <row r="405" spans="6:27" x14ac:dyDescent="0.2">
      <c r="F405">
        <v>1.0734054846978325</v>
      </c>
      <c r="G405" s="1">
        <f t="shared" si="87"/>
        <v>1073.4054846978324</v>
      </c>
      <c r="H405">
        <v>45.535284303058319</v>
      </c>
      <c r="I405" s="1">
        <v>500</v>
      </c>
      <c r="J405" s="1"/>
      <c r="K405" s="5">
        <v>0.80730399275420195</v>
      </c>
      <c r="L405" s="4">
        <f t="shared" si="88"/>
        <v>807.303992754202</v>
      </c>
      <c r="M405" s="5">
        <v>50.659569595399411</v>
      </c>
      <c r="N405" s="4">
        <v>500</v>
      </c>
      <c r="P405" s="5">
        <f t="shared" si="81"/>
        <v>1185.5554163957647</v>
      </c>
      <c r="Q405" s="5">
        <f t="shared" si="78"/>
        <v>143074.13948686895</v>
      </c>
      <c r="R405" s="10">
        <f t="shared" si="82"/>
        <v>0.21952649413031267</v>
      </c>
      <c r="S405" s="5">
        <f t="shared" si="83"/>
        <v>706.61273041510265</v>
      </c>
      <c r="T405" s="5">
        <f t="shared" si="79"/>
        <v>10138.730311441328</v>
      </c>
      <c r="U405" s="10">
        <f t="shared" si="84"/>
        <v>1.5556409622213524E-2</v>
      </c>
      <c r="V405" s="10"/>
      <c r="W405" s="8">
        <f t="shared" si="85"/>
        <v>760.40833512190147</v>
      </c>
      <c r="X405" s="8">
        <f t="shared" si="80"/>
        <v>2199.2027047659467</v>
      </c>
      <c r="Y405" s="10">
        <f t="shared" si="77"/>
        <v>3.3743572485611783E-3</v>
      </c>
      <c r="Z405" s="10">
        <f t="shared" si="86"/>
        <v>5.8089218006108313E-2</v>
      </c>
      <c r="AA405" s="10"/>
    </row>
    <row r="406" spans="6:27" x14ac:dyDescent="0.2">
      <c r="F406">
        <v>1.180112945448883</v>
      </c>
      <c r="G406" s="1">
        <f t="shared" si="87"/>
        <v>1180.112945448883</v>
      </c>
      <c r="H406">
        <v>45.681510703197297</v>
      </c>
      <c r="I406" s="1">
        <v>500</v>
      </c>
      <c r="J406" s="1"/>
      <c r="K406" s="5">
        <v>1.1364222025294242</v>
      </c>
      <c r="L406" s="4">
        <f t="shared" si="88"/>
        <v>1136.4222025294241</v>
      </c>
      <c r="M406" s="5">
        <v>50.676435008063009</v>
      </c>
      <c r="N406" s="4">
        <v>500</v>
      </c>
      <c r="P406" s="5">
        <f t="shared" si="81"/>
        <v>1184.588124337834</v>
      </c>
      <c r="Q406" s="5">
        <f t="shared" si="78"/>
        <v>2319.9560236538514</v>
      </c>
      <c r="R406" s="10">
        <f t="shared" si="82"/>
        <v>1.7963887745650836E-3</v>
      </c>
      <c r="S406" s="5">
        <f t="shared" si="83"/>
        <v>706.02582203334089</v>
      </c>
      <c r="T406" s="5">
        <f t="shared" si="79"/>
        <v>185241.04434412924</v>
      </c>
      <c r="U406" s="10">
        <f t="shared" si="84"/>
        <v>0.14343587949758344</v>
      </c>
      <c r="V406" s="10"/>
      <c r="W406" s="8">
        <f t="shared" si="85"/>
        <v>759.70927638196304</v>
      </c>
      <c r="X406" s="8">
        <f t="shared" si="80"/>
        <v>141912.62872658245</v>
      </c>
      <c r="Y406" s="10">
        <f t="shared" si="77"/>
        <v>0.10988581275430762</v>
      </c>
      <c r="Z406" s="10">
        <f t="shared" si="86"/>
        <v>0.33149029058828799</v>
      </c>
      <c r="AA406" s="10"/>
    </row>
    <row r="407" spans="6:27" x14ac:dyDescent="0.2">
      <c r="F407">
        <v>1.0629290924796819</v>
      </c>
      <c r="G407" s="1">
        <f t="shared" si="87"/>
        <v>1062.9290924796819</v>
      </c>
      <c r="H407">
        <v>45.774411562934617</v>
      </c>
      <c r="I407" s="1">
        <v>500</v>
      </c>
      <c r="J407" s="1"/>
      <c r="K407" s="5">
        <v>0.79542157414612891</v>
      </c>
      <c r="L407" s="4">
        <f t="shared" si="88"/>
        <v>795.42157414612893</v>
      </c>
      <c r="M407" s="5">
        <v>50.88634933570475</v>
      </c>
      <c r="N407" s="4">
        <v>500</v>
      </c>
      <c r="P407" s="5">
        <f t="shared" si="81"/>
        <v>1172.6515919178805</v>
      </c>
      <c r="Q407" s="5">
        <f t="shared" si="78"/>
        <v>142302.48630807601</v>
      </c>
      <c r="R407" s="10">
        <f t="shared" si="82"/>
        <v>0.22491465589303708</v>
      </c>
      <c r="S407" s="5">
        <f t="shared" si="83"/>
        <v>698.78549785357382</v>
      </c>
      <c r="T407" s="5">
        <f t="shared" si="79"/>
        <v>9338.531241220533</v>
      </c>
      <c r="U407" s="10">
        <f t="shared" si="84"/>
        <v>1.4759914567608584E-2</v>
      </c>
      <c r="V407" s="10"/>
      <c r="W407" s="8">
        <f t="shared" si="85"/>
        <v>751.09548850149361</v>
      </c>
      <c r="X407" s="8">
        <f t="shared" si="80"/>
        <v>1964.801868575546</v>
      </c>
      <c r="Y407" s="10">
        <f t="shared" si="77"/>
        <v>3.1054463462567451E-3</v>
      </c>
      <c r="Z407" s="10">
        <f t="shared" si="86"/>
        <v>5.5726531798208516E-2</v>
      </c>
      <c r="AA407" s="10"/>
    </row>
    <row r="408" spans="6:27" x14ac:dyDescent="0.2">
      <c r="F408">
        <v>1.1005147113221221</v>
      </c>
      <c r="G408" s="1">
        <f t="shared" si="87"/>
        <v>1100.5147113221221</v>
      </c>
      <c r="H408">
        <v>46.229360602535749</v>
      </c>
      <c r="I408" s="1">
        <v>500</v>
      </c>
      <c r="J408" s="1"/>
      <c r="K408" s="5">
        <v>0.72870686763530101</v>
      </c>
      <c r="L408" s="4">
        <f t="shared" si="88"/>
        <v>728.70686763530102</v>
      </c>
      <c r="M408" s="5">
        <v>52.403484353428453</v>
      </c>
      <c r="N408" s="4">
        <v>500</v>
      </c>
      <c r="P408" s="5">
        <f t="shared" si="81"/>
        <v>1091.7182871196569</v>
      </c>
      <c r="Q408" s="5">
        <f t="shared" si="78"/>
        <v>131777.29067604701</v>
      </c>
      <c r="R408" s="10">
        <f t="shared" si="82"/>
        <v>0.24816175352798492</v>
      </c>
      <c r="S408" s="5">
        <f t="shared" si="83"/>
        <v>649.80272294914312</v>
      </c>
      <c r="T408" s="5">
        <f t="shared" si="79"/>
        <v>6225.8640486541408</v>
      </c>
      <c r="U408" s="10">
        <f t="shared" si="84"/>
        <v>1.1724488579288176E-2</v>
      </c>
      <c r="V408" s="10"/>
      <c r="W408" s="8">
        <f t="shared" si="85"/>
        <v>693.30659174016273</v>
      </c>
      <c r="X408" s="8">
        <f t="shared" si="80"/>
        <v>1253.1795334519093</v>
      </c>
      <c r="Y408" s="10">
        <f t="shared" ref="Y408:Y471" si="89">(ABS(W408-L408)/L408)^2</f>
        <v>2.359975902610785E-3</v>
      </c>
      <c r="Z408" s="10">
        <f t="shared" si="86"/>
        <v>4.8579583186877849E-2</v>
      </c>
      <c r="AA408" s="10"/>
    </row>
    <row r="409" spans="6:27" x14ac:dyDescent="0.2">
      <c r="F409">
        <v>0.98726664428619593</v>
      </c>
      <c r="G409" s="1">
        <f t="shared" si="87"/>
        <v>987.26664428619597</v>
      </c>
      <c r="H409">
        <v>46.513306820569781</v>
      </c>
      <c r="I409" s="1">
        <v>500</v>
      </c>
      <c r="J409" s="1"/>
      <c r="K409" s="5">
        <v>0.74445332427314992</v>
      </c>
      <c r="L409" s="4">
        <f t="shared" si="88"/>
        <v>744.45332427314997</v>
      </c>
      <c r="M409" s="5">
        <v>52.554810989634973</v>
      </c>
      <c r="N409" s="4">
        <v>500</v>
      </c>
      <c r="P409" s="5">
        <f t="shared" si="81"/>
        <v>1084.1284133941983</v>
      </c>
      <c r="Q409" s="5">
        <f t="shared" si="78"/>
        <v>115379.16616939215</v>
      </c>
      <c r="R409" s="10">
        <f t="shared" si="82"/>
        <v>0.20818644486519935</v>
      </c>
      <c r="S409" s="5">
        <f t="shared" si="83"/>
        <v>645.21894444105942</v>
      </c>
      <c r="T409" s="5">
        <f t="shared" si="79"/>
        <v>9847.4621406596198</v>
      </c>
      <c r="U409" s="10">
        <f t="shared" si="84"/>
        <v>1.7768442970013641E-2</v>
      </c>
      <c r="V409" s="10"/>
      <c r="W409" s="8">
        <f t="shared" si="85"/>
        <v>687.94172769346619</v>
      </c>
      <c r="X409" s="8">
        <f t="shared" si="80"/>
        <v>3193.5605479849278</v>
      </c>
      <c r="Y409" s="10">
        <f t="shared" si="89"/>
        <v>5.7623576163710697E-3</v>
      </c>
      <c r="Z409" s="10">
        <f t="shared" si="86"/>
        <v>7.5910194416633325E-2</v>
      </c>
      <c r="AA409" s="10"/>
    </row>
    <row r="410" spans="6:27" x14ac:dyDescent="0.2">
      <c r="F410">
        <v>1.0004163551525795</v>
      </c>
      <c r="G410" s="1">
        <f t="shared" si="87"/>
        <v>1000.4163551525795</v>
      </c>
      <c r="H410">
        <v>47.03545556304821</v>
      </c>
      <c r="I410" s="1">
        <v>500</v>
      </c>
      <c r="J410" s="1"/>
      <c r="K410" s="5">
        <v>0.70667895132782133</v>
      </c>
      <c r="L410" s="4">
        <f t="shared" si="88"/>
        <v>706.67895132782132</v>
      </c>
      <c r="M410" s="5">
        <v>53.399577568929764</v>
      </c>
      <c r="N410" s="4">
        <v>500</v>
      </c>
      <c r="P410" s="5">
        <f t="shared" si="81"/>
        <v>1043.2391506087322</v>
      </c>
      <c r="Q410" s="5">
        <f t="shared" si="78"/>
        <v>113272.76774000643</v>
      </c>
      <c r="R410" s="10">
        <f t="shared" si="82"/>
        <v>0.2268199239651176</v>
      </c>
      <c r="S410" s="5">
        <f t="shared" si="83"/>
        <v>620.5537046158114</v>
      </c>
      <c r="T410" s="5">
        <f t="shared" si="79"/>
        <v>7417.5581212045763</v>
      </c>
      <c r="U410" s="10">
        <f t="shared" si="84"/>
        <v>1.4853084308138113E-2</v>
      </c>
      <c r="V410" s="10"/>
      <c r="W410" s="8">
        <f t="shared" si="85"/>
        <v>659.19858491964897</v>
      </c>
      <c r="X410" s="8">
        <f t="shared" si="80"/>
        <v>2254.385194254302</v>
      </c>
      <c r="Y410" s="10">
        <f t="shared" si="89"/>
        <v>4.5142313421926679E-3</v>
      </c>
      <c r="Z410" s="10">
        <f t="shared" si="86"/>
        <v>6.7188029753763936E-2</v>
      </c>
      <c r="AA410" s="10"/>
    </row>
    <row r="411" spans="6:27" x14ac:dyDescent="0.2">
      <c r="F411">
        <v>1.0141178782881699</v>
      </c>
      <c r="G411" s="1">
        <f t="shared" si="87"/>
        <v>1014.1178782881699</v>
      </c>
      <c r="H411">
        <v>47.38680755255762</v>
      </c>
      <c r="I411" s="1">
        <v>500</v>
      </c>
      <c r="J411" s="1"/>
      <c r="K411" s="5">
        <v>0.66239619772902703</v>
      </c>
      <c r="L411" s="4">
        <f t="shared" si="88"/>
        <v>662.39619772902699</v>
      </c>
      <c r="M411" s="5">
        <v>54.816562482959021</v>
      </c>
      <c r="N411" s="4">
        <v>500</v>
      </c>
      <c r="P411" s="5">
        <f t="shared" si="81"/>
        <v>979.87494840688191</v>
      </c>
      <c r="Q411" s="5">
        <f t="shared" ref="Q411:Q474" si="90">(P411-L411)^2</f>
        <v>100792.75713197156</v>
      </c>
      <c r="R411" s="10">
        <f t="shared" si="82"/>
        <v>0.22971727906356432</v>
      </c>
      <c r="S411" s="5">
        <f t="shared" si="83"/>
        <v>582.42898721746951</v>
      </c>
      <c r="T411" s="5">
        <f t="shared" ref="T411:T474" si="91">(S411-L411)^2</f>
        <v>6394.7547569997496</v>
      </c>
      <c r="U411" s="10">
        <f t="shared" si="84"/>
        <v>1.4574317687662533E-2</v>
      </c>
      <c r="V411" s="10"/>
      <c r="W411" s="8">
        <f t="shared" si="85"/>
        <v>615.18249210541535</v>
      </c>
      <c r="X411" s="8">
        <f t="shared" ref="X411:X474" si="92">(W411-L411)^2</f>
        <v>2229.1339987130577</v>
      </c>
      <c r="Y411" s="10">
        <f t="shared" si="89"/>
        <v>5.0804304934527599E-3</v>
      </c>
      <c r="Z411" s="10">
        <f t="shared" si="86"/>
        <v>7.1277138645239962E-2</v>
      </c>
      <c r="AA411" s="10"/>
    </row>
    <row r="412" spans="6:27" x14ac:dyDescent="0.2">
      <c r="F412">
        <v>0.97593202184605143</v>
      </c>
      <c r="G412" s="1">
        <f t="shared" si="87"/>
        <v>975.93202184605138</v>
      </c>
      <c r="H412">
        <v>47.487749687830423</v>
      </c>
      <c r="I412" s="1">
        <v>500</v>
      </c>
      <c r="J412" s="1"/>
      <c r="K412" s="5">
        <v>0.72743189942610043</v>
      </c>
      <c r="L412" s="4">
        <f t="shared" si="88"/>
        <v>727.43189942610047</v>
      </c>
      <c r="M412" s="5">
        <v>55.072883747781539</v>
      </c>
      <c r="N412" s="4">
        <v>500</v>
      </c>
      <c r="P412" s="5">
        <f t="shared" si="81"/>
        <v>969.05808531741945</v>
      </c>
      <c r="Q412" s="5">
        <f t="shared" si="90"/>
        <v>58383.21370838624</v>
      </c>
      <c r="R412" s="10">
        <f t="shared" si="82"/>
        <v>0.11033246302919311</v>
      </c>
      <c r="S412" s="5">
        <f t="shared" si="83"/>
        <v>575.93271476153109</v>
      </c>
      <c r="T412" s="5">
        <f t="shared" si="91"/>
        <v>22952.002954029296</v>
      </c>
      <c r="U412" s="10">
        <f t="shared" si="84"/>
        <v>4.3374642410402606E-2</v>
      </c>
      <c r="V412" s="10"/>
      <c r="W412" s="8">
        <f t="shared" si="85"/>
        <v>607.73180899680995</v>
      </c>
      <c r="X412" s="8">
        <f t="shared" si="92"/>
        <v>14328.11164878033</v>
      </c>
      <c r="Y412" s="10">
        <f t="shared" si="89"/>
        <v>2.7077232450123431E-2</v>
      </c>
      <c r="Z412" s="10">
        <f t="shared" si="86"/>
        <v>0.16455161029331627</v>
      </c>
      <c r="AA412" s="10"/>
    </row>
    <row r="413" spans="6:27" x14ac:dyDescent="0.2">
      <c r="F413">
        <v>0.85698699708737469</v>
      </c>
      <c r="G413" s="1">
        <f t="shared" si="87"/>
        <v>856.98699708737468</v>
      </c>
      <c r="H413">
        <v>48.652470332763876</v>
      </c>
      <c r="I413" s="1">
        <v>500</v>
      </c>
      <c r="J413" s="1"/>
      <c r="K413" s="5">
        <v>0.66049505208568449</v>
      </c>
      <c r="L413" s="4">
        <f t="shared" si="88"/>
        <v>660.49505208568451</v>
      </c>
      <c r="M413" s="5">
        <v>55.420411199512728</v>
      </c>
      <c r="N413" s="4">
        <v>500</v>
      </c>
      <c r="P413" s="5">
        <f t="shared" si="81"/>
        <v>954.68864330331007</v>
      </c>
      <c r="Q413" s="5">
        <f t="shared" si="90"/>
        <v>86549.869113523382</v>
      </c>
      <c r="R413" s="10">
        <f t="shared" si="82"/>
        <v>0.19839342650803315</v>
      </c>
      <c r="S413" s="5">
        <f t="shared" si="83"/>
        <v>567.30830316804145</v>
      </c>
      <c r="T413" s="5">
        <f t="shared" si="91"/>
        <v>8683.77017383985</v>
      </c>
      <c r="U413" s="10">
        <f t="shared" si="84"/>
        <v>1.9905320914311578E-2</v>
      </c>
      <c r="V413" s="10"/>
      <c r="W413" s="8">
        <f t="shared" si="85"/>
        <v>597.86243526847306</v>
      </c>
      <c r="X413" s="8">
        <f t="shared" si="92"/>
        <v>3922.8446893716377</v>
      </c>
      <c r="Y413" s="10">
        <f t="shared" si="89"/>
        <v>8.9921175797789445E-3</v>
      </c>
      <c r="Z413" s="10">
        <f t="shared" si="86"/>
        <v>9.4826776702463866E-2</v>
      </c>
      <c r="AA413" s="10"/>
    </row>
    <row r="414" spans="6:27" x14ac:dyDescent="0.2">
      <c r="F414">
        <v>0.89372081677042969</v>
      </c>
      <c r="G414" s="1">
        <f t="shared" si="87"/>
        <v>893.72081677042968</v>
      </c>
      <c r="H414">
        <v>48.718332494155739</v>
      </c>
      <c r="I414" s="1">
        <v>500</v>
      </c>
      <c r="J414" s="1"/>
      <c r="K414" s="5">
        <v>0.62197661496382672</v>
      </c>
      <c r="L414" s="4">
        <f t="shared" si="88"/>
        <v>621.97661496382671</v>
      </c>
      <c r="M414" s="5">
        <v>55.465799366573528</v>
      </c>
      <c r="N414" s="4">
        <v>500</v>
      </c>
      <c r="P414" s="5">
        <f t="shared" si="81"/>
        <v>952.83663822952974</v>
      </c>
      <c r="Q414" s="5">
        <f t="shared" si="90"/>
        <v>109468.35499538155</v>
      </c>
      <c r="R414" s="10">
        <f t="shared" si="82"/>
        <v>0.28297005489567639</v>
      </c>
      <c r="S414" s="5">
        <f t="shared" si="83"/>
        <v>566.19719756661948</v>
      </c>
      <c r="T414" s="5">
        <f t="shared" si="91"/>
        <v>3111.3434051718641</v>
      </c>
      <c r="U414" s="10">
        <f t="shared" si="84"/>
        <v>8.0426623218913616E-3</v>
      </c>
      <c r="V414" s="10"/>
      <c r="W414" s="8">
        <f t="shared" si="85"/>
        <v>596.59276823687117</v>
      </c>
      <c r="X414" s="8">
        <f t="shared" si="92"/>
        <v>644.33967465757144</v>
      </c>
      <c r="Y414" s="10">
        <f t="shared" si="89"/>
        <v>1.6655848452003113E-3</v>
      </c>
      <c r="Z414" s="10">
        <f t="shared" si="86"/>
        <v>4.081157734271381E-2</v>
      </c>
      <c r="AA414" s="10"/>
    </row>
    <row r="415" spans="6:27" x14ac:dyDescent="0.2">
      <c r="F415">
        <v>0.9052843603195444</v>
      </c>
      <c r="G415" s="1">
        <f t="shared" si="87"/>
        <v>905.28436031954436</v>
      </c>
      <c r="H415">
        <v>48.757824582545034</v>
      </c>
      <c r="I415" s="1">
        <v>500</v>
      </c>
      <c r="J415" s="1"/>
      <c r="K415" s="5">
        <v>0.77226993038136649</v>
      </c>
      <c r="L415" s="4">
        <f t="shared" si="88"/>
        <v>772.26993038136652</v>
      </c>
      <c r="M415" s="5">
        <v>55.619543159848376</v>
      </c>
      <c r="N415" s="4">
        <v>500</v>
      </c>
      <c r="P415" s="5">
        <f t="shared" si="81"/>
        <v>946.60500547416711</v>
      </c>
      <c r="Q415" s="5">
        <f t="shared" si="90"/>
        <v>30392.718407612421</v>
      </c>
      <c r="R415" s="10">
        <f t="shared" si="82"/>
        <v>5.0960220200046681E-2</v>
      </c>
      <c r="S415" s="5">
        <f t="shared" si="83"/>
        <v>562.45930367307858</v>
      </c>
      <c r="T415" s="5">
        <f t="shared" si="91"/>
        <v>44020.499079724548</v>
      </c>
      <c r="U415" s="10">
        <f t="shared" si="84"/>
        <v>7.3810256007137559E-2</v>
      </c>
      <c r="V415" s="10"/>
      <c r="W415" s="8">
        <f t="shared" si="85"/>
        <v>592.32451645550748</v>
      </c>
      <c r="X415" s="8">
        <f t="shared" si="92"/>
        <v>32380.351992948745</v>
      </c>
      <c r="Y415" s="10">
        <f t="shared" si="89"/>
        <v>5.4292934432031197E-2</v>
      </c>
      <c r="Z415" s="10">
        <f t="shared" si="86"/>
        <v>0.23300844283422692</v>
      </c>
      <c r="AA415" s="10"/>
    </row>
    <row r="416" spans="6:27" x14ac:dyDescent="0.2">
      <c r="F416">
        <v>0.87005963741482439</v>
      </c>
      <c r="G416" s="1">
        <f t="shared" si="87"/>
        <v>870.05963741482435</v>
      </c>
      <c r="H416">
        <v>49.207759100190756</v>
      </c>
      <c r="I416" s="1">
        <v>500</v>
      </c>
      <c r="J416" s="1"/>
      <c r="K416" s="5">
        <v>0.63499268061994785</v>
      </c>
      <c r="L416" s="4">
        <f t="shared" si="88"/>
        <v>634.99268061994781</v>
      </c>
      <c r="M416" s="5">
        <v>56.104039745440303</v>
      </c>
      <c r="N416" s="4">
        <v>500</v>
      </c>
      <c r="P416" s="5">
        <f t="shared" si="81"/>
        <v>927.37952386144389</v>
      </c>
      <c r="Q416" s="5">
        <f t="shared" si="90"/>
        <v>85490.066100727199</v>
      </c>
      <c r="R416" s="10">
        <f t="shared" si="82"/>
        <v>0.21202067568093974</v>
      </c>
      <c r="S416" s="5">
        <f t="shared" si="83"/>
        <v>550.93473902285734</v>
      </c>
      <c r="T416" s="5">
        <f t="shared" si="91"/>
        <v>7065.7375455398706</v>
      </c>
      <c r="U416" s="10">
        <f t="shared" si="84"/>
        <v>1.7523468128150217E-2</v>
      </c>
      <c r="V416" s="10"/>
      <c r="W416" s="8">
        <f t="shared" si="85"/>
        <v>579.19442573086008</v>
      </c>
      <c r="X416" s="8">
        <f t="shared" si="92"/>
        <v>3113.4452486676028</v>
      </c>
      <c r="Y416" s="10">
        <f t="shared" si="89"/>
        <v>7.7215376642749082E-3</v>
      </c>
      <c r="Z416" s="10">
        <f t="shared" si="86"/>
        <v>8.7872280408982831E-2</v>
      </c>
      <c r="AA416" s="10"/>
    </row>
    <row r="417" spans="6:27" x14ac:dyDescent="0.2">
      <c r="F417">
        <v>0.95131479117751749</v>
      </c>
      <c r="G417" s="1">
        <f t="shared" si="87"/>
        <v>951.31479117751746</v>
      </c>
      <c r="H417">
        <v>49.600973893866033</v>
      </c>
      <c r="I417" s="1">
        <v>500</v>
      </c>
      <c r="J417" s="1"/>
      <c r="K417" s="5">
        <v>0.67908127788731543</v>
      </c>
      <c r="L417" s="4">
        <f t="shared" si="88"/>
        <v>679.08127788731542</v>
      </c>
      <c r="M417" s="5">
        <v>56.861394202633214</v>
      </c>
      <c r="N417" s="4">
        <v>500</v>
      </c>
      <c r="P417" s="5">
        <f t="shared" si="81"/>
        <v>898.52983380577518</v>
      </c>
      <c r="Q417" s="5">
        <f t="shared" si="90"/>
        <v>48157.668694697357</v>
      </c>
      <c r="R417" s="10">
        <f t="shared" si="82"/>
        <v>0.10442919738900835</v>
      </c>
      <c r="S417" s="5">
        <f t="shared" si="83"/>
        <v>533.66197704398076</v>
      </c>
      <c r="T417" s="5">
        <f t="shared" si="91"/>
        <v>21146.773057764276</v>
      </c>
      <c r="U417" s="10">
        <f t="shared" si="84"/>
        <v>4.5856466844147493E-2</v>
      </c>
      <c r="V417" s="10"/>
      <c r="W417" s="8">
        <f t="shared" si="85"/>
        <v>559.59888817616422</v>
      </c>
      <c r="X417" s="8">
        <f t="shared" si="92"/>
        <v>14276.041451087411</v>
      </c>
      <c r="Y417" s="10">
        <f t="shared" si="89"/>
        <v>3.0957386248920065E-2</v>
      </c>
      <c r="Z417" s="10">
        <f t="shared" si="86"/>
        <v>0.17594711207894281</v>
      </c>
      <c r="AA417" s="10"/>
    </row>
    <row r="418" spans="6:27" x14ac:dyDescent="0.2">
      <c r="F418">
        <v>0.88828969793200485</v>
      </c>
      <c r="G418" s="1">
        <f t="shared" si="87"/>
        <v>888.28969793200486</v>
      </c>
      <c r="H418">
        <v>49.75047792966982</v>
      </c>
      <c r="I418" s="1">
        <v>500</v>
      </c>
      <c r="J418" s="1"/>
      <c r="K418" s="5">
        <v>0.87497991901856487</v>
      </c>
      <c r="L418" s="4">
        <f t="shared" si="88"/>
        <v>874.97991901856483</v>
      </c>
      <c r="M418" s="5">
        <v>57.490834413625478</v>
      </c>
      <c r="N418" s="4">
        <v>500</v>
      </c>
      <c r="P418" s="5">
        <f t="shared" si="81"/>
        <v>875.60920816488476</v>
      </c>
      <c r="Q418" s="5">
        <f t="shared" si="90"/>
        <v>0.3960048296760712</v>
      </c>
      <c r="R418" s="10">
        <f t="shared" si="82"/>
        <v>5.1725453933765682E-7</v>
      </c>
      <c r="S418" s="5">
        <f t="shared" si="83"/>
        <v>519.95703477802738</v>
      </c>
      <c r="T418" s="5">
        <f t="shared" si="91"/>
        <v>126041.24833447006</v>
      </c>
      <c r="U418" s="10">
        <f t="shared" si="84"/>
        <v>0.16463286040758349</v>
      </c>
      <c r="V418" s="10"/>
      <c r="W418" s="8">
        <f t="shared" si="85"/>
        <v>544.12191802427458</v>
      </c>
      <c r="X418" s="8">
        <f t="shared" si="92"/>
        <v>109467.01682193777</v>
      </c>
      <c r="Y418" s="10">
        <f t="shared" si="89"/>
        <v>0.14298389089147104</v>
      </c>
      <c r="Z418" s="10">
        <f t="shared" si="86"/>
        <v>0.37813210772357198</v>
      </c>
      <c r="AA418" s="10"/>
    </row>
    <row r="419" spans="6:27" x14ac:dyDescent="0.2">
      <c r="F419">
        <v>1.378401415572351</v>
      </c>
      <c r="G419" s="1">
        <f t="shared" si="87"/>
        <v>1378.401415572351</v>
      </c>
      <c r="H419">
        <v>50.485603767863374</v>
      </c>
      <c r="I419" s="1">
        <v>500</v>
      </c>
      <c r="J419" s="1"/>
      <c r="K419" s="5">
        <v>0.57359469283581377</v>
      </c>
      <c r="L419" s="4">
        <f t="shared" si="88"/>
        <v>573.59469283581382</v>
      </c>
      <c r="M419" s="5">
        <v>57.76329843438932</v>
      </c>
      <c r="N419" s="4">
        <v>500</v>
      </c>
      <c r="P419" s="5">
        <f t="shared" si="81"/>
        <v>865.97088326078131</v>
      </c>
      <c r="Q419" s="5">
        <f t="shared" si="90"/>
        <v>85483.836727416856</v>
      </c>
      <c r="R419" s="10">
        <f t="shared" si="82"/>
        <v>0.25982070531245838</v>
      </c>
      <c r="S419" s="5">
        <f t="shared" si="83"/>
        <v>514.1987587879762</v>
      </c>
      <c r="T419" s="5">
        <f t="shared" si="91"/>
        <v>3527.8769814150755</v>
      </c>
      <c r="U419" s="10">
        <f t="shared" si="84"/>
        <v>1.0722676012889691E-2</v>
      </c>
      <c r="V419" s="10"/>
      <c r="W419" s="8">
        <f t="shared" si="85"/>
        <v>537.63775894623382</v>
      </c>
      <c r="X419" s="8">
        <f t="shared" si="92"/>
        <v>1292.9010947396266</v>
      </c>
      <c r="Y419" s="10">
        <f t="shared" si="89"/>
        <v>3.9296607077389236E-3</v>
      </c>
      <c r="Z419" s="10">
        <f t="shared" si="86"/>
        <v>6.2687005892281406E-2</v>
      </c>
      <c r="AA419" s="10"/>
    </row>
    <row r="420" spans="6:27" x14ac:dyDescent="0.2">
      <c r="F420">
        <v>0.80730399275420195</v>
      </c>
      <c r="G420" s="1">
        <f t="shared" si="87"/>
        <v>807.303992754202</v>
      </c>
      <c r="H420">
        <v>50.659569595399411</v>
      </c>
      <c r="I420" s="1">
        <v>500</v>
      </c>
      <c r="J420" s="1"/>
      <c r="K420" s="5">
        <v>0.58368303750709694</v>
      </c>
      <c r="L420" s="4">
        <f t="shared" si="88"/>
        <v>583.68303750709697</v>
      </c>
      <c r="M420" s="5">
        <v>58.456978126747472</v>
      </c>
      <c r="N420" s="4">
        <v>500</v>
      </c>
      <c r="P420" s="5">
        <f t="shared" si="81"/>
        <v>842.16996309113858</v>
      </c>
      <c r="Q420" s="5">
        <f t="shared" si="90"/>
        <v>66815.490697889865</v>
      </c>
      <c r="R420" s="10">
        <f t="shared" si="82"/>
        <v>0.1961205115847027</v>
      </c>
      <c r="S420" s="5">
        <f t="shared" si="83"/>
        <v>499.99138160541645</v>
      </c>
      <c r="T420" s="5">
        <f t="shared" si="91"/>
        <v>7004.2932675652955</v>
      </c>
      <c r="U420" s="10">
        <f t="shared" si="84"/>
        <v>2.0559387719464542E-2</v>
      </c>
      <c r="V420" s="10"/>
      <c r="W420" s="8">
        <f t="shared" si="85"/>
        <v>521.68644058740347</v>
      </c>
      <c r="X420" s="8">
        <f t="shared" si="92"/>
        <v>3843.57802962295</v>
      </c>
      <c r="Y420" s="10">
        <f t="shared" si="89"/>
        <v>1.1281882114639362E-2</v>
      </c>
      <c r="Z420" s="10">
        <f t="shared" si="86"/>
        <v>0.1062162045765116</v>
      </c>
      <c r="AA420" s="10"/>
    </row>
    <row r="421" spans="6:27" x14ac:dyDescent="0.2">
      <c r="F421">
        <v>1.1364222025294242</v>
      </c>
      <c r="G421" s="1">
        <f t="shared" si="87"/>
        <v>1136.4222025294241</v>
      </c>
      <c r="H421">
        <v>50.676435008063009</v>
      </c>
      <c r="I421" s="1">
        <v>500</v>
      </c>
      <c r="J421" s="1"/>
      <c r="K421" s="5">
        <v>0.5376164817937259</v>
      </c>
      <c r="L421" s="4">
        <f t="shared" si="88"/>
        <v>537.61648179372594</v>
      </c>
      <c r="M421" s="5">
        <v>59.408873074243388</v>
      </c>
      <c r="N421" s="4">
        <v>500</v>
      </c>
      <c r="P421" s="5">
        <f t="shared" si="81"/>
        <v>811.14258575872987</v>
      </c>
      <c r="Q421" s="5">
        <f t="shared" si="90"/>
        <v>74816.529550274136</v>
      </c>
      <c r="R421" s="10">
        <f t="shared" si="82"/>
        <v>0.25885252763111649</v>
      </c>
      <c r="S421" s="5">
        <f t="shared" si="83"/>
        <v>481.49634536930199</v>
      </c>
      <c r="T421" s="5">
        <f t="shared" si="91"/>
        <v>3149.4697122959556</v>
      </c>
      <c r="U421" s="10">
        <f t="shared" si="84"/>
        <v>1.089663207617288E-2</v>
      </c>
      <c r="V421" s="10"/>
      <c r="W421" s="8">
        <f t="shared" si="85"/>
        <v>501.02099154675278</v>
      </c>
      <c r="X421" s="8">
        <f t="shared" si="92"/>
        <v>1339.2299064163074</v>
      </c>
      <c r="Y421" s="10">
        <f t="shared" si="89"/>
        <v>4.6335087772562226E-3</v>
      </c>
      <c r="Z421" s="10">
        <f t="shared" si="86"/>
        <v>6.8069881572221227E-2</v>
      </c>
      <c r="AA421" s="10"/>
    </row>
    <row r="422" spans="6:27" x14ac:dyDescent="0.2">
      <c r="F422">
        <v>0.79542157414612891</v>
      </c>
      <c r="G422" s="1">
        <f t="shared" si="87"/>
        <v>795.42157414612893</v>
      </c>
      <c r="H422">
        <v>50.88634933570475</v>
      </c>
      <c r="I422" s="1">
        <v>500</v>
      </c>
      <c r="J422" s="1"/>
      <c r="K422" s="5">
        <v>0.60373967313491861</v>
      </c>
      <c r="L422" s="4">
        <f t="shared" si="88"/>
        <v>603.73967313491858</v>
      </c>
      <c r="M422" s="5">
        <v>60.634072330437824</v>
      </c>
      <c r="N422" s="4">
        <v>500</v>
      </c>
      <c r="P422" s="5">
        <f t="shared" si="81"/>
        <v>773.77409163594939</v>
      </c>
      <c r="Q422" s="5">
        <f t="shared" si="90"/>
        <v>28911.703474983689</v>
      </c>
      <c r="R422" s="10">
        <f t="shared" si="82"/>
        <v>7.9318455767523902E-2</v>
      </c>
      <c r="S422" s="5">
        <f t="shared" si="83"/>
        <v>459.26061462043646</v>
      </c>
      <c r="T422" s="5">
        <f t="shared" si="91"/>
        <v>20874.198349231148</v>
      </c>
      <c r="U422" s="10">
        <f t="shared" si="84"/>
        <v>5.7267783611527401E-2</v>
      </c>
      <c r="V422" s="10"/>
      <c r="W422" s="8">
        <f t="shared" si="85"/>
        <v>476.32443190270612</v>
      </c>
      <c r="X422" s="8">
        <f t="shared" si="92"/>
        <v>16234.643698262893</v>
      </c>
      <c r="Y422" s="10">
        <f t="shared" si="89"/>
        <v>4.4539294241046169E-2</v>
      </c>
      <c r="Z422" s="10">
        <f t="shared" si="86"/>
        <v>0.21104334682961737</v>
      </c>
      <c r="AA422" s="10"/>
    </row>
    <row r="423" spans="6:27" x14ac:dyDescent="0.2">
      <c r="F423">
        <v>0.72870686763530101</v>
      </c>
      <c r="G423" s="1">
        <f t="shared" si="87"/>
        <v>728.70686763530102</v>
      </c>
      <c r="H423">
        <v>52.403484353428453</v>
      </c>
      <c r="I423" s="1">
        <v>500</v>
      </c>
      <c r="J423" s="1"/>
      <c r="K423" s="5">
        <v>0.52909657261346477</v>
      </c>
      <c r="L423" s="4">
        <f t="shared" si="88"/>
        <v>529.09657261346479</v>
      </c>
      <c r="M423" s="5">
        <v>60.946670353730191</v>
      </c>
      <c r="N423" s="4">
        <v>500</v>
      </c>
      <c r="P423" s="5">
        <f t="shared" si="81"/>
        <v>764.67184224875223</v>
      </c>
      <c r="Q423" s="5">
        <f t="shared" si="90"/>
        <v>55495.70766373838</v>
      </c>
      <c r="R423" s="10">
        <f t="shared" si="82"/>
        <v>0.19823918210482638</v>
      </c>
      <c r="S423" s="5">
        <f t="shared" si="83"/>
        <v>453.85090938887669</v>
      </c>
      <c r="T423" s="5">
        <f t="shared" si="91"/>
        <v>5661.9098341081299</v>
      </c>
      <c r="U423" s="10">
        <f t="shared" si="84"/>
        <v>2.0225210595850602E-2</v>
      </c>
      <c r="V423" s="10"/>
      <c r="W423" s="8">
        <f t="shared" si="85"/>
        <v>470.34043761276246</v>
      </c>
      <c r="X423" s="8">
        <f t="shared" si="92"/>
        <v>3452.2834002207574</v>
      </c>
      <c r="Y423" s="10">
        <f t="shared" si="89"/>
        <v>1.2332085966010906E-2</v>
      </c>
      <c r="Z423" s="10">
        <f t="shared" si="86"/>
        <v>0.11104992555607998</v>
      </c>
      <c r="AA423" s="10"/>
    </row>
    <row r="424" spans="6:27" x14ac:dyDescent="0.2">
      <c r="F424">
        <v>0.74445332427314992</v>
      </c>
      <c r="G424" s="1">
        <f t="shared" si="87"/>
        <v>744.45332427314997</v>
      </c>
      <c r="H424">
        <v>52.554810989634973</v>
      </c>
      <c r="I424" s="1">
        <v>500</v>
      </c>
      <c r="J424" s="1"/>
      <c r="K424" s="5">
        <v>0.57124883367532842</v>
      </c>
      <c r="L424" s="4">
        <f t="shared" si="88"/>
        <v>571.24883367532846</v>
      </c>
      <c r="M424" s="5">
        <v>61.451559062050855</v>
      </c>
      <c r="N424" s="4">
        <v>500</v>
      </c>
      <c r="P424" s="5">
        <f t="shared" si="81"/>
        <v>750.32133634866409</v>
      </c>
      <c r="Q424" s="5">
        <f t="shared" si="90"/>
        <v>32066.961213691797</v>
      </c>
      <c r="R424" s="10">
        <f t="shared" si="82"/>
        <v>9.8266876931663819E-2</v>
      </c>
      <c r="S424" s="5">
        <f t="shared" si="83"/>
        <v>445.32719800530532</v>
      </c>
      <c r="T424" s="5">
        <f t="shared" si="91"/>
        <v>15856.258329814043</v>
      </c>
      <c r="U424" s="10">
        <f t="shared" si="84"/>
        <v>4.8590353651197134E-2</v>
      </c>
      <c r="V424" s="10"/>
      <c r="W424" s="8">
        <f t="shared" si="85"/>
        <v>460.93115742886135</v>
      </c>
      <c r="X424" s="8">
        <f t="shared" si="92"/>
        <v>12169.989692420331</v>
      </c>
      <c r="Y424" s="10">
        <f t="shared" si="89"/>
        <v>3.7294050764437994E-2</v>
      </c>
      <c r="Z424" s="10">
        <f t="shared" si="86"/>
        <v>0.19311667655704412</v>
      </c>
      <c r="AA424" s="10"/>
    </row>
    <row r="425" spans="6:27" x14ac:dyDescent="0.2">
      <c r="F425">
        <v>0.70667895132782133</v>
      </c>
      <c r="G425" s="1">
        <f t="shared" si="87"/>
        <v>706.67895132782132</v>
      </c>
      <c r="H425">
        <v>53.399577568929764</v>
      </c>
      <c r="I425" s="1">
        <v>500</v>
      </c>
      <c r="J425" s="1"/>
      <c r="K425" s="5">
        <v>0.5028777272089433</v>
      </c>
      <c r="L425" s="4">
        <f t="shared" si="88"/>
        <v>502.87772720894333</v>
      </c>
      <c r="M425" s="5">
        <v>62.379560691103798</v>
      </c>
      <c r="N425" s="4">
        <v>500</v>
      </c>
      <c r="P425" s="5">
        <f t="shared" si="81"/>
        <v>725.02399179132806</v>
      </c>
      <c r="Q425" s="5">
        <f t="shared" si="90"/>
        <v>49348.962867906877</v>
      </c>
      <c r="R425" s="10">
        <f t="shared" si="82"/>
        <v>0.19514311272563459</v>
      </c>
      <c r="S425" s="5">
        <f t="shared" si="83"/>
        <v>430.31684752692172</v>
      </c>
      <c r="T425" s="5">
        <f t="shared" si="91"/>
        <v>5265.0812602288161</v>
      </c>
      <c r="U425" s="10">
        <f t="shared" si="84"/>
        <v>2.0819978499338157E-2</v>
      </c>
      <c r="V425" s="10"/>
      <c r="W425" s="8">
        <f t="shared" si="85"/>
        <v>444.41853039300514</v>
      </c>
      <c r="X425" s="8">
        <f t="shared" si="92"/>
        <v>3417.4776923645973</v>
      </c>
      <c r="Y425" s="10">
        <f t="shared" si="89"/>
        <v>1.3513905780422178E-2</v>
      </c>
      <c r="Z425" s="10">
        <f t="shared" si="86"/>
        <v>0.11624932593534544</v>
      </c>
      <c r="AA425" s="10"/>
    </row>
    <row r="426" spans="6:27" x14ac:dyDescent="0.2">
      <c r="F426">
        <v>0.66239619772902703</v>
      </c>
      <c r="G426" s="1">
        <f t="shared" si="87"/>
        <v>662.39619772902699</v>
      </c>
      <c r="H426">
        <v>54.816562482959021</v>
      </c>
      <c r="I426" s="1">
        <v>500</v>
      </c>
      <c r="J426" s="1"/>
      <c r="K426" s="5">
        <v>0.52480116512863184</v>
      </c>
      <c r="L426" s="4">
        <f t="shared" si="88"/>
        <v>524.80116512863185</v>
      </c>
      <c r="M426" s="5">
        <v>63.086449490157406</v>
      </c>
      <c r="N426" s="4">
        <v>500</v>
      </c>
      <c r="P426" s="5">
        <f t="shared" si="81"/>
        <v>706.64108147976367</v>
      </c>
      <c r="Q426" s="5">
        <f t="shared" si="90"/>
        <v>33065.755178586616</v>
      </c>
      <c r="R426" s="10">
        <f t="shared" si="82"/>
        <v>0.12005738088221335</v>
      </c>
      <c r="S426" s="5">
        <f t="shared" si="83"/>
        <v>419.42155617319656</v>
      </c>
      <c r="T426" s="5">
        <f t="shared" si="91"/>
        <v>11104.861983600456</v>
      </c>
      <c r="U426" s="10">
        <f t="shared" si="84"/>
        <v>4.0320284161328483E-2</v>
      </c>
      <c r="V426" s="10"/>
      <c r="W426" s="8">
        <f t="shared" si="85"/>
        <v>432.47835104064671</v>
      </c>
      <c r="X426" s="8">
        <f t="shared" si="92"/>
        <v>8523.502001124667</v>
      </c>
      <c r="Y426" s="10">
        <f t="shared" si="89"/>
        <v>3.0947707701592938E-2</v>
      </c>
      <c r="Z426" s="10">
        <f t="shared" si="86"/>
        <v>0.17591960579080701</v>
      </c>
      <c r="AA426" s="10"/>
    </row>
    <row r="427" spans="6:27" x14ac:dyDescent="0.2">
      <c r="F427">
        <v>0.72743189942610043</v>
      </c>
      <c r="G427" s="1">
        <f t="shared" si="87"/>
        <v>727.43189942610047</v>
      </c>
      <c r="H427">
        <v>55.072883747781539</v>
      </c>
      <c r="I427" s="1">
        <v>500</v>
      </c>
      <c r="J427" s="1"/>
      <c r="K427" s="5">
        <v>0.47355460288698048</v>
      </c>
      <c r="L427" s="4">
        <f t="shared" si="88"/>
        <v>473.55460288698049</v>
      </c>
      <c r="M427" s="5">
        <v>63.572636779562608</v>
      </c>
      <c r="N427" s="4">
        <v>500</v>
      </c>
      <c r="P427" s="5">
        <f t="shared" si="81"/>
        <v>694.41888324177773</v>
      </c>
      <c r="Q427" s="5">
        <f t="shared" si="90"/>
        <v>48781.030336642478</v>
      </c>
      <c r="R427" s="10">
        <f t="shared" si="82"/>
        <v>0.21752583508439954</v>
      </c>
      <c r="S427" s="5">
        <f t="shared" si="83"/>
        <v>412.18337195172535</v>
      </c>
      <c r="T427" s="5">
        <f t="shared" si="91"/>
        <v>3766.4279865084177</v>
      </c>
      <c r="U427" s="10">
        <f t="shared" si="84"/>
        <v>1.6795368761103702E-2</v>
      </c>
      <c r="V427" s="10"/>
      <c r="W427" s="8">
        <f t="shared" si="85"/>
        <v>424.56710522336311</v>
      </c>
      <c r="X427" s="8">
        <f t="shared" si="92"/>
        <v>2399.7749273429176</v>
      </c>
      <c r="Y427" s="10">
        <f t="shared" si="89"/>
        <v>1.0701148407124886E-2</v>
      </c>
      <c r="Z427" s="10">
        <f t="shared" si="86"/>
        <v>0.10344635521430848</v>
      </c>
      <c r="AA427" s="10"/>
    </row>
    <row r="428" spans="6:27" x14ac:dyDescent="0.2">
      <c r="F428">
        <v>0.66049505208568449</v>
      </c>
      <c r="G428" s="1">
        <f t="shared" si="87"/>
        <v>660.49505208568451</v>
      </c>
      <c r="H428">
        <v>55.420411199512728</v>
      </c>
      <c r="I428" s="1">
        <v>500</v>
      </c>
      <c r="J428" s="1"/>
      <c r="K428" s="5">
        <v>0.47280878400823206</v>
      </c>
      <c r="L428" s="4">
        <f t="shared" si="88"/>
        <v>472.80878400823207</v>
      </c>
      <c r="M428" s="5">
        <v>63.929256546156871</v>
      </c>
      <c r="N428" s="4">
        <v>500</v>
      </c>
      <c r="P428" s="5">
        <f t="shared" si="81"/>
        <v>685.66365859988662</v>
      </c>
      <c r="Q428" s="5">
        <f t="shared" si="90"/>
        <v>45307.197637428988</v>
      </c>
      <c r="R428" s="10">
        <f t="shared" si="82"/>
        <v>0.20267310823383558</v>
      </c>
      <c r="S428" s="5">
        <f t="shared" si="83"/>
        <v>407.00120118854534</v>
      </c>
      <c r="T428" s="5">
        <f t="shared" si="91"/>
        <v>4330.6379565699281</v>
      </c>
      <c r="U428" s="10">
        <f t="shared" si="84"/>
        <v>1.9372283015985273E-2</v>
      </c>
      <c r="V428" s="10"/>
      <c r="W428" s="8">
        <f t="shared" si="85"/>
        <v>418.91337678771725</v>
      </c>
      <c r="X428" s="8">
        <f t="shared" si="92"/>
        <v>2904.7149194651201</v>
      </c>
      <c r="Y428" s="10">
        <f t="shared" si="89"/>
        <v>1.2993688242921712E-2</v>
      </c>
      <c r="Z428" s="10">
        <f t="shared" si="86"/>
        <v>0.1139898602636292</v>
      </c>
      <c r="AA428" s="10"/>
    </row>
    <row r="429" spans="6:27" x14ac:dyDescent="0.2">
      <c r="F429">
        <v>0.62197661496382672</v>
      </c>
      <c r="G429" s="1">
        <f t="shared" si="87"/>
        <v>621.97661496382671</v>
      </c>
      <c r="H429">
        <v>55.465799366573528</v>
      </c>
      <c r="I429" s="1">
        <v>500</v>
      </c>
      <c r="J429" s="1"/>
      <c r="K429" s="5">
        <v>0.44384109598521237</v>
      </c>
      <c r="L429" s="4">
        <f t="shared" si="88"/>
        <v>443.84109598521235</v>
      </c>
      <c r="M429" s="5">
        <v>65.197526963118463</v>
      </c>
      <c r="N429" s="4">
        <v>500</v>
      </c>
      <c r="P429" s="5">
        <f t="shared" si="81"/>
        <v>655.89111756229772</v>
      </c>
      <c r="Q429" s="5">
        <f t="shared" si="90"/>
        <v>44965.211650842371</v>
      </c>
      <c r="R429" s="10">
        <f t="shared" si="82"/>
        <v>0.22825569307355151</v>
      </c>
      <c r="S429" s="5">
        <f t="shared" si="83"/>
        <v>389.39654160198972</v>
      </c>
      <c r="T429" s="5">
        <f t="shared" si="91"/>
        <v>2964.2095019876856</v>
      </c>
      <c r="U429" s="10">
        <f t="shared" si="84"/>
        <v>1.5047136874284698E-2</v>
      </c>
      <c r="V429" s="10"/>
      <c r="W429" s="8">
        <f t="shared" si="85"/>
        <v>399.77086626645973</v>
      </c>
      <c r="X429" s="8">
        <f t="shared" si="92"/>
        <v>1942.1851474636262</v>
      </c>
      <c r="Y429" s="10">
        <f t="shared" si="89"/>
        <v>9.8590621646315064E-3</v>
      </c>
      <c r="Z429" s="10">
        <f t="shared" si="86"/>
        <v>9.9292810236348464E-2</v>
      </c>
      <c r="AA429" s="10"/>
    </row>
    <row r="430" spans="6:27" x14ac:dyDescent="0.2">
      <c r="F430">
        <v>0.77226993038136649</v>
      </c>
      <c r="G430" s="1">
        <f t="shared" si="87"/>
        <v>772.26993038136652</v>
      </c>
      <c r="H430">
        <v>55.619543159848376</v>
      </c>
      <c r="I430" s="1">
        <v>500</v>
      </c>
      <c r="J430" s="1"/>
      <c r="K430" s="5">
        <v>0.46706424788585843</v>
      </c>
      <c r="L430" s="4">
        <f t="shared" si="88"/>
        <v>467.06424788585844</v>
      </c>
      <c r="M430" s="5">
        <v>65.295426906542886</v>
      </c>
      <c r="N430" s="4">
        <v>500</v>
      </c>
      <c r="P430" s="5">
        <f t="shared" si="81"/>
        <v>653.67773672265662</v>
      </c>
      <c r="Q430" s="5">
        <f t="shared" si="90"/>
        <v>34824.594215841797</v>
      </c>
      <c r="R430" s="10">
        <f t="shared" si="82"/>
        <v>0.15963672698736125</v>
      </c>
      <c r="S430" s="5">
        <f t="shared" si="83"/>
        <v>388.08883878723981</v>
      </c>
      <c r="T430" s="5">
        <f t="shared" si="91"/>
        <v>6237.1152422941741</v>
      </c>
      <c r="U430" s="10">
        <f t="shared" si="84"/>
        <v>2.8591077241321889E-2</v>
      </c>
      <c r="V430" s="10"/>
      <c r="W430" s="8">
        <f t="shared" si="85"/>
        <v>398.35287098230776</v>
      </c>
      <c r="X430" s="8">
        <f t="shared" si="92"/>
        <v>4721.2533159817967</v>
      </c>
      <c r="Y430" s="10">
        <f t="shared" si="89"/>
        <v>2.1642331909748617E-2</v>
      </c>
      <c r="Z430" s="10">
        <f t="shared" si="86"/>
        <v>0.14711333015654501</v>
      </c>
      <c r="AA430" s="10"/>
    </row>
    <row r="431" spans="6:27" x14ac:dyDescent="0.2">
      <c r="F431">
        <v>0.63499268061994785</v>
      </c>
      <c r="G431" s="1">
        <f t="shared" si="87"/>
        <v>634.99268061994781</v>
      </c>
      <c r="H431">
        <v>56.104039745440303</v>
      </c>
      <c r="I431" s="1">
        <v>500</v>
      </c>
      <c r="J431" s="1"/>
      <c r="K431" s="5">
        <v>0.4122096552896144</v>
      </c>
      <c r="L431" s="4">
        <f t="shared" si="88"/>
        <v>412.20965528961437</v>
      </c>
      <c r="M431" s="5">
        <v>66.196697434147154</v>
      </c>
      <c r="N431" s="4">
        <v>500</v>
      </c>
      <c r="P431" s="5">
        <f t="shared" si="81"/>
        <v>633.84124083421932</v>
      </c>
      <c r="Q431" s="5">
        <f t="shared" si="90"/>
        <v>49120.559711015543</v>
      </c>
      <c r="R431" s="10">
        <f t="shared" si="82"/>
        <v>0.28908595110007917</v>
      </c>
      <c r="S431" s="5">
        <f t="shared" si="83"/>
        <v>376.37575722724853</v>
      </c>
      <c r="T431" s="5">
        <f t="shared" si="91"/>
        <v>1284.0682503440269</v>
      </c>
      <c r="U431" s="10">
        <f t="shared" si="84"/>
        <v>7.5570411577552243E-3</v>
      </c>
      <c r="V431" s="10"/>
      <c r="W431" s="8">
        <f t="shared" si="85"/>
        <v>385.67612480403051</v>
      </c>
      <c r="X431" s="8">
        <f t="shared" si="92"/>
        <v>704.02824002940849</v>
      </c>
      <c r="Y431" s="10">
        <f t="shared" si="89"/>
        <v>4.1433704047263717E-3</v>
      </c>
      <c r="Z431" s="10">
        <f t="shared" si="86"/>
        <v>6.4369017428622999E-2</v>
      </c>
      <c r="AA431" s="10"/>
    </row>
    <row r="432" spans="6:27" x14ac:dyDescent="0.2">
      <c r="F432">
        <v>0.67908127788731543</v>
      </c>
      <c r="G432" s="1">
        <f t="shared" si="87"/>
        <v>679.08127788731542</v>
      </c>
      <c r="H432">
        <v>56.861394202633214</v>
      </c>
      <c r="I432" s="1">
        <v>500</v>
      </c>
      <c r="J432" s="1"/>
      <c r="K432" s="5">
        <v>0.41990255808116767</v>
      </c>
      <c r="L432" s="4">
        <f t="shared" si="88"/>
        <v>419.90255808116768</v>
      </c>
      <c r="M432" s="5">
        <v>66.819863163399134</v>
      </c>
      <c r="N432" s="4">
        <v>500</v>
      </c>
      <c r="P432" s="5">
        <f t="shared" si="81"/>
        <v>620.6733866102968</v>
      </c>
      <c r="Q432" s="5">
        <f t="shared" si="90"/>
        <v>40308.92558827297</v>
      </c>
      <c r="R432" s="10">
        <f t="shared" si="82"/>
        <v>0.2286147154710533</v>
      </c>
      <c r="S432" s="5">
        <f t="shared" si="83"/>
        <v>368.60697850168299</v>
      </c>
      <c r="T432" s="5">
        <f t="shared" si="91"/>
        <v>2631.2364843952473</v>
      </c>
      <c r="U432" s="10">
        <f t="shared" si="84"/>
        <v>1.4923230312843646E-2</v>
      </c>
      <c r="V432" s="10"/>
      <c r="W432" s="8">
        <f t="shared" si="85"/>
        <v>377.29217280305585</v>
      </c>
      <c r="X432" s="8">
        <f t="shared" si="92"/>
        <v>1815.6449335491297</v>
      </c>
      <c r="Y432" s="10">
        <f t="shared" si="89"/>
        <v>1.0297549334843932E-2</v>
      </c>
      <c r="Z432" s="10">
        <f t="shared" si="86"/>
        <v>0.10147684137202898</v>
      </c>
      <c r="AA432" s="10"/>
    </row>
    <row r="433" spans="6:27" x14ac:dyDescent="0.2">
      <c r="F433">
        <v>0.87497991901856487</v>
      </c>
      <c r="G433" s="1">
        <f t="shared" si="87"/>
        <v>874.97991901856483</v>
      </c>
      <c r="H433">
        <v>57.490834413625478</v>
      </c>
      <c r="I433" s="1">
        <v>500</v>
      </c>
      <c r="J433" s="1"/>
      <c r="K433" s="5">
        <v>0.42137219276562782</v>
      </c>
      <c r="L433" s="4">
        <f t="shared" si="88"/>
        <v>421.3721927656278</v>
      </c>
      <c r="M433" s="5">
        <v>67.486139295516992</v>
      </c>
      <c r="N433" s="4">
        <v>500</v>
      </c>
      <c r="P433" s="5">
        <f t="shared" si="81"/>
        <v>607.06449181373807</v>
      </c>
      <c r="Q433" s="5">
        <f t="shared" si="90"/>
        <v>34481.629925772817</v>
      </c>
      <c r="R433" s="10">
        <f t="shared" si="82"/>
        <v>0.19420304809241046</v>
      </c>
      <c r="S433" s="5">
        <f t="shared" si="83"/>
        <v>360.58349879713819</v>
      </c>
      <c r="T433" s="5">
        <f t="shared" si="91"/>
        <v>3695.265314394685</v>
      </c>
      <c r="U433" s="10">
        <f t="shared" si="84"/>
        <v>2.0812003061062477E-2</v>
      </c>
      <c r="V433" s="10"/>
      <c r="W433" s="8">
        <f t="shared" si="85"/>
        <v>368.65336869079039</v>
      </c>
      <c r="X433" s="8">
        <f t="shared" si="92"/>
        <v>2779.2744118336568</v>
      </c>
      <c r="Y433" s="10">
        <f t="shared" si="89"/>
        <v>1.5653075664497917E-2</v>
      </c>
      <c r="Z433" s="10">
        <f t="shared" si="86"/>
        <v>0.12511225225571601</v>
      </c>
      <c r="AA433" s="10"/>
    </row>
    <row r="434" spans="6:27" x14ac:dyDescent="0.2">
      <c r="F434">
        <v>0.57359469283581377</v>
      </c>
      <c r="G434" s="1">
        <f t="shared" si="87"/>
        <v>573.59469283581382</v>
      </c>
      <c r="H434">
        <v>57.76329843438932</v>
      </c>
      <c r="I434" s="1">
        <v>500</v>
      </c>
      <c r="J434" s="1"/>
      <c r="K434" s="5">
        <v>0.35441448038267559</v>
      </c>
      <c r="L434" s="4">
        <f t="shared" si="88"/>
        <v>354.41448038267561</v>
      </c>
      <c r="M434" s="5">
        <v>67.809079109242447</v>
      </c>
      <c r="N434" s="4">
        <v>500</v>
      </c>
      <c r="P434" s="5">
        <f t="shared" si="81"/>
        <v>600.63650900344385</v>
      </c>
      <c r="Q434" s="5">
        <f t="shared" si="90"/>
        <v>60625.287378126413</v>
      </c>
      <c r="R434" s="10">
        <f t="shared" si="82"/>
        <v>0.48264842687544135</v>
      </c>
      <c r="S434" s="5">
        <f t="shared" si="83"/>
        <v>356.79565172946616</v>
      </c>
      <c r="T434" s="5">
        <f t="shared" si="91"/>
        <v>5.6699769827763316</v>
      </c>
      <c r="U434" s="10">
        <f t="shared" si="84"/>
        <v>4.5139670086649751E-5</v>
      </c>
      <c r="V434" s="10"/>
      <c r="W434" s="8">
        <f t="shared" si="85"/>
        <v>364.58208239311409</v>
      </c>
      <c r="X434" s="8">
        <f t="shared" si="92"/>
        <v>103.38013064267274</v>
      </c>
      <c r="Y434" s="10">
        <f t="shared" si="89"/>
        <v>8.2302714894620307E-4</v>
      </c>
      <c r="Z434" s="10">
        <f t="shared" si="86"/>
        <v>2.868844974804674E-2</v>
      </c>
      <c r="AA434" s="10"/>
    </row>
    <row r="435" spans="6:27" x14ac:dyDescent="0.2">
      <c r="F435">
        <v>0.58368303750709694</v>
      </c>
      <c r="G435" s="1">
        <f t="shared" si="87"/>
        <v>583.68303750709697</v>
      </c>
      <c r="H435">
        <v>58.456978126747472</v>
      </c>
      <c r="I435" s="1">
        <v>500</v>
      </c>
      <c r="J435" s="1"/>
      <c r="K435" s="5">
        <v>0.34074979214772011</v>
      </c>
      <c r="L435" s="4">
        <f t="shared" si="88"/>
        <v>340.74979214772009</v>
      </c>
      <c r="M435" s="5">
        <v>69.269401485991935</v>
      </c>
      <c r="N435" s="4">
        <v>500</v>
      </c>
      <c r="P435" s="5">
        <f t="shared" si="81"/>
        <v>572.86423724073029</v>
      </c>
      <c r="Q435" s="5">
        <f t="shared" si="90"/>
        <v>53877.115620836048</v>
      </c>
      <c r="R435" s="10">
        <f t="shared" si="82"/>
        <v>0.46401619447263043</v>
      </c>
      <c r="S435" s="5">
        <f t="shared" si="83"/>
        <v>340.44435879169168</v>
      </c>
      <c r="T435" s="5">
        <f t="shared" si="91"/>
        <v>9.3289534974772673E-2</v>
      </c>
      <c r="U435" s="10">
        <f t="shared" si="84"/>
        <v>8.0345531686879219E-7</v>
      </c>
      <c r="V435" s="10"/>
      <c r="W435" s="8">
        <f t="shared" si="85"/>
        <v>347.05899197755241</v>
      </c>
      <c r="X435" s="8">
        <f t="shared" si="92"/>
        <v>39.806002492756214</v>
      </c>
      <c r="Y435" s="10">
        <f t="shared" si="89"/>
        <v>3.4282885379100707E-4</v>
      </c>
      <c r="Z435" s="10">
        <f t="shared" si="86"/>
        <v>1.8515638087600629E-2</v>
      </c>
      <c r="AA435" s="10"/>
    </row>
    <row r="436" spans="6:27" x14ac:dyDescent="0.2">
      <c r="F436">
        <v>0.5376164817937259</v>
      </c>
      <c r="G436" s="1">
        <f t="shared" si="87"/>
        <v>537.61648179372594</v>
      </c>
      <c r="H436">
        <v>59.408873074243388</v>
      </c>
      <c r="I436" s="1">
        <v>500</v>
      </c>
      <c r="J436" s="1"/>
      <c r="K436" s="5">
        <v>0.60314629506436934</v>
      </c>
      <c r="L436" s="4">
        <f t="shared" si="88"/>
        <v>603.14629506436938</v>
      </c>
      <c r="M436" s="5">
        <v>69.484667301469329</v>
      </c>
      <c r="N436" s="4">
        <v>500</v>
      </c>
      <c r="P436" s="5">
        <f t="shared" si="81"/>
        <v>568.94158333470807</v>
      </c>
      <c r="Q436" s="5">
        <f t="shared" si="90"/>
        <v>1169.9623045092301</v>
      </c>
      <c r="R436" s="10">
        <f t="shared" si="82"/>
        <v>3.2160777569784013E-3</v>
      </c>
      <c r="S436" s="5">
        <f t="shared" si="83"/>
        <v>338.13669224228067</v>
      </c>
      <c r="T436" s="5">
        <f t="shared" si="91"/>
        <v>70230.089587921204</v>
      </c>
      <c r="U436" s="10">
        <f t="shared" si="84"/>
        <v>0.19305359508061987</v>
      </c>
      <c r="V436" s="10"/>
      <c r="W436" s="8">
        <f t="shared" si="85"/>
        <v>344.59269833678786</v>
      </c>
      <c r="X436" s="8">
        <f t="shared" si="92"/>
        <v>66849.962380768848</v>
      </c>
      <c r="Y436" s="10">
        <f t="shared" si="89"/>
        <v>0.18376205475937835</v>
      </c>
      <c r="Z436" s="10">
        <f t="shared" si="86"/>
        <v>0.42867476571332996</v>
      </c>
      <c r="AA436" s="10"/>
    </row>
    <row r="437" spans="6:27" x14ac:dyDescent="0.2">
      <c r="F437">
        <v>0.60373967313491861</v>
      </c>
      <c r="G437" s="1">
        <f t="shared" si="87"/>
        <v>603.73967313491858</v>
      </c>
      <c r="H437">
        <v>60.634072330437824</v>
      </c>
      <c r="I437" s="1">
        <v>500</v>
      </c>
      <c r="J437" s="1"/>
      <c r="K437" s="5">
        <v>0.32893484602883444</v>
      </c>
      <c r="L437" s="4">
        <f t="shared" si="88"/>
        <v>328.93484602883444</v>
      </c>
      <c r="M437" s="5">
        <v>69.631916537401011</v>
      </c>
      <c r="N437" s="4">
        <v>500</v>
      </c>
      <c r="P437" s="5">
        <f t="shared" si="81"/>
        <v>566.28265388995931</v>
      </c>
      <c r="Q437" s="5">
        <f t="shared" si="90"/>
        <v>56333.981896481448</v>
      </c>
      <c r="R437" s="10">
        <f t="shared" si="82"/>
        <v>0.52065576706281291</v>
      </c>
      <c r="S437" s="5">
        <f t="shared" si="83"/>
        <v>336.57272343487455</v>
      </c>
      <c r="T437" s="5">
        <f t="shared" si="91"/>
        <v>58.337171269697912</v>
      </c>
      <c r="U437" s="10">
        <f t="shared" si="84"/>
        <v>5.3916985153851444E-4</v>
      </c>
      <c r="V437" s="10"/>
      <c r="W437" s="8">
        <f t="shared" si="85"/>
        <v>342.92217057565006</v>
      </c>
      <c r="X437" s="8">
        <f t="shared" si="92"/>
        <v>195.64524797795062</v>
      </c>
      <c r="Y437" s="10">
        <f t="shared" si="89"/>
        <v>1.8082127914433195E-3</v>
      </c>
      <c r="Z437" s="10">
        <f t="shared" si="86"/>
        <v>4.2523085394210514E-2</v>
      </c>
      <c r="AA437" s="10"/>
    </row>
    <row r="438" spans="6:27" x14ac:dyDescent="0.2">
      <c r="F438">
        <v>0.52909657261346477</v>
      </c>
      <c r="G438" s="1">
        <f t="shared" si="87"/>
        <v>529.09657261346479</v>
      </c>
      <c r="H438">
        <v>60.946670353730191</v>
      </c>
      <c r="I438" s="1">
        <v>500</v>
      </c>
      <c r="J438" s="1"/>
      <c r="K438" s="5">
        <v>0.36963906328314389</v>
      </c>
      <c r="L438" s="4">
        <f t="shared" si="88"/>
        <v>369.63906328314391</v>
      </c>
      <c r="M438" s="5">
        <v>70.856645232067009</v>
      </c>
      <c r="N438" s="4">
        <v>500</v>
      </c>
      <c r="P438" s="5">
        <f t="shared" si="81"/>
        <v>544.90550076120439</v>
      </c>
      <c r="Q438" s="5">
        <f t="shared" si="90"/>
        <v>30718.324106250882</v>
      </c>
      <c r="R438" s="10">
        <f t="shared" si="82"/>
        <v>0.22482354749005812</v>
      </c>
      <c r="S438" s="5">
        <f t="shared" si="83"/>
        <v>324.0063388109229</v>
      </c>
      <c r="T438" s="5">
        <f t="shared" si="91"/>
        <v>2082.3455427576387</v>
      </c>
      <c r="U438" s="10">
        <f t="shared" si="84"/>
        <v>1.52404249139235E-2</v>
      </c>
      <c r="V438" s="10"/>
      <c r="W438" s="8">
        <f t="shared" si="85"/>
        <v>329.5273106630811</v>
      </c>
      <c r="X438" s="8">
        <f t="shared" si="92"/>
        <v>1608.9526982531163</v>
      </c>
      <c r="Y438" s="10">
        <f t="shared" si="89"/>
        <v>1.1775722272926926E-2</v>
      </c>
      <c r="Z438" s="10">
        <f t="shared" si="86"/>
        <v>0.10851600007799277</v>
      </c>
      <c r="AA438" s="10"/>
    </row>
    <row r="439" spans="6:27" x14ac:dyDescent="0.2">
      <c r="F439">
        <v>0.57124883367532842</v>
      </c>
      <c r="G439" s="1">
        <f t="shared" si="87"/>
        <v>571.24883367532846</v>
      </c>
      <c r="H439">
        <v>61.451559062050855</v>
      </c>
      <c r="I439" s="1">
        <v>500</v>
      </c>
      <c r="J439" s="1"/>
      <c r="K439" s="5">
        <v>0.36891144884801746</v>
      </c>
      <c r="L439" s="4">
        <f t="shared" si="88"/>
        <v>368.91144884801747</v>
      </c>
      <c r="M439" s="5">
        <v>71.24680526546517</v>
      </c>
      <c r="N439" s="4">
        <v>500</v>
      </c>
      <c r="P439" s="5">
        <f t="shared" si="81"/>
        <v>538.36152979847282</v>
      </c>
      <c r="Q439" s="5">
        <f t="shared" si="90"/>
        <v>28713.329934115871</v>
      </c>
      <c r="R439" s="10">
        <f t="shared" si="82"/>
        <v>0.21097903157105538</v>
      </c>
      <c r="S439" s="5">
        <f t="shared" si="83"/>
        <v>320.16218502186837</v>
      </c>
      <c r="T439" s="5">
        <f t="shared" si="91"/>
        <v>2376.4907235914898</v>
      </c>
      <c r="U439" s="10">
        <f t="shared" si="84"/>
        <v>1.7461914467997691E-2</v>
      </c>
      <c r="V439" s="10"/>
      <c r="W439" s="8">
        <f t="shared" si="85"/>
        <v>325.4395476430106</v>
      </c>
      <c r="X439" s="8">
        <f t="shared" si="92"/>
        <v>1889.806194377878</v>
      </c>
      <c r="Y439" s="10">
        <f t="shared" si="89"/>
        <v>1.3885867005383372E-2</v>
      </c>
      <c r="Z439" s="10">
        <f t="shared" si="86"/>
        <v>0.11783830873439831</v>
      </c>
      <c r="AA439" s="10"/>
    </row>
    <row r="440" spans="6:27" x14ac:dyDescent="0.2">
      <c r="F440">
        <v>0.5028777272089433</v>
      </c>
      <c r="G440" s="1">
        <f t="shared" si="87"/>
        <v>502.87772720894333</v>
      </c>
      <c r="H440">
        <v>62.379560691103798</v>
      </c>
      <c r="I440" s="1">
        <v>500</v>
      </c>
      <c r="J440" s="1"/>
      <c r="K440" s="5">
        <v>0.35191909826617795</v>
      </c>
      <c r="L440" s="4">
        <f t="shared" si="88"/>
        <v>351.91909826617797</v>
      </c>
      <c r="M440" s="5">
        <v>71.410001561561742</v>
      </c>
      <c r="N440" s="4">
        <v>500</v>
      </c>
      <c r="P440" s="5">
        <f t="shared" si="81"/>
        <v>535.66097370004104</v>
      </c>
      <c r="Q440" s="5">
        <f t="shared" si="90"/>
        <v>33761.07678795325</v>
      </c>
      <c r="R440" s="10">
        <f t="shared" si="82"/>
        <v>0.27260299149519418</v>
      </c>
      <c r="S440" s="5">
        <f t="shared" si="83"/>
        <v>318.5761469919716</v>
      </c>
      <c r="T440" s="5">
        <f t="shared" si="91"/>
        <v>1111.7523996741002</v>
      </c>
      <c r="U440" s="10">
        <f t="shared" si="84"/>
        <v>8.9768176488156919E-3</v>
      </c>
      <c r="V440" s="10"/>
      <c r="W440" s="8">
        <f t="shared" si="85"/>
        <v>323.75433921525621</v>
      </c>
      <c r="X440" s="8">
        <f t="shared" si="92"/>
        <v>793.2536523964792</v>
      </c>
      <c r="Y440" s="10">
        <f t="shared" si="89"/>
        <v>6.4051072783001357E-3</v>
      </c>
      <c r="Z440" s="10">
        <f t="shared" si="86"/>
        <v>8.0031914123680284E-2</v>
      </c>
      <c r="AA440" s="10"/>
    </row>
    <row r="441" spans="6:27" x14ac:dyDescent="0.2">
      <c r="F441">
        <v>0.52480116512863184</v>
      </c>
      <c r="G441" s="1">
        <f t="shared" si="87"/>
        <v>524.80116512863185</v>
      </c>
      <c r="H441">
        <v>63.086449490157406</v>
      </c>
      <c r="I441" s="1">
        <v>500</v>
      </c>
      <c r="J441" s="1"/>
      <c r="K441" s="5">
        <v>0.31263485199896307</v>
      </c>
      <c r="L441" s="4">
        <f t="shared" si="88"/>
        <v>312.63485199896309</v>
      </c>
      <c r="M441" s="5">
        <v>71.555967688769329</v>
      </c>
      <c r="N441" s="4">
        <v>500</v>
      </c>
      <c r="P441" s="5">
        <f t="shared" si="81"/>
        <v>533.26357977286375</v>
      </c>
      <c r="Q441" s="5">
        <f t="shared" si="90"/>
        <v>48677.035519129968</v>
      </c>
      <c r="R441" s="10">
        <f t="shared" si="82"/>
        <v>0.49802293089486727</v>
      </c>
      <c r="S441" s="5">
        <f t="shared" si="83"/>
        <v>317.16833273301785</v>
      </c>
      <c r="T441" s="5">
        <f t="shared" si="91"/>
        <v>20.552447566045711</v>
      </c>
      <c r="U441" s="10">
        <f t="shared" si="84"/>
        <v>2.1027554502333246E-4</v>
      </c>
      <c r="V441" s="10"/>
      <c r="W441" s="8">
        <f t="shared" si="85"/>
        <v>322.25915314087177</v>
      </c>
      <c r="X441" s="8">
        <f t="shared" si="92"/>
        <v>92.627172470144885</v>
      </c>
      <c r="Y441" s="10">
        <f t="shared" si="89"/>
        <v>9.4768416815269605E-4</v>
      </c>
      <c r="Z441" s="10">
        <f t="shared" si="86"/>
        <v>3.0784479338665061E-2</v>
      </c>
      <c r="AA441" s="10"/>
    </row>
    <row r="442" spans="6:27" x14ac:dyDescent="0.2">
      <c r="F442">
        <v>0.47355460288698048</v>
      </c>
      <c r="G442" s="1">
        <f t="shared" si="87"/>
        <v>473.55460288698049</v>
      </c>
      <c r="H442">
        <v>63.572636779562608</v>
      </c>
      <c r="I442" s="1">
        <v>500</v>
      </c>
      <c r="J442" s="1"/>
      <c r="K442" s="5">
        <v>0.30728253308311171</v>
      </c>
      <c r="L442" s="4">
        <f t="shared" si="88"/>
        <v>307.28253308311173</v>
      </c>
      <c r="M442" s="5">
        <v>71.695747643736482</v>
      </c>
      <c r="N442" s="4">
        <v>500</v>
      </c>
      <c r="P442" s="5">
        <f t="shared" si="81"/>
        <v>530.98359935274129</v>
      </c>
      <c r="Q442" s="5">
        <f t="shared" si="90"/>
        <v>50042.167050169199</v>
      </c>
      <c r="R442" s="10">
        <f t="shared" si="82"/>
        <v>0.52998107260543603</v>
      </c>
      <c r="S442" s="5">
        <f t="shared" si="83"/>
        <v>315.82962051523742</v>
      </c>
      <c r="T442" s="5">
        <f t="shared" si="91"/>
        <v>73.052703572400972</v>
      </c>
      <c r="U442" s="10">
        <f t="shared" si="84"/>
        <v>7.7367852909353838E-4</v>
      </c>
      <c r="V442" s="10"/>
      <c r="W442" s="8">
        <f t="shared" si="85"/>
        <v>320.8379286274627</v>
      </c>
      <c r="X442" s="8">
        <f t="shared" si="92"/>
        <v>183.74874836381019</v>
      </c>
      <c r="Y442" s="10">
        <f t="shared" si="89"/>
        <v>1.9460260114260819E-3</v>
      </c>
      <c r="Z442" s="10">
        <f t="shared" si="86"/>
        <v>4.41137848231829E-2</v>
      </c>
      <c r="AA442" s="10"/>
    </row>
    <row r="443" spans="6:27" x14ac:dyDescent="0.2">
      <c r="F443">
        <v>0.47280878400823206</v>
      </c>
      <c r="G443" s="1">
        <f t="shared" si="87"/>
        <v>472.80878400823207</v>
      </c>
      <c r="H443">
        <v>63.929256546156871</v>
      </c>
      <c r="I443" s="1">
        <v>500</v>
      </c>
      <c r="J443" s="1"/>
      <c r="K443" s="5">
        <v>0.34317080110158626</v>
      </c>
      <c r="L443" s="4">
        <f t="shared" si="88"/>
        <v>343.17080110158628</v>
      </c>
      <c r="M443" s="5">
        <v>72.185709713622302</v>
      </c>
      <c r="N443" s="4">
        <v>500</v>
      </c>
      <c r="P443" s="5">
        <f t="shared" si="81"/>
        <v>523.11180989633363</v>
      </c>
      <c r="Q443" s="5">
        <f t="shared" si="90"/>
        <v>32378.766646071341</v>
      </c>
      <c r="R443" s="10">
        <f t="shared" si="82"/>
        <v>0.27494108662419875</v>
      </c>
      <c r="S443" s="5">
        <f t="shared" si="83"/>
        <v>311.20877177511863</v>
      </c>
      <c r="T443" s="5">
        <f t="shared" si="91"/>
        <v>1021.5713186659776</v>
      </c>
      <c r="U443" s="10">
        <f t="shared" si="84"/>
        <v>8.674571563775697E-3</v>
      </c>
      <c r="V443" s="10"/>
      <c r="W443" s="8">
        <f t="shared" si="85"/>
        <v>315.93654356186562</v>
      </c>
      <c r="X443" s="8">
        <f t="shared" si="92"/>
        <v>741.70478373983156</v>
      </c>
      <c r="Y443" s="10">
        <f t="shared" si="89"/>
        <v>6.2981126311844483E-3</v>
      </c>
      <c r="Z443" s="10">
        <f t="shared" si="86"/>
        <v>7.9360649135352013E-2</v>
      </c>
      <c r="AA443" s="10"/>
    </row>
    <row r="444" spans="6:27" x14ac:dyDescent="0.2">
      <c r="F444">
        <v>0.44384109598521237</v>
      </c>
      <c r="G444" s="1">
        <f t="shared" si="87"/>
        <v>443.84109598521235</v>
      </c>
      <c r="H444">
        <v>65.197526963118463</v>
      </c>
      <c r="I444" s="1">
        <v>500</v>
      </c>
      <c r="J444" s="1"/>
      <c r="K444" s="5">
        <v>0.29191268589073477</v>
      </c>
      <c r="L444" s="4">
        <f t="shared" si="88"/>
        <v>291.91268589073479</v>
      </c>
      <c r="M444" s="5">
        <v>73.223426907390646</v>
      </c>
      <c r="N444" s="4">
        <v>500</v>
      </c>
      <c r="P444" s="5">
        <f t="shared" si="81"/>
        <v>507.03493445173865</v>
      </c>
      <c r="Q444" s="5">
        <f t="shared" si="90"/>
        <v>46277.581825942325</v>
      </c>
      <c r="R444" s="10">
        <f t="shared" si="82"/>
        <v>0.5430811382858044</v>
      </c>
      <c r="S444" s="5">
        <f t="shared" si="83"/>
        <v>301.77690867085732</v>
      </c>
      <c r="T444" s="5">
        <f t="shared" si="91"/>
        <v>97.302891055888296</v>
      </c>
      <c r="U444" s="10">
        <f t="shared" si="84"/>
        <v>1.1418782647694106E-3</v>
      </c>
      <c r="V444" s="10"/>
      <c r="W444" s="8">
        <f t="shared" si="85"/>
        <v>305.95258954270219</v>
      </c>
      <c r="X444" s="8">
        <f t="shared" si="92"/>
        <v>197.11889455652732</v>
      </c>
      <c r="Y444" s="10">
        <f t="shared" si="89"/>
        <v>2.3132486489038473E-3</v>
      </c>
      <c r="Z444" s="10">
        <f t="shared" si="86"/>
        <v>4.8096243604920409E-2</v>
      </c>
      <c r="AA444" s="10"/>
    </row>
    <row r="445" spans="6:27" x14ac:dyDescent="0.2">
      <c r="F445">
        <v>0.46706424788585843</v>
      </c>
      <c r="G445" s="1">
        <f t="shared" si="87"/>
        <v>467.06424788585844</v>
      </c>
      <c r="H445">
        <v>65.295426906542886</v>
      </c>
      <c r="I445" s="1">
        <v>500</v>
      </c>
      <c r="J445" s="1"/>
      <c r="K445" s="5">
        <v>0.33192315121045524</v>
      </c>
      <c r="L445" s="4">
        <f t="shared" si="88"/>
        <v>331.92315121045522</v>
      </c>
      <c r="M445" s="5">
        <v>73.237127193788737</v>
      </c>
      <c r="N445" s="4">
        <v>500</v>
      </c>
      <c r="P445" s="5">
        <f t="shared" si="81"/>
        <v>506.82791386881354</v>
      </c>
      <c r="Q445" s="5">
        <f t="shared" si="90"/>
        <v>30591.676000576655</v>
      </c>
      <c r="R445" s="10">
        <f t="shared" si="82"/>
        <v>0.27766950181417305</v>
      </c>
      <c r="S445" s="5">
        <f t="shared" si="83"/>
        <v>301.65550299424677</v>
      </c>
      <c r="T445" s="5">
        <f t="shared" si="91"/>
        <v>916.13052854014609</v>
      </c>
      <c r="U445" s="10">
        <f t="shared" si="84"/>
        <v>8.3153831601675693E-3</v>
      </c>
      <c r="V445" s="10"/>
      <c r="W445" s="8">
        <f t="shared" si="85"/>
        <v>305.82425675451373</v>
      </c>
      <c r="X445" s="8">
        <f t="shared" si="92"/>
        <v>681.15229182237351</v>
      </c>
      <c r="Y445" s="10">
        <f t="shared" si="89"/>
        <v>6.1825712826696867E-3</v>
      </c>
      <c r="Z445" s="10">
        <f t="shared" si="86"/>
        <v>7.8629328387502376E-2</v>
      </c>
      <c r="AA445" s="10"/>
    </row>
    <row r="446" spans="6:27" x14ac:dyDescent="0.2">
      <c r="F446">
        <v>0.4122096552896144</v>
      </c>
      <c r="G446" s="1">
        <f t="shared" si="87"/>
        <v>412.20965528961437</v>
      </c>
      <c r="H446">
        <v>66.196697434147154</v>
      </c>
      <c r="I446" s="1">
        <v>500</v>
      </c>
      <c r="J446" s="1"/>
      <c r="K446" s="5">
        <v>0.37759458355709141</v>
      </c>
      <c r="L446" s="4">
        <f t="shared" si="88"/>
        <v>377.59458355709143</v>
      </c>
      <c r="M446" s="5">
        <v>73.826385133919615</v>
      </c>
      <c r="N446" s="4">
        <v>500</v>
      </c>
      <c r="P446" s="5">
        <f t="shared" si="81"/>
        <v>498.04842611696228</v>
      </c>
      <c r="Q446" s="5">
        <f t="shared" si="90"/>
        <v>14509.128187438155</v>
      </c>
      <c r="R446" s="10">
        <f t="shared" si="82"/>
        <v>0.10176297757635196</v>
      </c>
      <c r="S446" s="5">
        <f t="shared" si="83"/>
        <v>296.50794285338435</v>
      </c>
      <c r="T446" s="5">
        <f t="shared" si="91"/>
        <v>6575.0433006120847</v>
      </c>
      <c r="U446" s="10">
        <f t="shared" si="84"/>
        <v>4.611551950743855E-2</v>
      </c>
      <c r="V446" s="10"/>
      <c r="W446" s="8">
        <f t="shared" si="85"/>
        <v>300.38717587286027</v>
      </c>
      <c r="X446" s="8">
        <f t="shared" si="92"/>
        <v>5960.9838013190765</v>
      </c>
      <c r="Y446" s="10">
        <f t="shared" si="89"/>
        <v>4.1808677480141401E-2</v>
      </c>
      <c r="Z446" s="10">
        <f t="shared" si="86"/>
        <v>0.20447170337271953</v>
      </c>
      <c r="AA446" s="10"/>
    </row>
    <row r="447" spans="6:27" x14ac:dyDescent="0.2">
      <c r="F447">
        <v>0.41990255808116767</v>
      </c>
      <c r="G447" s="1">
        <f t="shared" si="87"/>
        <v>419.90255808116768</v>
      </c>
      <c r="H447">
        <v>66.819863163399134</v>
      </c>
      <c r="I447" s="1">
        <v>500</v>
      </c>
      <c r="J447" s="1"/>
      <c r="K447" s="5">
        <v>0.38275144418915896</v>
      </c>
      <c r="L447" s="4">
        <f t="shared" si="88"/>
        <v>382.75144418915897</v>
      </c>
      <c r="M447" s="5">
        <v>73.94748416445286</v>
      </c>
      <c r="N447" s="4">
        <v>500</v>
      </c>
      <c r="P447" s="5">
        <f t="shared" si="81"/>
        <v>496.27385326658197</v>
      </c>
      <c r="Q447" s="5">
        <f t="shared" si="90"/>
        <v>12887.33736274177</v>
      </c>
      <c r="R447" s="10">
        <f t="shared" si="82"/>
        <v>8.7968972934283754E-2</v>
      </c>
      <c r="S447" s="5">
        <f t="shared" si="83"/>
        <v>295.46774241001464</v>
      </c>
      <c r="T447" s="5">
        <f t="shared" si="91"/>
        <v>7618.4445962706041</v>
      </c>
      <c r="U447" s="10">
        <f t="shared" si="84"/>
        <v>5.2003507600276506E-2</v>
      </c>
      <c r="V447" s="10"/>
      <c r="W447" s="8">
        <f t="shared" si="85"/>
        <v>299.28946290332163</v>
      </c>
      <c r="X447" s="8">
        <f t="shared" si="92"/>
        <v>6965.9023201574619</v>
      </c>
      <c r="Y447" s="10">
        <f t="shared" si="89"/>
        <v>4.7549253613581748E-2</v>
      </c>
      <c r="Z447" s="10">
        <f t="shared" si="86"/>
        <v>0.21805791343948458</v>
      </c>
      <c r="AA447" s="10"/>
    </row>
    <row r="448" spans="6:27" x14ac:dyDescent="0.2">
      <c r="F448">
        <v>0.42137219276562782</v>
      </c>
      <c r="G448" s="1">
        <f t="shared" si="87"/>
        <v>421.3721927656278</v>
      </c>
      <c r="H448">
        <v>67.486139295516992</v>
      </c>
      <c r="I448" s="1">
        <v>500</v>
      </c>
      <c r="J448" s="1"/>
      <c r="K448" s="5">
        <v>0.48428739660665338</v>
      </c>
      <c r="L448" s="4">
        <f t="shared" si="88"/>
        <v>484.28739660665337</v>
      </c>
      <c r="M448" s="5">
        <v>75.063494278092108</v>
      </c>
      <c r="N448" s="4">
        <v>500</v>
      </c>
      <c r="P448" s="5">
        <f t="shared" si="81"/>
        <v>480.37888605023193</v>
      </c>
      <c r="Q448" s="5">
        <f t="shared" si="90"/>
        <v>15.276454769657892</v>
      </c>
      <c r="R448" s="10">
        <f t="shared" si="82"/>
        <v>6.5135274067547078E-5</v>
      </c>
      <c r="S448" s="5">
        <f t="shared" si="83"/>
        <v>286.15447284815571</v>
      </c>
      <c r="T448" s="5">
        <f t="shared" si="91"/>
        <v>39256.655477090651</v>
      </c>
      <c r="U448" s="10">
        <f t="shared" si="84"/>
        <v>0.16738131012925031</v>
      </c>
      <c r="V448" s="10"/>
      <c r="W448" s="8">
        <f t="shared" si="85"/>
        <v>289.47611002301124</v>
      </c>
      <c r="X448" s="8">
        <f t="shared" si="92"/>
        <v>37951.437380373944</v>
      </c>
      <c r="Y448" s="10">
        <f t="shared" si="89"/>
        <v>0.16181616168810656</v>
      </c>
      <c r="Z448" s="10">
        <f t="shared" si="86"/>
        <v>0.40226379614390673</v>
      </c>
      <c r="AA448" s="10"/>
    </row>
    <row r="449" spans="6:27" x14ac:dyDescent="0.2">
      <c r="F449">
        <v>0.35441448038267559</v>
      </c>
      <c r="G449" s="1">
        <f t="shared" si="87"/>
        <v>354.41448038267561</v>
      </c>
      <c r="H449">
        <v>67.809079109242447</v>
      </c>
      <c r="I449" s="1">
        <v>500</v>
      </c>
      <c r="J449" s="1"/>
      <c r="K449" s="5">
        <v>0.26555405389161013</v>
      </c>
      <c r="L449" s="4">
        <f t="shared" si="88"/>
        <v>265.55405389161012</v>
      </c>
      <c r="M449" s="5">
        <v>75.378046873928298</v>
      </c>
      <c r="N449" s="4">
        <v>500</v>
      </c>
      <c r="P449" s="5">
        <f t="shared" si="81"/>
        <v>476.0436494368185</v>
      </c>
      <c r="Q449" s="5">
        <f t="shared" si="90"/>
        <v>44305.869832785407</v>
      </c>
      <c r="R449" s="10">
        <f t="shared" si="82"/>
        <v>0.62828312607015502</v>
      </c>
      <c r="S449" s="5">
        <f t="shared" si="83"/>
        <v>283.61554467236704</v>
      </c>
      <c r="T449" s="5">
        <f t="shared" si="91"/>
        <v>326.21744922336694</v>
      </c>
      <c r="U449" s="10">
        <f t="shared" si="84"/>
        <v>4.6259540677164477E-3</v>
      </c>
      <c r="V449" s="10"/>
      <c r="W449" s="8">
        <f t="shared" si="85"/>
        <v>286.80547818430523</v>
      </c>
      <c r="X449" s="8">
        <f t="shared" si="92"/>
        <v>451.62303446815167</v>
      </c>
      <c r="Y449" s="10">
        <f t="shared" si="89"/>
        <v>6.4042785520706082E-3</v>
      </c>
      <c r="Z449" s="10">
        <f t="shared" si="86"/>
        <v>8.0026736482694386E-2</v>
      </c>
      <c r="AA449" s="10"/>
    </row>
    <row r="450" spans="6:27" x14ac:dyDescent="0.2">
      <c r="F450">
        <v>0.34074979214772011</v>
      </c>
      <c r="G450" s="1">
        <f t="shared" si="87"/>
        <v>340.74979214772009</v>
      </c>
      <c r="H450">
        <v>69.269401485991935</v>
      </c>
      <c r="I450" s="1">
        <v>500</v>
      </c>
      <c r="J450" s="1"/>
      <c r="K450" s="5">
        <v>0.27183986488951589</v>
      </c>
      <c r="L450" s="4">
        <f t="shared" si="88"/>
        <v>271.83986488951587</v>
      </c>
      <c r="M450" s="5">
        <v>75.583295202286067</v>
      </c>
      <c r="N450" s="4">
        <v>500</v>
      </c>
      <c r="P450" s="5">
        <f t="shared" si="81"/>
        <v>473.24806224816757</v>
      </c>
      <c r="Q450" s="5">
        <f t="shared" si="90"/>
        <v>40565.261963261597</v>
      </c>
      <c r="R450" s="10">
        <f t="shared" si="82"/>
        <v>0.54894393807254271</v>
      </c>
      <c r="S450" s="5">
        <f t="shared" si="83"/>
        <v>281.97858048122987</v>
      </c>
      <c r="T450" s="5">
        <f t="shared" si="91"/>
        <v>102.79355384966463</v>
      </c>
      <c r="U450" s="10">
        <f t="shared" si="84"/>
        <v>1.3910399077371044E-3</v>
      </c>
      <c r="V450" s="10"/>
      <c r="W450" s="8">
        <f t="shared" si="85"/>
        <v>285.08464776974387</v>
      </c>
      <c r="X450" s="8">
        <f t="shared" si="92"/>
        <v>175.42427354438075</v>
      </c>
      <c r="Y450" s="10">
        <f t="shared" si="89"/>
        <v>2.3739053291503662E-3</v>
      </c>
      <c r="Z450" s="10">
        <f t="shared" si="86"/>
        <v>4.8722739343661357E-2</v>
      </c>
      <c r="AA450" s="10"/>
    </row>
    <row r="451" spans="6:27" x14ac:dyDescent="0.2">
      <c r="F451">
        <v>0.60314629506436934</v>
      </c>
      <c r="G451" s="1">
        <f t="shared" si="87"/>
        <v>603.14629506436938</v>
      </c>
      <c r="H451">
        <v>69.484667301469329</v>
      </c>
      <c r="I451" s="1">
        <v>500</v>
      </c>
      <c r="J451" s="1"/>
      <c r="K451" s="5">
        <v>0.30796652578827122</v>
      </c>
      <c r="L451" s="4">
        <f t="shared" si="88"/>
        <v>307.96652578827121</v>
      </c>
      <c r="M451" s="5">
        <v>76.891857906230825</v>
      </c>
      <c r="N451" s="4">
        <v>500</v>
      </c>
      <c r="P451" s="5">
        <f t="shared" si="81"/>
        <v>456.01860882721121</v>
      </c>
      <c r="Q451" s="5">
        <f t="shared" si="90"/>
        <v>21919.419292169183</v>
      </c>
      <c r="R451" s="10">
        <f t="shared" si="82"/>
        <v>0.23111174506484414</v>
      </c>
      <c r="S451" s="5">
        <f t="shared" si="83"/>
        <v>271.8944275754053</v>
      </c>
      <c r="T451" s="5">
        <f t="shared" si="91"/>
        <v>1301.1962694786439</v>
      </c>
      <c r="U451" s="10">
        <f t="shared" si="84"/>
        <v>1.3719420961964485E-2</v>
      </c>
      <c r="V451" s="10"/>
      <c r="W451" s="8">
        <f t="shared" si="85"/>
        <v>274.50196676739199</v>
      </c>
      <c r="X451" s="8">
        <f t="shared" si="92"/>
        <v>1119.8767104619089</v>
      </c>
      <c r="Y451" s="10">
        <f t="shared" si="89"/>
        <v>1.1807642226397503E-2</v>
      </c>
      <c r="Z451" s="10">
        <f t="shared" si="86"/>
        <v>0.1086629754166409</v>
      </c>
      <c r="AA451" s="10"/>
    </row>
    <row r="452" spans="6:27" x14ac:dyDescent="0.2">
      <c r="F452">
        <v>0.32893484602883444</v>
      </c>
      <c r="G452" s="1">
        <f t="shared" si="87"/>
        <v>328.93484602883444</v>
      </c>
      <c r="H452">
        <v>69.631916537401011</v>
      </c>
      <c r="I452" s="1">
        <v>500</v>
      </c>
      <c r="J452" s="1"/>
      <c r="K452" s="5">
        <v>0.28504624449012644</v>
      </c>
      <c r="L452" s="4">
        <f t="shared" si="88"/>
        <v>285.04624449012647</v>
      </c>
      <c r="M452" s="5">
        <v>78.995876068605128</v>
      </c>
      <c r="N452" s="4">
        <v>500</v>
      </c>
      <c r="P452" s="5">
        <f t="shared" si="81"/>
        <v>430.31854047298225</v>
      </c>
      <c r="Q452" s="5">
        <f t="shared" si="90"/>
        <v>21104.039980130456</v>
      </c>
      <c r="R452" s="10">
        <f t="shared" si="82"/>
        <v>0.25973767812702342</v>
      </c>
      <c r="S452" s="5">
        <f t="shared" si="83"/>
        <v>256.86686599836094</v>
      </c>
      <c r="T452" s="5">
        <f t="shared" si="91"/>
        <v>794.0773721821779</v>
      </c>
      <c r="U452" s="10">
        <f t="shared" si="84"/>
        <v>9.773096198547486E-3</v>
      </c>
      <c r="V452" s="10"/>
      <c r="W452" s="8">
        <f t="shared" si="85"/>
        <v>258.78912746111058</v>
      </c>
      <c r="X452" s="8">
        <f t="shared" si="92"/>
        <v>689.43619467543613</v>
      </c>
      <c r="Y452" s="10">
        <f t="shared" si="89"/>
        <v>8.4852263637827576E-3</v>
      </c>
      <c r="Z452" s="10">
        <f t="shared" si="86"/>
        <v>9.2115288436734305E-2</v>
      </c>
      <c r="AA452" s="10"/>
    </row>
    <row r="453" spans="6:27" x14ac:dyDescent="0.2">
      <c r="F453">
        <v>0.36963906328314389</v>
      </c>
      <c r="G453" s="1">
        <f t="shared" si="87"/>
        <v>369.63906328314391</v>
      </c>
      <c r="H453">
        <v>70.856645232067009</v>
      </c>
      <c r="I453" s="1">
        <v>500</v>
      </c>
      <c r="J453" s="1"/>
      <c r="K453" s="5">
        <v>0.24592798200021723</v>
      </c>
      <c r="L453" s="4">
        <f t="shared" si="88"/>
        <v>245.92798200021724</v>
      </c>
      <c r="M453" s="5">
        <v>79.272345802470952</v>
      </c>
      <c r="N453" s="4">
        <v>500</v>
      </c>
      <c r="P453" s="5">
        <f t="shared" si="81"/>
        <v>427.1121284765868</v>
      </c>
      <c r="Q453" s="5">
        <f t="shared" si="90"/>
        <v>32827.694934370542</v>
      </c>
      <c r="R453" s="10">
        <f t="shared" si="82"/>
        <v>0.54278082480558176</v>
      </c>
      <c r="S453" s="5">
        <f t="shared" si="83"/>
        <v>254.99315087396334</v>
      </c>
      <c r="T453" s="5">
        <f t="shared" si="91"/>
        <v>82.177286709535181</v>
      </c>
      <c r="U453" s="10">
        <f t="shared" si="84"/>
        <v>1.3587385757562191E-3</v>
      </c>
      <c r="V453" s="10"/>
      <c r="W453" s="8">
        <f t="shared" si="85"/>
        <v>256.83478911224091</v>
      </c>
      <c r="X453" s="8">
        <f t="shared" si="92"/>
        <v>118.95844137889013</v>
      </c>
      <c r="Y453" s="10">
        <f t="shared" si="89"/>
        <v>1.9668868331543274E-3</v>
      </c>
      <c r="Z453" s="10">
        <f t="shared" si="86"/>
        <v>4.4349597891686993E-2</v>
      </c>
      <c r="AA453" s="10"/>
    </row>
    <row r="454" spans="6:27" x14ac:dyDescent="0.2">
      <c r="F454">
        <v>0.36891144884801746</v>
      </c>
      <c r="G454" s="1">
        <f t="shared" si="87"/>
        <v>368.91144884801747</v>
      </c>
      <c r="H454">
        <v>71.24680526546517</v>
      </c>
      <c r="I454" s="1">
        <v>500</v>
      </c>
      <c r="J454" s="1"/>
      <c r="K454" s="5">
        <v>0.32185736766647915</v>
      </c>
      <c r="L454" s="4">
        <f t="shared" si="88"/>
        <v>321.85736766647915</v>
      </c>
      <c r="M454" s="5">
        <v>79.927590889238985</v>
      </c>
      <c r="N454" s="4">
        <v>500</v>
      </c>
      <c r="P454" s="5">
        <f t="shared" si="81"/>
        <v>419.66190705654549</v>
      </c>
      <c r="Q454" s="5">
        <f t="shared" si="90"/>
        <v>9565.7279253030374</v>
      </c>
      <c r="R454" s="10">
        <f t="shared" si="82"/>
        <v>9.2340264479575704E-2</v>
      </c>
      <c r="S454" s="5">
        <f t="shared" si="83"/>
        <v>250.64047115209934</v>
      </c>
      <c r="T454" s="5">
        <f t="shared" si="91"/>
        <v>5071.8463491398834</v>
      </c>
      <c r="U454" s="10">
        <f t="shared" si="84"/>
        <v>4.8959748482968767E-2</v>
      </c>
      <c r="V454" s="10"/>
      <c r="W454" s="8">
        <f t="shared" si="85"/>
        <v>252.29893460244787</v>
      </c>
      <c r="X454" s="8">
        <f t="shared" si="92"/>
        <v>4838.37561032332</v>
      </c>
      <c r="Y454" s="10">
        <f t="shared" si="89"/>
        <v>4.6705999480392939E-2</v>
      </c>
      <c r="Z454" s="10">
        <f t="shared" si="86"/>
        <v>0.21611570854612336</v>
      </c>
      <c r="AA454" s="10"/>
    </row>
    <row r="455" spans="6:27" x14ac:dyDescent="0.2">
      <c r="F455">
        <v>0.35191909826617795</v>
      </c>
      <c r="G455" s="1">
        <f t="shared" si="87"/>
        <v>351.91909826617797</v>
      </c>
      <c r="H455">
        <v>71.410001561561742</v>
      </c>
      <c r="I455" s="1">
        <v>500</v>
      </c>
      <c r="J455" s="1"/>
      <c r="K455" s="5">
        <v>0.24066478867505997</v>
      </c>
      <c r="L455" s="4">
        <f t="shared" si="88"/>
        <v>240.66478867505998</v>
      </c>
      <c r="M455" s="5">
        <v>79.954242611493612</v>
      </c>
      <c r="N455" s="4">
        <v>500</v>
      </c>
      <c r="P455" s="5">
        <f t="shared" si="81"/>
        <v>419.36323122580671</v>
      </c>
      <c r="Q455" s="5">
        <f t="shared" si="90"/>
        <v>31933.133370062529</v>
      </c>
      <c r="R455" s="10">
        <f t="shared" si="82"/>
        <v>0.55133609641888692</v>
      </c>
      <c r="S455" s="5">
        <f t="shared" si="83"/>
        <v>250.46600227589491</v>
      </c>
      <c r="T455" s="5">
        <f t="shared" si="91"/>
        <v>96.063788049191558</v>
      </c>
      <c r="U455" s="10">
        <f t="shared" si="84"/>
        <v>1.6585730343614219E-3</v>
      </c>
      <c r="V455" s="10"/>
      <c r="W455" s="8">
        <f t="shared" si="85"/>
        <v>252.11724333412658</v>
      </c>
      <c r="X455" s="8">
        <f t="shared" si="92"/>
        <v>131.15871771797634</v>
      </c>
      <c r="Y455" s="10">
        <f t="shared" si="89"/>
        <v>2.2644985883448925E-3</v>
      </c>
      <c r="Z455" s="10">
        <f t="shared" si="86"/>
        <v>4.7586748032880884E-2</v>
      </c>
      <c r="AA455" s="10"/>
    </row>
    <row r="456" spans="6:27" x14ac:dyDescent="0.2">
      <c r="F456">
        <v>0.31263485199896307</v>
      </c>
      <c r="G456" s="1">
        <f t="shared" si="87"/>
        <v>312.63485199896309</v>
      </c>
      <c r="H456">
        <v>71.555967688769329</v>
      </c>
      <c r="I456" s="1">
        <v>500</v>
      </c>
      <c r="J456" s="1"/>
      <c r="K456" s="5">
        <v>0.27439113541771437</v>
      </c>
      <c r="L456" s="4">
        <f t="shared" si="88"/>
        <v>274.39113541771439</v>
      </c>
      <c r="M456" s="5">
        <v>79.989670598840632</v>
      </c>
      <c r="N456" s="4">
        <v>500</v>
      </c>
      <c r="P456" s="5">
        <f t="shared" si="81"/>
        <v>418.96672323653291</v>
      </c>
      <c r="Q456" s="5">
        <f t="shared" si="90"/>
        <v>20902.100593156905</v>
      </c>
      <c r="R456" s="10">
        <f t="shared" si="82"/>
        <v>0.27761937996015024</v>
      </c>
      <c r="S456" s="5">
        <f t="shared" si="83"/>
        <v>250.23438890701678</v>
      </c>
      <c r="T456" s="5">
        <f t="shared" si="91"/>
        <v>583.54840198210138</v>
      </c>
      <c r="U456" s="10">
        <f t="shared" si="84"/>
        <v>7.7506251016725911E-3</v>
      </c>
      <c r="V456" s="10"/>
      <c r="W456" s="8">
        <f t="shared" si="85"/>
        <v>251.87605625341843</v>
      </c>
      <c r="X456" s="8">
        <f t="shared" si="92"/>
        <v>506.92878977451448</v>
      </c>
      <c r="Y456" s="10">
        <f t="shared" si="89"/>
        <v>6.7329719170533715E-3</v>
      </c>
      <c r="Z456" s="10">
        <f t="shared" si="86"/>
        <v>8.2054688574470694E-2</v>
      </c>
      <c r="AA456" s="10"/>
    </row>
    <row r="457" spans="6:27" x14ac:dyDescent="0.2">
      <c r="F457">
        <v>0.30728253308311171</v>
      </c>
      <c r="G457" s="1">
        <f t="shared" si="87"/>
        <v>307.28253308311173</v>
      </c>
      <c r="H457">
        <v>71.695747643736482</v>
      </c>
      <c r="I457" s="1">
        <v>500</v>
      </c>
      <c r="J457" s="1"/>
      <c r="K457" s="5">
        <v>0.27720304541441126</v>
      </c>
      <c r="L457" s="4">
        <f t="shared" si="88"/>
        <v>277.20304541441129</v>
      </c>
      <c r="M457" s="5">
        <v>80.811882813001063</v>
      </c>
      <c r="N457" s="4">
        <v>500</v>
      </c>
      <c r="P457" s="5">
        <f t="shared" ref="P457:P520" si="93">(((8.314*N457)/$M457)*(1+P$5/($M457-P$4))-P$3/($M457^2))</f>
        <v>409.92856651926127</v>
      </c>
      <c r="Q457" s="5">
        <f t="shared" si="90"/>
        <v>17616.063952553977</v>
      </c>
      <c r="R457" s="10">
        <f t="shared" ref="R457:R520" si="94">(ABS(P457-L457)/L457)^2</f>
        <v>0.22925186838850942</v>
      </c>
      <c r="S457" s="5">
        <f t="shared" ref="S457:S520" si="95">(((8.314*N457)/$M457)*(1+S$5/($M457-S$4))-S$3/($M457^2))</f>
        <v>244.95591770583005</v>
      </c>
      <c r="T457" s="5">
        <f t="shared" si="91"/>
        <v>1039.8772454535483</v>
      </c>
      <c r="U457" s="10">
        <f t="shared" ref="U457:U520" si="96">(ABS(S457-L457)/L457)^2</f>
        <v>1.353275067898242E-2</v>
      </c>
      <c r="V457" s="10"/>
      <c r="W457" s="8">
        <f t="shared" ref="W457:W520" si="97">(((8.314*N457)/$M457)*(1+W$5/($M457-W$4))-W$3/($M457^2))</f>
        <v>246.38380634928848</v>
      </c>
      <c r="X457" s="8">
        <f t="shared" si="92"/>
        <v>949.82549655319224</v>
      </c>
      <c r="Y457" s="10">
        <f t="shared" si="89"/>
        <v>1.236083555976724E-2</v>
      </c>
      <c r="Z457" s="10">
        <f t="shared" ref="Z457:Z520" si="98">(ABS(W457-L457)/L457)</f>
        <v>0.11117929465402827</v>
      </c>
      <c r="AA457" s="10"/>
    </row>
    <row r="458" spans="6:27" x14ac:dyDescent="0.2">
      <c r="F458">
        <v>0.34317080110158626</v>
      </c>
      <c r="G458" s="1">
        <f t="shared" ref="G458:G521" si="99">F458*1000</f>
        <v>343.17080110158628</v>
      </c>
      <c r="H458">
        <v>72.185709713622302</v>
      </c>
      <c r="I458" s="1">
        <v>500</v>
      </c>
      <c r="J458" s="1"/>
      <c r="K458" s="5">
        <v>0.22763962333553686</v>
      </c>
      <c r="L458" s="4">
        <f t="shared" ref="L458:L521" si="100">K458*1000</f>
        <v>227.63962333553687</v>
      </c>
      <c r="M458" s="5">
        <v>81.316775021991532</v>
      </c>
      <c r="N458" s="4">
        <v>500</v>
      </c>
      <c r="P458" s="5">
        <f t="shared" si="93"/>
        <v>404.53041090707779</v>
      </c>
      <c r="Q458" s="5">
        <f t="shared" si="90"/>
        <v>31290.350727680019</v>
      </c>
      <c r="R458" s="10">
        <f t="shared" si="94"/>
        <v>0.60383003924181011</v>
      </c>
      <c r="S458" s="5">
        <f t="shared" si="95"/>
        <v>241.80419527298992</v>
      </c>
      <c r="T458" s="5">
        <f t="shared" si="91"/>
        <v>200.63509817128238</v>
      </c>
      <c r="U458" s="10">
        <f t="shared" si="96"/>
        <v>3.8717846359861601E-3</v>
      </c>
      <c r="V458" s="10"/>
      <c r="W458" s="8">
        <f t="shared" si="97"/>
        <v>243.1084595247186</v>
      </c>
      <c r="X458" s="8">
        <f t="shared" si="92"/>
        <v>239.28489304773834</v>
      </c>
      <c r="Y458" s="10">
        <f t="shared" si="89"/>
        <v>4.617634606159016E-3</v>
      </c>
      <c r="Z458" s="10">
        <f t="shared" si="98"/>
        <v>6.795317951471451E-2</v>
      </c>
      <c r="AA458" s="10"/>
    </row>
    <row r="459" spans="6:27" x14ac:dyDescent="0.2">
      <c r="F459">
        <v>0.29191268589073477</v>
      </c>
      <c r="G459" s="1">
        <f t="shared" si="99"/>
        <v>291.91268589073479</v>
      </c>
      <c r="H459">
        <v>73.223426907390646</v>
      </c>
      <c r="I459" s="1">
        <v>500</v>
      </c>
      <c r="J459" s="1"/>
      <c r="K459" s="5">
        <v>0.29413855756114549</v>
      </c>
      <c r="L459" s="4">
        <f t="shared" si="100"/>
        <v>294.13855756114549</v>
      </c>
      <c r="M459" s="5">
        <v>82.441426534798751</v>
      </c>
      <c r="N459" s="4">
        <v>500</v>
      </c>
      <c r="P459" s="5">
        <f t="shared" si="93"/>
        <v>392.90268792065808</v>
      </c>
      <c r="Q459" s="5">
        <f t="shared" si="90"/>
        <v>9754.3534456707966</v>
      </c>
      <c r="R459" s="10">
        <f t="shared" si="94"/>
        <v>0.11274429399129234</v>
      </c>
      <c r="S459" s="5">
        <f t="shared" si="95"/>
        <v>235.01758177352923</v>
      </c>
      <c r="T459" s="5">
        <f t="shared" si="91"/>
        <v>3495.289778079908</v>
      </c>
      <c r="U459" s="10">
        <f t="shared" si="96"/>
        <v>4.0399805124910572E-2</v>
      </c>
      <c r="V459" s="10"/>
      <c r="W459" s="8">
        <f t="shared" si="97"/>
        <v>236.06583163011095</v>
      </c>
      <c r="X459" s="8">
        <f t="shared" si="92"/>
        <v>3372.4414970610515</v>
      </c>
      <c r="Y459" s="10">
        <f t="shared" si="89"/>
        <v>3.8979880904544947E-2</v>
      </c>
      <c r="Z459" s="10">
        <f t="shared" si="98"/>
        <v>0.19743323151016129</v>
      </c>
      <c r="AA459" s="10"/>
    </row>
    <row r="460" spans="6:27" x14ac:dyDescent="0.2">
      <c r="F460">
        <v>0.33192315121045524</v>
      </c>
      <c r="G460" s="1">
        <f t="shared" si="99"/>
        <v>331.92315121045522</v>
      </c>
      <c r="H460">
        <v>73.237127193788737</v>
      </c>
      <c r="I460" s="1">
        <v>500</v>
      </c>
      <c r="J460" s="1"/>
      <c r="K460" s="5">
        <v>0.22139428700967323</v>
      </c>
      <c r="L460" s="4">
        <f t="shared" si="100"/>
        <v>221.39428700967323</v>
      </c>
      <c r="M460" s="5">
        <v>82.75525903112667</v>
      </c>
      <c r="N460" s="4">
        <v>500</v>
      </c>
      <c r="P460" s="5">
        <f t="shared" si="93"/>
        <v>389.75224075162544</v>
      </c>
      <c r="Q460" s="5">
        <f t="shared" si="90"/>
        <v>28344.400588177316</v>
      </c>
      <c r="R460" s="10">
        <f t="shared" si="94"/>
        <v>0.57827505344393981</v>
      </c>
      <c r="S460" s="5">
        <f t="shared" si="95"/>
        <v>233.17931504854616</v>
      </c>
      <c r="T460" s="5">
        <f t="shared" si="91"/>
        <v>138.88688587702097</v>
      </c>
      <c r="U460" s="10">
        <f t="shared" si="96"/>
        <v>2.8335339497952429E-3</v>
      </c>
      <c r="V460" s="10"/>
      <c r="W460" s="8">
        <f t="shared" si="97"/>
        <v>234.16060990983917</v>
      </c>
      <c r="X460" s="8">
        <f t="shared" si="92"/>
        <v>162.9790003913011</v>
      </c>
      <c r="Y460" s="10">
        <f t="shared" si="89"/>
        <v>3.3250549740265313E-3</v>
      </c>
      <c r="Z460" s="10">
        <f t="shared" si="98"/>
        <v>5.7663289656648374E-2</v>
      </c>
      <c r="AA460" s="10"/>
    </row>
    <row r="461" spans="6:27" x14ac:dyDescent="0.2">
      <c r="F461">
        <v>0.37759458355709141</v>
      </c>
      <c r="G461" s="1">
        <f t="shared" si="99"/>
        <v>377.59458355709143</v>
      </c>
      <c r="H461">
        <v>73.826385133919615</v>
      </c>
      <c r="I461" s="1">
        <v>500</v>
      </c>
      <c r="J461" s="1"/>
      <c r="K461" s="5">
        <v>0.2480190350888648</v>
      </c>
      <c r="L461" s="4">
        <f t="shared" si="100"/>
        <v>248.0190350888648</v>
      </c>
      <c r="M461" s="5">
        <v>83.032546153337805</v>
      </c>
      <c r="N461" s="4">
        <v>500</v>
      </c>
      <c r="P461" s="5">
        <f t="shared" si="93"/>
        <v>387.00181091055589</v>
      </c>
      <c r="Q461" s="5">
        <f t="shared" si="90"/>
        <v>19316.211975102444</v>
      </c>
      <c r="R461" s="10">
        <f t="shared" si="94"/>
        <v>0.31401611453400674</v>
      </c>
      <c r="S461" s="5">
        <f t="shared" si="95"/>
        <v>231.57463212478712</v>
      </c>
      <c r="T461" s="5">
        <f t="shared" si="91"/>
        <v>270.41838884496684</v>
      </c>
      <c r="U461" s="10">
        <f t="shared" si="96"/>
        <v>4.3960861411696285E-3</v>
      </c>
      <c r="V461" s="10"/>
      <c r="W461" s="8">
        <f t="shared" si="97"/>
        <v>232.49831172912872</v>
      </c>
      <c r="X461" s="8">
        <f t="shared" si="92"/>
        <v>240.89285360945726</v>
      </c>
      <c r="Y461" s="10">
        <f t="shared" si="89"/>
        <v>3.9161010454302533E-3</v>
      </c>
      <c r="Z461" s="10">
        <f t="shared" si="98"/>
        <v>6.2578758739929102E-2</v>
      </c>
      <c r="AA461" s="10"/>
    </row>
    <row r="462" spans="6:27" x14ac:dyDescent="0.2">
      <c r="F462">
        <v>0.38275144418915896</v>
      </c>
      <c r="G462" s="1">
        <f t="shared" si="99"/>
        <v>382.75144418915897</v>
      </c>
      <c r="H462">
        <v>73.94748416445286</v>
      </c>
      <c r="I462" s="1">
        <v>500</v>
      </c>
      <c r="J462" s="1"/>
      <c r="K462" s="5">
        <v>0.20765174351009391</v>
      </c>
      <c r="L462" s="4">
        <f t="shared" si="100"/>
        <v>207.65174351009392</v>
      </c>
      <c r="M462" s="5">
        <v>84.779736016412912</v>
      </c>
      <c r="N462" s="4">
        <v>500</v>
      </c>
      <c r="P462" s="5">
        <f t="shared" si="93"/>
        <v>370.35710255893019</v>
      </c>
      <c r="Q462" s="5">
        <f t="shared" si="90"/>
        <v>26473.033863210727</v>
      </c>
      <c r="R462" s="10">
        <f t="shared" si="94"/>
        <v>0.61394936046451731</v>
      </c>
      <c r="S462" s="5">
        <f t="shared" si="95"/>
        <v>221.86700229541447</v>
      </c>
      <c r="T462" s="5">
        <f t="shared" si="91"/>
        <v>202.07358233363288</v>
      </c>
      <c r="U462" s="10">
        <f t="shared" si="96"/>
        <v>4.6863894513018683E-3</v>
      </c>
      <c r="V462" s="10"/>
      <c r="W462" s="8">
        <f t="shared" si="97"/>
        <v>222.45864110805789</v>
      </c>
      <c r="X462" s="8">
        <f t="shared" si="92"/>
        <v>219.24421647659111</v>
      </c>
      <c r="Y462" s="10">
        <f t="shared" si="89"/>
        <v>5.0846022101911827E-3</v>
      </c>
      <c r="Z462" s="10">
        <f t="shared" si="98"/>
        <v>7.1306396698972124E-2</v>
      </c>
      <c r="AA462" s="10"/>
    </row>
    <row r="463" spans="6:27" x14ac:dyDescent="0.2">
      <c r="F463">
        <v>0.48428739660665338</v>
      </c>
      <c r="G463" s="1">
        <f t="shared" si="99"/>
        <v>484.28739660665337</v>
      </c>
      <c r="H463">
        <v>75.063494278092108</v>
      </c>
      <c r="I463" s="1">
        <v>500</v>
      </c>
      <c r="J463" s="1"/>
      <c r="K463" s="5">
        <v>0.25207717320943257</v>
      </c>
      <c r="L463" s="4">
        <f t="shared" si="100"/>
        <v>252.07717320943257</v>
      </c>
      <c r="M463" s="5">
        <v>84.948439538882809</v>
      </c>
      <c r="N463" s="4">
        <v>500</v>
      </c>
      <c r="P463" s="5">
        <f t="shared" si="93"/>
        <v>368.8101718388254</v>
      </c>
      <c r="Q463" s="5">
        <f t="shared" si="90"/>
        <v>13626.592969009827</v>
      </c>
      <c r="R463" s="10">
        <f t="shared" si="94"/>
        <v>0.21444713257110051</v>
      </c>
      <c r="S463" s="5">
        <f t="shared" si="95"/>
        <v>220.9650776192002</v>
      </c>
      <c r="T463" s="5">
        <f t="shared" si="91"/>
        <v>967.96249201575654</v>
      </c>
      <c r="U463" s="10">
        <f t="shared" si="96"/>
        <v>1.5233212096467229E-2</v>
      </c>
      <c r="V463" s="10"/>
      <c r="W463" s="8">
        <f t="shared" si="97"/>
        <v>221.52730275980673</v>
      </c>
      <c r="X463" s="8">
        <f t="shared" si="92"/>
        <v>933.29458448892228</v>
      </c>
      <c r="Y463" s="10">
        <f t="shared" si="89"/>
        <v>1.4687629398115748E-2</v>
      </c>
      <c r="Z463" s="10">
        <f t="shared" si="98"/>
        <v>0.12119253029009563</v>
      </c>
      <c r="AA463" s="10"/>
    </row>
    <row r="464" spans="6:27" x14ac:dyDescent="0.2">
      <c r="F464">
        <v>0.26555405389161013</v>
      </c>
      <c r="G464" s="1">
        <f t="shared" si="99"/>
        <v>265.55405389161012</v>
      </c>
      <c r="H464">
        <v>75.378046873928298</v>
      </c>
      <c r="I464" s="1">
        <v>500</v>
      </c>
      <c r="J464" s="1"/>
      <c r="K464" s="5">
        <v>0.18659011738089989</v>
      </c>
      <c r="L464" s="4">
        <f t="shared" si="100"/>
        <v>186.5901173808999</v>
      </c>
      <c r="M464" s="5">
        <v>87.691219927366078</v>
      </c>
      <c r="N464" s="4">
        <v>500</v>
      </c>
      <c r="P464" s="5">
        <f t="shared" si="93"/>
        <v>345.03080425874958</v>
      </c>
      <c r="Q464" s="5">
        <f t="shared" si="90"/>
        <v>25103.451258324811</v>
      </c>
      <c r="R464" s="10">
        <f t="shared" si="94"/>
        <v>0.72103468577167762</v>
      </c>
      <c r="S464" s="5">
        <f t="shared" si="95"/>
        <v>207.10637561783423</v>
      </c>
      <c r="T464" s="5">
        <f t="shared" si="91"/>
        <v>420.91685204457593</v>
      </c>
      <c r="U464" s="10">
        <f t="shared" si="96"/>
        <v>1.2089797814128018E-2</v>
      </c>
      <c r="V464" s="10"/>
      <c r="W464" s="8">
        <f t="shared" si="97"/>
        <v>207.24722603067812</v>
      </c>
      <c r="X464" s="8">
        <f t="shared" si="92"/>
        <v>426.71613776874227</v>
      </c>
      <c r="Y464" s="10">
        <f t="shared" si="89"/>
        <v>1.2256367984770903E-2</v>
      </c>
      <c r="Z464" s="10">
        <f t="shared" si="98"/>
        <v>0.11070848199108731</v>
      </c>
      <c r="AA464" s="10"/>
    </row>
    <row r="465" spans="6:27" x14ac:dyDescent="0.2">
      <c r="F465">
        <v>0.27183986488951589</v>
      </c>
      <c r="G465" s="1">
        <f t="shared" si="99"/>
        <v>271.83986488951587</v>
      </c>
      <c r="H465">
        <v>75.583295202286067</v>
      </c>
      <c r="I465" s="1">
        <v>500</v>
      </c>
      <c r="J465" s="1"/>
      <c r="K465" s="5">
        <v>0.22961885040497296</v>
      </c>
      <c r="L465" s="4">
        <f t="shared" si="100"/>
        <v>229.61885040497296</v>
      </c>
      <c r="M465" s="5">
        <v>87.746975267537692</v>
      </c>
      <c r="N465" s="4">
        <v>500</v>
      </c>
      <c r="P465" s="5">
        <f t="shared" si="93"/>
        <v>344.57284577004793</v>
      </c>
      <c r="Q465" s="5">
        <f t="shared" si="90"/>
        <v>13214.421050393679</v>
      </c>
      <c r="R465" s="10">
        <f t="shared" si="94"/>
        <v>0.25063000570315347</v>
      </c>
      <c r="S465" s="5">
        <f t="shared" si="95"/>
        <v>206.8395741526594</v>
      </c>
      <c r="T465" s="5">
        <f t="shared" si="91"/>
        <v>518.89542657921675</v>
      </c>
      <c r="U465" s="10">
        <f t="shared" si="96"/>
        <v>9.8415786228496869E-3</v>
      </c>
      <c r="V465" s="10"/>
      <c r="W465" s="8">
        <f t="shared" si="97"/>
        <v>206.97287469430034</v>
      </c>
      <c r="X465" s="8">
        <f t="shared" si="92"/>
        <v>512.84021588837413</v>
      </c>
      <c r="Y465" s="10">
        <f t="shared" si="89"/>
        <v>9.7267330700863703E-3</v>
      </c>
      <c r="Z465" s="10">
        <f t="shared" si="98"/>
        <v>9.8624201239281881E-2</v>
      </c>
      <c r="AA465" s="10"/>
    </row>
    <row r="466" spans="6:27" x14ac:dyDescent="0.2">
      <c r="F466">
        <v>0.30796652578827122</v>
      </c>
      <c r="G466" s="1">
        <f t="shared" si="99"/>
        <v>307.96652578827121</v>
      </c>
      <c r="H466">
        <v>76.891857906230825</v>
      </c>
      <c r="I466" s="1">
        <v>500</v>
      </c>
      <c r="J466" s="1"/>
      <c r="K466" s="5">
        <v>0.19195130893127796</v>
      </c>
      <c r="L466" s="4">
        <f t="shared" si="100"/>
        <v>191.95130893127796</v>
      </c>
      <c r="M466" s="5">
        <v>88.046153220613746</v>
      </c>
      <c r="N466" s="4">
        <v>500</v>
      </c>
      <c r="P466" s="5">
        <f t="shared" si="93"/>
        <v>342.13187918031593</v>
      </c>
      <c r="Q466" s="5">
        <f t="shared" si="90"/>
        <v>22554.203680326227</v>
      </c>
      <c r="R466" s="10">
        <f t="shared" si="94"/>
        <v>0.6121323647629584</v>
      </c>
      <c r="S466" s="5">
        <f t="shared" si="95"/>
        <v>205.41755311135645</v>
      </c>
      <c r="T466" s="5">
        <f t="shared" si="91"/>
        <v>181.33973231749781</v>
      </c>
      <c r="U466" s="10">
        <f t="shared" si="96"/>
        <v>4.9216510031706087E-3</v>
      </c>
      <c r="V466" s="10"/>
      <c r="W466" s="8">
        <f t="shared" si="97"/>
        <v>205.51097113955251</v>
      </c>
      <c r="X466" s="8">
        <f t="shared" si="92"/>
        <v>183.86443920250892</v>
      </c>
      <c r="Y466" s="10">
        <f t="shared" si="89"/>
        <v>4.990172810358298E-3</v>
      </c>
      <c r="Z466" s="10">
        <f t="shared" si="98"/>
        <v>7.0641155216759427E-2</v>
      </c>
      <c r="AA466" s="10"/>
    </row>
    <row r="467" spans="6:27" x14ac:dyDescent="0.2">
      <c r="F467">
        <v>0.28504624449012644</v>
      </c>
      <c r="G467" s="1">
        <f t="shared" si="99"/>
        <v>285.04624449012647</v>
      </c>
      <c r="H467">
        <v>78.995876068605128</v>
      </c>
      <c r="I467" s="1">
        <v>500</v>
      </c>
      <c r="J467" s="1"/>
      <c r="K467" s="5">
        <v>0.21073645441610253</v>
      </c>
      <c r="L467" s="4">
        <f t="shared" si="100"/>
        <v>210.73645441610253</v>
      </c>
      <c r="M467" s="5">
        <v>90.061700920660513</v>
      </c>
      <c r="N467" s="4">
        <v>500</v>
      </c>
      <c r="P467" s="5">
        <f t="shared" si="93"/>
        <v>326.37941362484423</v>
      </c>
      <c r="Q467" s="5">
        <f t="shared" si="90"/>
        <v>13373.294014554696</v>
      </c>
      <c r="R467" s="10">
        <f t="shared" si="94"/>
        <v>0.30113348829018771</v>
      </c>
      <c r="S467" s="5">
        <f t="shared" si="95"/>
        <v>196.24296870135535</v>
      </c>
      <c r="T467" s="5">
        <f t="shared" si="91"/>
        <v>210.06112816358058</v>
      </c>
      <c r="U467" s="10">
        <f t="shared" si="96"/>
        <v>4.7300567989626693E-3</v>
      </c>
      <c r="V467" s="10"/>
      <c r="W467" s="8">
        <f t="shared" si="97"/>
        <v>196.09351758770504</v>
      </c>
      <c r="X467" s="8">
        <f t="shared" si="92"/>
        <v>214.4155989604397</v>
      </c>
      <c r="Y467" s="10">
        <f t="shared" si="89"/>
        <v>4.8281087059415207E-3</v>
      </c>
      <c r="Z467" s="10">
        <f t="shared" si="98"/>
        <v>6.9484593299101352E-2</v>
      </c>
      <c r="AA467" s="10"/>
    </row>
    <row r="468" spans="6:27" x14ac:dyDescent="0.2">
      <c r="F468">
        <v>0.24592798200021723</v>
      </c>
      <c r="G468" s="1">
        <f t="shared" si="99"/>
        <v>245.92798200021724</v>
      </c>
      <c r="H468">
        <v>79.272345802470952</v>
      </c>
      <c r="I468" s="1">
        <v>500</v>
      </c>
      <c r="J468" s="1"/>
      <c r="K468" s="5">
        <v>0.17725134235821677</v>
      </c>
      <c r="L468" s="4">
        <f t="shared" si="100"/>
        <v>177.25134235821676</v>
      </c>
      <c r="M468" s="5">
        <v>90.31739052372231</v>
      </c>
      <c r="N468" s="4">
        <v>500</v>
      </c>
      <c r="P468" s="5">
        <f t="shared" si="93"/>
        <v>324.46359614932061</v>
      </c>
      <c r="Q468" s="5">
        <f t="shared" si="90"/>
        <v>21671.447666256368</v>
      </c>
      <c r="R468" s="10">
        <f t="shared" si="94"/>
        <v>0.68977723601210739</v>
      </c>
      <c r="S468" s="5">
        <f t="shared" si="95"/>
        <v>195.12740230327458</v>
      </c>
      <c r="T468" s="5">
        <f t="shared" si="91"/>
        <v>319.55351915930055</v>
      </c>
      <c r="U468" s="10">
        <f t="shared" si="96"/>
        <v>1.0171020718050669E-2</v>
      </c>
      <c r="V468" s="10"/>
      <c r="W468" s="8">
        <f t="shared" si="97"/>
        <v>194.9501223000054</v>
      </c>
      <c r="X468" s="8">
        <f t="shared" si="92"/>
        <v>313.24681142786</v>
      </c>
      <c r="Y468" s="10">
        <f t="shared" si="89"/>
        <v>9.9702854697957602E-3</v>
      </c>
      <c r="Z468" s="10">
        <f t="shared" si="98"/>
        <v>9.9851316815532082E-2</v>
      </c>
      <c r="AA468" s="10"/>
    </row>
    <row r="469" spans="6:27" x14ac:dyDescent="0.2">
      <c r="F469">
        <v>0.32185736766647915</v>
      </c>
      <c r="G469" s="1">
        <f t="shared" si="99"/>
        <v>321.85736766647915</v>
      </c>
      <c r="H469">
        <v>79.927590889238985</v>
      </c>
      <c r="I469" s="1">
        <v>500</v>
      </c>
      <c r="J469" s="1"/>
      <c r="K469" s="5">
        <v>0.21750344578006076</v>
      </c>
      <c r="L469" s="4">
        <f t="shared" si="100"/>
        <v>217.50344578006076</v>
      </c>
      <c r="M469" s="5">
        <v>90.658573014691996</v>
      </c>
      <c r="N469" s="4">
        <v>500</v>
      </c>
      <c r="P469" s="5">
        <f t="shared" si="93"/>
        <v>321.93489831734109</v>
      </c>
      <c r="Q469" s="5">
        <f t="shared" si="90"/>
        <v>10905.928279046235</v>
      </c>
      <c r="R469" s="10">
        <f t="shared" si="94"/>
        <v>0.23053154137728055</v>
      </c>
      <c r="S469" s="5">
        <f t="shared" si="95"/>
        <v>193.65503647413021</v>
      </c>
      <c r="T469" s="5">
        <f t="shared" si="91"/>
        <v>568.74662642319458</v>
      </c>
      <c r="U469" s="10">
        <f t="shared" si="96"/>
        <v>1.2022272023774379E-2</v>
      </c>
      <c r="V469" s="10"/>
      <c r="W469" s="8">
        <f t="shared" si="97"/>
        <v>193.44159083049493</v>
      </c>
      <c r="X469" s="8">
        <f t="shared" si="92"/>
        <v>578.97286361394549</v>
      </c>
      <c r="Y469" s="10">
        <f t="shared" si="89"/>
        <v>1.2238436128447881E-2</v>
      </c>
      <c r="Z469" s="10">
        <f t="shared" si="98"/>
        <v>0.11062746552483195</v>
      </c>
      <c r="AA469" s="10"/>
    </row>
    <row r="470" spans="6:27" x14ac:dyDescent="0.2">
      <c r="F470">
        <v>0.24066478867505997</v>
      </c>
      <c r="G470" s="1">
        <f t="shared" si="99"/>
        <v>240.66478867505998</v>
      </c>
      <c r="H470">
        <v>79.954242611493612</v>
      </c>
      <c r="I470" s="1">
        <v>500</v>
      </c>
      <c r="J470" s="1"/>
      <c r="K470" s="5">
        <v>0.20061047716142344</v>
      </c>
      <c r="L470" s="4">
        <f t="shared" si="100"/>
        <v>200.61047716142343</v>
      </c>
      <c r="M470" s="5">
        <v>91.164641764256771</v>
      </c>
      <c r="N470" s="4">
        <v>500</v>
      </c>
      <c r="P470" s="5">
        <f t="shared" si="93"/>
        <v>318.24139928983493</v>
      </c>
      <c r="Q470" s="5">
        <f t="shared" si="90"/>
        <v>13837.03384078041</v>
      </c>
      <c r="R470" s="10">
        <f t="shared" si="94"/>
        <v>0.34382367756686921</v>
      </c>
      <c r="S470" s="5">
        <f t="shared" si="95"/>
        <v>191.50460129697063</v>
      </c>
      <c r="T470" s="5">
        <f t="shared" si="91"/>
        <v>82.916975258823996</v>
      </c>
      <c r="U470" s="10">
        <f t="shared" si="96"/>
        <v>2.0603273573118665E-3</v>
      </c>
      <c r="V470" s="10"/>
      <c r="W470" s="8">
        <f t="shared" si="97"/>
        <v>191.23948675660444</v>
      </c>
      <c r="X470" s="8">
        <f t="shared" si="92"/>
        <v>87.815461167209705</v>
      </c>
      <c r="Y470" s="10">
        <f t="shared" si="89"/>
        <v>2.1820453106615903E-3</v>
      </c>
      <c r="Z470" s="10">
        <f t="shared" si="98"/>
        <v>4.6712367855436213E-2</v>
      </c>
      <c r="AA470" s="10"/>
    </row>
    <row r="471" spans="6:27" x14ac:dyDescent="0.2">
      <c r="F471">
        <v>0.27439113541771437</v>
      </c>
      <c r="G471" s="1">
        <f t="shared" si="99"/>
        <v>274.39113541771439</v>
      </c>
      <c r="H471">
        <v>79.989670598840632</v>
      </c>
      <c r="I471" s="1">
        <v>500</v>
      </c>
      <c r="J471" s="1"/>
      <c r="K471" s="5">
        <v>0.2379476380072833</v>
      </c>
      <c r="L471" s="4">
        <f t="shared" si="100"/>
        <v>237.9476380072833</v>
      </c>
      <c r="M471" s="5">
        <v>92.158485620004143</v>
      </c>
      <c r="N471" s="4">
        <v>500</v>
      </c>
      <c r="P471" s="5">
        <f t="shared" si="93"/>
        <v>311.18111075028611</v>
      </c>
      <c r="Q471" s="5">
        <f t="shared" si="90"/>
        <v>5363.1415300001354</v>
      </c>
      <c r="R471" s="10">
        <f t="shared" si="94"/>
        <v>9.4723221896367851E-2</v>
      </c>
      <c r="S471" s="5">
        <f t="shared" si="95"/>
        <v>187.39441620978437</v>
      </c>
      <c r="T471" s="5">
        <f t="shared" si="91"/>
        <v>2555.6282341071214</v>
      </c>
      <c r="U471" s="10">
        <f t="shared" si="96"/>
        <v>4.513722767706739E-2</v>
      </c>
      <c r="V471" s="10"/>
      <c r="W471" s="8">
        <f t="shared" si="97"/>
        <v>187.03434587290081</v>
      </c>
      <c r="X471" s="8">
        <f t="shared" si="92"/>
        <v>2592.1633159609737</v>
      </c>
      <c r="Y471" s="10">
        <f t="shared" si="89"/>
        <v>4.5782506315732052E-2</v>
      </c>
      <c r="Z471" s="10">
        <f t="shared" si="98"/>
        <v>0.21396847037760505</v>
      </c>
      <c r="AA471" s="10"/>
    </row>
    <row r="472" spans="6:27" x14ac:dyDescent="0.2">
      <c r="F472">
        <v>0.27720304541441126</v>
      </c>
      <c r="G472" s="1">
        <f t="shared" si="99"/>
        <v>277.20304541441129</v>
      </c>
      <c r="H472">
        <v>80.811882813001063</v>
      </c>
      <c r="I472" s="1">
        <v>500</v>
      </c>
      <c r="J472" s="1"/>
      <c r="K472" s="5">
        <v>0.16612033122527714</v>
      </c>
      <c r="L472" s="4">
        <f t="shared" si="100"/>
        <v>166.12033122527714</v>
      </c>
      <c r="M472" s="5">
        <v>93.346858124702166</v>
      </c>
      <c r="N472" s="4">
        <v>500</v>
      </c>
      <c r="P472" s="5">
        <f t="shared" si="93"/>
        <v>303.06068580001153</v>
      </c>
      <c r="Q472" s="5">
        <f t="shared" si="90"/>
        <v>18752.660711053977</v>
      </c>
      <c r="R472" s="10">
        <f t="shared" si="94"/>
        <v>0.67954358860986264</v>
      </c>
      <c r="S472" s="5">
        <f t="shared" si="95"/>
        <v>182.66775389785087</v>
      </c>
      <c r="T472" s="5">
        <f t="shared" si="91"/>
        <v>273.81719710480718</v>
      </c>
      <c r="U472" s="10">
        <f t="shared" si="96"/>
        <v>9.9223637440426348E-3</v>
      </c>
      <c r="V472" s="10"/>
      <c r="W472" s="8">
        <f t="shared" si="97"/>
        <v>182.20464231578757</v>
      </c>
      <c r="X472" s="8">
        <f t="shared" si="92"/>
        <v>258.70506325631669</v>
      </c>
      <c r="Y472" s="10">
        <f t="shared" ref="Y472:Y535" si="101">(ABS(W472-L472)/L472)^2</f>
        <v>9.3747425917598323E-3</v>
      </c>
      <c r="Z472" s="10">
        <f t="shared" si="98"/>
        <v>9.6823254395624572E-2</v>
      </c>
      <c r="AA472" s="10"/>
    </row>
    <row r="473" spans="6:27" x14ac:dyDescent="0.2">
      <c r="F473">
        <v>0.22763962333553686</v>
      </c>
      <c r="G473" s="1">
        <f t="shared" si="99"/>
        <v>227.63962333553687</v>
      </c>
      <c r="H473">
        <v>81.316775021991532</v>
      </c>
      <c r="I473" s="1">
        <v>500</v>
      </c>
      <c r="J473" s="1"/>
      <c r="K473" s="5">
        <v>0.16078696673460705</v>
      </c>
      <c r="L473" s="4">
        <f t="shared" si="100"/>
        <v>160.78696673460703</v>
      </c>
      <c r="M473" s="5">
        <v>94.109313168609759</v>
      </c>
      <c r="N473" s="4">
        <v>500</v>
      </c>
      <c r="P473" s="5">
        <f t="shared" si="93"/>
        <v>298.02670511327983</v>
      </c>
      <c r="Q473" s="5">
        <f t="shared" si="90"/>
        <v>18834.745790246554</v>
      </c>
      <c r="R473" s="10">
        <f t="shared" si="94"/>
        <v>0.72854784587013122</v>
      </c>
      <c r="S473" s="5">
        <f t="shared" si="95"/>
        <v>179.73794509972311</v>
      </c>
      <c r="T473" s="5">
        <f t="shared" si="91"/>
        <v>359.13958099509739</v>
      </c>
      <c r="U473" s="10">
        <f t="shared" si="96"/>
        <v>1.3891898038580038E-2</v>
      </c>
      <c r="V473" s="10"/>
      <c r="W473" s="8">
        <f t="shared" si="97"/>
        <v>179.2142630706486</v>
      </c>
      <c r="X473" s="8">
        <f t="shared" si="92"/>
        <v>339.56525025629088</v>
      </c>
      <c r="Y473" s="10">
        <f t="shared" si="101"/>
        <v>1.313474226632152E-2</v>
      </c>
      <c r="Z473" s="10">
        <f t="shared" si="98"/>
        <v>0.11460690322280556</v>
      </c>
      <c r="AA473" s="10"/>
    </row>
    <row r="474" spans="6:27" x14ac:dyDescent="0.2">
      <c r="F474">
        <v>0.29413855756114549</v>
      </c>
      <c r="G474" s="1">
        <f t="shared" si="99"/>
        <v>294.13855756114549</v>
      </c>
      <c r="H474">
        <v>82.441426534798751</v>
      </c>
      <c r="I474" s="1">
        <v>500</v>
      </c>
      <c r="J474" s="1"/>
      <c r="K474" s="5">
        <v>0.30852482897151634</v>
      </c>
      <c r="L474" s="4">
        <f t="shared" si="100"/>
        <v>308.52482897151634</v>
      </c>
      <c r="M474" s="5">
        <v>94.93365246152544</v>
      </c>
      <c r="N474" s="4">
        <v>500</v>
      </c>
      <c r="P474" s="5">
        <f t="shared" si="93"/>
        <v>292.73229496863934</v>
      </c>
      <c r="Q474" s="5">
        <f t="shared" si="90"/>
        <v>249.4041302320264</v>
      </c>
      <c r="R474" s="10">
        <f t="shared" si="94"/>
        <v>2.6201333849706133E-3</v>
      </c>
      <c r="S474" s="5">
        <f t="shared" si="95"/>
        <v>176.65679665995367</v>
      </c>
      <c r="T474" s="5">
        <f t="shared" si="91"/>
        <v>17389.177945723335</v>
      </c>
      <c r="U474" s="10">
        <f t="shared" si="96"/>
        <v>0.18268328447647231</v>
      </c>
      <c r="V474" s="10"/>
      <c r="W474" s="8">
        <f t="shared" si="97"/>
        <v>176.07213398236769</v>
      </c>
      <c r="X474" s="8">
        <f t="shared" si="92"/>
        <v>17543.716409888446</v>
      </c>
      <c r="Y474" s="10">
        <f t="shared" si="101"/>
        <v>0.18430679964779037</v>
      </c>
      <c r="Z474" s="10">
        <f t="shared" si="98"/>
        <v>0.42930967802716768</v>
      </c>
      <c r="AA474" s="10"/>
    </row>
    <row r="475" spans="6:27" x14ac:dyDescent="0.2">
      <c r="F475">
        <v>0.22139428700967323</v>
      </c>
      <c r="G475" s="1">
        <f t="shared" si="99"/>
        <v>221.39428700967323</v>
      </c>
      <c r="H475">
        <v>82.75525903112667</v>
      </c>
      <c r="I475" s="1">
        <v>500</v>
      </c>
      <c r="J475" s="1"/>
      <c r="K475" s="5">
        <v>0.20816642898062784</v>
      </c>
      <c r="L475" s="4">
        <f t="shared" si="100"/>
        <v>208.16642898062784</v>
      </c>
      <c r="M475" s="5">
        <v>96.061850870509659</v>
      </c>
      <c r="N475" s="4">
        <v>500</v>
      </c>
      <c r="P475" s="5">
        <f t="shared" si="93"/>
        <v>285.72544174694826</v>
      </c>
      <c r="Q475" s="5">
        <f t="shared" ref="Q475:Q538" si="102">(P475-L475)^2</f>
        <v>6015.4004612862545</v>
      </c>
      <c r="R475" s="10">
        <f t="shared" si="94"/>
        <v>0.13881716174130876</v>
      </c>
      <c r="S475" s="5">
        <f t="shared" si="95"/>
        <v>172.57937913972526</v>
      </c>
      <c r="T475" s="5">
        <f t="shared" ref="T475:T538" si="103">(S475-L475)^2</f>
        <v>1266.4381163788844</v>
      </c>
      <c r="U475" s="10">
        <f t="shared" si="96"/>
        <v>2.9225542998867031E-2</v>
      </c>
      <c r="V475" s="10"/>
      <c r="W475" s="8">
        <f t="shared" si="97"/>
        <v>171.91829413773954</v>
      </c>
      <c r="X475" s="8">
        <f t="shared" ref="X475:X538" si="104">(W475-L475)^2</f>
        <v>1313.9272795882132</v>
      </c>
      <c r="Y475" s="10">
        <f t="shared" si="101"/>
        <v>3.0321448565356818E-2</v>
      </c>
      <c r="Z475" s="10">
        <f t="shared" si="98"/>
        <v>0.17413055035046784</v>
      </c>
      <c r="AA475" s="10"/>
    </row>
    <row r="476" spans="6:27" x14ac:dyDescent="0.2">
      <c r="F476">
        <v>0.2480190350888648</v>
      </c>
      <c r="G476" s="1">
        <f t="shared" si="99"/>
        <v>248.0190350888648</v>
      </c>
      <c r="H476">
        <v>83.032546153337805</v>
      </c>
      <c r="I476" s="1">
        <v>500</v>
      </c>
      <c r="J476" s="1"/>
      <c r="K476" s="5">
        <v>0.18068114167956467</v>
      </c>
      <c r="L476" s="4">
        <f t="shared" si="100"/>
        <v>180.68114167956466</v>
      </c>
      <c r="M476" s="5">
        <v>97.070759743095849</v>
      </c>
      <c r="N476" s="4">
        <v>500</v>
      </c>
      <c r="P476" s="5">
        <f t="shared" si="93"/>
        <v>279.68302977789745</v>
      </c>
      <c r="Q476" s="5">
        <f t="shared" si="102"/>
        <v>9801.3738470348071</v>
      </c>
      <c r="R476" s="10">
        <f t="shared" si="94"/>
        <v>0.30023498853845881</v>
      </c>
      <c r="S476" s="5">
        <f t="shared" si="95"/>
        <v>169.06341143839089</v>
      </c>
      <c r="T476" s="5">
        <f t="shared" si="103"/>
        <v>134.97165595668363</v>
      </c>
      <c r="U476" s="10">
        <f t="shared" si="96"/>
        <v>4.1344421926555889E-3</v>
      </c>
      <c r="V476" s="10"/>
      <c r="W476" s="8">
        <f t="shared" si="97"/>
        <v>168.34033002237322</v>
      </c>
      <c r="X476" s="8">
        <f t="shared" si="104"/>
        <v>152.29563235827209</v>
      </c>
      <c r="Y476" s="10">
        <f t="shared" si="101"/>
        <v>4.6651090091187689E-3</v>
      </c>
      <c r="Z476" s="10">
        <f t="shared" si="98"/>
        <v>6.830160326902121E-2</v>
      </c>
      <c r="AA476" s="10"/>
    </row>
    <row r="477" spans="6:27" x14ac:dyDescent="0.2">
      <c r="F477">
        <v>0.20765174351009391</v>
      </c>
      <c r="G477" s="1">
        <f t="shared" si="99"/>
        <v>207.65174351009392</v>
      </c>
      <c r="H477">
        <v>84.779736016412912</v>
      </c>
      <c r="I477" s="1">
        <v>500</v>
      </c>
      <c r="J477" s="1"/>
      <c r="K477" s="5">
        <v>0.14517833206571384</v>
      </c>
      <c r="L477" s="4">
        <f t="shared" si="100"/>
        <v>145.17833206571385</v>
      </c>
      <c r="M477" s="5">
        <v>97.3402580348681</v>
      </c>
      <c r="N477" s="4">
        <v>500</v>
      </c>
      <c r="P477" s="5">
        <f t="shared" si="93"/>
        <v>278.10341601581547</v>
      </c>
      <c r="Q477" s="5">
        <f t="shared" si="102"/>
        <v>17669.077943141565</v>
      </c>
      <c r="R477" s="10">
        <f t="shared" si="94"/>
        <v>0.83832087654842913</v>
      </c>
      <c r="S477" s="5">
        <f t="shared" si="95"/>
        <v>168.14429001298564</v>
      </c>
      <c r="T477" s="5">
        <f t="shared" si="103"/>
        <v>527.4352244358563</v>
      </c>
      <c r="U477" s="10">
        <f t="shared" si="96"/>
        <v>2.502450671701369E-2</v>
      </c>
      <c r="V477" s="10"/>
      <c r="W477" s="8">
        <f t="shared" si="97"/>
        <v>167.40559673201628</v>
      </c>
      <c r="X477" s="8">
        <f t="shared" si="104"/>
        <v>494.05129454585654</v>
      </c>
      <c r="Y477" s="10">
        <f t="shared" si="101"/>
        <v>2.3440584485300456E-2</v>
      </c>
      <c r="Z477" s="10">
        <f t="shared" si="98"/>
        <v>0.15310318247933469</v>
      </c>
      <c r="AA477" s="10"/>
    </row>
    <row r="478" spans="6:27" x14ac:dyDescent="0.2">
      <c r="F478">
        <v>0.25207717320943257</v>
      </c>
      <c r="G478" s="1">
        <f t="shared" si="99"/>
        <v>252.07717320943257</v>
      </c>
      <c r="H478">
        <v>84.948439538882809</v>
      </c>
      <c r="I478" s="1">
        <v>500</v>
      </c>
      <c r="J478" s="1"/>
      <c r="K478" s="5">
        <v>0.18487606698425599</v>
      </c>
      <c r="L478" s="4">
        <f t="shared" si="100"/>
        <v>184.876066984256</v>
      </c>
      <c r="M478" s="5">
        <v>98.797881297972651</v>
      </c>
      <c r="N478" s="4">
        <v>500</v>
      </c>
      <c r="P478" s="5">
        <f t="shared" si="93"/>
        <v>269.80118856891625</v>
      </c>
      <c r="Q478" s="5">
        <f t="shared" si="102"/>
        <v>7212.2762761693257</v>
      </c>
      <c r="R478" s="10">
        <f t="shared" si="94"/>
        <v>0.21101385305767248</v>
      </c>
      <c r="S478" s="5">
        <f t="shared" si="95"/>
        <v>163.31363872315291</v>
      </c>
      <c r="T478" s="5">
        <f t="shared" si="103"/>
        <v>464.93831251521738</v>
      </c>
      <c r="U478" s="10">
        <f t="shared" si="96"/>
        <v>1.3602976508558939E-2</v>
      </c>
      <c r="V478" s="10"/>
      <c r="W478" s="8">
        <f t="shared" si="97"/>
        <v>162.49693865536352</v>
      </c>
      <c r="X478" s="8">
        <f t="shared" si="104"/>
        <v>500.82538476103781</v>
      </c>
      <c r="Y478" s="10">
        <f t="shared" si="101"/>
        <v>1.4652945907896994E-2</v>
      </c>
      <c r="Z478" s="10">
        <f t="shared" si="98"/>
        <v>0.12104935319074198</v>
      </c>
      <c r="AA478" s="10"/>
    </row>
    <row r="479" spans="6:27" x14ac:dyDescent="0.2">
      <c r="F479">
        <v>0.18659011738089989</v>
      </c>
      <c r="G479" s="1">
        <f t="shared" si="99"/>
        <v>186.5901173808999</v>
      </c>
      <c r="H479">
        <v>87.691219927366078</v>
      </c>
      <c r="I479" s="1">
        <v>500</v>
      </c>
      <c r="J479" s="1"/>
      <c r="K479" s="5">
        <v>0.14057830553932799</v>
      </c>
      <c r="L479" s="4">
        <f t="shared" si="100"/>
        <v>140.578305539328</v>
      </c>
      <c r="M479" s="5">
        <v>99.792912323256189</v>
      </c>
      <c r="N479" s="4">
        <v>500</v>
      </c>
      <c r="P479" s="5">
        <f t="shared" si="93"/>
        <v>264.35840652989054</v>
      </c>
      <c r="Q479" s="5">
        <f t="shared" si="102"/>
        <v>15321.513401233862</v>
      </c>
      <c r="R479" s="10">
        <f t="shared" si="94"/>
        <v>0.77529156130412513</v>
      </c>
      <c r="S479" s="5">
        <f t="shared" si="95"/>
        <v>160.14681092786179</v>
      </c>
      <c r="T479" s="5">
        <f t="shared" si="103"/>
        <v>382.92640314107609</v>
      </c>
      <c r="U479" s="10">
        <f t="shared" si="96"/>
        <v>1.9376650411826134E-2</v>
      </c>
      <c r="V479" s="10"/>
      <c r="W479" s="8">
        <f t="shared" si="97"/>
        <v>159.28265298450478</v>
      </c>
      <c r="X479" s="8">
        <f t="shared" si="104"/>
        <v>349.8526133498911</v>
      </c>
      <c r="Y479" s="10">
        <f t="shared" si="101"/>
        <v>1.7703067035696511E-2</v>
      </c>
      <c r="Z479" s="10">
        <f t="shared" si="98"/>
        <v>0.13305287308320896</v>
      </c>
      <c r="AA479" s="10"/>
    </row>
    <row r="480" spans="6:27" x14ac:dyDescent="0.2">
      <c r="F480">
        <v>0.22961885040497296</v>
      </c>
      <c r="G480" s="1">
        <f t="shared" si="99"/>
        <v>229.61885040497296</v>
      </c>
      <c r="H480">
        <v>87.746975267537692</v>
      </c>
      <c r="I480" s="1">
        <v>500</v>
      </c>
      <c r="J480" s="1"/>
      <c r="K480" s="5">
        <v>0.16652577590440815</v>
      </c>
      <c r="L480" s="4">
        <f t="shared" si="100"/>
        <v>166.52577590440814</v>
      </c>
      <c r="M480" s="5">
        <v>100.13076965004252</v>
      </c>
      <c r="N480" s="4">
        <v>500</v>
      </c>
      <c r="P480" s="5">
        <f t="shared" si="93"/>
        <v>262.55010242380325</v>
      </c>
      <c r="Q480" s="5">
        <f t="shared" si="102"/>
        <v>9220.6712835034086</v>
      </c>
      <c r="R480" s="10">
        <f t="shared" si="94"/>
        <v>0.33250609303763629</v>
      </c>
      <c r="S480" s="5">
        <f t="shared" si="95"/>
        <v>159.09466669546765</v>
      </c>
      <c r="T480" s="5">
        <f t="shared" si="103"/>
        <v>55.221384075200064</v>
      </c>
      <c r="U480" s="10">
        <f t="shared" si="96"/>
        <v>1.9913351323808449E-3</v>
      </c>
      <c r="V480" s="10"/>
      <c r="W480" s="8">
        <f t="shared" si="97"/>
        <v>158.21538520925617</v>
      </c>
      <c r="X480" s="8">
        <f t="shared" si="104"/>
        <v>69.062593506068382</v>
      </c>
      <c r="Y480" s="10">
        <f t="shared" si="101"/>
        <v>2.4904621839012269E-3</v>
      </c>
      <c r="Z480" s="10">
        <f t="shared" si="98"/>
        <v>4.9904530695130546E-2</v>
      </c>
      <c r="AA480" s="10"/>
    </row>
    <row r="481" spans="6:27" x14ac:dyDescent="0.2">
      <c r="F481">
        <v>0.19195130893127796</v>
      </c>
      <c r="G481" s="1">
        <f t="shared" si="99"/>
        <v>191.95130893127796</v>
      </c>
      <c r="H481">
        <v>88.046153220613746</v>
      </c>
      <c r="I481" s="1">
        <v>500</v>
      </c>
      <c r="J481" s="1"/>
      <c r="K481" s="5">
        <v>0.18797784792327796</v>
      </c>
      <c r="L481" s="4">
        <f t="shared" si="100"/>
        <v>187.97784792327795</v>
      </c>
      <c r="M481" s="5">
        <v>102.17779816007693</v>
      </c>
      <c r="N481" s="4">
        <v>500</v>
      </c>
      <c r="P481" s="5">
        <f t="shared" si="93"/>
        <v>252.00416997210277</v>
      </c>
      <c r="Q481" s="5">
        <f t="shared" si="102"/>
        <v>4099.3699150998318</v>
      </c>
      <c r="R481" s="10">
        <f t="shared" si="94"/>
        <v>0.11601222682743084</v>
      </c>
      <c r="S481" s="5">
        <f t="shared" si="95"/>
        <v>152.95848319902655</v>
      </c>
      <c r="T481" s="5">
        <f t="shared" si="103"/>
        <v>1226.3559056901436</v>
      </c>
      <c r="U481" s="10">
        <f t="shared" si="96"/>
        <v>3.4705889550984706E-2</v>
      </c>
      <c r="V481" s="10"/>
      <c r="W481" s="8">
        <f t="shared" si="97"/>
        <v>151.99738165965383</v>
      </c>
      <c r="X481" s="8">
        <f t="shared" si="104"/>
        <v>1294.5939525477936</v>
      </c>
      <c r="Y481" s="10">
        <f t="shared" si="101"/>
        <v>3.6637027246353621E-2</v>
      </c>
      <c r="Z481" s="10">
        <f t="shared" si="98"/>
        <v>0.19140801249256423</v>
      </c>
      <c r="AA481" s="10"/>
    </row>
    <row r="482" spans="6:27" x14ac:dyDescent="0.2">
      <c r="F482">
        <v>0.21073645441610253</v>
      </c>
      <c r="G482" s="1">
        <f t="shared" si="99"/>
        <v>210.73645441610253</v>
      </c>
      <c r="H482">
        <v>90.061700920660513</v>
      </c>
      <c r="I482" s="1">
        <v>500</v>
      </c>
      <c r="J482" s="1"/>
      <c r="K482" s="5">
        <v>0.12897569909978204</v>
      </c>
      <c r="L482" s="4">
        <f t="shared" si="100"/>
        <v>128.97569909978205</v>
      </c>
      <c r="M482" s="5">
        <v>103.09236836189991</v>
      </c>
      <c r="N482" s="4">
        <v>500</v>
      </c>
      <c r="P482" s="5">
        <f t="shared" si="93"/>
        <v>247.5095273960595</v>
      </c>
      <c r="Q482" s="5">
        <f t="shared" si="102"/>
        <v>14050.268450571384</v>
      </c>
      <c r="R482" s="10">
        <f t="shared" si="94"/>
        <v>0.84463454718995046</v>
      </c>
      <c r="S482" s="5">
        <f t="shared" si="95"/>
        <v>150.34312465382982</v>
      </c>
      <c r="T482" s="5">
        <f t="shared" si="103"/>
        <v>456.56687480777367</v>
      </c>
      <c r="U482" s="10">
        <f t="shared" si="96"/>
        <v>2.7446604093141876E-2</v>
      </c>
      <c r="V482" s="10"/>
      <c r="W482" s="8">
        <f t="shared" si="97"/>
        <v>149.35045315800178</v>
      </c>
      <c r="X482" s="8">
        <f t="shared" si="104"/>
        <v>415.1306029329416</v>
      </c>
      <c r="Y482" s="10">
        <f t="shared" si="101"/>
        <v>2.495565476677401E-2</v>
      </c>
      <c r="Z482" s="10">
        <f t="shared" si="98"/>
        <v>0.15797358882665802</v>
      </c>
      <c r="AA482" s="10"/>
    </row>
    <row r="483" spans="6:27" x14ac:dyDescent="0.2">
      <c r="F483">
        <v>0.17725134235821677</v>
      </c>
      <c r="G483" s="1">
        <f t="shared" si="99"/>
        <v>177.25134235821676</v>
      </c>
      <c r="H483">
        <v>90.31739052372231</v>
      </c>
      <c r="I483" s="1">
        <v>500</v>
      </c>
      <c r="J483" s="1"/>
      <c r="K483" s="5">
        <v>0.12648623666528758</v>
      </c>
      <c r="L483" s="4">
        <f t="shared" si="100"/>
        <v>126.48623666528758</v>
      </c>
      <c r="M483" s="5">
        <v>104.37580161477794</v>
      </c>
      <c r="N483" s="4">
        <v>500</v>
      </c>
      <c r="P483" s="5">
        <f t="shared" si="93"/>
        <v>241.41484777560919</v>
      </c>
      <c r="Q483" s="5">
        <f t="shared" si="102"/>
        <v>13208.58565174754</v>
      </c>
      <c r="R483" s="10">
        <f t="shared" si="94"/>
        <v>0.82560017105483952</v>
      </c>
      <c r="S483" s="5">
        <f t="shared" si="95"/>
        <v>146.79651449048455</v>
      </c>
      <c r="T483" s="5">
        <f t="shared" si="103"/>
        <v>412.50738533668806</v>
      </c>
      <c r="U483" s="10">
        <f t="shared" si="96"/>
        <v>2.5783696822248042E-2</v>
      </c>
      <c r="V483" s="10"/>
      <c r="W483" s="8">
        <f t="shared" si="97"/>
        <v>145.76417579508808</v>
      </c>
      <c r="X483" s="8">
        <f t="shared" si="104"/>
        <v>371.6389370922933</v>
      </c>
      <c r="Y483" s="10">
        <f t="shared" si="101"/>
        <v>2.322922212291836E-2</v>
      </c>
      <c r="Z483" s="10">
        <f t="shared" si="98"/>
        <v>0.15241135824773153</v>
      </c>
      <c r="AA483" s="10"/>
    </row>
    <row r="484" spans="6:27" x14ac:dyDescent="0.2">
      <c r="F484">
        <v>0.21750344578006076</v>
      </c>
      <c r="G484" s="1">
        <f t="shared" si="99"/>
        <v>217.50344578006076</v>
      </c>
      <c r="H484">
        <v>90.658573014691996</v>
      </c>
      <c r="I484" s="1">
        <v>500</v>
      </c>
      <c r="J484" s="1"/>
      <c r="K484" s="5">
        <v>0.15165498549757589</v>
      </c>
      <c r="L484" s="4">
        <f t="shared" si="100"/>
        <v>151.65498549757589</v>
      </c>
      <c r="M484" s="5">
        <v>104.51540842296438</v>
      </c>
      <c r="N484" s="4">
        <v>500</v>
      </c>
      <c r="P484" s="5">
        <f t="shared" si="93"/>
        <v>240.76638696886002</v>
      </c>
      <c r="Q484" s="5">
        <f t="shared" si="102"/>
        <v>7940.8418721763783</v>
      </c>
      <c r="R484" s="10">
        <f t="shared" si="94"/>
        <v>0.34526548388294059</v>
      </c>
      <c r="S484" s="5">
        <f t="shared" si="95"/>
        <v>146.41914483520304</v>
      </c>
      <c r="T484" s="5">
        <f t="shared" si="103"/>
        <v>27.414027441756978</v>
      </c>
      <c r="U484" s="10">
        <f t="shared" si="96"/>
        <v>1.1919539013895881E-3</v>
      </c>
      <c r="V484" s="10"/>
      <c r="W484" s="8">
        <f t="shared" si="97"/>
        <v>145.38279807641806</v>
      </c>
      <c r="X484" s="8">
        <f t="shared" si="104"/>
        <v>39.340335046130612</v>
      </c>
      <c r="Y484" s="10">
        <f t="shared" si="101"/>
        <v>1.7105062705519637E-3</v>
      </c>
      <c r="Z484" s="10">
        <f t="shared" si="98"/>
        <v>4.1358267257610826E-2</v>
      </c>
      <c r="AA484" s="10"/>
    </row>
    <row r="485" spans="6:27" x14ac:dyDescent="0.2">
      <c r="F485">
        <v>0.20061047716142344</v>
      </c>
      <c r="G485" s="1">
        <f t="shared" si="99"/>
        <v>200.61047716142343</v>
      </c>
      <c r="H485">
        <v>91.164641764256771</v>
      </c>
      <c r="I485" s="1">
        <v>500</v>
      </c>
      <c r="J485" s="1"/>
      <c r="K485" s="5">
        <v>0.12009309741850617</v>
      </c>
      <c r="L485" s="4">
        <f t="shared" si="100"/>
        <v>120.09309741850618</v>
      </c>
      <c r="M485" s="5">
        <v>107.20125893276601</v>
      </c>
      <c r="N485" s="4">
        <v>500</v>
      </c>
      <c r="P485" s="5">
        <f t="shared" si="93"/>
        <v>228.81389952425801</v>
      </c>
      <c r="Q485" s="5">
        <f t="shared" si="102"/>
        <v>11820.212810518051</v>
      </c>
      <c r="R485" s="10">
        <f t="shared" si="94"/>
        <v>0.81957594513919485</v>
      </c>
      <c r="S485" s="5">
        <f t="shared" si="95"/>
        <v>139.46261193749035</v>
      </c>
      <c r="T485" s="5">
        <f t="shared" si="103"/>
        <v>375.17809270113878</v>
      </c>
      <c r="U485" s="10">
        <f t="shared" si="96"/>
        <v>2.6013655155805927E-2</v>
      </c>
      <c r="V485" s="10"/>
      <c r="W485" s="8">
        <f t="shared" si="97"/>
        <v>138.35968288216574</v>
      </c>
      <c r="X485" s="8">
        <f t="shared" si="104"/>
        <v>333.66814450117897</v>
      </c>
      <c r="Y485" s="10">
        <f t="shared" si="101"/>
        <v>2.3135487429554142E-2</v>
      </c>
      <c r="Z485" s="10">
        <f t="shared" si="98"/>
        <v>0.15210354180476582</v>
      </c>
      <c r="AA485" s="10"/>
    </row>
    <row r="486" spans="6:27" x14ac:dyDescent="0.2">
      <c r="F486">
        <v>0.2379476380072833</v>
      </c>
      <c r="G486" s="1">
        <f t="shared" si="99"/>
        <v>237.9476380072833</v>
      </c>
      <c r="H486">
        <v>92.158485620004143</v>
      </c>
      <c r="I486" s="1">
        <v>500</v>
      </c>
      <c r="J486" s="1"/>
      <c r="K486" s="5">
        <v>0.15540192161014224</v>
      </c>
      <c r="L486" s="4">
        <f t="shared" si="100"/>
        <v>155.40192161014224</v>
      </c>
      <c r="M486" s="5">
        <v>108.2797081284769</v>
      </c>
      <c r="N486" s="4">
        <v>500</v>
      </c>
      <c r="P486" s="5">
        <f t="shared" si="93"/>
        <v>224.27987315079275</v>
      </c>
      <c r="Q486" s="5">
        <f t="shared" si="102"/>
        <v>4744.1722084362009</v>
      </c>
      <c r="R486" s="10">
        <f t="shared" si="94"/>
        <v>0.19644802890828914</v>
      </c>
      <c r="S486" s="5">
        <f t="shared" si="95"/>
        <v>136.82323108141648</v>
      </c>
      <c r="T486" s="5">
        <f t="shared" si="103"/>
        <v>345.16774176216421</v>
      </c>
      <c r="U486" s="10">
        <f t="shared" si="96"/>
        <v>1.4292803788050853E-2</v>
      </c>
      <c r="V486" s="10"/>
      <c r="W486" s="8">
        <f t="shared" si="97"/>
        <v>135.6986547474213</v>
      </c>
      <c r="X486" s="8">
        <f t="shared" si="104"/>
        <v>388.21872506359699</v>
      </c>
      <c r="Y486" s="10">
        <f t="shared" si="101"/>
        <v>1.6075471119791299E-2</v>
      </c>
      <c r="Z486" s="10">
        <f t="shared" si="98"/>
        <v>0.12678908123253871</v>
      </c>
      <c r="AA486" s="10"/>
    </row>
    <row r="487" spans="6:27" x14ac:dyDescent="0.2">
      <c r="F487">
        <v>0.16612033122527714</v>
      </c>
      <c r="G487" s="1">
        <f t="shared" si="99"/>
        <v>166.12033122527714</v>
      </c>
      <c r="H487">
        <v>93.346858124702166</v>
      </c>
      <c r="I487" s="1">
        <v>500</v>
      </c>
      <c r="J487" s="1"/>
      <c r="K487" s="5">
        <v>0.13886732075704936</v>
      </c>
      <c r="L487" s="4">
        <f t="shared" si="100"/>
        <v>138.86732075704936</v>
      </c>
      <c r="M487" s="5">
        <v>110.34953613903117</v>
      </c>
      <c r="N487" s="4">
        <v>500</v>
      </c>
      <c r="P487" s="5">
        <f t="shared" si="93"/>
        <v>215.97133692672909</v>
      </c>
      <c r="Q487" s="5">
        <f t="shared" si="102"/>
        <v>5945.0293094942344</v>
      </c>
      <c r="R487" s="10">
        <f t="shared" si="94"/>
        <v>0.30828605979291451</v>
      </c>
      <c r="S487" s="5">
        <f t="shared" si="95"/>
        <v>131.98565773891136</v>
      </c>
      <c r="T487" s="5">
        <f t="shared" si="103"/>
        <v>47.357285895208193</v>
      </c>
      <c r="U487" s="10">
        <f t="shared" si="96"/>
        <v>2.455764355577642E-3</v>
      </c>
      <c r="V487" s="10"/>
      <c r="W487" s="8">
        <f t="shared" si="97"/>
        <v>130.82654374917681</v>
      </c>
      <c r="X487" s="8">
        <f t="shared" si="104"/>
        <v>64.65409489033182</v>
      </c>
      <c r="Y487" s="10">
        <f t="shared" si="101"/>
        <v>3.3527094864589132E-3</v>
      </c>
      <c r="Z487" s="10">
        <f t="shared" si="98"/>
        <v>5.7902586181093098E-2</v>
      </c>
      <c r="AA487" s="10"/>
    </row>
    <row r="488" spans="6:27" x14ac:dyDescent="0.2">
      <c r="F488">
        <v>0.16078696673460705</v>
      </c>
      <c r="G488" s="1">
        <f t="shared" si="99"/>
        <v>160.78696673460703</v>
      </c>
      <c r="H488">
        <v>94.109313168609759</v>
      </c>
      <c r="I488" s="1">
        <v>500</v>
      </c>
      <c r="J488" s="1"/>
      <c r="K488" s="5">
        <v>0.11019280247053673</v>
      </c>
      <c r="L488" s="4">
        <f t="shared" si="100"/>
        <v>110.19280247053673</v>
      </c>
      <c r="M488" s="5">
        <v>112.6872027198812</v>
      </c>
      <c r="N488" s="4">
        <v>500</v>
      </c>
      <c r="P488" s="5">
        <f t="shared" si="93"/>
        <v>207.16642634961383</v>
      </c>
      <c r="Q488" s="5">
        <f t="shared" si="102"/>
        <v>9403.8837282407112</v>
      </c>
      <c r="R488" s="10">
        <f t="shared" si="94"/>
        <v>0.77446321377438343</v>
      </c>
      <c r="S488" s="5">
        <f t="shared" si="95"/>
        <v>126.85743058159008</v>
      </c>
      <c r="T488" s="5">
        <f t="shared" si="103"/>
        <v>277.70983007970943</v>
      </c>
      <c r="U488" s="10">
        <f t="shared" si="96"/>
        <v>2.2870981151582821E-2</v>
      </c>
      <c r="V488" s="10"/>
      <c r="W488" s="8">
        <f t="shared" si="97"/>
        <v>125.66893243642947</v>
      </c>
      <c r="X488" s="8">
        <f t="shared" si="104"/>
        <v>239.51059872120317</v>
      </c>
      <c r="Y488" s="10">
        <f t="shared" si="101"/>
        <v>1.9725057580369704E-2</v>
      </c>
      <c r="Z488" s="10">
        <f t="shared" si="98"/>
        <v>0.14044592404327619</v>
      </c>
      <c r="AA488" s="10"/>
    </row>
    <row r="489" spans="6:27" x14ac:dyDescent="0.2">
      <c r="F489">
        <v>0.30852482897151634</v>
      </c>
      <c r="G489" s="1">
        <f t="shared" si="99"/>
        <v>308.52482897151634</v>
      </c>
      <c r="H489">
        <v>94.93365246152544</v>
      </c>
      <c r="I489" s="1">
        <v>500</v>
      </c>
      <c r="J489" s="1"/>
      <c r="K489" s="5">
        <v>0.20306448169796307</v>
      </c>
      <c r="L489" s="4">
        <f t="shared" si="100"/>
        <v>203.06448169796306</v>
      </c>
      <c r="M489" s="5">
        <v>113.46028419754855</v>
      </c>
      <c r="N489" s="4">
        <v>500</v>
      </c>
      <c r="P489" s="5">
        <f t="shared" si="93"/>
        <v>204.38083483327108</v>
      </c>
      <c r="Q489" s="5">
        <f t="shared" si="102"/>
        <v>1.7327855768352549</v>
      </c>
      <c r="R489" s="10">
        <f t="shared" si="94"/>
        <v>4.2022016642298486E-5</v>
      </c>
      <c r="S489" s="5">
        <f t="shared" si="95"/>
        <v>125.2346059650007</v>
      </c>
      <c r="T489" s="5">
        <f t="shared" si="103"/>
        <v>6057.4895566083642</v>
      </c>
      <c r="U489" s="10">
        <f t="shared" si="96"/>
        <v>0.14690099592313674</v>
      </c>
      <c r="V489" s="10"/>
      <c r="W489" s="8">
        <f t="shared" si="97"/>
        <v>124.03835218663808</v>
      </c>
      <c r="X489" s="8">
        <f t="shared" si="104"/>
        <v>6245.129145540709</v>
      </c>
      <c r="Y489" s="10">
        <f t="shared" si="101"/>
        <v>0.15145146889237171</v>
      </c>
      <c r="Z489" s="10">
        <f t="shared" si="98"/>
        <v>0.38916766167343825</v>
      </c>
      <c r="AA489" s="10"/>
    </row>
    <row r="490" spans="6:27" x14ac:dyDescent="0.2">
      <c r="F490">
        <v>0.20816642898062784</v>
      </c>
      <c r="G490" s="1">
        <f t="shared" si="99"/>
        <v>208.16642898062784</v>
      </c>
      <c r="H490">
        <v>96.061850870509659</v>
      </c>
      <c r="I490" s="1">
        <v>500</v>
      </c>
      <c r="J490" s="1"/>
      <c r="K490" s="5">
        <v>0.10461188802548997</v>
      </c>
      <c r="L490" s="4">
        <f t="shared" si="100"/>
        <v>104.61188802548998</v>
      </c>
      <c r="M490" s="5">
        <v>113.66970377434467</v>
      </c>
      <c r="N490" s="4">
        <v>500</v>
      </c>
      <c r="P490" s="5">
        <f t="shared" si="93"/>
        <v>203.63659586754508</v>
      </c>
      <c r="Q490" s="5">
        <f t="shared" si="102"/>
        <v>9805.8927632043706</v>
      </c>
      <c r="R490" s="10">
        <f t="shared" si="94"/>
        <v>0.8960351753883713</v>
      </c>
      <c r="S490" s="5">
        <f t="shared" si="95"/>
        <v>124.80099108856054</v>
      </c>
      <c r="T490" s="5">
        <f t="shared" si="103"/>
        <v>407.59988249128514</v>
      </c>
      <c r="U490" s="10">
        <f t="shared" si="96"/>
        <v>3.7245342266725989E-2</v>
      </c>
      <c r="V490" s="10"/>
      <c r="W490" s="8">
        <f t="shared" si="97"/>
        <v>123.60279025534601</v>
      </c>
      <c r="X490" s="8">
        <f t="shared" si="104"/>
        <v>360.65436750395082</v>
      </c>
      <c r="Y490" s="10">
        <f t="shared" si="101"/>
        <v>3.2955591830823049E-2</v>
      </c>
      <c r="Z490" s="10">
        <f t="shared" si="98"/>
        <v>0.18153675063419816</v>
      </c>
      <c r="AA490" s="10"/>
    </row>
    <row r="491" spans="6:27" x14ac:dyDescent="0.2">
      <c r="F491">
        <v>0.18068114167956467</v>
      </c>
      <c r="G491" s="1">
        <f t="shared" si="99"/>
        <v>180.68114167956466</v>
      </c>
      <c r="H491">
        <v>97.070759743095849</v>
      </c>
      <c r="I491" s="1">
        <v>500</v>
      </c>
      <c r="J491" s="1"/>
      <c r="K491" s="5">
        <v>0.12753370207219131</v>
      </c>
      <c r="L491" s="4">
        <f t="shared" si="100"/>
        <v>127.5337020721913</v>
      </c>
      <c r="M491" s="5">
        <v>114.37315503239044</v>
      </c>
      <c r="N491" s="4">
        <v>500</v>
      </c>
      <c r="P491" s="5">
        <f t="shared" si="93"/>
        <v>201.16827108812956</v>
      </c>
      <c r="Q491" s="5">
        <f t="shared" si="102"/>
        <v>5422.0497541629738</v>
      </c>
      <c r="R491" s="10">
        <f t="shared" si="94"/>
        <v>0.33336005965088716</v>
      </c>
      <c r="S491" s="5">
        <f t="shared" si="95"/>
        <v>123.36275574094429</v>
      </c>
      <c r="T491" s="5">
        <f t="shared" si="103"/>
        <v>17.396793298142885</v>
      </c>
      <c r="U491" s="10">
        <f t="shared" si="96"/>
        <v>1.0695947685006708E-3</v>
      </c>
      <c r="V491" s="10"/>
      <c r="W491" s="8">
        <f t="shared" si="97"/>
        <v>122.15847437361296</v>
      </c>
      <c r="X491" s="8">
        <f t="shared" si="104"/>
        <v>28.893072811563826</v>
      </c>
      <c r="Y491" s="10">
        <f t="shared" si="101"/>
        <v>1.776412410927285E-3</v>
      </c>
      <c r="Z491" s="10">
        <f t="shared" si="98"/>
        <v>4.2147507766501273E-2</v>
      </c>
      <c r="AA491" s="10"/>
    </row>
    <row r="492" spans="6:27" x14ac:dyDescent="0.2">
      <c r="F492">
        <v>0.14517833206571384</v>
      </c>
      <c r="G492" s="1">
        <f t="shared" si="99"/>
        <v>145.17833206571385</v>
      </c>
      <c r="H492">
        <v>97.3402580348681</v>
      </c>
      <c r="I492" s="1">
        <v>500</v>
      </c>
      <c r="J492" s="1"/>
      <c r="K492" s="5">
        <v>0.14768182235442187</v>
      </c>
      <c r="L492" s="4">
        <f t="shared" si="100"/>
        <v>147.68182235442188</v>
      </c>
      <c r="M492" s="5">
        <v>114.7662048775919</v>
      </c>
      <c r="N492" s="4">
        <v>500</v>
      </c>
      <c r="P492" s="5">
        <f t="shared" si="93"/>
        <v>199.80997666518195</v>
      </c>
      <c r="Q492" s="5">
        <f t="shared" si="102"/>
        <v>2717.3444718464134</v>
      </c>
      <c r="R492" s="10">
        <f t="shared" si="94"/>
        <v>0.12459213011202015</v>
      </c>
      <c r="S492" s="5">
        <f t="shared" si="95"/>
        <v>122.57122851663226</v>
      </c>
      <c r="T492" s="5">
        <f t="shared" si="103"/>
        <v>630.5419228864381</v>
      </c>
      <c r="U492" s="10">
        <f t="shared" si="96"/>
        <v>2.8910784816313415E-2</v>
      </c>
      <c r="V492" s="10"/>
      <c r="W492" s="8">
        <f t="shared" si="97"/>
        <v>121.36384799337769</v>
      </c>
      <c r="X492" s="8">
        <f t="shared" si="104"/>
        <v>692.63577446857948</v>
      </c>
      <c r="Y492" s="10">
        <f t="shared" si="101"/>
        <v>3.1757831009990072E-2</v>
      </c>
      <c r="Z492" s="10">
        <f t="shared" si="98"/>
        <v>0.17820726980117862</v>
      </c>
      <c r="AA492" s="10"/>
    </row>
    <row r="493" spans="6:27" x14ac:dyDescent="0.2">
      <c r="F493">
        <v>0.18487606698425599</v>
      </c>
      <c r="G493" s="1">
        <f t="shared" si="99"/>
        <v>184.876066984256</v>
      </c>
      <c r="H493">
        <v>98.797881297972651</v>
      </c>
      <c r="I493" s="1">
        <v>500</v>
      </c>
      <c r="J493" s="1"/>
      <c r="K493" s="5">
        <v>0.12788940246820837</v>
      </c>
      <c r="L493" s="4">
        <f t="shared" si="100"/>
        <v>127.88940246820837</v>
      </c>
      <c r="M493" s="5">
        <v>117.51455042558732</v>
      </c>
      <c r="N493" s="4">
        <v>500</v>
      </c>
      <c r="P493" s="5">
        <f t="shared" si="93"/>
        <v>190.7108604214483</v>
      </c>
      <c r="Q493" s="5">
        <f t="shared" si="102"/>
        <v>3946.5355793706922</v>
      </c>
      <c r="R493" s="10">
        <f t="shared" si="94"/>
        <v>0.24129421284577005</v>
      </c>
      <c r="S493" s="5">
        <f t="shared" si="95"/>
        <v>117.26721438546031</v>
      </c>
      <c r="T493" s="5">
        <f t="shared" si="103"/>
        <v>112.83087966527506</v>
      </c>
      <c r="U493" s="10">
        <f t="shared" si="96"/>
        <v>6.8985665391795795E-3</v>
      </c>
      <c r="V493" s="10"/>
      <c r="W493" s="8">
        <f t="shared" si="97"/>
        <v>116.04358090432589</v>
      </c>
      <c r="X493" s="8">
        <f t="shared" si="104"/>
        <v>140.3234885233432</v>
      </c>
      <c r="Y493" s="10">
        <f t="shared" si="101"/>
        <v>8.5794857352867633E-3</v>
      </c>
      <c r="Z493" s="10">
        <f t="shared" si="98"/>
        <v>9.2625513414430066E-2</v>
      </c>
      <c r="AA493" s="10"/>
    </row>
    <row r="494" spans="6:27" x14ac:dyDescent="0.2">
      <c r="F494">
        <v>0.14057830553932799</v>
      </c>
      <c r="G494" s="1">
        <f t="shared" si="99"/>
        <v>140.578305539328</v>
      </c>
      <c r="H494">
        <v>99.792912323256189</v>
      </c>
      <c r="I494" s="1">
        <v>500</v>
      </c>
      <c r="J494" s="1"/>
      <c r="K494" s="5">
        <v>9.9713880230671209E-2</v>
      </c>
      <c r="L494" s="4">
        <f t="shared" si="100"/>
        <v>99.713880230671208</v>
      </c>
      <c r="M494" s="5">
        <v>117.53201898405977</v>
      </c>
      <c r="N494" s="4">
        <v>500</v>
      </c>
      <c r="P494" s="5">
        <f t="shared" si="93"/>
        <v>190.65517091365092</v>
      </c>
      <c r="Q494" s="5">
        <f t="shared" si="102"/>
        <v>8270.3183510862127</v>
      </c>
      <c r="R494" s="10">
        <f t="shared" si="94"/>
        <v>0.83178482740079984</v>
      </c>
      <c r="S494" s="5">
        <f t="shared" si="95"/>
        <v>117.23474268467996</v>
      </c>
      <c r="T494" s="5">
        <f t="shared" si="103"/>
        <v>306.98062113229349</v>
      </c>
      <c r="U494" s="10">
        <f t="shared" si="96"/>
        <v>3.0874485373393015E-2</v>
      </c>
      <c r="V494" s="10"/>
      <c r="W494" s="8">
        <f t="shared" si="97"/>
        <v>116.01103383123784</v>
      </c>
      <c r="X494" s="8">
        <f t="shared" si="104"/>
        <v>265.5972154804619</v>
      </c>
      <c r="Y494" s="10">
        <f t="shared" si="101"/>
        <v>2.6712361563147536E-2</v>
      </c>
      <c r="Z494" s="10">
        <f t="shared" si="98"/>
        <v>0.16343916777549847</v>
      </c>
      <c r="AA494" s="10"/>
    </row>
    <row r="495" spans="6:27" x14ac:dyDescent="0.2">
      <c r="F495">
        <v>0.16652577590440815</v>
      </c>
      <c r="G495" s="1">
        <f t="shared" si="99"/>
        <v>166.52577590440814</v>
      </c>
      <c r="H495">
        <v>100.13076965004252</v>
      </c>
      <c r="I495" s="1">
        <v>500</v>
      </c>
      <c r="J495" s="1"/>
      <c r="K495" s="5">
        <v>0.11656210399834896</v>
      </c>
      <c r="L495" s="4">
        <f t="shared" si="100"/>
        <v>116.56210399834896</v>
      </c>
      <c r="M495" s="5">
        <v>118.67616601558858</v>
      </c>
      <c r="N495" s="4">
        <v>500</v>
      </c>
      <c r="P495" s="5">
        <f t="shared" si="93"/>
        <v>187.06386976298722</v>
      </c>
      <c r="Q495" s="5">
        <f t="shared" si="102"/>
        <v>4970.4989759319196</v>
      </c>
      <c r="R495" s="10">
        <f t="shared" si="94"/>
        <v>0.36583498299866152</v>
      </c>
      <c r="S495" s="5">
        <f t="shared" si="95"/>
        <v>115.14044459572794</v>
      </c>
      <c r="T495" s="5">
        <f t="shared" si="103"/>
        <v>2.0211154570607479</v>
      </c>
      <c r="U495" s="10">
        <f t="shared" si="96"/>
        <v>1.4875664243216576E-4</v>
      </c>
      <c r="V495" s="10"/>
      <c r="W495" s="8">
        <f t="shared" si="97"/>
        <v>113.91249260426029</v>
      </c>
      <c r="X495" s="8">
        <f t="shared" si="104"/>
        <v>7.0204405396844836</v>
      </c>
      <c r="Y495" s="10">
        <f t="shared" si="101"/>
        <v>5.1671326317838156E-4</v>
      </c>
      <c r="Z495" s="10">
        <f t="shared" si="98"/>
        <v>2.2731327791802695E-2</v>
      </c>
      <c r="AA495" s="10"/>
    </row>
    <row r="496" spans="6:27" x14ac:dyDescent="0.2">
      <c r="F496">
        <v>0.18797784792327796</v>
      </c>
      <c r="G496" s="1">
        <f t="shared" si="99"/>
        <v>187.97784792327795</v>
      </c>
      <c r="H496">
        <v>102.17779816007693</v>
      </c>
      <c r="I496" s="1">
        <v>500</v>
      </c>
      <c r="J496" s="1"/>
      <c r="K496" s="5">
        <v>9.2709725417885927E-2</v>
      </c>
      <c r="L496" s="4">
        <f t="shared" si="100"/>
        <v>92.70972541788592</v>
      </c>
      <c r="M496" s="5">
        <v>121.26988593532455</v>
      </c>
      <c r="N496" s="4">
        <v>500</v>
      </c>
      <c r="P496" s="5">
        <f t="shared" si="93"/>
        <v>179.31466741287832</v>
      </c>
      <c r="Q496" s="5">
        <f t="shared" si="102"/>
        <v>7500.4159779559986</v>
      </c>
      <c r="R496" s="10">
        <f t="shared" si="94"/>
        <v>0.87263928554586512</v>
      </c>
      <c r="S496" s="5">
        <f t="shared" si="95"/>
        <v>110.6195023554929</v>
      </c>
      <c r="T496" s="5">
        <f t="shared" si="103"/>
        <v>320.76010995483875</v>
      </c>
      <c r="U496" s="10">
        <f t="shared" si="96"/>
        <v>3.7318979907949544E-2</v>
      </c>
      <c r="V496" s="10"/>
      <c r="W496" s="8">
        <f t="shared" si="97"/>
        <v>109.38652717116899</v>
      </c>
      <c r="X496" s="8">
        <f t="shared" si="104"/>
        <v>278.11571671830535</v>
      </c>
      <c r="Y496" s="10">
        <f t="shared" si="101"/>
        <v>3.2357498710661771E-2</v>
      </c>
      <c r="Z496" s="10">
        <f t="shared" si="98"/>
        <v>0.17988190212097985</v>
      </c>
      <c r="AA496" s="10"/>
    </row>
    <row r="497" spans="6:27" x14ac:dyDescent="0.2">
      <c r="F497">
        <v>0.12897569909978204</v>
      </c>
      <c r="G497" s="1">
        <f t="shared" si="99"/>
        <v>128.97569909978205</v>
      </c>
      <c r="H497">
        <v>103.09236836189991</v>
      </c>
      <c r="I497" s="1">
        <v>500</v>
      </c>
      <c r="J497" s="1"/>
      <c r="K497" s="5">
        <v>0.12938019293887601</v>
      </c>
      <c r="L497" s="4">
        <f t="shared" si="100"/>
        <v>129.38019293887601</v>
      </c>
      <c r="M497" s="5">
        <v>121.76387319165391</v>
      </c>
      <c r="N497" s="4">
        <v>500</v>
      </c>
      <c r="P497" s="5">
        <f t="shared" si="93"/>
        <v>177.89742994444174</v>
      </c>
      <c r="Q497" s="5">
        <f t="shared" si="102"/>
        <v>2353.9222866542368</v>
      </c>
      <c r="R497" s="10">
        <f t="shared" si="94"/>
        <v>0.14062305604699091</v>
      </c>
      <c r="S497" s="5">
        <f t="shared" si="95"/>
        <v>109.79236462002358</v>
      </c>
      <c r="T497" s="5">
        <f t="shared" si="103"/>
        <v>383.68301824883724</v>
      </c>
      <c r="U497" s="10">
        <f t="shared" si="96"/>
        <v>2.2921180909576129E-2</v>
      </c>
      <c r="V497" s="10"/>
      <c r="W497" s="8">
        <f t="shared" si="97"/>
        <v>108.55907987600966</v>
      </c>
      <c r="X497" s="8">
        <f t="shared" si="104"/>
        <v>433.51874917666356</v>
      </c>
      <c r="Y497" s="10">
        <f t="shared" si="101"/>
        <v>2.5898361941906391E-2</v>
      </c>
      <c r="Z497" s="10">
        <f t="shared" si="98"/>
        <v>0.16092968011496944</v>
      </c>
      <c r="AA497" s="10"/>
    </row>
    <row r="498" spans="6:27" x14ac:dyDescent="0.2">
      <c r="F498">
        <v>0.12648623666528758</v>
      </c>
      <c r="G498" s="1">
        <f t="shared" si="99"/>
        <v>126.48623666528758</v>
      </c>
      <c r="H498">
        <v>104.37580161477794</v>
      </c>
      <c r="I498" s="1">
        <v>500</v>
      </c>
      <c r="J498" s="1"/>
      <c r="K498" s="5">
        <v>8.4963340682728858E-2</v>
      </c>
      <c r="L498" s="4">
        <f t="shared" si="100"/>
        <v>84.963340682728855</v>
      </c>
      <c r="M498" s="5">
        <v>125.75081910446129</v>
      </c>
      <c r="N498" s="4">
        <v>500</v>
      </c>
      <c r="P498" s="5">
        <f t="shared" si="93"/>
        <v>167.09131638147986</v>
      </c>
      <c r="Q498" s="5">
        <f t="shared" si="102"/>
        <v>6745.0043923746352</v>
      </c>
      <c r="R498" s="10">
        <f t="shared" si="94"/>
        <v>0.93437040989493858</v>
      </c>
      <c r="S498" s="5">
        <f t="shared" si="95"/>
        <v>103.48201626857313</v>
      </c>
      <c r="T498" s="5">
        <f t="shared" si="103"/>
        <v>342.94134545374493</v>
      </c>
      <c r="U498" s="10">
        <f t="shared" si="96"/>
        <v>4.7506899459368E-2</v>
      </c>
      <c r="V498" s="10"/>
      <c r="W498" s="8">
        <f t="shared" si="97"/>
        <v>102.25253490858638</v>
      </c>
      <c r="X498" s="8">
        <f t="shared" si="104"/>
        <v>298.91623697942532</v>
      </c>
      <c r="Y498" s="10">
        <f t="shared" si="101"/>
        <v>4.1408199405543876E-2</v>
      </c>
      <c r="Z498" s="10">
        <f t="shared" si="98"/>
        <v>0.20349004743609422</v>
      </c>
      <c r="AA498" s="10"/>
    </row>
    <row r="499" spans="6:27" x14ac:dyDescent="0.2">
      <c r="F499">
        <v>0.15165498549757589</v>
      </c>
      <c r="G499" s="1">
        <f t="shared" si="99"/>
        <v>151.65498549757589</v>
      </c>
      <c r="H499">
        <v>104.51540842296438</v>
      </c>
      <c r="I499" s="1">
        <v>500</v>
      </c>
      <c r="J499" s="1"/>
      <c r="K499" s="5">
        <v>0.10234046457628979</v>
      </c>
      <c r="L499" s="4">
        <f t="shared" si="100"/>
        <v>102.34046457628979</v>
      </c>
      <c r="M499" s="5">
        <v>127.67728604450099</v>
      </c>
      <c r="N499" s="4">
        <v>500</v>
      </c>
      <c r="P499" s="5">
        <f t="shared" si="93"/>
        <v>162.24458970019666</v>
      </c>
      <c r="Q499" s="5">
        <f t="shared" si="102"/>
        <v>3588.5042068606899</v>
      </c>
      <c r="R499" s="10">
        <f t="shared" si="94"/>
        <v>0.34262471827233359</v>
      </c>
      <c r="S499" s="5">
        <f t="shared" si="95"/>
        <v>100.64939885836823</v>
      </c>
      <c r="T499" s="5">
        <f t="shared" si="103"/>
        <v>2.8597032623295626</v>
      </c>
      <c r="U499" s="10">
        <f t="shared" si="96"/>
        <v>2.7303995428649551E-4</v>
      </c>
      <c r="V499" s="10"/>
      <c r="W499" s="8">
        <f t="shared" si="97"/>
        <v>99.425148257013575</v>
      </c>
      <c r="X499" s="8">
        <f t="shared" si="104"/>
        <v>8.4990692414382174</v>
      </c>
      <c r="Y499" s="10">
        <f t="shared" si="101"/>
        <v>8.1147771789079391E-4</v>
      </c>
      <c r="Z499" s="10">
        <f t="shared" si="98"/>
        <v>2.8486447969004382E-2</v>
      </c>
      <c r="AA499" s="10"/>
    </row>
    <row r="500" spans="6:27" x14ac:dyDescent="0.2">
      <c r="F500">
        <v>0.12009309741850617</v>
      </c>
      <c r="G500" s="1">
        <f t="shared" si="99"/>
        <v>120.09309741850618</v>
      </c>
      <c r="H500">
        <v>107.20125893276601</v>
      </c>
      <c r="I500" s="1">
        <v>500</v>
      </c>
      <c r="J500" s="1"/>
      <c r="K500" s="5">
        <v>8.0787559381424179E-2</v>
      </c>
      <c r="L500" s="4">
        <f t="shared" si="100"/>
        <v>80.787559381424174</v>
      </c>
      <c r="M500" s="5">
        <v>129.26287825729113</v>
      </c>
      <c r="N500" s="4">
        <v>500</v>
      </c>
      <c r="P500" s="5">
        <f t="shared" si="93"/>
        <v>158.42366877626642</v>
      </c>
      <c r="Q500" s="5">
        <f t="shared" si="102"/>
        <v>6027.3654819679132</v>
      </c>
      <c r="R500" s="10">
        <f t="shared" si="94"/>
        <v>0.9235035097896459</v>
      </c>
      <c r="S500" s="5">
        <f t="shared" si="95"/>
        <v>98.415158026989701</v>
      </c>
      <c r="T500" s="5">
        <f t="shared" si="103"/>
        <v>310.73223400914361</v>
      </c>
      <c r="U500" s="10">
        <f t="shared" si="96"/>
        <v>4.7609906777799957E-2</v>
      </c>
      <c r="V500" s="10"/>
      <c r="W500" s="8">
        <f t="shared" si="97"/>
        <v>97.196561878566058</v>
      </c>
      <c r="X500" s="8">
        <f t="shared" si="104"/>
        <v>269.25536295120861</v>
      </c>
      <c r="Y500" s="10">
        <f t="shared" si="101"/>
        <v>4.1254885481731243E-2</v>
      </c>
      <c r="Z500" s="10">
        <f t="shared" si="98"/>
        <v>0.20311298698441527</v>
      </c>
      <c r="AA500" s="10"/>
    </row>
    <row r="501" spans="6:27" x14ac:dyDescent="0.2">
      <c r="F501">
        <v>0.15540192161014224</v>
      </c>
      <c r="G501" s="1">
        <f t="shared" si="99"/>
        <v>155.40192161014224</v>
      </c>
      <c r="H501">
        <v>108.2797081284769</v>
      </c>
      <c r="I501" s="1">
        <v>500</v>
      </c>
      <c r="J501" s="1"/>
      <c r="K501" s="5">
        <v>0.10718951012735449</v>
      </c>
      <c r="L501" s="4">
        <f t="shared" si="100"/>
        <v>107.1895101273545</v>
      </c>
      <c r="M501" s="5">
        <v>131.19668797977261</v>
      </c>
      <c r="N501" s="4">
        <v>500</v>
      </c>
      <c r="P501" s="5">
        <f t="shared" si="93"/>
        <v>153.95719713836169</v>
      </c>
      <c r="Q501" s="5">
        <f t="shared" si="102"/>
        <v>2187.2165483595313</v>
      </c>
      <c r="R501" s="10">
        <f t="shared" si="94"/>
        <v>0.19036504718704203</v>
      </c>
      <c r="S501" s="5">
        <f t="shared" si="95"/>
        <v>95.80204888226109</v>
      </c>
      <c r="T501" s="5">
        <f t="shared" si="103"/>
        <v>129.67427360850425</v>
      </c>
      <c r="U501" s="10">
        <f t="shared" si="96"/>
        <v>1.1286239230835663E-2</v>
      </c>
      <c r="V501" s="10"/>
      <c r="W501" s="8">
        <f t="shared" si="97"/>
        <v>94.591767048612326</v>
      </c>
      <c r="X501" s="8">
        <f t="shared" si="104"/>
        <v>158.70313067799623</v>
      </c>
      <c r="Y501" s="10">
        <f t="shared" si="101"/>
        <v>1.381277449775491E-2</v>
      </c>
      <c r="Z501" s="10">
        <f t="shared" si="98"/>
        <v>0.11752776054088204</v>
      </c>
      <c r="AA501" s="10"/>
    </row>
    <row r="502" spans="6:27" x14ac:dyDescent="0.2">
      <c r="F502">
        <v>0.13886732075704936</v>
      </c>
      <c r="G502" s="1">
        <f t="shared" si="99"/>
        <v>138.86732075704936</v>
      </c>
      <c r="H502">
        <v>110.34953613903117</v>
      </c>
      <c r="I502" s="1">
        <v>500</v>
      </c>
      <c r="J502" s="1"/>
      <c r="K502" s="5">
        <v>9.6100284022757804E-2</v>
      </c>
      <c r="L502" s="4">
        <f t="shared" si="100"/>
        <v>96.100284022757805</v>
      </c>
      <c r="M502" s="5">
        <v>132.96932045743205</v>
      </c>
      <c r="N502" s="4">
        <v>500</v>
      </c>
      <c r="P502" s="5">
        <f t="shared" si="93"/>
        <v>150.03941405764627</v>
      </c>
      <c r="Q502" s="5">
        <f t="shared" si="102"/>
        <v>2909.4297489206069</v>
      </c>
      <c r="R502" s="10">
        <f t="shared" si="94"/>
        <v>0.31503480174306475</v>
      </c>
      <c r="S502" s="5">
        <f t="shared" si="95"/>
        <v>93.50861859168775</v>
      </c>
      <c r="T502" s="5">
        <f t="shared" si="103"/>
        <v>6.7167297066035347</v>
      </c>
      <c r="U502" s="10">
        <f t="shared" si="96"/>
        <v>7.2729152929938647E-4</v>
      </c>
      <c r="V502" s="10"/>
      <c r="W502" s="8">
        <f t="shared" si="97"/>
        <v>92.307136811648718</v>
      </c>
      <c r="X502" s="8">
        <f t="shared" si="104"/>
        <v>14.387965765144644</v>
      </c>
      <c r="Y502" s="10">
        <f t="shared" si="101"/>
        <v>1.5579375800326414E-3</v>
      </c>
      <c r="Z502" s="10">
        <f t="shared" si="98"/>
        <v>3.9470718007564055E-2</v>
      </c>
      <c r="AA502" s="10"/>
    </row>
    <row r="503" spans="6:27" x14ac:dyDescent="0.2">
      <c r="F503">
        <v>0.11019280247053673</v>
      </c>
      <c r="G503" s="1">
        <f t="shared" si="99"/>
        <v>110.19280247053673</v>
      </c>
      <c r="H503">
        <v>112.6872027198812</v>
      </c>
      <c r="I503" s="1">
        <v>500</v>
      </c>
      <c r="J503" s="1"/>
      <c r="K503" s="5">
        <v>7.5853430379040923E-2</v>
      </c>
      <c r="L503" s="4">
        <f t="shared" si="100"/>
        <v>75.85343037904093</v>
      </c>
      <c r="M503" s="5">
        <v>133.24628196173109</v>
      </c>
      <c r="N503" s="4">
        <v>500</v>
      </c>
      <c r="P503" s="5">
        <f t="shared" si="93"/>
        <v>149.44188867767119</v>
      </c>
      <c r="Q503" s="5">
        <f t="shared" si="102"/>
        <v>5415.2611947692449</v>
      </c>
      <c r="R503" s="10">
        <f t="shared" si="94"/>
        <v>0.94117190994352584</v>
      </c>
      <c r="S503" s="5">
        <f t="shared" si="95"/>
        <v>93.158717693259618</v>
      </c>
      <c r="T503" s="5">
        <f t="shared" si="103"/>
        <v>299.47296902765828</v>
      </c>
      <c r="U503" s="10">
        <f t="shared" si="96"/>
        <v>5.2048375156580048E-2</v>
      </c>
      <c r="V503" s="10"/>
      <c r="W503" s="8">
        <f t="shared" si="97"/>
        <v>91.958701510501257</v>
      </c>
      <c r="X503" s="8">
        <f t="shared" si="104"/>
        <v>259.37975821784943</v>
      </c>
      <c r="Y503" s="10">
        <f t="shared" si="101"/>
        <v>4.5080178713888572E-2</v>
      </c>
      <c r="Z503" s="10">
        <f t="shared" si="98"/>
        <v>0.21232093329177076</v>
      </c>
      <c r="AA503" s="10"/>
    </row>
    <row r="504" spans="6:27" x14ac:dyDescent="0.2">
      <c r="F504">
        <v>0.20306448169796307</v>
      </c>
      <c r="G504" s="1">
        <f t="shared" si="99"/>
        <v>203.06448169796306</v>
      </c>
      <c r="H504">
        <v>113.46028419754855</v>
      </c>
      <c r="I504" s="1">
        <v>500</v>
      </c>
      <c r="J504" s="1"/>
      <c r="K504" s="5">
        <v>0.11106581103346937</v>
      </c>
      <c r="L504" s="4">
        <f t="shared" si="100"/>
        <v>111.06581103346937</v>
      </c>
      <c r="M504" s="5">
        <v>133.77308908279639</v>
      </c>
      <c r="N504" s="4">
        <v>500</v>
      </c>
      <c r="P504" s="5">
        <f t="shared" si="93"/>
        <v>148.31593415374917</v>
      </c>
      <c r="Q504" s="5">
        <f t="shared" si="102"/>
        <v>1387.5716724760034</v>
      </c>
      <c r="R504" s="10">
        <f t="shared" si="94"/>
        <v>0.11248500720539299</v>
      </c>
      <c r="S504" s="5">
        <f t="shared" si="95"/>
        <v>92.49929136640003</v>
      </c>
      <c r="T504" s="5">
        <f t="shared" si="103"/>
        <v>344.71565254767273</v>
      </c>
      <c r="U504" s="10">
        <f t="shared" si="96"/>
        <v>2.7944749399103415E-2</v>
      </c>
      <c r="V504" s="10"/>
      <c r="W504" s="8">
        <f t="shared" si="97"/>
        <v>91.302125530310832</v>
      </c>
      <c r="X504" s="8">
        <f t="shared" si="104"/>
        <v>390.60326466775911</v>
      </c>
      <c r="Y504" s="10">
        <f t="shared" si="101"/>
        <v>3.1664678597971847E-2</v>
      </c>
      <c r="Z504" s="10">
        <f t="shared" si="98"/>
        <v>0.17794571812204937</v>
      </c>
      <c r="AA504" s="10"/>
    </row>
    <row r="505" spans="6:27" x14ac:dyDescent="0.2">
      <c r="F505">
        <v>0.10461188802548997</v>
      </c>
      <c r="G505" s="1">
        <f t="shared" si="99"/>
        <v>104.61188802548998</v>
      </c>
      <c r="H505">
        <v>113.66970377434467</v>
      </c>
      <c r="I505" s="1">
        <v>500</v>
      </c>
      <c r="J505" s="1"/>
      <c r="K505" s="5">
        <v>7.0511355765415937E-2</v>
      </c>
      <c r="L505" s="4">
        <f t="shared" si="100"/>
        <v>70.511355765415942</v>
      </c>
      <c r="M505" s="5">
        <v>140.31574948810857</v>
      </c>
      <c r="N505" s="4">
        <v>500</v>
      </c>
      <c r="P505" s="5">
        <f t="shared" si="93"/>
        <v>135.40537898997832</v>
      </c>
      <c r="Q505" s="5">
        <f t="shared" si="102"/>
        <v>4211.2342502700412</v>
      </c>
      <c r="R505" s="10">
        <f t="shared" si="94"/>
        <v>0.84701532749989894</v>
      </c>
      <c r="S505" s="5">
        <f t="shared" si="95"/>
        <v>84.929270552092163</v>
      </c>
      <c r="T505" s="5">
        <f t="shared" si="103"/>
        <v>207.87626679585682</v>
      </c>
      <c r="U505" s="10">
        <f t="shared" si="96"/>
        <v>4.1810636439485287E-2</v>
      </c>
      <c r="V505" s="10"/>
      <c r="W505" s="8">
        <f t="shared" si="97"/>
        <v>83.773023447802998</v>
      </c>
      <c r="X505" s="8">
        <f t="shared" si="104"/>
        <v>175.87182971806928</v>
      </c>
      <c r="Y505" s="10">
        <f t="shared" si="101"/>
        <v>3.5373509663373541E-2</v>
      </c>
      <c r="Z505" s="10">
        <f t="shared" si="98"/>
        <v>0.18807846677217874</v>
      </c>
      <c r="AA505" s="10"/>
    </row>
    <row r="506" spans="6:27" x14ac:dyDescent="0.2">
      <c r="F506">
        <v>0.12753370207219131</v>
      </c>
      <c r="G506" s="1">
        <f t="shared" si="99"/>
        <v>127.5337020721913</v>
      </c>
      <c r="H506">
        <v>114.37315503239044</v>
      </c>
      <c r="I506" s="1">
        <v>500</v>
      </c>
      <c r="J506" s="1"/>
      <c r="K506" s="5">
        <v>8.4331770184714605E-2</v>
      </c>
      <c r="L506" s="4">
        <f t="shared" si="100"/>
        <v>84.3317701847146</v>
      </c>
      <c r="M506" s="5">
        <v>142.80587088528642</v>
      </c>
      <c r="N506" s="4">
        <v>500</v>
      </c>
      <c r="P506" s="5">
        <f t="shared" si="93"/>
        <v>130.96508562451532</v>
      </c>
      <c r="Q506" s="5">
        <f t="shared" si="102"/>
        <v>2174.6661089079566</v>
      </c>
      <c r="R506" s="10">
        <f t="shared" si="94"/>
        <v>0.30578075814738037</v>
      </c>
      <c r="S506" s="5">
        <f t="shared" si="95"/>
        <v>82.321519165943101</v>
      </c>
      <c r="T506" s="5">
        <f t="shared" si="103"/>
        <v>4.0411091584718468</v>
      </c>
      <c r="U506" s="10">
        <f t="shared" si="96"/>
        <v>5.6822213634182526E-4</v>
      </c>
      <c r="V506" s="10"/>
      <c r="W506" s="8">
        <f t="shared" si="97"/>
        <v>81.182823068650222</v>
      </c>
      <c r="X506" s="8">
        <f t="shared" si="104"/>
        <v>9.915867939770159</v>
      </c>
      <c r="Y506" s="10">
        <f t="shared" si="101"/>
        <v>1.3942745527196496E-3</v>
      </c>
      <c r="Z506" s="10">
        <f t="shared" si="98"/>
        <v>3.7339985976425454E-2</v>
      </c>
      <c r="AA506" s="10"/>
    </row>
    <row r="507" spans="6:27" x14ac:dyDescent="0.2">
      <c r="F507">
        <v>0.14768182235442187</v>
      </c>
      <c r="G507" s="1">
        <f t="shared" si="99"/>
        <v>147.68182235442188</v>
      </c>
      <c r="H507">
        <v>114.7662048775919</v>
      </c>
      <c r="I507" s="1">
        <v>500</v>
      </c>
      <c r="J507" s="1"/>
      <c r="K507" s="5">
        <v>6.5815038895550917E-2</v>
      </c>
      <c r="L507" s="4">
        <f t="shared" si="100"/>
        <v>65.815038895550913</v>
      </c>
      <c r="M507" s="5">
        <v>143.25844371304288</v>
      </c>
      <c r="N507" s="4">
        <v>500</v>
      </c>
      <c r="P507" s="5">
        <f t="shared" si="93"/>
        <v>130.18352171903868</v>
      </c>
      <c r="Q507" s="5">
        <f t="shared" si="102"/>
        <v>4143.3015809976396</v>
      </c>
      <c r="R507" s="10">
        <f t="shared" si="94"/>
        <v>0.95652485852656555</v>
      </c>
      <c r="S507" s="5">
        <f t="shared" si="95"/>
        <v>81.862262924712184</v>
      </c>
      <c r="T507" s="5">
        <f t="shared" si="103"/>
        <v>257.5133990420909</v>
      </c>
      <c r="U507" s="10">
        <f t="shared" si="96"/>
        <v>5.9449683488432346E-2</v>
      </c>
      <c r="V507" s="10"/>
      <c r="W507" s="8">
        <f t="shared" si="97"/>
        <v>80.72683903101769</v>
      </c>
      <c r="X507" s="8">
        <f t="shared" si="104"/>
        <v>222.36178328010698</v>
      </c>
      <c r="Y507" s="10">
        <f t="shared" si="101"/>
        <v>5.1334562337725313E-2</v>
      </c>
      <c r="Z507" s="10">
        <f t="shared" si="98"/>
        <v>0.22657131843577491</v>
      </c>
      <c r="AA507" s="10"/>
    </row>
    <row r="508" spans="6:27" x14ac:dyDescent="0.2">
      <c r="F508">
        <v>0.12788940246820837</v>
      </c>
      <c r="G508" s="1">
        <f t="shared" si="99"/>
        <v>127.88940246820837</v>
      </c>
      <c r="H508">
        <v>117.51455042558732</v>
      </c>
      <c r="I508" s="1">
        <v>500</v>
      </c>
      <c r="J508" s="1"/>
      <c r="K508" s="5">
        <v>7.9516646812259589E-2</v>
      </c>
      <c r="L508" s="4">
        <f t="shared" si="100"/>
        <v>79.516646812259594</v>
      </c>
      <c r="M508" s="5">
        <v>148.7801111468184</v>
      </c>
      <c r="N508" s="4">
        <v>500</v>
      </c>
      <c r="P508" s="5">
        <f t="shared" si="93"/>
        <v>121.22870255809083</v>
      </c>
      <c r="Q508" s="5">
        <f t="shared" si="102"/>
        <v>1739.8955945433327</v>
      </c>
      <c r="R508" s="10">
        <f t="shared" si="94"/>
        <v>0.27517379477308929</v>
      </c>
      <c r="S508" s="5">
        <f t="shared" si="95"/>
        <v>76.594469795380036</v>
      </c>
      <c r="T508" s="5">
        <f t="shared" si="103"/>
        <v>8.5391185179791158</v>
      </c>
      <c r="U508" s="10">
        <f t="shared" si="96"/>
        <v>1.3505072683549176E-3</v>
      </c>
      <c r="V508" s="10"/>
      <c r="W508" s="8">
        <f t="shared" si="97"/>
        <v>75.500421669591603</v>
      </c>
      <c r="X508" s="8">
        <f t="shared" si="104"/>
        <v>16.130064396598531</v>
      </c>
      <c r="Y508" s="10">
        <f t="shared" si="101"/>
        <v>2.5510559621316252E-3</v>
      </c>
      <c r="Z508" s="10">
        <f t="shared" si="98"/>
        <v>5.050797919271395E-2</v>
      </c>
      <c r="AA508" s="10"/>
    </row>
    <row r="509" spans="6:27" x14ac:dyDescent="0.2">
      <c r="F509">
        <v>9.9713880230671209E-2</v>
      </c>
      <c r="G509" s="1">
        <f t="shared" si="99"/>
        <v>99.713880230671208</v>
      </c>
      <c r="H509">
        <v>117.53201898405977</v>
      </c>
      <c r="I509" s="1">
        <v>500</v>
      </c>
      <c r="J509" s="1"/>
      <c r="K509" s="5">
        <v>6.1929582186661322E-2</v>
      </c>
      <c r="L509" s="4">
        <f t="shared" si="100"/>
        <v>61.929582186661321</v>
      </c>
      <c r="M509" s="5">
        <v>149.429530513195</v>
      </c>
      <c r="N509" s="4">
        <v>500</v>
      </c>
      <c r="P509" s="5">
        <f t="shared" si="93"/>
        <v>120.24171769577762</v>
      </c>
      <c r="Q509" s="5">
        <f t="shared" si="102"/>
        <v>3400.3051476335422</v>
      </c>
      <c r="R509" s="10">
        <f t="shared" si="94"/>
        <v>0.88658747755634004</v>
      </c>
      <c r="S509" s="5">
        <f t="shared" si="95"/>
        <v>76.013159521525807</v>
      </c>
      <c r="T509" s="5">
        <f t="shared" si="103"/>
        <v>198.34715054710867</v>
      </c>
      <c r="U509" s="10">
        <f t="shared" si="96"/>
        <v>5.1716564322597261E-2</v>
      </c>
      <c r="V509" s="10"/>
      <c r="W509" s="8">
        <f t="shared" si="97"/>
        <v>74.924106753950056</v>
      </c>
      <c r="X509" s="8">
        <f t="shared" si="104"/>
        <v>168.85766872987048</v>
      </c>
      <c r="Y509" s="10">
        <f t="shared" si="101"/>
        <v>4.402754696573314E-2</v>
      </c>
      <c r="Z509" s="10">
        <f t="shared" si="98"/>
        <v>0.20982742186314243</v>
      </c>
      <c r="AA509" s="10"/>
    </row>
    <row r="510" spans="6:27" x14ac:dyDescent="0.2">
      <c r="F510">
        <v>0.11656210399834896</v>
      </c>
      <c r="G510" s="1">
        <f t="shared" si="99"/>
        <v>116.56210399834896</v>
      </c>
      <c r="H510">
        <v>118.67616601558858</v>
      </c>
      <c r="I510" s="1">
        <v>500</v>
      </c>
      <c r="J510" s="1"/>
      <c r="K510" s="5">
        <v>9.6684119394611134E-2</v>
      </c>
      <c r="L510" s="4">
        <f t="shared" si="100"/>
        <v>96.68411939461113</v>
      </c>
      <c r="M510" s="5">
        <v>149.75050440122283</v>
      </c>
      <c r="N510" s="4">
        <v>500</v>
      </c>
      <c r="P510" s="5">
        <f t="shared" si="93"/>
        <v>119.75873918863596</v>
      </c>
      <c r="Q510" s="5">
        <f t="shared" si="102"/>
        <v>532.43807863880238</v>
      </c>
      <c r="R510" s="10">
        <f t="shared" si="94"/>
        <v>5.6958535662606703E-2</v>
      </c>
      <c r="S510" s="5">
        <f t="shared" si="95"/>
        <v>75.728642491772163</v>
      </c>
      <c r="T510" s="5">
        <f t="shared" si="103"/>
        <v>439.13201222541744</v>
      </c>
      <c r="U510" s="10">
        <f t="shared" si="96"/>
        <v>4.6976948836714681E-2</v>
      </c>
      <c r="V510" s="10"/>
      <c r="W510" s="8">
        <f t="shared" si="97"/>
        <v>74.642065503989741</v>
      </c>
      <c r="X510" s="8">
        <f t="shared" si="104"/>
        <v>485.85213971705753</v>
      </c>
      <c r="Y510" s="10">
        <f t="shared" si="101"/>
        <v>5.1974919783303139E-2</v>
      </c>
      <c r="Z510" s="10">
        <f t="shared" si="98"/>
        <v>0.22798008637445319</v>
      </c>
      <c r="AA510" s="10"/>
    </row>
    <row r="511" spans="6:27" x14ac:dyDescent="0.2">
      <c r="F511">
        <v>9.2709725417885927E-2</v>
      </c>
      <c r="G511" s="1">
        <f t="shared" si="99"/>
        <v>92.70972541788592</v>
      </c>
      <c r="H511">
        <v>121.26988593532455</v>
      </c>
      <c r="I511" s="1">
        <v>500</v>
      </c>
      <c r="J511" s="1"/>
      <c r="K511" s="5">
        <v>0.12985117489187031</v>
      </c>
      <c r="L511" s="4">
        <f t="shared" si="100"/>
        <v>129.8511748918703</v>
      </c>
      <c r="M511" s="5">
        <v>149.8119772306392</v>
      </c>
      <c r="N511" s="4">
        <v>500</v>
      </c>
      <c r="P511" s="5">
        <f t="shared" si="93"/>
        <v>119.66660082028825</v>
      </c>
      <c r="Q511" s="5">
        <f t="shared" si="102"/>
        <v>103.72554901954135</v>
      </c>
      <c r="R511" s="10">
        <f t="shared" si="94"/>
        <v>6.1516833877061925E-3</v>
      </c>
      <c r="S511" s="5">
        <f t="shared" si="95"/>
        <v>75.674360752058405</v>
      </c>
      <c r="T511" s="5">
        <f t="shared" si="103"/>
        <v>2935.1271903397223</v>
      </c>
      <c r="U511" s="10">
        <f t="shared" si="96"/>
        <v>0.17407450091409951</v>
      </c>
      <c r="V511" s="10"/>
      <c r="W511" s="8">
        <f t="shared" si="97"/>
        <v>74.588258407024838</v>
      </c>
      <c r="X511" s="8">
        <f t="shared" si="104"/>
        <v>3053.9899384110045</v>
      </c>
      <c r="Y511" s="10">
        <f t="shared" si="101"/>
        <v>0.18112393087266701</v>
      </c>
      <c r="Z511" s="10">
        <f t="shared" si="98"/>
        <v>0.42558657271190664</v>
      </c>
      <c r="AA511" s="10"/>
    </row>
    <row r="512" spans="6:27" x14ac:dyDescent="0.2">
      <c r="F512">
        <v>0.12938019293887601</v>
      </c>
      <c r="G512" s="1">
        <f t="shared" si="99"/>
        <v>129.38019293887601</v>
      </c>
      <c r="H512">
        <v>121.76387319165391</v>
      </c>
      <c r="I512" s="1">
        <v>500</v>
      </c>
      <c r="J512" s="1"/>
      <c r="K512" s="5">
        <v>9.0379924829317296E-2</v>
      </c>
      <c r="L512" s="4">
        <f t="shared" si="100"/>
        <v>90.379924829317289</v>
      </c>
      <c r="M512" s="5">
        <v>150.43967373698749</v>
      </c>
      <c r="N512" s="4">
        <v>500</v>
      </c>
      <c r="P512" s="5">
        <f t="shared" si="93"/>
        <v>118.73236994270347</v>
      </c>
      <c r="Q512" s="5">
        <f t="shared" si="102"/>
        <v>803.86114390757598</v>
      </c>
      <c r="R512" s="10">
        <f t="shared" si="94"/>
        <v>9.8409513582491573E-2</v>
      </c>
      <c r="S512" s="5">
        <f t="shared" si="95"/>
        <v>75.123899789180811</v>
      </c>
      <c r="T512" s="5">
        <f t="shared" si="103"/>
        <v>232.74630002527124</v>
      </c>
      <c r="U512" s="10">
        <f t="shared" si="96"/>
        <v>2.8493043042574318E-2</v>
      </c>
      <c r="V512" s="10"/>
      <c r="W512" s="8">
        <f t="shared" si="97"/>
        <v>74.042652278845623</v>
      </c>
      <c r="X512" s="8">
        <f t="shared" si="104"/>
        <v>266.906474388395</v>
      </c>
      <c r="Y512" s="10">
        <f t="shared" si="101"/>
        <v>3.2674966958720991E-2</v>
      </c>
      <c r="Z512" s="10">
        <f t="shared" si="98"/>
        <v>0.18076218343094053</v>
      </c>
      <c r="AA512" s="10"/>
    </row>
    <row r="513" spans="6:27" x14ac:dyDescent="0.2">
      <c r="F513">
        <v>8.4963340682728858E-2</v>
      </c>
      <c r="G513" s="1">
        <f t="shared" si="99"/>
        <v>84.963340682728855</v>
      </c>
      <c r="H513">
        <v>125.75081910446129</v>
      </c>
      <c r="I513" s="1">
        <v>500</v>
      </c>
      <c r="J513" s="1"/>
      <c r="K513" s="5">
        <v>7.3251211298037494E-2</v>
      </c>
      <c r="L513" s="4">
        <f t="shared" si="100"/>
        <v>73.251211298037489</v>
      </c>
      <c r="M513" s="5">
        <v>155.54975244168625</v>
      </c>
      <c r="N513" s="4">
        <v>500</v>
      </c>
      <c r="P513" s="5">
        <f t="shared" si="93"/>
        <v>111.55050245675872</v>
      </c>
      <c r="Q513" s="5">
        <f t="shared" si="102"/>
        <v>1466.8357032605022</v>
      </c>
      <c r="R513" s="10">
        <f t="shared" si="94"/>
        <v>0.27337062830414049</v>
      </c>
      <c r="S513" s="5">
        <f t="shared" si="95"/>
        <v>70.887446749655183</v>
      </c>
      <c r="T513" s="5">
        <f t="shared" si="103"/>
        <v>5.5873828401890089</v>
      </c>
      <c r="U513" s="10">
        <f t="shared" si="96"/>
        <v>1.041307049046501E-3</v>
      </c>
      <c r="V513" s="10"/>
      <c r="W513" s="8">
        <f t="shared" si="97"/>
        <v>69.846076207927155</v>
      </c>
      <c r="X513" s="8">
        <f t="shared" si="104"/>
        <v>11.594944981900717</v>
      </c>
      <c r="Y513" s="10">
        <f t="shared" si="101"/>
        <v>2.1609218999840609E-3</v>
      </c>
      <c r="Z513" s="10">
        <f t="shared" si="98"/>
        <v>4.6485717161124457E-2</v>
      </c>
      <c r="AA513" s="10"/>
    </row>
    <row r="514" spans="6:27" x14ac:dyDescent="0.2">
      <c r="F514">
        <v>0.10234046457628979</v>
      </c>
      <c r="G514" s="1">
        <f t="shared" si="99"/>
        <v>102.34046457628979</v>
      </c>
      <c r="H514">
        <v>127.67728604450099</v>
      </c>
      <c r="I514" s="1">
        <v>500</v>
      </c>
      <c r="J514" s="1"/>
      <c r="K514" s="5">
        <v>5.7021360097590519E-2</v>
      </c>
      <c r="L514" s="4">
        <f t="shared" si="100"/>
        <v>57.021360097590517</v>
      </c>
      <c r="M514" s="5">
        <v>156.59741249865692</v>
      </c>
      <c r="N514" s="4">
        <v>500</v>
      </c>
      <c r="P514" s="5">
        <f t="shared" si="93"/>
        <v>110.16573940602918</v>
      </c>
      <c r="Q514" s="5">
        <f t="shared" si="102"/>
        <v>2824.325052079203</v>
      </c>
      <c r="R514" s="10">
        <f t="shared" si="94"/>
        <v>0.86863941962540436</v>
      </c>
      <c r="S514" s="5">
        <f t="shared" si="95"/>
        <v>70.069559719533714</v>
      </c>
      <c r="T514" s="5">
        <f t="shared" si="103"/>
        <v>170.25551337407862</v>
      </c>
      <c r="U514" s="10">
        <f t="shared" si="96"/>
        <v>5.2363183273260706E-2</v>
      </c>
      <c r="V514" s="10"/>
      <c r="W514" s="8">
        <f t="shared" si="97"/>
        <v>69.036395333764574</v>
      </c>
      <c r="X514" s="8">
        <f t="shared" si="104"/>
        <v>144.36107172650418</v>
      </c>
      <c r="Y514" s="10">
        <f t="shared" si="101"/>
        <v>4.4399180423194226E-2</v>
      </c>
      <c r="Z514" s="10">
        <f t="shared" si="98"/>
        <v>0.21071113027838426</v>
      </c>
      <c r="AA514" s="10"/>
    </row>
    <row r="515" spans="6:27" x14ac:dyDescent="0.2">
      <c r="F515">
        <v>8.0787559381424179E-2</v>
      </c>
      <c r="G515" s="1">
        <f t="shared" si="99"/>
        <v>80.787559381424174</v>
      </c>
      <c r="H515">
        <v>129.26287825729113</v>
      </c>
      <c r="I515" s="1">
        <v>500</v>
      </c>
      <c r="J515" s="1"/>
      <c r="K515" s="5">
        <v>5.378272864328934E-2</v>
      </c>
      <c r="L515" s="4">
        <f t="shared" si="100"/>
        <v>53.782728643289339</v>
      </c>
      <c r="M515" s="5">
        <v>164.31994174671436</v>
      </c>
      <c r="N515" s="4">
        <v>500</v>
      </c>
      <c r="P515" s="5">
        <f t="shared" si="93"/>
        <v>100.77253970758996</v>
      </c>
      <c r="Q515" s="5">
        <f t="shared" si="102"/>
        <v>2208.0423438586686</v>
      </c>
      <c r="R515" s="10">
        <f t="shared" si="94"/>
        <v>0.76334652568217931</v>
      </c>
      <c r="S515" s="5">
        <f t="shared" si="95"/>
        <v>64.511608679135435</v>
      </c>
      <c r="T515" s="5">
        <f t="shared" si="103"/>
        <v>115.10886682357693</v>
      </c>
      <c r="U515" s="10">
        <f t="shared" si="96"/>
        <v>3.9794505666696726E-2</v>
      </c>
      <c r="V515" s="10"/>
      <c r="W515" s="8">
        <f t="shared" si="97"/>
        <v>63.538474534384179</v>
      </c>
      <c r="X515" s="8">
        <f t="shared" si="104"/>
        <v>95.174577891613851</v>
      </c>
      <c r="Y515" s="10">
        <f t="shared" si="101"/>
        <v>3.2902984659193474E-2</v>
      </c>
      <c r="Z515" s="10">
        <f t="shared" si="98"/>
        <v>0.1813917987649758</v>
      </c>
      <c r="AA515" s="10"/>
    </row>
    <row r="516" spans="6:27" x14ac:dyDescent="0.2">
      <c r="F516">
        <v>0.10718951012735449</v>
      </c>
      <c r="G516" s="1">
        <f t="shared" si="99"/>
        <v>107.1895101273545</v>
      </c>
      <c r="H516">
        <v>131.19668797977261</v>
      </c>
      <c r="I516" s="1">
        <v>500</v>
      </c>
      <c r="J516" s="1"/>
      <c r="K516" s="5">
        <v>7.5757259270908761E-2</v>
      </c>
      <c r="L516" s="4">
        <f t="shared" si="100"/>
        <v>75.757259270908762</v>
      </c>
      <c r="M516" s="5">
        <v>166.86961387920712</v>
      </c>
      <c r="N516" s="4">
        <v>500</v>
      </c>
      <c r="P516" s="5">
        <f t="shared" si="93"/>
        <v>97.956956000015168</v>
      </c>
      <c r="Q516" s="5">
        <f t="shared" si="102"/>
        <v>492.82653486429768</v>
      </c>
      <c r="R516" s="10">
        <f t="shared" si="94"/>
        <v>8.5870812905195104E-2</v>
      </c>
      <c r="S516" s="5">
        <f t="shared" si="95"/>
        <v>62.841897489672256</v>
      </c>
      <c r="T516" s="5">
        <f t="shared" si="103"/>
        <v>166.80656994022459</v>
      </c>
      <c r="U516" s="10">
        <f t="shared" si="96"/>
        <v>2.9064619587982416E-2</v>
      </c>
      <c r="V516" s="10"/>
      <c r="W516" s="8">
        <f t="shared" si="97"/>
        <v>61.888225535525095</v>
      </c>
      <c r="X516" s="8">
        <f t="shared" si="104"/>
        <v>192.35009675321024</v>
      </c>
      <c r="Y516" s="10">
        <f t="shared" si="101"/>
        <v>3.3515360886846736E-2</v>
      </c>
      <c r="Z516" s="10">
        <f t="shared" si="98"/>
        <v>0.18307201011308838</v>
      </c>
      <c r="AA516" s="10"/>
    </row>
    <row r="517" spans="6:27" x14ac:dyDescent="0.2">
      <c r="F517">
        <v>9.6100284022757804E-2</v>
      </c>
      <c r="G517" s="1">
        <f t="shared" si="99"/>
        <v>96.100284022757805</v>
      </c>
      <c r="H517">
        <v>132.96932045743205</v>
      </c>
      <c r="I517" s="1">
        <v>500</v>
      </c>
      <c r="J517" s="1"/>
      <c r="K517" s="5">
        <v>7.5053655141464642E-2</v>
      </c>
      <c r="L517" s="4">
        <f t="shared" si="100"/>
        <v>75.053655141464645</v>
      </c>
      <c r="M517" s="5">
        <v>167.33193548260397</v>
      </c>
      <c r="N517" s="4">
        <v>500</v>
      </c>
      <c r="P517" s="5">
        <f t="shared" si="93"/>
        <v>97.460270384279866</v>
      </c>
      <c r="Q517" s="5">
        <f t="shared" si="102"/>
        <v>502.05640663955938</v>
      </c>
      <c r="R517" s="10">
        <f t="shared" si="94"/>
        <v>8.9126903566496149E-2</v>
      </c>
      <c r="S517" s="5">
        <f t="shared" si="95"/>
        <v>62.547155767049475</v>
      </c>
      <c r="T517" s="5">
        <f t="shared" si="103"/>
        <v>156.41252660224706</v>
      </c>
      <c r="U517" s="10">
        <f t="shared" si="96"/>
        <v>2.7766928159287118E-2</v>
      </c>
      <c r="V517" s="10"/>
      <c r="W517" s="8">
        <f t="shared" si="97"/>
        <v>61.596986651894746</v>
      </c>
      <c r="X517" s="8">
        <f t="shared" si="104"/>
        <v>181.08192683818345</v>
      </c>
      <c r="Y517" s="10">
        <f t="shared" si="101"/>
        <v>3.2146331004852466E-2</v>
      </c>
      <c r="Z517" s="10">
        <f t="shared" si="98"/>
        <v>0.1792939792766407</v>
      </c>
      <c r="AA517" s="10"/>
    </row>
    <row r="518" spans="6:27" x14ac:dyDescent="0.2">
      <c r="F518">
        <v>7.5853430379040923E-2</v>
      </c>
      <c r="G518" s="1">
        <f t="shared" si="99"/>
        <v>75.85343037904093</v>
      </c>
      <c r="H518">
        <v>133.24628196173109</v>
      </c>
      <c r="I518" s="1">
        <v>500</v>
      </c>
      <c r="J518" s="1"/>
      <c r="K518" s="5">
        <v>4.9317116628470388E-2</v>
      </c>
      <c r="L518" s="4">
        <f t="shared" si="100"/>
        <v>49.317116628470387</v>
      </c>
      <c r="M518" s="5">
        <v>168.44620473413158</v>
      </c>
      <c r="N518" s="4">
        <v>500</v>
      </c>
      <c r="P518" s="5">
        <f t="shared" si="93"/>
        <v>96.28006574600694</v>
      </c>
      <c r="Q518" s="5">
        <f t="shared" si="102"/>
        <v>2205.5185898163272</v>
      </c>
      <c r="R518" s="10">
        <f t="shared" si="94"/>
        <v>0.90680805293672495</v>
      </c>
      <c r="S518" s="5">
        <f t="shared" si="95"/>
        <v>61.846560331053503</v>
      </c>
      <c r="T518" s="5">
        <f t="shared" si="103"/>
        <v>156.98695949619969</v>
      </c>
      <c r="U518" s="10">
        <f t="shared" si="96"/>
        <v>6.4545835040574595E-2</v>
      </c>
      <c r="V518" s="10"/>
      <c r="W518" s="8">
        <f t="shared" si="97"/>
        <v>60.904797929882378</v>
      </c>
      <c r="X518" s="8">
        <f t="shared" si="104"/>
        <v>134.27435794309307</v>
      </c>
      <c r="Y518" s="10">
        <f t="shared" si="101"/>
        <v>5.5207455356721891E-2</v>
      </c>
      <c r="Z518" s="10">
        <f t="shared" si="98"/>
        <v>0.23496266800647692</v>
      </c>
      <c r="AA518" s="10"/>
    </row>
    <row r="519" spans="6:27" x14ac:dyDescent="0.2">
      <c r="F519">
        <v>0.11106581103346937</v>
      </c>
      <c r="G519" s="1">
        <f t="shared" si="99"/>
        <v>111.06581103346937</v>
      </c>
      <c r="H519">
        <v>133.77308908279639</v>
      </c>
      <c r="I519" s="1">
        <v>500</v>
      </c>
      <c r="J519" s="1"/>
      <c r="K519" s="5">
        <v>6.2369826154561353E-2</v>
      </c>
      <c r="L519" s="4">
        <f t="shared" si="100"/>
        <v>62.369826154561352</v>
      </c>
      <c r="M519" s="5">
        <v>174.09085091521578</v>
      </c>
      <c r="N519" s="4">
        <v>500</v>
      </c>
      <c r="P519" s="5">
        <f t="shared" si="93"/>
        <v>90.647405599021099</v>
      </c>
      <c r="Q519" s="5">
        <f t="shared" si="102"/>
        <v>799.62149923773234</v>
      </c>
      <c r="R519" s="10">
        <f t="shared" si="94"/>
        <v>0.20555847890167431</v>
      </c>
      <c r="S519" s="5">
        <f t="shared" si="95"/>
        <v>58.497945415189292</v>
      </c>
      <c r="T519" s="5">
        <f t="shared" si="103"/>
        <v>14.991460459920326</v>
      </c>
      <c r="U519" s="10">
        <f t="shared" si="96"/>
        <v>3.8538506175652886E-3</v>
      </c>
      <c r="V519" s="10"/>
      <c r="W519" s="8">
        <f t="shared" si="97"/>
        <v>57.597911831873084</v>
      </c>
      <c r="X519" s="8">
        <f t="shared" si="104"/>
        <v>22.771166303077429</v>
      </c>
      <c r="Y519" s="10">
        <f t="shared" si="101"/>
        <v>5.8537774591351085E-3</v>
      </c>
      <c r="Z519" s="10">
        <f t="shared" si="98"/>
        <v>7.6509982741699192E-2</v>
      </c>
      <c r="AA519" s="10"/>
    </row>
    <row r="520" spans="6:27" x14ac:dyDescent="0.2">
      <c r="F520">
        <v>7.0511355765415937E-2</v>
      </c>
      <c r="G520" s="1">
        <f t="shared" si="99"/>
        <v>70.511355765415942</v>
      </c>
      <c r="H520">
        <v>140.31574948810857</v>
      </c>
      <c r="I520" s="1">
        <v>500</v>
      </c>
      <c r="J520" s="1"/>
      <c r="K520" s="5">
        <v>4.6660925728175179E-2</v>
      </c>
      <c r="L520" s="4">
        <f t="shared" si="100"/>
        <v>46.660925728175179</v>
      </c>
      <c r="M520" s="5">
        <v>175.98668225044364</v>
      </c>
      <c r="N520" s="4">
        <v>500</v>
      </c>
      <c r="P520" s="5">
        <f t="shared" si="93"/>
        <v>88.876554169897673</v>
      </c>
      <c r="Q520" s="5">
        <f t="shared" si="102"/>
        <v>1782.1592847295692</v>
      </c>
      <c r="R520" s="10">
        <f t="shared" si="94"/>
        <v>0.81853982840229078</v>
      </c>
      <c r="S520" s="5">
        <f t="shared" si="95"/>
        <v>57.443377005903066</v>
      </c>
      <c r="T520" s="5">
        <f t="shared" si="103"/>
        <v>116.26125555657575</v>
      </c>
      <c r="U520" s="10">
        <f t="shared" si="96"/>
        <v>5.3398407756551886E-2</v>
      </c>
      <c r="V520" s="10"/>
      <c r="W520" s="8">
        <f t="shared" si="97"/>
        <v>56.557007071272814</v>
      </c>
      <c r="X520" s="8">
        <f t="shared" si="104"/>
        <v>97.932425949205083</v>
      </c>
      <c r="Y520" s="10">
        <f t="shared" si="101"/>
        <v>4.4980037316724113E-2</v>
      </c>
      <c r="Z520" s="10">
        <f t="shared" si="98"/>
        <v>0.21208497664078924</v>
      </c>
      <c r="AA520" s="10"/>
    </row>
    <row r="521" spans="6:27" x14ac:dyDescent="0.2">
      <c r="F521">
        <v>8.4331770184714605E-2</v>
      </c>
      <c r="G521" s="1">
        <f t="shared" si="99"/>
        <v>84.3317701847146</v>
      </c>
      <c r="H521">
        <v>142.80587088528642</v>
      </c>
      <c r="I521" s="1">
        <v>500</v>
      </c>
      <c r="J521" s="1"/>
      <c r="K521" s="5">
        <v>5.7760319692179804E-2</v>
      </c>
      <c r="L521" s="4">
        <f t="shared" si="100"/>
        <v>57.760319692179806</v>
      </c>
      <c r="M521" s="5">
        <v>182.32549450065582</v>
      </c>
      <c r="N521" s="4">
        <v>500</v>
      </c>
      <c r="P521" s="5">
        <f t="shared" ref="P521:P584" si="105">(((8.314*N521)/$M521)*(1+P$5/($M521-P$4))-P$3/($M521^2))</f>
        <v>83.351749041975722</v>
      </c>
      <c r="Q521" s="5">
        <f t="shared" si="102"/>
        <v>654.92125616559588</v>
      </c>
      <c r="R521" s="10">
        <f t="shared" ref="R521:R584" si="106">(ABS(P521-L521)/L521)^2</f>
        <v>0.19630434371580077</v>
      </c>
      <c r="S521" s="5">
        <f t="shared" ref="S521:S584" si="107">(((8.314*N521)/$M521)*(1+S$5/($M521-S$4))-S$3/($M521^2))</f>
        <v>54.147189942731728</v>
      </c>
      <c r="T521" s="5">
        <f t="shared" si="103"/>
        <v>13.054706586346729</v>
      </c>
      <c r="U521" s="10">
        <f t="shared" ref="U521:U584" si="108">(ABS(S521-L521)/L521)^2</f>
        <v>3.9129827971061655E-3</v>
      </c>
      <c r="V521" s="10"/>
      <c r="W521" s="8">
        <f t="shared" ref="W521:W584" si="109">(((8.314*N521)/$M521)*(1+W$5/($M521-W$4))-W$3/($M521^2))</f>
        <v>53.305100266369806</v>
      </c>
      <c r="X521" s="8">
        <f t="shared" si="104"/>
        <v>19.848980132114789</v>
      </c>
      <c r="Y521" s="10">
        <f t="shared" si="101"/>
        <v>5.949480157470338E-3</v>
      </c>
      <c r="Z521" s="10">
        <f t="shared" ref="Z521:Z584" si="110">(ABS(W521-L521)/L521)</f>
        <v>7.7132873390470411E-2</v>
      </c>
      <c r="AA521" s="10"/>
    </row>
    <row r="522" spans="6:27" x14ac:dyDescent="0.2">
      <c r="F522">
        <v>6.5815038895550917E-2</v>
      </c>
      <c r="G522" s="1">
        <f t="shared" ref="G522:G584" si="111">F522*1000</f>
        <v>65.815038895550913</v>
      </c>
      <c r="H522">
        <v>143.25844371304288</v>
      </c>
      <c r="I522" s="1">
        <v>500</v>
      </c>
      <c r="J522" s="1"/>
      <c r="K522" s="5">
        <v>4.285578357716565E-2</v>
      </c>
      <c r="L522" s="4">
        <f t="shared" ref="L522:L554" si="112">K522*1000</f>
        <v>42.855783577165653</v>
      </c>
      <c r="M522" s="5">
        <v>186.09400826794331</v>
      </c>
      <c r="N522" s="4">
        <v>500</v>
      </c>
      <c r="P522" s="5">
        <f t="shared" si="105"/>
        <v>80.331009433918425</v>
      </c>
      <c r="Q522" s="5">
        <f t="shared" si="102"/>
        <v>1404.3925530146316</v>
      </c>
      <c r="R522" s="10">
        <f t="shared" si="106"/>
        <v>0.76466222740799816</v>
      </c>
      <c r="S522" s="5">
        <f t="shared" si="107"/>
        <v>52.340752900780181</v>
      </c>
      <c r="T522" s="5">
        <f t="shared" si="103"/>
        <v>89.964643069908647</v>
      </c>
      <c r="U522" s="10">
        <f t="shared" si="108"/>
        <v>4.8983857262795645E-2</v>
      </c>
      <c r="V522" s="10"/>
      <c r="W522" s="8">
        <f t="shared" si="109"/>
        <v>51.523918825339173</v>
      </c>
      <c r="X522" s="8">
        <f t="shared" si="104"/>
        <v>75.136568680628216</v>
      </c>
      <c r="Y522" s="10">
        <f t="shared" si="101"/>
        <v>4.0910282416261594E-2</v>
      </c>
      <c r="Z522" s="10">
        <f t="shared" si="110"/>
        <v>0.20226290420208445</v>
      </c>
      <c r="AA522" s="10"/>
    </row>
    <row r="523" spans="6:27" x14ac:dyDescent="0.2">
      <c r="F523">
        <v>7.9516646812259589E-2</v>
      </c>
      <c r="G523" s="1">
        <f t="shared" si="111"/>
        <v>79.516646812259594</v>
      </c>
      <c r="H523">
        <v>148.7801111468184</v>
      </c>
      <c r="I523" s="1">
        <v>500</v>
      </c>
      <c r="J523" s="1"/>
      <c r="K523" s="5">
        <v>6.8044943012306555E-2</v>
      </c>
      <c r="L523" s="4">
        <f t="shared" si="112"/>
        <v>68.044943012306561</v>
      </c>
      <c r="M523" s="5">
        <v>189.96527787314153</v>
      </c>
      <c r="N523" s="4">
        <v>500</v>
      </c>
      <c r="P523" s="5">
        <f t="shared" si="105"/>
        <v>77.412398777167013</v>
      </c>
      <c r="Q523" s="5">
        <f t="shared" si="102"/>
        <v>87.749227506617316</v>
      </c>
      <c r="R523" s="10">
        <f t="shared" si="106"/>
        <v>1.8951849219734841E-2</v>
      </c>
      <c r="S523" s="5">
        <f t="shared" si="107"/>
        <v>50.592295444307638</v>
      </c>
      <c r="T523" s="5">
        <f t="shared" si="103"/>
        <v>304.59490713277876</v>
      </c>
      <c r="U523" s="10">
        <f t="shared" si="108"/>
        <v>6.5785613356473538E-2</v>
      </c>
      <c r="V523" s="10"/>
      <c r="W523" s="8">
        <f t="shared" si="109"/>
        <v>49.800554319557307</v>
      </c>
      <c r="X523" s="8">
        <f t="shared" si="104"/>
        <v>332.85771877211687</v>
      </c>
      <c r="Y523" s="10">
        <f t="shared" si="101"/>
        <v>7.1889741676852303E-2</v>
      </c>
      <c r="Z523" s="10">
        <f t="shared" si="110"/>
        <v>0.26812262432859391</v>
      </c>
      <c r="AA523" s="10"/>
    </row>
    <row r="524" spans="6:27" x14ac:dyDescent="0.2">
      <c r="F524">
        <v>6.1929582186661322E-2</v>
      </c>
      <c r="G524" s="1">
        <f t="shared" si="111"/>
        <v>61.929582186661321</v>
      </c>
      <c r="H524">
        <v>149.429530513195</v>
      </c>
      <c r="I524" s="1">
        <v>500</v>
      </c>
      <c r="J524" s="1"/>
      <c r="K524" s="5">
        <v>4.1106489461511242E-2</v>
      </c>
      <c r="L524" s="4">
        <f t="shared" si="112"/>
        <v>41.106489461511245</v>
      </c>
      <c r="M524" s="5">
        <v>191.54639180553414</v>
      </c>
      <c r="N524" s="4">
        <v>500</v>
      </c>
      <c r="P524" s="5">
        <f t="shared" si="105"/>
        <v>76.270642454869275</v>
      </c>
      <c r="Q524" s="5">
        <f t="shared" si="102"/>
        <v>1236.5176557402906</v>
      </c>
      <c r="R524" s="10">
        <f t="shared" si="106"/>
        <v>0.73177832813869303</v>
      </c>
      <c r="S524" s="5">
        <f t="shared" si="107"/>
        <v>49.907425639821689</v>
      </c>
      <c r="T524" s="5">
        <f t="shared" si="103"/>
        <v>77.45647761469364</v>
      </c>
      <c r="U524" s="10">
        <f t="shared" si="108"/>
        <v>4.5839193180349937E-2</v>
      </c>
      <c r="V524" s="10"/>
      <c r="W524" s="8">
        <f t="shared" si="109"/>
        <v>49.125683801305975</v>
      </c>
      <c r="X524" s="8">
        <f t="shared" si="104"/>
        <v>64.307477859395831</v>
      </c>
      <c r="Y524" s="10">
        <f t="shared" si="101"/>
        <v>3.8057538779412793E-2</v>
      </c>
      <c r="Z524" s="10">
        <f t="shared" si="110"/>
        <v>0.19508341492657133</v>
      </c>
      <c r="AA524" s="10"/>
    </row>
    <row r="525" spans="6:27" x14ac:dyDescent="0.2">
      <c r="F525">
        <v>9.6684119394611134E-2</v>
      </c>
      <c r="G525" s="1">
        <f t="shared" si="111"/>
        <v>96.68411939461113</v>
      </c>
      <c r="H525">
        <v>149.75050440122283</v>
      </c>
      <c r="I525" s="1">
        <v>500</v>
      </c>
      <c r="J525" s="1"/>
      <c r="K525" s="5">
        <v>5.7834633401652624E-2</v>
      </c>
      <c r="L525" s="4">
        <f t="shared" si="112"/>
        <v>57.834633401652624</v>
      </c>
      <c r="M525" s="5">
        <v>192.97449730969342</v>
      </c>
      <c r="N525" s="4">
        <v>500</v>
      </c>
      <c r="P525" s="5">
        <f t="shared" si="105"/>
        <v>75.263224506409927</v>
      </c>
      <c r="Q525" s="5">
        <f t="shared" si="102"/>
        <v>303.75578789682538</v>
      </c>
      <c r="R525" s="10">
        <f t="shared" si="106"/>
        <v>9.08131181502565E-2</v>
      </c>
      <c r="S525" s="5">
        <f t="shared" si="107"/>
        <v>49.302711051215724</v>
      </c>
      <c r="T525" s="5">
        <f t="shared" si="103"/>
        <v>72.793698993884732</v>
      </c>
      <c r="U525" s="10">
        <f t="shared" si="108"/>
        <v>2.1762952512270312E-2</v>
      </c>
      <c r="V525" s="10"/>
      <c r="W525" s="8">
        <f t="shared" si="109"/>
        <v>48.52987676068706</v>
      </c>
      <c r="X525" s="8">
        <f t="shared" si="104"/>
        <v>86.578496147592773</v>
      </c>
      <c r="Y525" s="10">
        <f t="shared" si="101"/>
        <v>2.588415929244272E-2</v>
      </c>
      <c r="Z525" s="10">
        <f t="shared" si="110"/>
        <v>0.16088554718321568</v>
      </c>
      <c r="AA525" s="10"/>
    </row>
    <row r="526" spans="6:27" x14ac:dyDescent="0.2">
      <c r="F526">
        <v>0.12985117489187031</v>
      </c>
      <c r="G526" s="1">
        <f t="shared" si="111"/>
        <v>129.8511748918703</v>
      </c>
      <c r="H526">
        <v>149.8119772306392</v>
      </c>
      <c r="I526" s="1">
        <v>500</v>
      </c>
      <c r="J526" s="1"/>
      <c r="K526" s="5">
        <v>5.2675776013532669E-2</v>
      </c>
      <c r="L526" s="4">
        <f t="shared" si="112"/>
        <v>52.675776013532669</v>
      </c>
      <c r="M526" s="5">
        <v>201.80489831506887</v>
      </c>
      <c r="N526" s="4">
        <v>500</v>
      </c>
      <c r="P526" s="5">
        <f t="shared" si="105"/>
        <v>69.497154195470785</v>
      </c>
      <c r="Q526" s="5">
        <f t="shared" si="102"/>
        <v>282.95876393978364</v>
      </c>
      <c r="R526" s="10">
        <f t="shared" si="106"/>
        <v>0.10197677305219771</v>
      </c>
      <c r="S526" s="5">
        <f t="shared" si="107"/>
        <v>45.833341314291168</v>
      </c>
      <c r="T526" s="5">
        <f t="shared" si="103"/>
        <v>46.818912613384128</v>
      </c>
      <c r="U526" s="10">
        <f t="shared" si="108"/>
        <v>1.6873277079842618E-2</v>
      </c>
      <c r="V526" s="10"/>
      <c r="W526" s="8">
        <f t="shared" si="109"/>
        <v>45.112998808783082</v>
      </c>
      <c r="X526" s="8">
        <f t="shared" si="104"/>
        <v>57.195599048679973</v>
      </c>
      <c r="Y526" s="10">
        <f t="shared" si="101"/>
        <v>2.0612977462019771E-2</v>
      </c>
      <c r="Z526" s="10">
        <f t="shared" si="110"/>
        <v>0.14357220295732656</v>
      </c>
      <c r="AA526" s="10"/>
    </row>
    <row r="527" spans="6:27" x14ac:dyDescent="0.2">
      <c r="F527">
        <v>9.0379924829317296E-2</v>
      </c>
      <c r="G527" s="1">
        <f t="shared" si="111"/>
        <v>90.379924829317289</v>
      </c>
      <c r="H527">
        <v>150.43967373698749</v>
      </c>
      <c r="I527" s="1">
        <v>500</v>
      </c>
      <c r="J527" s="1"/>
      <c r="K527" s="5">
        <v>3.6867015516820645E-2</v>
      </c>
      <c r="L527" s="4">
        <f t="shared" si="112"/>
        <v>36.867015516820643</v>
      </c>
      <c r="M527" s="5">
        <v>202.05868411302245</v>
      </c>
      <c r="N527" s="4">
        <v>500</v>
      </c>
      <c r="P527" s="5">
        <f t="shared" si="105"/>
        <v>69.342396962514073</v>
      </c>
      <c r="Q527" s="5">
        <f t="shared" si="102"/>
        <v>1054.650400043289</v>
      </c>
      <c r="R527" s="10">
        <f t="shared" si="106"/>
        <v>0.77594789312607404</v>
      </c>
      <c r="S527" s="5">
        <f t="shared" si="107"/>
        <v>45.740021432173947</v>
      </c>
      <c r="T527" s="5">
        <f t="shared" si="103"/>
        <v>78.730233973894713</v>
      </c>
      <c r="U527" s="10">
        <f t="shared" si="108"/>
        <v>5.792493813576418E-2</v>
      </c>
      <c r="V527" s="10"/>
      <c r="W527" s="8">
        <f t="shared" si="109"/>
        <v>45.021122701804032</v>
      </c>
      <c r="X527" s="8">
        <f t="shared" si="104"/>
        <v>66.489463984197712</v>
      </c>
      <c r="Y527" s="10">
        <f t="shared" si="101"/>
        <v>4.8918920896917635E-2</v>
      </c>
      <c r="Z527" s="10">
        <f t="shared" si="110"/>
        <v>0.22117622136413678</v>
      </c>
      <c r="AA527" s="10"/>
    </row>
    <row r="528" spans="6:27" x14ac:dyDescent="0.2">
      <c r="F528">
        <v>7.3251211298037494E-2</v>
      </c>
      <c r="G528" s="1">
        <f t="shared" si="111"/>
        <v>73.251211298037489</v>
      </c>
      <c r="H528">
        <v>155.54975244168625</v>
      </c>
      <c r="I528" s="1">
        <v>500</v>
      </c>
      <c r="J528" s="1"/>
      <c r="K528" s="5">
        <v>5.8510203203324007E-2</v>
      </c>
      <c r="L528" s="4">
        <f t="shared" si="112"/>
        <v>58.510203203324011</v>
      </c>
      <c r="M528" s="5">
        <v>211.34094254067043</v>
      </c>
      <c r="N528" s="4">
        <v>500</v>
      </c>
      <c r="P528" s="5">
        <f t="shared" si="105"/>
        <v>64.05409075970509</v>
      </c>
      <c r="Q528" s="5">
        <f t="shared" si="102"/>
        <v>30.734689237796978</v>
      </c>
      <c r="R528" s="10">
        <f t="shared" si="106"/>
        <v>8.9777108447076197E-3</v>
      </c>
      <c r="S528" s="5">
        <f t="shared" si="107"/>
        <v>42.544044139311225</v>
      </c>
      <c r="T528" s="5">
        <f t="shared" si="103"/>
        <v>254.91823525735762</v>
      </c>
      <c r="U528" s="10">
        <f t="shared" si="108"/>
        <v>7.4462513268858735E-2</v>
      </c>
      <c r="V528" s="10"/>
      <c r="W528" s="8">
        <f t="shared" si="109"/>
        <v>41.875553179988046</v>
      </c>
      <c r="X528" s="8">
        <f t="shared" si="104"/>
        <v>276.7115813988712</v>
      </c>
      <c r="Y528" s="10">
        <f t="shared" si="101"/>
        <v>8.082842634132674E-2</v>
      </c>
      <c r="Z528" s="10">
        <f t="shared" si="110"/>
        <v>0.28430340543392502</v>
      </c>
      <c r="AA528" s="10"/>
    </row>
    <row r="529" spans="6:27" x14ac:dyDescent="0.2">
      <c r="F529">
        <v>5.7021360097590519E-2</v>
      </c>
      <c r="G529" s="1">
        <f t="shared" si="111"/>
        <v>57.021360097590517</v>
      </c>
      <c r="H529">
        <v>156.59741249865692</v>
      </c>
      <c r="I529" s="1">
        <v>500</v>
      </c>
      <c r="J529" s="1"/>
      <c r="K529" s="5">
        <v>3.4903084373355202E-2</v>
      </c>
      <c r="L529" s="4">
        <f t="shared" si="112"/>
        <v>34.903084373355199</v>
      </c>
      <c r="M529" s="5">
        <v>211.57227036709904</v>
      </c>
      <c r="N529" s="4">
        <v>500</v>
      </c>
      <c r="P529" s="5">
        <f t="shared" si="105"/>
        <v>63.930973086641437</v>
      </c>
      <c r="Q529" s="5">
        <f t="shared" si="102"/>
        <v>842.61832315093056</v>
      </c>
      <c r="R529" s="10">
        <f t="shared" si="106"/>
        <v>0.69167692051645646</v>
      </c>
      <c r="S529" s="5">
        <f t="shared" si="107"/>
        <v>42.469465784175227</v>
      </c>
      <c r="T529" s="5">
        <f t="shared" si="103"/>
        <v>57.250127654002881</v>
      </c>
      <c r="U529" s="10">
        <f t="shared" si="108"/>
        <v>4.699469606454524E-2</v>
      </c>
      <c r="V529" s="10"/>
      <c r="W529" s="8">
        <f t="shared" si="109"/>
        <v>41.802172850303357</v>
      </c>
      <c r="X529" s="8">
        <f t="shared" si="104"/>
        <v>47.59742181275886</v>
      </c>
      <c r="Y529" s="10">
        <f t="shared" si="101"/>
        <v>3.907111587706933E-2</v>
      </c>
      <c r="Z529" s="10">
        <f t="shared" si="110"/>
        <v>0.19766414919521783</v>
      </c>
      <c r="AA529" s="10"/>
    </row>
    <row r="530" spans="6:27" x14ac:dyDescent="0.2">
      <c r="F530">
        <v>5.378272864328934E-2</v>
      </c>
      <c r="G530" s="1">
        <f t="shared" si="111"/>
        <v>53.782728643289339</v>
      </c>
      <c r="H530">
        <v>164.31994174671436</v>
      </c>
      <c r="I530" s="1">
        <v>500</v>
      </c>
      <c r="J530" s="1"/>
      <c r="K530" s="5">
        <v>4.6994151015697053E-2</v>
      </c>
      <c r="L530" s="4">
        <f t="shared" si="112"/>
        <v>46.994151015697049</v>
      </c>
      <c r="M530" s="5">
        <v>215.70134992706195</v>
      </c>
      <c r="N530" s="4">
        <v>500</v>
      </c>
      <c r="P530" s="5">
        <f t="shared" si="105"/>
        <v>61.798343919319137</v>
      </c>
      <c r="Q530" s="5">
        <f t="shared" si="102"/>
        <v>219.16412752765459</v>
      </c>
      <c r="R530" s="10">
        <f t="shared" si="106"/>
        <v>9.9238880089591933E-2</v>
      </c>
      <c r="S530" s="5">
        <f t="shared" si="107"/>
        <v>41.176294669708966</v>
      </c>
      <c r="T530" s="5">
        <f t="shared" si="103"/>
        <v>33.847452462553811</v>
      </c>
      <c r="U530" s="10">
        <f t="shared" si="108"/>
        <v>1.5326336997580486E-2</v>
      </c>
      <c r="V530" s="10"/>
      <c r="W530" s="8">
        <f t="shared" si="109"/>
        <v>40.52992707520292</v>
      </c>
      <c r="X530" s="8">
        <f t="shared" si="104"/>
        <v>41.786191152857448</v>
      </c>
      <c r="Y530" s="10">
        <f t="shared" si="101"/>
        <v>1.8921047253483272E-2</v>
      </c>
      <c r="Z530" s="10">
        <f t="shared" si="110"/>
        <v>0.13755379767015985</v>
      </c>
      <c r="AA530" s="10"/>
    </row>
    <row r="531" spans="6:27" x14ac:dyDescent="0.2">
      <c r="F531">
        <v>7.5757259270908761E-2</v>
      </c>
      <c r="G531" s="1">
        <f t="shared" si="111"/>
        <v>75.757259270908762</v>
      </c>
      <c r="H531">
        <v>166.86961387920712</v>
      </c>
      <c r="I531" s="1">
        <v>500</v>
      </c>
      <c r="J531" s="1"/>
      <c r="K531" s="5">
        <v>8.1777649363177829E-2</v>
      </c>
      <c r="L531" s="4">
        <f t="shared" si="112"/>
        <v>81.777649363177829</v>
      </c>
      <c r="M531" s="5">
        <v>222.1287439169399</v>
      </c>
      <c r="N531" s="4">
        <v>500</v>
      </c>
      <c r="P531" s="5">
        <f t="shared" si="105"/>
        <v>58.707583192967213</v>
      </c>
      <c r="Q531" s="5">
        <f t="shared" si="102"/>
        <v>532.22795309789637</v>
      </c>
      <c r="R531" s="10">
        <f t="shared" si="106"/>
        <v>7.9584489442179995E-2</v>
      </c>
      <c r="S531" s="5">
        <f t="shared" si="107"/>
        <v>39.29742558376816</v>
      </c>
      <c r="T531" s="5">
        <f t="shared" si="103"/>
        <v>1804.5694123487228</v>
      </c>
      <c r="U531" s="10">
        <f t="shared" si="108"/>
        <v>0.2698387683488162</v>
      </c>
      <c r="V531" s="10"/>
      <c r="W531" s="8">
        <f t="shared" si="109"/>
        <v>38.681956981560234</v>
      </c>
      <c r="X531" s="8">
        <f t="shared" si="104"/>
        <v>1857.2387018510128</v>
      </c>
      <c r="Y531" s="10">
        <f t="shared" si="101"/>
        <v>0.27771445110828819</v>
      </c>
      <c r="Z531" s="10">
        <f t="shared" si="110"/>
        <v>0.52698619631664756</v>
      </c>
      <c r="AA531" s="10"/>
    </row>
    <row r="532" spans="6:27" x14ac:dyDescent="0.2">
      <c r="F532">
        <v>7.5053655141464642E-2</v>
      </c>
      <c r="G532" s="1">
        <f t="shared" si="111"/>
        <v>75.053655141464645</v>
      </c>
      <c r="H532">
        <v>167.33193548260397</v>
      </c>
      <c r="I532" s="1">
        <v>500</v>
      </c>
      <c r="J532" s="1"/>
      <c r="K532" s="5">
        <v>3.0488374327984936E-2</v>
      </c>
      <c r="L532" s="4">
        <f t="shared" si="112"/>
        <v>30.488374327984936</v>
      </c>
      <c r="M532" s="5">
        <v>227.08261000715953</v>
      </c>
      <c r="N532" s="4">
        <v>500</v>
      </c>
      <c r="P532" s="5">
        <f t="shared" si="105"/>
        <v>56.498340189254307</v>
      </c>
      <c r="Q532" s="5">
        <f t="shared" si="102"/>
        <v>676.51832410439818</v>
      </c>
      <c r="R532" s="10">
        <f t="shared" si="106"/>
        <v>0.7277982859790727</v>
      </c>
      <c r="S532" s="5">
        <f t="shared" si="107"/>
        <v>37.950756464166915</v>
      </c>
      <c r="T532" s="5">
        <f t="shared" si="103"/>
        <v>55.687147146407924</v>
      </c>
      <c r="U532" s="10">
        <f t="shared" si="108"/>
        <v>5.9908222438577706E-2</v>
      </c>
      <c r="V532" s="10"/>
      <c r="W532" s="8">
        <f t="shared" si="109"/>
        <v>37.357779453839946</v>
      </c>
      <c r="X532" s="8">
        <f t="shared" si="104"/>
        <v>47.188726783123094</v>
      </c>
      <c r="Y532" s="10">
        <f t="shared" si="101"/>
        <v>5.0765623408290564E-2</v>
      </c>
      <c r="Z532" s="10">
        <f t="shared" si="110"/>
        <v>0.22531227975476739</v>
      </c>
      <c r="AA532" s="10"/>
    </row>
    <row r="533" spans="6:27" x14ac:dyDescent="0.2">
      <c r="F533">
        <v>4.9317116628470388E-2</v>
      </c>
      <c r="G533" s="1">
        <f t="shared" si="111"/>
        <v>49.317116628470387</v>
      </c>
      <c r="H533">
        <v>168.44620473413158</v>
      </c>
      <c r="I533" s="1">
        <v>500</v>
      </c>
      <c r="J533" s="1"/>
      <c r="K533" s="5">
        <v>4.5983833604498078E-2</v>
      </c>
      <c r="L533" s="4">
        <f t="shared" si="112"/>
        <v>45.983833604498081</v>
      </c>
      <c r="M533" s="5">
        <v>235.39462166302619</v>
      </c>
      <c r="N533" s="4">
        <v>500</v>
      </c>
      <c r="P533" s="5">
        <f t="shared" si="105"/>
        <v>53.092245841402089</v>
      </c>
      <c r="Q533" s="5">
        <f t="shared" si="102"/>
        <v>50.529524529766654</v>
      </c>
      <c r="R533" s="10">
        <f t="shared" si="106"/>
        <v>2.3896531094257691E-2</v>
      </c>
      <c r="S533" s="5">
        <f t="shared" si="107"/>
        <v>35.867982653685928</v>
      </c>
      <c r="T533" s="5">
        <f t="shared" si="103"/>
        <v>102.33044045904713</v>
      </c>
      <c r="U533" s="10">
        <f t="shared" si="108"/>
        <v>4.8394331335498073E-2</v>
      </c>
      <c r="V533" s="10"/>
      <c r="W533" s="8">
        <f t="shared" si="109"/>
        <v>35.310322881775939</v>
      </c>
      <c r="X533" s="8">
        <f t="shared" si="104"/>
        <v>113.92383114806454</v>
      </c>
      <c r="Y533" s="10">
        <f t="shared" si="101"/>
        <v>5.3877102520585675E-2</v>
      </c>
      <c r="Z533" s="10">
        <f t="shared" si="110"/>
        <v>0.23211441687363082</v>
      </c>
      <c r="AA533" s="10"/>
    </row>
    <row r="534" spans="6:27" x14ac:dyDescent="0.2">
      <c r="F534">
        <v>6.2369826154561353E-2</v>
      </c>
      <c r="G534" s="1">
        <f t="shared" si="111"/>
        <v>62.369826154561352</v>
      </c>
      <c r="H534">
        <v>174.09085091521578</v>
      </c>
      <c r="I534" s="1">
        <v>500</v>
      </c>
      <c r="J534" s="1"/>
      <c r="K534" s="5">
        <v>2.9445847692213974E-2</v>
      </c>
      <c r="L534" s="4">
        <f t="shared" si="112"/>
        <v>29.445847692213974</v>
      </c>
      <c r="M534" s="5">
        <v>236.97214344634804</v>
      </c>
      <c r="N534" s="4">
        <v>500</v>
      </c>
      <c r="P534" s="5">
        <f t="shared" si="105"/>
        <v>52.484820247676048</v>
      </c>
      <c r="Q534" s="5">
        <f t="shared" si="102"/>
        <v>530.79425641133469</v>
      </c>
      <c r="R534" s="10">
        <f t="shared" si="106"/>
        <v>0.61217852701586817</v>
      </c>
      <c r="S534" s="5">
        <f t="shared" si="107"/>
        <v>35.495660919994023</v>
      </c>
      <c r="T534" s="5">
        <f t="shared" si="103"/>
        <v>36.600240091022457</v>
      </c>
      <c r="U534" s="10">
        <f t="shared" si="108"/>
        <v>4.2211988537392921E-2</v>
      </c>
      <c r="V534" s="10"/>
      <c r="W534" s="8">
        <f t="shared" si="109"/>
        <v>34.944378999038122</v>
      </c>
      <c r="X534" s="8">
        <f t="shared" si="104"/>
        <v>30.233846532125273</v>
      </c>
      <c r="Y534" s="10">
        <f t="shared" si="101"/>
        <v>3.4869464792620597E-2</v>
      </c>
      <c r="Z534" s="10">
        <f t="shared" si="110"/>
        <v>0.18673367342988945</v>
      </c>
      <c r="AA534" s="10"/>
    </row>
    <row r="535" spans="6:27" x14ac:dyDescent="0.2">
      <c r="F535">
        <v>4.6660925728175179E-2</v>
      </c>
      <c r="G535" s="1">
        <f t="shared" si="111"/>
        <v>46.660925728175179</v>
      </c>
      <c r="H535">
        <v>175.98668225044364</v>
      </c>
      <c r="I535" s="1">
        <v>500</v>
      </c>
      <c r="J535" s="1"/>
      <c r="K535" s="5">
        <v>3.8718631727591803E-2</v>
      </c>
      <c r="L535" s="4">
        <f t="shared" si="112"/>
        <v>38.718631727591806</v>
      </c>
      <c r="M535" s="5">
        <v>243.57467135030353</v>
      </c>
      <c r="N535" s="4">
        <v>500</v>
      </c>
      <c r="P535" s="5">
        <f t="shared" si="105"/>
        <v>50.065454083232439</v>
      </c>
      <c r="Q535" s="5">
        <f t="shared" si="102"/>
        <v>128.75037757046604</v>
      </c>
      <c r="R535" s="10">
        <f t="shared" si="106"/>
        <v>8.5883257469305349E-2</v>
      </c>
      <c r="S535" s="5">
        <f t="shared" si="107"/>
        <v>34.009844825296426</v>
      </c>
      <c r="T535" s="5">
        <f t="shared" si="103"/>
        <v>22.172674091228519</v>
      </c>
      <c r="U535" s="10">
        <f t="shared" si="108"/>
        <v>1.479033703584876E-2</v>
      </c>
      <c r="V535" s="10"/>
      <c r="W535" s="8">
        <f t="shared" si="109"/>
        <v>33.48419742218546</v>
      </c>
      <c r="X535" s="8">
        <f t="shared" si="104"/>
        <v>27.399302497614812</v>
      </c>
      <c r="Y535" s="10">
        <f t="shared" si="101"/>
        <v>1.8276772428058651E-2</v>
      </c>
      <c r="Z535" s="10">
        <f t="shared" si="110"/>
        <v>0.13519161374899943</v>
      </c>
      <c r="AA535" s="10"/>
    </row>
    <row r="536" spans="6:27" x14ac:dyDescent="0.2">
      <c r="F536">
        <v>5.7760319692179804E-2</v>
      </c>
      <c r="G536" s="1">
        <f t="shared" si="111"/>
        <v>57.760319692179806</v>
      </c>
      <c r="H536">
        <v>182.32549450065582</v>
      </c>
      <c r="I536" s="1">
        <v>500</v>
      </c>
      <c r="J536" s="1"/>
      <c r="K536" s="5">
        <v>2.4544918786200853E-2</v>
      </c>
      <c r="L536" s="4">
        <f t="shared" si="112"/>
        <v>24.544918786200853</v>
      </c>
      <c r="M536" s="5">
        <v>262.235609956963</v>
      </c>
      <c r="N536" s="4">
        <v>500</v>
      </c>
      <c r="P536" s="5">
        <f t="shared" si="105"/>
        <v>44.157306974910085</v>
      </c>
      <c r="Q536" s="5">
        <f t="shared" si="102"/>
        <v>384.64577046462142</v>
      </c>
      <c r="R536" s="10">
        <f t="shared" si="106"/>
        <v>0.63846598168104107</v>
      </c>
      <c r="S536" s="5">
        <f t="shared" si="107"/>
        <v>30.360137923710646</v>
      </c>
      <c r="T536" s="5">
        <f t="shared" si="103"/>
        <v>33.816773617260139</v>
      </c>
      <c r="U536" s="10">
        <f t="shared" si="108"/>
        <v>5.6131800276263258E-2</v>
      </c>
      <c r="V536" s="10"/>
      <c r="W536" s="8">
        <f t="shared" si="109"/>
        <v>29.898567526363617</v>
      </c>
      <c r="X536" s="8">
        <f t="shared" si="104"/>
        <v>28.661554833046356</v>
      </c>
      <c r="Y536" s="10">
        <f t="shared" ref="Y536:Y553" si="113">(ABS(W536-L536)/L536)^2</f>
        <v>4.7574753573610545E-2</v>
      </c>
      <c r="Z536" s="10">
        <f t="shared" si="110"/>
        <v>0.21811637621602498</v>
      </c>
      <c r="AA536" s="10"/>
    </row>
    <row r="537" spans="6:27" x14ac:dyDescent="0.2">
      <c r="F537">
        <v>4.285578357716565E-2</v>
      </c>
      <c r="G537" s="1">
        <f t="shared" si="111"/>
        <v>42.855783577165653</v>
      </c>
      <c r="H537">
        <v>186.09400826794331</v>
      </c>
      <c r="I537" s="1">
        <v>500</v>
      </c>
      <c r="J537" s="1"/>
      <c r="K537" s="5">
        <v>3.8791776486668775E-2</v>
      </c>
      <c r="L537" s="4">
        <f t="shared" si="112"/>
        <v>38.791776486668773</v>
      </c>
      <c r="M537" s="5">
        <v>263.81075569587267</v>
      </c>
      <c r="N537" s="4">
        <v>500</v>
      </c>
      <c r="P537" s="5">
        <f t="shared" si="105"/>
        <v>43.713085278758605</v>
      </c>
      <c r="Q537" s="5">
        <f t="shared" si="102"/>
        <v>24.219280227100679</v>
      </c>
      <c r="R537" s="10">
        <f t="shared" si="106"/>
        <v>1.6094663262358668E-2</v>
      </c>
      <c r="S537" s="5">
        <f t="shared" si="107"/>
        <v>30.084370709450951</v>
      </c>
      <c r="T537" s="5">
        <f t="shared" si="103"/>
        <v>75.818915369126302</v>
      </c>
      <c r="U537" s="10">
        <f t="shared" si="108"/>
        <v>5.0384648112618134E-2</v>
      </c>
      <c r="V537" s="10"/>
      <c r="W537" s="8">
        <f t="shared" si="109"/>
        <v>29.627697805019892</v>
      </c>
      <c r="X537" s="8">
        <f t="shared" si="104"/>
        <v>83.9803380834515</v>
      </c>
      <c r="Y537" s="10">
        <f t="shared" si="113"/>
        <v>5.5808234160474611E-2</v>
      </c>
      <c r="Z537" s="10">
        <f t="shared" si="110"/>
        <v>0.2362376645678555</v>
      </c>
      <c r="AA537" s="10"/>
    </row>
    <row r="538" spans="6:27" x14ac:dyDescent="0.2">
      <c r="F538">
        <v>6.8044943012306555E-2</v>
      </c>
      <c r="G538" s="1">
        <f t="shared" si="111"/>
        <v>68.044943012306561</v>
      </c>
      <c r="H538">
        <v>189.96527787314153</v>
      </c>
      <c r="I538" s="1">
        <v>500</v>
      </c>
      <c r="J538" s="1"/>
      <c r="K538" s="5">
        <v>3.3507554358633777E-2</v>
      </c>
      <c r="L538" s="4">
        <f t="shared" si="112"/>
        <v>33.507554358633776</v>
      </c>
      <c r="M538" s="5">
        <v>270.46355681505719</v>
      </c>
      <c r="N538" s="4">
        <v>500</v>
      </c>
      <c r="P538" s="5">
        <f t="shared" si="105"/>
        <v>41.918221564385696</v>
      </c>
      <c r="Q538" s="5">
        <f t="shared" si="102"/>
        <v>70.73932284591082</v>
      </c>
      <c r="R538" s="10">
        <f t="shared" si="106"/>
        <v>6.3005061030005582E-2</v>
      </c>
      <c r="S538" s="5">
        <f t="shared" si="107"/>
        <v>28.968016189591001</v>
      </c>
      <c r="T538" s="5">
        <f t="shared" si="103"/>
        <v>20.607406788196229</v>
      </c>
      <c r="U538" s="10">
        <f t="shared" si="108"/>
        <v>1.8354302389756459E-2</v>
      </c>
      <c r="V538" s="10"/>
      <c r="W538" s="8">
        <f t="shared" si="109"/>
        <v>28.531237261647604</v>
      </c>
      <c r="X538" s="8">
        <f t="shared" si="104"/>
        <v>24.76373184975688</v>
      </c>
      <c r="Y538" s="10">
        <f t="shared" si="113"/>
        <v>2.2056196946120713E-2</v>
      </c>
      <c r="Z538" s="10">
        <f t="shared" si="110"/>
        <v>0.1485132887862925</v>
      </c>
      <c r="AA538" s="10"/>
    </row>
    <row r="539" spans="6:27" x14ac:dyDescent="0.2">
      <c r="F539">
        <v>4.1106489461511242E-2</v>
      </c>
      <c r="G539" s="1">
        <f t="shared" si="111"/>
        <v>41.106489461511245</v>
      </c>
      <c r="H539">
        <v>191.54639180553414</v>
      </c>
      <c r="I539" s="1">
        <v>500</v>
      </c>
      <c r="J539" s="1"/>
      <c r="K539" s="5">
        <v>2.3197401056498416E-2</v>
      </c>
      <c r="L539" s="4">
        <f t="shared" si="112"/>
        <v>23.197401056498418</v>
      </c>
      <c r="M539" s="5">
        <v>278.12775880587475</v>
      </c>
      <c r="N539" s="4">
        <v>500</v>
      </c>
      <c r="P539" s="5">
        <f t="shared" si="105"/>
        <v>40.001361174187416</v>
      </c>
      <c r="Q539" s="5">
        <f t="shared" ref="Q539:Q554" si="114">(P539-L539)^2</f>
        <v>282.37307563688245</v>
      </c>
      <c r="R539" s="10">
        <f t="shared" si="106"/>
        <v>0.52474054523690805</v>
      </c>
      <c r="S539" s="5">
        <f t="shared" si="107"/>
        <v>27.771813698006284</v>
      </c>
      <c r="T539" s="5">
        <f t="shared" ref="T539:T554" si="115">(S539-L539)^2</f>
        <v>20.925251014786973</v>
      </c>
      <c r="U539" s="10">
        <f t="shared" si="108"/>
        <v>3.8885887409600722E-2</v>
      </c>
      <c r="V539" s="10"/>
      <c r="W539" s="8">
        <f t="shared" si="109"/>
        <v>27.356460319575078</v>
      </c>
      <c r="X539" s="8">
        <f t="shared" ref="X539:X554" si="116">(W539-L539)^2</f>
        <v>17.297773953783771</v>
      </c>
      <c r="Y539" s="10">
        <f t="shared" si="113"/>
        <v>3.2144861245785507E-2</v>
      </c>
      <c r="Z539" s="10">
        <f t="shared" si="110"/>
        <v>0.17928988048907141</v>
      </c>
      <c r="AA539" s="10"/>
    </row>
    <row r="540" spans="6:27" x14ac:dyDescent="0.2">
      <c r="F540">
        <v>5.7834633401652624E-2</v>
      </c>
      <c r="G540" s="1">
        <f t="shared" si="111"/>
        <v>57.834633401652624</v>
      </c>
      <c r="H540">
        <v>192.97449730969342</v>
      </c>
      <c r="I540" s="1">
        <v>500</v>
      </c>
      <c r="J540" s="1"/>
      <c r="K540" s="5">
        <v>3.0442624405107498E-2</v>
      </c>
      <c r="L540" s="4">
        <f t="shared" si="112"/>
        <v>30.442624405107498</v>
      </c>
      <c r="M540" s="5">
        <v>295.07008507258791</v>
      </c>
      <c r="N540" s="4">
        <v>500</v>
      </c>
      <c r="P540" s="5">
        <f t="shared" si="105"/>
        <v>36.258493125108551</v>
      </c>
      <c r="Q540" s="5">
        <f t="shared" si="114"/>
        <v>33.824328968286679</v>
      </c>
      <c r="R540" s="10">
        <f t="shared" si="106"/>
        <v>3.6497659111658101E-2</v>
      </c>
      <c r="S540" s="5">
        <f t="shared" si="107"/>
        <v>25.423047789544995</v>
      </c>
      <c r="T540" s="5">
        <f t="shared" si="115"/>
        <v>25.196149399501913</v>
      </c>
      <c r="U540" s="10">
        <f t="shared" si="108"/>
        <v>2.7187545171158813E-2</v>
      </c>
      <c r="V540" s="10"/>
      <c r="W540" s="8">
        <f t="shared" si="109"/>
        <v>25.050016303134786</v>
      </c>
      <c r="X540" s="8">
        <f t="shared" si="116"/>
        <v>29.080222141461736</v>
      </c>
      <c r="Y540" s="10">
        <f t="shared" si="113"/>
        <v>3.1378598393052591E-2</v>
      </c>
      <c r="Z540" s="10">
        <f t="shared" si="110"/>
        <v>0.17714005304575414</v>
      </c>
      <c r="AA540" s="10"/>
    </row>
    <row r="541" spans="6:27" x14ac:dyDescent="0.2">
      <c r="F541">
        <v>5.2675776013532669E-2</v>
      </c>
      <c r="G541" s="1">
        <f t="shared" si="111"/>
        <v>52.675776013532669</v>
      </c>
      <c r="H541">
        <v>201.80489831506887</v>
      </c>
      <c r="I541" s="1">
        <v>500</v>
      </c>
      <c r="J541" s="1"/>
      <c r="K541" s="5">
        <v>2.0597422881301401E-2</v>
      </c>
      <c r="L541" s="4">
        <f t="shared" si="112"/>
        <v>20.597422881301402</v>
      </c>
      <c r="M541" s="5">
        <v>299.21739381288944</v>
      </c>
      <c r="N541" s="4">
        <v>500</v>
      </c>
      <c r="P541" s="5">
        <f t="shared" si="105"/>
        <v>35.433066448751589</v>
      </c>
      <c r="Q541" s="5">
        <f t="shared" si="114"/>
        <v>220.09632006042614</v>
      </c>
      <c r="R541" s="10">
        <f t="shared" si="106"/>
        <v>0.51878452198542335</v>
      </c>
      <c r="S541" s="5">
        <f t="shared" si="107"/>
        <v>24.902525048139722</v>
      </c>
      <c r="T541" s="5">
        <f t="shared" si="115"/>
        <v>18.533904666916005</v>
      </c>
      <c r="U541" s="10">
        <f t="shared" si="108"/>
        <v>4.3685886572340946E-2</v>
      </c>
      <c r="V541" s="10"/>
      <c r="W541" s="8">
        <f t="shared" si="109"/>
        <v>24.538905093291515</v>
      </c>
      <c r="X541" s="8">
        <f t="shared" si="116"/>
        <v>15.535282027434475</v>
      </c>
      <c r="Y541" s="10">
        <f t="shared" si="113"/>
        <v>3.66178946485732E-2</v>
      </c>
      <c r="Z541" s="10">
        <f t="shared" si="110"/>
        <v>0.19135802739517671</v>
      </c>
      <c r="AA541" s="10"/>
    </row>
    <row r="542" spans="6:27" x14ac:dyDescent="0.2">
      <c r="F542">
        <v>3.6867015516820645E-2</v>
      </c>
      <c r="G542" s="1">
        <f t="shared" si="111"/>
        <v>36.867015516820643</v>
      </c>
      <c r="H542">
        <v>202.05868411302245</v>
      </c>
      <c r="I542" s="1">
        <v>500</v>
      </c>
      <c r="J542" s="1"/>
      <c r="K542" s="5">
        <v>3.3577949852325407E-2</v>
      </c>
      <c r="L542" s="4">
        <f t="shared" si="112"/>
        <v>33.577949852325411</v>
      </c>
      <c r="M542" s="5">
        <v>299.29892945343164</v>
      </c>
      <c r="N542" s="4">
        <v>500</v>
      </c>
      <c r="P542" s="5">
        <f t="shared" si="105"/>
        <v>35.417163454217544</v>
      </c>
      <c r="Q542" s="5">
        <f t="shared" si="114"/>
        <v>3.3827066733850351</v>
      </c>
      <c r="R542" s="10">
        <f t="shared" si="106"/>
        <v>3.0002399375928675E-3</v>
      </c>
      <c r="S542" s="5">
        <f t="shared" si="107"/>
        <v>24.892486828630556</v>
      </c>
      <c r="T542" s="5">
        <f t="shared" si="115"/>
        <v>75.437267935970567</v>
      </c>
      <c r="U542" s="10">
        <f t="shared" si="108"/>
        <v>6.6907930807345778E-2</v>
      </c>
      <c r="V542" s="10"/>
      <c r="W542" s="8">
        <f t="shared" si="109"/>
        <v>24.529048453937072</v>
      </c>
      <c r="X542" s="8">
        <f t="shared" si="116"/>
        <v>81.882616517754428</v>
      </c>
      <c r="Y542" s="10">
        <f t="shared" si="113"/>
        <v>7.2624534135361976E-2</v>
      </c>
      <c r="Z542" s="10">
        <f t="shared" si="110"/>
        <v>0.26948939521873949</v>
      </c>
      <c r="AA542" s="10"/>
    </row>
    <row r="543" spans="6:27" x14ac:dyDescent="0.2">
      <c r="F543">
        <v>5.8510203203324007E-2</v>
      </c>
      <c r="G543" s="1">
        <f t="shared" si="111"/>
        <v>58.510203203324011</v>
      </c>
      <c r="H543">
        <v>211.34094254067043</v>
      </c>
      <c r="I543" s="1">
        <v>500</v>
      </c>
      <c r="J543" s="1"/>
      <c r="K543" s="5">
        <v>1.9198185776498705E-2</v>
      </c>
      <c r="L543" s="4">
        <f t="shared" si="112"/>
        <v>19.198185776498704</v>
      </c>
      <c r="M543" s="5">
        <v>327.39996600186765</v>
      </c>
      <c r="N543" s="4">
        <v>500</v>
      </c>
      <c r="P543" s="5">
        <f t="shared" si="105"/>
        <v>30.587620137665532</v>
      </c>
      <c r="Q543" s="5">
        <f t="shared" si="114"/>
        <v>129.71921506732761</v>
      </c>
      <c r="R543" s="10">
        <f t="shared" si="106"/>
        <v>0.35195240095781199</v>
      </c>
      <c r="S543" s="5">
        <f t="shared" si="107"/>
        <v>21.825635719946352</v>
      </c>
      <c r="T543" s="5">
        <f t="shared" si="115"/>
        <v>6.9034932053230458</v>
      </c>
      <c r="U543" s="10">
        <f t="shared" si="108"/>
        <v>1.8730463388545095E-2</v>
      </c>
      <c r="V543" s="10"/>
      <c r="W543" s="8">
        <f t="shared" si="109"/>
        <v>21.517725540997496</v>
      </c>
      <c r="X543" s="8">
        <f t="shared" si="116"/>
        <v>5.3802647190911115</v>
      </c>
      <c r="Y543" s="10">
        <f t="shared" si="113"/>
        <v>1.459766068342226E-2</v>
      </c>
      <c r="Z543" s="10">
        <f t="shared" si="110"/>
        <v>0.12082077918728326</v>
      </c>
      <c r="AA543" s="10"/>
    </row>
    <row r="544" spans="6:27" x14ac:dyDescent="0.2">
      <c r="F544">
        <v>3.4903084373355202E-2</v>
      </c>
      <c r="G544" s="1">
        <f t="shared" si="111"/>
        <v>34.903084373355199</v>
      </c>
      <c r="H544">
        <v>211.57227036709904</v>
      </c>
      <c r="I544" s="1">
        <v>500</v>
      </c>
      <c r="J544" s="1"/>
      <c r="K544" s="5">
        <v>3.1246900657274979E-2</v>
      </c>
      <c r="L544" s="4">
        <f t="shared" si="112"/>
        <v>31.246900657274978</v>
      </c>
      <c r="M544" s="5">
        <v>331.65768594149364</v>
      </c>
      <c r="N544" s="4">
        <v>500</v>
      </c>
      <c r="P544" s="5">
        <f t="shared" si="105"/>
        <v>29.954914685000254</v>
      </c>
      <c r="Q544" s="5">
        <f t="shared" si="114"/>
        <v>1.6692277525546622</v>
      </c>
      <c r="R544" s="10">
        <f t="shared" si="106"/>
        <v>1.709628320141448E-3</v>
      </c>
      <c r="S544" s="5">
        <f t="shared" si="107"/>
        <v>21.42089798106143</v>
      </c>
      <c r="T544" s="5">
        <f t="shared" si="115"/>
        <v>96.550328592955807</v>
      </c>
      <c r="U544" s="10">
        <f t="shared" si="108"/>
        <v>9.8887150557409917E-2</v>
      </c>
      <c r="V544" s="10"/>
      <c r="W544" s="8">
        <f t="shared" si="109"/>
        <v>21.120309670189851</v>
      </c>
      <c r="X544" s="8">
        <f t="shared" si="116"/>
        <v>102.54784501971372</v>
      </c>
      <c r="Y544" s="10">
        <f t="shared" si="113"/>
        <v>0.10502982576635392</v>
      </c>
      <c r="Z544" s="10">
        <f t="shared" si="110"/>
        <v>0.32408305380928809</v>
      </c>
      <c r="AA544" s="10"/>
    </row>
    <row r="545" spans="6:27" x14ac:dyDescent="0.2">
      <c r="F545">
        <v>4.6994151015697053E-2</v>
      </c>
      <c r="G545" s="1">
        <f t="shared" si="111"/>
        <v>46.994151015697049</v>
      </c>
      <c r="H545">
        <v>215.70134992706195</v>
      </c>
      <c r="I545" s="1">
        <v>500</v>
      </c>
      <c r="J545" s="1"/>
      <c r="K545" s="5">
        <v>2.5989215713683414E-2</v>
      </c>
      <c r="L545" s="4">
        <f t="shared" si="112"/>
        <v>25.989215713683414</v>
      </c>
      <c r="M545" s="5">
        <v>346.83570831707675</v>
      </c>
      <c r="N545" s="4">
        <v>500</v>
      </c>
      <c r="P545" s="5">
        <f t="shared" si="105"/>
        <v>27.874236956517677</v>
      </c>
      <c r="Q545" s="5">
        <f t="shared" si="114"/>
        <v>3.5533050859364295</v>
      </c>
      <c r="R545" s="10">
        <f t="shared" si="106"/>
        <v>5.2607316603622608E-3</v>
      </c>
      <c r="S545" s="5">
        <f t="shared" si="107"/>
        <v>20.084433924869813</v>
      </c>
      <c r="T545" s="5">
        <f t="shared" si="115"/>
        <v>34.866447973504748</v>
      </c>
      <c r="U545" s="10">
        <f t="shared" si="108"/>
        <v>5.1620399122089773E-2</v>
      </c>
      <c r="V545" s="10"/>
      <c r="W545" s="8">
        <f t="shared" si="109"/>
        <v>19.8079763693333</v>
      </c>
      <c r="X545" s="8">
        <f t="shared" si="116"/>
        <v>38.207719832141834</v>
      </c>
      <c r="Y545" s="10">
        <f t="shared" si="113"/>
        <v>5.6567211801411742E-2</v>
      </c>
      <c r="Z545" s="10">
        <f t="shared" si="110"/>
        <v>0.23783862554558236</v>
      </c>
      <c r="AA545" s="10"/>
    </row>
    <row r="546" spans="6:27" x14ac:dyDescent="0.2">
      <c r="F546">
        <v>8.1777649363177829E-2</v>
      </c>
      <c r="G546" s="1">
        <f t="shared" si="111"/>
        <v>81.777649363177829</v>
      </c>
      <c r="H546">
        <v>222.1287439169399</v>
      </c>
      <c r="I546" s="1">
        <v>500</v>
      </c>
      <c r="J546" s="1"/>
      <c r="K546" s="5">
        <v>1.6511140247789404E-2</v>
      </c>
      <c r="L546" s="4">
        <f t="shared" si="112"/>
        <v>16.511140247789402</v>
      </c>
      <c r="M546" s="5">
        <v>354.11297023549878</v>
      </c>
      <c r="N546" s="4">
        <v>500</v>
      </c>
      <c r="P546" s="5">
        <f t="shared" si="105"/>
        <v>26.964073218328934</v>
      </c>
      <c r="Q546" s="5">
        <f t="shared" si="114"/>
        <v>109.2638076865924</v>
      </c>
      <c r="R546" s="10">
        <f t="shared" si="106"/>
        <v>0.40079491071989942</v>
      </c>
      <c r="S546" s="5">
        <f t="shared" si="107"/>
        <v>19.497006729018864</v>
      </c>
      <c r="T546" s="5">
        <f t="shared" si="115"/>
        <v>8.9153986437296044</v>
      </c>
      <c r="U546" s="10">
        <f t="shared" si="108"/>
        <v>3.27029277040689E-2</v>
      </c>
      <c r="V546" s="10"/>
      <c r="W546" s="8">
        <f t="shared" si="109"/>
        <v>19.231123396023861</v>
      </c>
      <c r="X546" s="8">
        <f t="shared" si="116"/>
        <v>7.3983083266794365</v>
      </c>
      <c r="Y546" s="10">
        <f t="shared" si="113"/>
        <v>2.7138028484006683E-2</v>
      </c>
      <c r="Z546" s="10">
        <f t="shared" si="110"/>
        <v>0.16473623913397648</v>
      </c>
      <c r="AA546" s="10"/>
    </row>
    <row r="547" spans="6:27" x14ac:dyDescent="0.2">
      <c r="F547">
        <v>3.0488374327984936E-2</v>
      </c>
      <c r="G547" s="1">
        <f t="shared" si="111"/>
        <v>30.488374327984936</v>
      </c>
      <c r="H547">
        <v>227.08261000715953</v>
      </c>
      <c r="I547" s="1">
        <v>500</v>
      </c>
      <c r="J547" s="1"/>
      <c r="K547" s="5">
        <v>1.4643939385833742E-2</v>
      </c>
      <c r="L547" s="4">
        <f t="shared" si="112"/>
        <v>14.643939385833741</v>
      </c>
      <c r="M547" s="5">
        <v>388.37436367134529</v>
      </c>
      <c r="N547" s="4">
        <v>500</v>
      </c>
      <c r="P547" s="5">
        <f t="shared" si="105"/>
        <v>23.299891057608729</v>
      </c>
      <c r="Q547" s="5">
        <f t="shared" si="114"/>
        <v>74.925499344104196</v>
      </c>
      <c r="R547" s="10">
        <f t="shared" si="106"/>
        <v>0.34939267906767651</v>
      </c>
      <c r="S547" s="5">
        <f t="shared" si="107"/>
        <v>17.112522795519929</v>
      </c>
      <c r="T547" s="5">
        <f t="shared" si="115"/>
        <v>6.0939040505778852</v>
      </c>
      <c r="U547" s="10">
        <f t="shared" si="108"/>
        <v>2.8417100731412272E-2</v>
      </c>
      <c r="V547" s="10"/>
      <c r="W547" s="8">
        <f t="shared" si="109"/>
        <v>16.889234399550851</v>
      </c>
      <c r="X547" s="8">
        <f t="shared" si="116"/>
        <v>5.0413496986229163</v>
      </c>
      <c r="Y547" s="10">
        <f t="shared" si="113"/>
        <v>2.350882800566197E-2</v>
      </c>
      <c r="Z547" s="10">
        <f t="shared" si="110"/>
        <v>0.15332588824351212</v>
      </c>
      <c r="AA547" s="10"/>
    </row>
    <row r="548" spans="6:27" x14ac:dyDescent="0.2">
      <c r="F548">
        <v>4.5983833604498078E-2</v>
      </c>
      <c r="G548" s="1">
        <f t="shared" si="111"/>
        <v>45.983833604498081</v>
      </c>
      <c r="H548">
        <v>235.39462166302619</v>
      </c>
      <c r="I548" s="1">
        <v>500</v>
      </c>
      <c r="J548" s="1"/>
      <c r="K548" s="5">
        <v>2.6438010980969366E-2</v>
      </c>
      <c r="L548" s="4">
        <f t="shared" si="112"/>
        <v>26.438010980969366</v>
      </c>
      <c r="M548" s="5">
        <v>390.70602600420523</v>
      </c>
      <c r="N548" s="4">
        <v>500</v>
      </c>
      <c r="P548" s="5">
        <f t="shared" si="105"/>
        <v>23.082426723704959</v>
      </c>
      <c r="Q548" s="5">
        <f t="shared" si="114"/>
        <v>11.259945707600725</v>
      </c>
      <c r="R548" s="10">
        <f t="shared" si="106"/>
        <v>1.6109376777017508E-2</v>
      </c>
      <c r="S548" s="5">
        <f t="shared" si="107"/>
        <v>16.969923493430073</v>
      </c>
      <c r="T548" s="5">
        <f t="shared" si="115"/>
        <v>89.644680671698126</v>
      </c>
      <c r="U548" s="10">
        <f t="shared" si="108"/>
        <v>0.12825283305060603</v>
      </c>
      <c r="V548" s="10"/>
      <c r="W548" s="8">
        <f t="shared" si="109"/>
        <v>16.749160506039551</v>
      </c>
      <c r="X548" s="8">
        <f t="shared" si="116"/>
        <v>93.873823525547706</v>
      </c>
      <c r="Y548" s="10">
        <f t="shared" si="113"/>
        <v>0.13430338226688734</v>
      </c>
      <c r="Z548" s="10">
        <f t="shared" si="110"/>
        <v>0.36647425866885569</v>
      </c>
      <c r="AA548" s="10"/>
    </row>
    <row r="549" spans="6:27" x14ac:dyDescent="0.2">
      <c r="F549">
        <v>2.9445847692213974E-2</v>
      </c>
      <c r="G549" s="1">
        <f t="shared" si="111"/>
        <v>29.445847692213974</v>
      </c>
      <c r="H549">
        <v>236.97214344634804</v>
      </c>
      <c r="I549" s="1">
        <v>500</v>
      </c>
      <c r="J549" s="1"/>
      <c r="K549" s="5">
        <v>2.1113425874510615E-2</v>
      </c>
      <c r="L549" s="4">
        <f t="shared" si="112"/>
        <v>21.113425874510614</v>
      </c>
      <c r="M549" s="5">
        <v>396.03768817044374</v>
      </c>
      <c r="N549" s="4">
        <v>500</v>
      </c>
      <c r="P549" s="5">
        <f t="shared" si="105"/>
        <v>22.598376427611569</v>
      </c>
      <c r="Q549" s="5">
        <f t="shared" si="114"/>
        <v>2.2050781451548316</v>
      </c>
      <c r="R549" s="10">
        <f t="shared" si="106"/>
        <v>4.9465974492340099E-3</v>
      </c>
      <c r="S549" s="5">
        <f t="shared" si="107"/>
        <v>16.652038169748632</v>
      </c>
      <c r="T549" s="5">
        <f t="shared" si="115"/>
        <v>19.903980252201389</v>
      </c>
      <c r="U549" s="10">
        <f t="shared" si="108"/>
        <v>4.4650108279146845E-2</v>
      </c>
      <c r="V549" s="10"/>
      <c r="W549" s="8">
        <f t="shared" si="109"/>
        <v>16.436893852724534</v>
      </c>
      <c r="X549" s="8">
        <f t="shared" si="116"/>
        <v>21.869951750790605</v>
      </c>
      <c r="Y549" s="10">
        <f t="shared" si="113"/>
        <v>4.9060323681968922E-2</v>
      </c>
      <c r="Z549" s="10">
        <f t="shared" si="110"/>
        <v>0.22149565160961721</v>
      </c>
      <c r="AA549" s="10"/>
    </row>
    <row r="550" spans="6:27" x14ac:dyDescent="0.2">
      <c r="F550">
        <v>3.8718631727591803E-2</v>
      </c>
      <c r="G550" s="1">
        <f t="shared" si="111"/>
        <v>38.718631727591806</v>
      </c>
      <c r="H550">
        <v>243.57467135030353</v>
      </c>
      <c r="I550" s="1">
        <v>500</v>
      </c>
      <c r="J550" s="1"/>
      <c r="K550" s="5">
        <v>1.2572984625957843E-2</v>
      </c>
      <c r="L550" s="4">
        <f t="shared" si="112"/>
        <v>12.572984625957844</v>
      </c>
      <c r="M550" s="5">
        <v>434.57692553964154</v>
      </c>
      <c r="N550" s="4">
        <v>500</v>
      </c>
      <c r="P550" s="5">
        <f t="shared" si="105"/>
        <v>19.573031487708839</v>
      </c>
      <c r="Q550" s="5">
        <f t="shared" si="114"/>
        <v>49.000656066709958</v>
      </c>
      <c r="R550" s="10">
        <f t="shared" si="106"/>
        <v>0.30997389878409176</v>
      </c>
      <c r="S550" s="5">
        <f t="shared" si="107"/>
        <v>14.649070634359276</v>
      </c>
      <c r="T550" s="5">
        <f t="shared" si="115"/>
        <v>4.3101331142801929</v>
      </c>
      <c r="U550" s="10">
        <f t="shared" si="108"/>
        <v>2.7265528116459683E-2</v>
      </c>
      <c r="V550" s="10"/>
      <c r="W550" s="8">
        <f t="shared" si="109"/>
        <v>14.46891167680598</v>
      </c>
      <c r="X550" s="8">
        <f t="shared" si="116"/>
        <v>3.5945393821377132</v>
      </c>
      <c r="Y550" s="10">
        <f t="shared" si="113"/>
        <v>2.2738744254715421E-2</v>
      </c>
      <c r="Z550" s="10">
        <f t="shared" si="110"/>
        <v>0.15079371424139476</v>
      </c>
      <c r="AA550" s="10"/>
    </row>
    <row r="551" spans="6:27" x14ac:dyDescent="0.2">
      <c r="F551">
        <v>2.4544918786200853E-2</v>
      </c>
      <c r="G551" s="1">
        <f t="shared" si="111"/>
        <v>24.544918786200853</v>
      </c>
      <c r="H551">
        <v>262.235609956963</v>
      </c>
      <c r="I551" s="1">
        <v>500</v>
      </c>
      <c r="J551" s="1"/>
      <c r="K551" s="5">
        <v>2.4455877076196914E-2</v>
      </c>
      <c r="L551" s="4">
        <f t="shared" si="112"/>
        <v>24.455877076196913</v>
      </c>
      <c r="M551" s="5">
        <v>437.89590462001718</v>
      </c>
      <c r="N551" s="4">
        <v>500</v>
      </c>
      <c r="P551" s="5">
        <f t="shared" si="105"/>
        <v>19.346104326457386</v>
      </c>
      <c r="Q551" s="5">
        <f t="shared" si="114"/>
        <v>26.109777553980646</v>
      </c>
      <c r="R551" s="10">
        <f t="shared" si="106"/>
        <v>4.3655270763138104E-2</v>
      </c>
      <c r="S551" s="5">
        <f t="shared" si="107"/>
        <v>14.49760752869069</v>
      </c>
      <c r="T551" s="5">
        <f t="shared" si="115"/>
        <v>99.167132380789795</v>
      </c>
      <c r="U551" s="10">
        <f t="shared" si="108"/>
        <v>0.16580639210491177</v>
      </c>
      <c r="V551" s="10"/>
      <c r="W551" s="8">
        <f t="shared" si="109"/>
        <v>14.320059704082766</v>
      </c>
      <c r="X551" s="8">
        <f t="shared" si="116"/>
        <v>102.73479380085094</v>
      </c>
      <c r="Y551" s="10">
        <f t="shared" si="113"/>
        <v>0.17177148410778198</v>
      </c>
      <c r="Z551" s="10">
        <f t="shared" si="110"/>
        <v>0.41445323512765825</v>
      </c>
      <c r="AA551" s="10"/>
    </row>
    <row r="552" spans="6:27" x14ac:dyDescent="0.2">
      <c r="F552">
        <v>3.8791776486668775E-2</v>
      </c>
      <c r="G552" s="1">
        <f t="shared" si="111"/>
        <v>38.791776486668773</v>
      </c>
      <c r="H552">
        <v>263.81075569587267</v>
      </c>
      <c r="I552" s="1">
        <v>500</v>
      </c>
      <c r="J552" s="1"/>
      <c r="K552" s="5">
        <v>3.126956057187294E-2</v>
      </c>
      <c r="L552" s="4">
        <f t="shared" si="112"/>
        <v>31.26956057187294</v>
      </c>
      <c r="M552" s="5">
        <v>452.9844197996461</v>
      </c>
      <c r="N552" s="4">
        <v>500</v>
      </c>
      <c r="P552" s="5">
        <f t="shared" si="105"/>
        <v>18.371011173016196</v>
      </c>
      <c r="Q552" s="5">
        <f t="shared" si="114"/>
        <v>166.37257659474767</v>
      </c>
      <c r="R552" s="10">
        <f t="shared" si="106"/>
        <v>0.17015244190707279</v>
      </c>
      <c r="S552" s="5">
        <f t="shared" si="107"/>
        <v>13.844633117812851</v>
      </c>
      <c r="T552" s="5">
        <f t="shared" si="115"/>
        <v>303.62809677925702</v>
      </c>
      <c r="U552" s="10">
        <f t="shared" si="108"/>
        <v>0.31052630881848459</v>
      </c>
      <c r="V552" s="10"/>
      <c r="W552" s="8">
        <f t="shared" si="109"/>
        <v>13.678276391888122</v>
      </c>
      <c r="X552" s="8">
        <f t="shared" si="116"/>
        <v>309.45327910098416</v>
      </c>
      <c r="Y552" s="10">
        <f t="shared" si="113"/>
        <v>0.31648383509404432</v>
      </c>
      <c r="Z552" s="10">
        <f t="shared" si="110"/>
        <v>0.56256896030090775</v>
      </c>
      <c r="AA552" s="10"/>
    </row>
    <row r="553" spans="6:27" x14ac:dyDescent="0.2">
      <c r="F553">
        <v>3.3507554358633777E-2</v>
      </c>
      <c r="G553" s="1">
        <f t="shared" si="111"/>
        <v>33.507554358633776</v>
      </c>
      <c r="H553">
        <v>270.46355681505719</v>
      </c>
      <c r="I553" s="1">
        <v>500</v>
      </c>
      <c r="J553" s="1"/>
      <c r="K553" s="5">
        <v>1.6887814079680877E-2</v>
      </c>
      <c r="L553" s="4">
        <f t="shared" si="112"/>
        <v>16.887814079680876</v>
      </c>
      <c r="M553" s="5">
        <v>474.02264272472883</v>
      </c>
      <c r="N553" s="4">
        <v>500</v>
      </c>
      <c r="P553" s="5">
        <f t="shared" si="105"/>
        <v>17.149973879232412</v>
      </c>
      <c r="Q553" s="5">
        <f t="shared" si="114"/>
        <v>6.8727760500901833E-2</v>
      </c>
      <c r="R553" s="10">
        <f t="shared" si="106"/>
        <v>2.4098239394244907E-4</v>
      </c>
      <c r="S553" s="5">
        <f t="shared" si="107"/>
        <v>13.021739486654601</v>
      </c>
      <c r="T553" s="5">
        <f t="shared" si="115"/>
        <v>14.946532758843274</v>
      </c>
      <c r="U553" s="10">
        <f t="shared" si="108"/>
        <v>5.2407516542286113E-2</v>
      </c>
      <c r="V553" s="10"/>
      <c r="W553" s="8">
        <f t="shared" si="109"/>
        <v>12.869318339964261</v>
      </c>
      <c r="X553" s="8">
        <f t="shared" si="116"/>
        <v>16.148308010120584</v>
      </c>
      <c r="Y553" s="10">
        <f t="shared" si="113"/>
        <v>5.66213404021483E-2</v>
      </c>
      <c r="Z553" s="10">
        <f t="shared" si="110"/>
        <v>0.2379523910410406</v>
      </c>
      <c r="AA553" s="10"/>
    </row>
    <row r="554" spans="6:27" x14ac:dyDescent="0.2">
      <c r="F554">
        <v>2.3197401056498416E-2</v>
      </c>
      <c r="G554" s="1">
        <f t="shared" si="111"/>
        <v>23.197401056498418</v>
      </c>
      <c r="H554">
        <v>278.12775880587475</v>
      </c>
      <c r="I554" s="1">
        <v>500</v>
      </c>
      <c r="J554" s="1"/>
      <c r="K554" s="5">
        <v>1.1764892553451273E-2</v>
      </c>
      <c r="L554" s="4">
        <f t="shared" si="112"/>
        <v>11.764892553451274</v>
      </c>
      <c r="M554" s="5">
        <v>483.26856133100523</v>
      </c>
      <c r="N554" s="4">
        <v>500</v>
      </c>
      <c r="P554" s="5">
        <f t="shared" si="105"/>
        <v>16.658370087904416</v>
      </c>
      <c r="Q554" s="5">
        <f t="shared" si="114"/>
        <v>23.9461223801976</v>
      </c>
      <c r="R554" s="10">
        <f t="shared" si="106"/>
        <v>0.17300524398995615</v>
      </c>
      <c r="S554" s="5">
        <f t="shared" si="107"/>
        <v>12.688674521361067</v>
      </c>
      <c r="T554" s="5">
        <f t="shared" si="115"/>
        <v>0.8533731242352901</v>
      </c>
      <c r="U554" s="10">
        <f t="shared" si="108"/>
        <v>6.1654251669108536E-3</v>
      </c>
      <c r="V554" s="10"/>
      <c r="W554" s="8">
        <f t="shared" si="109"/>
        <v>12.541834739547753</v>
      </c>
      <c r="X554" s="8">
        <f t="shared" si="116"/>
        <v>0.60363916053637534</v>
      </c>
      <c r="Y554" s="10">
        <f t="shared" ref="Y554:Y617" si="117">(ABS(W554-L554)/L554)^2</f>
        <v>4.361154536521087E-3</v>
      </c>
      <c r="Z554" s="10">
        <f t="shared" si="110"/>
        <v>6.6039037973921813E-2</v>
      </c>
      <c r="AA554" s="10"/>
    </row>
    <row r="555" spans="6:27" x14ac:dyDescent="0.2">
      <c r="F555">
        <v>3.0442624405107498E-2</v>
      </c>
      <c r="G555" s="1">
        <f t="shared" si="111"/>
        <v>30.442624405107498</v>
      </c>
      <c r="H555">
        <v>295.07008507258791</v>
      </c>
      <c r="I555" s="1">
        <v>500</v>
      </c>
      <c r="J555" s="1"/>
      <c r="K555" s="5"/>
      <c r="L555" s="4"/>
      <c r="M555" s="5"/>
      <c r="N555" s="4"/>
      <c r="R555" s="10"/>
      <c r="U555" s="10"/>
      <c r="V555" s="10"/>
      <c r="W555" s="8"/>
      <c r="X555" s="8"/>
      <c r="Y555" s="10"/>
      <c r="Z555" s="10"/>
      <c r="AA555" s="10"/>
    </row>
    <row r="556" spans="6:27" x14ac:dyDescent="0.2">
      <c r="F556">
        <v>2.0597422881301401E-2</v>
      </c>
      <c r="G556" s="1">
        <f t="shared" si="111"/>
        <v>20.597422881301402</v>
      </c>
      <c r="H556">
        <v>299.21739381288944</v>
      </c>
      <c r="I556" s="1">
        <v>500</v>
      </c>
      <c r="J556" s="1"/>
      <c r="K556" s="5">
        <v>4.9002530645164386</v>
      </c>
      <c r="L556" s="4">
        <f>K556*1000</f>
        <v>4900.2530645164388</v>
      </c>
      <c r="M556" s="5">
        <v>29.15354571160632</v>
      </c>
      <c r="N556" s="4">
        <v>600</v>
      </c>
      <c r="P556" s="7">
        <f>(((8.314*N556)/$M556)*(1+P$5/($M556-P$4))-P$3/($M556^2))</f>
        <v>6968.7762956876022</v>
      </c>
      <c r="Q556" s="7">
        <f>(P556-L556)^2</f>
        <v>4278788.3578947904</v>
      </c>
      <c r="R556" s="10">
        <f t="shared" si="106"/>
        <v>0.17819018863251879</v>
      </c>
      <c r="S556" s="7">
        <f>(((8.314*N556)/$M556)*(1+S$5/($M556-S$4))-S$3/($M556^2))</f>
        <v>4561.8127941160519</v>
      </c>
      <c r="T556" s="7">
        <f>(S556-L556)^2</f>
        <v>114541.81662868701</v>
      </c>
      <c r="U556" s="10">
        <f t="shared" si="108"/>
        <v>4.770095224204819E-3</v>
      </c>
      <c r="V556" s="10"/>
      <c r="W556" s="8">
        <f t="shared" si="109"/>
        <v>8629.9393179452563</v>
      </c>
      <c r="X556" s="8">
        <f>(W556-L556)^2</f>
        <v>13910559.549015889</v>
      </c>
      <c r="Y556" s="10">
        <f t="shared" si="117"/>
        <v>0.57930540673962805</v>
      </c>
      <c r="Z556" s="10">
        <f t="shared" si="110"/>
        <v>0.76112115115770373</v>
      </c>
      <c r="AA556" s="10"/>
    </row>
    <row r="557" spans="6:27" x14ac:dyDescent="0.2">
      <c r="F557">
        <v>3.3577949852325407E-2</v>
      </c>
      <c r="G557" s="1">
        <f t="shared" si="111"/>
        <v>33.577949852325411</v>
      </c>
      <c r="H557">
        <v>299.29892945343164</v>
      </c>
      <c r="I557" s="1">
        <v>500</v>
      </c>
      <c r="J557" s="1"/>
      <c r="K557" s="5">
        <v>4.9906241976032364</v>
      </c>
      <c r="L557" s="4">
        <f t="shared" ref="L557:L620" si="118">K557*1000</f>
        <v>4990.6241976032361</v>
      </c>
      <c r="M557" s="5">
        <v>29.973241713549339</v>
      </c>
      <c r="N557" s="4">
        <v>600</v>
      </c>
      <c r="P557" s="7">
        <f t="shared" si="105"/>
        <v>6322.562425815252</v>
      </c>
      <c r="Q557" s="7">
        <f t="shared" ref="Q557:Q620" si="119">(P557-L557)^2</f>
        <v>1774059.4437725642</v>
      </c>
      <c r="R557" s="10">
        <f t="shared" si="106"/>
        <v>7.1229259878865178E-2</v>
      </c>
      <c r="S557" s="7">
        <f t="shared" si="107"/>
        <v>4106.1911935694698</v>
      </c>
      <c r="T557" s="7">
        <f t="shared" ref="T557:T620" si="120">(S557-L557)^2</f>
        <v>782221.73862419219</v>
      </c>
      <c r="U557" s="10">
        <f t="shared" si="108"/>
        <v>3.1406543731633429E-2</v>
      </c>
      <c r="V557" s="10"/>
      <c r="W557" s="8">
        <f t="shared" si="109"/>
        <v>7098.0790937267284</v>
      </c>
      <c r="X557" s="8">
        <f t="shared" ref="X557:X620" si="121">(W557-L557)^2</f>
        <v>4441366.1391948797</v>
      </c>
      <c r="Y557" s="10">
        <f t="shared" si="117"/>
        <v>0.17832278622703304</v>
      </c>
      <c r="Z557" s="10">
        <f t="shared" si="110"/>
        <v>0.42228282729354866</v>
      </c>
      <c r="AA557" s="10"/>
    </row>
    <row r="558" spans="6:27" x14ac:dyDescent="0.2">
      <c r="F558">
        <v>1.9198185776498705E-2</v>
      </c>
      <c r="G558" s="1">
        <f t="shared" si="111"/>
        <v>19.198185776498704</v>
      </c>
      <c r="H558">
        <v>327.39996600186765</v>
      </c>
      <c r="I558" s="1">
        <v>500</v>
      </c>
      <c r="J558" s="1"/>
      <c r="K558" s="5">
        <v>4.4354834970428625</v>
      </c>
      <c r="L558" s="4">
        <f t="shared" si="118"/>
        <v>4435.4834970428628</v>
      </c>
      <c r="M558" s="5">
        <v>30.053394288390855</v>
      </c>
      <c r="N558" s="4">
        <v>600</v>
      </c>
      <c r="P558" s="7">
        <f t="shared" si="105"/>
        <v>6264.5962439936739</v>
      </c>
      <c r="Q558" s="7">
        <f t="shared" si="119"/>
        <v>3345653.4410579414</v>
      </c>
      <c r="R558" s="10">
        <f t="shared" si="106"/>
        <v>0.17005876358107036</v>
      </c>
      <c r="S558" s="7">
        <f t="shared" si="107"/>
        <v>4065.6231994420673</v>
      </c>
      <c r="T558" s="7">
        <f t="shared" si="120"/>
        <v>136796.63974134906</v>
      </c>
      <c r="U558" s="10">
        <f t="shared" si="108"/>
        <v>6.9533404539062794E-3</v>
      </c>
      <c r="V558" s="10"/>
      <c r="W558" s="8">
        <f t="shared" si="109"/>
        <v>6974.2130900545462</v>
      </c>
      <c r="X558" s="8">
        <f t="shared" si="121"/>
        <v>6445147.9464332676</v>
      </c>
      <c r="Y558" s="10">
        <f t="shared" si="117"/>
        <v>0.32760532738290093</v>
      </c>
      <c r="Z558" s="10">
        <f t="shared" si="110"/>
        <v>0.57236817467684287</v>
      </c>
      <c r="AA558" s="10"/>
    </row>
    <row r="559" spans="6:27" x14ac:dyDescent="0.2">
      <c r="F559">
        <v>3.1246900657274979E-2</v>
      </c>
      <c r="G559" s="1">
        <f t="shared" si="111"/>
        <v>31.246900657274978</v>
      </c>
      <c r="H559">
        <v>331.65768594149364</v>
      </c>
      <c r="I559" s="1">
        <v>500</v>
      </c>
      <c r="J559" s="1"/>
      <c r="K559" s="5">
        <v>4.3352756379708728</v>
      </c>
      <c r="L559" s="4">
        <f t="shared" si="118"/>
        <v>4335.2756379708726</v>
      </c>
      <c r="M559" s="5">
        <v>30.089874046263482</v>
      </c>
      <c r="N559" s="4">
        <v>600</v>
      </c>
      <c r="P559" s="7">
        <f t="shared" si="105"/>
        <v>6238.4974169619345</v>
      </c>
      <c r="Q559" s="7">
        <f t="shared" si="119"/>
        <v>3622253.1400259025</v>
      </c>
      <c r="R559" s="10">
        <f t="shared" si="106"/>
        <v>0.19272824516759862</v>
      </c>
      <c r="S559" s="7">
        <f t="shared" si="107"/>
        <v>4047.3740745704445</v>
      </c>
      <c r="T559" s="7">
        <f t="shared" si="120"/>
        <v>82887.310208410738</v>
      </c>
      <c r="U559" s="10">
        <f t="shared" si="108"/>
        <v>4.4101627427991265E-3</v>
      </c>
      <c r="V559" s="10"/>
      <c r="W559" s="8">
        <f t="shared" si="109"/>
        <v>6919.0984728867707</v>
      </c>
      <c r="X559" s="8">
        <f t="shared" si="121"/>
        <v>6676140.4422328286</v>
      </c>
      <c r="Y559" s="10">
        <f t="shared" si="117"/>
        <v>0.35521560260550084</v>
      </c>
      <c r="Z559" s="10">
        <f t="shared" si="110"/>
        <v>0.59599966661525983</v>
      </c>
      <c r="AA559" s="10"/>
    </row>
    <row r="560" spans="6:27" x14ac:dyDescent="0.2">
      <c r="F560">
        <v>2.5989215713683414E-2</v>
      </c>
      <c r="G560" s="1">
        <f t="shared" si="111"/>
        <v>25.989215713683414</v>
      </c>
      <c r="H560">
        <v>346.83570831707675</v>
      </c>
      <c r="I560" s="1">
        <v>500</v>
      </c>
      <c r="J560" s="1"/>
      <c r="K560" s="5">
        <v>5.2281951976737853</v>
      </c>
      <c r="L560" s="4">
        <f t="shared" si="118"/>
        <v>5228.1951976737855</v>
      </c>
      <c r="M560" s="5">
        <v>30.252072755102063</v>
      </c>
      <c r="N560" s="4">
        <v>600</v>
      </c>
      <c r="P560" s="7">
        <f t="shared" si="105"/>
        <v>6124.5496155249966</v>
      </c>
      <c r="Q560" s="7">
        <f t="shared" si="119"/>
        <v>803451.24240138358</v>
      </c>
      <c r="R560" s="10">
        <f t="shared" si="106"/>
        <v>2.9393813815094871E-2</v>
      </c>
      <c r="S560" s="7">
        <f t="shared" si="107"/>
        <v>3967.8169183457444</v>
      </c>
      <c r="T560" s="7">
        <f t="shared" si="120"/>
        <v>1588553.4070019135</v>
      </c>
      <c r="U560" s="10">
        <f t="shared" si="108"/>
        <v>5.8116336893311984E-2</v>
      </c>
      <c r="V560" s="10"/>
      <c r="W560" s="8">
        <f t="shared" si="109"/>
        <v>6683.1049933984832</v>
      </c>
      <c r="X560" s="8">
        <f t="shared" si="121"/>
        <v>2116762.5136956815</v>
      </c>
      <c r="Y560" s="10">
        <f t="shared" si="117"/>
        <v>7.7440571293882807E-2</v>
      </c>
      <c r="Z560" s="10">
        <f t="shared" si="110"/>
        <v>0.27828146056444869</v>
      </c>
      <c r="AA560" s="10"/>
    </row>
    <row r="561" spans="6:27" x14ac:dyDescent="0.2">
      <c r="F561">
        <v>1.6511140247789404E-2</v>
      </c>
      <c r="G561" s="1">
        <f t="shared" si="111"/>
        <v>16.511140247789402</v>
      </c>
      <c r="H561">
        <v>354.11297023549878</v>
      </c>
      <c r="I561" s="1">
        <v>500</v>
      </c>
      <c r="J561" s="1"/>
      <c r="K561" s="5">
        <v>4.8630985537208495</v>
      </c>
      <c r="L561" s="4">
        <f t="shared" si="118"/>
        <v>4863.0985537208498</v>
      </c>
      <c r="M561" s="5">
        <v>30.266874165557322</v>
      </c>
      <c r="N561" s="4">
        <v>600</v>
      </c>
      <c r="P561" s="7">
        <f t="shared" si="105"/>
        <v>6114.3185211728041</v>
      </c>
      <c r="Q561" s="7">
        <f t="shared" si="119"/>
        <v>1565551.4069504696</v>
      </c>
      <c r="R561" s="10">
        <f t="shared" si="106"/>
        <v>6.6197439445787251E-2</v>
      </c>
      <c r="S561" s="7">
        <f t="shared" si="107"/>
        <v>3960.6831408972857</v>
      </c>
      <c r="T561" s="7">
        <f t="shared" si="120"/>
        <v>814353.57730152365</v>
      </c>
      <c r="U561" s="10">
        <f t="shared" si="108"/>
        <v>3.4433951757537759E-2</v>
      </c>
      <c r="V561" s="10"/>
      <c r="W561" s="8">
        <f t="shared" si="109"/>
        <v>6662.2774681842029</v>
      </c>
      <c r="X561" s="8">
        <f t="shared" si="121"/>
        <v>3237044.7662495296</v>
      </c>
      <c r="Y561" s="10">
        <f t="shared" si="117"/>
        <v>0.13687450565070156</v>
      </c>
      <c r="Z561" s="10">
        <f t="shared" si="110"/>
        <v>0.3699655465725174</v>
      </c>
      <c r="AA561" s="10"/>
    </row>
    <row r="562" spans="6:27" x14ac:dyDescent="0.2">
      <c r="F562">
        <v>1.4643939385833742E-2</v>
      </c>
      <c r="G562" s="1">
        <f t="shared" si="111"/>
        <v>14.643939385833741</v>
      </c>
      <c r="H562">
        <v>388.37436367134529</v>
      </c>
      <c r="I562" s="1">
        <v>500</v>
      </c>
      <c r="J562" s="1"/>
      <c r="K562" s="5">
        <v>4.6270360219273803</v>
      </c>
      <c r="L562" s="4">
        <f t="shared" si="118"/>
        <v>4627.0360219273807</v>
      </c>
      <c r="M562" s="5">
        <v>30.339243982879406</v>
      </c>
      <c r="N562" s="4">
        <v>600</v>
      </c>
      <c r="P562" s="7">
        <f t="shared" si="105"/>
        <v>6064.6888460385189</v>
      </c>
      <c r="Q562" s="7">
        <f t="shared" si="119"/>
        <v>2066845.6426747313</v>
      </c>
      <c r="R562" s="10">
        <f t="shared" si="106"/>
        <v>9.6538885893469997E-2</v>
      </c>
      <c r="S562" s="7">
        <f t="shared" si="107"/>
        <v>3926.1003002858502</v>
      </c>
      <c r="T562" s="7">
        <f t="shared" si="120"/>
        <v>491310.8858731332</v>
      </c>
      <c r="U562" s="10">
        <f t="shared" si="108"/>
        <v>2.2948305654865216E-2</v>
      </c>
      <c r="V562" s="10"/>
      <c r="W562" s="8">
        <f t="shared" si="109"/>
        <v>6562.0721757738556</v>
      </c>
      <c r="X562" s="8">
        <f t="shared" si="121"/>
        <v>3744364.9166929587</v>
      </c>
      <c r="Y562" s="10">
        <f t="shared" si="117"/>
        <v>0.17489299150968141</v>
      </c>
      <c r="Z562" s="10">
        <f t="shared" si="110"/>
        <v>0.41820209410006715</v>
      </c>
      <c r="AA562" s="10"/>
    </row>
    <row r="563" spans="6:27" x14ac:dyDescent="0.2">
      <c r="F563">
        <v>2.6438010980969366E-2</v>
      </c>
      <c r="G563" s="1">
        <f t="shared" si="111"/>
        <v>26.438010980969366</v>
      </c>
      <c r="H563">
        <v>390.70602600420523</v>
      </c>
      <c r="I563" s="1">
        <v>500</v>
      </c>
      <c r="J563" s="1"/>
      <c r="K563" s="5">
        <v>5.0217973984679896</v>
      </c>
      <c r="L563" s="4">
        <f t="shared" si="118"/>
        <v>5021.7973984679893</v>
      </c>
      <c r="M563" s="5">
        <v>30.44280302432017</v>
      </c>
      <c r="N563" s="4">
        <v>600</v>
      </c>
      <c r="P563" s="7">
        <f t="shared" si="105"/>
        <v>5994.7902106912616</v>
      </c>
      <c r="Q563" s="7">
        <f t="shared" si="119"/>
        <v>946715.01263815199</v>
      </c>
      <c r="R563" s="10">
        <f t="shared" si="106"/>
        <v>3.754057231915385E-2</v>
      </c>
      <c r="S563" s="7">
        <f t="shared" si="107"/>
        <v>3877.4560816372887</v>
      </c>
      <c r="T563" s="7">
        <f t="shared" si="120"/>
        <v>1309517.0494058221</v>
      </c>
      <c r="U563" s="10">
        <f t="shared" si="108"/>
        <v>5.1926946166611469E-2</v>
      </c>
      <c r="V563" s="10"/>
      <c r="W563" s="8">
        <f t="shared" si="109"/>
        <v>6423.2263664895372</v>
      </c>
      <c r="X563" s="8">
        <f t="shared" si="121"/>
        <v>1964003.1524099407</v>
      </c>
      <c r="Y563" s="10">
        <f t="shared" si="117"/>
        <v>7.7879616773619403E-2</v>
      </c>
      <c r="Z563" s="10">
        <f t="shared" si="110"/>
        <v>0.27906919710641553</v>
      </c>
      <c r="AA563" s="10"/>
    </row>
    <row r="564" spans="6:27" x14ac:dyDescent="0.2">
      <c r="F564">
        <v>2.1113425874510615E-2</v>
      </c>
      <c r="G564" s="1">
        <f t="shared" si="111"/>
        <v>21.113425874510614</v>
      </c>
      <c r="H564">
        <v>396.03768817044374</v>
      </c>
      <c r="I564" s="1">
        <v>500</v>
      </c>
      <c r="J564" s="1"/>
      <c r="K564" s="5">
        <v>4.4967410968359767</v>
      </c>
      <c r="L564" s="4">
        <f t="shared" si="118"/>
        <v>4496.7410968359764</v>
      </c>
      <c r="M564" s="5">
        <v>30.469920867154375</v>
      </c>
      <c r="N564" s="4">
        <v>600</v>
      </c>
      <c r="P564" s="7">
        <f t="shared" si="105"/>
        <v>5976.7007703218524</v>
      </c>
      <c r="Q564" s="7">
        <f t="shared" si="119"/>
        <v>2190280.6351444209</v>
      </c>
      <c r="R564" s="10">
        <f t="shared" si="106"/>
        <v>0.10831883902294133</v>
      </c>
      <c r="S564" s="7">
        <f t="shared" si="107"/>
        <v>3864.8790850737123</v>
      </c>
      <c r="T564" s="7">
        <f t="shared" si="120"/>
        <v>399249.60190825548</v>
      </c>
      <c r="U564" s="10">
        <f t="shared" si="108"/>
        <v>1.9744617500223757E-2</v>
      </c>
      <c r="V564" s="10"/>
      <c r="W564" s="8">
        <f t="shared" si="109"/>
        <v>6387.7208783788356</v>
      </c>
      <c r="X564" s="8">
        <f t="shared" si="121"/>
        <v>3575804.5342038795</v>
      </c>
      <c r="Y564" s="10">
        <f t="shared" si="117"/>
        <v>0.17683898104335588</v>
      </c>
      <c r="Z564" s="10">
        <f t="shared" si="110"/>
        <v>0.42052227175662871</v>
      </c>
      <c r="AA564" s="10"/>
    </row>
    <row r="565" spans="6:27" x14ac:dyDescent="0.2">
      <c r="F565">
        <v>1.2572984625957843E-2</v>
      </c>
      <c r="G565" s="1">
        <f t="shared" si="111"/>
        <v>12.572984625957844</v>
      </c>
      <c r="H565">
        <v>434.57692553964154</v>
      </c>
      <c r="I565" s="1">
        <v>500</v>
      </c>
      <c r="J565" s="1"/>
      <c r="K565" s="5">
        <v>4.1174911787341957</v>
      </c>
      <c r="L565" s="4">
        <f t="shared" si="118"/>
        <v>4117.4911787341953</v>
      </c>
      <c r="M565" s="5">
        <v>30.7462785554332</v>
      </c>
      <c r="N565" s="4">
        <v>600</v>
      </c>
      <c r="P565" s="7">
        <f t="shared" si="105"/>
        <v>5797.2502639064005</v>
      </c>
      <c r="Q565" s="7">
        <f t="shared" si="119"/>
        <v>2821590.584218564</v>
      </c>
      <c r="R565" s="10">
        <f t="shared" si="106"/>
        <v>0.1664288616084679</v>
      </c>
      <c r="S565" s="7">
        <f t="shared" si="107"/>
        <v>3740.3786591737016</v>
      </c>
      <c r="T565" s="7">
        <f t="shared" si="120"/>
        <v>142213.85240926369</v>
      </c>
      <c r="U565" s="10">
        <f t="shared" si="108"/>
        <v>8.3883500653172838E-3</v>
      </c>
      <c r="V565" s="10"/>
      <c r="W565" s="8">
        <f t="shared" si="109"/>
        <v>6044.6854988107334</v>
      </c>
      <c r="X565" s="8">
        <f t="shared" si="121"/>
        <v>3714077.9473352702</v>
      </c>
      <c r="Y565" s="10">
        <f t="shared" si="117"/>
        <v>0.21907138766247136</v>
      </c>
      <c r="Z565" s="10">
        <f t="shared" si="110"/>
        <v>0.46805062510637818</v>
      </c>
      <c r="AA565" s="10"/>
    </row>
    <row r="566" spans="6:27" x14ac:dyDescent="0.2">
      <c r="F566">
        <v>2.4455877076196914E-2</v>
      </c>
      <c r="G566" s="1">
        <f t="shared" si="111"/>
        <v>24.455877076196913</v>
      </c>
      <c r="H566">
        <v>437.89590462001718</v>
      </c>
      <c r="I566" s="1">
        <v>500</v>
      </c>
      <c r="J566" s="1"/>
      <c r="K566" s="5">
        <v>3.9208772644354366</v>
      </c>
      <c r="L566" s="4">
        <f t="shared" si="118"/>
        <v>3920.8772644354367</v>
      </c>
      <c r="M566" s="5">
        <v>31.202915365589519</v>
      </c>
      <c r="N566" s="4">
        <v>600</v>
      </c>
      <c r="P566" s="7">
        <f t="shared" si="105"/>
        <v>5519.112530219526</v>
      </c>
      <c r="Q566" s="7">
        <f t="shared" si="119"/>
        <v>2554355.9647959387</v>
      </c>
      <c r="R566" s="10">
        <f t="shared" si="106"/>
        <v>0.16615557709522547</v>
      </c>
      <c r="S566" s="7">
        <f t="shared" si="107"/>
        <v>3548.3682831950341</v>
      </c>
      <c r="T566" s="7">
        <f t="shared" si="120"/>
        <v>138762.94110476261</v>
      </c>
      <c r="U566" s="10">
        <f t="shared" si="108"/>
        <v>9.02624257403941E-3</v>
      </c>
      <c r="V566" s="10"/>
      <c r="W566" s="8">
        <f t="shared" si="109"/>
        <v>5544.0288495768509</v>
      </c>
      <c r="X566" s="8">
        <f t="shared" si="121"/>
        <v>2634621.0683470857</v>
      </c>
      <c r="Y566" s="10">
        <f t="shared" si="117"/>
        <v>0.17137665621847689</v>
      </c>
      <c r="Z566" s="10">
        <f t="shared" si="110"/>
        <v>0.41397663728582185</v>
      </c>
      <c r="AA566" s="10"/>
    </row>
    <row r="567" spans="6:27" x14ac:dyDescent="0.2">
      <c r="F567">
        <v>3.126956057187294E-2</v>
      </c>
      <c r="G567" s="1">
        <f t="shared" si="111"/>
        <v>31.26956057187294</v>
      </c>
      <c r="H567">
        <v>452.9844197996461</v>
      </c>
      <c r="I567" s="1">
        <v>500</v>
      </c>
      <c r="J567" s="1"/>
      <c r="K567" s="5">
        <v>4.9779195168848656</v>
      </c>
      <c r="L567" s="4">
        <f t="shared" si="118"/>
        <v>4977.9195168848655</v>
      </c>
      <c r="M567" s="5">
        <v>31.245234666340377</v>
      </c>
      <c r="N567" s="4">
        <v>600</v>
      </c>
      <c r="P567" s="7">
        <f t="shared" si="105"/>
        <v>5494.424080770209</v>
      </c>
      <c r="Q567" s="7">
        <f t="shared" si="119"/>
        <v>266776.96451438888</v>
      </c>
      <c r="R567" s="10">
        <f t="shared" si="106"/>
        <v>1.0765955624438012E-2</v>
      </c>
      <c r="S567" s="7">
        <f t="shared" si="107"/>
        <v>3531.3813310708624</v>
      </c>
      <c r="T567" s="7">
        <f t="shared" si="120"/>
        <v>2092472.7230180674</v>
      </c>
      <c r="U567" s="10">
        <f t="shared" si="108"/>
        <v>8.4443079717793426E-2</v>
      </c>
      <c r="V567" s="10"/>
      <c r="W567" s="8">
        <f t="shared" si="109"/>
        <v>5501.302645798045</v>
      </c>
      <c r="X567" s="8">
        <f t="shared" si="121"/>
        <v>273929.89963094983</v>
      </c>
      <c r="Y567" s="10">
        <f t="shared" si="117"/>
        <v>1.1054616911927944E-2</v>
      </c>
      <c r="Z567" s="10">
        <f t="shared" si="110"/>
        <v>0.10514093832531619</v>
      </c>
      <c r="AA567" s="10"/>
    </row>
    <row r="568" spans="6:27" x14ac:dyDescent="0.2">
      <c r="F568">
        <v>1.6887814079680877E-2</v>
      </c>
      <c r="G568" s="1">
        <f t="shared" si="111"/>
        <v>16.887814079680876</v>
      </c>
      <c r="H568">
        <v>474.02264272472883</v>
      </c>
      <c r="I568" s="1">
        <v>500</v>
      </c>
      <c r="J568" s="1"/>
      <c r="K568" s="5">
        <v>5.8038262422723861</v>
      </c>
      <c r="L568" s="4">
        <f t="shared" si="118"/>
        <v>5803.8262422723865</v>
      </c>
      <c r="M568" s="5">
        <v>31.424472082595837</v>
      </c>
      <c r="N568" s="4">
        <v>600</v>
      </c>
      <c r="P568" s="7">
        <f t="shared" si="105"/>
        <v>5391.7980240552479</v>
      </c>
      <c r="Q568" s="7">
        <f t="shared" si="119"/>
        <v>169767.25260718999</v>
      </c>
      <c r="R568" s="10">
        <f t="shared" si="106"/>
        <v>5.0399371041984602E-3</v>
      </c>
      <c r="S568" s="7">
        <f t="shared" si="107"/>
        <v>3460.868439958921</v>
      </c>
      <c r="T568" s="7">
        <f t="shared" si="120"/>
        <v>5489451.2634215439</v>
      </c>
      <c r="U568" s="10">
        <f t="shared" si="108"/>
        <v>0.16296717228629773</v>
      </c>
      <c r="V568" s="10"/>
      <c r="W568" s="8">
        <f t="shared" si="109"/>
        <v>5326.5431253688839</v>
      </c>
      <c r="X568" s="8">
        <f t="shared" si="121"/>
        <v>227799.17368112248</v>
      </c>
      <c r="Y568" s="10">
        <f t="shared" si="117"/>
        <v>6.7627501188212927E-3</v>
      </c>
      <c r="Z568" s="10">
        <f t="shared" si="110"/>
        <v>8.2235941770136572E-2</v>
      </c>
      <c r="AA568" s="10"/>
    </row>
    <row r="569" spans="6:27" x14ac:dyDescent="0.2">
      <c r="F569">
        <v>1.1764892553451273E-2</v>
      </c>
      <c r="G569" s="1">
        <f t="shared" si="111"/>
        <v>11.764892553451274</v>
      </c>
      <c r="H569">
        <v>483.26856133100523</v>
      </c>
      <c r="I569" s="1">
        <v>500</v>
      </c>
      <c r="J569" s="1"/>
      <c r="K569" s="5">
        <v>5.034643603533671</v>
      </c>
      <c r="L569" s="4">
        <f t="shared" si="118"/>
        <v>5034.643603533671</v>
      </c>
      <c r="M569" s="5">
        <v>31.601349670152143</v>
      </c>
      <c r="N569" s="4">
        <v>600</v>
      </c>
      <c r="P569" s="7">
        <f t="shared" si="105"/>
        <v>5293.5033095717963</v>
      </c>
      <c r="Q569" s="7">
        <f t="shared" si="119"/>
        <v>67008.347410144648</v>
      </c>
      <c r="R569" s="10">
        <f t="shared" si="106"/>
        <v>2.6435738166204954E-3</v>
      </c>
      <c r="S569" s="7">
        <f t="shared" si="107"/>
        <v>3393.4819292348448</v>
      </c>
      <c r="T569" s="7">
        <f t="shared" si="120"/>
        <v>2693411.6411873265</v>
      </c>
      <c r="U569" s="10">
        <f t="shared" si="108"/>
        <v>0.10625888814183315</v>
      </c>
      <c r="V569" s="10"/>
      <c r="W569" s="8">
        <f t="shared" si="109"/>
        <v>5163.3451551804928</v>
      </c>
      <c r="X569" s="8">
        <f t="shared" si="121"/>
        <v>16564.089396299547</v>
      </c>
      <c r="Y569" s="10">
        <f t="shared" si="117"/>
        <v>6.534766893473541E-4</v>
      </c>
      <c r="Z569" s="10">
        <f t="shared" si="110"/>
        <v>2.5563190124617743E-2</v>
      </c>
      <c r="AA569" s="10"/>
    </row>
    <row r="570" spans="6:27" x14ac:dyDescent="0.2">
      <c r="F570">
        <v>9.4491568717541916E-3</v>
      </c>
      <c r="G570" s="1">
        <f t="shared" si="111"/>
        <v>9.4491568717541909</v>
      </c>
      <c r="H570">
        <v>569.17455909179648</v>
      </c>
      <c r="I570" s="1">
        <v>500</v>
      </c>
      <c r="J570" s="1"/>
      <c r="K570" s="5">
        <v>3.6269851519556573</v>
      </c>
      <c r="L570" s="4">
        <f t="shared" si="118"/>
        <v>3626.9851519556573</v>
      </c>
      <c r="M570" s="5">
        <v>31.78091266777313</v>
      </c>
      <c r="N570" s="4">
        <v>600</v>
      </c>
      <c r="P570" s="7">
        <f t="shared" si="105"/>
        <v>5196.6209680746151</v>
      </c>
      <c r="Q570" s="7">
        <f t="shared" si="119"/>
        <v>2463756.5952434265</v>
      </c>
      <c r="R570" s="10">
        <f t="shared" si="106"/>
        <v>0.18728640117418896</v>
      </c>
      <c r="S570" s="7">
        <f t="shared" si="107"/>
        <v>3327.2081576129849</v>
      </c>
      <c r="T570" s="7">
        <f t="shared" si="120"/>
        <v>89866.246337126649</v>
      </c>
      <c r="U570" s="10">
        <f t="shared" si="108"/>
        <v>6.8313265588034536E-3</v>
      </c>
      <c r="V570" s="10"/>
      <c r="W570" s="8">
        <f t="shared" si="109"/>
        <v>5006.3576996655156</v>
      </c>
      <c r="X570" s="8">
        <f t="shared" si="121"/>
        <v>1902668.6253755852</v>
      </c>
      <c r="Y570" s="10">
        <f t="shared" si="117"/>
        <v>0.1446344010449728</v>
      </c>
      <c r="Z570" s="10">
        <f t="shared" si="110"/>
        <v>0.38030829736540434</v>
      </c>
      <c r="AA570" s="10"/>
    </row>
    <row r="571" spans="6:27" x14ac:dyDescent="0.2">
      <c r="F571">
        <v>1.5557351756653485E-2</v>
      </c>
      <c r="G571" s="1">
        <f t="shared" si="111"/>
        <v>15.557351756653485</v>
      </c>
      <c r="H571">
        <v>575.13923252049051</v>
      </c>
      <c r="I571" s="1">
        <v>500</v>
      </c>
      <c r="J571" s="1"/>
      <c r="K571" s="5">
        <v>3.7134971932540282</v>
      </c>
      <c r="L571" s="4">
        <f t="shared" si="118"/>
        <v>3713.4971932540284</v>
      </c>
      <c r="M571" s="5">
        <v>31.93292345412182</v>
      </c>
      <c r="N571" s="4">
        <v>600</v>
      </c>
      <c r="P571" s="7">
        <f t="shared" si="105"/>
        <v>5116.8041114527732</v>
      </c>
      <c r="Q571" s="7">
        <f t="shared" si="119"/>
        <v>1969270.3066644587</v>
      </c>
      <c r="R571" s="10">
        <f t="shared" si="106"/>
        <v>0.14280359230667466</v>
      </c>
      <c r="S571" s="7">
        <f t="shared" si="107"/>
        <v>3272.7163992720252</v>
      </c>
      <c r="T571" s="7">
        <f t="shared" si="120"/>
        <v>194287.7083434051</v>
      </c>
      <c r="U571" s="10">
        <f t="shared" si="108"/>
        <v>1.4088966150850091E-2</v>
      </c>
      <c r="V571" s="10"/>
      <c r="W571" s="8">
        <f t="shared" si="109"/>
        <v>4879.8127306614406</v>
      </c>
      <c r="X571" s="8">
        <f t="shared" si="121"/>
        <v>1360291.9327979407</v>
      </c>
      <c r="Y571" s="10">
        <f t="shared" si="117"/>
        <v>9.8642920645243048E-2</v>
      </c>
      <c r="Z571" s="10">
        <f t="shared" si="110"/>
        <v>0.31407470551644723</v>
      </c>
      <c r="AA571" s="10"/>
    </row>
    <row r="572" spans="6:27" x14ac:dyDescent="0.2">
      <c r="F572">
        <v>1.497820815105423E-2</v>
      </c>
      <c r="G572" s="1">
        <f t="shared" si="111"/>
        <v>14.978208151054229</v>
      </c>
      <c r="H572">
        <v>582.9104995268176</v>
      </c>
      <c r="I572" s="1">
        <v>500</v>
      </c>
      <c r="J572" s="1"/>
      <c r="K572" s="5">
        <v>5.6426190411631625</v>
      </c>
      <c r="L572" s="4">
        <f t="shared" si="118"/>
        <v>5642.6190411631624</v>
      </c>
      <c r="M572" s="5">
        <v>32.093819858700854</v>
      </c>
      <c r="N572" s="4">
        <v>600</v>
      </c>
      <c r="P572" s="7">
        <f t="shared" si="105"/>
        <v>5034.4383075084497</v>
      </c>
      <c r="Q572" s="7">
        <f t="shared" si="119"/>
        <v>369883.80478878453</v>
      </c>
      <c r="R572" s="10">
        <f t="shared" si="106"/>
        <v>1.1617263932235925E-2</v>
      </c>
      <c r="S572" s="7">
        <f t="shared" si="107"/>
        <v>3216.5871926067903</v>
      </c>
      <c r="T572" s="7">
        <f t="shared" si="120"/>
        <v>5885630.5302098477</v>
      </c>
      <c r="U572" s="10">
        <f t="shared" si="108"/>
        <v>0.18485514205229331</v>
      </c>
      <c r="V572" s="10"/>
      <c r="W572" s="8">
        <f t="shared" si="109"/>
        <v>4751.7889940990417</v>
      </c>
      <c r="X572" s="8">
        <f t="shared" si="121"/>
        <v>793578.17275226349</v>
      </c>
      <c r="Y572" s="10">
        <f t="shared" si="117"/>
        <v>2.4924603252064585E-2</v>
      </c>
      <c r="Z572" s="10">
        <f t="shared" si="110"/>
        <v>0.15787527752015065</v>
      </c>
      <c r="AA572" s="10"/>
    </row>
    <row r="573" spans="6:27" x14ac:dyDescent="0.2">
      <c r="F573">
        <v>8.5432152044862802E-3</v>
      </c>
      <c r="G573" s="1">
        <f t="shared" si="111"/>
        <v>8.5432152044862804</v>
      </c>
      <c r="H573">
        <v>639.58532497917543</v>
      </c>
      <c r="I573" s="1">
        <v>500</v>
      </c>
      <c r="J573" s="1"/>
      <c r="K573" s="5">
        <v>4.1883711701440047</v>
      </c>
      <c r="L573" s="4">
        <f t="shared" si="118"/>
        <v>4188.3711701440043</v>
      </c>
      <c r="M573" s="5">
        <v>32.314042490286674</v>
      </c>
      <c r="N573" s="4">
        <v>600</v>
      </c>
      <c r="P573" s="7">
        <f t="shared" si="105"/>
        <v>4925.0928154352596</v>
      </c>
      <c r="Q573" s="7">
        <f t="shared" si="119"/>
        <v>542758.78264065424</v>
      </c>
      <c r="R573" s="10">
        <f t="shared" si="106"/>
        <v>3.0939731223364634E-2</v>
      </c>
      <c r="S573" s="7">
        <f t="shared" si="107"/>
        <v>3142.2341500257799</v>
      </c>
      <c r="T573" s="7">
        <f t="shared" si="120"/>
        <v>1094402.6648618383</v>
      </c>
      <c r="U573" s="10">
        <f t="shared" si="108"/>
        <v>6.2385953731083896E-2</v>
      </c>
      <c r="V573" s="10"/>
      <c r="W573" s="8">
        <f t="shared" si="109"/>
        <v>4585.7254211441268</v>
      </c>
      <c r="X573" s="8">
        <f t="shared" si="121"/>
        <v>157890.40078786839</v>
      </c>
      <c r="Y573" s="10">
        <f t="shared" si="117"/>
        <v>9.0004744637365887E-3</v>
      </c>
      <c r="Z573" s="10">
        <f t="shared" si="110"/>
        <v>9.4870830415552859E-2</v>
      </c>
      <c r="AA573" s="10"/>
    </row>
    <row r="574" spans="6:27" x14ac:dyDescent="0.2">
      <c r="F574">
        <v>1.5669635755697763E-2</v>
      </c>
      <c r="G574" s="1">
        <f t="shared" si="111"/>
        <v>15.669635755697762</v>
      </c>
      <c r="H574">
        <v>644.3702334507318</v>
      </c>
      <c r="I574" s="1">
        <v>500</v>
      </c>
      <c r="J574" s="1"/>
      <c r="K574" s="5">
        <v>4.2559929878045155</v>
      </c>
      <c r="L574" s="4">
        <f t="shared" si="118"/>
        <v>4255.9929878045159</v>
      </c>
      <c r="M574" s="5">
        <v>32.340843602937724</v>
      </c>
      <c r="N574" s="4">
        <v>600</v>
      </c>
      <c r="P574" s="7">
        <f t="shared" si="105"/>
        <v>4912.0448962299488</v>
      </c>
      <c r="Q574" s="7">
        <f t="shared" si="119"/>
        <v>430404.10654865258</v>
      </c>
      <c r="R574" s="10">
        <f t="shared" si="106"/>
        <v>2.3761540806928515E-2</v>
      </c>
      <c r="S574" s="7">
        <f t="shared" si="107"/>
        <v>3133.3741520657632</v>
      </c>
      <c r="T574" s="7">
        <f t="shared" si="120"/>
        <v>1260273.0503554328</v>
      </c>
      <c r="U574" s="10">
        <f t="shared" si="108"/>
        <v>6.957654227332008E-2</v>
      </c>
      <c r="V574" s="10"/>
      <c r="W574" s="8">
        <f t="shared" si="109"/>
        <v>4566.1992711347584</v>
      </c>
      <c r="X574" s="8">
        <f t="shared" si="121"/>
        <v>96227.938217562696</v>
      </c>
      <c r="Y574" s="10">
        <f t="shared" si="117"/>
        <v>5.3125052617608911E-3</v>
      </c>
      <c r="Z574" s="10">
        <f t="shared" si="110"/>
        <v>7.2886934780939244E-2</v>
      </c>
      <c r="AA574" s="10"/>
    </row>
    <row r="575" spans="6:27" x14ac:dyDescent="0.2">
      <c r="F575">
        <v>1.086449132182938E-2</v>
      </c>
      <c r="G575" s="1">
        <f t="shared" si="111"/>
        <v>10.86449132182938</v>
      </c>
      <c r="H575">
        <v>772.56752704396285</v>
      </c>
      <c r="I575" s="1">
        <v>500</v>
      </c>
      <c r="J575" s="1"/>
      <c r="K575" s="5">
        <v>5.3946360506503996</v>
      </c>
      <c r="L575" s="4">
        <f t="shared" si="118"/>
        <v>5394.6360506503997</v>
      </c>
      <c r="M575" s="5">
        <v>32.639776818746817</v>
      </c>
      <c r="N575" s="4">
        <v>600</v>
      </c>
      <c r="P575" s="7">
        <f t="shared" si="105"/>
        <v>4770.1774187668698</v>
      </c>
      <c r="Q575" s="7">
        <f t="shared" si="119"/>
        <v>389948.58293385</v>
      </c>
      <c r="R575" s="10">
        <f t="shared" si="106"/>
        <v>1.3399328850436789E-2</v>
      </c>
      <c r="S575" s="7">
        <f t="shared" si="107"/>
        <v>3037.2118767020647</v>
      </c>
      <c r="T575" s="7">
        <f t="shared" si="120"/>
        <v>5557448.7359159896</v>
      </c>
      <c r="U575" s="10">
        <f t="shared" si="108"/>
        <v>0.19096385123834356</v>
      </c>
      <c r="V575" s="10"/>
      <c r="W575" s="8">
        <f t="shared" si="109"/>
        <v>4357.7644536276239</v>
      </c>
      <c r="X575" s="8">
        <f t="shared" si="121"/>
        <v>1075102.7087125618</v>
      </c>
      <c r="Y575" s="10">
        <f t="shared" si="117"/>
        <v>3.6942446703232955E-2</v>
      </c>
      <c r="Z575" s="10">
        <f t="shared" si="110"/>
        <v>0.19220417972362869</v>
      </c>
      <c r="AA575" s="10"/>
    </row>
    <row r="576" spans="6:27" x14ac:dyDescent="0.2">
      <c r="F576">
        <v>6.3432802259823099E-3</v>
      </c>
      <c r="G576" s="1">
        <f t="shared" si="111"/>
        <v>6.3432802259823102</v>
      </c>
      <c r="H576">
        <v>773.87692439467867</v>
      </c>
      <c r="I576" s="1">
        <v>500</v>
      </c>
      <c r="J576" s="1"/>
      <c r="K576" s="5">
        <v>3.3944921156329277</v>
      </c>
      <c r="L576" s="4">
        <f t="shared" si="118"/>
        <v>3394.4921156329278</v>
      </c>
      <c r="M576" s="5">
        <v>32.763650824225955</v>
      </c>
      <c r="N576" s="4">
        <v>600</v>
      </c>
      <c r="P576" s="7">
        <f t="shared" si="105"/>
        <v>4713.2979253273334</v>
      </c>
      <c r="Q576" s="7">
        <f t="shared" si="119"/>
        <v>1739248.7636837165</v>
      </c>
      <c r="R576" s="10">
        <f t="shared" si="106"/>
        <v>0.15094269324306855</v>
      </c>
      <c r="S576" s="7">
        <f t="shared" si="107"/>
        <v>2998.7452556754679</v>
      </c>
      <c r="T576" s="7">
        <f t="shared" si="120"/>
        <v>156615.57716618941</v>
      </c>
      <c r="U576" s="10">
        <f t="shared" si="108"/>
        <v>1.3592061995325476E-2</v>
      </c>
      <c r="V576" s="10"/>
      <c r="W576" s="8">
        <f t="shared" si="109"/>
        <v>4276.1388599747761</v>
      </c>
      <c r="X576" s="8">
        <f t="shared" si="121"/>
        <v>777300.98180858034</v>
      </c>
      <c r="Y576" s="10">
        <f t="shared" si="117"/>
        <v>6.7458954753642553E-2</v>
      </c>
      <c r="Z576" s="10">
        <f t="shared" si="110"/>
        <v>0.25972861750997434</v>
      </c>
      <c r="AA576" s="10"/>
    </row>
    <row r="577" spans="6:27" x14ac:dyDescent="0.2">
      <c r="F577">
        <v>4.9503420922922961E-3</v>
      </c>
      <c r="G577" s="1">
        <f t="shared" si="111"/>
        <v>4.9503420922922965</v>
      </c>
      <c r="H577">
        <v>961.17209548074754</v>
      </c>
      <c r="I577" s="1">
        <v>500</v>
      </c>
      <c r="J577" s="1"/>
      <c r="K577" s="5">
        <v>3.9596322476986878</v>
      </c>
      <c r="L577" s="4">
        <f t="shared" si="118"/>
        <v>3959.6322476986879</v>
      </c>
      <c r="M577" s="5">
        <v>32.982390854427486</v>
      </c>
      <c r="N577" s="4">
        <v>600</v>
      </c>
      <c r="P577" s="7">
        <f t="shared" si="105"/>
        <v>4615.4662147300869</v>
      </c>
      <c r="Q577" s="7">
        <f t="shared" si="119"/>
        <v>430118.19231214211</v>
      </c>
      <c r="R577" s="10">
        <f t="shared" si="106"/>
        <v>2.7433303412462837E-2</v>
      </c>
      <c r="S577" s="7">
        <f t="shared" si="107"/>
        <v>2932.701848425942</v>
      </c>
      <c r="T577" s="7">
        <f t="shared" si="120"/>
        <v>1054586.0449504815</v>
      </c>
      <c r="U577" s="10">
        <f t="shared" si="108"/>
        <v>6.7262393134676565E-2</v>
      </c>
      <c r="V577" s="10"/>
      <c r="W577" s="8">
        <f t="shared" si="109"/>
        <v>4138.2603995571126</v>
      </c>
      <c r="X577" s="8">
        <f t="shared" si="121"/>
        <v>31908.016636356417</v>
      </c>
      <c r="Y577" s="10">
        <f t="shared" si="117"/>
        <v>2.0351203862584602E-3</v>
      </c>
      <c r="Z577" s="10">
        <f t="shared" si="110"/>
        <v>4.5112308589324711E-2</v>
      </c>
      <c r="AA577" s="10"/>
    </row>
    <row r="578" spans="6:27" x14ac:dyDescent="0.2">
      <c r="F578">
        <v>6.7860668244920366E-3</v>
      </c>
      <c r="G578" s="1">
        <f t="shared" si="111"/>
        <v>6.7860668244920364</v>
      </c>
      <c r="H578">
        <v>1150.9980903735141</v>
      </c>
      <c r="I578" s="1">
        <v>500</v>
      </c>
      <c r="J578" s="1"/>
      <c r="K578" s="5">
        <v>3.5833881539828343</v>
      </c>
      <c r="L578" s="4">
        <f t="shared" si="118"/>
        <v>3583.3881539828344</v>
      </c>
      <c r="M578" s="5">
        <v>33.004305971070224</v>
      </c>
      <c r="N578" s="4">
        <v>600</v>
      </c>
      <c r="P578" s="7">
        <f t="shared" si="105"/>
        <v>4605.8434542603736</v>
      </c>
      <c r="Q578" s="7">
        <f t="shared" si="119"/>
        <v>1045414.8410656329</v>
      </c>
      <c r="R578" s="10">
        <f t="shared" si="106"/>
        <v>8.1414348874383161E-2</v>
      </c>
      <c r="S578" s="7">
        <f t="shared" si="107"/>
        <v>2926.2139121332179</v>
      </c>
      <c r="T578" s="7">
        <f t="shared" si="120"/>
        <v>431877.9841506182</v>
      </c>
      <c r="U578" s="10">
        <f t="shared" si="108"/>
        <v>3.3633600262420876E-2</v>
      </c>
      <c r="V578" s="10"/>
      <c r="W578" s="8">
        <f t="shared" si="109"/>
        <v>4124.8673981012334</v>
      </c>
      <c r="X578" s="8">
        <f t="shared" si="121"/>
        <v>293199.77181103278</v>
      </c>
      <c r="Y578" s="10">
        <f t="shared" si="117"/>
        <v>2.2833680539469516E-2</v>
      </c>
      <c r="Z578" s="10">
        <f t="shared" si="110"/>
        <v>0.15110817495909848</v>
      </c>
      <c r="AA578" s="10"/>
    </row>
    <row r="579" spans="6:27" x14ac:dyDescent="0.2">
      <c r="F579">
        <v>7.6383039185375897E-3</v>
      </c>
      <c r="G579" s="1">
        <f t="shared" si="111"/>
        <v>7.6383039185375896</v>
      </c>
      <c r="H579">
        <v>1180.4854371795209</v>
      </c>
      <c r="I579" s="1">
        <v>500</v>
      </c>
      <c r="J579" s="1"/>
      <c r="K579" s="5">
        <v>5.5267377000809708</v>
      </c>
      <c r="L579" s="4">
        <f t="shared" si="118"/>
        <v>5526.7377000809711</v>
      </c>
      <c r="M579" s="5">
        <v>33.11236523001471</v>
      </c>
      <c r="N579" s="4">
        <v>600</v>
      </c>
      <c r="P579" s="7">
        <f t="shared" si="105"/>
        <v>4558.8600029062209</v>
      </c>
      <c r="Q579" s="7">
        <f t="shared" si="119"/>
        <v>936787.23668829747</v>
      </c>
      <c r="R579" s="10">
        <f t="shared" si="106"/>
        <v>3.0669257245413799E-2</v>
      </c>
      <c r="S579" s="7">
        <f t="shared" si="107"/>
        <v>2894.5572714224286</v>
      </c>
      <c r="T579" s="7">
        <f t="shared" si="120"/>
        <v>6928373.8090130687</v>
      </c>
      <c r="U579" s="10">
        <f t="shared" si="108"/>
        <v>0.22682640232395868</v>
      </c>
      <c r="V579" s="10"/>
      <c r="W579" s="8">
        <f t="shared" si="109"/>
        <v>4059.9023530808236</v>
      </c>
      <c r="X579" s="8">
        <f t="shared" si="121"/>
        <v>2151605.9352090433</v>
      </c>
      <c r="Y579" s="10">
        <f t="shared" si="117"/>
        <v>7.0440921196753992E-2</v>
      </c>
      <c r="Z579" s="10">
        <f t="shared" si="110"/>
        <v>0.26540708580735745</v>
      </c>
      <c r="AA579" s="10"/>
    </row>
    <row r="580" spans="6:27" x14ac:dyDescent="0.2">
      <c r="F580">
        <v>3.8184885981446186E-3</v>
      </c>
      <c r="G580" s="1">
        <f t="shared" si="111"/>
        <v>3.8184885981446186</v>
      </c>
      <c r="H580">
        <v>1302.5434859759434</v>
      </c>
      <c r="I580" s="1">
        <v>500</v>
      </c>
      <c r="J580" s="1"/>
      <c r="K580" s="5">
        <v>5.369988040665886</v>
      </c>
      <c r="L580" s="4">
        <f t="shared" si="118"/>
        <v>5369.9880406658858</v>
      </c>
      <c r="M580" s="5">
        <v>33.315476975365627</v>
      </c>
      <c r="N580" s="4">
        <v>600</v>
      </c>
      <c r="P580" s="7">
        <f t="shared" si="105"/>
        <v>4472.5907717668269</v>
      </c>
      <c r="Q580" s="7">
        <f t="shared" si="119"/>
        <v>805321.85822748975</v>
      </c>
      <c r="R580" s="10">
        <f t="shared" si="106"/>
        <v>2.7926907720533085E-2</v>
      </c>
      <c r="S580" s="7">
        <f t="shared" si="107"/>
        <v>2836.5212128197772</v>
      </c>
      <c r="T580" s="7">
        <f t="shared" si="120"/>
        <v>6418454.1677966239</v>
      </c>
      <c r="U580" s="10">
        <f t="shared" si="108"/>
        <v>0.2225788055064723</v>
      </c>
      <c r="V580" s="10"/>
      <c r="W580" s="8">
        <f t="shared" si="109"/>
        <v>3942.4318841034897</v>
      </c>
      <c r="X580" s="8">
        <f t="shared" si="121"/>
        <v>2037916.5801392004</v>
      </c>
      <c r="Y580" s="10">
        <f t="shared" si="117"/>
        <v>7.0670760633464558E-2</v>
      </c>
      <c r="Z580" s="10">
        <f t="shared" si="110"/>
        <v>0.26583972734236799</v>
      </c>
      <c r="AA580" s="10"/>
    </row>
    <row r="581" spans="6:27" x14ac:dyDescent="0.2">
      <c r="F581">
        <v>8.6512959141448968E-3</v>
      </c>
      <c r="G581" s="1">
        <f t="shared" si="111"/>
        <v>8.651295914144896</v>
      </c>
      <c r="H581">
        <v>1332.9973672112542</v>
      </c>
      <c r="I581" s="1">
        <v>500</v>
      </c>
      <c r="J581" s="1"/>
      <c r="K581" s="5">
        <v>3.6018421602551878</v>
      </c>
      <c r="L581" s="4">
        <f t="shared" si="118"/>
        <v>3601.842160255188</v>
      </c>
      <c r="M581" s="5">
        <v>33.452364280525323</v>
      </c>
      <c r="N581" s="4">
        <v>600</v>
      </c>
      <c r="P581" s="7">
        <f t="shared" si="105"/>
        <v>4415.9074616700391</v>
      </c>
      <c r="Q581" s="7">
        <f t="shared" si="119"/>
        <v>662702.31496765232</v>
      </c>
      <c r="R581" s="10">
        <f t="shared" si="106"/>
        <v>5.108214589701994E-2</v>
      </c>
      <c r="S581" s="7">
        <f t="shared" si="107"/>
        <v>2798.4526571790102</v>
      </c>
      <c r="T581" s="7">
        <f t="shared" si="120"/>
        <v>645434.69365298783</v>
      </c>
      <c r="U581" s="10">
        <f t="shared" si="108"/>
        <v>4.9751130248865405E-2</v>
      </c>
      <c r="V581" s="10"/>
      <c r="W581" s="8">
        <f t="shared" si="109"/>
        <v>3866.5015140839223</v>
      </c>
      <c r="X581" s="8">
        <f t="shared" si="121"/>
        <v>70044.573569043176</v>
      </c>
      <c r="Y581" s="10">
        <f t="shared" si="117"/>
        <v>5.3991468650944124E-3</v>
      </c>
      <c r="Z581" s="10">
        <f t="shared" si="110"/>
        <v>7.3478887206424218E-2</v>
      </c>
      <c r="AA581" s="10"/>
    </row>
    <row r="582" spans="6:27" x14ac:dyDescent="0.2">
      <c r="F582">
        <v>2.1927214474159423E-3</v>
      </c>
      <c r="G582" s="1">
        <f t="shared" si="111"/>
        <v>2.1927214474159422</v>
      </c>
      <c r="H582">
        <v>1942.0840542623744</v>
      </c>
      <c r="I582" s="1">
        <v>500</v>
      </c>
      <c r="J582" s="1"/>
      <c r="K582" s="5">
        <v>5.0194332460022748</v>
      </c>
      <c r="L582" s="4">
        <f t="shared" si="118"/>
        <v>5019.4332460022752</v>
      </c>
      <c r="M582" s="5">
        <v>33.478746372979927</v>
      </c>
      <c r="N582" s="4">
        <v>600</v>
      </c>
      <c r="P582" s="7">
        <f t="shared" si="105"/>
        <v>4405.1145171652352</v>
      </c>
      <c r="Q582" s="7">
        <f t="shared" si="119"/>
        <v>377387.50059995666</v>
      </c>
      <c r="R582" s="10">
        <f t="shared" si="106"/>
        <v>1.4978838769575561E-2</v>
      </c>
      <c r="S582" s="7">
        <f t="shared" si="107"/>
        <v>2791.2098845169112</v>
      </c>
      <c r="T582" s="7">
        <f t="shared" si="120"/>
        <v>4964979.348669135</v>
      </c>
      <c r="U582" s="10">
        <f t="shared" si="108"/>
        <v>0.19706435703290962</v>
      </c>
      <c r="V582" s="10"/>
      <c r="W582" s="8">
        <f t="shared" si="109"/>
        <v>3852.1545965422133</v>
      </c>
      <c r="X582" s="8">
        <f t="shared" si="121"/>
        <v>1362539.445485306</v>
      </c>
      <c r="Y582" s="10">
        <f t="shared" si="117"/>
        <v>5.4080377963407381E-2</v>
      </c>
      <c r="Z582" s="10">
        <f t="shared" si="110"/>
        <v>0.23255188230458892</v>
      </c>
      <c r="AA582" s="10"/>
    </row>
    <row r="583" spans="6:27" x14ac:dyDescent="0.2">
      <c r="F583">
        <v>3.3889957197228994E-3</v>
      </c>
      <c r="G583" s="1">
        <f t="shared" si="111"/>
        <v>3.3889957197228995</v>
      </c>
      <c r="H583">
        <v>2234.3633621700815</v>
      </c>
      <c r="I583" s="1">
        <v>500</v>
      </c>
      <c r="J583" s="1"/>
      <c r="K583" s="5">
        <v>5.1652138522420987</v>
      </c>
      <c r="L583" s="4">
        <f t="shared" si="118"/>
        <v>5165.2138522420992</v>
      </c>
      <c r="M583" s="5">
        <v>33.519767000623553</v>
      </c>
      <c r="N583" s="4">
        <v>600</v>
      </c>
      <c r="P583" s="7">
        <f t="shared" si="105"/>
        <v>4388.4161942481587</v>
      </c>
      <c r="Q583" s="7">
        <f t="shared" si="119"/>
        <v>603414.60146487085</v>
      </c>
      <c r="R583" s="10">
        <f t="shared" si="106"/>
        <v>2.2617218877738328E-2</v>
      </c>
      <c r="S583" s="7">
        <f t="shared" si="107"/>
        <v>2780.0078632395384</v>
      </c>
      <c r="T583" s="7">
        <f t="shared" si="120"/>
        <v>5689207.609973684</v>
      </c>
      <c r="U583" s="10">
        <f t="shared" si="108"/>
        <v>0.21324318875164044</v>
      </c>
      <c r="V583" s="10"/>
      <c r="W583" s="8">
        <f t="shared" si="109"/>
        <v>3830.0269595602426</v>
      </c>
      <c r="X583" s="8">
        <f t="shared" si="121"/>
        <v>1782724.0383894315</v>
      </c>
      <c r="Y583" s="10">
        <f t="shared" si="117"/>
        <v>6.682015926856337E-2</v>
      </c>
      <c r="Z583" s="10">
        <f t="shared" si="110"/>
        <v>0.25849595600040509</v>
      </c>
      <c r="AA583" s="10"/>
    </row>
    <row r="584" spans="6:27" x14ac:dyDescent="0.2">
      <c r="F584">
        <v>1.1021987686488373E-3</v>
      </c>
      <c r="G584" s="1">
        <f t="shared" si="111"/>
        <v>1.1021987686488373</v>
      </c>
      <c r="H584">
        <v>3961.3554056468265</v>
      </c>
      <c r="I584" s="1">
        <v>500</v>
      </c>
      <c r="J584" s="1"/>
      <c r="K584" s="5">
        <v>3.4655743717245291</v>
      </c>
      <c r="L584" s="4">
        <f t="shared" si="118"/>
        <v>3465.5743717245291</v>
      </c>
      <c r="M584" s="5">
        <v>33.591178284877145</v>
      </c>
      <c r="N584" s="4">
        <v>600</v>
      </c>
      <c r="P584" s="7">
        <f t="shared" si="105"/>
        <v>4359.5862103313984</v>
      </c>
      <c r="Q584" s="7">
        <f t="shared" si="119"/>
        <v>799257.16756923497</v>
      </c>
      <c r="R584" s="10">
        <f t="shared" si="106"/>
        <v>6.6548166268463896E-2</v>
      </c>
      <c r="S584" s="7">
        <f t="shared" si="107"/>
        <v>2760.6777909973835</v>
      </c>
      <c r="T584" s="7">
        <f t="shared" si="120"/>
        <v>496879.18952082138</v>
      </c>
      <c r="U584" s="10">
        <f t="shared" si="108"/>
        <v>4.1371413684203037E-2</v>
      </c>
      <c r="V584" s="10"/>
      <c r="W584" s="8">
        <f t="shared" si="109"/>
        <v>3792.0198895318808</v>
      </c>
      <c r="X584" s="8">
        <f t="shared" si="121"/>
        <v>106566.67609651</v>
      </c>
      <c r="Y584" s="10">
        <f t="shared" si="117"/>
        <v>8.8730100489637E-3</v>
      </c>
      <c r="Z584" s="10">
        <f t="shared" si="110"/>
        <v>9.4196656251502364E-2</v>
      </c>
      <c r="AA584" s="10"/>
    </row>
    <row r="585" spans="6:27" x14ac:dyDescent="0.2">
      <c r="G585" s="1"/>
      <c r="I585" s="1"/>
      <c r="J585" s="1"/>
      <c r="K585" s="5">
        <v>4.0493531785198353</v>
      </c>
      <c r="L585" s="4">
        <f t="shared" si="118"/>
        <v>4049.3531785198352</v>
      </c>
      <c r="M585" s="5">
        <v>33.676255743902388</v>
      </c>
      <c r="N585" s="4">
        <v>600</v>
      </c>
      <c r="P585" s="7">
        <f t="shared" ref="P585:P648" si="122">(((8.314*N585)/$M585)*(1+P$5/($M585-P$4))-P$3/($M585^2))</f>
        <v>4325.6308028415779</v>
      </c>
      <c r="Q585" s="7">
        <f t="shared" si="119"/>
        <v>76329.325700865986</v>
      </c>
      <c r="R585" s="10">
        <f t="shared" ref="R585:R648" si="123">(ABS(P585-L585)/L585)^2</f>
        <v>4.6550045727536977E-3</v>
      </c>
      <c r="S585" s="7">
        <f t="shared" ref="S585:S648" si="124">(((8.314*N585)/$M585)*(1+S$5/($M585-S$4))-S$3/($M585^2))</f>
        <v>2737.9281774103147</v>
      </c>
      <c r="T585" s="7">
        <f t="shared" si="120"/>
        <v>1719835.5335351059</v>
      </c>
      <c r="U585" s="10">
        <f t="shared" ref="U585:U648" si="125">(ABS(S585-L585)/L585)^2</f>
        <v>0.10488553644984426</v>
      </c>
      <c r="V585" s="10"/>
      <c r="W585" s="8">
        <f t="shared" ref="W585:W648" si="126">(((8.314*N585)/$M585)*(1+W$5/($M585-W$4))-W$3/($M585^2))</f>
        <v>3747.5727111090018</v>
      </c>
      <c r="X585" s="8">
        <f t="shared" si="121"/>
        <v>91071.450510701048</v>
      </c>
      <c r="Y585" s="10">
        <f t="shared" si="117"/>
        <v>5.5540647671385862E-3</v>
      </c>
      <c r="Z585" s="10">
        <f t="shared" ref="Z585:Z648" si="127">(ABS(W585-L585)/L585)</f>
        <v>7.4525598066292539E-2</v>
      </c>
      <c r="AA585" s="10"/>
    </row>
    <row r="586" spans="6:27" x14ac:dyDescent="0.2">
      <c r="F586">
        <v>4.9002530645164386</v>
      </c>
      <c r="G586" s="1">
        <f>F586*1000</f>
        <v>4900.2530645164388</v>
      </c>
      <c r="H586">
        <v>29.15354571160632</v>
      </c>
      <c r="I586" s="1">
        <v>600</v>
      </c>
      <c r="J586" s="1"/>
      <c r="K586" s="5">
        <v>3.0400892780014406</v>
      </c>
      <c r="L586" s="4">
        <f t="shared" si="118"/>
        <v>3040.0892780014406</v>
      </c>
      <c r="M586" s="5">
        <v>33.942490089140989</v>
      </c>
      <c r="N586" s="4">
        <v>600</v>
      </c>
      <c r="P586" s="7">
        <f t="shared" si="122"/>
        <v>4222.0490695511826</v>
      </c>
      <c r="Q586" s="7">
        <f t="shared" si="119"/>
        <v>1397028.9488403096</v>
      </c>
      <c r="R586" s="10">
        <f t="shared" si="123"/>
        <v>0.15115855449520899</v>
      </c>
      <c r="S586" s="7">
        <f t="shared" si="124"/>
        <v>2668.6437720132953</v>
      </c>
      <c r="T586" s="7">
        <f t="shared" si="120"/>
        <v>137971.76391878922</v>
      </c>
      <c r="U586" s="10">
        <f t="shared" si="125"/>
        <v>1.4928547051534548E-2</v>
      </c>
      <c r="V586" s="10"/>
      <c r="W586" s="8">
        <f t="shared" si="126"/>
        <v>3614.0656805611497</v>
      </c>
      <c r="X586" s="8">
        <f t="shared" si="121"/>
        <v>329448.91069538536</v>
      </c>
      <c r="Y586" s="10">
        <f t="shared" si="117"/>
        <v>3.5646377379705989E-2</v>
      </c>
      <c r="Z586" s="10">
        <f t="shared" si="127"/>
        <v>0.18880248245112136</v>
      </c>
      <c r="AA586" s="10"/>
    </row>
    <row r="587" spans="6:27" x14ac:dyDescent="0.2">
      <c r="F587">
        <v>4.9906241976032364</v>
      </c>
      <c r="G587" s="1">
        <f t="shared" ref="G587:G650" si="128">F587*1000</f>
        <v>4990.6241976032361</v>
      </c>
      <c r="H587">
        <v>29.973241713549339</v>
      </c>
      <c r="I587" s="1">
        <v>600</v>
      </c>
      <c r="J587" s="1"/>
      <c r="K587" s="5">
        <v>4.9924363250889057</v>
      </c>
      <c r="L587" s="4">
        <f t="shared" si="118"/>
        <v>4992.4363250889055</v>
      </c>
      <c r="M587" s="5">
        <v>34.048148006251729</v>
      </c>
      <c r="N587" s="4">
        <v>600</v>
      </c>
      <c r="P587" s="7">
        <f t="shared" si="122"/>
        <v>4182.0316376481242</v>
      </c>
      <c r="Q587" s="7">
        <f t="shared" si="119"/>
        <v>656755.75742599054</v>
      </c>
      <c r="R587" s="10">
        <f t="shared" si="123"/>
        <v>2.6349890802003395E-2</v>
      </c>
      <c r="S587" s="7">
        <f t="shared" si="124"/>
        <v>2641.9227147104266</v>
      </c>
      <c r="T587" s="7">
        <f t="shared" si="120"/>
        <v>5524914.2325744722</v>
      </c>
      <c r="U587" s="10">
        <f t="shared" si="125"/>
        <v>0.22166670801538757</v>
      </c>
      <c r="V587" s="10"/>
      <c r="W587" s="8">
        <f t="shared" si="126"/>
        <v>3563.3104324293627</v>
      </c>
      <c r="X587" s="8">
        <f t="shared" si="121"/>
        <v>2042400.8170699351</v>
      </c>
      <c r="Y587" s="10">
        <f t="shared" si="117"/>
        <v>8.194376356080886E-2</v>
      </c>
      <c r="Z587" s="10">
        <f t="shared" si="127"/>
        <v>0.28625821134215323</v>
      </c>
      <c r="AA587" s="10"/>
    </row>
    <row r="588" spans="6:27" x14ac:dyDescent="0.2">
      <c r="F588">
        <v>4.4354834970428625</v>
      </c>
      <c r="G588" s="1">
        <f t="shared" si="128"/>
        <v>4435.4834970428628</v>
      </c>
      <c r="H588">
        <v>30.053394288390855</v>
      </c>
      <c r="I588" s="1">
        <v>600</v>
      </c>
      <c r="J588" s="1"/>
      <c r="K588" s="5">
        <v>2.7590447196719898</v>
      </c>
      <c r="L588" s="4">
        <f t="shared" si="118"/>
        <v>2759.0447196719897</v>
      </c>
      <c r="M588" s="5">
        <v>34.11195773142196</v>
      </c>
      <c r="N588" s="4">
        <v>600</v>
      </c>
      <c r="P588" s="7">
        <f t="shared" si="122"/>
        <v>4158.1553945570104</v>
      </c>
      <c r="Q588" s="7">
        <f t="shared" si="119"/>
        <v>1957510.6805772181</v>
      </c>
      <c r="R588" s="10">
        <f t="shared" si="123"/>
        <v>0.25715007826369835</v>
      </c>
      <c r="S588" s="7">
        <f t="shared" si="124"/>
        <v>2625.9919668287835</v>
      </c>
      <c r="T588" s="7">
        <f t="shared" si="120"/>
        <v>17703.035039155326</v>
      </c>
      <c r="U588" s="10">
        <f t="shared" si="125"/>
        <v>2.3255744609686746E-3</v>
      </c>
      <c r="V588" s="10"/>
      <c r="W588" s="8">
        <f t="shared" si="126"/>
        <v>3533.2422903499728</v>
      </c>
      <c r="X588" s="8">
        <f t="shared" si="121"/>
        <v>599381.8784436906</v>
      </c>
      <c r="Y588" s="10">
        <f t="shared" si="117"/>
        <v>7.8738317231652796E-2</v>
      </c>
      <c r="Z588" s="10">
        <f t="shared" si="127"/>
        <v>0.28060348756145709</v>
      </c>
      <c r="AA588" s="10"/>
    </row>
    <row r="589" spans="6:27" x14ac:dyDescent="0.2">
      <c r="F589">
        <v>4.3352756379708728</v>
      </c>
      <c r="G589" s="1">
        <f t="shared" si="128"/>
        <v>4335.2756379708726</v>
      </c>
      <c r="H589">
        <v>30.089874046263482</v>
      </c>
      <c r="I589" s="1">
        <v>600</v>
      </c>
      <c r="J589" s="1"/>
      <c r="K589" s="5">
        <v>3.7511460229914291</v>
      </c>
      <c r="L589" s="4">
        <f t="shared" si="118"/>
        <v>3751.1460229914292</v>
      </c>
      <c r="M589" s="5">
        <v>34.118562430577114</v>
      </c>
      <c r="N589" s="4">
        <v>600</v>
      </c>
      <c r="P589" s="7">
        <f t="shared" si="122"/>
        <v>4155.6964428120436</v>
      </c>
      <c r="Q589" s="7">
        <f t="shared" si="119"/>
        <v>163661.04217703542</v>
      </c>
      <c r="R589" s="10">
        <f t="shared" si="123"/>
        <v>1.1631008453544782E-2</v>
      </c>
      <c r="S589" s="7">
        <f t="shared" si="124"/>
        <v>2624.3518221569043</v>
      </c>
      <c r="T589" s="7">
        <f t="shared" si="120"/>
        <v>1269665.1710343156</v>
      </c>
      <c r="U589" s="10">
        <f t="shared" si="125"/>
        <v>9.0232141632687501E-2</v>
      </c>
      <c r="V589" s="10"/>
      <c r="W589" s="8">
        <f t="shared" si="126"/>
        <v>3530.1547050230538</v>
      </c>
      <c r="X589" s="8">
        <f t="shared" si="121"/>
        <v>48837.16261739959</v>
      </c>
      <c r="Y589" s="10">
        <f t="shared" si="117"/>
        <v>3.4707432122769405E-3</v>
      </c>
      <c r="Z589" s="10">
        <f t="shared" si="127"/>
        <v>5.8913013946639503E-2</v>
      </c>
      <c r="AA589" s="10"/>
    </row>
    <row r="590" spans="6:27" x14ac:dyDescent="0.2">
      <c r="F590">
        <v>5.2281951976737853</v>
      </c>
      <c r="G590" s="1">
        <f t="shared" si="128"/>
        <v>5228.1951976737855</v>
      </c>
      <c r="H590">
        <v>30.252072755102063</v>
      </c>
      <c r="I590" s="1">
        <v>600</v>
      </c>
      <c r="J590" s="1"/>
      <c r="K590" s="5">
        <v>3.7414350272533157</v>
      </c>
      <c r="L590" s="4">
        <f t="shared" si="118"/>
        <v>3741.4350272533156</v>
      </c>
      <c r="M590" s="5">
        <v>34.120411201252125</v>
      </c>
      <c r="N590" s="4">
        <v>600</v>
      </c>
      <c r="P590" s="7">
        <f t="shared" si="122"/>
        <v>4155.0085535212811</v>
      </c>
      <c r="Q590" s="7">
        <f t="shared" si="119"/>
        <v>171043.06162971951</v>
      </c>
      <c r="R590" s="10">
        <f t="shared" si="123"/>
        <v>1.2218813783152758E-2</v>
      </c>
      <c r="S590" s="7">
        <f t="shared" si="124"/>
        <v>2623.893010761803</v>
      </c>
      <c r="T590" s="7">
        <f t="shared" si="120"/>
        <v>1248900.1586239163</v>
      </c>
      <c r="U590" s="10">
        <f t="shared" si="125"/>
        <v>8.921775795273805E-2</v>
      </c>
      <c r="V590" s="10"/>
      <c r="W590" s="8">
        <f t="shared" si="126"/>
        <v>3529.2912579147132</v>
      </c>
      <c r="X590" s="8">
        <f t="shared" si="121"/>
        <v>45004.978869190141</v>
      </c>
      <c r="Y590" s="10">
        <f t="shared" si="117"/>
        <v>3.2150234617982902E-3</v>
      </c>
      <c r="Z590" s="10">
        <f t="shared" si="127"/>
        <v>5.6701176899587279E-2</v>
      </c>
      <c r="AA590" s="10"/>
    </row>
    <row r="591" spans="6:27" x14ac:dyDescent="0.2">
      <c r="F591">
        <v>4.8630985537208495</v>
      </c>
      <c r="G591" s="1">
        <f t="shared" si="128"/>
        <v>4863.0985537208498</v>
      </c>
      <c r="H591">
        <v>30.266874165557322</v>
      </c>
      <c r="I591" s="1">
        <v>600</v>
      </c>
      <c r="J591" s="1"/>
      <c r="K591" s="5">
        <v>5.3020411486244017</v>
      </c>
      <c r="L591" s="4">
        <f t="shared" si="118"/>
        <v>5302.041148624402</v>
      </c>
      <c r="M591" s="5">
        <v>34.244214408014706</v>
      </c>
      <c r="N591" s="4">
        <v>600</v>
      </c>
      <c r="P591" s="7">
        <f t="shared" si="122"/>
        <v>4109.3527177132328</v>
      </c>
      <c r="Q591" s="7">
        <f t="shared" si="119"/>
        <v>1422505.693229347</v>
      </c>
      <c r="R591" s="10">
        <f t="shared" si="123"/>
        <v>5.0602016671326022E-2</v>
      </c>
      <c r="S591" s="7">
        <f t="shared" si="124"/>
        <v>2593.4583417990025</v>
      </c>
      <c r="T591" s="7">
        <f t="shared" si="120"/>
        <v>7336420.8214301597</v>
      </c>
      <c r="U591" s="10">
        <f t="shared" si="125"/>
        <v>0.26097448360371422</v>
      </c>
      <c r="V591" s="10"/>
      <c r="W591" s="8">
        <f t="shared" si="126"/>
        <v>3472.2769898534357</v>
      </c>
      <c r="X591" s="8">
        <f t="shared" si="121"/>
        <v>3348036.876722822</v>
      </c>
      <c r="Y591" s="10">
        <f t="shared" si="117"/>
        <v>0.11909788386683653</v>
      </c>
      <c r="Z591" s="10">
        <f t="shared" si="127"/>
        <v>0.34510561262726014</v>
      </c>
      <c r="AA591" s="10"/>
    </row>
    <row r="592" spans="6:27" x14ac:dyDescent="0.2">
      <c r="F592">
        <v>4.6270360219273803</v>
      </c>
      <c r="G592" s="1">
        <f t="shared" si="128"/>
        <v>4627.0360219273807</v>
      </c>
      <c r="H592">
        <v>30.339243982879406</v>
      </c>
      <c r="I592" s="1">
        <v>600</v>
      </c>
      <c r="J592" s="1"/>
      <c r="K592" s="5">
        <v>3.2749290962081834</v>
      </c>
      <c r="L592" s="4">
        <f t="shared" si="118"/>
        <v>3274.9290962081832</v>
      </c>
      <c r="M592" s="5">
        <v>34.289164044864066</v>
      </c>
      <c r="N592" s="4">
        <v>600</v>
      </c>
      <c r="P592" s="7">
        <f t="shared" si="122"/>
        <v>4092.9734095380236</v>
      </c>
      <c r="Q592" s="7">
        <f t="shared" si="119"/>
        <v>669196.49857129005</v>
      </c>
      <c r="R592" s="10">
        <f t="shared" si="123"/>
        <v>6.2395009683612668E-2</v>
      </c>
      <c r="S592" s="7">
        <f t="shared" si="124"/>
        <v>2582.5479220931202</v>
      </c>
      <c r="T592" s="7">
        <f t="shared" si="120"/>
        <v>479391.69026895321</v>
      </c>
      <c r="U592" s="10">
        <f t="shared" si="125"/>
        <v>4.4697856639171078E-2</v>
      </c>
      <c r="V592" s="10"/>
      <c r="W592" s="8">
        <f t="shared" si="126"/>
        <v>3451.9628064335334</v>
      </c>
      <c r="X592" s="8">
        <f t="shared" si="121"/>
        <v>31340.934556153265</v>
      </c>
      <c r="Y592" s="10">
        <f t="shared" si="117"/>
        <v>2.9221879063916394E-3</v>
      </c>
      <c r="Z592" s="10">
        <f t="shared" si="127"/>
        <v>5.4057265065776676E-2</v>
      </c>
      <c r="AA592" s="10"/>
    </row>
    <row r="593" spans="6:27" x14ac:dyDescent="0.2">
      <c r="F593">
        <v>5.0217973984679896</v>
      </c>
      <c r="G593" s="1">
        <f t="shared" si="128"/>
        <v>5021.7973984679893</v>
      </c>
      <c r="H593">
        <v>30.44280302432017</v>
      </c>
      <c r="I593" s="1">
        <v>600</v>
      </c>
      <c r="J593" s="1"/>
      <c r="K593" s="5">
        <v>5.7754399943839809</v>
      </c>
      <c r="L593" s="4">
        <f t="shared" si="118"/>
        <v>5775.4399943839808</v>
      </c>
      <c r="M593" s="5">
        <v>34.313386186589156</v>
      </c>
      <c r="N593" s="4">
        <v>600</v>
      </c>
      <c r="P593" s="7">
        <f t="shared" si="122"/>
        <v>4084.1900342719368</v>
      </c>
      <c r="Q593" s="7">
        <f t="shared" si="119"/>
        <v>2860326.4275789903</v>
      </c>
      <c r="R593" s="10">
        <f t="shared" si="123"/>
        <v>8.5752234738724079E-2</v>
      </c>
      <c r="S593" s="7">
        <f t="shared" si="124"/>
        <v>2576.6990153418933</v>
      </c>
      <c r="T593" s="7">
        <f t="shared" si="120"/>
        <v>10231943.851003133</v>
      </c>
      <c r="U593" s="10">
        <f t="shared" si="125"/>
        <v>0.3067524190542531</v>
      </c>
      <c r="V593" s="10"/>
      <c r="W593" s="8">
        <f t="shared" si="126"/>
        <v>3441.0995969032147</v>
      </c>
      <c r="X593" s="8">
        <f t="shared" si="121"/>
        <v>5449145.0913106613</v>
      </c>
      <c r="Y593" s="10">
        <f t="shared" si="117"/>
        <v>0.16336470008807538</v>
      </c>
      <c r="Z593" s="10">
        <f t="shared" si="127"/>
        <v>0.40418399286472911</v>
      </c>
      <c r="AA593" s="10"/>
    </row>
    <row r="594" spans="6:27" x14ac:dyDescent="0.2">
      <c r="F594">
        <v>4.4967410968359767</v>
      </c>
      <c r="G594" s="1">
        <f t="shared" si="128"/>
        <v>4496.7410968359764</v>
      </c>
      <c r="H594">
        <v>30.469920867154375</v>
      </c>
      <c r="I594" s="1">
        <v>600</v>
      </c>
      <c r="J594" s="1"/>
      <c r="K594" s="5">
        <v>4.9939598345842873</v>
      </c>
      <c r="L594" s="4">
        <f t="shared" si="118"/>
        <v>4993.9598345842869</v>
      </c>
      <c r="M594" s="5">
        <v>34.335915721114873</v>
      </c>
      <c r="N594" s="4">
        <v>600</v>
      </c>
      <c r="P594" s="7">
        <f t="shared" si="122"/>
        <v>4076.0472926545908</v>
      </c>
      <c r="Q594" s="7">
        <f t="shared" si="119"/>
        <v>842563.43463183613</v>
      </c>
      <c r="R594" s="10">
        <f t="shared" si="123"/>
        <v>3.3784112734369078E-2</v>
      </c>
      <c r="S594" s="7">
        <f t="shared" si="124"/>
        <v>2571.2778256299944</v>
      </c>
      <c r="T594" s="7">
        <f t="shared" si="120"/>
        <v>5869388.1165108066</v>
      </c>
      <c r="U594" s="10">
        <f t="shared" si="125"/>
        <v>0.23534378737502695</v>
      </c>
      <c r="V594" s="10"/>
      <c r="W594" s="8">
        <f t="shared" si="126"/>
        <v>3431.0475083419201</v>
      </c>
      <c r="X594" s="8">
        <f t="shared" si="121"/>
        <v>2442694.9395203264</v>
      </c>
      <c r="Y594" s="10">
        <f t="shared" si="117"/>
        <v>9.7944294542626445E-2</v>
      </c>
      <c r="Z594" s="10">
        <f t="shared" si="127"/>
        <v>0.31296053192475637</v>
      </c>
      <c r="AA594" s="10"/>
    </row>
    <row r="595" spans="6:27" x14ac:dyDescent="0.2">
      <c r="F595">
        <v>4.1174911787341957</v>
      </c>
      <c r="G595" s="1">
        <f t="shared" si="128"/>
        <v>4117.4911787341953</v>
      </c>
      <c r="H595">
        <v>30.7462785554332</v>
      </c>
      <c r="I595" s="1">
        <v>600</v>
      </c>
      <c r="J595" s="1"/>
      <c r="K595" s="5">
        <v>5.4852508248106338</v>
      </c>
      <c r="L595" s="4">
        <f t="shared" si="118"/>
        <v>5485.2508248106342</v>
      </c>
      <c r="M595" s="5">
        <v>34.411226606090402</v>
      </c>
      <c r="N595" s="4">
        <v>600</v>
      </c>
      <c r="P595" s="7">
        <f t="shared" si="122"/>
        <v>4049.014488300742</v>
      </c>
      <c r="Q595" s="7">
        <f t="shared" si="119"/>
        <v>2062774.8143113563</v>
      </c>
      <c r="R595" s="10">
        <f t="shared" si="123"/>
        <v>6.855811013730112E-2</v>
      </c>
      <c r="S595" s="7">
        <f t="shared" si="124"/>
        <v>2553.2879057028053</v>
      </c>
      <c r="T595" s="7">
        <f t="shared" si="120"/>
        <v>8596406.5590233002</v>
      </c>
      <c r="U595" s="10">
        <f t="shared" si="125"/>
        <v>0.28570902823209465</v>
      </c>
      <c r="V595" s="10"/>
      <c r="W595" s="8">
        <f t="shared" si="126"/>
        <v>3397.8049828154308</v>
      </c>
      <c r="X595" s="8">
        <f t="shared" si="121"/>
        <v>4357430.1432630634</v>
      </c>
      <c r="Y595" s="10">
        <f t="shared" si="117"/>
        <v>0.1448229703042774</v>
      </c>
      <c r="Z595" s="10">
        <f t="shared" si="127"/>
        <v>0.38055613292164586</v>
      </c>
      <c r="AA595" s="10"/>
    </row>
    <row r="596" spans="6:27" x14ac:dyDescent="0.2">
      <c r="F596">
        <v>3.9208772644354366</v>
      </c>
      <c r="G596" s="1">
        <f t="shared" si="128"/>
        <v>3920.8772644354367</v>
      </c>
      <c r="H596">
        <v>31.202915365589519</v>
      </c>
      <c r="I596" s="1">
        <v>600</v>
      </c>
      <c r="J596" s="1"/>
      <c r="K596" s="5">
        <v>3.1029306060407662</v>
      </c>
      <c r="L596" s="4">
        <f t="shared" si="118"/>
        <v>3102.9306060407662</v>
      </c>
      <c r="M596" s="5">
        <v>34.440506045396504</v>
      </c>
      <c r="N596" s="4">
        <v>600</v>
      </c>
      <c r="P596" s="7">
        <f t="shared" si="122"/>
        <v>4038.5814992373321</v>
      </c>
      <c r="Q596" s="7">
        <f t="shared" si="119"/>
        <v>875442.59393953159</v>
      </c>
      <c r="R596" s="10">
        <f t="shared" si="123"/>
        <v>9.0925049629135044E-2</v>
      </c>
      <c r="S596" s="7">
        <f t="shared" si="124"/>
        <v>2546.348077994252</v>
      </c>
      <c r="T596" s="7">
        <f t="shared" si="120"/>
        <v>309784.11052664876</v>
      </c>
      <c r="U596" s="10">
        <f t="shared" si="125"/>
        <v>3.2174737463023823E-2</v>
      </c>
      <c r="V596" s="10"/>
      <c r="W596" s="8">
        <f t="shared" si="126"/>
        <v>3385.0282266045074</v>
      </c>
      <c r="X596" s="8">
        <f t="shared" si="121"/>
        <v>79579.067527724503</v>
      </c>
      <c r="Y596" s="10">
        <f t="shared" si="117"/>
        <v>8.2652257435150856E-3</v>
      </c>
      <c r="Z596" s="10">
        <f t="shared" si="127"/>
        <v>9.0913286947041386E-2</v>
      </c>
      <c r="AA596" s="10"/>
    </row>
    <row r="597" spans="6:27" x14ac:dyDescent="0.2">
      <c r="F597">
        <v>4.9779195168848656</v>
      </c>
      <c r="G597" s="1">
        <f t="shared" si="128"/>
        <v>4977.9195168848655</v>
      </c>
      <c r="H597">
        <v>31.245234666340377</v>
      </c>
      <c r="I597" s="1">
        <v>600</v>
      </c>
      <c r="J597" s="1"/>
      <c r="K597" s="5">
        <v>3.5801650254099422</v>
      </c>
      <c r="L597" s="4">
        <f t="shared" si="118"/>
        <v>3580.1650254099422</v>
      </c>
      <c r="M597" s="5">
        <v>34.481709374147272</v>
      </c>
      <c r="N597" s="4">
        <v>600</v>
      </c>
      <c r="P597" s="7">
        <f t="shared" si="122"/>
        <v>4023.9719278287021</v>
      </c>
      <c r="Q597" s="7">
        <f t="shared" si="119"/>
        <v>196964.5666345346</v>
      </c>
      <c r="R597" s="10">
        <f t="shared" si="123"/>
        <v>1.5366749566364643E-2</v>
      </c>
      <c r="S597" s="7">
        <f t="shared" si="124"/>
        <v>2536.6330345773235</v>
      </c>
      <c r="T597" s="7">
        <f t="shared" si="120"/>
        <v>1088959.0158910886</v>
      </c>
      <c r="U597" s="10">
        <f t="shared" si="125"/>
        <v>8.4958227620110724E-2</v>
      </c>
      <c r="V597" s="10"/>
      <c r="W597" s="8">
        <f t="shared" si="126"/>
        <v>3367.1857776026409</v>
      </c>
      <c r="X597" s="8">
        <f t="shared" si="121"/>
        <v>45360.159996563882</v>
      </c>
      <c r="Y597" s="10">
        <f t="shared" si="117"/>
        <v>3.5389015946750211E-3</v>
      </c>
      <c r="Z597" s="10">
        <f t="shared" si="127"/>
        <v>5.9488667783662977E-2</v>
      </c>
      <c r="AA597" s="10"/>
    </row>
    <row r="598" spans="6:27" x14ac:dyDescent="0.2">
      <c r="F598">
        <v>5.8038262422723861</v>
      </c>
      <c r="G598" s="1">
        <f t="shared" si="128"/>
        <v>5803.8262422723865</v>
      </c>
      <c r="H598">
        <v>31.424472082595837</v>
      </c>
      <c r="I598" s="1">
        <v>600</v>
      </c>
      <c r="J598" s="1"/>
      <c r="K598" s="5">
        <v>2.8686429050707445</v>
      </c>
      <c r="L598" s="4">
        <f t="shared" si="118"/>
        <v>2868.6429050707443</v>
      </c>
      <c r="M598" s="5">
        <v>34.578830554071196</v>
      </c>
      <c r="N598" s="4">
        <v>600</v>
      </c>
      <c r="P598" s="7">
        <f t="shared" si="122"/>
        <v>3989.8657935632982</v>
      </c>
      <c r="Q598" s="7">
        <f t="shared" si="119"/>
        <v>1257140.765679586</v>
      </c>
      <c r="R598" s="10">
        <f t="shared" si="123"/>
        <v>0.15276748546312174</v>
      </c>
      <c r="S598" s="7">
        <f t="shared" si="124"/>
        <v>2513.9667019509484</v>
      </c>
      <c r="T598" s="7">
        <f t="shared" si="120"/>
        <v>125795.20905947471</v>
      </c>
      <c r="U598" s="10">
        <f t="shared" si="125"/>
        <v>1.5286607749876838E-2</v>
      </c>
      <c r="V598" s="10"/>
      <c r="W598" s="8">
        <f t="shared" si="126"/>
        <v>3325.7543622606227</v>
      </c>
      <c r="X598" s="8">
        <f t="shared" si="121"/>
        <v>208950.88429425401</v>
      </c>
      <c r="Y598" s="10">
        <f t="shared" si="117"/>
        <v>2.5391668180987721E-2</v>
      </c>
      <c r="Z598" s="10">
        <f t="shared" si="127"/>
        <v>0.15934763312013053</v>
      </c>
      <c r="AA598" s="10"/>
    </row>
    <row r="599" spans="6:27" x14ac:dyDescent="0.2">
      <c r="F599">
        <v>5.034643603533671</v>
      </c>
      <c r="G599" s="1">
        <f t="shared" si="128"/>
        <v>5034.643603533671</v>
      </c>
      <c r="H599">
        <v>31.601349670152143</v>
      </c>
      <c r="I599" s="1">
        <v>600</v>
      </c>
      <c r="J599" s="1"/>
      <c r="K599" s="5">
        <v>5.2859927415447014</v>
      </c>
      <c r="L599" s="4">
        <f t="shared" si="118"/>
        <v>5285.9927415447019</v>
      </c>
      <c r="M599" s="5">
        <v>34.633035815659134</v>
      </c>
      <c r="N599" s="4">
        <v>600</v>
      </c>
      <c r="P599" s="7">
        <f t="shared" si="122"/>
        <v>3971.0297181763676</v>
      </c>
      <c r="Q599" s="7">
        <f t="shared" si="119"/>
        <v>1729127.7528259903</v>
      </c>
      <c r="R599" s="10">
        <f t="shared" si="123"/>
        <v>6.1883370042824438E-2</v>
      </c>
      <c r="S599" s="7">
        <f t="shared" si="124"/>
        <v>2501.4566915353594</v>
      </c>
      <c r="T599" s="7">
        <f t="shared" si="120"/>
        <v>7753641.0138016315</v>
      </c>
      <c r="U599" s="10">
        <f t="shared" si="125"/>
        <v>0.27749334035736412</v>
      </c>
      <c r="V599" s="10"/>
      <c r="W599" s="8">
        <f t="shared" si="126"/>
        <v>3303.0049545854163</v>
      </c>
      <c r="X599" s="8">
        <f t="shared" si="121"/>
        <v>3932240.5632296852</v>
      </c>
      <c r="Y599" s="10">
        <f t="shared" si="117"/>
        <v>0.14073008629584779</v>
      </c>
      <c r="Z599" s="10">
        <f t="shared" si="127"/>
        <v>0.37514008889459921</v>
      </c>
      <c r="AA599" s="10"/>
    </row>
    <row r="600" spans="6:27" x14ac:dyDescent="0.2">
      <c r="F600">
        <v>3.6269851519556573</v>
      </c>
      <c r="G600" s="1">
        <f t="shared" si="128"/>
        <v>3626.9851519556573</v>
      </c>
      <c r="H600">
        <v>31.78091266777313</v>
      </c>
      <c r="I600" s="1">
        <v>600</v>
      </c>
      <c r="J600" s="1"/>
      <c r="K600" s="5">
        <v>5.2370479834667805</v>
      </c>
      <c r="L600" s="4">
        <f t="shared" si="118"/>
        <v>5237.0479834667804</v>
      </c>
      <c r="M600" s="5">
        <v>34.806258474466816</v>
      </c>
      <c r="N600" s="4">
        <v>600</v>
      </c>
      <c r="P600" s="7">
        <f t="shared" si="122"/>
        <v>3911.7728768798543</v>
      </c>
      <c r="Q600" s="7">
        <f t="shared" si="119"/>
        <v>1756354.1081389883</v>
      </c>
      <c r="R600" s="10">
        <f t="shared" si="123"/>
        <v>6.4038179147744859E-2</v>
      </c>
      <c r="S600" s="7">
        <f t="shared" si="124"/>
        <v>2462.1388936403951</v>
      </c>
      <c r="T600" s="7">
        <f t="shared" si="120"/>
        <v>7700120.4568010978</v>
      </c>
      <c r="U600" s="10">
        <f t="shared" si="125"/>
        <v>0.28075300475388099</v>
      </c>
      <c r="V600" s="10"/>
      <c r="W600" s="8">
        <f t="shared" si="126"/>
        <v>3232.0438483826665</v>
      </c>
      <c r="X600" s="8">
        <f t="shared" si="121"/>
        <v>4020041.5817043954</v>
      </c>
      <c r="Y600" s="10">
        <f t="shared" si="117"/>
        <v>0.14657416849916782</v>
      </c>
      <c r="Z600" s="10">
        <f t="shared" si="127"/>
        <v>0.38285006007465616</v>
      </c>
      <c r="AA600" s="10"/>
    </row>
    <row r="601" spans="6:27" x14ac:dyDescent="0.2">
      <c r="F601">
        <v>3.7134971932540282</v>
      </c>
      <c r="G601" s="1">
        <f t="shared" si="128"/>
        <v>3713.4971932540284</v>
      </c>
      <c r="H601">
        <v>31.93292345412182</v>
      </c>
      <c r="I601" s="1">
        <v>600</v>
      </c>
      <c r="J601" s="1"/>
      <c r="K601" s="5">
        <v>5.4919728225340307</v>
      </c>
      <c r="L601" s="4">
        <f t="shared" si="118"/>
        <v>5491.9728225340305</v>
      </c>
      <c r="M601" s="5">
        <v>35.311674701465769</v>
      </c>
      <c r="N601" s="4">
        <v>600</v>
      </c>
      <c r="P601" s="7">
        <f t="shared" si="122"/>
        <v>3746.6700477432128</v>
      </c>
      <c r="Q601" s="7">
        <f t="shared" si="119"/>
        <v>3046081.7756925276</v>
      </c>
      <c r="R601" s="10">
        <f t="shared" si="123"/>
        <v>0.1009914945915117</v>
      </c>
      <c r="S601" s="7">
        <f t="shared" si="124"/>
        <v>2352.8943328818204</v>
      </c>
      <c r="T601" s="7">
        <f t="shared" si="120"/>
        <v>9853813.7641972005</v>
      </c>
      <c r="U601" s="10">
        <f t="shared" si="125"/>
        <v>0.32669883895235774</v>
      </c>
      <c r="V601" s="10"/>
      <c r="W601" s="8">
        <f t="shared" si="126"/>
        <v>3039.0700337904009</v>
      </c>
      <c r="X601" s="8">
        <f t="shared" si="121"/>
        <v>6016732.0910262754</v>
      </c>
      <c r="Y601" s="10">
        <f t="shared" si="117"/>
        <v>0.19948209246329512</v>
      </c>
      <c r="Z601" s="10">
        <f t="shared" si="127"/>
        <v>0.44663418192441912</v>
      </c>
      <c r="AA601" s="10"/>
    </row>
    <row r="602" spans="6:27" x14ac:dyDescent="0.2">
      <c r="F602">
        <v>5.6426190411631625</v>
      </c>
      <c r="G602" s="1">
        <f t="shared" si="128"/>
        <v>5642.6190411631624</v>
      </c>
      <c r="H602">
        <v>32.093819858700854</v>
      </c>
      <c r="I602" s="1">
        <v>600</v>
      </c>
      <c r="J602" s="1"/>
      <c r="K602" s="5">
        <v>5.4616463516118641</v>
      </c>
      <c r="L602" s="4">
        <f t="shared" si="118"/>
        <v>5461.6463516118638</v>
      </c>
      <c r="M602" s="5">
        <v>35.418733025419435</v>
      </c>
      <c r="N602" s="4">
        <v>600</v>
      </c>
      <c r="P602" s="7">
        <f t="shared" si="122"/>
        <v>3713.1157196532081</v>
      </c>
      <c r="Q602" s="7">
        <f t="shared" si="119"/>
        <v>3057359.3708977359</v>
      </c>
      <c r="R602" s="10">
        <f t="shared" si="123"/>
        <v>0.10249421150817631</v>
      </c>
      <c r="S602" s="7">
        <f t="shared" si="124"/>
        <v>2330.7471976859733</v>
      </c>
      <c r="T602" s="7">
        <f t="shared" si="120"/>
        <v>9802529.5120538566</v>
      </c>
      <c r="U602" s="10">
        <f t="shared" si="125"/>
        <v>0.32861774205777339</v>
      </c>
      <c r="V602" s="10"/>
      <c r="W602" s="8">
        <f t="shared" si="126"/>
        <v>3000.6825693752244</v>
      </c>
      <c r="X602" s="8">
        <f t="shared" si="121"/>
        <v>6056342.7374804653</v>
      </c>
      <c r="Y602" s="10">
        <f t="shared" si="117"/>
        <v>0.20303143929039055</v>
      </c>
      <c r="Z602" s="10">
        <f t="shared" si="127"/>
        <v>0.4505901011899735</v>
      </c>
      <c r="AA602" s="10"/>
    </row>
    <row r="603" spans="6:27" x14ac:dyDescent="0.2">
      <c r="F603">
        <v>4.1883711701440047</v>
      </c>
      <c r="G603" s="1">
        <f t="shared" si="128"/>
        <v>4188.3711701440043</v>
      </c>
      <c r="H603">
        <v>32.314042490286674</v>
      </c>
      <c r="I603" s="1">
        <v>600</v>
      </c>
      <c r="J603" s="1"/>
      <c r="K603" s="5">
        <v>2.9342956254297583</v>
      </c>
      <c r="L603" s="4">
        <f t="shared" si="118"/>
        <v>2934.2956254297583</v>
      </c>
      <c r="M603" s="5">
        <v>35.499263491098652</v>
      </c>
      <c r="N603" s="4">
        <v>600</v>
      </c>
      <c r="P603" s="7">
        <f t="shared" si="122"/>
        <v>3688.1886897114905</v>
      </c>
      <c r="Q603" s="7">
        <f t="shared" si="119"/>
        <v>568354.75237210002</v>
      </c>
      <c r="R603" s="10">
        <f t="shared" si="123"/>
        <v>6.6010308651152705E-2</v>
      </c>
      <c r="S603" s="7">
        <f t="shared" si="124"/>
        <v>2314.306488284732</v>
      </c>
      <c r="T603" s="7">
        <f t="shared" si="120"/>
        <v>384386.53017783415</v>
      </c>
      <c r="U603" s="10">
        <f t="shared" si="125"/>
        <v>4.4643725406508995E-2</v>
      </c>
      <c r="V603" s="10"/>
      <c r="W603" s="8">
        <f t="shared" si="126"/>
        <v>2972.3428411633727</v>
      </c>
      <c r="X603" s="8">
        <f t="shared" si="121"/>
        <v>1447.5906250801947</v>
      </c>
      <c r="Y603" s="10">
        <f t="shared" si="117"/>
        <v>1.6812721907091325E-4</v>
      </c>
      <c r="Z603" s="10">
        <f t="shared" si="127"/>
        <v>1.2966388050298096E-2</v>
      </c>
      <c r="AA603" s="10"/>
    </row>
    <row r="604" spans="6:27" x14ac:dyDescent="0.2">
      <c r="F604">
        <v>4.2559929878045155</v>
      </c>
      <c r="G604" s="1">
        <f t="shared" si="128"/>
        <v>4255.9929878045159</v>
      </c>
      <c r="H604">
        <v>32.340843602937724</v>
      </c>
      <c r="I604" s="1">
        <v>600</v>
      </c>
      <c r="J604" s="1"/>
      <c r="K604" s="5">
        <v>5.3573625454471321</v>
      </c>
      <c r="L604" s="4">
        <f t="shared" si="118"/>
        <v>5357.3625454471321</v>
      </c>
      <c r="M604" s="5">
        <v>35.513234756075306</v>
      </c>
      <c r="N604" s="4">
        <v>600</v>
      </c>
      <c r="P604" s="7">
        <f t="shared" si="122"/>
        <v>3683.8911005223686</v>
      </c>
      <c r="Q604" s="7">
        <f t="shared" si="119"/>
        <v>2800506.676978576</v>
      </c>
      <c r="R604" s="10">
        <f t="shared" si="123"/>
        <v>9.7574096426745971E-2</v>
      </c>
      <c r="S604" s="7">
        <f t="shared" si="124"/>
        <v>2311.4730406998551</v>
      </c>
      <c r="T604" s="7">
        <f t="shared" si="120"/>
        <v>9277442.8751296122</v>
      </c>
      <c r="U604" s="10">
        <f t="shared" si="125"/>
        <v>0.32324083107281576</v>
      </c>
      <c r="V604" s="10"/>
      <c r="W604" s="8">
        <f t="shared" si="126"/>
        <v>2967.4721010895814</v>
      </c>
      <c r="X604" s="8">
        <f t="shared" si="121"/>
        <v>5711576.336031531</v>
      </c>
      <c r="Y604" s="10">
        <f t="shared" si="117"/>
        <v>0.19900038258859845</v>
      </c>
      <c r="Z604" s="10">
        <f t="shared" si="127"/>
        <v>0.44609458928415446</v>
      </c>
      <c r="AA604" s="10"/>
    </row>
    <row r="605" spans="6:27" x14ac:dyDescent="0.2">
      <c r="F605">
        <v>5.3946360506503996</v>
      </c>
      <c r="G605" s="1">
        <f t="shared" si="128"/>
        <v>5394.6360506503997</v>
      </c>
      <c r="H605">
        <v>32.639776818746817</v>
      </c>
      <c r="I605" s="1">
        <v>600</v>
      </c>
      <c r="J605" s="1"/>
      <c r="K605" s="5">
        <v>2.7430308411310147</v>
      </c>
      <c r="L605" s="4">
        <f t="shared" si="118"/>
        <v>2743.0308411310148</v>
      </c>
      <c r="M605" s="5">
        <v>35.514491507079015</v>
      </c>
      <c r="N605" s="4">
        <v>600</v>
      </c>
      <c r="P605" s="7">
        <f t="shared" si="122"/>
        <v>3683.5049106364245</v>
      </c>
      <c r="Q605" s="7">
        <f t="shared" si="119"/>
        <v>884491.47541206621</v>
      </c>
      <c r="R605" s="10">
        <f t="shared" si="123"/>
        <v>0.1175526084495114</v>
      </c>
      <c r="S605" s="7">
        <f t="shared" si="124"/>
        <v>2311.2184365038484</v>
      </c>
      <c r="T605" s="7">
        <f t="shared" si="120"/>
        <v>186461.9527898957</v>
      </c>
      <c r="U605" s="10">
        <f t="shared" si="125"/>
        <v>2.4781571712525825E-2</v>
      </c>
      <c r="V605" s="10"/>
      <c r="W605" s="8">
        <f t="shared" si="126"/>
        <v>2967.0346253112616</v>
      </c>
      <c r="X605" s="8">
        <f t="shared" si="121"/>
        <v>50177.695327070607</v>
      </c>
      <c r="Y605" s="10">
        <f t="shared" si="117"/>
        <v>6.6688251222930236E-3</v>
      </c>
      <c r="Z605" s="10">
        <f t="shared" si="127"/>
        <v>8.1662874810363023E-2</v>
      </c>
      <c r="AA605" s="10"/>
    </row>
    <row r="606" spans="6:27" x14ac:dyDescent="0.2">
      <c r="F606">
        <v>3.3944921156329277</v>
      </c>
      <c r="G606" s="1">
        <f t="shared" si="128"/>
        <v>3394.4921156329278</v>
      </c>
      <c r="H606">
        <v>32.763650824225955</v>
      </c>
      <c r="I606" s="1">
        <v>600</v>
      </c>
      <c r="J606" s="1"/>
      <c r="K606" s="5">
        <v>5.3721144129119649</v>
      </c>
      <c r="L606" s="4">
        <f t="shared" si="118"/>
        <v>5372.1144129119648</v>
      </c>
      <c r="M606" s="5">
        <v>35.548791428959348</v>
      </c>
      <c r="N606" s="4">
        <v>600</v>
      </c>
      <c r="P606" s="7">
        <f t="shared" si="122"/>
        <v>3672.9895400446117</v>
      </c>
      <c r="Q606" s="7">
        <f t="shared" si="119"/>
        <v>2887025.3335964992</v>
      </c>
      <c r="R606" s="10">
        <f t="shared" si="123"/>
        <v>0.10003686837536827</v>
      </c>
      <c r="S606" s="7">
        <f t="shared" si="124"/>
        <v>2304.2868990005891</v>
      </c>
      <c r="T606" s="7">
        <f t="shared" si="120"/>
        <v>9411565.6551116519</v>
      </c>
      <c r="U606" s="10">
        <f t="shared" si="125"/>
        <v>0.32611544612726595</v>
      </c>
      <c r="V606" s="10"/>
      <c r="W606" s="8">
        <f t="shared" si="126"/>
        <v>2955.1366488564518</v>
      </c>
      <c r="X606" s="8">
        <f t="shared" si="121"/>
        <v>5841781.5119387871</v>
      </c>
      <c r="Y606" s="10">
        <f t="shared" si="117"/>
        <v>0.20242064431747633</v>
      </c>
      <c r="Z606" s="10">
        <f t="shared" si="127"/>
        <v>0.44991181837942013</v>
      </c>
      <c r="AA606" s="10"/>
    </row>
    <row r="607" spans="6:27" x14ac:dyDescent="0.2">
      <c r="F607">
        <v>3.9596322476986878</v>
      </c>
      <c r="G607" s="1">
        <f t="shared" si="128"/>
        <v>3959.6322476986879</v>
      </c>
      <c r="H607">
        <v>32.982390854427486</v>
      </c>
      <c r="I607" s="1">
        <v>600</v>
      </c>
      <c r="J607" s="1"/>
      <c r="K607" s="5">
        <v>5.0346902762539099</v>
      </c>
      <c r="L607" s="4">
        <f t="shared" si="118"/>
        <v>5034.6902762539103</v>
      </c>
      <c r="M607" s="5">
        <v>35.559676256839687</v>
      </c>
      <c r="N607" s="4">
        <v>600</v>
      </c>
      <c r="P607" s="7">
        <f t="shared" si="122"/>
        <v>3669.6625095870058</v>
      </c>
      <c r="Q607" s="7">
        <f t="shared" si="119"/>
        <v>1863300.8037716369</v>
      </c>
      <c r="R607" s="10">
        <f t="shared" si="123"/>
        <v>7.3508481884264315E-2</v>
      </c>
      <c r="S607" s="7">
        <f t="shared" si="124"/>
        <v>2302.0941648999865</v>
      </c>
      <c r="T607" s="7">
        <f t="shared" si="120"/>
        <v>7467081.5077865859</v>
      </c>
      <c r="U607" s="10">
        <f t="shared" si="125"/>
        <v>0.29458143560739153</v>
      </c>
      <c r="V607" s="10"/>
      <c r="W607" s="8">
        <f t="shared" si="126"/>
        <v>2951.3777154459344</v>
      </c>
      <c r="X607" s="8">
        <f t="shared" si="121"/>
        <v>4340191.2260202859</v>
      </c>
      <c r="Y607" s="10">
        <f t="shared" si="117"/>
        <v>0.17122349084289679</v>
      </c>
      <c r="Z607" s="10">
        <f t="shared" si="127"/>
        <v>0.41379160315658509</v>
      </c>
      <c r="AA607" s="10"/>
    </row>
    <row r="608" spans="6:27" x14ac:dyDescent="0.2">
      <c r="F608">
        <v>3.5833881539828343</v>
      </c>
      <c r="G608" s="1">
        <f t="shared" si="128"/>
        <v>3583.3881539828344</v>
      </c>
      <c r="H608">
        <v>33.004305971070224</v>
      </c>
      <c r="I608" s="1">
        <v>600</v>
      </c>
      <c r="J608" s="1"/>
      <c r="K608" s="5">
        <v>5.5423744671323663</v>
      </c>
      <c r="L608" s="4">
        <f t="shared" si="118"/>
        <v>5542.3744671323666</v>
      </c>
      <c r="M608" s="5">
        <v>35.579467465627829</v>
      </c>
      <c r="N608" s="4">
        <v>600</v>
      </c>
      <c r="P608" s="7">
        <f t="shared" si="122"/>
        <v>3663.6254037607609</v>
      </c>
      <c r="Q608" s="7">
        <f t="shared" si="119"/>
        <v>3529698.0431196853</v>
      </c>
      <c r="R608" s="10">
        <f t="shared" si="123"/>
        <v>0.11490682468826426</v>
      </c>
      <c r="S608" s="7">
        <f t="shared" si="124"/>
        <v>2298.115781141044</v>
      </c>
      <c r="T608" s="7">
        <f t="shared" si="120"/>
        <v>10525214.421630144</v>
      </c>
      <c r="U608" s="10">
        <f t="shared" si="125"/>
        <v>0.34264091533555485</v>
      </c>
      <c r="V608" s="10"/>
      <c r="W608" s="8">
        <f t="shared" si="126"/>
        <v>2944.5636930968622</v>
      </c>
      <c r="X608" s="8">
        <f t="shared" si="121"/>
        <v>6748620.8176949471</v>
      </c>
      <c r="Y608" s="10">
        <f t="shared" si="117"/>
        <v>0.21969658019275204</v>
      </c>
      <c r="Z608" s="10">
        <f t="shared" si="127"/>
        <v>0.46871801778121569</v>
      </c>
      <c r="AA608" s="10"/>
    </row>
    <row r="609" spans="6:27" x14ac:dyDescent="0.2">
      <c r="F609">
        <v>5.5267377000809708</v>
      </c>
      <c r="G609" s="1">
        <f t="shared" si="128"/>
        <v>5526.7377000809711</v>
      </c>
      <c r="H609">
        <v>33.11236523001471</v>
      </c>
      <c r="I609" s="1">
        <v>600</v>
      </c>
      <c r="J609" s="1"/>
      <c r="K609" s="5">
        <v>2.403563943046124</v>
      </c>
      <c r="L609" s="4">
        <f t="shared" si="118"/>
        <v>2403.5639430461238</v>
      </c>
      <c r="M609" s="5">
        <v>35.666294648262948</v>
      </c>
      <c r="N609" s="4">
        <v>600</v>
      </c>
      <c r="P609" s="7">
        <f t="shared" si="122"/>
        <v>3637.3247838002085</v>
      </c>
      <c r="Q609" s="7">
        <f t="shared" si="119"/>
        <v>1522165.812178226</v>
      </c>
      <c r="R609" s="10">
        <f t="shared" si="123"/>
        <v>0.26348178852289639</v>
      </c>
      <c r="S609" s="7">
        <f t="shared" si="124"/>
        <v>2280.7910508850487</v>
      </c>
      <c r="T609" s="7">
        <f t="shared" si="120"/>
        <v>15073.183049594978</v>
      </c>
      <c r="U609" s="10">
        <f t="shared" si="125"/>
        <v>2.609117349020632E-3</v>
      </c>
      <c r="V609" s="10"/>
      <c r="W609" s="8">
        <f t="shared" si="126"/>
        <v>2914.9803648558382</v>
      </c>
      <c r="X609" s="8">
        <f t="shared" si="121"/>
        <v>261546.75649665171</v>
      </c>
      <c r="Y609" s="10">
        <f t="shared" si="117"/>
        <v>4.5272864909168958E-2</v>
      </c>
      <c r="Z609" s="10">
        <f t="shared" si="127"/>
        <v>0.21277421109986275</v>
      </c>
      <c r="AA609" s="10"/>
    </row>
    <row r="610" spans="6:27" x14ac:dyDescent="0.2">
      <c r="F610">
        <v>5.369988040665886</v>
      </c>
      <c r="G610" s="1">
        <f t="shared" si="128"/>
        <v>5369.9880406658858</v>
      </c>
      <c r="H610">
        <v>33.315476975365627</v>
      </c>
      <c r="I610" s="1">
        <v>600</v>
      </c>
      <c r="J610" s="1"/>
      <c r="K610" s="5">
        <v>5.375060523584489</v>
      </c>
      <c r="L610" s="4">
        <f t="shared" si="118"/>
        <v>5375.0605235844887</v>
      </c>
      <c r="M610" s="5">
        <v>35.666787590015993</v>
      </c>
      <c r="N610" s="4">
        <v>600</v>
      </c>
      <c r="P610" s="7">
        <f t="shared" si="122"/>
        <v>3637.1763231461764</v>
      </c>
      <c r="Q610" s="7">
        <f t="shared" si="119"/>
        <v>3020241.494133112</v>
      </c>
      <c r="R610" s="10">
        <f t="shared" si="123"/>
        <v>0.10453818421113131</v>
      </c>
      <c r="S610" s="7">
        <f t="shared" si="124"/>
        <v>2280.6932896655303</v>
      </c>
      <c r="T610" s="7">
        <f t="shared" si="120"/>
        <v>9575108.5783512667</v>
      </c>
      <c r="U610" s="10">
        <f t="shared" si="125"/>
        <v>0.33141868501232918</v>
      </c>
      <c r="V610" s="10"/>
      <c r="W610" s="8">
        <f t="shared" si="126"/>
        <v>2914.8138431841599</v>
      </c>
      <c r="X610" s="8">
        <f t="shared" si="121"/>
        <v>6052813.7284208378</v>
      </c>
      <c r="Y610" s="10">
        <f t="shared" si="117"/>
        <v>0.20950316647408945</v>
      </c>
      <c r="Z610" s="10">
        <f t="shared" si="127"/>
        <v>0.45771515866758167</v>
      </c>
      <c r="AA610" s="10"/>
    </row>
    <row r="611" spans="6:27" x14ac:dyDescent="0.2">
      <c r="F611">
        <v>3.6018421602551878</v>
      </c>
      <c r="G611" s="1">
        <f t="shared" si="128"/>
        <v>3601.842160255188</v>
      </c>
      <c r="H611">
        <v>33.452364280525323</v>
      </c>
      <c r="I611" s="1">
        <v>600</v>
      </c>
      <c r="J611" s="1"/>
      <c r="K611" s="5">
        <v>5.2410742285731269</v>
      </c>
      <c r="L611" s="4">
        <f t="shared" si="118"/>
        <v>5241.0742285731267</v>
      </c>
      <c r="M611" s="5">
        <v>35.709533398227514</v>
      </c>
      <c r="N611" s="4">
        <v>600</v>
      </c>
      <c r="P611" s="7">
        <f t="shared" si="122"/>
        <v>3624.3388807102838</v>
      </c>
      <c r="Q611" s="7">
        <f t="shared" si="119"/>
        <v>2613833.1850291877</v>
      </c>
      <c r="R611" s="10">
        <f t="shared" si="123"/>
        <v>9.515623413495515E-2</v>
      </c>
      <c r="S611" s="7">
        <f t="shared" si="124"/>
        <v>2272.2412340186461</v>
      </c>
      <c r="T611" s="7">
        <f t="shared" si="120"/>
        <v>8813969.3495553248</v>
      </c>
      <c r="U611" s="10">
        <f t="shared" si="125"/>
        <v>0.32087133023190206</v>
      </c>
      <c r="V611" s="10"/>
      <c r="W611" s="8">
        <f t="shared" si="126"/>
        <v>2900.4344969810995</v>
      </c>
      <c r="X611" s="8">
        <f t="shared" si="121"/>
        <v>5478594.3531071972</v>
      </c>
      <c r="Y611" s="10">
        <f t="shared" si="117"/>
        <v>0.19944746664806395</v>
      </c>
      <c r="Z611" s="10">
        <f t="shared" si="127"/>
        <v>0.44659541718211121</v>
      </c>
      <c r="AA611" s="10"/>
    </row>
    <row r="612" spans="6:27" x14ac:dyDescent="0.2">
      <c r="F612">
        <v>5.0194332460022748</v>
      </c>
      <c r="G612" s="1">
        <f t="shared" si="128"/>
        <v>5019.4332460022752</v>
      </c>
      <c r="H612">
        <v>33.478746372979927</v>
      </c>
      <c r="I612" s="1">
        <v>600</v>
      </c>
      <c r="J612" s="1"/>
      <c r="K612" s="5">
        <v>5.2625032514754881</v>
      </c>
      <c r="L612" s="4">
        <f t="shared" si="118"/>
        <v>5262.5032514754885</v>
      </c>
      <c r="M612" s="5">
        <v>35.727455679837291</v>
      </c>
      <c r="N612" s="4">
        <v>600</v>
      </c>
      <c r="P612" s="7">
        <f t="shared" si="122"/>
        <v>3618.9778059186024</v>
      </c>
      <c r="Q612" s="7">
        <f t="shared" si="119"/>
        <v>2701175.8901929609</v>
      </c>
      <c r="R612" s="10">
        <f t="shared" si="123"/>
        <v>9.7536711792403211E-2</v>
      </c>
      <c r="S612" s="7">
        <f t="shared" si="124"/>
        <v>2268.7123646977716</v>
      </c>
      <c r="T612" s="7">
        <f t="shared" si="120"/>
        <v>8962783.8737533092</v>
      </c>
      <c r="U612" s="10">
        <f t="shared" si="125"/>
        <v>0.3236370022129238</v>
      </c>
      <c r="V612" s="10"/>
      <c r="W612" s="8">
        <f t="shared" si="126"/>
        <v>2894.441093709926</v>
      </c>
      <c r="X612" s="8">
        <f t="shared" si="121"/>
        <v>5607718.3830412915</v>
      </c>
      <c r="Y612" s="10">
        <f t="shared" si="117"/>
        <v>0.20248900255828486</v>
      </c>
      <c r="Z612" s="10">
        <f t="shared" si="127"/>
        <v>0.4499877804544084</v>
      </c>
      <c r="AA612" s="10"/>
    </row>
    <row r="613" spans="6:27" x14ac:dyDescent="0.2">
      <c r="F613">
        <v>5.1652138522420987</v>
      </c>
      <c r="G613" s="1">
        <f t="shared" si="128"/>
        <v>5165.2138522420992</v>
      </c>
      <c r="H613">
        <v>33.519767000623553</v>
      </c>
      <c r="I613" s="1">
        <v>600</v>
      </c>
      <c r="J613" s="1"/>
      <c r="K613" s="5">
        <v>5.1656533245973462</v>
      </c>
      <c r="L613" s="4">
        <f t="shared" si="118"/>
        <v>5165.653324597346</v>
      </c>
      <c r="M613" s="5">
        <v>35.759751098265937</v>
      </c>
      <c r="N613" s="4">
        <v>600</v>
      </c>
      <c r="P613" s="7">
        <f t="shared" si="122"/>
        <v>3609.348980910263</v>
      </c>
      <c r="Q613" s="7">
        <f t="shared" si="119"/>
        <v>2422083.2101792824</v>
      </c>
      <c r="R613" s="10">
        <f t="shared" si="123"/>
        <v>9.0769207977737104E-2</v>
      </c>
      <c r="S613" s="7">
        <f t="shared" si="124"/>
        <v>2262.37549968433</v>
      </c>
      <c r="T613" s="7">
        <f t="shared" si="120"/>
        <v>8429022.1286316533</v>
      </c>
      <c r="U613" s="10">
        <f t="shared" si="125"/>
        <v>0.31588331046070156</v>
      </c>
      <c r="V613" s="10"/>
      <c r="W613" s="8">
        <f t="shared" si="126"/>
        <v>2883.6936664837435</v>
      </c>
      <c r="X613" s="8">
        <f t="shared" si="121"/>
        <v>5207339.8812579494</v>
      </c>
      <c r="Y613" s="10">
        <f t="shared" si="117"/>
        <v>0.19514858726000625</v>
      </c>
      <c r="Z613" s="10">
        <f t="shared" si="127"/>
        <v>0.44175625322116974</v>
      </c>
      <c r="AA613" s="10"/>
    </row>
    <row r="614" spans="6:27" x14ac:dyDescent="0.2">
      <c r="F614">
        <v>3.4655743717245291</v>
      </c>
      <c r="G614" s="1">
        <f t="shared" si="128"/>
        <v>3465.5743717245291</v>
      </c>
      <c r="H614">
        <v>33.591178284877145</v>
      </c>
      <c r="I614" s="1">
        <v>600</v>
      </c>
      <c r="J614" s="1"/>
      <c r="K614" s="5">
        <v>5.3174040793322259</v>
      </c>
      <c r="L614" s="4">
        <f t="shared" si="118"/>
        <v>5317.4040793322256</v>
      </c>
      <c r="M614" s="5">
        <v>35.780051414267263</v>
      </c>
      <c r="N614" s="4">
        <v>600</v>
      </c>
      <c r="P614" s="7">
        <f t="shared" si="122"/>
        <v>3603.3172385730463</v>
      </c>
      <c r="Q614" s="7">
        <f t="shared" si="119"/>
        <v>2938093.697663784</v>
      </c>
      <c r="R614" s="10">
        <f t="shared" si="123"/>
        <v>0.10391214571225553</v>
      </c>
      <c r="S614" s="7">
        <f t="shared" si="124"/>
        <v>2258.4067140647558</v>
      </c>
      <c r="T614" s="7">
        <f t="shared" si="120"/>
        <v>9357464.8807133231</v>
      </c>
      <c r="U614" s="10">
        <f t="shared" si="125"/>
        <v>0.33094732647742353</v>
      </c>
      <c r="V614" s="10"/>
      <c r="W614" s="8">
        <f t="shared" si="126"/>
        <v>2876.9723708582869</v>
      </c>
      <c r="X614" s="8">
        <f t="shared" si="121"/>
        <v>5955706.9237250276</v>
      </c>
      <c r="Y614" s="10">
        <f t="shared" si="117"/>
        <v>0.21063667444292095</v>
      </c>
      <c r="Z614" s="10">
        <f t="shared" si="127"/>
        <v>0.45895171253947942</v>
      </c>
      <c r="AA614" s="10"/>
    </row>
    <row r="615" spans="6:27" x14ac:dyDescent="0.2">
      <c r="F615">
        <v>4.0493531785198353</v>
      </c>
      <c r="G615" s="1">
        <f t="shared" si="128"/>
        <v>4049.3531785198352</v>
      </c>
      <c r="H615">
        <v>33.676255743902388</v>
      </c>
      <c r="I615" s="1">
        <v>600</v>
      </c>
      <c r="J615" s="1"/>
      <c r="K615" s="5">
        <v>5.0554213318969801</v>
      </c>
      <c r="L615" s="4">
        <f t="shared" si="118"/>
        <v>5055.4213318969796</v>
      </c>
      <c r="M615" s="5">
        <v>35.789345352612308</v>
      </c>
      <c r="N615" s="4">
        <v>600</v>
      </c>
      <c r="P615" s="7">
        <f t="shared" si="122"/>
        <v>3600.5611008525311</v>
      </c>
      <c r="Q615" s="7">
        <f t="shared" si="119"/>
        <v>2116618.2918747058</v>
      </c>
      <c r="R615" s="10">
        <f t="shared" si="123"/>
        <v>8.2818589880627194E-2</v>
      </c>
      <c r="S615" s="7">
        <f t="shared" si="124"/>
        <v>2256.593423857189</v>
      </c>
      <c r="T615" s="7">
        <f t="shared" si="120"/>
        <v>7833437.6588223903</v>
      </c>
      <c r="U615" s="10">
        <f t="shared" si="125"/>
        <v>0.30650508091700607</v>
      </c>
      <c r="V615" s="10"/>
      <c r="W615" s="8">
        <f t="shared" si="126"/>
        <v>2873.9040078169087</v>
      </c>
      <c r="X615" s="8">
        <f t="shared" si="121"/>
        <v>4759017.8352614734</v>
      </c>
      <c r="Y615" s="10">
        <f t="shared" si="117"/>
        <v>0.18620983662766205</v>
      </c>
      <c r="Z615" s="10">
        <f t="shared" si="127"/>
        <v>0.43152037799814513</v>
      </c>
      <c r="AA615" s="10"/>
    </row>
    <row r="616" spans="6:27" x14ac:dyDescent="0.2">
      <c r="F616">
        <v>3.0400892780014406</v>
      </c>
      <c r="G616" s="1">
        <f t="shared" si="128"/>
        <v>3040.0892780014406</v>
      </c>
      <c r="H616">
        <v>33.942490089140989</v>
      </c>
      <c r="I616" s="1">
        <v>600</v>
      </c>
      <c r="J616" s="1"/>
      <c r="K616" s="5">
        <v>5.3477875976367999</v>
      </c>
      <c r="L616" s="4">
        <f t="shared" si="118"/>
        <v>5347.7875976367995</v>
      </c>
      <c r="M616" s="5">
        <v>35.907748106974154</v>
      </c>
      <c r="N616" s="4">
        <v>600</v>
      </c>
      <c r="P616" s="7">
        <f t="shared" si="122"/>
        <v>3565.7388409391574</v>
      </c>
      <c r="Q616" s="7">
        <f t="shared" si="119"/>
        <v>3175697.7712476123</v>
      </c>
      <c r="R616" s="10">
        <f t="shared" si="123"/>
        <v>0.11104291777411981</v>
      </c>
      <c r="S616" s="7">
        <f t="shared" si="124"/>
        <v>2233.6944587541507</v>
      </c>
      <c r="T616" s="7">
        <f t="shared" si="120"/>
        <v>9697576.0776359886</v>
      </c>
      <c r="U616" s="10">
        <f t="shared" si="125"/>
        <v>0.33908993253289088</v>
      </c>
      <c r="V616" s="10"/>
      <c r="W616" s="8">
        <f t="shared" si="126"/>
        <v>2835.2907343711308</v>
      </c>
      <c r="X616" s="8">
        <f t="shared" si="121"/>
        <v>6312640.4879198242</v>
      </c>
      <c r="Y616" s="10">
        <f t="shared" si="117"/>
        <v>0.2207307083766584</v>
      </c>
      <c r="Z616" s="10">
        <f t="shared" si="127"/>
        <v>0.46981986800970688</v>
      </c>
      <c r="AA616" s="10"/>
    </row>
    <row r="617" spans="6:27" x14ac:dyDescent="0.2">
      <c r="F617">
        <v>4.9924363250889057</v>
      </c>
      <c r="G617" s="1">
        <f t="shared" si="128"/>
        <v>4992.4363250889055</v>
      </c>
      <c r="H617">
        <v>34.048148006251729</v>
      </c>
      <c r="I617" s="1">
        <v>600</v>
      </c>
      <c r="J617" s="1"/>
      <c r="K617" s="5">
        <v>2.7525464838674836</v>
      </c>
      <c r="L617" s="4">
        <f t="shared" si="118"/>
        <v>2752.5464838674834</v>
      </c>
      <c r="M617" s="5">
        <v>35.919457673338115</v>
      </c>
      <c r="N617" s="4">
        <v>600</v>
      </c>
      <c r="P617" s="7">
        <f t="shared" si="122"/>
        <v>3562.3240691322617</v>
      </c>
      <c r="Q617" s="7">
        <f t="shared" si="119"/>
        <v>655739.73759725527</v>
      </c>
      <c r="R617" s="10">
        <f t="shared" si="123"/>
        <v>8.6549024798478799E-2</v>
      </c>
      <c r="S617" s="7">
        <f t="shared" si="124"/>
        <v>2231.450012879211</v>
      </c>
      <c r="T617" s="7">
        <f t="shared" si="120"/>
        <v>271541.53207643138</v>
      </c>
      <c r="U617" s="10">
        <f t="shared" si="125"/>
        <v>3.5839912462243245E-2</v>
      </c>
      <c r="V617" s="10"/>
      <c r="W617" s="8">
        <f t="shared" si="126"/>
        <v>2831.5194882707442</v>
      </c>
      <c r="X617" s="8">
        <f t="shared" si="121"/>
        <v>6236.7354244774497</v>
      </c>
      <c r="Y617" s="10">
        <f t="shared" si="117"/>
        <v>8.2316708591202714E-4</v>
      </c>
      <c r="Z617" s="10">
        <f t="shared" si="127"/>
        <v>2.8690888552152356E-2</v>
      </c>
      <c r="AA617" s="10"/>
    </row>
    <row r="618" spans="6:27" x14ac:dyDescent="0.2">
      <c r="F618">
        <v>2.7590447196719898</v>
      </c>
      <c r="G618" s="1">
        <f t="shared" si="128"/>
        <v>2759.0447196719897</v>
      </c>
      <c r="H618">
        <v>34.11195773142196</v>
      </c>
      <c r="I618" s="1">
        <v>600</v>
      </c>
      <c r="J618" s="1"/>
      <c r="K618" s="5">
        <v>5.1261420202693202</v>
      </c>
      <c r="L618" s="4">
        <f t="shared" si="118"/>
        <v>5126.1420202693198</v>
      </c>
      <c r="M618" s="5">
        <v>35.950995952888434</v>
      </c>
      <c r="N618" s="4">
        <v>600</v>
      </c>
      <c r="P618" s="7">
        <f t="shared" si="122"/>
        <v>3553.1525235985077</v>
      </c>
      <c r="Q618" s="7">
        <f t="shared" si="119"/>
        <v>2474295.9566366947</v>
      </c>
      <c r="R618" s="10">
        <f t="shared" si="123"/>
        <v>9.4160851471127724E-2</v>
      </c>
      <c r="S618" s="7">
        <f t="shared" si="124"/>
        <v>2225.422748132974</v>
      </c>
      <c r="T618" s="7">
        <f t="shared" si="120"/>
        <v>8414172.2957432121</v>
      </c>
      <c r="U618" s="10">
        <f t="shared" si="125"/>
        <v>0.32020649173630245</v>
      </c>
      <c r="V618" s="10"/>
      <c r="W618" s="8">
        <f t="shared" si="126"/>
        <v>2821.4039583552917</v>
      </c>
      <c r="X618" s="8">
        <f t="shared" si="121"/>
        <v>5311817.5340352301</v>
      </c>
      <c r="Y618" s="10">
        <f t="shared" ref="Y618:Y681" si="129">(ABS(W618-L618)/L618)^2</f>
        <v>0.20214447690562326</v>
      </c>
      <c r="Z618" s="10">
        <f t="shared" si="127"/>
        <v>0.44960480080357601</v>
      </c>
      <c r="AA618" s="10"/>
    </row>
    <row r="619" spans="6:27" x14ac:dyDescent="0.2">
      <c r="F619">
        <v>3.7511460229914291</v>
      </c>
      <c r="G619" s="1">
        <f t="shared" si="128"/>
        <v>3751.1460229914292</v>
      </c>
      <c r="H619">
        <v>34.118562430577114</v>
      </c>
      <c r="I619" s="1">
        <v>600</v>
      </c>
      <c r="J619" s="1"/>
      <c r="K619" s="5">
        <v>5.3092419507406641</v>
      </c>
      <c r="L619" s="4">
        <f t="shared" si="118"/>
        <v>5309.2419507406639</v>
      </c>
      <c r="M619" s="5">
        <v>35.989629038120931</v>
      </c>
      <c r="N619" s="4">
        <v>600</v>
      </c>
      <c r="P619" s="7">
        <f t="shared" si="122"/>
        <v>3541.9686371895391</v>
      </c>
      <c r="Q619" s="7">
        <f t="shared" si="119"/>
        <v>3123254.9647899722</v>
      </c>
      <c r="R619" s="10">
        <f t="shared" si="123"/>
        <v>0.11080067456426425</v>
      </c>
      <c r="S619" s="7">
        <f t="shared" si="124"/>
        <v>2218.0749424684418</v>
      </c>
      <c r="T619" s="7">
        <f t="shared" si="120"/>
        <v>9555313.4730306398</v>
      </c>
      <c r="U619" s="10">
        <f t="shared" si="125"/>
        <v>0.33898454990721305</v>
      </c>
      <c r="V619" s="10"/>
      <c r="W619" s="8">
        <f t="shared" si="126"/>
        <v>2809.0954310013217</v>
      </c>
      <c r="X619" s="8">
        <f t="shared" si="121"/>
        <v>6250732.6201647455</v>
      </c>
      <c r="Y619" s="10">
        <f t="shared" si="129"/>
        <v>0.22175115340981408</v>
      </c>
      <c r="Z619" s="10">
        <f t="shared" si="127"/>
        <v>0.4709046117950153</v>
      </c>
      <c r="AA619" s="10"/>
    </row>
    <row r="620" spans="6:27" x14ac:dyDescent="0.2">
      <c r="F620">
        <v>3.7414350272533157</v>
      </c>
      <c r="G620" s="1">
        <f t="shared" si="128"/>
        <v>3741.4350272533156</v>
      </c>
      <c r="H620">
        <v>34.120411201252125</v>
      </c>
      <c r="I620" s="1">
        <v>600</v>
      </c>
      <c r="J620" s="1"/>
      <c r="K620" s="5">
        <v>5.3544754719824326</v>
      </c>
      <c r="L620" s="4">
        <f t="shared" si="118"/>
        <v>5354.4754719824323</v>
      </c>
      <c r="M620" s="5">
        <v>36.062788375394121</v>
      </c>
      <c r="N620" s="4">
        <v>600</v>
      </c>
      <c r="P620" s="7">
        <f t="shared" si="122"/>
        <v>3520.9419374949334</v>
      </c>
      <c r="Q620" s="7">
        <f t="shared" si="119"/>
        <v>3361845.2220902201</v>
      </c>
      <c r="R620" s="10">
        <f t="shared" si="123"/>
        <v>0.11725836867516934</v>
      </c>
      <c r="S620" s="7">
        <f t="shared" si="124"/>
        <v>2204.2661011071677</v>
      </c>
      <c r="T620" s="7">
        <f t="shared" si="120"/>
        <v>9923819.0803503301</v>
      </c>
      <c r="U620" s="10">
        <f t="shared" si="125"/>
        <v>0.346134565845926</v>
      </c>
      <c r="V620" s="10"/>
      <c r="W620" s="8">
        <f t="shared" si="126"/>
        <v>2786.0327260776685</v>
      </c>
      <c r="X620" s="8">
        <f t="shared" si="121"/>
        <v>6596898.1389908027</v>
      </c>
      <c r="Y620" s="10">
        <f t="shared" si="129"/>
        <v>0.23009432707118338</v>
      </c>
      <c r="Z620" s="10">
        <f t="shared" si="127"/>
        <v>0.47968148502019897</v>
      </c>
      <c r="AA620" s="10"/>
    </row>
    <row r="621" spans="6:27" x14ac:dyDescent="0.2">
      <c r="F621">
        <v>5.3020411486244017</v>
      </c>
      <c r="G621" s="1">
        <f t="shared" si="128"/>
        <v>5302.041148624402</v>
      </c>
      <c r="H621">
        <v>34.244214408014706</v>
      </c>
      <c r="I621" s="1">
        <v>600</v>
      </c>
      <c r="J621" s="1"/>
      <c r="K621" s="5">
        <v>3.0170988132767325</v>
      </c>
      <c r="L621" s="4">
        <f t="shared" ref="L621:L684" si="130">K621*1000</f>
        <v>3017.0988132767325</v>
      </c>
      <c r="M621" s="5">
        <v>36.082292393487847</v>
      </c>
      <c r="N621" s="4">
        <v>600</v>
      </c>
      <c r="P621" s="7">
        <f t="shared" si="122"/>
        <v>3515.3696628667681</v>
      </c>
      <c r="Q621" s="7">
        <f t="shared" ref="Q621:Q684" si="131">(P621-L621)^2</f>
        <v>248273.83955117589</v>
      </c>
      <c r="R621" s="10">
        <f t="shared" si="123"/>
        <v>2.7274191946600759E-2</v>
      </c>
      <c r="S621" s="7">
        <f t="shared" si="124"/>
        <v>2200.6078728073735</v>
      </c>
      <c r="T621" s="7">
        <f t="shared" ref="T621:T684" si="132">(S621-L621)^2</f>
        <v>666657.45586853835</v>
      </c>
      <c r="U621" s="10">
        <f t="shared" si="125"/>
        <v>7.3235840903983482E-2</v>
      </c>
      <c r="V621" s="10"/>
      <c r="W621" s="8">
        <f t="shared" si="126"/>
        <v>2779.9379898515758</v>
      </c>
      <c r="X621" s="8">
        <f t="shared" ref="X621:X684" si="133">(W621-L621)^2</f>
        <v>56245.256167698331</v>
      </c>
      <c r="Y621" s="10">
        <f t="shared" si="129"/>
        <v>6.1788383165006268E-3</v>
      </c>
      <c r="Z621" s="10">
        <f t="shared" si="127"/>
        <v>7.8605587056523069E-2</v>
      </c>
      <c r="AA621" s="10"/>
    </row>
    <row r="622" spans="6:27" x14ac:dyDescent="0.2">
      <c r="F622">
        <v>3.2749290962081834</v>
      </c>
      <c r="G622" s="1">
        <f t="shared" si="128"/>
        <v>3274.9290962081832</v>
      </c>
      <c r="H622">
        <v>34.289164044864066</v>
      </c>
      <c r="I622" s="1">
        <v>600</v>
      </c>
      <c r="J622" s="1"/>
      <c r="K622" s="5">
        <v>2.922977955429193</v>
      </c>
      <c r="L622" s="4">
        <f t="shared" si="130"/>
        <v>2922.9779554291931</v>
      </c>
      <c r="M622" s="5">
        <v>36.093451943024036</v>
      </c>
      <c r="N622" s="4">
        <v>600</v>
      </c>
      <c r="P622" s="7">
        <f t="shared" si="122"/>
        <v>3512.1876719874808</v>
      </c>
      <c r="Q622" s="7">
        <f t="shared" si="131"/>
        <v>347168.09008669772</v>
      </c>
      <c r="R622" s="10">
        <f t="shared" si="123"/>
        <v>4.0633919905499014E-2</v>
      </c>
      <c r="S622" s="7">
        <f t="shared" si="124"/>
        <v>2198.5191129158834</v>
      </c>
      <c r="T622" s="7">
        <f t="shared" si="132"/>
        <v>524840.61449572444</v>
      </c>
      <c r="U622" s="10">
        <f t="shared" si="125"/>
        <v>6.1429411577678013E-2</v>
      </c>
      <c r="V622" s="10"/>
      <c r="W622" s="8">
        <f t="shared" si="126"/>
        <v>2776.4608570029886</v>
      </c>
      <c r="X622" s="8">
        <f t="shared" si="133"/>
        <v>21467.260131234092</v>
      </c>
      <c r="Y622" s="10">
        <f t="shared" si="129"/>
        <v>2.5126126325297942E-3</v>
      </c>
      <c r="Z622" s="10">
        <f t="shared" si="127"/>
        <v>5.0125967646817496E-2</v>
      </c>
      <c r="AA622" s="10"/>
    </row>
    <row r="623" spans="6:27" x14ac:dyDescent="0.2">
      <c r="F623">
        <v>5.7754399943839809</v>
      </c>
      <c r="G623" s="1">
        <f t="shared" si="128"/>
        <v>5775.4399943839808</v>
      </c>
      <c r="H623">
        <v>34.313386186589156</v>
      </c>
      <c r="I623" s="1">
        <v>600</v>
      </c>
      <c r="J623" s="1"/>
      <c r="K623" s="5">
        <v>3.7391270894018058</v>
      </c>
      <c r="L623" s="4">
        <f t="shared" si="130"/>
        <v>3739.1270894018057</v>
      </c>
      <c r="M623" s="5">
        <v>36.114499643042556</v>
      </c>
      <c r="N623" s="4">
        <v>600</v>
      </c>
      <c r="P623" s="7">
        <f t="shared" si="122"/>
        <v>3506.1986129633974</v>
      </c>
      <c r="Q623" s="7">
        <f t="shared" si="131"/>
        <v>54255.675135918143</v>
      </c>
      <c r="R623" s="10">
        <f t="shared" si="123"/>
        <v>3.8806521774872229E-3</v>
      </c>
      <c r="S623" s="7">
        <f t="shared" si="124"/>
        <v>2194.5881664007989</v>
      </c>
      <c r="T623" s="7">
        <f t="shared" si="132"/>
        <v>2385600.4846651102</v>
      </c>
      <c r="U623" s="10">
        <f t="shared" si="125"/>
        <v>0.17063073479849661</v>
      </c>
      <c r="V623" s="10"/>
      <c r="W623" s="8">
        <f t="shared" si="126"/>
        <v>2769.9225990642544</v>
      </c>
      <c r="X623" s="8">
        <f t="shared" si="133"/>
        <v>939357.34409047256</v>
      </c>
      <c r="Y623" s="10">
        <f t="shared" si="129"/>
        <v>6.718779397088448E-2</v>
      </c>
      <c r="Z623" s="10">
        <f t="shared" si="127"/>
        <v>0.2592060839773721</v>
      </c>
      <c r="AA623" s="10"/>
    </row>
    <row r="624" spans="6:27" x14ac:dyDescent="0.2">
      <c r="F624">
        <v>4.9939598345842873</v>
      </c>
      <c r="G624" s="1">
        <f t="shared" si="128"/>
        <v>4993.9598345842869</v>
      </c>
      <c r="H624">
        <v>34.335915721114873</v>
      </c>
      <c r="I624" s="1">
        <v>600</v>
      </c>
      <c r="J624" s="1"/>
      <c r="K624" s="5">
        <v>4.5108845629968259</v>
      </c>
      <c r="L624" s="4">
        <f t="shared" si="130"/>
        <v>4510.8845629968264</v>
      </c>
      <c r="M624" s="5">
        <v>36.19355794380656</v>
      </c>
      <c r="N624" s="4">
        <v>600</v>
      </c>
      <c r="P624" s="7">
        <f t="shared" si="122"/>
        <v>3483.8466434801894</v>
      </c>
      <c r="Q624" s="7">
        <f t="shared" si="131"/>
        <v>1054806.888125062</v>
      </c>
      <c r="R624" s="10">
        <f t="shared" si="123"/>
        <v>5.18381543583082E-2</v>
      </c>
      <c r="S624" s="7">
        <f t="shared" si="124"/>
        <v>2179.9226817005915</v>
      </c>
      <c r="T624" s="7">
        <f t="shared" si="132"/>
        <v>5433383.2920560827</v>
      </c>
      <c r="U624" s="10">
        <f t="shared" si="125"/>
        <v>0.26702192121830526</v>
      </c>
      <c r="V624" s="10"/>
      <c r="W624" s="8">
        <f t="shared" si="126"/>
        <v>2745.5934954558979</v>
      </c>
      <c r="X624" s="8">
        <f t="shared" si="133"/>
        <v>3116252.5531397909</v>
      </c>
      <c r="Y624" s="10">
        <f t="shared" si="129"/>
        <v>0.15314725632506451</v>
      </c>
      <c r="Z624" s="10">
        <f t="shared" si="127"/>
        <v>0.39134033311820099</v>
      </c>
      <c r="AA624" s="10"/>
    </row>
    <row r="625" spans="6:27" x14ac:dyDescent="0.2">
      <c r="F625">
        <v>5.4852508248106338</v>
      </c>
      <c r="G625" s="1">
        <f t="shared" si="128"/>
        <v>5485.2508248106342</v>
      </c>
      <c r="H625">
        <v>34.411226606090402</v>
      </c>
      <c r="I625" s="1">
        <v>600</v>
      </c>
      <c r="J625" s="1"/>
      <c r="K625" s="5">
        <v>2.496651026099125</v>
      </c>
      <c r="L625" s="4">
        <f t="shared" si="130"/>
        <v>2496.6510260991249</v>
      </c>
      <c r="M625" s="5">
        <v>36.431617940947483</v>
      </c>
      <c r="N625" s="4">
        <v>600</v>
      </c>
      <c r="P625" s="7">
        <f t="shared" si="122"/>
        <v>3417.8855130540578</v>
      </c>
      <c r="Q625" s="7">
        <f t="shared" si="131"/>
        <v>848672.97995511838</v>
      </c>
      <c r="R625" s="10">
        <f t="shared" si="123"/>
        <v>0.1361522086222326</v>
      </c>
      <c r="S625" s="7">
        <f t="shared" si="124"/>
        <v>2136.6936946330848</v>
      </c>
      <c r="T625" s="7">
        <f t="shared" si="132"/>
        <v>129569.28047615271</v>
      </c>
      <c r="U625" s="10">
        <f t="shared" si="125"/>
        <v>2.0786738971417057E-2</v>
      </c>
      <c r="V625" s="10"/>
      <c r="W625" s="8">
        <f t="shared" si="126"/>
        <v>2674.4589625054023</v>
      </c>
      <c r="X625" s="8">
        <f t="shared" si="133"/>
        <v>31615.662249058769</v>
      </c>
      <c r="Y625" s="10">
        <f t="shared" si="129"/>
        <v>5.0720858845907119E-3</v>
      </c>
      <c r="Z625" s="10">
        <f t="shared" si="127"/>
        <v>7.121857822640601E-2</v>
      </c>
      <c r="AA625" s="10"/>
    </row>
    <row r="626" spans="6:27" x14ac:dyDescent="0.2">
      <c r="F626">
        <v>3.1029306060407662</v>
      </c>
      <c r="G626" s="1">
        <f t="shared" si="128"/>
        <v>3102.9306060407662</v>
      </c>
      <c r="H626">
        <v>34.440506045396504</v>
      </c>
      <c r="I626" s="1">
        <v>600</v>
      </c>
      <c r="J626" s="1"/>
      <c r="K626" s="5">
        <v>5.3762455673411749</v>
      </c>
      <c r="L626" s="4">
        <f t="shared" si="130"/>
        <v>5376.245567341175</v>
      </c>
      <c r="M626" s="5">
        <v>36.484679394240999</v>
      </c>
      <c r="N626" s="4">
        <v>600</v>
      </c>
      <c r="P626" s="7">
        <f t="shared" si="122"/>
        <v>3403.4526736000862</v>
      </c>
      <c r="Q626" s="7">
        <f t="shared" si="131"/>
        <v>3891911.8015953391</v>
      </c>
      <c r="R626" s="10">
        <f t="shared" si="123"/>
        <v>0.13464951540601303</v>
      </c>
      <c r="S626" s="7">
        <f t="shared" si="124"/>
        <v>2127.2446552603524</v>
      </c>
      <c r="T626" s="7">
        <f t="shared" si="132"/>
        <v>10556006.926702017</v>
      </c>
      <c r="U626" s="10">
        <f t="shared" si="125"/>
        <v>0.36520900003959789</v>
      </c>
      <c r="V626" s="10"/>
      <c r="W626" s="8">
        <f t="shared" si="126"/>
        <v>2659.0245521047814</v>
      </c>
      <c r="X626" s="8">
        <f t="shared" si="133"/>
        <v>7383290.0456422977</v>
      </c>
      <c r="Y626" s="10">
        <f t="shared" si="129"/>
        <v>0.25544166400180474</v>
      </c>
      <c r="Z626" s="10">
        <f t="shared" si="127"/>
        <v>0.50541237025008079</v>
      </c>
      <c r="AA626" s="10"/>
    </row>
    <row r="627" spans="6:27" x14ac:dyDescent="0.2">
      <c r="F627">
        <v>3.5801650254099422</v>
      </c>
      <c r="G627" s="1">
        <f t="shared" si="128"/>
        <v>3580.1650254099422</v>
      </c>
      <c r="H627">
        <v>34.481709374147272</v>
      </c>
      <c r="I627" s="1">
        <v>600</v>
      </c>
      <c r="J627" s="1"/>
      <c r="K627" s="5">
        <v>5.3109315316821792</v>
      </c>
      <c r="L627" s="4">
        <f t="shared" si="130"/>
        <v>5310.9315316821794</v>
      </c>
      <c r="M627" s="5">
        <v>36.564494358781168</v>
      </c>
      <c r="N627" s="4">
        <v>600</v>
      </c>
      <c r="P627" s="7">
        <f t="shared" si="122"/>
        <v>3381.9237515843197</v>
      </c>
      <c r="Q627" s="7">
        <f t="shared" si="131"/>
        <v>3721071.0156780728</v>
      </c>
      <c r="R627" s="10">
        <f t="shared" si="123"/>
        <v>0.13192483309546119</v>
      </c>
      <c r="S627" s="7">
        <f t="shared" si="124"/>
        <v>2113.156449635811</v>
      </c>
      <c r="T627" s="7">
        <f t="shared" si="132"/>
        <v>10225765.475356659</v>
      </c>
      <c r="U627" s="10">
        <f t="shared" si="125"/>
        <v>0.36253874164880157</v>
      </c>
      <c r="V627" s="10"/>
      <c r="W627" s="8">
        <f t="shared" si="126"/>
        <v>2636.0878036746703</v>
      </c>
      <c r="X627" s="8">
        <f t="shared" si="133"/>
        <v>7154788.9692611089</v>
      </c>
      <c r="Y627" s="10">
        <f t="shared" si="129"/>
        <v>0.25366200661747312</v>
      </c>
      <c r="Z627" s="10">
        <f t="shared" si="127"/>
        <v>0.50364869365210618</v>
      </c>
      <c r="AA627" s="10"/>
    </row>
    <row r="628" spans="6:27" x14ac:dyDescent="0.2">
      <c r="F628">
        <v>2.8686429050707445</v>
      </c>
      <c r="G628" s="1">
        <f t="shared" si="128"/>
        <v>2868.6429050707443</v>
      </c>
      <c r="H628">
        <v>34.578830554071196</v>
      </c>
      <c r="I628" s="1">
        <v>600</v>
      </c>
      <c r="J628" s="1"/>
      <c r="K628" s="5">
        <v>4.5550568791553196</v>
      </c>
      <c r="L628" s="4">
        <f t="shared" si="130"/>
        <v>4555.0568791553196</v>
      </c>
      <c r="M628" s="5">
        <v>36.58715719015202</v>
      </c>
      <c r="N628" s="4">
        <v>600</v>
      </c>
      <c r="P628" s="7">
        <f t="shared" si="122"/>
        <v>3375.8500495304097</v>
      </c>
      <c r="Q628" s="7">
        <f t="shared" si="131"/>
        <v>1390528.7470340314</v>
      </c>
      <c r="R628" s="10">
        <f t="shared" si="123"/>
        <v>6.7018138839151836E-2</v>
      </c>
      <c r="S628" s="7">
        <f t="shared" si="124"/>
        <v>2109.1833338082279</v>
      </c>
      <c r="T628" s="7">
        <f t="shared" si="132"/>
        <v>5982297.3998287525</v>
      </c>
      <c r="U628" s="10">
        <f t="shared" si="125"/>
        <v>0.28832373194296018</v>
      </c>
      <c r="V628" s="10"/>
      <c r="W628" s="8">
        <f t="shared" si="126"/>
        <v>2629.6355154019402</v>
      </c>
      <c r="X628" s="8">
        <f t="shared" si="133"/>
        <v>3707247.4279979235</v>
      </c>
      <c r="Y628" s="10">
        <f t="shared" si="129"/>
        <v>0.17867507117029982</v>
      </c>
      <c r="Z628" s="10">
        <f t="shared" si="127"/>
        <v>0.42269974115239273</v>
      </c>
      <c r="AA628" s="10"/>
    </row>
    <row r="629" spans="6:27" x14ac:dyDescent="0.2">
      <c r="F629">
        <v>5.2859927415447014</v>
      </c>
      <c r="G629" s="1">
        <f t="shared" si="128"/>
        <v>5285.9927415447019</v>
      </c>
      <c r="H629">
        <v>34.633035815659134</v>
      </c>
      <c r="I629" s="1">
        <v>600</v>
      </c>
      <c r="J629" s="1"/>
      <c r="K629" s="5">
        <v>2.2349634813414925</v>
      </c>
      <c r="L629" s="4">
        <f t="shared" si="130"/>
        <v>2234.9634813414923</v>
      </c>
      <c r="M629" s="5">
        <v>36.698334823803052</v>
      </c>
      <c r="N629" s="4">
        <v>600</v>
      </c>
      <c r="P629" s="7">
        <f t="shared" si="122"/>
        <v>3346.3026290273924</v>
      </c>
      <c r="Q629" s="7">
        <f t="shared" si="131"/>
        <v>1235074.7011792229</v>
      </c>
      <c r="R629" s="10">
        <f t="shared" si="123"/>
        <v>0.24725914509107752</v>
      </c>
      <c r="S629" s="7">
        <f t="shared" si="124"/>
        <v>2089.8638263603652</v>
      </c>
      <c r="T629" s="7">
        <f t="shared" si="132"/>
        <v>21053.909875642112</v>
      </c>
      <c r="U629" s="10">
        <f t="shared" si="125"/>
        <v>4.2149448545140654E-3</v>
      </c>
      <c r="V629" s="10"/>
      <c r="W629" s="8">
        <f t="shared" si="126"/>
        <v>2598.3624086119808</v>
      </c>
      <c r="X629" s="8">
        <f t="shared" si="133"/>
        <v>132058.78034134177</v>
      </c>
      <c r="Y629" s="10">
        <f t="shared" si="129"/>
        <v>2.6437867359597297E-2</v>
      </c>
      <c r="Z629" s="10">
        <f t="shared" si="127"/>
        <v>0.16259725508014364</v>
      </c>
      <c r="AA629" s="10"/>
    </row>
    <row r="630" spans="6:27" x14ac:dyDescent="0.2">
      <c r="F630">
        <v>5.2370479834667805</v>
      </c>
      <c r="G630" s="1">
        <f t="shared" si="128"/>
        <v>5237.0479834667804</v>
      </c>
      <c r="H630">
        <v>34.806258474466816</v>
      </c>
      <c r="I630" s="1">
        <v>600</v>
      </c>
      <c r="J630" s="1"/>
      <c r="K630" s="5">
        <v>2.2280431881458993</v>
      </c>
      <c r="L630" s="4">
        <f t="shared" si="130"/>
        <v>2228.0431881458994</v>
      </c>
      <c r="M630" s="5">
        <v>36.777246788606298</v>
      </c>
      <c r="N630" s="4">
        <v>600</v>
      </c>
      <c r="P630" s="7">
        <f t="shared" si="122"/>
        <v>3325.5778371828646</v>
      </c>
      <c r="Q630" s="7">
        <f t="shared" si="131"/>
        <v>1204582.3058366943</v>
      </c>
      <c r="R630" s="10">
        <f t="shared" si="123"/>
        <v>0.24265501405836529</v>
      </c>
      <c r="S630" s="7">
        <f t="shared" si="124"/>
        <v>2076.321851228457</v>
      </c>
      <c r="T630" s="7">
        <f t="shared" si="132"/>
        <v>23019.364076016067</v>
      </c>
      <c r="U630" s="10">
        <f t="shared" si="125"/>
        <v>4.6370962668262627E-3</v>
      </c>
      <c r="V630" s="10"/>
      <c r="W630" s="8">
        <f t="shared" si="126"/>
        <v>2576.5414920399444</v>
      </c>
      <c r="X630" s="8">
        <f t="shared" si="133"/>
        <v>121451.06781702612</v>
      </c>
      <c r="Y630" s="10">
        <f t="shared" si="129"/>
        <v>2.4465501797383445E-2</v>
      </c>
      <c r="Z630" s="10">
        <f t="shared" si="127"/>
        <v>0.15641451913867666</v>
      </c>
      <c r="AA630" s="10"/>
    </row>
    <row r="631" spans="6:27" x14ac:dyDescent="0.2">
      <c r="F631">
        <v>5.4919728225340307</v>
      </c>
      <c r="G631" s="1">
        <f t="shared" si="128"/>
        <v>5491.9728225340305</v>
      </c>
      <c r="H631">
        <v>35.311674701465769</v>
      </c>
      <c r="I631" s="1">
        <v>600</v>
      </c>
      <c r="J631" s="1"/>
      <c r="K631" s="5">
        <v>5.1402735927118792</v>
      </c>
      <c r="L631" s="4">
        <f t="shared" si="130"/>
        <v>5140.2735927118792</v>
      </c>
      <c r="M631" s="5">
        <v>36.800062731718079</v>
      </c>
      <c r="N631" s="4">
        <v>600</v>
      </c>
      <c r="P631" s="7">
        <f t="shared" si="122"/>
        <v>3319.623468413276</v>
      </c>
      <c r="Q631" s="7">
        <f t="shared" si="131"/>
        <v>3314766.8751085196</v>
      </c>
      <c r="R631" s="10">
        <f t="shared" si="123"/>
        <v>0.12545284657743713</v>
      </c>
      <c r="S631" s="7">
        <f t="shared" si="124"/>
        <v>2072.4325086707549</v>
      </c>
      <c r="T631" s="7">
        <f t="shared" si="132"/>
        <v>9411648.9169306215</v>
      </c>
      <c r="U631" s="10">
        <f t="shared" si="125"/>
        <v>0.35619945296386635</v>
      </c>
      <c r="V631" s="10"/>
      <c r="W631" s="8">
        <f t="shared" si="126"/>
        <v>2570.2895329258872</v>
      </c>
      <c r="X631" s="8">
        <f t="shared" si="133"/>
        <v>6604818.0675540892</v>
      </c>
      <c r="Y631" s="10">
        <f t="shared" si="129"/>
        <v>0.24997028717852784</v>
      </c>
      <c r="Z631" s="10">
        <f t="shared" si="127"/>
        <v>0.49997028629562362</v>
      </c>
      <c r="AA631" s="10"/>
    </row>
    <row r="632" spans="6:27" x14ac:dyDescent="0.2">
      <c r="F632">
        <v>5.4616463516118641</v>
      </c>
      <c r="G632" s="1">
        <f t="shared" si="128"/>
        <v>5461.6463516118638</v>
      </c>
      <c r="H632">
        <v>35.418733025419435</v>
      </c>
      <c r="I632" s="1">
        <v>600</v>
      </c>
      <c r="J632" s="1"/>
      <c r="K632" s="5">
        <v>2.3412415106536133</v>
      </c>
      <c r="L632" s="4">
        <f t="shared" si="130"/>
        <v>2341.2415106536132</v>
      </c>
      <c r="M632" s="5">
        <v>36.851306863339751</v>
      </c>
      <c r="N632" s="4">
        <v>600</v>
      </c>
      <c r="P632" s="7">
        <f t="shared" si="122"/>
        <v>3306.311387472078</v>
      </c>
      <c r="Q632" s="7">
        <f t="shared" si="131"/>
        <v>931359.86714240676</v>
      </c>
      <c r="R632" s="10">
        <f t="shared" si="123"/>
        <v>0.16991240563938187</v>
      </c>
      <c r="S632" s="7">
        <f t="shared" si="124"/>
        <v>2063.7393630771903</v>
      </c>
      <c r="T632" s="7">
        <f t="shared" si="132"/>
        <v>77007.44190952678</v>
      </c>
      <c r="U632" s="10">
        <f t="shared" si="125"/>
        <v>1.4048833505279223E-2</v>
      </c>
      <c r="V632" s="10"/>
      <c r="W632" s="8">
        <f t="shared" si="126"/>
        <v>2556.3400147028669</v>
      </c>
      <c r="X632" s="8">
        <f t="shared" si="133"/>
        <v>46267.366444226827</v>
      </c>
      <c r="Y632" s="10">
        <f t="shared" si="129"/>
        <v>8.4407754859114736E-3</v>
      </c>
      <c r="Z632" s="10">
        <f t="shared" si="127"/>
        <v>9.1873693111311647E-2</v>
      </c>
      <c r="AA632" s="10"/>
    </row>
    <row r="633" spans="6:27" x14ac:dyDescent="0.2">
      <c r="F633">
        <v>2.9342956254297583</v>
      </c>
      <c r="G633" s="1">
        <f t="shared" si="128"/>
        <v>2934.2956254297583</v>
      </c>
      <c r="H633">
        <v>35.499263491098652</v>
      </c>
      <c r="I633" s="1">
        <v>600</v>
      </c>
      <c r="J633" s="1"/>
      <c r="K633" s="5">
        <v>5.0216336640692028</v>
      </c>
      <c r="L633" s="4">
        <f t="shared" si="130"/>
        <v>5021.6336640692025</v>
      </c>
      <c r="M633" s="5">
        <v>36.88251643680902</v>
      </c>
      <c r="N633" s="4">
        <v>600</v>
      </c>
      <c r="P633" s="7">
        <f t="shared" si="122"/>
        <v>3298.2451581874575</v>
      </c>
      <c r="Q633" s="7">
        <f t="shared" si="131"/>
        <v>2970067.9422053136</v>
      </c>
      <c r="R633" s="10">
        <f t="shared" si="123"/>
        <v>0.11778129635014269</v>
      </c>
      <c r="S633" s="7">
        <f t="shared" si="124"/>
        <v>2058.4733736922421</v>
      </c>
      <c r="T633" s="7">
        <f t="shared" si="132"/>
        <v>8780318.9064668715</v>
      </c>
      <c r="U633" s="10">
        <f t="shared" si="125"/>
        <v>0.34819316032328218</v>
      </c>
      <c r="V633" s="10"/>
      <c r="W633" s="8">
        <f t="shared" si="126"/>
        <v>2547.9062386990877</v>
      </c>
      <c r="X633" s="8">
        <f t="shared" si="133"/>
        <v>6119327.3750282573</v>
      </c>
      <c r="Y633" s="10">
        <f t="shared" si="129"/>
        <v>0.24266862746802467</v>
      </c>
      <c r="Z633" s="10">
        <f t="shared" si="127"/>
        <v>0.49261407558861398</v>
      </c>
      <c r="AA633" s="10"/>
    </row>
    <row r="634" spans="6:27" x14ac:dyDescent="0.2">
      <c r="F634">
        <v>5.3573625454471321</v>
      </c>
      <c r="G634" s="1">
        <f t="shared" si="128"/>
        <v>5357.3625454471321</v>
      </c>
      <c r="H634">
        <v>35.513234756075306</v>
      </c>
      <c r="I634" s="1">
        <v>600</v>
      </c>
      <c r="J634" s="1"/>
      <c r="K634" s="5">
        <v>2.4425654087314679</v>
      </c>
      <c r="L634" s="4">
        <f t="shared" si="130"/>
        <v>2442.5654087314679</v>
      </c>
      <c r="M634" s="5">
        <v>36.891247333893389</v>
      </c>
      <c r="N634" s="4">
        <v>600</v>
      </c>
      <c r="P634" s="7">
        <f t="shared" si="122"/>
        <v>3295.9941960370325</v>
      </c>
      <c r="Q634" s="7">
        <f t="shared" si="131"/>
        <v>728340.69500184665</v>
      </c>
      <c r="R634" s="10">
        <f t="shared" si="123"/>
        <v>0.12207933965122066</v>
      </c>
      <c r="S634" s="7">
        <f t="shared" si="124"/>
        <v>2057.0040452679159</v>
      </c>
      <c r="T634" s="7">
        <f t="shared" si="132"/>
        <v>148657.56499587322</v>
      </c>
      <c r="U634" s="10">
        <f t="shared" si="125"/>
        <v>2.4916934469532286E-2</v>
      </c>
      <c r="V634" s="10"/>
      <c r="W634" s="8">
        <f t="shared" si="126"/>
        <v>2545.5552214867848</v>
      </c>
      <c r="X634" s="8">
        <f t="shared" si="133"/>
        <v>10606.901531375248</v>
      </c>
      <c r="Y634" s="10">
        <f t="shared" si="129"/>
        <v>1.7778541602601627E-3</v>
      </c>
      <c r="Z634" s="10">
        <f t="shared" si="127"/>
        <v>4.2164607910665584E-2</v>
      </c>
      <c r="AA634" s="10"/>
    </row>
    <row r="635" spans="6:27" x14ac:dyDescent="0.2">
      <c r="F635">
        <v>2.7430308411310147</v>
      </c>
      <c r="G635" s="1">
        <f t="shared" si="128"/>
        <v>2743.0308411310148</v>
      </c>
      <c r="H635">
        <v>35.514491507079015</v>
      </c>
      <c r="I635" s="1">
        <v>600</v>
      </c>
      <c r="J635" s="1"/>
      <c r="K635" s="5">
        <v>4.1719213945335518</v>
      </c>
      <c r="L635" s="4">
        <f t="shared" si="130"/>
        <v>4171.9213945335514</v>
      </c>
      <c r="M635" s="5">
        <v>37.142874560806462</v>
      </c>
      <c r="N635" s="4">
        <v>600</v>
      </c>
      <c r="P635" s="7">
        <f t="shared" si="122"/>
        <v>3232.1501302069937</v>
      </c>
      <c r="Q635" s="7">
        <f t="shared" si="131"/>
        <v>883170.02925393672</v>
      </c>
      <c r="R635" s="10">
        <f t="shared" si="123"/>
        <v>5.0742526659971594E-2</v>
      </c>
      <c r="S635" s="7">
        <f t="shared" si="124"/>
        <v>2015.3656469355562</v>
      </c>
      <c r="T635" s="7">
        <f t="shared" si="132"/>
        <v>4650732.6924979463</v>
      </c>
      <c r="U635" s="10">
        <f t="shared" si="125"/>
        <v>0.26720780803310601</v>
      </c>
      <c r="V635" s="10"/>
      <c r="W635" s="8">
        <f t="shared" si="126"/>
        <v>2479.3266868427181</v>
      </c>
      <c r="X635" s="8">
        <f t="shared" si="133"/>
        <v>2864876.8445030171</v>
      </c>
      <c r="Y635" s="10">
        <f t="shared" si="129"/>
        <v>0.16460147519106008</v>
      </c>
      <c r="Z635" s="10">
        <f t="shared" si="127"/>
        <v>0.40571107353763475</v>
      </c>
      <c r="AA635" s="10"/>
    </row>
    <row r="636" spans="6:27" x14ac:dyDescent="0.2">
      <c r="F636">
        <v>5.3721144129119649</v>
      </c>
      <c r="G636" s="1">
        <f t="shared" si="128"/>
        <v>5372.1144129119648</v>
      </c>
      <c r="H636">
        <v>35.548791428959348</v>
      </c>
      <c r="I636" s="1">
        <v>600</v>
      </c>
      <c r="J636" s="1"/>
      <c r="K636" s="5">
        <v>3.414284802455918</v>
      </c>
      <c r="L636" s="4">
        <f t="shared" si="130"/>
        <v>3414.284802455918</v>
      </c>
      <c r="M636" s="5">
        <v>37.182782637025774</v>
      </c>
      <c r="N636" s="4">
        <v>600</v>
      </c>
      <c r="P636" s="7">
        <f t="shared" si="122"/>
        <v>3222.2041948759802</v>
      </c>
      <c r="Q636" s="7">
        <f t="shared" si="131"/>
        <v>36894.959808278058</v>
      </c>
      <c r="R636" s="10">
        <f t="shared" si="123"/>
        <v>3.1649550887200058E-3</v>
      </c>
      <c r="S636" s="7">
        <f t="shared" si="124"/>
        <v>2008.8853234080213</v>
      </c>
      <c r="T636" s="7">
        <f t="shared" si="132"/>
        <v>1975147.6957080993</v>
      </c>
      <c r="U636" s="10">
        <f t="shared" si="125"/>
        <v>0.16943381380516798</v>
      </c>
      <c r="V636" s="10"/>
      <c r="W636" s="8">
        <f t="shared" si="126"/>
        <v>2469.0875877342933</v>
      </c>
      <c r="X636" s="8">
        <f t="shared" si="133"/>
        <v>893397.7747175172</v>
      </c>
      <c r="Y636" s="10">
        <f t="shared" si="129"/>
        <v>7.6638214217783746E-2</v>
      </c>
      <c r="Z636" s="10">
        <f t="shared" si="127"/>
        <v>0.27683607824447981</v>
      </c>
      <c r="AA636" s="10"/>
    </row>
    <row r="637" spans="6:27" x14ac:dyDescent="0.2">
      <c r="F637">
        <v>5.0346902762539099</v>
      </c>
      <c r="G637" s="1">
        <f t="shared" si="128"/>
        <v>5034.6902762539103</v>
      </c>
      <c r="H637">
        <v>35.559676256839687</v>
      </c>
      <c r="I637" s="1">
        <v>600</v>
      </c>
      <c r="J637" s="1"/>
      <c r="K637" s="5">
        <v>3.8971337893039864</v>
      </c>
      <c r="L637" s="4">
        <f t="shared" si="130"/>
        <v>3897.1337893039863</v>
      </c>
      <c r="M637" s="5">
        <v>37.499235184865519</v>
      </c>
      <c r="N637" s="4">
        <v>600</v>
      </c>
      <c r="P637" s="7">
        <f t="shared" si="122"/>
        <v>3145.0212470100773</v>
      </c>
      <c r="Q637" s="7">
        <f t="shared" si="131"/>
        <v>565673.27627580706</v>
      </c>
      <c r="R637" s="10">
        <f t="shared" si="123"/>
        <v>3.7245604835933872E-2</v>
      </c>
      <c r="S637" s="7">
        <f t="shared" si="124"/>
        <v>1958.6544265512907</v>
      </c>
      <c r="T637" s="7">
        <f t="shared" si="132"/>
        <v>3757702.2398180966</v>
      </c>
      <c r="U637" s="10">
        <f t="shared" si="125"/>
        <v>0.24741825110919458</v>
      </c>
      <c r="V637" s="10"/>
      <c r="W637" s="8">
        <f t="shared" si="126"/>
        <v>2390.3371490375112</v>
      </c>
      <c r="X637" s="8">
        <f t="shared" si="133"/>
        <v>2270436.1151183373</v>
      </c>
      <c r="Y637" s="10">
        <f t="shared" si="129"/>
        <v>0.14949224206889961</v>
      </c>
      <c r="Z637" s="10">
        <f t="shared" si="127"/>
        <v>0.38664226627323039</v>
      </c>
      <c r="AA637" s="10"/>
    </row>
    <row r="638" spans="6:27" x14ac:dyDescent="0.2">
      <c r="F638">
        <v>5.5423744671323663</v>
      </c>
      <c r="G638" s="1">
        <f t="shared" si="128"/>
        <v>5542.3744671323666</v>
      </c>
      <c r="H638">
        <v>35.579467465627829</v>
      </c>
      <c r="I638" s="1">
        <v>600</v>
      </c>
      <c r="J638" s="1"/>
      <c r="K638" s="5">
        <v>4.7967984405697006</v>
      </c>
      <c r="L638" s="4">
        <f t="shared" si="130"/>
        <v>4796.7984405697007</v>
      </c>
      <c r="M638" s="5">
        <v>37.809814177716831</v>
      </c>
      <c r="N638" s="4">
        <v>600</v>
      </c>
      <c r="P638" s="7">
        <f t="shared" si="122"/>
        <v>3072.0731337641823</v>
      </c>
      <c r="Q638" s="7">
        <f t="shared" si="131"/>
        <v>2974677.3839353896</v>
      </c>
      <c r="R638" s="10">
        <f t="shared" si="123"/>
        <v>0.12928166349471598</v>
      </c>
      <c r="S638" s="7">
        <f t="shared" si="124"/>
        <v>1911.274533787172</v>
      </c>
      <c r="T638" s="7">
        <f t="shared" si="132"/>
        <v>8326248.2166135069</v>
      </c>
      <c r="U638" s="10">
        <f t="shared" si="125"/>
        <v>0.36186486169119542</v>
      </c>
      <c r="V638" s="10"/>
      <c r="W638" s="8">
        <f t="shared" si="126"/>
        <v>2317.0430366918554</v>
      </c>
      <c r="X638" s="8">
        <f t="shared" si="133"/>
        <v>6149186.8630613759</v>
      </c>
      <c r="Y638" s="10">
        <f t="shared" si="129"/>
        <v>0.26724817658871747</v>
      </c>
      <c r="Z638" s="10">
        <f t="shared" si="127"/>
        <v>0.51696051743698712</v>
      </c>
      <c r="AA638" s="10"/>
    </row>
    <row r="639" spans="6:27" x14ac:dyDescent="0.2">
      <c r="F639">
        <v>2.403563943046124</v>
      </c>
      <c r="G639" s="1">
        <f t="shared" si="128"/>
        <v>2403.5639430461238</v>
      </c>
      <c r="H639">
        <v>35.666294648262948</v>
      </c>
      <c r="I639" s="1">
        <v>600</v>
      </c>
      <c r="J639" s="1"/>
      <c r="K639" s="5">
        <v>2.4391801826927484</v>
      </c>
      <c r="L639" s="4">
        <f t="shared" si="130"/>
        <v>2439.1801826927485</v>
      </c>
      <c r="M639" s="5">
        <v>37.83043694327408</v>
      </c>
      <c r="N639" s="4">
        <v>600</v>
      </c>
      <c r="P639" s="7">
        <f t="shared" si="122"/>
        <v>3067.3241316516855</v>
      </c>
      <c r="Q639" s="7">
        <f t="shared" si="131"/>
        <v>394564.82061372767</v>
      </c>
      <c r="R639" s="10">
        <f t="shared" si="123"/>
        <v>6.631787397891914E-2</v>
      </c>
      <c r="S639" s="7">
        <f t="shared" si="124"/>
        <v>1908.1932650901977</v>
      </c>
      <c r="T639" s="7">
        <f t="shared" si="132"/>
        <v>281947.10666505818</v>
      </c>
      <c r="U639" s="10">
        <f t="shared" si="125"/>
        <v>4.7389254468885748E-2</v>
      </c>
      <c r="V639" s="10"/>
      <c r="W639" s="8">
        <f t="shared" si="126"/>
        <v>2312.309228778101</v>
      </c>
      <c r="X639" s="8">
        <f t="shared" si="133"/>
        <v>16096.238947212621</v>
      </c>
      <c r="Y639" s="10">
        <f t="shared" si="129"/>
        <v>2.7054321375519943E-3</v>
      </c>
      <c r="Z639" s="10">
        <f t="shared" si="127"/>
        <v>5.2013768730519751E-2</v>
      </c>
      <c r="AA639" s="10"/>
    </row>
    <row r="640" spans="6:27" x14ac:dyDescent="0.2">
      <c r="F640">
        <v>5.375060523584489</v>
      </c>
      <c r="G640" s="1">
        <f t="shared" si="128"/>
        <v>5375.0605235844887</v>
      </c>
      <c r="H640">
        <v>35.666787590015993</v>
      </c>
      <c r="I640" s="1">
        <v>600</v>
      </c>
      <c r="J640" s="1"/>
      <c r="K640" s="5">
        <v>5.0158220144446171</v>
      </c>
      <c r="L640" s="4">
        <f t="shared" si="130"/>
        <v>5015.8220144446168</v>
      </c>
      <c r="M640" s="5">
        <v>38.126557723157575</v>
      </c>
      <c r="N640" s="4">
        <v>600</v>
      </c>
      <c r="P640" s="7">
        <f t="shared" si="122"/>
        <v>3000.3919969916028</v>
      </c>
      <c r="Q640" s="7">
        <f t="shared" si="131"/>
        <v>4061958.1552506564</v>
      </c>
      <c r="R640" s="10">
        <f t="shared" si="123"/>
        <v>0.16145489283161865</v>
      </c>
      <c r="S640" s="7">
        <f t="shared" si="124"/>
        <v>1864.8080384774667</v>
      </c>
      <c r="T640" s="7">
        <f t="shared" si="132"/>
        <v>9928889.0767403077</v>
      </c>
      <c r="U640" s="10">
        <f t="shared" si="125"/>
        <v>0.39465392319464032</v>
      </c>
      <c r="V640" s="10"/>
      <c r="W640" s="8">
        <f t="shared" si="126"/>
        <v>2246.0753115503435</v>
      </c>
      <c r="X640" s="8">
        <f t="shared" si="133"/>
        <v>7671496.7981936978</v>
      </c>
      <c r="Y640" s="10">
        <f t="shared" si="129"/>
        <v>0.30492699483115115</v>
      </c>
      <c r="Z640" s="10">
        <f t="shared" si="127"/>
        <v>0.5522019511294316</v>
      </c>
      <c r="AA640" s="10"/>
    </row>
    <row r="641" spans="6:27" x14ac:dyDescent="0.2">
      <c r="F641">
        <v>5.2410742285731269</v>
      </c>
      <c r="G641" s="1">
        <f t="shared" si="128"/>
        <v>5241.0742285731267</v>
      </c>
      <c r="H641">
        <v>35.709533398227514</v>
      </c>
      <c r="I641" s="1">
        <v>600</v>
      </c>
      <c r="J641" s="1"/>
      <c r="K641" s="5">
        <v>1.8516319543112678</v>
      </c>
      <c r="L641" s="4">
        <f t="shared" si="130"/>
        <v>1851.6319543112679</v>
      </c>
      <c r="M641" s="5">
        <v>38.68316763834391</v>
      </c>
      <c r="N641" s="4">
        <v>600</v>
      </c>
      <c r="P641" s="7">
        <f t="shared" si="122"/>
        <v>2880.6598848297617</v>
      </c>
      <c r="Q641" s="7">
        <f t="shared" si="131"/>
        <v>1058898.481787174</v>
      </c>
      <c r="R641" s="10">
        <f t="shared" si="123"/>
        <v>0.30884814107665703</v>
      </c>
      <c r="S641" s="7">
        <f t="shared" si="124"/>
        <v>1787.3947442330805</v>
      </c>
      <c r="T641" s="7">
        <f t="shared" si="132"/>
        <v>4126.4191586291863</v>
      </c>
      <c r="U641" s="10">
        <f t="shared" si="125"/>
        <v>1.2035496399001109E-3</v>
      </c>
      <c r="V641" s="10"/>
      <c r="W641" s="8">
        <f t="shared" si="126"/>
        <v>2129.808914497577</v>
      </c>
      <c r="X641" s="8">
        <f t="shared" si="133"/>
        <v>77382.421178495395</v>
      </c>
      <c r="Y641" s="10">
        <f t="shared" si="129"/>
        <v>2.2570073849433218E-2</v>
      </c>
      <c r="Z641" s="10">
        <f t="shared" si="127"/>
        <v>0.15023339791615317</v>
      </c>
      <c r="AA641" s="10"/>
    </row>
    <row r="642" spans="6:27" x14ac:dyDescent="0.2">
      <c r="F642">
        <v>5.2625032514754881</v>
      </c>
      <c r="G642" s="1">
        <f t="shared" si="128"/>
        <v>5262.5032514754885</v>
      </c>
      <c r="H642">
        <v>35.727455679837291</v>
      </c>
      <c r="I642" s="1">
        <v>600</v>
      </c>
      <c r="J642" s="1"/>
      <c r="K642" s="5">
        <v>3.8658347916883131</v>
      </c>
      <c r="L642" s="4">
        <f t="shared" si="130"/>
        <v>3865.8347916883131</v>
      </c>
      <c r="M642" s="5">
        <v>39.112700296135181</v>
      </c>
      <c r="N642" s="4">
        <v>600</v>
      </c>
      <c r="P642" s="7">
        <f t="shared" si="122"/>
        <v>2793.332324037382</v>
      </c>
      <c r="Q642" s="7">
        <f t="shared" si="131"/>
        <v>1150261.5431173365</v>
      </c>
      <c r="R642" s="10">
        <f t="shared" si="123"/>
        <v>7.6967967735228987E-2</v>
      </c>
      <c r="S642" s="7">
        <f t="shared" si="124"/>
        <v>1731.0933289062559</v>
      </c>
      <c r="T642" s="7">
        <f t="shared" si="132"/>
        <v>4557121.1129208775</v>
      </c>
      <c r="U642" s="10">
        <f t="shared" si="125"/>
        <v>0.30493269368481812</v>
      </c>
      <c r="V642" s="10"/>
      <c r="W642" s="8">
        <f t="shared" si="126"/>
        <v>2046.7594422630318</v>
      </c>
      <c r="X642" s="8">
        <f t="shared" si="133"/>
        <v>3309035.1268867091</v>
      </c>
      <c r="Y642" s="10">
        <f t="shared" si="129"/>
        <v>0.22141895502367076</v>
      </c>
      <c r="Z642" s="10">
        <f t="shared" si="127"/>
        <v>0.47055175594579474</v>
      </c>
      <c r="AA642" s="10"/>
    </row>
    <row r="643" spans="6:27" x14ac:dyDescent="0.2">
      <c r="F643">
        <v>5.1656533245973462</v>
      </c>
      <c r="G643" s="1">
        <f t="shared" si="128"/>
        <v>5165.653324597346</v>
      </c>
      <c r="H643">
        <v>35.759751098265937</v>
      </c>
      <c r="I643" s="1">
        <v>600</v>
      </c>
      <c r="J643" s="1"/>
      <c r="K643" s="5">
        <v>1.9640892009162385</v>
      </c>
      <c r="L643" s="4">
        <f t="shared" si="130"/>
        <v>1964.0892009162385</v>
      </c>
      <c r="M643" s="5">
        <v>39.351036464790518</v>
      </c>
      <c r="N643" s="4">
        <v>600</v>
      </c>
      <c r="P643" s="7">
        <f t="shared" si="122"/>
        <v>2746.6633768508486</v>
      </c>
      <c r="Q643" s="7">
        <f t="shared" si="131"/>
        <v>612422.34083973418</v>
      </c>
      <c r="R643" s="10">
        <f t="shared" si="123"/>
        <v>0.15875543765787128</v>
      </c>
      <c r="S643" s="7">
        <f t="shared" si="124"/>
        <v>1701.0611509359674</v>
      </c>
      <c r="T643" s="7">
        <f t="shared" si="132"/>
        <v>69183.755076424015</v>
      </c>
      <c r="U643" s="10">
        <f t="shared" si="125"/>
        <v>1.793418786929412E-2</v>
      </c>
      <c r="V643" s="10"/>
      <c r="W643" s="8">
        <f t="shared" si="126"/>
        <v>2002.9687444051096</v>
      </c>
      <c r="X643" s="8">
        <f t="shared" si="133"/>
        <v>1511.618901903023</v>
      </c>
      <c r="Y643" s="10">
        <f t="shared" si="129"/>
        <v>3.9185004259393192E-4</v>
      </c>
      <c r="Z643" s="10">
        <f t="shared" si="127"/>
        <v>1.9795202514597619E-2</v>
      </c>
      <c r="AA643" s="10"/>
    </row>
    <row r="644" spans="6:27" x14ac:dyDescent="0.2">
      <c r="F644">
        <v>5.3174040793322259</v>
      </c>
      <c r="G644" s="1">
        <f t="shared" si="128"/>
        <v>5317.4040793322256</v>
      </c>
      <c r="H644">
        <v>35.780051414267263</v>
      </c>
      <c r="I644" s="1">
        <v>600</v>
      </c>
      <c r="J644" s="1"/>
      <c r="K644" s="5">
        <v>2.9056154352850831</v>
      </c>
      <c r="L644" s="4">
        <f t="shared" si="130"/>
        <v>2905.6154352850831</v>
      </c>
      <c r="M644" s="5">
        <v>39.489157234807379</v>
      </c>
      <c r="N644" s="4">
        <v>600</v>
      </c>
      <c r="P644" s="7">
        <f t="shared" si="122"/>
        <v>2720.1776975923776</v>
      </c>
      <c r="Q644" s="7">
        <f t="shared" si="131"/>
        <v>34387.154560588635</v>
      </c>
      <c r="R644" s="10">
        <f t="shared" si="123"/>
        <v>4.0730521702140067E-3</v>
      </c>
      <c r="S644" s="7">
        <f t="shared" si="124"/>
        <v>1684.0346615786239</v>
      </c>
      <c r="T644" s="7">
        <f t="shared" si="132"/>
        <v>1492259.5866892715</v>
      </c>
      <c r="U644" s="10">
        <f t="shared" si="125"/>
        <v>0.17675353560813353</v>
      </c>
      <c r="V644" s="10"/>
      <c r="W644" s="8">
        <f t="shared" si="126"/>
        <v>1978.2974118153545</v>
      </c>
      <c r="X644" s="8">
        <f t="shared" si="133"/>
        <v>859918.71665180405</v>
      </c>
      <c r="Y644" s="10">
        <f t="shared" si="129"/>
        <v>0.10185471405885113</v>
      </c>
      <c r="Z644" s="10">
        <f t="shared" si="127"/>
        <v>0.3191468534371773</v>
      </c>
      <c r="AA644" s="10"/>
    </row>
    <row r="645" spans="6:27" x14ac:dyDescent="0.2">
      <c r="F645">
        <v>5.0554213318969801</v>
      </c>
      <c r="G645" s="1">
        <f t="shared" si="128"/>
        <v>5055.4213318969796</v>
      </c>
      <c r="H645">
        <v>35.789345352612308</v>
      </c>
      <c r="I645" s="1">
        <v>600</v>
      </c>
      <c r="J645" s="1"/>
      <c r="K645" s="5">
        <v>1.9873952846663918</v>
      </c>
      <c r="L645" s="4">
        <f t="shared" si="130"/>
        <v>1987.3952846663917</v>
      </c>
      <c r="M645" s="5">
        <v>39.615121220053254</v>
      </c>
      <c r="N645" s="4">
        <v>600</v>
      </c>
      <c r="P645" s="7">
        <f t="shared" si="122"/>
        <v>2696.3723685245541</v>
      </c>
      <c r="Q645" s="7">
        <f t="shared" si="131"/>
        <v>502648.50543602376</v>
      </c>
      <c r="R645" s="10">
        <f t="shared" si="123"/>
        <v>0.12726116230616327</v>
      </c>
      <c r="S645" s="7">
        <f t="shared" si="124"/>
        <v>1668.7420703080275</v>
      </c>
      <c r="T645" s="7">
        <f t="shared" si="132"/>
        <v>101539.87102091765</v>
      </c>
      <c r="U645" s="10">
        <f t="shared" si="125"/>
        <v>2.5707988518399335E-2</v>
      </c>
      <c r="V645" s="10"/>
      <c r="W645" s="8">
        <f t="shared" si="126"/>
        <v>1956.2336471661702</v>
      </c>
      <c r="X645" s="8">
        <f t="shared" si="133"/>
        <v>971.04765169521454</v>
      </c>
      <c r="Y645" s="10">
        <f t="shared" si="129"/>
        <v>2.4585103003978197E-4</v>
      </c>
      <c r="Z645" s="10">
        <f t="shared" si="127"/>
        <v>1.5679637433301256E-2</v>
      </c>
      <c r="AA645" s="10"/>
    </row>
    <row r="646" spans="6:27" x14ac:dyDescent="0.2">
      <c r="F646">
        <v>5.3477875976367999</v>
      </c>
      <c r="G646" s="1">
        <f t="shared" si="128"/>
        <v>5347.7875976367995</v>
      </c>
      <c r="H646">
        <v>35.907748106974154</v>
      </c>
      <c r="I646" s="1">
        <v>600</v>
      </c>
      <c r="J646" s="1"/>
      <c r="K646" s="5">
        <v>1.8490547054823621</v>
      </c>
      <c r="L646" s="4">
        <f t="shared" si="130"/>
        <v>1849.0547054823621</v>
      </c>
      <c r="M646" s="5">
        <v>39.798655009857875</v>
      </c>
      <c r="N646" s="4">
        <v>600</v>
      </c>
      <c r="P646" s="7">
        <f t="shared" si="122"/>
        <v>2662.2701919946576</v>
      </c>
      <c r="Q646" s="7">
        <f t="shared" si="131"/>
        <v>661319.42750342935</v>
      </c>
      <c r="R646" s="10">
        <f t="shared" si="123"/>
        <v>0.19342462370702007</v>
      </c>
      <c r="S646" s="7">
        <f t="shared" si="124"/>
        <v>1646.8526605770512</v>
      </c>
      <c r="T646" s="7">
        <f t="shared" si="132"/>
        <v>40885.666963889373</v>
      </c>
      <c r="U646" s="10">
        <f t="shared" si="125"/>
        <v>1.1958358424998537E-2</v>
      </c>
      <c r="V646" s="10"/>
      <c r="W646" s="8">
        <f t="shared" si="126"/>
        <v>1924.8078316741039</v>
      </c>
      <c r="X646" s="8">
        <f t="shared" si="133"/>
        <v>5738.5361278219552</v>
      </c>
      <c r="Y646" s="10">
        <f t="shared" si="129"/>
        <v>1.6784236860293144E-3</v>
      </c>
      <c r="Z646" s="10">
        <f t="shared" si="127"/>
        <v>4.0968569489662612E-2</v>
      </c>
      <c r="AA646" s="10"/>
    </row>
    <row r="647" spans="6:27" x14ac:dyDescent="0.2">
      <c r="F647">
        <v>2.7525464838674836</v>
      </c>
      <c r="G647" s="1">
        <f t="shared" si="128"/>
        <v>2752.5464838674834</v>
      </c>
      <c r="H647">
        <v>35.919457673338115</v>
      </c>
      <c r="I647" s="1">
        <v>600</v>
      </c>
      <c r="J647" s="1"/>
      <c r="K647" s="5">
        <v>1.7151613126754084</v>
      </c>
      <c r="L647" s="4">
        <f t="shared" si="130"/>
        <v>1715.1613126754085</v>
      </c>
      <c r="M647" s="5">
        <v>40.023399980149854</v>
      </c>
      <c r="N647" s="4">
        <v>600</v>
      </c>
      <c r="P647" s="7">
        <f t="shared" si="122"/>
        <v>2621.4275628125292</v>
      </c>
      <c r="Q647" s="7">
        <f t="shared" si="131"/>
        <v>821318.51613759832</v>
      </c>
      <c r="R647" s="10">
        <f t="shared" si="123"/>
        <v>0.27919116412718398</v>
      </c>
      <c r="S647" s="7">
        <f t="shared" si="124"/>
        <v>1620.6645468305323</v>
      </c>
      <c r="T647" s="7">
        <f t="shared" si="132"/>
        <v>8929.6387551413445</v>
      </c>
      <c r="U647" s="10">
        <f t="shared" si="125"/>
        <v>3.035456026253104E-3</v>
      </c>
      <c r="V647" s="10"/>
      <c r="W647" s="8">
        <f t="shared" si="126"/>
        <v>1887.449514870545</v>
      </c>
      <c r="X647" s="8">
        <f t="shared" si="133"/>
        <v>29683.224615632269</v>
      </c>
      <c r="Y647" s="10">
        <f t="shared" si="129"/>
        <v>1.0090231588177977E-2</v>
      </c>
      <c r="Z647" s="10">
        <f t="shared" si="127"/>
        <v>0.10045014478923352</v>
      </c>
      <c r="AA647" s="10"/>
    </row>
    <row r="648" spans="6:27" x14ac:dyDescent="0.2">
      <c r="F648">
        <v>5.1261420202693202</v>
      </c>
      <c r="G648" s="1">
        <f t="shared" si="128"/>
        <v>5126.1420202693198</v>
      </c>
      <c r="H648">
        <v>35.950995952888434</v>
      </c>
      <c r="I648" s="1">
        <v>600</v>
      </c>
      <c r="J648" s="1"/>
      <c r="K648" s="5">
        <v>1.6123047876580006</v>
      </c>
      <c r="L648" s="4">
        <f t="shared" si="130"/>
        <v>1612.3047876580006</v>
      </c>
      <c r="M648" s="5">
        <v>40.432005224273894</v>
      </c>
      <c r="N648" s="4">
        <v>600</v>
      </c>
      <c r="P648" s="7">
        <f t="shared" si="122"/>
        <v>2549.6560271212347</v>
      </c>
      <c r="Q648" s="7">
        <f t="shared" si="131"/>
        <v>878627.34612326138</v>
      </c>
      <c r="R648" s="10">
        <f t="shared" si="123"/>
        <v>0.3379951190946951</v>
      </c>
      <c r="S648" s="7">
        <f t="shared" si="124"/>
        <v>1574.7188564854928</v>
      </c>
      <c r="T648" s="7">
        <f t="shared" si="132"/>
        <v>1412.7022221044936</v>
      </c>
      <c r="U648" s="10">
        <f t="shared" si="125"/>
        <v>5.4344593064664616E-4</v>
      </c>
      <c r="V648" s="10"/>
      <c r="W648" s="8">
        <f t="shared" si="126"/>
        <v>1822.5283356674058</v>
      </c>
      <c r="X648" s="8">
        <f t="shared" si="133"/>
        <v>44193.940137662714</v>
      </c>
      <c r="Y648" s="10">
        <f t="shared" si="129"/>
        <v>1.7000763891541343E-2</v>
      </c>
      <c r="Z648" s="10">
        <f t="shared" si="127"/>
        <v>0.13038697746148326</v>
      </c>
      <c r="AA648" s="10"/>
    </row>
    <row r="649" spans="6:27" x14ac:dyDescent="0.2">
      <c r="F649">
        <v>5.3092419507406641</v>
      </c>
      <c r="G649" s="1">
        <f t="shared" si="128"/>
        <v>5309.2419507406639</v>
      </c>
      <c r="H649">
        <v>35.989629038120931</v>
      </c>
      <c r="I649" s="1">
        <v>600</v>
      </c>
      <c r="J649" s="1"/>
      <c r="K649" s="5">
        <v>1.3565653642669555</v>
      </c>
      <c r="L649" s="4">
        <f t="shared" si="130"/>
        <v>1356.5653642669556</v>
      </c>
      <c r="M649" s="5">
        <v>40.80743918076557</v>
      </c>
      <c r="N649" s="4">
        <v>600</v>
      </c>
      <c r="P649" s="7">
        <f t="shared" ref="P649:P712" si="134">(((8.314*N649)/$M649)*(1+P$5/($M649-P$4))-P$3/($M649^2))</f>
        <v>2486.4003288845652</v>
      </c>
      <c r="Q649" s="7">
        <f t="shared" si="131"/>
        <v>1276527.047272475</v>
      </c>
      <c r="R649" s="10">
        <f t="shared" ref="R649:R712" si="135">(ABS(P649-L649)/L649)^2</f>
        <v>0.69366306758712371</v>
      </c>
      <c r="S649" s="7">
        <f t="shared" ref="S649:S712" si="136">(((8.314*N649)/$M649)*(1+S$5/($M649-S$4))-S$3/($M649^2))</f>
        <v>1534.303321607207</v>
      </c>
      <c r="T649" s="7">
        <f t="shared" si="132"/>
        <v>31590.781479485006</v>
      </c>
      <c r="U649" s="10">
        <f t="shared" ref="U649:U712" si="137">(ABS(S649-L649)/L649)^2</f>
        <v>1.7166387845330665E-2</v>
      </c>
      <c r="V649" s="10"/>
      <c r="W649" s="8">
        <f t="shared" ref="W649:W712" si="138">(((8.314*N649)/$M649)*(1+W$5/($M649-W$4))-W$3/($M649^2))</f>
        <v>1766.0676547524167</v>
      </c>
      <c r="X649" s="8">
        <f t="shared" si="133"/>
        <v>167692.12591283896</v>
      </c>
      <c r="Y649" s="10">
        <f t="shared" si="129"/>
        <v>9.1123673971067173E-2</v>
      </c>
      <c r="Z649" s="10">
        <f t="shared" ref="Z649:Z712" si="139">(ABS(W649-L649)/L649)</f>
        <v>0.30186698059090061</v>
      </c>
      <c r="AA649" s="10"/>
    </row>
    <row r="650" spans="6:27" x14ac:dyDescent="0.2">
      <c r="F650">
        <v>5.3544754719824326</v>
      </c>
      <c r="G650" s="1">
        <f t="shared" si="128"/>
        <v>5354.4754719824323</v>
      </c>
      <c r="H650">
        <v>36.062788375394121</v>
      </c>
      <c r="I650" s="1">
        <v>600</v>
      </c>
      <c r="J650" s="1"/>
      <c r="K650" s="5">
        <v>1.6437043765030943</v>
      </c>
      <c r="L650" s="4">
        <f t="shared" si="130"/>
        <v>1643.7043765030944</v>
      </c>
      <c r="M650" s="5">
        <v>41.123565600434219</v>
      </c>
      <c r="N650" s="4">
        <v>600</v>
      </c>
      <c r="P650" s="7">
        <f t="shared" si="134"/>
        <v>2435.0311061636048</v>
      </c>
      <c r="Q650" s="7">
        <f t="shared" si="131"/>
        <v>626197.99307519849</v>
      </c>
      <c r="R650" s="10">
        <f t="shared" si="135"/>
        <v>0.23177375046483584</v>
      </c>
      <c r="S650" s="7">
        <f t="shared" si="136"/>
        <v>1501.5369052877918</v>
      </c>
      <c r="T650" s="7">
        <f t="shared" si="132"/>
        <v>20211.589871753898</v>
      </c>
      <c r="U650" s="10">
        <f t="shared" si="137"/>
        <v>7.4808862999197426E-3</v>
      </c>
      <c r="V650" s="10"/>
      <c r="W650" s="8">
        <f t="shared" si="138"/>
        <v>1720.7307071841135</v>
      </c>
      <c r="X650" s="8">
        <f t="shared" si="133"/>
        <v>5933.0556181817028</v>
      </c>
      <c r="Y650" s="10">
        <f t="shared" si="129"/>
        <v>2.1959932282588821E-3</v>
      </c>
      <c r="Z650" s="10">
        <f t="shared" si="139"/>
        <v>4.6861425802667188E-2</v>
      </c>
      <c r="AA650" s="10"/>
    </row>
    <row r="651" spans="6:27" x14ac:dyDescent="0.2">
      <c r="F651">
        <v>3.0170988132767325</v>
      </c>
      <c r="G651" s="1">
        <f t="shared" ref="G651:G714" si="140">F651*1000</f>
        <v>3017.0988132767325</v>
      </c>
      <c r="H651">
        <v>36.082292393487847</v>
      </c>
      <c r="I651" s="1">
        <v>600</v>
      </c>
      <c r="J651" s="1"/>
      <c r="K651" s="5">
        <v>1.7314818327232058</v>
      </c>
      <c r="L651" s="4">
        <f t="shared" si="130"/>
        <v>1731.4818327232058</v>
      </c>
      <c r="M651" s="5">
        <v>41.793220109804096</v>
      </c>
      <c r="N651" s="4">
        <v>600</v>
      </c>
      <c r="P651" s="7">
        <f t="shared" si="134"/>
        <v>2331.5774681692665</v>
      </c>
      <c r="Q651" s="7">
        <f t="shared" si="131"/>
        <v>360114.77168141137</v>
      </c>
      <c r="R651" s="10">
        <f t="shared" si="135"/>
        <v>0.1201171607065378</v>
      </c>
      <c r="S651" s="7">
        <f t="shared" si="136"/>
        <v>1435.6975910059493</v>
      </c>
      <c r="T651" s="7">
        <f t="shared" si="132"/>
        <v>87488.3176482524</v>
      </c>
      <c r="U651" s="10">
        <f t="shared" si="137"/>
        <v>2.9181941806588254E-2</v>
      </c>
      <c r="V651" s="10"/>
      <c r="W651" s="8">
        <f t="shared" si="138"/>
        <v>1630.7991789460457</v>
      </c>
      <c r="X651" s="8">
        <f t="shared" si="133"/>
        <v>10136.996771611493</v>
      </c>
      <c r="Y651" s="10">
        <f t="shared" si="129"/>
        <v>3.3812200055334889E-3</v>
      </c>
      <c r="Z651" s="10">
        <f t="shared" si="139"/>
        <v>5.8148258834925477E-2</v>
      </c>
      <c r="AA651" s="10"/>
    </row>
    <row r="652" spans="6:27" x14ac:dyDescent="0.2">
      <c r="F652">
        <v>2.922977955429193</v>
      </c>
      <c r="G652" s="1">
        <f t="shared" si="140"/>
        <v>2922.9779554291931</v>
      </c>
      <c r="H652">
        <v>36.093451943024036</v>
      </c>
      <c r="I652" s="1">
        <v>600</v>
      </c>
      <c r="J652" s="1"/>
      <c r="K652" s="5">
        <v>1.5257209538374286</v>
      </c>
      <c r="L652" s="4">
        <f t="shared" si="130"/>
        <v>1525.7209538374286</v>
      </c>
      <c r="M652" s="5">
        <v>41.967480055172167</v>
      </c>
      <c r="N652" s="4">
        <v>600</v>
      </c>
      <c r="P652" s="7">
        <f t="shared" si="134"/>
        <v>2305.7878746830443</v>
      </c>
      <c r="Q652" s="7">
        <f t="shared" si="131"/>
        <v>608504.40099756001</v>
      </c>
      <c r="R652" s="10">
        <f t="shared" si="135"/>
        <v>0.26140476636571797</v>
      </c>
      <c r="S652" s="7">
        <f t="shared" si="136"/>
        <v>1419.3161187950429</v>
      </c>
      <c r="T652" s="7">
        <f t="shared" si="132"/>
        <v>11321.988920397309</v>
      </c>
      <c r="U652" s="10">
        <f t="shared" si="137"/>
        <v>4.8637641135870326E-3</v>
      </c>
      <c r="V652" s="10"/>
      <c r="W652" s="8">
        <f t="shared" si="138"/>
        <v>1608.6621142436636</v>
      </c>
      <c r="X652" s="8">
        <f t="shared" si="133"/>
        <v>6879.236089532802</v>
      </c>
      <c r="Y652" s="10">
        <f t="shared" si="129"/>
        <v>2.9552211944743985E-3</v>
      </c>
      <c r="Z652" s="10">
        <f t="shared" si="139"/>
        <v>5.4361946198369301E-2</v>
      </c>
      <c r="AA652" s="10"/>
    </row>
    <row r="653" spans="6:27" x14ac:dyDescent="0.2">
      <c r="F653">
        <v>3.7391270894018058</v>
      </c>
      <c r="G653" s="1">
        <f t="shared" si="140"/>
        <v>3739.1270894018057</v>
      </c>
      <c r="H653">
        <v>36.114499643042556</v>
      </c>
      <c r="I653" s="1">
        <v>600</v>
      </c>
      <c r="J653" s="1"/>
      <c r="K653" s="5">
        <v>2.6090586138191911</v>
      </c>
      <c r="L653" s="4">
        <f t="shared" si="130"/>
        <v>2609.0586138191911</v>
      </c>
      <c r="M653" s="5">
        <v>42.383362377640516</v>
      </c>
      <c r="N653" s="4">
        <v>600</v>
      </c>
      <c r="P653" s="7">
        <f t="shared" si="134"/>
        <v>2246.0210899117419</v>
      </c>
      <c r="Q653" s="7">
        <f t="shared" si="131"/>
        <v>131796.24376485177</v>
      </c>
      <c r="R653" s="10">
        <f t="shared" si="135"/>
        <v>1.9361337754110444E-2</v>
      </c>
      <c r="S653" s="7">
        <f t="shared" si="136"/>
        <v>1381.4009454604025</v>
      </c>
      <c r="T653" s="7">
        <f t="shared" si="132"/>
        <v>1507143.3506801375</v>
      </c>
      <c r="U653" s="10">
        <f t="shared" si="137"/>
        <v>0.22140472765250274</v>
      </c>
      <c r="V653" s="10"/>
      <c r="W653" s="8">
        <f t="shared" si="138"/>
        <v>1557.7854999042979</v>
      </c>
      <c r="X653" s="8">
        <f t="shared" si="133"/>
        <v>1105175.1600403159</v>
      </c>
      <c r="Y653" s="10">
        <f t="shared" si="129"/>
        <v>0.16235416837198274</v>
      </c>
      <c r="Z653" s="10">
        <f t="shared" si="139"/>
        <v>0.40293196494195238</v>
      </c>
      <c r="AA653" s="10"/>
    </row>
    <row r="654" spans="6:27" x14ac:dyDescent="0.2">
      <c r="F654">
        <v>4.5108845629968259</v>
      </c>
      <c r="G654" s="1">
        <f t="shared" si="140"/>
        <v>4510.8845629968264</v>
      </c>
      <c r="H654">
        <v>36.19355794380656</v>
      </c>
      <c r="I654" s="1">
        <v>600</v>
      </c>
      <c r="J654" s="1"/>
      <c r="K654" s="5">
        <v>1.3261437682935673</v>
      </c>
      <c r="L654" s="4">
        <f t="shared" si="130"/>
        <v>1326.1437682935673</v>
      </c>
      <c r="M654" s="5">
        <v>42.409372240751338</v>
      </c>
      <c r="N654" s="4">
        <v>600</v>
      </c>
      <c r="P654" s="7">
        <f t="shared" si="134"/>
        <v>2242.364321630002</v>
      </c>
      <c r="Q654" s="7">
        <f t="shared" si="131"/>
        <v>839460.10235612257</v>
      </c>
      <c r="R654" s="10">
        <f t="shared" si="135"/>
        <v>0.47733012289110566</v>
      </c>
      <c r="S654" s="7">
        <f t="shared" si="136"/>
        <v>1379.0833534429298</v>
      </c>
      <c r="T654" s="7">
        <f t="shared" si="132"/>
        <v>2802.5996757866055</v>
      </c>
      <c r="U654" s="10">
        <f t="shared" si="137"/>
        <v>1.5936019399886568E-3</v>
      </c>
      <c r="V654" s="10"/>
      <c r="W654" s="8">
        <f t="shared" si="138"/>
        <v>1554.6918295184901</v>
      </c>
      <c r="X654" s="8">
        <f t="shared" si="133"/>
        <v>52234.216289671051</v>
      </c>
      <c r="Y654" s="10">
        <f t="shared" si="129"/>
        <v>2.9701191052069812E-2</v>
      </c>
      <c r="Z654" s="10">
        <f t="shared" si="139"/>
        <v>0.17234033495403742</v>
      </c>
      <c r="AA654" s="10"/>
    </row>
    <row r="655" spans="6:27" x14ac:dyDescent="0.2">
      <c r="F655">
        <v>2.496651026099125</v>
      </c>
      <c r="G655" s="1">
        <f t="shared" si="140"/>
        <v>2496.6510260991249</v>
      </c>
      <c r="H655">
        <v>36.431617940947483</v>
      </c>
      <c r="I655" s="1">
        <v>600</v>
      </c>
      <c r="J655" s="1"/>
      <c r="K655" s="5">
        <v>1.4316458652632666</v>
      </c>
      <c r="L655" s="4">
        <f t="shared" si="130"/>
        <v>1431.6458652632666</v>
      </c>
      <c r="M655" s="5">
        <v>42.781007749817931</v>
      </c>
      <c r="N655" s="4">
        <v>600</v>
      </c>
      <c r="P655" s="7">
        <f t="shared" si="134"/>
        <v>2191.1210943059509</v>
      </c>
      <c r="Q655" s="7">
        <f t="shared" si="131"/>
        <v>576802.62352943781</v>
      </c>
      <c r="R655" s="10">
        <f t="shared" si="135"/>
        <v>0.28142068798834791</v>
      </c>
      <c r="S655" s="7">
        <f t="shared" si="136"/>
        <v>1346.6332591249779</v>
      </c>
      <c r="T655" s="7">
        <f t="shared" si="132"/>
        <v>7227.1432024237974</v>
      </c>
      <c r="U655" s="10">
        <f t="shared" si="137"/>
        <v>3.5261067291463459E-3</v>
      </c>
      <c r="V655" s="10"/>
      <c r="W655" s="8">
        <f t="shared" si="138"/>
        <v>1511.5697551135347</v>
      </c>
      <c r="X655" s="8">
        <f t="shared" si="133"/>
        <v>6387.8281687977878</v>
      </c>
      <c r="Y655" s="10">
        <f t="shared" si="129"/>
        <v>3.1166068333991831E-3</v>
      </c>
      <c r="Z655" s="10">
        <f t="shared" si="139"/>
        <v>5.5826578198911521E-2</v>
      </c>
      <c r="AA655" s="10"/>
    </row>
    <row r="656" spans="6:27" x14ac:dyDescent="0.2">
      <c r="F656">
        <v>5.3762455673411749</v>
      </c>
      <c r="G656" s="1">
        <f t="shared" si="140"/>
        <v>5376.245567341175</v>
      </c>
      <c r="H656">
        <v>36.484679394240999</v>
      </c>
      <c r="I656" s="1">
        <v>600</v>
      </c>
      <c r="J656" s="1"/>
      <c r="K656" s="5">
        <v>1.3841566227545314</v>
      </c>
      <c r="L656" s="4">
        <f t="shared" si="130"/>
        <v>1384.1566227545313</v>
      </c>
      <c r="M656" s="5">
        <v>42.82940762529423</v>
      </c>
      <c r="N656" s="4">
        <v>600</v>
      </c>
      <c r="P656" s="7">
        <f t="shared" si="134"/>
        <v>2184.5830540694978</v>
      </c>
      <c r="Q656" s="7">
        <f t="shared" si="131"/>
        <v>640682.47194761282</v>
      </c>
      <c r="R656" s="10">
        <f t="shared" si="135"/>
        <v>0.33440469980942805</v>
      </c>
      <c r="S656" s="7">
        <f t="shared" si="136"/>
        <v>1342.4966277409767</v>
      </c>
      <c r="T656" s="7">
        <f t="shared" si="132"/>
        <v>1735.5551845293971</v>
      </c>
      <c r="U656" s="10">
        <f t="shared" si="137"/>
        <v>9.0587433853302885E-4</v>
      </c>
      <c r="V656" s="10"/>
      <c r="W656" s="8">
        <f t="shared" si="138"/>
        <v>1506.0986572790914</v>
      </c>
      <c r="X656" s="8">
        <f t="shared" si="133"/>
        <v>14869.859783989004</v>
      </c>
      <c r="Y656" s="10">
        <f t="shared" si="129"/>
        <v>7.7613345377735322E-3</v>
      </c>
      <c r="Z656" s="10">
        <f t="shared" si="139"/>
        <v>8.8098436636375857E-2</v>
      </c>
      <c r="AA656" s="10"/>
    </row>
    <row r="657" spans="6:27" x14ac:dyDescent="0.2">
      <c r="F657">
        <v>5.3109315316821792</v>
      </c>
      <c r="G657" s="1">
        <f t="shared" si="140"/>
        <v>5310.9315316821794</v>
      </c>
      <c r="H657">
        <v>36.564494358781168</v>
      </c>
      <c r="I657" s="1">
        <v>600</v>
      </c>
      <c r="J657" s="1"/>
      <c r="K657" s="5">
        <v>1.2026993690472625</v>
      </c>
      <c r="L657" s="4">
        <f t="shared" si="130"/>
        <v>1202.6993690472625</v>
      </c>
      <c r="M657" s="5">
        <v>43.081295564651526</v>
      </c>
      <c r="N657" s="4">
        <v>600</v>
      </c>
      <c r="P657" s="7">
        <f t="shared" si="134"/>
        <v>2151.0467851651115</v>
      </c>
      <c r="Q657" s="7">
        <f t="shared" si="131"/>
        <v>899362.82165740058</v>
      </c>
      <c r="R657" s="10">
        <f t="shared" si="135"/>
        <v>0.62175711567712399</v>
      </c>
      <c r="S657" s="7">
        <f t="shared" si="136"/>
        <v>1321.29110262316</v>
      </c>
      <c r="T657" s="7">
        <f t="shared" si="132"/>
        <v>14063.99927253665</v>
      </c>
      <c r="U657" s="10">
        <f t="shared" si="137"/>
        <v>9.7228742527547003E-3</v>
      </c>
      <c r="V657" s="10"/>
      <c r="W657" s="8">
        <f t="shared" si="138"/>
        <v>1478.1438738598792</v>
      </c>
      <c r="X657" s="8">
        <f t="shared" si="133"/>
        <v>75869.675231467641</v>
      </c>
      <c r="Y657" s="10">
        <f t="shared" si="129"/>
        <v>5.2451034558383333E-2</v>
      </c>
      <c r="Z657" s="10">
        <f t="shared" si="139"/>
        <v>0.22902190846812742</v>
      </c>
      <c r="AA657" s="10"/>
    </row>
    <row r="658" spans="6:27" x14ac:dyDescent="0.2">
      <c r="F658">
        <v>4.5550568791553196</v>
      </c>
      <c r="G658" s="1">
        <f t="shared" si="140"/>
        <v>4555.0568791553196</v>
      </c>
      <c r="H658">
        <v>36.58715719015202</v>
      </c>
      <c r="I658" s="1">
        <v>600</v>
      </c>
      <c r="J658" s="1"/>
      <c r="K658" s="5">
        <v>2.2481899478615524</v>
      </c>
      <c r="L658" s="4">
        <f t="shared" si="130"/>
        <v>2248.1899478615524</v>
      </c>
      <c r="M658" s="5">
        <v>44.211447533492269</v>
      </c>
      <c r="N658" s="4">
        <v>600</v>
      </c>
      <c r="P658" s="7">
        <f t="shared" si="134"/>
        <v>2010.0860250266319</v>
      </c>
      <c r="Q658" s="7">
        <f t="shared" si="131"/>
        <v>56693.478069377757</v>
      </c>
      <c r="R658" s="10">
        <f t="shared" si="135"/>
        <v>1.1216751484960824E-2</v>
      </c>
      <c r="S658" s="7">
        <f t="shared" si="136"/>
        <v>1232.398034260334</v>
      </c>
      <c r="T658" s="7">
        <f t="shared" si="132"/>
        <v>1031833.211737625</v>
      </c>
      <c r="U658" s="10">
        <f t="shared" si="137"/>
        <v>0.20414723358172918</v>
      </c>
      <c r="V658" s="10"/>
      <c r="W658" s="8">
        <f t="shared" si="138"/>
        <v>1362.6049978298297</v>
      </c>
      <c r="X658" s="8">
        <f t="shared" si="133"/>
        <v>784260.70372268872</v>
      </c>
      <c r="Y658" s="10">
        <f t="shared" si="129"/>
        <v>0.15516524497426093</v>
      </c>
      <c r="Z658" s="10">
        <f t="shared" si="139"/>
        <v>0.3939101991244463</v>
      </c>
      <c r="AA658" s="10"/>
    </row>
    <row r="659" spans="6:27" x14ac:dyDescent="0.2">
      <c r="F659">
        <v>2.2349634813414925</v>
      </c>
      <c r="G659" s="1">
        <f t="shared" si="140"/>
        <v>2234.9634813414923</v>
      </c>
      <c r="H659">
        <v>36.698334823803052</v>
      </c>
      <c r="I659" s="1">
        <v>600</v>
      </c>
      <c r="J659" s="1"/>
      <c r="K659" s="5">
        <v>1.310008890249392</v>
      </c>
      <c r="L659" s="4">
        <f t="shared" si="130"/>
        <v>1310.0088902493922</v>
      </c>
      <c r="M659" s="5">
        <v>44.348355109418094</v>
      </c>
      <c r="N659" s="4">
        <v>600</v>
      </c>
      <c r="P659" s="7">
        <f t="shared" si="134"/>
        <v>1993.9989127859037</v>
      </c>
      <c r="Q659" s="7">
        <f t="shared" si="131"/>
        <v>467842.35092949757</v>
      </c>
      <c r="R659" s="10">
        <f t="shared" si="135"/>
        <v>0.27261581552168862</v>
      </c>
      <c r="S659" s="7">
        <f t="shared" si="136"/>
        <v>1222.2778570812122</v>
      </c>
      <c r="T659" s="7">
        <f t="shared" si="132"/>
        <v>7696.7341807562852</v>
      </c>
      <c r="U659" s="10">
        <f t="shared" si="137"/>
        <v>4.484954090564432E-3</v>
      </c>
      <c r="V659" s="10"/>
      <c r="W659" s="8">
        <f t="shared" si="138"/>
        <v>1349.6176731017415</v>
      </c>
      <c r="X659" s="8">
        <f t="shared" si="133"/>
        <v>1568.8556790445639</v>
      </c>
      <c r="Y659" s="10">
        <f t="shared" si="129"/>
        <v>9.1418587806091681E-4</v>
      </c>
      <c r="Z659" s="10">
        <f t="shared" si="139"/>
        <v>3.0235506909276663E-2</v>
      </c>
      <c r="AA659" s="10"/>
    </row>
    <row r="660" spans="6:27" x14ac:dyDescent="0.2">
      <c r="F660">
        <v>2.2280431881458993</v>
      </c>
      <c r="G660" s="1">
        <f t="shared" si="140"/>
        <v>2228.0431881458994</v>
      </c>
      <c r="H660">
        <v>36.777246788606298</v>
      </c>
      <c r="I660" s="1">
        <v>600</v>
      </c>
      <c r="J660" s="1"/>
      <c r="K660" s="5">
        <v>1.0978945894315015</v>
      </c>
      <c r="L660" s="4">
        <f t="shared" si="130"/>
        <v>1097.8945894315016</v>
      </c>
      <c r="M660" s="5">
        <v>44.492301119228706</v>
      </c>
      <c r="N660" s="4">
        <v>600</v>
      </c>
      <c r="P660" s="7">
        <f t="shared" si="134"/>
        <v>1977.3017229303193</v>
      </c>
      <c r="Q660" s="7">
        <f t="shared" si="131"/>
        <v>773356.90644860745</v>
      </c>
      <c r="R660" s="10">
        <f t="shared" si="135"/>
        <v>0.64159161381212215</v>
      </c>
      <c r="S660" s="7">
        <f t="shared" si="136"/>
        <v>1211.7792865865038</v>
      </c>
      <c r="T660" s="7">
        <f t="shared" si="132"/>
        <v>12969.724246086564</v>
      </c>
      <c r="U660" s="10">
        <f t="shared" si="137"/>
        <v>1.0759930169832743E-2</v>
      </c>
      <c r="V660" s="10"/>
      <c r="W660" s="8">
        <f t="shared" si="138"/>
        <v>1336.1802664464692</v>
      </c>
      <c r="X660" s="8">
        <f t="shared" si="133"/>
        <v>56780.063870481477</v>
      </c>
      <c r="Y660" s="10">
        <f t="shared" si="129"/>
        <v>4.710582204316096E-2</v>
      </c>
      <c r="Z660" s="10">
        <f t="shared" si="139"/>
        <v>0.21703875700704001</v>
      </c>
      <c r="AA660" s="10"/>
    </row>
    <row r="661" spans="6:27" x14ac:dyDescent="0.2">
      <c r="F661">
        <v>5.1402735927118792</v>
      </c>
      <c r="G661" s="1">
        <f t="shared" si="140"/>
        <v>5140.2735927118792</v>
      </c>
      <c r="H661">
        <v>36.800062731718079</v>
      </c>
      <c r="I661" s="1">
        <v>600</v>
      </c>
      <c r="J661" s="1"/>
      <c r="K661" s="5">
        <v>1.238592621967064</v>
      </c>
      <c r="L661" s="4">
        <f t="shared" si="130"/>
        <v>1238.5926219670639</v>
      </c>
      <c r="M661" s="5">
        <v>44.564138051617867</v>
      </c>
      <c r="N661" s="4">
        <v>600</v>
      </c>
      <c r="P661" s="7">
        <f t="shared" si="134"/>
        <v>1969.0508818080657</v>
      </c>
      <c r="Q661" s="7">
        <f t="shared" si="131"/>
        <v>533569.26936994446</v>
      </c>
      <c r="R661" s="10">
        <f t="shared" si="135"/>
        <v>0.34780340650298569</v>
      </c>
      <c r="S661" s="7">
        <f t="shared" si="136"/>
        <v>1206.5934988377614</v>
      </c>
      <c r="T661" s="7">
        <f t="shared" si="132"/>
        <v>1023.9438810442597</v>
      </c>
      <c r="U661" s="10">
        <f t="shared" si="137"/>
        <v>6.6745067667711158E-4</v>
      </c>
      <c r="V661" s="10"/>
      <c r="W661" s="8">
        <f t="shared" si="138"/>
        <v>1329.5561419043186</v>
      </c>
      <c r="X661" s="8">
        <f t="shared" si="133"/>
        <v>8274.3619593753265</v>
      </c>
      <c r="Y661" s="10">
        <f t="shared" si="129"/>
        <v>5.3935851281459958E-3</v>
      </c>
      <c r="Z661" s="10">
        <f t="shared" si="139"/>
        <v>7.3441031638628251E-2</v>
      </c>
      <c r="AA661" s="10"/>
    </row>
    <row r="662" spans="6:27" x14ac:dyDescent="0.2">
      <c r="F662">
        <v>2.3412415106536133</v>
      </c>
      <c r="G662" s="1">
        <f t="shared" si="140"/>
        <v>2341.2415106536132</v>
      </c>
      <c r="H662">
        <v>36.851306863339751</v>
      </c>
      <c r="I662" s="1">
        <v>600</v>
      </c>
      <c r="J662" s="1"/>
      <c r="K662" s="5">
        <v>1.1916960922283797</v>
      </c>
      <c r="L662" s="4">
        <f t="shared" si="130"/>
        <v>1191.6960922283797</v>
      </c>
      <c r="M662" s="5">
        <v>44.641107160894308</v>
      </c>
      <c r="N662" s="4">
        <v>600</v>
      </c>
      <c r="P662" s="7">
        <f t="shared" si="134"/>
        <v>1960.2704140289961</v>
      </c>
      <c r="Q662" s="7">
        <f t="shared" si="131"/>
        <v>590706.4881312775</v>
      </c>
      <c r="R662" s="10">
        <f t="shared" si="135"/>
        <v>0.41594959961499917</v>
      </c>
      <c r="S662" s="7">
        <f t="shared" si="136"/>
        <v>1201.0763117280831</v>
      </c>
      <c r="T662" s="7">
        <f t="shared" si="132"/>
        <v>87.988517862614856</v>
      </c>
      <c r="U662" s="10">
        <f t="shared" si="137"/>
        <v>6.1957654962371437E-5</v>
      </c>
      <c r="V662" s="10"/>
      <c r="W662" s="8">
        <f t="shared" si="138"/>
        <v>1322.518339083035</v>
      </c>
      <c r="X662" s="8">
        <f t="shared" si="133"/>
        <v>17114.460272100368</v>
      </c>
      <c r="Y662" s="10">
        <f t="shared" si="129"/>
        <v>1.2051252256137228E-2</v>
      </c>
      <c r="Z662" s="10">
        <f t="shared" si="139"/>
        <v>0.10977819572272642</v>
      </c>
      <c r="AA662" s="10"/>
    </row>
    <row r="663" spans="6:27" x14ac:dyDescent="0.2">
      <c r="F663">
        <v>5.0216336640692028</v>
      </c>
      <c r="G663" s="1">
        <f t="shared" si="140"/>
        <v>5021.6336640692025</v>
      </c>
      <c r="H663">
        <v>36.88251643680902</v>
      </c>
      <c r="I663" s="1">
        <v>600</v>
      </c>
      <c r="J663" s="1"/>
      <c r="K663" s="5">
        <v>1.0208432430335967</v>
      </c>
      <c r="L663" s="4">
        <f t="shared" si="130"/>
        <v>1020.8432430335968</v>
      </c>
      <c r="M663" s="5">
        <v>44.861574778090336</v>
      </c>
      <c r="N663" s="4">
        <v>600</v>
      </c>
      <c r="P663" s="7">
        <f t="shared" si="134"/>
        <v>1935.457295578399</v>
      </c>
      <c r="Q663" s="7">
        <f t="shared" si="131"/>
        <v>836518.86511242623</v>
      </c>
      <c r="R663" s="10">
        <f t="shared" si="135"/>
        <v>0.80270805773288023</v>
      </c>
      <c r="S663" s="7">
        <f t="shared" si="136"/>
        <v>1185.4933077382502</v>
      </c>
      <c r="T663" s="7">
        <f t="shared" si="132"/>
        <v>27109.643807246572</v>
      </c>
      <c r="U663" s="10">
        <f t="shared" si="137"/>
        <v>2.6013913653244937E-2</v>
      </c>
      <c r="V663" s="10"/>
      <c r="W663" s="8">
        <f t="shared" si="138"/>
        <v>1302.6939522694106</v>
      </c>
      <c r="X663" s="8">
        <f t="shared" si="133"/>
        <v>79439.822296731276</v>
      </c>
      <c r="Y663" s="10">
        <f t="shared" si="129"/>
        <v>7.6228986723310993E-2</v>
      </c>
      <c r="Z663" s="10">
        <f t="shared" si="139"/>
        <v>0.27609597375425632</v>
      </c>
      <c r="AA663" s="10"/>
    </row>
    <row r="664" spans="6:27" x14ac:dyDescent="0.2">
      <c r="F664">
        <v>2.4425654087314679</v>
      </c>
      <c r="G664" s="1">
        <f t="shared" si="140"/>
        <v>2442.5654087314679</v>
      </c>
      <c r="H664">
        <v>36.891247333893389</v>
      </c>
      <c r="I664" s="1">
        <v>600</v>
      </c>
      <c r="J664" s="1"/>
      <c r="K664" s="5">
        <v>1.1133662628143981</v>
      </c>
      <c r="L664" s="4">
        <f t="shared" si="130"/>
        <v>1113.3662628143982</v>
      </c>
      <c r="M664" s="5">
        <v>45.301727511676695</v>
      </c>
      <c r="N664" s="4">
        <v>600</v>
      </c>
      <c r="P664" s="7">
        <f t="shared" si="134"/>
        <v>1887.3703414784802</v>
      </c>
      <c r="Q664" s="7">
        <f t="shared" si="131"/>
        <v>599082.31378863449</v>
      </c>
      <c r="R664" s="10">
        <f t="shared" si="135"/>
        <v>0.48329286556819345</v>
      </c>
      <c r="S664" s="7">
        <f t="shared" si="136"/>
        <v>1155.3288709816475</v>
      </c>
      <c r="T664" s="7">
        <f t="shared" si="132"/>
        <v>1760.8604841980978</v>
      </c>
      <c r="U664" s="10">
        <f t="shared" si="137"/>
        <v>1.4205248422241776E-3</v>
      </c>
      <c r="V664" s="10"/>
      <c r="W664" s="8">
        <f t="shared" si="138"/>
        <v>1264.5427171432602</v>
      </c>
      <c r="X664" s="8">
        <f t="shared" si="133"/>
        <v>22854.320343446518</v>
      </c>
      <c r="Y664" s="10">
        <f t="shared" si="129"/>
        <v>1.843708237612017E-2</v>
      </c>
      <c r="Z664" s="10">
        <f t="shared" si="139"/>
        <v>0.13578321831552001</v>
      </c>
      <c r="AA664" s="10"/>
    </row>
    <row r="665" spans="6:27" x14ac:dyDescent="0.2">
      <c r="F665">
        <v>4.1719213945335518</v>
      </c>
      <c r="G665" s="1">
        <f t="shared" si="140"/>
        <v>4171.9213945335514</v>
      </c>
      <c r="H665">
        <v>37.142874560806462</v>
      </c>
      <c r="I665" s="1">
        <v>600</v>
      </c>
      <c r="J665" s="1"/>
      <c r="K665" s="5">
        <v>1.3357001311016232</v>
      </c>
      <c r="L665" s="4">
        <f t="shared" si="130"/>
        <v>1335.7001311016231</v>
      </c>
      <c r="M665" s="5">
        <v>45.737082921820338</v>
      </c>
      <c r="N665" s="4">
        <v>600</v>
      </c>
      <c r="P665" s="7">
        <f t="shared" si="134"/>
        <v>1841.6267332821828</v>
      </c>
      <c r="Q665" s="7">
        <f t="shared" si="131"/>
        <v>255961.72679396631</v>
      </c>
      <c r="R665" s="10">
        <f t="shared" si="135"/>
        <v>0.14346867723786544</v>
      </c>
      <c r="S665" s="7">
        <f t="shared" si="136"/>
        <v>1126.6773275950179</v>
      </c>
      <c r="T665" s="7">
        <f t="shared" si="132"/>
        <v>43690.532385760896</v>
      </c>
      <c r="U665" s="10">
        <f t="shared" si="137"/>
        <v>2.4488906867895829E-2</v>
      </c>
      <c r="V665" s="10"/>
      <c r="W665" s="8">
        <f t="shared" si="138"/>
        <v>1228.5755446257333</v>
      </c>
      <c r="X665" s="8">
        <f t="shared" si="133"/>
        <v>11475.677027630398</v>
      </c>
      <c r="Y665" s="10">
        <f t="shared" si="129"/>
        <v>6.4322124412308918E-3</v>
      </c>
      <c r="Z665" s="10">
        <f t="shared" si="139"/>
        <v>8.0201075062812544E-2</v>
      </c>
      <c r="AA665" s="10"/>
    </row>
    <row r="666" spans="6:27" x14ac:dyDescent="0.2">
      <c r="F666">
        <v>3.414284802455918</v>
      </c>
      <c r="G666" s="1">
        <f t="shared" si="140"/>
        <v>3414.284802455918</v>
      </c>
      <c r="H666">
        <v>37.182782637025774</v>
      </c>
      <c r="I666" s="1">
        <v>600</v>
      </c>
      <c r="J666" s="1"/>
      <c r="K666" s="5">
        <v>1.2057786085648432</v>
      </c>
      <c r="L666" s="4">
        <f t="shared" si="130"/>
        <v>1205.7786085648431</v>
      </c>
      <c r="M666" s="5">
        <v>46.246822784639811</v>
      </c>
      <c r="N666" s="4">
        <v>600</v>
      </c>
      <c r="P666" s="7">
        <f t="shared" si="134"/>
        <v>1790.2420562708937</v>
      </c>
      <c r="Q666" s="7">
        <f t="shared" si="131"/>
        <v>341597.52170444332</v>
      </c>
      <c r="R666" s="10">
        <f t="shared" si="135"/>
        <v>0.234952224621684</v>
      </c>
      <c r="S666" s="7">
        <f t="shared" si="136"/>
        <v>1094.5427585587324</v>
      </c>
      <c r="T666" s="7">
        <f t="shared" si="132"/>
        <v>12373.414326581957</v>
      </c>
      <c r="U666" s="10">
        <f t="shared" si="137"/>
        <v>8.510486866797522E-3</v>
      </c>
      <c r="V666" s="10"/>
      <c r="W666" s="8">
        <f t="shared" si="138"/>
        <v>1188.5466479298725</v>
      </c>
      <c r="X666" s="8">
        <f t="shared" si="133"/>
        <v>296.940467325177</v>
      </c>
      <c r="Y666" s="10">
        <f t="shared" si="129"/>
        <v>2.0423691316653162E-4</v>
      </c>
      <c r="Z666" s="10">
        <f t="shared" si="139"/>
        <v>1.4291148070275237E-2</v>
      </c>
      <c r="AA666" s="10"/>
    </row>
    <row r="667" spans="6:27" x14ac:dyDescent="0.2">
      <c r="F667">
        <v>3.8971337893039864</v>
      </c>
      <c r="G667" s="1">
        <f t="shared" si="140"/>
        <v>3897.1337893039863</v>
      </c>
      <c r="H667">
        <v>37.499235184865519</v>
      </c>
      <c r="I667" s="1">
        <v>600</v>
      </c>
      <c r="J667" s="1"/>
      <c r="K667" s="5">
        <v>1.1148637049454024</v>
      </c>
      <c r="L667" s="4">
        <f t="shared" si="130"/>
        <v>1114.8637049454023</v>
      </c>
      <c r="M667" s="5">
        <v>46.588671947492962</v>
      </c>
      <c r="N667" s="4">
        <v>600</v>
      </c>
      <c r="P667" s="7">
        <f t="shared" si="134"/>
        <v>1757.03027636703</v>
      </c>
      <c r="Q667" s="7">
        <f t="shared" si="131"/>
        <v>412377.90545140835</v>
      </c>
      <c r="R667" s="10">
        <f t="shared" si="135"/>
        <v>0.33178124652195701</v>
      </c>
      <c r="S667" s="7">
        <f t="shared" si="136"/>
        <v>1073.8014874010717</v>
      </c>
      <c r="T667" s="7">
        <f t="shared" si="132"/>
        <v>1686.1057096579382</v>
      </c>
      <c r="U667" s="10">
        <f t="shared" si="137"/>
        <v>1.3565669904301344E-3</v>
      </c>
      <c r="V667" s="10"/>
      <c r="W667" s="8">
        <f t="shared" si="138"/>
        <v>1162.8828852768947</v>
      </c>
      <c r="X667" s="8">
        <f t="shared" si="133"/>
        <v>2305.8416797083873</v>
      </c>
      <c r="Y667" s="10">
        <f t="shared" si="129"/>
        <v>1.8551794765495218E-3</v>
      </c>
      <c r="Z667" s="10">
        <f t="shared" si="139"/>
        <v>4.3071794443110004E-2</v>
      </c>
      <c r="AA667" s="10"/>
    </row>
    <row r="668" spans="6:27" x14ac:dyDescent="0.2">
      <c r="F668">
        <v>4.7967984405697006</v>
      </c>
      <c r="G668" s="1">
        <f t="shared" si="140"/>
        <v>4796.7984405697007</v>
      </c>
      <c r="H668">
        <v>37.809814177716831</v>
      </c>
      <c r="I668" s="1">
        <v>600</v>
      </c>
      <c r="J668" s="1"/>
      <c r="K668" s="5">
        <v>1.001928080493897</v>
      </c>
      <c r="L668" s="4">
        <f t="shared" si="130"/>
        <v>1001.928080493897</v>
      </c>
      <c r="M668" s="5">
        <v>47.165799795636929</v>
      </c>
      <c r="N668" s="4">
        <v>600</v>
      </c>
      <c r="P668" s="7">
        <f t="shared" si="134"/>
        <v>1703.1114975554831</v>
      </c>
      <c r="Q668" s="7">
        <f t="shared" si="131"/>
        <v>491658.18436216214</v>
      </c>
      <c r="R668" s="10">
        <f t="shared" si="135"/>
        <v>0.48976774039972493</v>
      </c>
      <c r="S668" s="7">
        <f t="shared" si="136"/>
        <v>1040.1762809177492</v>
      </c>
      <c r="T668" s="7">
        <f t="shared" si="132"/>
        <v>1462.924835663164</v>
      </c>
      <c r="U668" s="10">
        <f t="shared" si="137"/>
        <v>1.4572998353864644E-3</v>
      </c>
      <c r="V668" s="10"/>
      <c r="W668" s="8">
        <f t="shared" si="138"/>
        <v>1121.5630755887728</v>
      </c>
      <c r="X668" s="8">
        <f t="shared" si="133"/>
        <v>14312.532051350947</v>
      </c>
      <c r="Y668" s="10">
        <f t="shared" si="129"/>
        <v>1.425749983452989E-2</v>
      </c>
      <c r="Z668" s="10">
        <f t="shared" si="139"/>
        <v>0.11940477308102004</v>
      </c>
      <c r="AA668" s="10"/>
    </row>
    <row r="669" spans="6:27" x14ac:dyDescent="0.2">
      <c r="F669">
        <v>2.4391801826927484</v>
      </c>
      <c r="G669" s="1">
        <f t="shared" si="140"/>
        <v>2439.1801826927485</v>
      </c>
      <c r="H669">
        <v>37.83043694327408</v>
      </c>
      <c r="I669" s="1">
        <v>600</v>
      </c>
      <c r="J669" s="1"/>
      <c r="K669" s="5">
        <v>0.94593068604881814</v>
      </c>
      <c r="L669" s="4">
        <f t="shared" si="130"/>
        <v>945.93068604881819</v>
      </c>
      <c r="M669" s="5">
        <v>47.46463928575001</v>
      </c>
      <c r="N669" s="4">
        <v>600</v>
      </c>
      <c r="P669" s="7">
        <f t="shared" si="134"/>
        <v>1676.2050683621962</v>
      </c>
      <c r="Q669" s="7">
        <f t="shared" si="131"/>
        <v>533300.6734631859</v>
      </c>
      <c r="R669" s="10">
        <f t="shared" si="135"/>
        <v>0.59600994119314932</v>
      </c>
      <c r="S669" s="7">
        <f t="shared" si="136"/>
        <v>1023.4189996163971</v>
      </c>
      <c r="T669" s="7">
        <f t="shared" si="132"/>
        <v>6004.4387395474278</v>
      </c>
      <c r="U669" s="10">
        <f t="shared" si="137"/>
        <v>6.7104831441818355E-3</v>
      </c>
      <c r="V669" s="10"/>
      <c r="W669" s="8">
        <f t="shared" si="138"/>
        <v>1101.1020857881613</v>
      </c>
      <c r="X669" s="8">
        <f t="shared" si="133"/>
        <v>24078.163297067003</v>
      </c>
      <c r="Y669" s="10">
        <f t="shared" si="129"/>
        <v>2.6909444155642153E-2</v>
      </c>
      <c r="Z669" s="10">
        <f t="shared" si="139"/>
        <v>0.1640409831586063</v>
      </c>
      <c r="AA669" s="10"/>
    </row>
    <row r="670" spans="6:27" x14ac:dyDescent="0.2">
      <c r="F670">
        <v>5.0158220144446171</v>
      </c>
      <c r="G670" s="1">
        <f t="shared" si="140"/>
        <v>5015.8220144446168</v>
      </c>
      <c r="H670">
        <v>38.126557723157575</v>
      </c>
      <c r="I670" s="1">
        <v>600</v>
      </c>
      <c r="J670" s="1"/>
      <c r="K670" s="5">
        <v>1.6467018793047676</v>
      </c>
      <c r="L670" s="4">
        <f t="shared" si="130"/>
        <v>1646.7018793047675</v>
      </c>
      <c r="M670" s="5">
        <v>47.661770498695752</v>
      </c>
      <c r="N670" s="4">
        <v>600</v>
      </c>
      <c r="P670" s="7">
        <f t="shared" si="134"/>
        <v>1658.8191907594955</v>
      </c>
      <c r="Q670" s="7">
        <f t="shared" si="131"/>
        <v>146.82923689088233</v>
      </c>
      <c r="R670" s="10">
        <f t="shared" si="135"/>
        <v>5.4148019840718285E-5</v>
      </c>
      <c r="S670" s="7">
        <f t="shared" si="136"/>
        <v>1012.5990334405884</v>
      </c>
      <c r="T670" s="7">
        <f t="shared" si="132"/>
        <v>402086.41913305089</v>
      </c>
      <c r="U670" s="10">
        <f t="shared" si="137"/>
        <v>0.14828234391138351</v>
      </c>
      <c r="V670" s="10"/>
      <c r="W670" s="8">
        <f t="shared" si="138"/>
        <v>1087.9366646071951</v>
      </c>
      <c r="X670" s="8">
        <f t="shared" si="133"/>
        <v>312218.56515602424</v>
      </c>
      <c r="Y670" s="10">
        <f t="shared" si="129"/>
        <v>0.11514067238034398</v>
      </c>
      <c r="Z670" s="10">
        <f t="shared" si="139"/>
        <v>0.33932384587638986</v>
      </c>
      <c r="AA670" s="10"/>
    </row>
    <row r="671" spans="6:27" x14ac:dyDescent="0.2">
      <c r="F671">
        <v>1.8516319543112678</v>
      </c>
      <c r="G671" s="1">
        <f t="shared" si="140"/>
        <v>1851.6319543112679</v>
      </c>
      <c r="H671">
        <v>38.68316763834391</v>
      </c>
      <c r="I671" s="1">
        <v>600</v>
      </c>
      <c r="J671" s="1"/>
      <c r="K671" s="5">
        <v>1.9005407095692279</v>
      </c>
      <c r="L671" s="4">
        <f t="shared" si="130"/>
        <v>1900.5407095692278</v>
      </c>
      <c r="M671" s="5">
        <v>47.874941045539238</v>
      </c>
      <c r="N671" s="4">
        <v>600</v>
      </c>
      <c r="P671" s="7">
        <f t="shared" si="134"/>
        <v>1640.3349669997456</v>
      </c>
      <c r="Q671" s="7">
        <f t="shared" si="131"/>
        <v>67707.028466135671</v>
      </c>
      <c r="R671" s="10">
        <f t="shared" si="135"/>
        <v>1.8744739124235563E-2</v>
      </c>
      <c r="S671" s="7">
        <f t="shared" si="136"/>
        <v>1001.1023685742705</v>
      </c>
      <c r="T671" s="7">
        <f t="shared" si="132"/>
        <v>808989.3292517612</v>
      </c>
      <c r="U671" s="10">
        <f t="shared" si="137"/>
        <v>0.22396927283109377</v>
      </c>
      <c r="V671" s="10"/>
      <c r="W671" s="8">
        <f t="shared" si="138"/>
        <v>1073.9872364288408</v>
      </c>
      <c r="X671" s="8">
        <f t="shared" si="133"/>
        <v>683190.64396043657</v>
      </c>
      <c r="Y671" s="10">
        <f t="shared" si="129"/>
        <v>0.18914181707977398</v>
      </c>
      <c r="Z671" s="10">
        <f t="shared" si="139"/>
        <v>0.4349043769379356</v>
      </c>
      <c r="AA671" s="10"/>
    </row>
    <row r="672" spans="6:27" x14ac:dyDescent="0.2">
      <c r="F672">
        <v>3.8658347916883131</v>
      </c>
      <c r="G672" s="1">
        <f t="shared" si="140"/>
        <v>3865.8347916883131</v>
      </c>
      <c r="H672">
        <v>39.112700296135181</v>
      </c>
      <c r="I672" s="1">
        <v>600</v>
      </c>
      <c r="J672" s="1"/>
      <c r="K672" s="5">
        <v>1.0793464720390877</v>
      </c>
      <c r="L672" s="4">
        <f t="shared" si="130"/>
        <v>1079.3464720390878</v>
      </c>
      <c r="M672" s="5">
        <v>47.96190358889568</v>
      </c>
      <c r="N672" s="4">
        <v>600</v>
      </c>
      <c r="P672" s="7">
        <f t="shared" si="134"/>
        <v>1632.886981628239</v>
      </c>
      <c r="Q672" s="7">
        <f t="shared" si="131"/>
        <v>306407.09575621726</v>
      </c>
      <c r="R672" s="10">
        <f t="shared" si="135"/>
        <v>0.26301290964615492</v>
      </c>
      <c r="S672" s="7">
        <f t="shared" si="136"/>
        <v>996.47193116873154</v>
      </c>
      <c r="T672" s="7">
        <f t="shared" si="132"/>
        <v>6868.1895244723428</v>
      </c>
      <c r="U672" s="10">
        <f t="shared" si="137"/>
        <v>5.8954982957376842E-3</v>
      </c>
      <c r="V672" s="10"/>
      <c r="W672" s="8">
        <f t="shared" si="138"/>
        <v>1068.3803457692982</v>
      </c>
      <c r="X672" s="8">
        <f t="shared" si="133"/>
        <v>120.2559253649692</v>
      </c>
      <c r="Y672" s="10">
        <f t="shared" si="129"/>
        <v>1.0322496205373736E-4</v>
      </c>
      <c r="Z672" s="10">
        <f t="shared" si="139"/>
        <v>1.0159968604958254E-2</v>
      </c>
      <c r="AA672" s="10"/>
    </row>
    <row r="673" spans="6:27" x14ac:dyDescent="0.2">
      <c r="F673">
        <v>1.9640892009162385</v>
      </c>
      <c r="G673" s="1">
        <f t="shared" si="140"/>
        <v>1964.0892009162385</v>
      </c>
      <c r="H673">
        <v>39.351036464790518</v>
      </c>
      <c r="I673" s="1">
        <v>600</v>
      </c>
      <c r="J673" s="1"/>
      <c r="K673" s="5">
        <v>1.0147699012456668</v>
      </c>
      <c r="L673" s="4">
        <f t="shared" si="130"/>
        <v>1014.7699012456668</v>
      </c>
      <c r="M673" s="5">
        <v>48.371603288526593</v>
      </c>
      <c r="N673" s="4">
        <v>600</v>
      </c>
      <c r="P673" s="7">
        <f t="shared" si="134"/>
        <v>1598.5011412738208</v>
      </c>
      <c r="Q673" s="7">
        <f t="shared" si="131"/>
        <v>340742.16058480641</v>
      </c>
      <c r="R673" s="10">
        <f t="shared" si="135"/>
        <v>0.33089539125784334</v>
      </c>
      <c r="S673" s="7">
        <f t="shared" si="136"/>
        <v>975.10906969177404</v>
      </c>
      <c r="T673" s="7">
        <f t="shared" si="132"/>
        <v>1572.9815595462558</v>
      </c>
      <c r="U673" s="10">
        <f t="shared" si="137"/>
        <v>1.5275255274959938E-3</v>
      </c>
      <c r="V673" s="10"/>
      <c r="W673" s="8">
        <f t="shared" si="138"/>
        <v>1042.5972188439664</v>
      </c>
      <c r="X673" s="8">
        <f t="shared" si="133"/>
        <v>774.35960471663464</v>
      </c>
      <c r="Y673" s="10">
        <f t="shared" si="129"/>
        <v>7.5198215547267716E-4</v>
      </c>
      <c r="Z673" s="10">
        <f t="shared" si="139"/>
        <v>2.7422293038195714E-2</v>
      </c>
      <c r="AA673" s="10"/>
    </row>
    <row r="674" spans="6:27" x14ac:dyDescent="0.2">
      <c r="F674">
        <v>2.9056154352850831</v>
      </c>
      <c r="G674" s="1">
        <f t="shared" si="140"/>
        <v>2905.6154352850831</v>
      </c>
      <c r="H674">
        <v>39.489157234807379</v>
      </c>
      <c r="I674" s="1">
        <v>600</v>
      </c>
      <c r="J674" s="1"/>
      <c r="K674" s="5">
        <v>0.95228023446639831</v>
      </c>
      <c r="L674" s="4">
        <f t="shared" si="130"/>
        <v>952.28023446639827</v>
      </c>
      <c r="M674" s="5">
        <v>48.487129687800639</v>
      </c>
      <c r="N674" s="4">
        <v>600</v>
      </c>
      <c r="P674" s="7">
        <f t="shared" si="134"/>
        <v>1589.0100894169468</v>
      </c>
      <c r="Q674" s="7">
        <f t="shared" si="131"/>
        <v>405424.90818534658</v>
      </c>
      <c r="R674" s="10">
        <f t="shared" si="135"/>
        <v>0.44707551615294466</v>
      </c>
      <c r="S674" s="7">
        <f t="shared" si="136"/>
        <v>969.21690471574573</v>
      </c>
      <c r="T674" s="7">
        <f t="shared" si="132"/>
        <v>286.8507991351313</v>
      </c>
      <c r="U674" s="10">
        <f t="shared" si="137"/>
        <v>3.163199065795796E-4</v>
      </c>
      <c r="V674" s="10"/>
      <c r="W674" s="8">
        <f t="shared" si="138"/>
        <v>1035.5102935937948</v>
      </c>
      <c r="X674" s="8">
        <f t="shared" si="133"/>
        <v>6927.2427423499248</v>
      </c>
      <c r="Y674" s="10">
        <f t="shared" si="129"/>
        <v>7.6389007237241289E-3</v>
      </c>
      <c r="Z674" s="10">
        <f t="shared" si="139"/>
        <v>8.7400805051922312E-2</v>
      </c>
      <c r="AA674" s="10"/>
    </row>
    <row r="675" spans="6:27" x14ac:dyDescent="0.2">
      <c r="F675">
        <v>1.9873952846663918</v>
      </c>
      <c r="G675" s="1">
        <f t="shared" si="140"/>
        <v>1987.3952846663917</v>
      </c>
      <c r="H675">
        <v>39.615121220053254</v>
      </c>
      <c r="I675" s="1">
        <v>600</v>
      </c>
      <c r="J675" s="1"/>
      <c r="K675" s="5">
        <v>1.1070532360665086</v>
      </c>
      <c r="L675" s="4">
        <f t="shared" si="130"/>
        <v>1107.0532360665086</v>
      </c>
      <c r="M675" s="5">
        <v>49.067161975028739</v>
      </c>
      <c r="N675" s="4">
        <v>600</v>
      </c>
      <c r="P675" s="7">
        <f t="shared" si="134"/>
        <v>1542.6665972806331</v>
      </c>
      <c r="Q675" s="7">
        <f t="shared" si="131"/>
        <v>189759.00046826736</v>
      </c>
      <c r="R675" s="10">
        <f t="shared" si="135"/>
        <v>0.15483365738959892</v>
      </c>
      <c r="S675" s="7">
        <f t="shared" si="136"/>
        <v>940.47331322516152</v>
      </c>
      <c r="T675" s="7">
        <f t="shared" si="132"/>
        <v>27748.870693829143</v>
      </c>
      <c r="U675" s="10">
        <f t="shared" si="137"/>
        <v>2.2641661936215262E-2</v>
      </c>
      <c r="V675" s="10"/>
      <c r="W675" s="8">
        <f t="shared" si="138"/>
        <v>1001.0887983601494</v>
      </c>
      <c r="X675" s="8">
        <f t="shared" si="133"/>
        <v>11228.462058424868</v>
      </c>
      <c r="Y675" s="10">
        <f t="shared" si="129"/>
        <v>9.1618518387853558E-3</v>
      </c>
      <c r="Z675" s="10">
        <f t="shared" si="139"/>
        <v>9.571756285439656E-2</v>
      </c>
      <c r="AA675" s="10"/>
    </row>
    <row r="676" spans="6:27" x14ac:dyDescent="0.2">
      <c r="F676">
        <v>1.8490547054823621</v>
      </c>
      <c r="G676" s="1">
        <f t="shared" si="140"/>
        <v>1849.0547054823621</v>
      </c>
      <c r="H676">
        <v>39.798655009857875</v>
      </c>
      <c r="I676" s="1">
        <v>600</v>
      </c>
      <c r="J676" s="1"/>
      <c r="K676" s="5">
        <v>0.86876950591839486</v>
      </c>
      <c r="L676" s="4">
        <f t="shared" si="130"/>
        <v>868.76950591839488</v>
      </c>
      <c r="M676" s="5">
        <v>49.575876984906152</v>
      </c>
      <c r="N676" s="4">
        <v>600</v>
      </c>
      <c r="P676" s="7">
        <f t="shared" si="134"/>
        <v>1503.7416387410144</v>
      </c>
      <c r="Q676" s="7">
        <f t="shared" si="131"/>
        <v>403189.60946130636</v>
      </c>
      <c r="R676" s="10">
        <f t="shared" si="135"/>
        <v>0.53419546175681587</v>
      </c>
      <c r="S676" s="7">
        <f t="shared" si="136"/>
        <v>916.36574247663566</v>
      </c>
      <c r="T676" s="7">
        <f t="shared" si="132"/>
        <v>2265.4017345080156</v>
      </c>
      <c r="U676" s="10">
        <f t="shared" si="137"/>
        <v>3.0014844064237709E-3</v>
      </c>
      <c r="V676" s="10"/>
      <c r="W676" s="8">
        <f t="shared" si="138"/>
        <v>972.41054020345734</v>
      </c>
      <c r="X676" s="8">
        <f t="shared" si="133"/>
        <v>10741.463987677493</v>
      </c>
      <c r="Y676" s="10">
        <f t="shared" si="129"/>
        <v>1.4231620012500001E-2</v>
      </c>
      <c r="Z676" s="10">
        <f t="shared" si="139"/>
        <v>0.11929635372675898</v>
      </c>
      <c r="AA676" s="10"/>
    </row>
    <row r="677" spans="6:27" x14ac:dyDescent="0.2">
      <c r="F677">
        <v>1.7151613126754084</v>
      </c>
      <c r="G677" s="1">
        <f t="shared" si="140"/>
        <v>1715.1613126754085</v>
      </c>
      <c r="H677">
        <v>40.023399980149854</v>
      </c>
      <c r="I677" s="1">
        <v>600</v>
      </c>
      <c r="J677" s="1"/>
      <c r="K677" s="5">
        <v>0.80933133863427886</v>
      </c>
      <c r="L677" s="4">
        <f t="shared" si="130"/>
        <v>809.33133863427884</v>
      </c>
      <c r="M677" s="5">
        <v>50.260670686923675</v>
      </c>
      <c r="N677" s="4">
        <v>600</v>
      </c>
      <c r="P677" s="7">
        <f t="shared" si="134"/>
        <v>1453.7265445474388</v>
      </c>
      <c r="Q677" s="7">
        <f t="shared" si="131"/>
        <v>415245.18140386388</v>
      </c>
      <c r="R677" s="10">
        <f t="shared" si="135"/>
        <v>0.63394544670542863</v>
      </c>
      <c r="S677" s="7">
        <f t="shared" si="136"/>
        <v>885.43663619979691</v>
      </c>
      <c r="T677" s="7">
        <f t="shared" si="132"/>
        <v>5792.0163175360512</v>
      </c>
      <c r="U677" s="10">
        <f t="shared" si="137"/>
        <v>8.8425405909149865E-3</v>
      </c>
      <c r="V677" s="10"/>
      <c r="W677" s="8">
        <f t="shared" si="138"/>
        <v>935.87105255822803</v>
      </c>
      <c r="X677" s="8">
        <f t="shared" si="133"/>
        <v>16012.299199954901</v>
      </c>
      <c r="Y677" s="10">
        <f t="shared" si="129"/>
        <v>2.4445615804084882E-2</v>
      </c>
      <c r="Z677" s="10">
        <f t="shared" si="139"/>
        <v>0.15635093796995553</v>
      </c>
      <c r="AA677" s="10"/>
    </row>
    <row r="678" spans="6:27" x14ac:dyDescent="0.2">
      <c r="F678">
        <v>1.6123047876580006</v>
      </c>
      <c r="G678" s="1">
        <f t="shared" si="140"/>
        <v>1612.3047876580006</v>
      </c>
      <c r="H678">
        <v>40.432005224273894</v>
      </c>
      <c r="I678" s="1">
        <v>600</v>
      </c>
      <c r="J678" s="1"/>
      <c r="K678" s="5">
        <v>1.3966283263302179</v>
      </c>
      <c r="L678" s="4">
        <f t="shared" si="130"/>
        <v>1396.628326330218</v>
      </c>
      <c r="M678" s="5">
        <v>50.346486986250888</v>
      </c>
      <c r="N678" s="4">
        <v>600</v>
      </c>
      <c r="P678" s="7">
        <f t="shared" si="134"/>
        <v>1447.6430522403177</v>
      </c>
      <c r="Q678" s="7">
        <f t="shared" si="131"/>
        <v>2602.502259682602</v>
      </c>
      <c r="R678" s="10">
        <f t="shared" si="135"/>
        <v>1.334226072308731E-3</v>
      </c>
      <c r="S678" s="7">
        <f t="shared" si="136"/>
        <v>881.67825115488006</v>
      </c>
      <c r="T678" s="7">
        <f t="shared" si="132"/>
        <v>265173.57992308616</v>
      </c>
      <c r="U678" s="10">
        <f t="shared" si="137"/>
        <v>0.13594666544649761</v>
      </c>
      <c r="V678" s="10"/>
      <c r="W678" s="8">
        <f t="shared" si="138"/>
        <v>931.45022887250707</v>
      </c>
      <c r="X678" s="8">
        <f t="shared" si="133"/>
        <v>216390.66235437558</v>
      </c>
      <c r="Y678" s="10">
        <f t="shared" si="129"/>
        <v>0.11093710387501243</v>
      </c>
      <c r="Z678" s="10">
        <f t="shared" si="139"/>
        <v>0.33307222020908983</v>
      </c>
      <c r="AA678" s="10"/>
    </row>
    <row r="679" spans="6:27" x14ac:dyDescent="0.2">
      <c r="F679">
        <v>1.3565653642669555</v>
      </c>
      <c r="G679" s="1">
        <f t="shared" si="140"/>
        <v>1356.5653642669556</v>
      </c>
      <c r="H679">
        <v>40.80743918076557</v>
      </c>
      <c r="I679" s="1">
        <v>600</v>
      </c>
      <c r="J679" s="1"/>
      <c r="K679" s="5">
        <v>0.82313271691426659</v>
      </c>
      <c r="L679" s="4">
        <f t="shared" si="130"/>
        <v>823.13271691426655</v>
      </c>
      <c r="M679" s="5">
        <v>50.574801214213061</v>
      </c>
      <c r="N679" s="4">
        <v>600</v>
      </c>
      <c r="P679" s="7">
        <f t="shared" si="134"/>
        <v>1431.6508683945942</v>
      </c>
      <c r="Q679" s="7">
        <f t="shared" si="131"/>
        <v>370294.34068103501</v>
      </c>
      <c r="R679" s="10">
        <f t="shared" si="135"/>
        <v>0.54652161990918458</v>
      </c>
      <c r="S679" s="7">
        <f t="shared" si="136"/>
        <v>871.80202641811763</v>
      </c>
      <c r="T679" s="7">
        <f t="shared" si="132"/>
        <v>2368.7016875816494</v>
      </c>
      <c r="U679" s="10">
        <f t="shared" si="137"/>
        <v>3.495993703273585E-3</v>
      </c>
      <c r="V679" s="10"/>
      <c r="W679" s="8">
        <f t="shared" si="138"/>
        <v>919.85312011450333</v>
      </c>
      <c r="X679" s="8">
        <f t="shared" si="133"/>
        <v>9354.8363952163727</v>
      </c>
      <c r="Y679" s="10">
        <f t="shared" si="129"/>
        <v>1.3806909204434668E-2</v>
      </c>
      <c r="Z679" s="10">
        <f t="shared" si="139"/>
        <v>0.11750280509177076</v>
      </c>
      <c r="AA679" s="10"/>
    </row>
    <row r="680" spans="6:27" x14ac:dyDescent="0.2">
      <c r="F680">
        <v>1.6437043765030943</v>
      </c>
      <c r="G680" s="1">
        <f t="shared" si="140"/>
        <v>1643.7043765030944</v>
      </c>
      <c r="H680">
        <v>41.123565600434219</v>
      </c>
      <c r="I680" s="1">
        <v>600</v>
      </c>
      <c r="J680" s="1"/>
      <c r="K680" s="5">
        <v>0.84205793039121135</v>
      </c>
      <c r="L680" s="4">
        <f t="shared" si="130"/>
        <v>842.05793039121136</v>
      </c>
      <c r="M680" s="5">
        <v>51.799845263733637</v>
      </c>
      <c r="N680" s="4">
        <v>600</v>
      </c>
      <c r="P680" s="7">
        <f t="shared" si="134"/>
        <v>1350.3883068196465</v>
      </c>
      <c r="Q680" s="7">
        <f t="shared" si="131"/>
        <v>258399.77159987454</v>
      </c>
      <c r="R680" s="10">
        <f t="shared" si="135"/>
        <v>0.36442501872422123</v>
      </c>
      <c r="S680" s="7">
        <f t="shared" si="136"/>
        <v>821.70150657052079</v>
      </c>
      <c r="T680" s="7">
        <f t="shared" si="132"/>
        <v>414.38399076757827</v>
      </c>
      <c r="U680" s="10">
        <f t="shared" si="137"/>
        <v>5.844118694823396E-4</v>
      </c>
      <c r="V680" s="10"/>
      <c r="W680" s="8">
        <f t="shared" si="138"/>
        <v>861.4633120109653</v>
      </c>
      <c r="X680" s="8">
        <f t="shared" si="133"/>
        <v>376.56883580828401</v>
      </c>
      <c r="Y680" s="10">
        <f t="shared" si="129"/>
        <v>5.3108059728818556E-4</v>
      </c>
      <c r="Z680" s="10">
        <f t="shared" si="139"/>
        <v>2.3045185989446593E-2</v>
      </c>
      <c r="AA680" s="10"/>
    </row>
    <row r="681" spans="6:27" x14ac:dyDescent="0.2">
      <c r="F681">
        <v>1.7314818327232058</v>
      </c>
      <c r="G681" s="1">
        <f t="shared" si="140"/>
        <v>1731.4818327232058</v>
      </c>
      <c r="H681">
        <v>41.793220109804096</v>
      </c>
      <c r="I681" s="1">
        <v>600</v>
      </c>
      <c r="J681" s="1"/>
      <c r="K681" s="5">
        <v>0.9545931974431322</v>
      </c>
      <c r="L681" s="4">
        <f t="shared" si="130"/>
        <v>954.59319744313223</v>
      </c>
      <c r="M681" s="5">
        <v>51.886655355061023</v>
      </c>
      <c r="N681" s="4">
        <v>600</v>
      </c>
      <c r="P681" s="7">
        <f t="shared" si="134"/>
        <v>1344.9056872819979</v>
      </c>
      <c r="Q681" s="7">
        <f t="shared" si="131"/>
        <v>152343.8397242146</v>
      </c>
      <c r="R681" s="10">
        <f t="shared" si="135"/>
        <v>0.1671815036827525</v>
      </c>
      <c r="S681" s="7">
        <f t="shared" si="136"/>
        <v>818.32643101602082</v>
      </c>
      <c r="T681" s="7">
        <f t="shared" si="132"/>
        <v>18568.631632500936</v>
      </c>
      <c r="U681" s="10">
        <f t="shared" si="137"/>
        <v>2.0377140048933696E-2</v>
      </c>
      <c r="V681" s="10"/>
      <c r="W681" s="8">
        <f t="shared" si="138"/>
        <v>857.55611592348373</v>
      </c>
      <c r="X681" s="8">
        <f t="shared" si="133"/>
        <v>9416.1951898509069</v>
      </c>
      <c r="Y681" s="10">
        <f t="shared" si="129"/>
        <v>1.0333293907120546E-2</v>
      </c>
      <c r="Z681" s="10">
        <f t="shared" si="139"/>
        <v>0.10165281062086058</v>
      </c>
      <c r="AA681" s="10"/>
    </row>
    <row r="682" spans="6:27" x14ac:dyDescent="0.2">
      <c r="F682">
        <v>1.5257209538374286</v>
      </c>
      <c r="G682" s="1">
        <f t="shared" si="140"/>
        <v>1525.7209538374286</v>
      </c>
      <c r="H682">
        <v>41.967480055172167</v>
      </c>
      <c r="I682" s="1">
        <v>600</v>
      </c>
      <c r="J682" s="1"/>
      <c r="K682" s="5">
        <v>0.75351335448171552</v>
      </c>
      <c r="L682" s="4">
        <f t="shared" si="130"/>
        <v>753.51335448171551</v>
      </c>
      <c r="M682" s="5">
        <v>52.030151071082592</v>
      </c>
      <c r="N682" s="4">
        <v>600</v>
      </c>
      <c r="P682" s="7">
        <f t="shared" si="134"/>
        <v>1335.9192049261669</v>
      </c>
      <c r="Q682" s="7">
        <f t="shared" si="131"/>
        <v>339196.57463192468</v>
      </c>
      <c r="R682" s="10">
        <f t="shared" si="135"/>
        <v>0.59740595928773566</v>
      </c>
      <c r="S682" s="7">
        <f t="shared" si="136"/>
        <v>812.79579463904736</v>
      </c>
      <c r="T682" s="7">
        <f t="shared" si="132"/>
        <v>3514.4077110076319</v>
      </c>
      <c r="U682" s="10">
        <f t="shared" si="137"/>
        <v>6.1897090564697142E-3</v>
      </c>
      <c r="V682" s="10"/>
      <c r="W682" s="8">
        <f t="shared" si="138"/>
        <v>851.16064528040818</v>
      </c>
      <c r="X682" s="8">
        <f t="shared" si="133"/>
        <v>9534.9934003244489</v>
      </c>
      <c r="Y682" s="10">
        <f t="shared" ref="Y682:Y745" si="141">(ABS(W682-L682)/L682)^2</f>
        <v>1.6793394465449099E-2</v>
      </c>
      <c r="Z682" s="10">
        <f t="shared" si="139"/>
        <v>0.12958933006019091</v>
      </c>
      <c r="AA682" s="10"/>
    </row>
    <row r="683" spans="6:27" x14ac:dyDescent="0.2">
      <c r="F683">
        <v>2.6090586138191911</v>
      </c>
      <c r="G683" s="1">
        <f t="shared" si="140"/>
        <v>2609.0586138191911</v>
      </c>
      <c r="H683">
        <v>42.383362377640516</v>
      </c>
      <c r="I683" s="1">
        <v>600</v>
      </c>
      <c r="J683" s="1"/>
      <c r="K683" s="5">
        <v>0.77425954100133931</v>
      </c>
      <c r="L683" s="4">
        <f t="shared" si="130"/>
        <v>774.25954100133936</v>
      </c>
      <c r="M683" s="5">
        <v>53.331315432090193</v>
      </c>
      <c r="N683" s="4">
        <v>600</v>
      </c>
      <c r="P683" s="7">
        <f t="shared" si="134"/>
        <v>1258.5560184346684</v>
      </c>
      <c r="Q683" s="7">
        <f t="shared" si="131"/>
        <v>234543.07805433101</v>
      </c>
      <c r="R683" s="10">
        <f t="shared" si="135"/>
        <v>0.39124562017830689</v>
      </c>
      <c r="S683" s="7">
        <f t="shared" si="136"/>
        <v>765.25567992928177</v>
      </c>
      <c r="T683" s="7">
        <f t="shared" si="132"/>
        <v>81.069514204914029</v>
      </c>
      <c r="U683" s="10">
        <f t="shared" si="137"/>
        <v>1.3523354697045576E-4</v>
      </c>
      <c r="V683" s="10"/>
      <c r="W683" s="8">
        <f t="shared" si="138"/>
        <v>796.55019496076386</v>
      </c>
      <c r="X683" s="8">
        <f t="shared" si="133"/>
        <v>496.8732539388073</v>
      </c>
      <c r="Y683" s="10">
        <f t="shared" si="141"/>
        <v>8.2884340906564757E-4</v>
      </c>
      <c r="Z683" s="10">
        <f t="shared" si="139"/>
        <v>2.8789640655375461E-2</v>
      </c>
      <c r="AA683" s="10"/>
    </row>
    <row r="684" spans="6:27" x14ac:dyDescent="0.2">
      <c r="F684">
        <v>1.3261437682935673</v>
      </c>
      <c r="G684" s="1">
        <f t="shared" si="140"/>
        <v>1326.1437682935673</v>
      </c>
      <c r="H684">
        <v>42.409372240751338</v>
      </c>
      <c r="I684" s="1">
        <v>600</v>
      </c>
      <c r="J684" s="1"/>
      <c r="K684" s="5">
        <v>0.8165422892113523</v>
      </c>
      <c r="L684" s="4">
        <f t="shared" si="130"/>
        <v>816.54228921135234</v>
      </c>
      <c r="M684" s="5">
        <v>53.94469373363691</v>
      </c>
      <c r="N684" s="4">
        <v>600</v>
      </c>
      <c r="P684" s="7">
        <f t="shared" si="134"/>
        <v>1224.4959398305398</v>
      </c>
      <c r="Q684" s="7">
        <f t="shared" si="131"/>
        <v>166426.18105352204</v>
      </c>
      <c r="R684" s="10">
        <f t="shared" si="135"/>
        <v>0.24961132382200904</v>
      </c>
      <c r="S684" s="7">
        <f t="shared" si="136"/>
        <v>744.36680070011971</v>
      </c>
      <c r="T684" s="7">
        <f t="shared" si="132"/>
        <v>5209.3011418350734</v>
      </c>
      <c r="U684" s="10">
        <f t="shared" si="137"/>
        <v>7.8130769207687568E-3</v>
      </c>
      <c r="V684" s="10"/>
      <c r="W684" s="8">
        <f t="shared" si="138"/>
        <v>772.75921714720357</v>
      </c>
      <c r="X684" s="8">
        <f t="shared" si="133"/>
        <v>1916.9573993744443</v>
      </c>
      <c r="Y684" s="10">
        <f t="shared" si="141"/>
        <v>2.8751141865976525E-3</v>
      </c>
      <c r="Z684" s="10">
        <f t="shared" si="139"/>
        <v>5.3620091258759085E-2</v>
      </c>
      <c r="AA684" s="10"/>
    </row>
    <row r="685" spans="6:27" x14ac:dyDescent="0.2">
      <c r="F685">
        <v>1.4316458652632666</v>
      </c>
      <c r="G685" s="1">
        <f t="shared" si="140"/>
        <v>1431.6458652632666</v>
      </c>
      <c r="H685">
        <v>42.781007749817931</v>
      </c>
      <c r="I685" s="1">
        <v>600</v>
      </c>
      <c r="J685" s="1"/>
      <c r="K685" s="5">
        <v>0.70631285762812257</v>
      </c>
      <c r="L685" s="4">
        <f t="shared" ref="L685:L748" si="142">K685*1000</f>
        <v>706.31285762812252</v>
      </c>
      <c r="M685" s="5">
        <v>54.318604535676336</v>
      </c>
      <c r="N685" s="4">
        <v>600</v>
      </c>
      <c r="P685" s="7">
        <f t="shared" si="134"/>
        <v>1204.4367011351367</v>
      </c>
      <c r="Q685" s="7">
        <f t="shared" ref="Q685:Q748" si="143">(P685-L685)^2</f>
        <v>248127.36347020033</v>
      </c>
      <c r="R685" s="10">
        <f t="shared" si="135"/>
        <v>0.49737097378104272</v>
      </c>
      <c r="S685" s="7">
        <f t="shared" si="136"/>
        <v>732.07641732433422</v>
      </c>
      <c r="T685" s="7">
        <f t="shared" ref="T685:T748" si="144">(S685-L685)^2</f>
        <v>663.76100822026399</v>
      </c>
      <c r="U685" s="10">
        <f t="shared" si="137"/>
        <v>1.3305080681117545E-3</v>
      </c>
      <c r="V685" s="10"/>
      <c r="W685" s="8">
        <f t="shared" si="138"/>
        <v>758.81925218905349</v>
      </c>
      <c r="X685" s="8">
        <f t="shared" ref="X685:X748" si="145">(W685-L685)^2</f>
        <v>2756.9214697881616</v>
      </c>
      <c r="Y685" s="10">
        <f t="shared" si="141"/>
        <v>5.5262454607554069E-3</v>
      </c>
      <c r="Z685" s="10">
        <f t="shared" si="139"/>
        <v>7.4338721140166292E-2</v>
      </c>
      <c r="AA685" s="10"/>
    </row>
    <row r="686" spans="6:27" x14ac:dyDescent="0.2">
      <c r="F686">
        <v>1.3841566227545314</v>
      </c>
      <c r="G686" s="1">
        <f t="shared" si="140"/>
        <v>1384.1566227545313</v>
      </c>
      <c r="H686">
        <v>42.82940762529423</v>
      </c>
      <c r="I686" s="1">
        <v>600</v>
      </c>
      <c r="J686" s="1"/>
      <c r="K686" s="5">
        <v>0.76858388567981806</v>
      </c>
      <c r="L686" s="4">
        <f t="shared" si="142"/>
        <v>768.58388567981808</v>
      </c>
      <c r="M686" s="5">
        <v>54.753121671915068</v>
      </c>
      <c r="N686" s="4">
        <v>600</v>
      </c>
      <c r="P686" s="7">
        <f t="shared" si="134"/>
        <v>1181.7662317695285</v>
      </c>
      <c r="Q686" s="7">
        <f t="shared" si="143"/>
        <v>170719.65112019726</v>
      </c>
      <c r="R686" s="10">
        <f t="shared" si="135"/>
        <v>0.28900207780727477</v>
      </c>
      <c r="S686" s="7">
        <f t="shared" si="136"/>
        <v>718.19672133304312</v>
      </c>
      <c r="T686" s="7">
        <f t="shared" si="144"/>
        <v>2538.8663309089102</v>
      </c>
      <c r="U686" s="10">
        <f t="shared" si="137"/>
        <v>4.2979097022112014E-3</v>
      </c>
      <c r="V686" s="10"/>
      <c r="W686" s="8">
        <f t="shared" si="138"/>
        <v>743.12803598701976</v>
      </c>
      <c r="X686" s="8">
        <f t="shared" si="145"/>
        <v>648.00028358234056</v>
      </c>
      <c r="Y686" s="10">
        <f t="shared" si="141"/>
        <v>1.0969646853551001E-3</v>
      </c>
      <c r="Z686" s="10">
        <f t="shared" si="139"/>
        <v>3.3120457203292049E-2</v>
      </c>
      <c r="AA686" s="10"/>
    </row>
    <row r="687" spans="6:27" x14ac:dyDescent="0.2">
      <c r="F687">
        <v>1.2026993690472625</v>
      </c>
      <c r="G687" s="1">
        <f t="shared" si="140"/>
        <v>1202.6993690472625</v>
      </c>
      <c r="H687">
        <v>43.081295564651526</v>
      </c>
      <c r="I687" s="1">
        <v>600</v>
      </c>
      <c r="J687" s="1"/>
      <c r="K687" s="5">
        <v>1.0791223281553999</v>
      </c>
      <c r="L687" s="4">
        <f t="shared" si="142"/>
        <v>1079.1223281553998</v>
      </c>
      <c r="M687" s="5">
        <v>55.263682717518968</v>
      </c>
      <c r="N687" s="4">
        <v>600</v>
      </c>
      <c r="P687" s="7">
        <f t="shared" si="134"/>
        <v>1155.9722631336808</v>
      </c>
      <c r="Q687" s="7">
        <f t="shared" si="143"/>
        <v>5905.912506166017</v>
      </c>
      <c r="R687" s="10">
        <f t="shared" si="135"/>
        <v>5.0716076879112823E-3</v>
      </c>
      <c r="S687" s="7">
        <f t="shared" si="136"/>
        <v>702.41841110196231</v>
      </c>
      <c r="T687" s="7">
        <f t="shared" si="144"/>
        <v>141905.84112340314</v>
      </c>
      <c r="U687" s="10">
        <f t="shared" si="137"/>
        <v>0.12185936619439947</v>
      </c>
      <c r="V687" s="10"/>
      <c r="W687" s="8">
        <f t="shared" si="138"/>
        <v>725.35634031133691</v>
      </c>
      <c r="X687" s="8">
        <f t="shared" si="145"/>
        <v>125150.37415528568</v>
      </c>
      <c r="Y687" s="10">
        <f t="shared" si="141"/>
        <v>0.10747087753979642</v>
      </c>
      <c r="Z687" s="10">
        <f t="shared" si="139"/>
        <v>0.32782751187140535</v>
      </c>
      <c r="AA687" s="10"/>
    </row>
    <row r="688" spans="6:27" x14ac:dyDescent="0.2">
      <c r="F688">
        <v>2.2481899478615524</v>
      </c>
      <c r="G688" s="1">
        <f t="shared" si="140"/>
        <v>2248.1899478615524</v>
      </c>
      <c r="H688">
        <v>44.211447533492269</v>
      </c>
      <c r="I688" s="1">
        <v>600</v>
      </c>
      <c r="J688" s="1"/>
      <c r="K688" s="5">
        <v>0.66299548852732226</v>
      </c>
      <c r="L688" s="4">
        <f t="shared" si="142"/>
        <v>662.99548852732221</v>
      </c>
      <c r="M688" s="5">
        <v>55.310886744157251</v>
      </c>
      <c r="N688" s="4">
        <v>600</v>
      </c>
      <c r="P688" s="7">
        <f t="shared" si="134"/>
        <v>1153.6321390889482</v>
      </c>
      <c r="Q688" s="7">
        <f t="shared" si="143"/>
        <v>240724.32287433106</v>
      </c>
      <c r="R688" s="10">
        <f t="shared" si="135"/>
        <v>0.54764462232286204</v>
      </c>
      <c r="S688" s="7">
        <f t="shared" si="136"/>
        <v>700.98766748258038</v>
      </c>
      <c r="T688" s="7">
        <f t="shared" si="144"/>
        <v>1443.4056617683616</v>
      </c>
      <c r="U688" s="10">
        <f t="shared" si="137"/>
        <v>3.2837286197725762E-3</v>
      </c>
      <c r="V688" s="10"/>
      <c r="W688" s="8">
        <f t="shared" si="138"/>
        <v>723.74830016954422</v>
      </c>
      <c r="X688" s="8">
        <f t="shared" si="145"/>
        <v>3690.9041224353068</v>
      </c>
      <c r="Y688" s="10">
        <f t="shared" si="141"/>
        <v>8.3967576272555959E-3</v>
      </c>
      <c r="Z688" s="10">
        <f t="shared" si="139"/>
        <v>9.1633823598361294E-2</v>
      </c>
      <c r="AA688" s="10"/>
    </row>
    <row r="689" spans="6:27" x14ac:dyDescent="0.2">
      <c r="F689">
        <v>1.310008890249392</v>
      </c>
      <c r="G689" s="1">
        <f t="shared" si="140"/>
        <v>1310.0088902493922</v>
      </c>
      <c r="H689">
        <v>44.348355109418094</v>
      </c>
      <c r="I689" s="1">
        <v>600</v>
      </c>
      <c r="J689" s="1"/>
      <c r="K689" s="5">
        <v>0.83281893609752589</v>
      </c>
      <c r="L689" s="4">
        <f t="shared" si="142"/>
        <v>832.81893609752592</v>
      </c>
      <c r="M689" s="5">
        <v>55.507531733360672</v>
      </c>
      <c r="N689" s="4">
        <v>600</v>
      </c>
      <c r="P689" s="7">
        <f t="shared" si="134"/>
        <v>1143.9630112789175</v>
      </c>
      <c r="Q689" s="7">
        <f t="shared" si="143"/>
        <v>96810.635520483469</v>
      </c>
      <c r="R689" s="10">
        <f t="shared" si="135"/>
        <v>0.13957958040622509</v>
      </c>
      <c r="S689" s="7">
        <f t="shared" si="136"/>
        <v>695.07727302610863</v>
      </c>
      <c r="T689" s="7">
        <f t="shared" si="144"/>
        <v>18972.765745679841</v>
      </c>
      <c r="U689" s="10">
        <f t="shared" si="137"/>
        <v>2.7354542893867035E-2</v>
      </c>
      <c r="V689" s="10"/>
      <c r="W689" s="8">
        <f t="shared" si="138"/>
        <v>717.11157831729327</v>
      </c>
      <c r="X689" s="8">
        <f t="shared" si="145"/>
        <v>13388.192644482766</v>
      </c>
      <c r="Y689" s="10">
        <f t="shared" si="141"/>
        <v>1.9302820415007246E-2</v>
      </c>
      <c r="Z689" s="10">
        <f t="shared" si="139"/>
        <v>0.13893459041940293</v>
      </c>
      <c r="AA689" s="10"/>
    </row>
    <row r="690" spans="6:27" x14ac:dyDescent="0.2">
      <c r="F690">
        <v>1.0978945894315015</v>
      </c>
      <c r="G690" s="1">
        <f t="shared" si="140"/>
        <v>1097.8945894315016</v>
      </c>
      <c r="H690">
        <v>44.492301119228706</v>
      </c>
      <c r="I690" s="1">
        <v>600</v>
      </c>
      <c r="J690" s="1"/>
      <c r="K690" s="5">
        <v>0.69422289122324121</v>
      </c>
      <c r="L690" s="4">
        <f t="shared" si="142"/>
        <v>694.22289122324116</v>
      </c>
      <c r="M690" s="5">
        <v>56.32448105846256</v>
      </c>
      <c r="N690" s="4">
        <v>600</v>
      </c>
      <c r="P690" s="7">
        <f t="shared" si="134"/>
        <v>1105.1226113382006</v>
      </c>
      <c r="Q690" s="7">
        <f t="shared" si="143"/>
        <v>168838.57999055201</v>
      </c>
      <c r="R690" s="10">
        <f t="shared" si="135"/>
        <v>0.35032717822122789</v>
      </c>
      <c r="S690" s="7">
        <f t="shared" si="136"/>
        <v>671.35625045247184</v>
      </c>
      <c r="T690" s="7">
        <f t="shared" si="144"/>
        <v>522.8832601394098</v>
      </c>
      <c r="U690" s="10">
        <f t="shared" si="137"/>
        <v>1.0849428908606446E-3</v>
      </c>
      <c r="V690" s="10"/>
      <c r="W690" s="8">
        <f t="shared" si="138"/>
        <v>690.57376240717929</v>
      </c>
      <c r="X690" s="8">
        <f t="shared" si="145"/>
        <v>13.316141116213142</v>
      </c>
      <c r="Y690" s="10">
        <f t="shared" si="141"/>
        <v>2.7629977356476643E-5</v>
      </c>
      <c r="Z690" s="10">
        <f t="shared" si="139"/>
        <v>5.256422486489898E-3</v>
      </c>
      <c r="AA690" s="10"/>
    </row>
    <row r="691" spans="6:27" x14ac:dyDescent="0.2">
      <c r="F691">
        <v>1.238592621967064</v>
      </c>
      <c r="G691" s="1">
        <f t="shared" si="140"/>
        <v>1238.5926219670639</v>
      </c>
      <c r="H691">
        <v>44.564138051617867</v>
      </c>
      <c r="I691" s="1">
        <v>600</v>
      </c>
      <c r="J691" s="1"/>
      <c r="K691" s="5">
        <v>0.68937152908429156</v>
      </c>
      <c r="L691" s="4">
        <f t="shared" si="142"/>
        <v>689.37152908429152</v>
      </c>
      <c r="M691" s="5">
        <v>57.491871290051229</v>
      </c>
      <c r="N691" s="4">
        <v>600</v>
      </c>
      <c r="P691" s="7">
        <f t="shared" si="134"/>
        <v>1053.1069966238081</v>
      </c>
      <c r="Q691" s="7">
        <f t="shared" si="143"/>
        <v>132303.49034619069</v>
      </c>
      <c r="R691" s="10">
        <f t="shared" si="135"/>
        <v>0.27839704120571795</v>
      </c>
      <c r="S691" s="7">
        <f t="shared" si="136"/>
        <v>639.64083496703336</v>
      </c>
      <c r="T691" s="7">
        <f t="shared" si="144"/>
        <v>2473.1419373842959</v>
      </c>
      <c r="U691" s="10">
        <f t="shared" si="137"/>
        <v>5.2040607246866101E-3</v>
      </c>
      <c r="V691" s="10"/>
      <c r="W691" s="8">
        <f t="shared" si="138"/>
        <v>655.33674567316484</v>
      </c>
      <c r="X691" s="8">
        <f t="shared" si="145"/>
        <v>1158.366481842304</v>
      </c>
      <c r="Y691" s="10">
        <f t="shared" si="141"/>
        <v>2.4374700949532395E-3</v>
      </c>
      <c r="Z691" s="10">
        <f t="shared" si="139"/>
        <v>4.9370741284218526E-2</v>
      </c>
      <c r="AA691" s="10"/>
    </row>
    <row r="692" spans="6:27" x14ac:dyDescent="0.2">
      <c r="F692">
        <v>1.1916960922283797</v>
      </c>
      <c r="G692" s="1">
        <f t="shared" si="140"/>
        <v>1191.6960922283797</v>
      </c>
      <c r="H692">
        <v>44.641107160894308</v>
      </c>
      <c r="I692" s="1">
        <v>600</v>
      </c>
      <c r="J692" s="1"/>
      <c r="K692" s="5">
        <v>0.62794779378637944</v>
      </c>
      <c r="L692" s="4">
        <f t="shared" si="142"/>
        <v>627.94779378637941</v>
      </c>
      <c r="M692" s="5">
        <v>57.506396133904808</v>
      </c>
      <c r="N692" s="4">
        <v>600</v>
      </c>
      <c r="P692" s="7">
        <f t="shared" si="134"/>
        <v>1052.4841556725778</v>
      </c>
      <c r="Q692" s="7">
        <f t="shared" si="143"/>
        <v>180231.1225635692</v>
      </c>
      <c r="R692" s="10">
        <f t="shared" si="135"/>
        <v>0.45706999233302104</v>
      </c>
      <c r="S692" s="7">
        <f t="shared" si="136"/>
        <v>639.26143301037882</v>
      </c>
      <c r="T692" s="7">
        <f t="shared" si="144"/>
        <v>127.99843249081812</v>
      </c>
      <c r="U692" s="10">
        <f t="shared" si="137"/>
        <v>3.246067700465104E-4</v>
      </c>
      <c r="V692" s="10"/>
      <c r="W692" s="8">
        <f t="shared" si="138"/>
        <v>654.91690091215128</v>
      </c>
      <c r="X692" s="8">
        <f t="shared" si="145"/>
        <v>727.33273916135909</v>
      </c>
      <c r="Y692" s="10">
        <f t="shared" si="141"/>
        <v>1.8445314260015341E-3</v>
      </c>
      <c r="Z692" s="10">
        <f t="shared" si="139"/>
        <v>4.2948008405530681E-2</v>
      </c>
      <c r="AA692" s="10"/>
    </row>
    <row r="693" spans="6:27" x14ac:dyDescent="0.2">
      <c r="F693">
        <v>1.0208432430335967</v>
      </c>
      <c r="G693" s="1">
        <f t="shared" si="140"/>
        <v>1020.8432430335968</v>
      </c>
      <c r="H693">
        <v>44.861574778090336</v>
      </c>
      <c r="I693" s="1">
        <v>600</v>
      </c>
      <c r="J693" s="1"/>
      <c r="K693" s="5">
        <v>0.60684797140835123</v>
      </c>
      <c r="L693" s="4">
        <f t="shared" si="142"/>
        <v>606.84797140835121</v>
      </c>
      <c r="M693" s="5">
        <v>57.67055359966443</v>
      </c>
      <c r="N693" s="4">
        <v>600</v>
      </c>
      <c r="P693" s="7">
        <f t="shared" si="134"/>
        <v>1045.4848921834209</v>
      </c>
      <c r="Q693" s="7">
        <f t="shared" si="143"/>
        <v>192402.34826703477</v>
      </c>
      <c r="R693" s="10">
        <f t="shared" si="135"/>
        <v>0.52245700835964959</v>
      </c>
      <c r="S693" s="7">
        <f t="shared" si="136"/>
        <v>634.99843933041768</v>
      </c>
      <c r="T693" s="7">
        <f t="shared" si="144"/>
        <v>792.44884423129326</v>
      </c>
      <c r="U693" s="10">
        <f t="shared" si="137"/>
        <v>2.1518471898301647E-3</v>
      </c>
      <c r="V693" s="10"/>
      <c r="W693" s="8">
        <f t="shared" si="138"/>
        <v>650.20221828881915</v>
      </c>
      <c r="X693" s="8">
        <f t="shared" si="145"/>
        <v>1879.5907225725641</v>
      </c>
      <c r="Y693" s="10">
        <f t="shared" si="141"/>
        <v>5.1039155951095299E-3</v>
      </c>
      <c r="Z693" s="10">
        <f t="shared" si="139"/>
        <v>7.1441693674699019E-2</v>
      </c>
      <c r="AA693" s="10"/>
    </row>
    <row r="694" spans="6:27" x14ac:dyDescent="0.2">
      <c r="F694">
        <v>1.1133662628143981</v>
      </c>
      <c r="G694" s="1">
        <f t="shared" si="140"/>
        <v>1113.3662628143982</v>
      </c>
      <c r="H694">
        <v>45.301727511676695</v>
      </c>
      <c r="I694" s="1">
        <v>600</v>
      </c>
      <c r="J694" s="1"/>
      <c r="K694" s="5">
        <v>0.6212889993520655</v>
      </c>
      <c r="L694" s="4">
        <f t="shared" si="142"/>
        <v>621.2889993520655</v>
      </c>
      <c r="M694" s="5">
        <v>58.985899869538095</v>
      </c>
      <c r="N694" s="4">
        <v>600</v>
      </c>
      <c r="P694" s="7">
        <f t="shared" si="134"/>
        <v>991.94441348391172</v>
      </c>
      <c r="Q694" s="7">
        <f t="shared" si="143"/>
        <v>137385.43602525041</v>
      </c>
      <c r="R694" s="10">
        <f t="shared" si="135"/>
        <v>0.35592079961666839</v>
      </c>
      <c r="S694" s="7">
        <f t="shared" si="136"/>
        <v>602.42474040868126</v>
      </c>
      <c r="T694" s="7">
        <f t="shared" si="144"/>
        <v>355.86026548305239</v>
      </c>
      <c r="U694" s="10">
        <f t="shared" si="137"/>
        <v>9.2191773674794094E-4</v>
      </c>
      <c r="V694" s="10"/>
      <c r="W694" s="8">
        <f t="shared" si="138"/>
        <v>614.34213350573339</v>
      </c>
      <c r="X694" s="8">
        <f t="shared" si="145"/>
        <v>48.258945086935633</v>
      </c>
      <c r="Y694" s="10">
        <f t="shared" si="141"/>
        <v>1.2502316709059417E-4</v>
      </c>
      <c r="Z694" s="10">
        <f t="shared" si="139"/>
        <v>1.1181375903286418E-2</v>
      </c>
      <c r="AA694" s="10"/>
    </row>
    <row r="695" spans="6:27" x14ac:dyDescent="0.2">
      <c r="F695">
        <v>1.3357001311016232</v>
      </c>
      <c r="G695" s="1">
        <f t="shared" si="140"/>
        <v>1335.7001311016231</v>
      </c>
      <c r="H695">
        <v>45.737082921820338</v>
      </c>
      <c r="I695" s="1">
        <v>600</v>
      </c>
      <c r="J695" s="1"/>
      <c r="K695" s="5">
        <v>0.54918876355519686</v>
      </c>
      <c r="L695" s="4">
        <f t="shared" si="142"/>
        <v>549.18876355519683</v>
      </c>
      <c r="M695" s="5">
        <v>59.079564396319604</v>
      </c>
      <c r="N695" s="4">
        <v>600</v>
      </c>
      <c r="P695" s="7">
        <f t="shared" si="134"/>
        <v>988.29673297662339</v>
      </c>
      <c r="Q695" s="7">
        <f t="shared" si="143"/>
        <v>192815.80880940848</v>
      </c>
      <c r="R695" s="10">
        <f t="shared" si="135"/>
        <v>0.63929212186209916</v>
      </c>
      <c r="S695" s="7">
        <f t="shared" si="136"/>
        <v>600.20782057304109</v>
      </c>
      <c r="T695" s="7">
        <f t="shared" si="144"/>
        <v>2602.9441789900438</v>
      </c>
      <c r="U695" s="10">
        <f t="shared" si="137"/>
        <v>8.6302140760667109E-3</v>
      </c>
      <c r="V695" s="10"/>
      <c r="W695" s="8">
        <f t="shared" si="138"/>
        <v>611.91211638567449</v>
      </c>
      <c r="X695" s="8">
        <f t="shared" si="145"/>
        <v>3934.2189902965906</v>
      </c>
      <c r="Y695" s="10">
        <f t="shared" si="141"/>
        <v>1.3044133786057833E-2</v>
      </c>
      <c r="Z695" s="10">
        <f t="shared" si="139"/>
        <v>0.11421091798097865</v>
      </c>
      <c r="AA695" s="10"/>
    </row>
    <row r="696" spans="6:27" x14ac:dyDescent="0.2">
      <c r="F696">
        <v>1.2057786085648432</v>
      </c>
      <c r="G696" s="1">
        <f t="shared" si="140"/>
        <v>1205.7786085648431</v>
      </c>
      <c r="H696">
        <v>46.246822784639811</v>
      </c>
      <c r="I696" s="1">
        <v>600</v>
      </c>
      <c r="J696" s="1"/>
      <c r="K696" s="5">
        <v>0.58024430898789403</v>
      </c>
      <c r="L696" s="4">
        <f t="shared" si="142"/>
        <v>580.24430898789399</v>
      </c>
      <c r="M696" s="5">
        <v>59.452400460058392</v>
      </c>
      <c r="N696" s="4">
        <v>600</v>
      </c>
      <c r="P696" s="7">
        <f t="shared" si="134"/>
        <v>973.98358293895933</v>
      </c>
      <c r="Q696" s="7">
        <f t="shared" si="143"/>
        <v>155030.61585151209</v>
      </c>
      <c r="R696" s="10">
        <f t="shared" si="135"/>
        <v>0.46046401186586949</v>
      </c>
      <c r="S696" s="7">
        <f t="shared" si="136"/>
        <v>591.51168085520874</v>
      </c>
      <c r="T696" s="7">
        <f t="shared" si="144"/>
        <v>126.95366879635588</v>
      </c>
      <c r="U696" s="10">
        <f t="shared" si="137"/>
        <v>3.7707129868497344E-4</v>
      </c>
      <c r="V696" s="10"/>
      <c r="W696" s="8">
        <f t="shared" si="138"/>
        <v>602.39303329329789</v>
      </c>
      <c r="X696" s="8">
        <f t="shared" si="145"/>
        <v>490.5659883567896</v>
      </c>
      <c r="Y696" s="10">
        <f t="shared" si="141"/>
        <v>1.4570540266708846E-3</v>
      </c>
      <c r="Z696" s="10">
        <f t="shared" si="139"/>
        <v>3.8171377060185877E-2</v>
      </c>
      <c r="AA696" s="10"/>
    </row>
    <row r="697" spans="6:27" x14ac:dyDescent="0.2">
      <c r="F697">
        <v>1.1148637049454024</v>
      </c>
      <c r="G697" s="1">
        <f t="shared" si="140"/>
        <v>1114.8637049454023</v>
      </c>
      <c r="H697">
        <v>46.588671947492962</v>
      </c>
      <c r="I697" s="1">
        <v>600</v>
      </c>
      <c r="J697" s="1"/>
      <c r="K697" s="5">
        <v>0.55604965318779098</v>
      </c>
      <c r="L697" s="4">
        <f t="shared" si="142"/>
        <v>556.04965318779102</v>
      </c>
      <c r="M697" s="5">
        <v>59.972389417364944</v>
      </c>
      <c r="N697" s="4">
        <v>600</v>
      </c>
      <c r="P697" s="7">
        <f t="shared" si="134"/>
        <v>954.55789950827921</v>
      </c>
      <c r="Q697" s="7">
        <f t="shared" si="143"/>
        <v>158808.82238543089</v>
      </c>
      <c r="R697" s="10">
        <f t="shared" si="135"/>
        <v>0.5136265642464386</v>
      </c>
      <c r="S697" s="7">
        <f t="shared" si="136"/>
        <v>579.71659844082933</v>
      </c>
      <c r="T697" s="7">
        <f t="shared" si="144"/>
        <v>560.1242976103124</v>
      </c>
      <c r="U697" s="10">
        <f t="shared" si="137"/>
        <v>1.8115789425999014E-3</v>
      </c>
      <c r="V697" s="10"/>
      <c r="W697" s="8">
        <f t="shared" si="138"/>
        <v>589.51467971437819</v>
      </c>
      <c r="X697" s="8">
        <f t="shared" si="145"/>
        <v>1119.9080004251828</v>
      </c>
      <c r="Y697" s="10">
        <f t="shared" si="141"/>
        <v>3.6220563183475617E-3</v>
      </c>
      <c r="Z697" s="10">
        <f t="shared" si="139"/>
        <v>6.0183521983575884E-2</v>
      </c>
      <c r="AA697" s="10"/>
    </row>
    <row r="698" spans="6:27" x14ac:dyDescent="0.2">
      <c r="F698">
        <v>1.001928080493897</v>
      </c>
      <c r="G698" s="1">
        <f t="shared" si="140"/>
        <v>1001.928080493897</v>
      </c>
      <c r="H698">
        <v>47.165799795636929</v>
      </c>
      <c r="I698" s="1">
        <v>600</v>
      </c>
      <c r="J698" s="1"/>
      <c r="K698" s="5">
        <v>0.51229372418565366</v>
      </c>
      <c r="L698" s="4">
        <f t="shared" si="142"/>
        <v>512.29372418565367</v>
      </c>
      <c r="M698" s="5">
        <v>61.269192882605957</v>
      </c>
      <c r="N698" s="4">
        <v>600</v>
      </c>
      <c r="P698" s="7">
        <f t="shared" si="134"/>
        <v>908.6778213034396</v>
      </c>
      <c r="Q698" s="7">
        <f t="shared" si="143"/>
        <v>157120.35244788235</v>
      </c>
      <c r="R698" s="10">
        <f t="shared" si="135"/>
        <v>0.59867948087711498</v>
      </c>
      <c r="S698" s="7">
        <f t="shared" si="136"/>
        <v>551.89174133565587</v>
      </c>
      <c r="T698" s="7">
        <f t="shared" si="144"/>
        <v>1568.0029622118677</v>
      </c>
      <c r="U698" s="10">
        <f t="shared" si="137"/>
        <v>5.9745996289192489E-3</v>
      </c>
      <c r="V698" s="10"/>
      <c r="W698" s="8">
        <f t="shared" si="138"/>
        <v>559.28397461787313</v>
      </c>
      <c r="X698" s="8">
        <f t="shared" si="145"/>
        <v>2208.0836356827008</v>
      </c>
      <c r="Y698" s="10">
        <f t="shared" si="141"/>
        <v>8.4135145075000042E-3</v>
      </c>
      <c r="Z698" s="10">
        <f t="shared" si="139"/>
        <v>9.1725211951240559E-2</v>
      </c>
      <c r="AA698" s="10"/>
    </row>
    <row r="699" spans="6:27" x14ac:dyDescent="0.2">
      <c r="F699">
        <v>0.94593068604881814</v>
      </c>
      <c r="G699" s="1">
        <f t="shared" si="140"/>
        <v>945.93068604881819</v>
      </c>
      <c r="H699">
        <v>47.46463928575001</v>
      </c>
      <c r="I699" s="1">
        <v>600</v>
      </c>
      <c r="J699" s="1"/>
      <c r="K699" s="5">
        <v>0.6025594964529537</v>
      </c>
      <c r="L699" s="4">
        <f t="shared" si="142"/>
        <v>602.55949645295368</v>
      </c>
      <c r="M699" s="5">
        <v>62.153090226373912</v>
      </c>
      <c r="N699" s="4">
        <v>600</v>
      </c>
      <c r="P699" s="7">
        <f t="shared" si="134"/>
        <v>879.35814165597583</v>
      </c>
      <c r="Q699" s="7">
        <f t="shared" si="143"/>
        <v>76617.489986228538</v>
      </c>
      <c r="R699" s="10">
        <f t="shared" si="135"/>
        <v>0.21102215287034304</v>
      </c>
      <c r="S699" s="7">
        <f t="shared" si="136"/>
        <v>534.13453406989765</v>
      </c>
      <c r="T699" s="7">
        <f t="shared" si="144"/>
        <v>4681.9754771226326</v>
      </c>
      <c r="U699" s="10">
        <f t="shared" si="137"/>
        <v>1.289523508334919E-2</v>
      </c>
      <c r="V699" s="10"/>
      <c r="W699" s="8">
        <f t="shared" si="138"/>
        <v>540.10073027406941</v>
      </c>
      <c r="X699" s="8">
        <f t="shared" si="145"/>
        <v>3901.097472588538</v>
      </c>
      <c r="Y699" s="10">
        <f t="shared" si="141"/>
        <v>1.0744517829684252E-2</v>
      </c>
      <c r="Z699" s="10">
        <f t="shared" si="139"/>
        <v>0.1036557660223697</v>
      </c>
      <c r="AA699" s="10"/>
    </row>
    <row r="700" spans="6:27" x14ac:dyDescent="0.2">
      <c r="F700">
        <v>1.6467018793047676</v>
      </c>
      <c r="G700" s="1">
        <f t="shared" si="140"/>
        <v>1646.7018793047675</v>
      </c>
      <c r="H700">
        <v>47.661770498695752</v>
      </c>
      <c r="I700" s="1">
        <v>600</v>
      </c>
      <c r="J700" s="1"/>
      <c r="K700" s="5">
        <v>0.82045925359610505</v>
      </c>
      <c r="L700" s="4">
        <f t="shared" si="142"/>
        <v>820.4592535961051</v>
      </c>
      <c r="M700" s="5">
        <v>62.41570497359664</v>
      </c>
      <c r="N700" s="4">
        <v>600</v>
      </c>
      <c r="P700" s="7">
        <f t="shared" si="134"/>
        <v>870.93262442108789</v>
      </c>
      <c r="Q700" s="7">
        <f t="shared" si="143"/>
        <v>2547.5611624362241</v>
      </c>
      <c r="R700" s="10">
        <f t="shared" si="135"/>
        <v>3.7845180791605962E-3</v>
      </c>
      <c r="S700" s="7">
        <f t="shared" si="136"/>
        <v>529.03518438016374</v>
      </c>
      <c r="T700" s="7">
        <f t="shared" si="144"/>
        <v>84927.988118377776</v>
      </c>
      <c r="U700" s="10">
        <f t="shared" si="137"/>
        <v>0.12616439251781192</v>
      </c>
      <c r="V700" s="10"/>
      <c r="W700" s="8">
        <f t="shared" si="138"/>
        <v>534.60754060157285</v>
      </c>
      <c r="X700" s="8">
        <f t="shared" si="145"/>
        <v>81711.201821908442</v>
      </c>
      <c r="Y700" s="10">
        <f t="shared" si="141"/>
        <v>0.12138571003697902</v>
      </c>
      <c r="Z700" s="10">
        <f t="shared" si="139"/>
        <v>0.34840452068964178</v>
      </c>
      <c r="AA700" s="10"/>
    </row>
    <row r="701" spans="6:27" x14ac:dyDescent="0.2">
      <c r="F701">
        <v>1.9005407095692279</v>
      </c>
      <c r="G701" s="1">
        <f t="shared" si="140"/>
        <v>1900.5407095692278</v>
      </c>
      <c r="H701">
        <v>47.874941045539238</v>
      </c>
      <c r="I701" s="1">
        <v>600</v>
      </c>
      <c r="J701" s="1"/>
      <c r="K701" s="5">
        <v>0.47539426370749321</v>
      </c>
      <c r="L701" s="4">
        <f t="shared" si="142"/>
        <v>475.39426370749322</v>
      </c>
      <c r="M701" s="5">
        <v>63.752215540143382</v>
      </c>
      <c r="N701" s="4">
        <v>600</v>
      </c>
      <c r="P701" s="7">
        <f t="shared" si="134"/>
        <v>829.95429845172043</v>
      </c>
      <c r="Q701" s="7">
        <f t="shared" si="143"/>
        <v>125712.81823782761</v>
      </c>
      <c r="R701" s="10">
        <f t="shared" si="135"/>
        <v>0.55625213183571998</v>
      </c>
      <c r="S701" s="7">
        <f t="shared" si="136"/>
        <v>504.25613237521821</v>
      </c>
      <c r="T701" s="7">
        <f t="shared" si="144"/>
        <v>833.00746299300556</v>
      </c>
      <c r="U701" s="10">
        <f t="shared" si="137"/>
        <v>3.6858785255161511E-3</v>
      </c>
      <c r="V701" s="10"/>
      <c r="W701" s="8">
        <f t="shared" si="138"/>
        <v>508.01390573154885</v>
      </c>
      <c r="X701" s="8">
        <f t="shared" si="145"/>
        <v>1064.0410457775356</v>
      </c>
      <c r="Y701" s="10">
        <f t="shared" si="141"/>
        <v>4.7081523457276611E-3</v>
      </c>
      <c r="Z701" s="10">
        <f t="shared" si="139"/>
        <v>6.861597733565894E-2</v>
      </c>
      <c r="AA701" s="10"/>
    </row>
    <row r="702" spans="6:27" x14ac:dyDescent="0.2">
      <c r="F702">
        <v>1.0793464720390877</v>
      </c>
      <c r="G702" s="1">
        <f t="shared" si="140"/>
        <v>1079.3464720390878</v>
      </c>
      <c r="H702">
        <v>47.96190358889568</v>
      </c>
      <c r="I702" s="1">
        <v>600</v>
      </c>
      <c r="J702" s="1"/>
      <c r="K702" s="5">
        <v>0.4986359781497377</v>
      </c>
      <c r="L702" s="4">
        <f t="shared" si="142"/>
        <v>498.6359781497377</v>
      </c>
      <c r="M702" s="5">
        <v>64.355873181673971</v>
      </c>
      <c r="N702" s="4">
        <v>600</v>
      </c>
      <c r="P702" s="7">
        <f t="shared" si="134"/>
        <v>812.43057123590802</v>
      </c>
      <c r="Q702" s="7">
        <f t="shared" si="143"/>
        <v>98467.046650115211</v>
      </c>
      <c r="R702" s="10">
        <f t="shared" si="135"/>
        <v>0.39602599171080299</v>
      </c>
      <c r="S702" s="7">
        <f t="shared" si="136"/>
        <v>493.67092508302147</v>
      </c>
      <c r="T702" s="7">
        <f t="shared" si="144"/>
        <v>24.651751955308171</v>
      </c>
      <c r="U702" s="10">
        <f t="shared" si="137"/>
        <v>9.9147225875472343E-5</v>
      </c>
      <c r="V702" s="10"/>
      <c r="W702" s="8">
        <f t="shared" si="138"/>
        <v>496.70352346431093</v>
      </c>
      <c r="X702" s="8">
        <f t="shared" si="145"/>
        <v>3.7343811112278469</v>
      </c>
      <c r="Y702" s="10">
        <f t="shared" si="141"/>
        <v>1.5019359606215716E-5</v>
      </c>
      <c r="Z702" s="10">
        <f t="shared" si="139"/>
        <v>3.8754818547137742E-3</v>
      </c>
      <c r="AA702" s="10"/>
    </row>
    <row r="703" spans="6:27" x14ac:dyDescent="0.2">
      <c r="F703">
        <v>1.0147699012456668</v>
      </c>
      <c r="G703" s="1">
        <f t="shared" si="140"/>
        <v>1014.7699012456668</v>
      </c>
      <c r="H703">
        <v>48.371603288526593</v>
      </c>
      <c r="I703" s="1">
        <v>600</v>
      </c>
      <c r="J703" s="1"/>
      <c r="K703" s="5">
        <v>0.545367108158064</v>
      </c>
      <c r="L703" s="4">
        <f t="shared" si="142"/>
        <v>545.36710815806396</v>
      </c>
      <c r="M703" s="5">
        <v>65.546114727392165</v>
      </c>
      <c r="N703" s="4">
        <v>600</v>
      </c>
      <c r="P703" s="7">
        <f t="shared" si="134"/>
        <v>779.53799069665502</v>
      </c>
      <c r="Q703" s="7">
        <f t="shared" si="143"/>
        <v>54836.002228902609</v>
      </c>
      <c r="R703" s="10">
        <f t="shared" si="135"/>
        <v>0.18436900097514899</v>
      </c>
      <c r="S703" s="7">
        <f t="shared" si="136"/>
        <v>473.82007726104166</v>
      </c>
      <c r="T703" s="7">
        <f t="shared" si="144"/>
        <v>5118.9776301794627</v>
      </c>
      <c r="U703" s="10">
        <f t="shared" si="137"/>
        <v>1.7210970043926386E-2</v>
      </c>
      <c r="V703" s="10"/>
      <c r="W703" s="8">
        <f t="shared" si="138"/>
        <v>475.57304257739821</v>
      </c>
      <c r="X703" s="8">
        <f t="shared" si="145"/>
        <v>4871.2115902782707</v>
      </c>
      <c r="Y703" s="10">
        <f t="shared" si="141"/>
        <v>1.637793380139602E-2</v>
      </c>
      <c r="Z703" s="10">
        <f t="shared" si="139"/>
        <v>0.12797630171791971</v>
      </c>
      <c r="AA703" s="10"/>
    </row>
    <row r="704" spans="6:27" x14ac:dyDescent="0.2">
      <c r="F704">
        <v>0.95228023446639831</v>
      </c>
      <c r="G704" s="1">
        <f t="shared" si="140"/>
        <v>952.28023446639827</v>
      </c>
      <c r="H704">
        <v>48.487129687800639</v>
      </c>
      <c r="I704" s="1">
        <v>600</v>
      </c>
      <c r="J704" s="1"/>
      <c r="K704" s="5">
        <v>0.69663148473549119</v>
      </c>
      <c r="L704" s="4">
        <f t="shared" si="142"/>
        <v>696.6314847354912</v>
      </c>
      <c r="M704" s="5">
        <v>66.093818207419346</v>
      </c>
      <c r="N704" s="4">
        <v>600</v>
      </c>
      <c r="P704" s="7">
        <f t="shared" si="134"/>
        <v>765.10018404342827</v>
      </c>
      <c r="Q704" s="7">
        <f t="shared" si="143"/>
        <v>4687.9627849207027</v>
      </c>
      <c r="R704" s="10">
        <f t="shared" si="135"/>
        <v>9.6600184925529995E-3</v>
      </c>
      <c r="S704" s="7">
        <f t="shared" si="136"/>
        <v>465.1141171502868</v>
      </c>
      <c r="T704" s="7">
        <f t="shared" si="144"/>
        <v>53600.291493582648</v>
      </c>
      <c r="U704" s="10">
        <f t="shared" si="137"/>
        <v>0.11044878784015302</v>
      </c>
      <c r="V704" s="10"/>
      <c r="W704" s="8">
        <f t="shared" si="138"/>
        <v>466.3388203048483</v>
      </c>
      <c r="X704" s="8">
        <f t="shared" si="145"/>
        <v>53034.711290564701</v>
      </c>
      <c r="Y704" s="10">
        <f t="shared" si="141"/>
        <v>0.10928335298692655</v>
      </c>
      <c r="Z704" s="10">
        <f t="shared" si="139"/>
        <v>0.33058032758608996</v>
      </c>
      <c r="AA704" s="10"/>
    </row>
    <row r="705" spans="6:27" x14ac:dyDescent="0.2">
      <c r="F705">
        <v>1.1070532360665086</v>
      </c>
      <c r="G705" s="1">
        <f t="shared" si="140"/>
        <v>1107.0532360665086</v>
      </c>
      <c r="H705">
        <v>49.067161975028739</v>
      </c>
      <c r="I705" s="1">
        <v>600</v>
      </c>
      <c r="J705" s="1"/>
      <c r="K705" s="5">
        <v>0.50240784940726935</v>
      </c>
      <c r="L705" s="4">
        <f t="shared" si="142"/>
        <v>502.40784940726934</v>
      </c>
      <c r="M705" s="5">
        <v>66.913028655640701</v>
      </c>
      <c r="N705" s="4">
        <v>600</v>
      </c>
      <c r="P705" s="7">
        <f t="shared" si="134"/>
        <v>744.2768649171951</v>
      </c>
      <c r="Q705" s="7">
        <f t="shared" si="143"/>
        <v>58500.620663740709</v>
      </c>
      <c r="R705" s="10">
        <f t="shared" si="135"/>
        <v>0.23176488801294631</v>
      </c>
      <c r="S705" s="7">
        <f t="shared" si="136"/>
        <v>452.56552355214194</v>
      </c>
      <c r="T705" s="7">
        <f t="shared" si="144"/>
        <v>2484.2574466487013</v>
      </c>
      <c r="U705" s="10">
        <f t="shared" si="137"/>
        <v>9.8420092365742798E-3</v>
      </c>
      <c r="V705" s="10"/>
      <c r="W705" s="8">
        <f t="shared" si="138"/>
        <v>453.06402715413037</v>
      </c>
      <c r="X705" s="8">
        <f t="shared" si="145"/>
        <v>2434.8127945493725</v>
      </c>
      <c r="Y705" s="10">
        <f t="shared" si="141"/>
        <v>9.6461218403958871E-3</v>
      </c>
      <c r="Z705" s="10">
        <f t="shared" si="139"/>
        <v>9.8214672225670471E-2</v>
      </c>
      <c r="AA705" s="10"/>
    </row>
    <row r="706" spans="6:27" x14ac:dyDescent="0.2">
      <c r="F706">
        <v>0.86876950591839486</v>
      </c>
      <c r="G706" s="1">
        <f t="shared" si="140"/>
        <v>868.76950591839488</v>
      </c>
      <c r="H706">
        <v>49.575876984906152</v>
      </c>
      <c r="I706" s="1">
        <v>600</v>
      </c>
      <c r="J706" s="1"/>
      <c r="K706" s="5">
        <v>0.39583469297243212</v>
      </c>
      <c r="L706" s="4">
        <f t="shared" si="142"/>
        <v>395.83469297243209</v>
      </c>
      <c r="M706" s="5">
        <v>67.109223032281093</v>
      </c>
      <c r="N706" s="4">
        <v>600</v>
      </c>
      <c r="P706" s="7">
        <f t="shared" si="134"/>
        <v>739.42204680541829</v>
      </c>
      <c r="Q706" s="7">
        <f t="shared" si="143"/>
        <v>118052.26971395365</v>
      </c>
      <c r="R706" s="10">
        <f t="shared" si="135"/>
        <v>0.75343645681191962</v>
      </c>
      <c r="S706" s="7">
        <f t="shared" si="136"/>
        <v>449.64122175230875</v>
      </c>
      <c r="T706" s="7">
        <f t="shared" si="144"/>
        <v>2895.1425393396948</v>
      </c>
      <c r="U706" s="10">
        <f t="shared" si="137"/>
        <v>1.8477458689197361E-2</v>
      </c>
      <c r="V706" s="10"/>
      <c r="W706" s="8">
        <f t="shared" si="138"/>
        <v>449.97645765785086</v>
      </c>
      <c r="X706" s="8">
        <f t="shared" si="145"/>
        <v>2931.3306832512585</v>
      </c>
      <c r="Y706" s="10">
        <f t="shared" si="141"/>
        <v>1.8708419660921103E-2</v>
      </c>
      <c r="Z706" s="10">
        <f t="shared" si="139"/>
        <v>0.13677872517654602</v>
      </c>
      <c r="AA706" s="10"/>
    </row>
    <row r="707" spans="6:27" x14ac:dyDescent="0.2">
      <c r="F707">
        <v>0.80933133863427886</v>
      </c>
      <c r="G707" s="1">
        <f t="shared" si="140"/>
        <v>809.33133863427884</v>
      </c>
      <c r="H707">
        <v>50.260670686923675</v>
      </c>
      <c r="I707" s="1">
        <v>600</v>
      </c>
      <c r="J707" s="1"/>
      <c r="K707" s="5">
        <v>0.43911554773244404</v>
      </c>
      <c r="L707" s="4">
        <f t="shared" si="142"/>
        <v>439.11554773244404</v>
      </c>
      <c r="M707" s="5">
        <v>67.351612078369982</v>
      </c>
      <c r="N707" s="4">
        <v>600</v>
      </c>
      <c r="P707" s="7">
        <f t="shared" si="134"/>
        <v>733.49260230191283</v>
      </c>
      <c r="Q707" s="7">
        <f t="shared" si="143"/>
        <v>86657.850256995996</v>
      </c>
      <c r="R707" s="10">
        <f t="shared" si="135"/>
        <v>0.44941781337253123</v>
      </c>
      <c r="S707" s="7">
        <f t="shared" si="136"/>
        <v>446.07029165354652</v>
      </c>
      <c r="T707" s="7">
        <f t="shared" si="144"/>
        <v>48.368463008111853</v>
      </c>
      <c r="U707" s="10">
        <f t="shared" si="137"/>
        <v>2.5084454341793333E-4</v>
      </c>
      <c r="V707" s="10"/>
      <c r="W707" s="8">
        <f t="shared" si="138"/>
        <v>446.20921052881926</v>
      </c>
      <c r="X707" s="8">
        <f t="shared" si="145"/>
        <v>50.320051868677808</v>
      </c>
      <c r="Y707" s="10">
        <f t="shared" si="141"/>
        <v>2.6096571300287733E-4</v>
      </c>
      <c r="Z707" s="10">
        <f t="shared" si="139"/>
        <v>1.615443323062983E-2</v>
      </c>
      <c r="AA707" s="10"/>
    </row>
    <row r="708" spans="6:27" x14ac:dyDescent="0.2">
      <c r="F708">
        <v>1.3966283263302179</v>
      </c>
      <c r="G708" s="1">
        <f t="shared" si="140"/>
        <v>1396.628326330218</v>
      </c>
      <c r="H708">
        <v>50.346486986250888</v>
      </c>
      <c r="I708" s="1">
        <v>600</v>
      </c>
      <c r="J708" s="1"/>
      <c r="K708" s="5">
        <v>0.39706830306422752</v>
      </c>
      <c r="L708" s="4">
        <f t="shared" si="142"/>
        <v>397.06830306422751</v>
      </c>
      <c r="M708" s="5">
        <v>68.532320217741372</v>
      </c>
      <c r="N708" s="4">
        <v>600</v>
      </c>
      <c r="P708" s="7">
        <f t="shared" si="134"/>
        <v>705.65130225394546</v>
      </c>
      <c r="Q708" s="7">
        <f t="shared" si="143"/>
        <v>95223.467388921476</v>
      </c>
      <c r="R708" s="10">
        <f t="shared" si="135"/>
        <v>0.60396747536494388</v>
      </c>
      <c r="S708" s="7">
        <f t="shared" si="136"/>
        <v>429.31306951276053</v>
      </c>
      <c r="T708" s="7">
        <f t="shared" si="144"/>
        <v>1039.7249633204412</v>
      </c>
      <c r="U708" s="10">
        <f t="shared" si="137"/>
        <v>6.5945935218445356E-3</v>
      </c>
      <c r="V708" s="10"/>
      <c r="W708" s="8">
        <f t="shared" si="138"/>
        <v>428.57548803521473</v>
      </c>
      <c r="X708" s="8">
        <f t="shared" si="145"/>
        <v>992.70270479600333</v>
      </c>
      <c r="Y708" s="10">
        <f t="shared" si="141"/>
        <v>6.2963486086345518E-3</v>
      </c>
      <c r="Z708" s="10">
        <f t="shared" si="139"/>
        <v>7.9349534394566879E-2</v>
      </c>
      <c r="AA708" s="10"/>
    </row>
    <row r="709" spans="6:27" x14ac:dyDescent="0.2">
      <c r="F709">
        <v>0.82313271691426659</v>
      </c>
      <c r="G709" s="1">
        <f t="shared" si="140"/>
        <v>823.13271691426655</v>
      </c>
      <c r="H709">
        <v>50.574801214213061</v>
      </c>
      <c r="I709" s="1">
        <v>600</v>
      </c>
      <c r="J709" s="1"/>
      <c r="K709" s="5">
        <v>0.4447903620719697</v>
      </c>
      <c r="L709" s="4">
        <f t="shared" si="142"/>
        <v>444.7903620719697</v>
      </c>
      <c r="M709" s="5">
        <v>68.717149955031061</v>
      </c>
      <c r="N709" s="4">
        <v>600</v>
      </c>
      <c r="P709" s="7">
        <f t="shared" si="134"/>
        <v>701.44370564169049</v>
      </c>
      <c r="Q709" s="7">
        <f t="shared" si="143"/>
        <v>65870.938765517145</v>
      </c>
      <c r="R709" s="10">
        <f t="shared" si="135"/>
        <v>0.3329531411831318</v>
      </c>
      <c r="S709" s="7">
        <f t="shared" si="136"/>
        <v>426.78198666071739</v>
      </c>
      <c r="T709" s="7">
        <f t="shared" si="144"/>
        <v>324.30158495259656</v>
      </c>
      <c r="U709" s="10">
        <f t="shared" si="137"/>
        <v>1.6392241164955193E-3</v>
      </c>
      <c r="V709" s="10"/>
      <c r="W709" s="8">
        <f t="shared" si="138"/>
        <v>425.91841686002488</v>
      </c>
      <c r="X709" s="8">
        <f t="shared" si="145"/>
        <v>356.15031608264701</v>
      </c>
      <c r="Y709" s="10">
        <f t="shared" si="141"/>
        <v>1.8002076286661162E-3</v>
      </c>
      <c r="Z709" s="10">
        <f t="shared" si="139"/>
        <v>4.2428853727930434E-2</v>
      </c>
      <c r="AA709" s="10"/>
    </row>
    <row r="710" spans="6:27" x14ac:dyDescent="0.2">
      <c r="F710">
        <v>0.84205793039121135</v>
      </c>
      <c r="G710" s="1">
        <f t="shared" si="140"/>
        <v>842.05793039121136</v>
      </c>
      <c r="H710">
        <v>51.799845263733637</v>
      </c>
      <c r="I710" s="1">
        <v>600</v>
      </c>
      <c r="J710" s="1"/>
      <c r="K710" s="5">
        <v>0.40666842191686714</v>
      </c>
      <c r="L710" s="4">
        <f t="shared" si="142"/>
        <v>406.66842191686715</v>
      </c>
      <c r="M710" s="5">
        <v>68.765973585015956</v>
      </c>
      <c r="N710" s="4">
        <v>600</v>
      </c>
      <c r="P710" s="7">
        <f t="shared" si="134"/>
        <v>700.33884091232176</v>
      </c>
      <c r="Q710" s="7">
        <f t="shared" si="143"/>
        <v>86242.314992965868</v>
      </c>
      <c r="R710" s="10">
        <f t="shared" si="135"/>
        <v>0.52148221895571167</v>
      </c>
      <c r="S710" s="7">
        <f t="shared" si="136"/>
        <v>426.1174150216857</v>
      </c>
      <c r="T710" s="7">
        <f t="shared" si="144"/>
        <v>378.26333279127971</v>
      </c>
      <c r="U710" s="10">
        <f t="shared" si="137"/>
        <v>2.2872484597574656E-3</v>
      </c>
      <c r="V710" s="10"/>
      <c r="W710" s="8">
        <f t="shared" si="138"/>
        <v>425.2210432556588</v>
      </c>
      <c r="X710" s="8">
        <f t="shared" si="145"/>
        <v>344.19975854058737</v>
      </c>
      <c r="Y710" s="10">
        <f t="shared" si="141"/>
        <v>2.081275924265318E-3</v>
      </c>
      <c r="Z710" s="10">
        <f t="shared" si="139"/>
        <v>4.5621003104549529E-2</v>
      </c>
      <c r="AA710" s="10"/>
    </row>
    <row r="711" spans="6:27" x14ac:dyDescent="0.2">
      <c r="F711">
        <v>0.9545931974431322</v>
      </c>
      <c r="G711" s="1">
        <f t="shared" si="140"/>
        <v>954.59319744313223</v>
      </c>
      <c r="H711">
        <v>51.886655355061023</v>
      </c>
      <c r="I711" s="1">
        <v>600</v>
      </c>
      <c r="J711" s="1"/>
      <c r="K711" s="5">
        <v>0.3669672642836152</v>
      </c>
      <c r="L711" s="4">
        <f t="shared" si="142"/>
        <v>366.96726428361518</v>
      </c>
      <c r="M711" s="5">
        <v>68.795132405494442</v>
      </c>
      <c r="N711" s="4">
        <v>600</v>
      </c>
      <c r="P711" s="7">
        <f t="shared" si="134"/>
        <v>699.68029108336475</v>
      </c>
      <c r="Q711" s="7">
        <f t="shared" si="143"/>
        <v>110697.95820225087</v>
      </c>
      <c r="R711" s="10">
        <f t="shared" si="135"/>
        <v>0.82202487915236377</v>
      </c>
      <c r="S711" s="7">
        <f t="shared" si="136"/>
        <v>425.72131194479334</v>
      </c>
      <c r="T711" s="7">
        <f t="shared" si="144"/>
        <v>3452.038116571995</v>
      </c>
      <c r="U711" s="10">
        <f t="shared" si="137"/>
        <v>2.5634268794912138E-2</v>
      </c>
      <c r="V711" s="10"/>
      <c r="W711" s="8">
        <f t="shared" si="138"/>
        <v>424.8054442911552</v>
      </c>
      <c r="X711" s="8">
        <f t="shared" si="145"/>
        <v>3345.255066584602</v>
      </c>
      <c r="Y711" s="10">
        <f t="shared" si="141"/>
        <v>2.4841315381977164E-2</v>
      </c>
      <c r="Z711" s="10">
        <f t="shared" si="139"/>
        <v>0.15761127936152655</v>
      </c>
      <c r="AA711" s="10"/>
    </row>
    <row r="712" spans="6:27" x14ac:dyDescent="0.2">
      <c r="F712">
        <v>0.75351335448171552</v>
      </c>
      <c r="G712" s="1">
        <f t="shared" si="140"/>
        <v>753.51335448171551</v>
      </c>
      <c r="H712">
        <v>52.030151071082592</v>
      </c>
      <c r="I712" s="1">
        <v>600</v>
      </c>
      <c r="J712" s="1"/>
      <c r="K712" s="5">
        <v>0.3756258823373772</v>
      </c>
      <c r="L712" s="4">
        <f t="shared" si="142"/>
        <v>375.62588233737722</v>
      </c>
      <c r="M712" s="5">
        <v>68.919046869595761</v>
      </c>
      <c r="N712" s="4">
        <v>600</v>
      </c>
      <c r="P712" s="7">
        <f t="shared" si="134"/>
        <v>696.89253507629201</v>
      </c>
      <c r="Q712" s="7">
        <f t="shared" si="143"/>
        <v>103212.26216206646</v>
      </c>
      <c r="R712" s="10">
        <f t="shared" si="135"/>
        <v>0.73151001748571731</v>
      </c>
      <c r="S712" s="7">
        <f t="shared" si="136"/>
        <v>424.04463759576549</v>
      </c>
      <c r="T712" s="7">
        <f t="shared" si="144"/>
        <v>2344.3758607717023</v>
      </c>
      <c r="U712" s="10">
        <f t="shared" si="137"/>
        <v>1.6615607399568168E-2</v>
      </c>
      <c r="V712" s="10"/>
      <c r="W712" s="8">
        <f t="shared" si="138"/>
        <v>423.04670011098972</v>
      </c>
      <c r="X712" s="8">
        <f t="shared" si="145"/>
        <v>2248.7339583181629</v>
      </c>
      <c r="Y712" s="10">
        <f t="shared" si="141"/>
        <v>1.5937751801109356E-2</v>
      </c>
      <c r="Z712" s="10">
        <f t="shared" si="139"/>
        <v>0.12624480900658591</v>
      </c>
      <c r="AA712" s="10"/>
    </row>
    <row r="713" spans="6:27" x14ac:dyDescent="0.2">
      <c r="F713">
        <v>0.77425954100133931</v>
      </c>
      <c r="G713" s="1">
        <f t="shared" si="140"/>
        <v>774.25954100133936</v>
      </c>
      <c r="H713">
        <v>53.331315432090193</v>
      </c>
      <c r="I713" s="1">
        <v>600</v>
      </c>
      <c r="J713" s="1"/>
      <c r="K713" s="5">
        <v>0.45648362727220071</v>
      </c>
      <c r="L713" s="4">
        <f t="shared" si="142"/>
        <v>456.48362727220069</v>
      </c>
      <c r="M713" s="5">
        <v>69.762468884960342</v>
      </c>
      <c r="N713" s="4">
        <v>600</v>
      </c>
      <c r="P713" s="7">
        <f t="shared" ref="P713:P776" si="146">(((8.314*N713)/$M713)*(1+P$5/($M713-P$4))-P$3/($M713^2))</f>
        <v>678.37365332213005</v>
      </c>
      <c r="Q713" s="7">
        <f t="shared" si="143"/>
        <v>49235.183660438328</v>
      </c>
      <c r="R713" s="10">
        <f t="shared" ref="R713:R776" si="147">(ABS(P713-L713)/L713)^2</f>
        <v>0.23627901501525922</v>
      </c>
      <c r="S713" s="7">
        <f t="shared" ref="S713:S776" si="148">(((8.314*N713)/$M713)*(1+S$5/($M713-S$4))-S$3/($M713^2))</f>
        <v>412.910640199591</v>
      </c>
      <c r="T713" s="7">
        <f t="shared" si="144"/>
        <v>1898.6052024298112</v>
      </c>
      <c r="U713" s="10">
        <f t="shared" ref="U713:U776" si="149">(ABS(S713-L713)/L713)^2</f>
        <v>9.1113820195500607E-3</v>
      </c>
      <c r="V713" s="10"/>
      <c r="W713" s="8">
        <f t="shared" ref="W713:W776" si="150">(((8.314*N713)/$M713)*(1+W$5/($M713-W$4))-W$3/($M713^2))</f>
        <v>411.38636126449398</v>
      </c>
      <c r="X713" s="8">
        <f t="shared" si="145"/>
        <v>2033.7634013698589</v>
      </c>
      <c r="Y713" s="10">
        <f t="shared" si="141"/>
        <v>9.760004483051735E-3</v>
      </c>
      <c r="Z713" s="10">
        <f t="shared" ref="Z713:Z776" si="151">(ABS(W713-L713)/L713)</f>
        <v>9.8792734971007531E-2</v>
      </c>
      <c r="AA713" s="10"/>
    </row>
    <row r="714" spans="6:27" x14ac:dyDescent="0.2">
      <c r="F714">
        <v>0.8165422892113523</v>
      </c>
      <c r="G714" s="1">
        <f t="shared" si="140"/>
        <v>816.54228921135234</v>
      </c>
      <c r="H714">
        <v>53.94469373363691</v>
      </c>
      <c r="I714" s="1">
        <v>600</v>
      </c>
      <c r="J714" s="1"/>
      <c r="K714" s="5">
        <v>0.34921455325686673</v>
      </c>
      <c r="L714" s="4">
        <f t="shared" si="142"/>
        <v>349.21455325686674</v>
      </c>
      <c r="M714" s="5">
        <v>71.096331280386522</v>
      </c>
      <c r="N714" s="4">
        <v>600</v>
      </c>
      <c r="P714" s="7">
        <f t="shared" si="146"/>
        <v>650.62742961035428</v>
      </c>
      <c r="Q714" s="7">
        <f t="shared" si="143"/>
        <v>90849.722031682773</v>
      </c>
      <c r="R714" s="10">
        <f t="shared" si="147"/>
        <v>0.74497025766165603</v>
      </c>
      <c r="S714" s="7">
        <f t="shared" si="148"/>
        <v>396.24192915749285</v>
      </c>
      <c r="T714" s="7">
        <f t="shared" si="144"/>
        <v>2211.5740840987896</v>
      </c>
      <c r="U714" s="10">
        <f t="shared" si="149"/>
        <v>1.8134969248385261E-2</v>
      </c>
      <c r="V714" s="10"/>
      <c r="W714" s="8">
        <f t="shared" si="150"/>
        <v>393.99010199496399</v>
      </c>
      <c r="X714" s="8">
        <f t="shared" si="145"/>
        <v>2004.8497647977229</v>
      </c>
      <c r="Y714" s="10">
        <f t="shared" si="141"/>
        <v>1.6439824057286723E-2</v>
      </c>
      <c r="Z714" s="10">
        <f t="shared" si="151"/>
        <v>0.12821787729207937</v>
      </c>
      <c r="AA714" s="10"/>
    </row>
    <row r="715" spans="6:27" x14ac:dyDescent="0.2">
      <c r="F715">
        <v>0.70631285762812257</v>
      </c>
      <c r="G715" s="1">
        <f t="shared" ref="G715:G778" si="152">F715*1000</f>
        <v>706.31285762812252</v>
      </c>
      <c r="H715">
        <v>54.318604535676336</v>
      </c>
      <c r="I715" s="1">
        <v>600</v>
      </c>
      <c r="J715" s="1"/>
      <c r="K715" s="5">
        <v>0.42002198150914827</v>
      </c>
      <c r="L715" s="4">
        <f t="shared" si="142"/>
        <v>420.02198150914825</v>
      </c>
      <c r="M715" s="5">
        <v>71.18529027599935</v>
      </c>
      <c r="N715" s="4">
        <v>600</v>
      </c>
      <c r="P715" s="7">
        <f t="shared" si="146"/>
        <v>648.84078921528283</v>
      </c>
      <c r="Q715" s="7">
        <f t="shared" si="143"/>
        <v>52358.04676005699</v>
      </c>
      <c r="R715" s="10">
        <f t="shared" si="147"/>
        <v>0.29678325777654607</v>
      </c>
      <c r="S715" s="7">
        <f t="shared" si="148"/>
        <v>395.16912090584623</v>
      </c>
      <c r="T715" s="7">
        <f t="shared" si="144"/>
        <v>617.66468016716158</v>
      </c>
      <c r="U715" s="10">
        <f t="shared" si="149"/>
        <v>3.5011339676896515E-3</v>
      </c>
      <c r="V715" s="10"/>
      <c r="W715" s="8">
        <f t="shared" si="150"/>
        <v>392.87294471402936</v>
      </c>
      <c r="X715" s="8">
        <f t="shared" si="145"/>
        <v>737.07019890271931</v>
      </c>
      <c r="Y715" s="10">
        <f t="shared" si="141"/>
        <v>4.1779651529559418E-3</v>
      </c>
      <c r="Z715" s="10">
        <f t="shared" si="151"/>
        <v>6.4637180886514087E-2</v>
      </c>
      <c r="AA715" s="10"/>
    </row>
    <row r="716" spans="6:27" x14ac:dyDescent="0.2">
      <c r="F716">
        <v>0.76858388567981806</v>
      </c>
      <c r="G716" s="1">
        <f t="shared" si="152"/>
        <v>768.58388567981808</v>
      </c>
      <c r="H716">
        <v>54.753121671915068</v>
      </c>
      <c r="I716" s="1">
        <v>600</v>
      </c>
      <c r="J716" s="1"/>
      <c r="K716" s="5">
        <v>0.33956761386542705</v>
      </c>
      <c r="L716" s="4">
        <f t="shared" si="142"/>
        <v>339.56761386542706</v>
      </c>
      <c r="M716" s="5">
        <v>71.498061689210559</v>
      </c>
      <c r="N716" s="4">
        <v>600</v>
      </c>
      <c r="P716" s="7">
        <f t="shared" si="146"/>
        <v>642.6200964979372</v>
      </c>
      <c r="Q716" s="7">
        <f t="shared" si="143"/>
        <v>91840.807229727856</v>
      </c>
      <c r="R716" s="10">
        <f t="shared" si="147"/>
        <v>0.79649520664024331</v>
      </c>
      <c r="S716" s="7">
        <f t="shared" si="148"/>
        <v>391.43432804622893</v>
      </c>
      <c r="T716" s="7">
        <f t="shared" si="144"/>
        <v>2690.156039912993</v>
      </c>
      <c r="U716" s="10">
        <f t="shared" si="149"/>
        <v>2.3330548320914923E-2</v>
      </c>
      <c r="V716" s="10"/>
      <c r="W716" s="8">
        <f t="shared" si="150"/>
        <v>388.9860906489746</v>
      </c>
      <c r="X716" s="8">
        <f t="shared" si="145"/>
        <v>2442.1858476060265</v>
      </c>
      <c r="Y716" s="10">
        <f t="shared" si="141"/>
        <v>2.1180011152092788E-2</v>
      </c>
      <c r="Z716" s="10">
        <f t="shared" si="151"/>
        <v>0.14553353961232712</v>
      </c>
      <c r="AA716" s="10"/>
    </row>
    <row r="717" spans="6:27" x14ac:dyDescent="0.2">
      <c r="F717">
        <v>1.0791223281553999</v>
      </c>
      <c r="G717" s="1">
        <f t="shared" si="152"/>
        <v>1079.1223281553998</v>
      </c>
      <c r="H717">
        <v>55.263682717518968</v>
      </c>
      <c r="I717" s="1">
        <v>600</v>
      </c>
      <c r="J717" s="1"/>
      <c r="K717" s="5">
        <v>0.36263634321208188</v>
      </c>
      <c r="L717" s="4">
        <f t="shared" si="142"/>
        <v>362.6363432120819</v>
      </c>
      <c r="M717" s="5">
        <v>71.79325710649033</v>
      </c>
      <c r="N717" s="4">
        <v>600</v>
      </c>
      <c r="P717" s="7">
        <f t="shared" si="146"/>
        <v>636.83473146491951</v>
      </c>
      <c r="Q717" s="7">
        <f t="shared" si="143"/>
        <v>75184.75612045388</v>
      </c>
      <c r="R717" s="10">
        <f t="shared" si="147"/>
        <v>0.57172494573987465</v>
      </c>
      <c r="S717" s="7">
        <f t="shared" si="148"/>
        <v>387.96158083070986</v>
      </c>
      <c r="T717" s="7">
        <f t="shared" si="144"/>
        <v>641.36766043996909</v>
      </c>
      <c r="U717" s="10">
        <f t="shared" si="149"/>
        <v>4.8771308146146322E-3</v>
      </c>
      <c r="V717" s="10"/>
      <c r="W717" s="8">
        <f t="shared" si="150"/>
        <v>385.37520017421707</v>
      </c>
      <c r="X717" s="8">
        <f t="shared" si="145"/>
        <v>517.05561594444328</v>
      </c>
      <c r="Y717" s="10">
        <f t="shared" si="141"/>
        <v>3.9318288603175117E-3</v>
      </c>
      <c r="Z717" s="10">
        <f t="shared" si="151"/>
        <v>6.2704296984477159E-2</v>
      </c>
      <c r="AA717" s="10"/>
    </row>
    <row r="718" spans="6:27" x14ac:dyDescent="0.2">
      <c r="F718">
        <v>0.66299548852732226</v>
      </c>
      <c r="G718" s="1">
        <f t="shared" si="152"/>
        <v>662.99548852732221</v>
      </c>
      <c r="H718">
        <v>55.310886744157251</v>
      </c>
      <c r="I718" s="1">
        <v>600</v>
      </c>
      <c r="J718" s="1"/>
      <c r="K718" s="5">
        <v>0.35150199000296167</v>
      </c>
      <c r="L718" s="4">
        <f t="shared" si="142"/>
        <v>351.50199000296169</v>
      </c>
      <c r="M718" s="5">
        <v>71.949156139374026</v>
      </c>
      <c r="N718" s="4">
        <v>600</v>
      </c>
      <c r="P718" s="7">
        <f t="shared" si="146"/>
        <v>633.81240434079223</v>
      </c>
      <c r="Q718" s="7">
        <f t="shared" si="143"/>
        <v>79699.170043597551</v>
      </c>
      <c r="R718" s="10">
        <f t="shared" si="147"/>
        <v>0.64505719340633738</v>
      </c>
      <c r="S718" s="7">
        <f t="shared" si="148"/>
        <v>386.14764649568826</v>
      </c>
      <c r="T718" s="7">
        <f t="shared" si="144"/>
        <v>1200.321513812007</v>
      </c>
      <c r="U718" s="10">
        <f t="shared" si="149"/>
        <v>9.7149823073599123E-3</v>
      </c>
      <c r="V718" s="10"/>
      <c r="W718" s="8">
        <f t="shared" si="150"/>
        <v>383.49035270719014</v>
      </c>
      <c r="X718" s="8">
        <f t="shared" si="145"/>
        <v>1023.2553484972736</v>
      </c>
      <c r="Y718" s="10">
        <f t="shared" si="141"/>
        <v>8.281870725612395E-3</v>
      </c>
      <c r="Z718" s="10">
        <f t="shared" si="151"/>
        <v>9.1004784080906398E-2</v>
      </c>
      <c r="AA718" s="10"/>
    </row>
    <row r="719" spans="6:27" x14ac:dyDescent="0.2">
      <c r="F719">
        <v>0.83281893609752589</v>
      </c>
      <c r="G719" s="1">
        <f t="shared" si="152"/>
        <v>832.81893609752592</v>
      </c>
      <c r="H719">
        <v>55.507531733360672</v>
      </c>
      <c r="I719" s="1">
        <v>600</v>
      </c>
      <c r="J719" s="1"/>
      <c r="K719" s="5">
        <v>0.32424036500115355</v>
      </c>
      <c r="L719" s="4">
        <f t="shared" si="142"/>
        <v>324.24036500115358</v>
      </c>
      <c r="M719" s="5">
        <v>72.932548033739494</v>
      </c>
      <c r="N719" s="4">
        <v>600</v>
      </c>
      <c r="P719" s="7">
        <f t="shared" si="146"/>
        <v>615.25836710402029</v>
      </c>
      <c r="Q719" s="7">
        <f t="shared" si="143"/>
        <v>84691.47754794413</v>
      </c>
      <c r="R719" s="10">
        <f t="shared" si="147"/>
        <v>0.8055742033465596</v>
      </c>
      <c r="S719" s="7">
        <f t="shared" si="148"/>
        <v>375.01579633874445</v>
      </c>
      <c r="T719" s="7">
        <f t="shared" si="144"/>
        <v>2578.1444275184053</v>
      </c>
      <c r="U719" s="10">
        <f t="shared" si="149"/>
        <v>2.4522970946336115E-2</v>
      </c>
      <c r="V719" s="10"/>
      <c r="W719" s="8">
        <f t="shared" si="150"/>
        <v>371.94198550102902</v>
      </c>
      <c r="X719" s="8">
        <f t="shared" si="145"/>
        <v>2275.4445983141372</v>
      </c>
      <c r="Y719" s="10">
        <f t="shared" si="141"/>
        <v>2.1643729955100305E-2</v>
      </c>
      <c r="Z719" s="10">
        <f t="shared" si="151"/>
        <v>0.1471180816728532</v>
      </c>
      <c r="AA719" s="10"/>
    </row>
    <row r="720" spans="6:27" x14ac:dyDescent="0.2">
      <c r="F720">
        <v>0.69422289122324121</v>
      </c>
      <c r="G720" s="1">
        <f t="shared" si="152"/>
        <v>694.22289122324116</v>
      </c>
      <c r="H720">
        <v>56.32448105846256</v>
      </c>
      <c r="I720" s="1">
        <v>600</v>
      </c>
      <c r="J720" s="1"/>
      <c r="K720" s="5">
        <v>0.32497703787021165</v>
      </c>
      <c r="L720" s="4">
        <f t="shared" si="142"/>
        <v>324.97703787021163</v>
      </c>
      <c r="M720" s="5">
        <v>74.002674384776839</v>
      </c>
      <c r="N720" s="4">
        <v>600</v>
      </c>
      <c r="P720" s="7">
        <f t="shared" si="146"/>
        <v>596.02290394212457</v>
      </c>
      <c r="Q720" s="7">
        <f t="shared" si="143"/>
        <v>73465.861514673365</v>
      </c>
      <c r="R720" s="10">
        <f t="shared" si="147"/>
        <v>0.69563307681837661</v>
      </c>
      <c r="S720" s="7">
        <f t="shared" si="148"/>
        <v>363.48203398548497</v>
      </c>
      <c r="T720" s="7">
        <f t="shared" si="144"/>
        <v>1482.6347258372152</v>
      </c>
      <c r="U720" s="10">
        <f t="shared" si="149"/>
        <v>1.4038762152485156E-2</v>
      </c>
      <c r="V720" s="10"/>
      <c r="W720" s="8">
        <f t="shared" si="150"/>
        <v>360.01046147476893</v>
      </c>
      <c r="X720" s="8">
        <f t="shared" si="145"/>
        <v>1227.3407694563525</v>
      </c>
      <c r="Y720" s="10">
        <f t="shared" si="141"/>
        <v>1.1621436380910483E-2</v>
      </c>
      <c r="Z720" s="10">
        <f t="shared" si="151"/>
        <v>0.10780276610973617</v>
      </c>
      <c r="AA720" s="10"/>
    </row>
    <row r="721" spans="6:27" x14ac:dyDescent="0.2">
      <c r="F721">
        <v>0.68937152908429156</v>
      </c>
      <c r="G721" s="1">
        <f t="shared" si="152"/>
        <v>689.37152908429152</v>
      </c>
      <c r="H721">
        <v>57.491871290051229</v>
      </c>
      <c r="I721" s="1">
        <v>600</v>
      </c>
      <c r="J721" s="1"/>
      <c r="K721" s="5">
        <v>0.30891336355531529</v>
      </c>
      <c r="L721" s="4">
        <f t="shared" si="142"/>
        <v>308.9133635553153</v>
      </c>
      <c r="M721" s="5">
        <v>74.485074871340004</v>
      </c>
      <c r="N721" s="4">
        <v>600</v>
      </c>
      <c r="P721" s="7">
        <f t="shared" si="146"/>
        <v>587.66016797416842</v>
      </c>
      <c r="Q721" s="7">
        <f t="shared" si="143"/>
        <v>77699.780973722358</v>
      </c>
      <c r="R721" s="10">
        <f t="shared" si="147"/>
        <v>0.81422869202741843</v>
      </c>
      <c r="S721" s="7">
        <f t="shared" si="148"/>
        <v>358.46981315569326</v>
      </c>
      <c r="T721" s="7">
        <f t="shared" si="144"/>
        <v>2455.8416969948007</v>
      </c>
      <c r="U721" s="10">
        <f t="shared" si="149"/>
        <v>2.5735166144763424E-2</v>
      </c>
      <c r="V721" s="10"/>
      <c r="W721" s="8">
        <f t="shared" si="150"/>
        <v>354.83608169657919</v>
      </c>
      <c r="X721" s="8">
        <f t="shared" si="145"/>
        <v>2108.8960414819671</v>
      </c>
      <c r="Y721" s="10">
        <f t="shared" si="141"/>
        <v>2.2099465969645196E-2</v>
      </c>
      <c r="Z721" s="10">
        <f t="shared" si="151"/>
        <v>0.1486588913238801</v>
      </c>
      <c r="AA721" s="10"/>
    </row>
    <row r="722" spans="6:27" x14ac:dyDescent="0.2">
      <c r="F722">
        <v>0.62794779378637944</v>
      </c>
      <c r="G722" s="1">
        <f t="shared" si="152"/>
        <v>627.94779378637941</v>
      </c>
      <c r="H722">
        <v>57.506396133904808</v>
      </c>
      <c r="I722" s="1">
        <v>600</v>
      </c>
      <c r="J722" s="1"/>
      <c r="K722" s="5">
        <v>0.30198031900104128</v>
      </c>
      <c r="L722" s="4">
        <f t="shared" si="142"/>
        <v>301.98031900104127</v>
      </c>
      <c r="M722" s="5">
        <v>74.888737219359328</v>
      </c>
      <c r="N722" s="4">
        <v>600</v>
      </c>
      <c r="P722" s="7">
        <f t="shared" si="146"/>
        <v>580.80374928685251</v>
      </c>
      <c r="Q722" s="7">
        <f t="shared" si="143"/>
        <v>77742.505276346637</v>
      </c>
      <c r="R722" s="10">
        <f t="shared" si="147"/>
        <v>0.85251347582888892</v>
      </c>
      <c r="S722" s="7">
        <f t="shared" si="148"/>
        <v>354.36136342991733</v>
      </c>
      <c r="T722" s="7">
        <f t="shared" si="144"/>
        <v>2743.7738154598883</v>
      </c>
      <c r="U722" s="10">
        <f t="shared" si="149"/>
        <v>3.008784118792323E-2</v>
      </c>
      <c r="V722" s="10"/>
      <c r="W722" s="8">
        <f t="shared" si="150"/>
        <v>350.59953706675998</v>
      </c>
      <c r="X722" s="8">
        <f t="shared" si="145"/>
        <v>2363.8283653219087</v>
      </c>
      <c r="Y722" s="10">
        <f t="shared" si="141"/>
        <v>2.5921412344768229E-2</v>
      </c>
      <c r="Z722" s="10">
        <f t="shared" si="151"/>
        <v>0.16100128056872165</v>
      </c>
      <c r="AA722" s="10"/>
    </row>
    <row r="723" spans="6:27" x14ac:dyDescent="0.2">
      <c r="F723">
        <v>0.60684797140835123</v>
      </c>
      <c r="G723" s="1">
        <f t="shared" si="152"/>
        <v>606.84797140835121</v>
      </c>
      <c r="H723">
        <v>57.67055359966443</v>
      </c>
      <c r="I723" s="1">
        <v>600</v>
      </c>
      <c r="J723" s="1"/>
      <c r="K723" s="5">
        <v>0.38025868584045236</v>
      </c>
      <c r="L723" s="4">
        <f t="shared" si="142"/>
        <v>380.25868584045236</v>
      </c>
      <c r="M723" s="5">
        <v>75.525543281946099</v>
      </c>
      <c r="N723" s="4">
        <v>600</v>
      </c>
      <c r="P723" s="7">
        <f t="shared" si="146"/>
        <v>570.24095544689033</v>
      </c>
      <c r="Q723" s="7">
        <f t="shared" si="143"/>
        <v>36093.262764813284</v>
      </c>
      <c r="R723" s="10">
        <f t="shared" si="147"/>
        <v>0.24961337785181234</v>
      </c>
      <c r="S723" s="7">
        <f t="shared" si="148"/>
        <v>348.03367280139042</v>
      </c>
      <c r="T723" s="7">
        <f t="shared" si="144"/>
        <v>1038.4514653677118</v>
      </c>
      <c r="U723" s="10">
        <f t="shared" si="149"/>
        <v>7.1817108831263576E-3</v>
      </c>
      <c r="V723" s="10"/>
      <c r="W723" s="8">
        <f t="shared" si="150"/>
        <v>344.08305050311918</v>
      </c>
      <c r="X723" s="8">
        <f t="shared" si="145"/>
        <v>1308.6765920597088</v>
      </c>
      <c r="Y723" s="10">
        <f t="shared" si="141"/>
        <v>9.0505307538469651E-3</v>
      </c>
      <c r="Z723" s="10">
        <f t="shared" si="151"/>
        <v>9.5134277491590619E-2</v>
      </c>
      <c r="AA723" s="10"/>
    </row>
    <row r="724" spans="6:27" x14ac:dyDescent="0.2">
      <c r="F724">
        <v>0.6212889993520655</v>
      </c>
      <c r="G724" s="1">
        <f t="shared" si="152"/>
        <v>621.2889993520655</v>
      </c>
      <c r="H724">
        <v>58.985899869538095</v>
      </c>
      <c r="I724" s="1">
        <v>600</v>
      </c>
      <c r="J724" s="1"/>
      <c r="K724" s="5">
        <v>0.37029576263414832</v>
      </c>
      <c r="L724" s="4">
        <f t="shared" si="142"/>
        <v>370.29576263414833</v>
      </c>
      <c r="M724" s="5">
        <v>77.442500205913447</v>
      </c>
      <c r="N724" s="4">
        <v>600</v>
      </c>
      <c r="P724" s="7">
        <f t="shared" si="146"/>
        <v>540.20933951730933</v>
      </c>
      <c r="Q724" s="7">
        <f t="shared" si="143"/>
        <v>28870.623609229864</v>
      </c>
      <c r="R724" s="10">
        <f t="shared" si="147"/>
        <v>0.21055166499607841</v>
      </c>
      <c r="S724" s="7">
        <f t="shared" si="148"/>
        <v>330.05380768826666</v>
      </c>
      <c r="T724" s="7">
        <f t="shared" si="144"/>
        <v>1619.4149378663706</v>
      </c>
      <c r="U724" s="10">
        <f t="shared" si="149"/>
        <v>1.1810292569443418E-2</v>
      </c>
      <c r="V724" s="10"/>
      <c r="W724" s="8">
        <f t="shared" si="150"/>
        <v>325.62279160803143</v>
      </c>
      <c r="X724" s="8">
        <f t="shared" si="145"/>
        <v>1995.6743403002797</v>
      </c>
      <c r="Y724" s="10">
        <f t="shared" si="141"/>
        <v>1.4554329024117086E-2</v>
      </c>
      <c r="Z724" s="10">
        <f t="shared" si="151"/>
        <v>0.12064132386590047</v>
      </c>
      <c r="AA724" s="10"/>
    </row>
    <row r="725" spans="6:27" x14ac:dyDescent="0.2">
      <c r="F725">
        <v>0.54918876355519686</v>
      </c>
      <c r="G725" s="1">
        <f t="shared" si="152"/>
        <v>549.18876355519683</v>
      </c>
      <c r="H725">
        <v>59.079564396319604</v>
      </c>
      <c r="I725" s="1">
        <v>600</v>
      </c>
      <c r="J725" s="1"/>
      <c r="K725" s="5">
        <v>0.29670080496309137</v>
      </c>
      <c r="L725" s="4">
        <f t="shared" si="142"/>
        <v>296.70080496309134</v>
      </c>
      <c r="M725" s="5">
        <v>78.826259158491567</v>
      </c>
      <c r="N725" s="4">
        <v>600</v>
      </c>
      <c r="P725" s="7">
        <f t="shared" si="146"/>
        <v>520.05300196918438</v>
      </c>
      <c r="Q725" s="7">
        <f t="shared" si="143"/>
        <v>49886.203907448595</v>
      </c>
      <c r="R725" s="10">
        <f t="shared" si="147"/>
        <v>0.56668668487425622</v>
      </c>
      <c r="S725" s="7">
        <f t="shared" si="148"/>
        <v>317.99476672939966</v>
      </c>
      <c r="T725" s="7">
        <f t="shared" si="144"/>
        <v>453.4328077050003</v>
      </c>
      <c r="U725" s="10">
        <f t="shared" si="149"/>
        <v>5.1508095321962629E-3</v>
      </c>
      <c r="V725" s="10"/>
      <c r="W725" s="8">
        <f t="shared" si="150"/>
        <v>313.28787140346464</v>
      </c>
      <c r="X725" s="8">
        <f t="shared" si="145"/>
        <v>275.13077309735792</v>
      </c>
      <c r="Y725" s="10">
        <f t="shared" si="141"/>
        <v>3.1253720167341353E-3</v>
      </c>
      <c r="Z725" s="10">
        <f t="shared" si="151"/>
        <v>5.5905026757297374E-2</v>
      </c>
      <c r="AA725" s="10"/>
    </row>
    <row r="726" spans="6:27" x14ac:dyDescent="0.2">
      <c r="F726">
        <v>0.58024430898789403</v>
      </c>
      <c r="G726" s="1">
        <f t="shared" si="152"/>
        <v>580.24430898789399</v>
      </c>
      <c r="H726">
        <v>59.452400460058392</v>
      </c>
      <c r="I726" s="1">
        <v>600</v>
      </c>
      <c r="J726" s="1"/>
      <c r="K726" s="5">
        <v>0.33460538500274034</v>
      </c>
      <c r="L726" s="4">
        <f t="shared" si="142"/>
        <v>334.60538500274032</v>
      </c>
      <c r="M726" s="5">
        <v>78.991491870143491</v>
      </c>
      <c r="N726" s="4">
        <v>600</v>
      </c>
      <c r="P726" s="7">
        <f t="shared" si="146"/>
        <v>517.72575394750788</v>
      </c>
      <c r="Q726" s="7">
        <f t="shared" si="143"/>
        <v>33533.069522467791</v>
      </c>
      <c r="R726" s="10">
        <f t="shared" si="147"/>
        <v>0.29950733116162898</v>
      </c>
      <c r="S726" s="7">
        <f t="shared" si="148"/>
        <v>316.60285333293871</v>
      </c>
      <c r="T726" s="7">
        <f t="shared" si="144"/>
        <v>324.09114652221007</v>
      </c>
      <c r="U726" s="10">
        <f t="shared" si="149"/>
        <v>2.8946850297418311E-3</v>
      </c>
      <c r="V726" s="10"/>
      <c r="W726" s="8">
        <f t="shared" si="150"/>
        <v>311.86650203541109</v>
      </c>
      <c r="X726" s="8">
        <f t="shared" si="145"/>
        <v>517.05679860189548</v>
      </c>
      <c r="Y726" s="10">
        <f t="shared" si="141"/>
        <v>4.6181964256051455E-3</v>
      </c>
      <c r="Z726" s="10">
        <f t="shared" si="151"/>
        <v>6.795731326064286E-2</v>
      </c>
      <c r="AA726" s="10"/>
    </row>
    <row r="727" spans="6:27" x14ac:dyDescent="0.2">
      <c r="F727">
        <v>0.55604965318779098</v>
      </c>
      <c r="G727" s="1">
        <f t="shared" si="152"/>
        <v>556.04965318779102</v>
      </c>
      <c r="H727">
        <v>59.972389417364944</v>
      </c>
      <c r="I727" s="1">
        <v>600</v>
      </c>
      <c r="J727" s="1"/>
      <c r="K727" s="5">
        <v>0.27689583710805893</v>
      </c>
      <c r="L727" s="4">
        <f t="shared" si="142"/>
        <v>276.89583710805891</v>
      </c>
      <c r="M727" s="5">
        <v>79.011148467824654</v>
      </c>
      <c r="N727" s="4">
        <v>600</v>
      </c>
      <c r="P727" s="7">
        <f t="shared" si="146"/>
        <v>517.44999315994062</v>
      </c>
      <c r="Q727" s="7">
        <f t="shared" si="143"/>
        <v>57866.301993833054</v>
      </c>
      <c r="R727" s="10">
        <f t="shared" si="147"/>
        <v>0.7547321946569141</v>
      </c>
      <c r="S727" s="7">
        <f t="shared" si="148"/>
        <v>316.43792808873707</v>
      </c>
      <c r="T727" s="7">
        <f t="shared" si="144"/>
        <v>1563.5769591242286</v>
      </c>
      <c r="U727" s="10">
        <f t="shared" si="149"/>
        <v>2.0393248388337951E-2</v>
      </c>
      <c r="V727" s="10"/>
      <c r="W727" s="8">
        <f t="shared" si="150"/>
        <v>311.69811930750654</v>
      </c>
      <c r="X727" s="8">
        <f t="shared" si="145"/>
        <v>1211.1988462899894</v>
      </c>
      <c r="Y727" s="10">
        <f t="shared" si="141"/>
        <v>1.5797290165937807E-2</v>
      </c>
      <c r="Z727" s="10">
        <f t="shared" si="151"/>
        <v>0.12568727129641175</v>
      </c>
      <c r="AA727" s="10"/>
    </row>
    <row r="728" spans="6:27" x14ac:dyDescent="0.2">
      <c r="F728">
        <v>0.51229372418565366</v>
      </c>
      <c r="G728" s="1">
        <f t="shared" si="152"/>
        <v>512.29372418565367</v>
      </c>
      <c r="H728">
        <v>61.269192882605957</v>
      </c>
      <c r="I728" s="1">
        <v>600</v>
      </c>
      <c r="J728" s="1"/>
      <c r="K728" s="5">
        <v>0.28135632487640644</v>
      </c>
      <c r="L728" s="4">
        <f t="shared" si="142"/>
        <v>281.35632487640646</v>
      </c>
      <c r="M728" s="5">
        <v>79.461495681542402</v>
      </c>
      <c r="N728" s="4">
        <v>600</v>
      </c>
      <c r="P728" s="7">
        <f t="shared" si="146"/>
        <v>511.19515539481154</v>
      </c>
      <c r="Q728" s="7">
        <f t="shared" si="143"/>
        <v>52825.888014068129</v>
      </c>
      <c r="R728" s="10">
        <f t="shared" si="147"/>
        <v>0.66731892472170751</v>
      </c>
      <c r="S728" s="7">
        <f t="shared" si="148"/>
        <v>312.6973944228443</v>
      </c>
      <c r="T728" s="7">
        <f t="shared" si="144"/>
        <v>982.26264031465314</v>
      </c>
      <c r="U728" s="10">
        <f t="shared" si="149"/>
        <v>1.2408356462545737E-2</v>
      </c>
      <c r="V728" s="10"/>
      <c r="W728" s="8">
        <f t="shared" si="150"/>
        <v>307.88102885946205</v>
      </c>
      <c r="X728" s="8">
        <f t="shared" si="145"/>
        <v>703.559921388725</v>
      </c>
      <c r="Y728" s="10">
        <f t="shared" si="141"/>
        <v>8.887666026425909E-3</v>
      </c>
      <c r="Z728" s="10">
        <f t="shared" si="151"/>
        <v>9.4274418727594969E-2</v>
      </c>
      <c r="AA728" s="10"/>
    </row>
    <row r="729" spans="6:27" x14ac:dyDescent="0.2">
      <c r="F729">
        <v>0.6025594964529537</v>
      </c>
      <c r="G729" s="1">
        <f t="shared" si="152"/>
        <v>602.55949645295368</v>
      </c>
      <c r="H729">
        <v>62.153090226373912</v>
      </c>
      <c r="I729" s="1">
        <v>600</v>
      </c>
      <c r="J729" s="1"/>
      <c r="K729" s="5">
        <v>0.47717588779159148</v>
      </c>
      <c r="L729" s="4">
        <f t="shared" si="142"/>
        <v>477.17588779159149</v>
      </c>
      <c r="M729" s="5">
        <v>80.624338943352484</v>
      </c>
      <c r="N729" s="4">
        <v>600</v>
      </c>
      <c r="P729" s="7">
        <f t="shared" si="146"/>
        <v>495.58608611342879</v>
      </c>
      <c r="Q729" s="7">
        <f t="shared" si="143"/>
        <v>338.9354022493809</v>
      </c>
      <c r="R729" s="10">
        <f t="shared" si="147"/>
        <v>1.4885380942310548E-3</v>
      </c>
      <c r="S729" s="7">
        <f t="shared" si="148"/>
        <v>303.36542873924549</v>
      </c>
      <c r="T729" s="7">
        <f t="shared" si="144"/>
        <v>30210.075675987246</v>
      </c>
      <c r="U729" s="10">
        <f t="shared" si="149"/>
        <v>0.13267675248696195</v>
      </c>
      <c r="V729" s="10"/>
      <c r="W729" s="8">
        <f t="shared" si="150"/>
        <v>298.37357727584413</v>
      </c>
      <c r="X729" s="8">
        <f t="shared" si="145"/>
        <v>31970.266245769741</v>
      </c>
      <c r="Y729" s="10">
        <f t="shared" si="141"/>
        <v>0.14040716571272374</v>
      </c>
      <c r="Z729" s="10">
        <f t="shared" si="151"/>
        <v>0.3747094417181448</v>
      </c>
      <c r="AA729" s="10"/>
    </row>
    <row r="730" spans="6:27" x14ac:dyDescent="0.2">
      <c r="F730">
        <v>0.82045925359610505</v>
      </c>
      <c r="G730" s="1">
        <f t="shared" si="152"/>
        <v>820.4592535961051</v>
      </c>
      <c r="H730">
        <v>62.41570497359664</v>
      </c>
      <c r="I730" s="1">
        <v>600</v>
      </c>
      <c r="J730" s="1"/>
      <c r="K730" s="5">
        <v>0.25882816583548907</v>
      </c>
      <c r="L730" s="4">
        <f t="shared" si="142"/>
        <v>258.82816583548907</v>
      </c>
      <c r="M730" s="5">
        <v>81.310367068731011</v>
      </c>
      <c r="N730" s="4">
        <v>600</v>
      </c>
      <c r="P730" s="7">
        <f t="shared" si="146"/>
        <v>486.72789563968564</v>
      </c>
      <c r="Q730" s="7">
        <f t="shared" si="143"/>
        <v>51938.286844825801</v>
      </c>
      <c r="R730" s="10">
        <f t="shared" si="147"/>
        <v>0.77529065830415156</v>
      </c>
      <c r="S730" s="7">
        <f t="shared" si="148"/>
        <v>298.07111169810338</v>
      </c>
      <c r="T730" s="7">
        <f t="shared" si="144"/>
        <v>1540.0087999760772</v>
      </c>
      <c r="U730" s="10">
        <f t="shared" si="149"/>
        <v>2.2987944132519721E-2</v>
      </c>
      <c r="V730" s="10"/>
      <c r="W730" s="8">
        <f t="shared" si="150"/>
        <v>292.98952948146888</v>
      </c>
      <c r="X730" s="8">
        <f t="shared" si="145"/>
        <v>1166.9987661528705</v>
      </c>
      <c r="Y730" s="10">
        <f t="shared" si="141"/>
        <v>1.7419966976460369E-2</v>
      </c>
      <c r="Z730" s="10">
        <f t="shared" si="151"/>
        <v>0.13198472251158605</v>
      </c>
      <c r="AA730" s="10"/>
    </row>
    <row r="731" spans="6:27" x14ac:dyDescent="0.2">
      <c r="F731">
        <v>0.47539426370749321</v>
      </c>
      <c r="G731" s="1">
        <f t="shared" si="152"/>
        <v>475.39426370749322</v>
      </c>
      <c r="H731">
        <v>63.752215540143382</v>
      </c>
      <c r="I731" s="1">
        <v>600</v>
      </c>
      <c r="J731" s="1"/>
      <c r="K731" s="5">
        <v>0.24799299668903907</v>
      </c>
      <c r="L731" s="4">
        <f t="shared" si="142"/>
        <v>247.99299668903907</v>
      </c>
      <c r="M731" s="5">
        <v>81.721463139085557</v>
      </c>
      <c r="N731" s="4">
        <v>600</v>
      </c>
      <c r="P731" s="7">
        <f t="shared" si="146"/>
        <v>481.53911833518197</v>
      </c>
      <c r="Q731" s="7">
        <f t="shared" si="143"/>
        <v>54543.790935954974</v>
      </c>
      <c r="R731" s="10">
        <f t="shared" si="147"/>
        <v>0.88688331828515099</v>
      </c>
      <c r="S731" s="7">
        <f t="shared" si="148"/>
        <v>294.97042850536241</v>
      </c>
      <c r="T731" s="7">
        <f t="shared" si="144"/>
        <v>2206.8791000573078</v>
      </c>
      <c r="U731" s="10">
        <f t="shared" si="149"/>
        <v>3.5883905862193526E-2</v>
      </c>
      <c r="V731" s="10"/>
      <c r="W731" s="8">
        <f t="shared" si="150"/>
        <v>289.83959237405139</v>
      </c>
      <c r="X731" s="8">
        <f t="shared" si="145"/>
        <v>1751.1375704248915</v>
      </c>
      <c r="Y731" s="10">
        <f t="shared" si="141"/>
        <v>2.8473537914807081E-2</v>
      </c>
      <c r="Z731" s="10">
        <f t="shared" si="151"/>
        <v>0.16874103802811893</v>
      </c>
      <c r="AA731" s="10"/>
    </row>
    <row r="732" spans="6:27" x14ac:dyDescent="0.2">
      <c r="F732">
        <v>0.4986359781497377</v>
      </c>
      <c r="G732" s="1">
        <f t="shared" si="152"/>
        <v>498.6359781497377</v>
      </c>
      <c r="H732">
        <v>64.355873181673971</v>
      </c>
      <c r="I732" s="1">
        <v>600</v>
      </c>
      <c r="J732" s="1"/>
      <c r="K732" s="5">
        <v>0.25288985582961332</v>
      </c>
      <c r="L732" s="4">
        <f t="shared" si="142"/>
        <v>252.88985582961331</v>
      </c>
      <c r="M732" s="5">
        <v>82.089674972727281</v>
      </c>
      <c r="N732" s="4">
        <v>600</v>
      </c>
      <c r="P732" s="7">
        <f t="shared" si="146"/>
        <v>476.96553527825989</v>
      </c>
      <c r="Q732" s="7">
        <f t="shared" si="143"/>
        <v>50209.910120372617</v>
      </c>
      <c r="R732" s="10">
        <f t="shared" si="147"/>
        <v>0.78510298084729446</v>
      </c>
      <c r="S732" s="7">
        <f t="shared" si="148"/>
        <v>292.23767928419409</v>
      </c>
      <c r="T732" s="7">
        <f t="shared" si="144"/>
        <v>1548.251210612857</v>
      </c>
      <c r="U732" s="10">
        <f t="shared" si="149"/>
        <v>2.4209098117054462E-2</v>
      </c>
      <c r="V732" s="10"/>
      <c r="W732" s="8">
        <f t="shared" si="150"/>
        <v>287.06545137352759</v>
      </c>
      <c r="X732" s="8">
        <f t="shared" si="145"/>
        <v>1167.9713307812137</v>
      </c>
      <c r="Y732" s="10">
        <f t="shared" si="141"/>
        <v>1.8262884182468388E-2</v>
      </c>
      <c r="Z732" s="10">
        <f t="shared" si="151"/>
        <v>0.13514023894631971</v>
      </c>
      <c r="AA732" s="10"/>
    </row>
    <row r="733" spans="6:27" x14ac:dyDescent="0.2">
      <c r="F733">
        <v>0.545367108158064</v>
      </c>
      <c r="G733" s="1">
        <f t="shared" si="152"/>
        <v>545.36710815806396</v>
      </c>
      <c r="H733">
        <v>65.546114727392165</v>
      </c>
      <c r="I733" s="1">
        <v>600</v>
      </c>
      <c r="J733" s="1"/>
      <c r="K733" s="5">
        <v>0.2547159647969115</v>
      </c>
      <c r="L733" s="4">
        <f t="shared" si="142"/>
        <v>254.71596479691149</v>
      </c>
      <c r="M733" s="5">
        <v>83.558481507335244</v>
      </c>
      <c r="N733" s="4">
        <v>600</v>
      </c>
      <c r="P733" s="7">
        <f t="shared" si="146"/>
        <v>459.38828681703131</v>
      </c>
      <c r="Q733" s="7">
        <f t="shared" si="143"/>
        <v>41890.759401107622</v>
      </c>
      <c r="R733" s="10">
        <f t="shared" si="147"/>
        <v>0.64566300242725461</v>
      </c>
      <c r="S733" s="7">
        <f t="shared" si="148"/>
        <v>281.73773197955802</v>
      </c>
      <c r="T733" s="7">
        <f t="shared" si="144"/>
        <v>730.17590167315291</v>
      </c>
      <c r="U733" s="10">
        <f t="shared" si="149"/>
        <v>1.1254213858005409E-2</v>
      </c>
      <c r="V733" s="10"/>
      <c r="W733" s="8">
        <f t="shared" si="150"/>
        <v>276.4240218498191</v>
      </c>
      <c r="X733" s="8">
        <f t="shared" si="145"/>
        <v>471.23974101229163</v>
      </c>
      <c r="Y733" s="10">
        <f t="shared" si="141"/>
        <v>7.2632263151809371E-3</v>
      </c>
      <c r="Z733" s="10">
        <f t="shared" si="151"/>
        <v>8.5224564036320755E-2</v>
      </c>
      <c r="AA733" s="10"/>
    </row>
    <row r="734" spans="6:27" x14ac:dyDescent="0.2">
      <c r="F734">
        <v>0.69663148473549119</v>
      </c>
      <c r="G734" s="1">
        <f t="shared" si="152"/>
        <v>696.6314847354912</v>
      </c>
      <c r="H734">
        <v>66.093818207419346</v>
      </c>
      <c r="I734" s="1">
        <v>600</v>
      </c>
      <c r="J734" s="1"/>
      <c r="K734" s="5">
        <v>0.29046051137191725</v>
      </c>
      <c r="L734" s="4">
        <f t="shared" si="142"/>
        <v>290.46051137191728</v>
      </c>
      <c r="M734" s="5">
        <v>84.543808491713691</v>
      </c>
      <c r="N734" s="4">
        <v>600</v>
      </c>
      <c r="P734" s="7">
        <f t="shared" si="146"/>
        <v>448.16455450953276</v>
      </c>
      <c r="Q734" s="7">
        <f t="shared" si="143"/>
        <v>24870.565221950885</v>
      </c>
      <c r="R734" s="10">
        <f t="shared" si="147"/>
        <v>0.29478912644093008</v>
      </c>
      <c r="S734" s="7">
        <f t="shared" si="148"/>
        <v>275.03514934393445</v>
      </c>
      <c r="T734" s="7">
        <f t="shared" si="144"/>
        <v>237.94179369433451</v>
      </c>
      <c r="U734" s="10">
        <f t="shared" si="149"/>
        <v>2.8203079777629108E-3</v>
      </c>
      <c r="V734" s="10"/>
      <c r="W734" s="8">
        <f t="shared" si="150"/>
        <v>269.64566372825766</v>
      </c>
      <c r="X734" s="8">
        <f t="shared" si="145"/>
        <v>433.25788242876234</v>
      </c>
      <c r="Y734" s="10">
        <f t="shared" si="141"/>
        <v>5.1353763593637988E-3</v>
      </c>
      <c r="Z734" s="10">
        <f t="shared" si="151"/>
        <v>7.1661540308339725E-2</v>
      </c>
      <c r="AA734" s="10"/>
    </row>
    <row r="735" spans="6:27" x14ac:dyDescent="0.2">
      <c r="F735">
        <v>0.50240784940726935</v>
      </c>
      <c r="G735" s="1">
        <f t="shared" si="152"/>
        <v>502.40784940726934</v>
      </c>
      <c r="H735">
        <v>66.913028655640701</v>
      </c>
      <c r="I735" s="1">
        <v>600</v>
      </c>
      <c r="J735" s="1"/>
      <c r="K735" s="5">
        <v>0.24026047485315269</v>
      </c>
      <c r="L735" s="4">
        <f t="shared" si="142"/>
        <v>240.26047485315269</v>
      </c>
      <c r="M735" s="5">
        <v>84.906070044814172</v>
      </c>
      <c r="N735" s="4">
        <v>600</v>
      </c>
      <c r="P735" s="7">
        <f t="shared" si="146"/>
        <v>444.14697631582965</v>
      </c>
      <c r="Q735" s="7">
        <f t="shared" si="143"/>
        <v>41569.705478690172</v>
      </c>
      <c r="R735" s="10">
        <f t="shared" si="147"/>
        <v>0.72013229115327559</v>
      </c>
      <c r="S735" s="7">
        <f t="shared" si="148"/>
        <v>272.63629416888728</v>
      </c>
      <c r="T735" s="7">
        <f t="shared" si="144"/>
        <v>1048.1936763650929</v>
      </c>
      <c r="U735" s="10">
        <f t="shared" si="149"/>
        <v>1.8158370501809813E-2</v>
      </c>
      <c r="V735" s="10"/>
      <c r="W735" s="8">
        <f t="shared" si="150"/>
        <v>267.22243581459043</v>
      </c>
      <c r="X735" s="8">
        <f t="shared" si="145"/>
        <v>726.94733888609267</v>
      </c>
      <c r="Y735" s="10">
        <f t="shared" si="141"/>
        <v>1.2593263451630149E-2</v>
      </c>
      <c r="Z735" s="10">
        <f t="shared" si="151"/>
        <v>0.11221971061997152</v>
      </c>
      <c r="AA735" s="10"/>
    </row>
    <row r="736" spans="6:27" x14ac:dyDescent="0.2">
      <c r="F736">
        <v>0.39583469297243212</v>
      </c>
      <c r="G736" s="1">
        <f t="shared" si="152"/>
        <v>395.83469297243209</v>
      </c>
      <c r="H736">
        <v>67.109223032281093</v>
      </c>
      <c r="I736" s="1">
        <v>600</v>
      </c>
      <c r="J736" s="1"/>
      <c r="K736" s="5">
        <v>0.29750631923547027</v>
      </c>
      <c r="L736" s="4">
        <f t="shared" si="142"/>
        <v>297.5063192354703</v>
      </c>
      <c r="M736" s="5">
        <v>85.46513195596394</v>
      </c>
      <c r="N736" s="4">
        <v>600</v>
      </c>
      <c r="P736" s="7">
        <f t="shared" si="146"/>
        <v>438.05787344090402</v>
      </c>
      <c r="Q736" s="7">
        <f t="shared" si="143"/>
        <v>19754.739389562972</v>
      </c>
      <c r="R736" s="10">
        <f t="shared" si="147"/>
        <v>0.22319214959870043</v>
      </c>
      <c r="S736" s="7">
        <f t="shared" si="148"/>
        <v>269.00089769987017</v>
      </c>
      <c r="T736" s="7">
        <f t="shared" si="144"/>
        <v>812.55905692225599</v>
      </c>
      <c r="U736" s="10">
        <f t="shared" si="149"/>
        <v>9.1804198989426985E-3</v>
      </c>
      <c r="V736" s="10"/>
      <c r="W736" s="8">
        <f t="shared" si="150"/>
        <v>263.55285970599948</v>
      </c>
      <c r="X736" s="8">
        <f t="shared" si="145"/>
        <v>1152.8374140194128</v>
      </c>
      <c r="Y736" s="10">
        <f t="shared" si="141"/>
        <v>1.302493824386979E-2</v>
      </c>
      <c r="Z736" s="10">
        <f t="shared" si="151"/>
        <v>0.11412685154629383</v>
      </c>
      <c r="AA736" s="10"/>
    </row>
    <row r="737" spans="6:27" x14ac:dyDescent="0.2">
      <c r="F737">
        <v>0.43911554773244404</v>
      </c>
      <c r="G737" s="1">
        <f t="shared" si="152"/>
        <v>439.11554773244404</v>
      </c>
      <c r="H737">
        <v>67.351612078369982</v>
      </c>
      <c r="I737" s="1">
        <v>600</v>
      </c>
      <c r="J737" s="1"/>
      <c r="K737" s="5">
        <v>0.27873332672602036</v>
      </c>
      <c r="L737" s="4">
        <f t="shared" si="142"/>
        <v>278.73332672602038</v>
      </c>
      <c r="M737" s="5">
        <v>86.582799225692128</v>
      </c>
      <c r="N737" s="4">
        <v>600</v>
      </c>
      <c r="P737" s="7">
        <f t="shared" si="146"/>
        <v>426.27441214475323</v>
      </c>
      <c r="Q737" s="7">
        <f t="shared" si="143"/>
        <v>21768.371886537821</v>
      </c>
      <c r="R737" s="10">
        <f t="shared" si="147"/>
        <v>0.28018711008505581</v>
      </c>
      <c r="S737" s="7">
        <f t="shared" si="148"/>
        <v>261.96689833857164</v>
      </c>
      <c r="T737" s="7">
        <f t="shared" si="144"/>
        <v>281.11312087144699</v>
      </c>
      <c r="U737" s="10">
        <f t="shared" si="149"/>
        <v>3.6182895695875059E-3</v>
      </c>
      <c r="V737" s="10"/>
      <c r="W737" s="8">
        <f t="shared" si="150"/>
        <v>256.46214400023035</v>
      </c>
      <c r="X737" s="8">
        <f t="shared" si="145"/>
        <v>496.00558000552809</v>
      </c>
      <c r="Y737" s="10">
        <f t="shared" si="141"/>
        <v>6.3842335463662539E-3</v>
      </c>
      <c r="Z737" s="10">
        <f t="shared" si="151"/>
        <v>7.9901398901184792E-2</v>
      </c>
      <c r="AA737" s="10"/>
    </row>
    <row r="738" spans="6:27" x14ac:dyDescent="0.2">
      <c r="F738">
        <v>0.39706830306422752</v>
      </c>
      <c r="G738" s="1">
        <f t="shared" si="152"/>
        <v>397.06830306422751</v>
      </c>
      <c r="H738">
        <v>68.532320217741372</v>
      </c>
      <c r="I738" s="1">
        <v>600</v>
      </c>
      <c r="J738" s="1"/>
      <c r="K738" s="5">
        <v>0.21917099521657943</v>
      </c>
      <c r="L738" s="4">
        <f t="shared" si="142"/>
        <v>219.17099521657943</v>
      </c>
      <c r="M738" s="5">
        <v>86.888180492327223</v>
      </c>
      <c r="N738" s="4">
        <v>600</v>
      </c>
      <c r="P738" s="7">
        <f t="shared" si="146"/>
        <v>423.14210289849046</v>
      </c>
      <c r="Q738" s="7">
        <f t="shared" si="143"/>
        <v>41604.212768985744</v>
      </c>
      <c r="R738" s="10">
        <f t="shared" si="147"/>
        <v>0.86610620372295977</v>
      </c>
      <c r="S738" s="7">
        <f t="shared" si="148"/>
        <v>260.09733698329228</v>
      </c>
      <c r="T738" s="7">
        <f t="shared" si="144"/>
        <v>1674.9654504057848</v>
      </c>
      <c r="U738" s="10">
        <f t="shared" si="149"/>
        <v>3.4869016166062597E-2</v>
      </c>
      <c r="V738" s="10"/>
      <c r="W738" s="8">
        <f t="shared" si="150"/>
        <v>254.57959365047384</v>
      </c>
      <c r="X738" s="8">
        <f t="shared" si="145"/>
        <v>1253.7688430527899</v>
      </c>
      <c r="Y738" s="10">
        <f t="shared" si="141"/>
        <v>2.610064944702117E-2</v>
      </c>
      <c r="Z738" s="10">
        <f t="shared" si="151"/>
        <v>0.16155695418960203</v>
      </c>
      <c r="AA738" s="10"/>
    </row>
    <row r="739" spans="6:27" x14ac:dyDescent="0.2">
      <c r="F739">
        <v>0.4447903620719697</v>
      </c>
      <c r="G739" s="1">
        <f t="shared" si="152"/>
        <v>444.7903620719697</v>
      </c>
      <c r="H739">
        <v>68.717149955031061</v>
      </c>
      <c r="I739" s="1">
        <v>600</v>
      </c>
      <c r="J739" s="1"/>
      <c r="K739" s="5">
        <v>0.22560291243339681</v>
      </c>
      <c r="L739" s="4">
        <f t="shared" si="142"/>
        <v>225.6029124333968</v>
      </c>
      <c r="M739" s="5">
        <v>87.080314654633014</v>
      </c>
      <c r="N739" s="4">
        <v>600</v>
      </c>
      <c r="P739" s="7">
        <f t="shared" si="146"/>
        <v>421.19004233861546</v>
      </c>
      <c r="Q739" s="7">
        <f t="shared" si="143"/>
        <v>38254.325384560878</v>
      </c>
      <c r="R739" s="10">
        <f t="shared" si="147"/>
        <v>0.7516075669419866</v>
      </c>
      <c r="S739" s="7">
        <f t="shared" si="148"/>
        <v>258.93227031119613</v>
      </c>
      <c r="T739" s="7">
        <f t="shared" si="144"/>
        <v>1110.8460965464249</v>
      </c>
      <c r="U739" s="10">
        <f t="shared" si="149"/>
        <v>2.1825514460888346E-2</v>
      </c>
      <c r="V739" s="10"/>
      <c r="W739" s="8">
        <f t="shared" si="150"/>
        <v>253.40687499888767</v>
      </c>
      <c r="X739" s="8">
        <f t="shared" si="145"/>
        <v>773.06033434321807</v>
      </c>
      <c r="Y739" s="10">
        <f t="shared" si="141"/>
        <v>1.5188818287972394E-2</v>
      </c>
      <c r="Z739" s="10">
        <f t="shared" si="151"/>
        <v>0.12324292388600813</v>
      </c>
      <c r="AA739" s="10"/>
    </row>
    <row r="740" spans="6:27" x14ac:dyDescent="0.2">
      <c r="F740">
        <v>0.40666842191686714</v>
      </c>
      <c r="G740" s="1">
        <f t="shared" si="152"/>
        <v>406.66842191686715</v>
      </c>
      <c r="H740">
        <v>68.765973585015956</v>
      </c>
      <c r="I740" s="1">
        <v>600</v>
      </c>
      <c r="J740" s="1"/>
      <c r="K740" s="5">
        <v>0.26262188791884838</v>
      </c>
      <c r="L740" s="4">
        <f t="shared" si="142"/>
        <v>262.62188791884836</v>
      </c>
      <c r="M740" s="5">
        <v>87.83349450594875</v>
      </c>
      <c r="N740" s="4">
        <v>600</v>
      </c>
      <c r="P740" s="7">
        <f t="shared" si="146"/>
        <v>413.67390899785073</v>
      </c>
      <c r="Q740" s="7">
        <f t="shared" si="143"/>
        <v>22816.713072051378</v>
      </c>
      <c r="R740" s="10">
        <f t="shared" si="147"/>
        <v>0.33081960820038137</v>
      </c>
      <c r="S740" s="7">
        <f t="shared" si="148"/>
        <v>254.44667020110799</v>
      </c>
      <c r="T740" s="7">
        <f t="shared" si="144"/>
        <v>66.834184732456009</v>
      </c>
      <c r="U740" s="10">
        <f t="shared" si="149"/>
        <v>9.690290944959131E-4</v>
      </c>
      <c r="V740" s="10"/>
      <c r="W740" s="8">
        <f t="shared" si="150"/>
        <v>248.8949832988165</v>
      </c>
      <c r="X740" s="8">
        <f t="shared" si="145"/>
        <v>188.42791044745201</v>
      </c>
      <c r="Y740" s="10">
        <f t="shared" si="141"/>
        <v>2.7320169785804401E-3</v>
      </c>
      <c r="Z740" s="10">
        <f t="shared" si="151"/>
        <v>5.2268699798066913E-2</v>
      </c>
      <c r="AA740" s="10"/>
    </row>
    <row r="741" spans="6:27" x14ac:dyDescent="0.2">
      <c r="F741">
        <v>0.3669672642836152</v>
      </c>
      <c r="G741" s="1">
        <f t="shared" si="152"/>
        <v>366.96726428361518</v>
      </c>
      <c r="H741">
        <v>68.795132405494442</v>
      </c>
      <c r="I741" s="1">
        <v>600</v>
      </c>
      <c r="J741" s="1"/>
      <c r="K741" s="5">
        <v>0.21608541704782619</v>
      </c>
      <c r="L741" s="4">
        <f t="shared" si="142"/>
        <v>216.08541704782618</v>
      </c>
      <c r="M741" s="5">
        <v>88.840390934953618</v>
      </c>
      <c r="N741" s="4">
        <v>600</v>
      </c>
      <c r="P741" s="7">
        <f t="shared" si="146"/>
        <v>403.9535216991606</v>
      </c>
      <c r="Q741" s="7">
        <f t="shared" si="143"/>
        <v>35294.424745284741</v>
      </c>
      <c r="R741" s="10">
        <f t="shared" si="147"/>
        <v>0.7558840660107975</v>
      </c>
      <c r="S741" s="7">
        <f t="shared" si="148"/>
        <v>248.64629101161842</v>
      </c>
      <c r="T741" s="7">
        <f t="shared" si="144"/>
        <v>1060.2105132859629</v>
      </c>
      <c r="U741" s="10">
        <f t="shared" si="149"/>
        <v>2.2706029051147887E-2</v>
      </c>
      <c r="V741" s="10"/>
      <c r="W741" s="8">
        <f t="shared" si="150"/>
        <v>243.06805541166872</v>
      </c>
      <c r="X741" s="8">
        <f t="shared" si="145"/>
        <v>728.06277307390724</v>
      </c>
      <c r="Y741" s="10">
        <f t="shared" si="141"/>
        <v>1.5592577388464864E-2</v>
      </c>
      <c r="Z741" s="10">
        <f t="shared" si="151"/>
        <v>0.12487024220551854</v>
      </c>
      <c r="AA741" s="10"/>
    </row>
    <row r="742" spans="6:27" x14ac:dyDescent="0.2">
      <c r="F742">
        <v>0.3756258823373772</v>
      </c>
      <c r="G742" s="1">
        <f t="shared" si="152"/>
        <v>375.62588233737722</v>
      </c>
      <c r="H742">
        <v>68.919046869595761</v>
      </c>
      <c r="I742" s="1">
        <v>600</v>
      </c>
      <c r="J742" s="1"/>
      <c r="K742" s="5">
        <v>0.20612929003883232</v>
      </c>
      <c r="L742" s="4">
        <f t="shared" si="142"/>
        <v>206.12929003883232</v>
      </c>
      <c r="M742" s="5">
        <v>89.011785033502107</v>
      </c>
      <c r="N742" s="4">
        <v>600</v>
      </c>
      <c r="P742" s="7">
        <f t="shared" si="146"/>
        <v>402.33504229328514</v>
      </c>
      <c r="Q742" s="7">
        <f t="shared" si="143"/>
        <v>38496.697217735717</v>
      </c>
      <c r="R742" s="10">
        <f t="shared" si="147"/>
        <v>0.90603308414741635</v>
      </c>
      <c r="S742" s="7">
        <f t="shared" si="148"/>
        <v>247.6805790701853</v>
      </c>
      <c r="T742" s="7">
        <f t="shared" si="144"/>
        <v>1726.5096201670344</v>
      </c>
      <c r="U742" s="10">
        <f t="shared" si="149"/>
        <v>4.0634001070861986E-2</v>
      </c>
      <c r="V742" s="10"/>
      <c r="W742" s="8">
        <f t="shared" si="150"/>
        <v>242.09873801619801</v>
      </c>
      <c r="X742" s="8">
        <f t="shared" si="145"/>
        <v>1293.8011877964168</v>
      </c>
      <c r="Y742" s="10">
        <f t="shared" si="141"/>
        <v>3.0450058451059133E-2</v>
      </c>
      <c r="Z742" s="10">
        <f t="shared" si="151"/>
        <v>0.17449945114830342</v>
      </c>
      <c r="AA742" s="10"/>
    </row>
    <row r="743" spans="6:27" x14ac:dyDescent="0.2">
      <c r="F743">
        <v>0.45648362727220071</v>
      </c>
      <c r="G743" s="1">
        <f t="shared" si="152"/>
        <v>456.48362727220069</v>
      </c>
      <c r="H743">
        <v>69.762468884960342</v>
      </c>
      <c r="I743" s="1">
        <v>600</v>
      </c>
      <c r="J743" s="1"/>
      <c r="K743" s="5">
        <v>0.19430105973557957</v>
      </c>
      <c r="L743" s="4">
        <f t="shared" si="142"/>
        <v>194.30105973557957</v>
      </c>
      <c r="M743" s="5">
        <v>91.025160990138858</v>
      </c>
      <c r="N743" s="4">
        <v>600</v>
      </c>
      <c r="P743" s="7">
        <f t="shared" si="146"/>
        <v>384.06869819100154</v>
      </c>
      <c r="Q743" s="7">
        <f t="shared" si="143"/>
        <v>36011.756604947746</v>
      </c>
      <c r="R743" s="10">
        <f t="shared" si="147"/>
        <v>0.95388049326690938</v>
      </c>
      <c r="S743" s="7">
        <f t="shared" si="148"/>
        <v>236.78267204376269</v>
      </c>
      <c r="T743" s="7">
        <f t="shared" si="144"/>
        <v>1804.6873843027752</v>
      </c>
      <c r="U743" s="10">
        <f t="shared" si="149"/>
        <v>4.7802613774602272E-2</v>
      </c>
      <c r="V743" s="10"/>
      <c r="W743" s="8">
        <f t="shared" si="150"/>
        <v>231.17622643154729</v>
      </c>
      <c r="X743" s="8">
        <f t="shared" si="145"/>
        <v>1359.7779188554071</v>
      </c>
      <c r="Y743" s="10">
        <f t="shared" si="141"/>
        <v>3.601783845759525E-2</v>
      </c>
      <c r="Z743" s="10">
        <f t="shared" si="151"/>
        <v>0.18978366225151008</v>
      </c>
      <c r="AA743" s="10"/>
    </row>
    <row r="744" spans="6:27" x14ac:dyDescent="0.2">
      <c r="F744">
        <v>0.34921455325686673</v>
      </c>
      <c r="G744" s="1">
        <f t="shared" si="152"/>
        <v>349.21455325686674</v>
      </c>
      <c r="H744">
        <v>71.096331280386522</v>
      </c>
      <c r="I744" s="1">
        <v>600</v>
      </c>
      <c r="J744" s="1"/>
      <c r="K744" s="5">
        <v>0.33498785445039531</v>
      </c>
      <c r="L744" s="4">
        <f t="shared" si="142"/>
        <v>334.98785445039533</v>
      </c>
      <c r="M744" s="5">
        <v>91.47808387359332</v>
      </c>
      <c r="N744" s="4">
        <v>600</v>
      </c>
      <c r="P744" s="7">
        <f t="shared" si="146"/>
        <v>380.14090989624577</v>
      </c>
      <c r="Q744" s="7">
        <f t="shared" si="143"/>
        <v>2038.7984160960441</v>
      </c>
      <c r="R744" s="10">
        <f t="shared" si="147"/>
        <v>1.8168378337500297E-2</v>
      </c>
      <c r="S744" s="7">
        <f t="shared" si="148"/>
        <v>234.43956342133581</v>
      </c>
      <c r="T744" s="7">
        <f t="shared" si="144"/>
        <v>10109.958828864452</v>
      </c>
      <c r="U744" s="10">
        <f t="shared" si="149"/>
        <v>9.009304477049776E-2</v>
      </c>
      <c r="V744" s="10"/>
      <c r="W744" s="8">
        <f t="shared" si="150"/>
        <v>228.83167949752723</v>
      </c>
      <c r="X744" s="8">
        <f t="shared" si="145"/>
        <v>11269.133480623941</v>
      </c>
      <c r="Y744" s="10">
        <f t="shared" si="141"/>
        <v>0.10042281718259011</v>
      </c>
      <c r="Z744" s="10">
        <f t="shared" si="151"/>
        <v>0.31689559350453284</v>
      </c>
      <c r="AA744" s="10"/>
    </row>
    <row r="745" spans="6:27" x14ac:dyDescent="0.2">
      <c r="F745">
        <v>0.42002198150914827</v>
      </c>
      <c r="G745" s="1">
        <f t="shared" si="152"/>
        <v>420.02198150914825</v>
      </c>
      <c r="H745">
        <v>71.18529027599935</v>
      </c>
      <c r="I745" s="1">
        <v>600</v>
      </c>
      <c r="J745" s="1"/>
      <c r="K745" s="5">
        <v>0.23387080124532422</v>
      </c>
      <c r="L745" s="4">
        <f t="shared" si="142"/>
        <v>233.87080124532423</v>
      </c>
      <c r="M745" s="5">
        <v>92.160243594574084</v>
      </c>
      <c r="N745" s="4">
        <v>600</v>
      </c>
      <c r="P745" s="7">
        <f t="shared" si="146"/>
        <v>374.34450766999379</v>
      </c>
      <c r="Q745" s="7">
        <f t="shared" si="143"/>
        <v>19732.862196684251</v>
      </c>
      <c r="R745" s="10">
        <f t="shared" si="147"/>
        <v>0.36077636283640913</v>
      </c>
      <c r="S745" s="7">
        <f t="shared" si="148"/>
        <v>230.98187110547451</v>
      </c>
      <c r="T745" s="7">
        <f t="shared" si="144"/>
        <v>8.3459173529321209</v>
      </c>
      <c r="U745" s="10">
        <f t="shared" si="149"/>
        <v>1.5258859445286489E-4</v>
      </c>
      <c r="V745" s="10"/>
      <c r="W745" s="8">
        <f t="shared" si="150"/>
        <v>225.37434895299094</v>
      </c>
      <c r="X745" s="8">
        <f t="shared" si="145"/>
        <v>72.189701555895581</v>
      </c>
      <c r="Y745" s="10">
        <f t="shared" si="141"/>
        <v>1.319845935272287E-3</v>
      </c>
      <c r="Z745" s="10">
        <f t="shared" si="151"/>
        <v>3.6329683941266087E-2</v>
      </c>
      <c r="AA745" s="10"/>
    </row>
    <row r="746" spans="6:27" x14ac:dyDescent="0.2">
      <c r="F746">
        <v>0.33956761386542705</v>
      </c>
      <c r="G746" s="1">
        <f t="shared" si="152"/>
        <v>339.56761386542706</v>
      </c>
      <c r="H746">
        <v>71.498061689210559</v>
      </c>
      <c r="I746" s="1">
        <v>600</v>
      </c>
      <c r="J746" s="1"/>
      <c r="K746" s="5">
        <v>0.18939276180327499</v>
      </c>
      <c r="L746" s="4">
        <f t="shared" si="142"/>
        <v>189.39276180327499</v>
      </c>
      <c r="M746" s="5">
        <v>93.058134745765827</v>
      </c>
      <c r="N746" s="4">
        <v>600</v>
      </c>
      <c r="P746" s="7">
        <f t="shared" si="146"/>
        <v>366.92661449797998</v>
      </c>
      <c r="Q746" s="7">
        <f t="shared" si="143"/>
        <v>31518.26885262521</v>
      </c>
      <c r="R746" s="10">
        <f t="shared" si="147"/>
        <v>0.87868983316919036</v>
      </c>
      <c r="S746" s="7">
        <f t="shared" si="148"/>
        <v>226.5571118817866</v>
      </c>
      <c r="T746" s="7">
        <f t="shared" si="144"/>
        <v>1381.1889167581653</v>
      </c>
      <c r="U746" s="10">
        <f t="shared" si="149"/>
        <v>3.8505815929045895E-2</v>
      </c>
      <c r="V746" s="10"/>
      <c r="W746" s="8">
        <f t="shared" si="150"/>
        <v>220.95436605833268</v>
      </c>
      <c r="X746" s="8">
        <f t="shared" si="145"/>
        <v>996.1348631528756</v>
      </c>
      <c r="Y746" s="10">
        <f t="shared" ref="Y746:Y809" si="153">(ABS(W746-L746)/L746)^2</f>
        <v>2.7770991510052741E-2</v>
      </c>
      <c r="Z746" s="10">
        <f t="shared" si="151"/>
        <v>0.16664630661989704</v>
      </c>
      <c r="AA746" s="10"/>
    </row>
    <row r="747" spans="6:27" x14ac:dyDescent="0.2">
      <c r="F747">
        <v>0.36263634321208188</v>
      </c>
      <c r="G747" s="1">
        <f t="shared" si="152"/>
        <v>362.6363432120819</v>
      </c>
      <c r="H747">
        <v>71.79325710649033</v>
      </c>
      <c r="I747" s="1">
        <v>600</v>
      </c>
      <c r="J747" s="1"/>
      <c r="K747" s="5">
        <v>0.18066643055783335</v>
      </c>
      <c r="L747" s="4">
        <f t="shared" si="142"/>
        <v>180.66643055783337</v>
      </c>
      <c r="M747" s="5">
        <v>93.229930962089071</v>
      </c>
      <c r="N747" s="4">
        <v>600</v>
      </c>
      <c r="P747" s="7">
        <f t="shared" si="146"/>
        <v>365.53397389201297</v>
      </c>
      <c r="Q747" s="7">
        <f t="shared" si="143"/>
        <v>34176.008578414774</v>
      </c>
      <c r="R747" s="10">
        <f t="shared" si="147"/>
        <v>1.0470475659218772</v>
      </c>
      <c r="S747" s="7">
        <f t="shared" si="148"/>
        <v>225.72642415970731</v>
      </c>
      <c r="T747" s="7">
        <f t="shared" si="144"/>
        <v>2030.4030234009206</v>
      </c>
      <c r="U747" s="10">
        <f t="shared" si="149"/>
        <v>6.2205290550958886E-2</v>
      </c>
      <c r="V747" s="10"/>
      <c r="W747" s="8">
        <f t="shared" si="150"/>
        <v>220.12511421263684</v>
      </c>
      <c r="X747" s="8">
        <f t="shared" si="145"/>
        <v>1556.9877157698552</v>
      </c>
      <c r="Y747" s="10">
        <f t="shared" si="153"/>
        <v>4.7701304680638872E-2</v>
      </c>
      <c r="Z747" s="10">
        <f t="shared" si="151"/>
        <v>0.21840628351913063</v>
      </c>
      <c r="AA747" s="10"/>
    </row>
    <row r="748" spans="6:27" x14ac:dyDescent="0.2">
      <c r="F748">
        <v>0.35150199000296167</v>
      </c>
      <c r="G748" s="1">
        <f t="shared" si="152"/>
        <v>351.50199000296169</v>
      </c>
      <c r="H748">
        <v>71.949156139374026</v>
      </c>
      <c r="I748" s="1">
        <v>600</v>
      </c>
      <c r="J748" s="1"/>
      <c r="K748" s="5">
        <v>0.19277840737203186</v>
      </c>
      <c r="L748" s="4">
        <f t="shared" si="142"/>
        <v>192.77840737203186</v>
      </c>
      <c r="M748" s="5">
        <v>94.91766387829712</v>
      </c>
      <c r="N748" s="4">
        <v>600</v>
      </c>
      <c r="P748" s="7">
        <f t="shared" si="146"/>
        <v>352.28823158032077</v>
      </c>
      <c r="Q748" s="7">
        <f t="shared" si="143"/>
        <v>25443.38401895923</v>
      </c>
      <c r="R748" s="10">
        <f t="shared" si="147"/>
        <v>0.6846334224501115</v>
      </c>
      <c r="S748" s="7">
        <f t="shared" si="148"/>
        <v>217.82575873666283</v>
      </c>
      <c r="T748" s="7">
        <f t="shared" si="144"/>
        <v>627.36981038328088</v>
      </c>
      <c r="U748" s="10">
        <f t="shared" si="149"/>
        <v>1.6881337014939761E-2</v>
      </c>
      <c r="V748" s="10"/>
      <c r="W748" s="8">
        <f t="shared" si="150"/>
        <v>212.24660764275524</v>
      </c>
      <c r="X748" s="8">
        <f t="shared" si="145"/>
        <v>379.01082178099358</v>
      </c>
      <c r="Y748" s="10">
        <f t="shared" si="153"/>
        <v>1.0198465576284817E-2</v>
      </c>
      <c r="Z748" s="10">
        <f t="shared" si="151"/>
        <v>0.10098745256854842</v>
      </c>
      <c r="AA748" s="10"/>
    </row>
    <row r="749" spans="6:27" x14ac:dyDescent="0.2">
      <c r="F749">
        <v>0.32424036500115355</v>
      </c>
      <c r="G749" s="1">
        <f t="shared" si="152"/>
        <v>324.24036500115358</v>
      </c>
      <c r="H749">
        <v>72.932548033739494</v>
      </c>
      <c r="I749" s="1">
        <v>600</v>
      </c>
      <c r="J749" s="1"/>
      <c r="K749" s="5">
        <v>0.23026397917698063</v>
      </c>
      <c r="L749" s="4">
        <f t="shared" ref="L749:L812" si="154">K749*1000</f>
        <v>230.26397917698063</v>
      </c>
      <c r="M749" s="5">
        <v>95.896998876670509</v>
      </c>
      <c r="N749" s="4">
        <v>600</v>
      </c>
      <c r="P749" s="7">
        <f t="shared" si="146"/>
        <v>344.94894007396516</v>
      </c>
      <c r="Q749" s="7">
        <f t="shared" ref="Q749:Q812" si="155">(P749-L749)^2</f>
        <v>13152.640255942872</v>
      </c>
      <c r="R749" s="10">
        <f t="shared" si="147"/>
        <v>0.24806239411455397</v>
      </c>
      <c r="S749" s="7">
        <f t="shared" si="148"/>
        <v>213.44817795176792</v>
      </c>
      <c r="T749" s="7">
        <f t="shared" ref="T749:T812" si="156">(S749-L749)^2</f>
        <v>282.77117084586524</v>
      </c>
      <c r="U749" s="10">
        <f t="shared" si="149"/>
        <v>5.3331416553346941E-3</v>
      </c>
      <c r="V749" s="10"/>
      <c r="W749" s="8">
        <f t="shared" si="150"/>
        <v>207.88791484027746</v>
      </c>
      <c r="X749" s="8">
        <f t="shared" ref="X749:X812" si="157">(W749-L749)^2</f>
        <v>500.68825520027929</v>
      </c>
      <c r="Y749" s="10">
        <f t="shared" si="153"/>
        <v>9.4431174937595376E-3</v>
      </c>
      <c r="Z749" s="10">
        <f t="shared" si="151"/>
        <v>9.7175704235984511E-2</v>
      </c>
      <c r="AA749" s="10"/>
    </row>
    <row r="750" spans="6:27" x14ac:dyDescent="0.2">
      <c r="F750">
        <v>0.32497703787021165</v>
      </c>
      <c r="G750" s="1">
        <f t="shared" si="152"/>
        <v>324.97703787021163</v>
      </c>
      <c r="H750">
        <v>74.002674384776839</v>
      </c>
      <c r="I750" s="1">
        <v>600</v>
      </c>
      <c r="J750" s="1"/>
      <c r="K750" s="5">
        <v>0.1828045266655578</v>
      </c>
      <c r="L750" s="4">
        <f t="shared" si="154"/>
        <v>182.8045266655578</v>
      </c>
      <c r="M750" s="5">
        <v>96.207448749021921</v>
      </c>
      <c r="N750" s="4">
        <v>600</v>
      </c>
      <c r="P750" s="7">
        <f t="shared" si="146"/>
        <v>342.67311886715714</v>
      </c>
      <c r="Q750" s="7">
        <f t="shared" si="155"/>
        <v>25557.966772521271</v>
      </c>
      <c r="R750" s="10">
        <f t="shared" si="147"/>
        <v>0.76480797845290749</v>
      </c>
      <c r="S750" s="7">
        <f t="shared" si="148"/>
        <v>212.09074254291249</v>
      </c>
      <c r="T750" s="7">
        <f t="shared" si="156"/>
        <v>857.68244041502203</v>
      </c>
      <c r="U750" s="10">
        <f t="shared" si="149"/>
        <v>2.5665671265901687E-2</v>
      </c>
      <c r="V750" s="10"/>
      <c r="W750" s="8">
        <f t="shared" si="150"/>
        <v>206.53729155087294</v>
      </c>
      <c r="X750" s="8">
        <f t="shared" si="157"/>
        <v>563.2441291016471</v>
      </c>
      <c r="Y750" s="10">
        <f t="shared" si="153"/>
        <v>1.6854768127206692E-2</v>
      </c>
      <c r="Z750" s="10">
        <f t="shared" si="151"/>
        <v>0.12982591469813218</v>
      </c>
      <c r="AA750" s="10"/>
    </row>
    <row r="751" spans="6:27" x14ac:dyDescent="0.2">
      <c r="F751">
        <v>0.30891336355531529</v>
      </c>
      <c r="G751" s="1">
        <f t="shared" si="152"/>
        <v>308.9133635553153</v>
      </c>
      <c r="H751">
        <v>74.485074871340004</v>
      </c>
      <c r="I751" s="1">
        <v>600</v>
      </c>
      <c r="J751" s="1"/>
      <c r="K751" s="5">
        <v>0.16801888551067401</v>
      </c>
      <c r="L751" s="4">
        <f t="shared" si="154"/>
        <v>168.01888551067401</v>
      </c>
      <c r="M751" s="5">
        <v>97.651927859729511</v>
      </c>
      <c r="N751" s="4">
        <v>600</v>
      </c>
      <c r="P751" s="7">
        <f t="shared" si="146"/>
        <v>332.39208033691062</v>
      </c>
      <c r="Q751" s="7">
        <f t="shared" si="155"/>
        <v>27018.547177383938</v>
      </c>
      <c r="R751" s="10">
        <f t="shared" si="147"/>
        <v>0.95707460632391828</v>
      </c>
      <c r="S751" s="7">
        <f t="shared" si="148"/>
        <v>205.95842351032945</v>
      </c>
      <c r="T751" s="7">
        <f t="shared" si="156"/>
        <v>1439.4085436272992</v>
      </c>
      <c r="U751" s="10">
        <f t="shared" si="149"/>
        <v>5.0987988221088715E-2</v>
      </c>
      <c r="V751" s="10"/>
      <c r="W751" s="8">
        <f t="shared" si="150"/>
        <v>200.44137011123536</v>
      </c>
      <c r="X751" s="8">
        <f t="shared" si="157"/>
        <v>1051.2175076736378</v>
      </c>
      <c r="Y751" s="10">
        <f t="shared" si="153"/>
        <v>3.7237145865478466E-2</v>
      </c>
      <c r="Z751" s="10">
        <f t="shared" si="151"/>
        <v>0.19296928736324459</v>
      </c>
      <c r="AA751" s="10"/>
    </row>
    <row r="752" spans="6:27" x14ac:dyDescent="0.2">
      <c r="F752">
        <v>0.30198031900104128</v>
      </c>
      <c r="G752" s="1">
        <f t="shared" si="152"/>
        <v>301.98031900104127</v>
      </c>
      <c r="H752">
        <v>74.888737219359328</v>
      </c>
      <c r="I752" s="1">
        <v>600</v>
      </c>
      <c r="J752" s="1"/>
      <c r="K752" s="5">
        <v>0.16509422193197765</v>
      </c>
      <c r="L752" s="4">
        <f t="shared" si="154"/>
        <v>165.09422193197764</v>
      </c>
      <c r="M752" s="5">
        <v>98.310047363750897</v>
      </c>
      <c r="N752" s="4">
        <v>600</v>
      </c>
      <c r="P752" s="7">
        <f t="shared" si="146"/>
        <v>327.87003113162535</v>
      </c>
      <c r="Q752" s="7">
        <f t="shared" si="155"/>
        <v>26495.964060600116</v>
      </c>
      <c r="R752" s="10">
        <f t="shared" si="147"/>
        <v>0.97211127066120084</v>
      </c>
      <c r="S752" s="7">
        <f t="shared" si="148"/>
        <v>203.2610769872602</v>
      </c>
      <c r="T752" s="7">
        <f t="shared" si="156"/>
        <v>1456.7088248109474</v>
      </c>
      <c r="U752" s="10">
        <f t="shared" si="149"/>
        <v>5.3445236543632355E-2</v>
      </c>
      <c r="V752" s="10"/>
      <c r="W752" s="8">
        <f t="shared" si="150"/>
        <v>197.76294370935921</v>
      </c>
      <c r="X752" s="8">
        <f t="shared" si="157"/>
        <v>1067.2453825679645</v>
      </c>
      <c r="Y752" s="10">
        <f t="shared" si="153"/>
        <v>3.9156199886993093E-2</v>
      </c>
      <c r="Z752" s="10">
        <f t="shared" si="151"/>
        <v>0.19787925582787372</v>
      </c>
      <c r="AA752" s="10"/>
    </row>
    <row r="753" spans="6:27" x14ac:dyDescent="0.2">
      <c r="F753">
        <v>0.38025868584045236</v>
      </c>
      <c r="G753" s="1">
        <f t="shared" si="152"/>
        <v>380.25868584045236</v>
      </c>
      <c r="H753">
        <v>75.525543281946099</v>
      </c>
      <c r="I753" s="1">
        <v>600</v>
      </c>
      <c r="J753" s="1"/>
      <c r="K753" s="5">
        <v>0.15663752313504903</v>
      </c>
      <c r="L753" s="4">
        <f t="shared" si="154"/>
        <v>156.63752313504904</v>
      </c>
      <c r="M753" s="5">
        <v>99.191177616855768</v>
      </c>
      <c r="N753" s="4">
        <v>600</v>
      </c>
      <c r="P753" s="7">
        <f t="shared" si="146"/>
        <v>321.96752167265345</v>
      </c>
      <c r="Q753" s="7">
        <f t="shared" si="155"/>
        <v>27334.008416444278</v>
      </c>
      <c r="R753" s="10">
        <f t="shared" si="147"/>
        <v>1.114068024645706</v>
      </c>
      <c r="S753" s="7">
        <f t="shared" si="148"/>
        <v>199.74018256658672</v>
      </c>
      <c r="T753" s="7">
        <f t="shared" si="156"/>
        <v>1857.8392500711248</v>
      </c>
      <c r="U753" s="10">
        <f t="shared" si="149"/>
        <v>7.5721031174879563E-2</v>
      </c>
      <c r="V753" s="10"/>
      <c r="W753" s="8">
        <f t="shared" si="150"/>
        <v>194.2694149770351</v>
      </c>
      <c r="X753" s="8">
        <f t="shared" si="157"/>
        <v>1416.1592836069372</v>
      </c>
      <c r="Y753" s="10">
        <f t="shared" si="153"/>
        <v>5.7719224770652652E-2</v>
      </c>
      <c r="Z753" s="10">
        <f t="shared" si="151"/>
        <v>0.24024825654029761</v>
      </c>
      <c r="AA753" s="10"/>
    </row>
    <row r="754" spans="6:27" x14ac:dyDescent="0.2">
      <c r="F754">
        <v>0.37029576263414832</v>
      </c>
      <c r="G754" s="1">
        <f t="shared" si="152"/>
        <v>370.29576263414833</v>
      </c>
      <c r="H754">
        <v>77.442500205913447</v>
      </c>
      <c r="I754" s="1">
        <v>600</v>
      </c>
      <c r="J754" s="1"/>
      <c r="K754" s="5">
        <v>0.15435608826300118</v>
      </c>
      <c r="L754" s="4">
        <f t="shared" si="154"/>
        <v>154.35608826300117</v>
      </c>
      <c r="M754" s="5">
        <v>101.48062617381768</v>
      </c>
      <c r="N754" s="4">
        <v>600</v>
      </c>
      <c r="P754" s="7">
        <f t="shared" si="146"/>
        <v>307.39927174354574</v>
      </c>
      <c r="Q754" s="7">
        <f t="shared" si="155"/>
        <v>23422.216009859629</v>
      </c>
      <c r="R754" s="10">
        <f t="shared" si="147"/>
        <v>0.98306097002446136</v>
      </c>
      <c r="S754" s="7">
        <f t="shared" si="148"/>
        <v>191.04925313323542</v>
      </c>
      <c r="T754" s="7">
        <f t="shared" si="156"/>
        <v>1346.3883481941932</v>
      </c>
      <c r="U754" s="10">
        <f t="shared" si="149"/>
        <v>5.6509675901214952E-2</v>
      </c>
      <c r="V754" s="10"/>
      <c r="W754" s="8">
        <f t="shared" si="150"/>
        <v>185.65893220696276</v>
      </c>
      <c r="X754" s="8">
        <f t="shared" si="157"/>
        <v>979.8680389800129</v>
      </c>
      <c r="Y754" s="10">
        <f t="shared" si="153"/>
        <v>4.112634024424365E-2</v>
      </c>
      <c r="Z754" s="10">
        <f t="shared" si="151"/>
        <v>0.20279630234361684</v>
      </c>
      <c r="AA754" s="10"/>
    </row>
    <row r="755" spans="6:27" x14ac:dyDescent="0.2">
      <c r="F755">
        <v>0.29670080496309137</v>
      </c>
      <c r="G755" s="1">
        <f t="shared" si="152"/>
        <v>296.70080496309134</v>
      </c>
      <c r="H755">
        <v>78.826259158491567</v>
      </c>
      <c r="I755" s="1">
        <v>600</v>
      </c>
      <c r="J755" s="1"/>
      <c r="K755" s="5">
        <v>0.20348186478236008</v>
      </c>
      <c r="L755" s="4">
        <f t="shared" si="154"/>
        <v>203.48186478236008</v>
      </c>
      <c r="M755" s="5">
        <v>101.74148159720197</v>
      </c>
      <c r="N755" s="4">
        <v>600</v>
      </c>
      <c r="P755" s="7">
        <f t="shared" si="146"/>
        <v>305.8063452812641</v>
      </c>
      <c r="Q755" s="7">
        <f t="shared" si="155"/>
        <v>10470.29930937059</v>
      </c>
      <c r="R755" s="10">
        <f t="shared" si="147"/>
        <v>0.25287603819479804</v>
      </c>
      <c r="S755" s="7">
        <f t="shared" si="148"/>
        <v>190.09887146095855</v>
      </c>
      <c r="T755" s="7">
        <f t="shared" si="156"/>
        <v>179.10451024067791</v>
      </c>
      <c r="U755" s="10">
        <f t="shared" si="149"/>
        <v>4.325687130256918E-3</v>
      </c>
      <c r="V755" s="10"/>
      <c r="W755" s="8">
        <f t="shared" si="150"/>
        <v>184.71845793406115</v>
      </c>
      <c r="X755" s="8">
        <f t="shared" si="157"/>
        <v>352.06543655479112</v>
      </c>
      <c r="Y755" s="10">
        <f t="shared" si="153"/>
        <v>8.5029959651315313E-3</v>
      </c>
      <c r="Z755" s="10">
        <f t="shared" si="151"/>
        <v>9.2211691043660685E-2</v>
      </c>
      <c r="AA755" s="10"/>
    </row>
    <row r="756" spans="6:27" x14ac:dyDescent="0.2">
      <c r="F756">
        <v>0.33460538500274034</v>
      </c>
      <c r="G756" s="1">
        <f t="shared" si="152"/>
        <v>334.60538500274032</v>
      </c>
      <c r="H756">
        <v>78.991491870143491</v>
      </c>
      <c r="I756" s="1">
        <v>600</v>
      </c>
      <c r="J756" s="1"/>
      <c r="K756" s="5">
        <v>0.15057337356710465</v>
      </c>
      <c r="L756" s="4">
        <f t="shared" si="154"/>
        <v>150.57337356710465</v>
      </c>
      <c r="M756" s="5">
        <v>102.48003316349082</v>
      </c>
      <c r="N756" s="4">
        <v>600</v>
      </c>
      <c r="P756" s="7">
        <f t="shared" si="146"/>
        <v>301.36715497050523</v>
      </c>
      <c r="Q756" s="7">
        <f t="shared" si="155"/>
        <v>22738.764509936558</v>
      </c>
      <c r="R756" s="10">
        <f t="shared" si="147"/>
        <v>1.0029297231840082</v>
      </c>
      <c r="S756" s="7">
        <f t="shared" si="148"/>
        <v>187.45021278223726</v>
      </c>
      <c r="T756" s="7">
        <f t="shared" si="156"/>
        <v>1359.901270498742</v>
      </c>
      <c r="U756" s="10">
        <f t="shared" si="149"/>
        <v>5.9980629298609575E-2</v>
      </c>
      <c r="V756" s="10"/>
      <c r="W756" s="8">
        <f t="shared" si="150"/>
        <v>182.09856240945541</v>
      </c>
      <c r="X756" s="8">
        <f t="shared" si="157"/>
        <v>993.83753154587669</v>
      </c>
      <c r="Y756" s="10">
        <f t="shared" si="153"/>
        <v>4.383480025784238E-2</v>
      </c>
      <c r="Z756" s="10">
        <f t="shared" si="151"/>
        <v>0.2093676198886599</v>
      </c>
      <c r="AA756" s="10"/>
    </row>
    <row r="757" spans="6:27" x14ac:dyDescent="0.2">
      <c r="F757">
        <v>0.27689583710805893</v>
      </c>
      <c r="G757" s="1">
        <f t="shared" si="152"/>
        <v>276.89583710805891</v>
      </c>
      <c r="H757">
        <v>79.011148467824654</v>
      </c>
      <c r="I757" s="1">
        <v>600</v>
      </c>
      <c r="J757" s="1"/>
      <c r="K757" s="5">
        <v>0.18721385752001601</v>
      </c>
      <c r="L757" s="4">
        <f t="shared" si="154"/>
        <v>187.21385752001601</v>
      </c>
      <c r="M757" s="5">
        <v>104.68896203347389</v>
      </c>
      <c r="N757" s="4">
        <v>600</v>
      </c>
      <c r="P757" s="7">
        <f t="shared" si="146"/>
        <v>288.68689011723063</v>
      </c>
      <c r="Q757" s="7">
        <f t="shared" si="155"/>
        <v>10296.776344475382</v>
      </c>
      <c r="R757" s="10">
        <f t="shared" si="147"/>
        <v>0.2937820761534557</v>
      </c>
      <c r="S757" s="7">
        <f t="shared" si="148"/>
        <v>179.88332453625131</v>
      </c>
      <c r="T757" s="7">
        <f t="shared" si="156"/>
        <v>53.736713826062164</v>
      </c>
      <c r="U757" s="10">
        <f t="shared" si="149"/>
        <v>1.5331869728291148E-3</v>
      </c>
      <c r="V757" s="10"/>
      <c r="W757" s="8">
        <f t="shared" si="150"/>
        <v>174.62316107822508</v>
      </c>
      <c r="X757" s="8">
        <f t="shared" si="157"/>
        <v>158.52563688932665</v>
      </c>
      <c r="Y757" s="10">
        <f t="shared" si="153"/>
        <v>4.5229680796051181E-3</v>
      </c>
      <c r="Z757" s="10">
        <f t="shared" si="151"/>
        <v>6.7253015394145105E-2</v>
      </c>
      <c r="AA757" s="10"/>
    </row>
    <row r="758" spans="6:27" x14ac:dyDescent="0.2">
      <c r="F758">
        <v>0.28135632487640644</v>
      </c>
      <c r="G758" s="1">
        <f t="shared" si="152"/>
        <v>281.35632487640646</v>
      </c>
      <c r="H758">
        <v>79.461495681542402</v>
      </c>
      <c r="I758" s="1">
        <v>600</v>
      </c>
      <c r="J758" s="1"/>
      <c r="K758" s="5">
        <v>0.14046367806740082</v>
      </c>
      <c r="L758" s="4">
        <f t="shared" si="154"/>
        <v>140.46367806740082</v>
      </c>
      <c r="M758" s="5">
        <v>105.64805240055897</v>
      </c>
      <c r="N758" s="4">
        <v>600</v>
      </c>
      <c r="P758" s="7">
        <f t="shared" si="146"/>
        <v>283.44491306922924</v>
      </c>
      <c r="Q758" s="7">
        <f t="shared" si="155"/>
        <v>20443.633562648087</v>
      </c>
      <c r="R758" s="10">
        <f t="shared" si="147"/>
        <v>1.0361676170341101</v>
      </c>
      <c r="S758" s="7">
        <f t="shared" si="148"/>
        <v>176.75459785733213</v>
      </c>
      <c r="T758" s="7">
        <f t="shared" si="156"/>
        <v>1317.030859199228</v>
      </c>
      <c r="U758" s="10">
        <f t="shared" si="149"/>
        <v>6.6752552708153917E-2</v>
      </c>
      <c r="V758" s="10"/>
      <c r="W758" s="8">
        <f t="shared" si="150"/>
        <v>171.53628019323736</v>
      </c>
      <c r="X758" s="8">
        <f t="shared" si="157"/>
        <v>965.50660287054143</v>
      </c>
      <c r="Y758" s="10">
        <f t="shared" si="153"/>
        <v>4.8935854424377652E-2</v>
      </c>
      <c r="Z758" s="10">
        <f t="shared" si="151"/>
        <v>0.22121449867578222</v>
      </c>
      <c r="AA758" s="10"/>
    </row>
    <row r="759" spans="6:27" x14ac:dyDescent="0.2">
      <c r="F759">
        <v>0.47717588779159148</v>
      </c>
      <c r="G759" s="1">
        <f t="shared" si="152"/>
        <v>477.17588779159149</v>
      </c>
      <c r="H759">
        <v>80.624338943352484</v>
      </c>
      <c r="I759" s="1">
        <v>600</v>
      </c>
      <c r="J759" s="1"/>
      <c r="K759" s="5">
        <v>0.12916825097788764</v>
      </c>
      <c r="L759" s="4">
        <f t="shared" si="154"/>
        <v>129.16825097788765</v>
      </c>
      <c r="M759" s="5">
        <v>108.55445623921885</v>
      </c>
      <c r="N759" s="4">
        <v>600</v>
      </c>
      <c r="P759" s="7">
        <f t="shared" si="146"/>
        <v>268.45619620544318</v>
      </c>
      <c r="Q759" s="7">
        <f t="shared" si="155"/>
        <v>19401.131685714507</v>
      </c>
      <c r="R759" s="10">
        <f t="shared" si="147"/>
        <v>1.1628280663678647</v>
      </c>
      <c r="S759" s="7">
        <f t="shared" si="148"/>
        <v>167.80597699153958</v>
      </c>
      <c r="T759" s="7">
        <f t="shared" si="156"/>
        <v>1492.8738715060349</v>
      </c>
      <c r="U759" s="10">
        <f t="shared" si="149"/>
        <v>8.9477029765881858E-2</v>
      </c>
      <c r="V759" s="10"/>
      <c r="W759" s="8">
        <f t="shared" si="150"/>
        <v>162.7202495882697</v>
      </c>
      <c r="X759" s="8">
        <f t="shared" si="157"/>
        <v>1125.7366107510786</v>
      </c>
      <c r="Y759" s="10">
        <f t="shared" si="153"/>
        <v>6.7472256130453684E-2</v>
      </c>
      <c r="Z759" s="10">
        <f t="shared" si="151"/>
        <v>0.25975422254595532</v>
      </c>
      <c r="AA759" s="10"/>
    </row>
    <row r="760" spans="6:27" x14ac:dyDescent="0.2">
      <c r="F760">
        <v>0.25882816583548907</v>
      </c>
      <c r="G760" s="1">
        <f t="shared" si="152"/>
        <v>258.82816583548907</v>
      </c>
      <c r="H760">
        <v>81.310367068731011</v>
      </c>
      <c r="I760" s="1">
        <v>600</v>
      </c>
      <c r="J760" s="1"/>
      <c r="K760" s="5">
        <v>0.17137023117546529</v>
      </c>
      <c r="L760" s="4">
        <f t="shared" si="154"/>
        <v>171.37023117546531</v>
      </c>
      <c r="M760" s="5">
        <v>111.16891897850992</v>
      </c>
      <c r="N760" s="4">
        <v>600</v>
      </c>
      <c r="P760" s="7">
        <f t="shared" si="146"/>
        <v>256.02873416329282</v>
      </c>
      <c r="Q760" s="7">
        <f t="shared" si="155"/>
        <v>7167.0621281400008</v>
      </c>
      <c r="R760" s="10">
        <f t="shared" si="147"/>
        <v>0.24404527522122094</v>
      </c>
      <c r="S760" s="7">
        <f t="shared" si="148"/>
        <v>160.38308506912659</v>
      </c>
      <c r="T760" s="7">
        <f t="shared" si="156"/>
        <v>120.71737956203394</v>
      </c>
      <c r="U760" s="10">
        <f t="shared" si="149"/>
        <v>4.1105414732670615E-3</v>
      </c>
      <c r="V760" s="10"/>
      <c r="W760" s="8">
        <f t="shared" si="150"/>
        <v>155.42176347559692</v>
      </c>
      <c r="X760" s="8">
        <f t="shared" si="157"/>
        <v>254.35362197374528</v>
      </c>
      <c r="Y760" s="10">
        <f t="shared" si="153"/>
        <v>8.6609825013762593E-3</v>
      </c>
      <c r="Z760" s="10">
        <f t="shared" si="151"/>
        <v>9.3064399752946669E-2</v>
      </c>
      <c r="AA760" s="10"/>
    </row>
    <row r="761" spans="6:27" x14ac:dyDescent="0.2">
      <c r="F761">
        <v>0.24799299668903907</v>
      </c>
      <c r="G761" s="1">
        <f t="shared" si="152"/>
        <v>247.99299668903907</v>
      </c>
      <c r="H761">
        <v>81.721463139085557</v>
      </c>
      <c r="I761" s="1">
        <v>600</v>
      </c>
      <c r="J761" s="1"/>
      <c r="K761" s="5">
        <v>0.15921803550169777</v>
      </c>
      <c r="L761" s="4">
        <f t="shared" si="154"/>
        <v>159.21803550169778</v>
      </c>
      <c r="M761" s="5">
        <v>111.31171898395269</v>
      </c>
      <c r="N761" s="4">
        <v>600</v>
      </c>
      <c r="P761" s="7">
        <f t="shared" si="146"/>
        <v>255.37664752064723</v>
      </c>
      <c r="Q761" s="7">
        <f t="shared" si="155"/>
        <v>9246.4786654108484</v>
      </c>
      <c r="R761" s="10">
        <f t="shared" si="147"/>
        <v>0.36474710176076414</v>
      </c>
      <c r="S761" s="7">
        <f t="shared" si="148"/>
        <v>159.99349509818322</v>
      </c>
      <c r="T761" s="7">
        <f t="shared" si="156"/>
        <v>0.60133758578135088</v>
      </c>
      <c r="U761" s="10">
        <f t="shared" si="149"/>
        <v>2.3721045549377999E-5</v>
      </c>
      <c r="V761" s="10"/>
      <c r="W761" s="8">
        <f t="shared" si="150"/>
        <v>155.03906207998062</v>
      </c>
      <c r="X761" s="8">
        <f t="shared" si="157"/>
        <v>17.463818859418428</v>
      </c>
      <c r="Y761" s="10">
        <f t="shared" si="153"/>
        <v>6.8889763824105609E-4</v>
      </c>
      <c r="Z761" s="10">
        <f t="shared" si="151"/>
        <v>2.6246859588168945E-2</v>
      </c>
      <c r="AA761" s="10"/>
    </row>
    <row r="762" spans="6:27" x14ac:dyDescent="0.2">
      <c r="F762">
        <v>0.25288985582961332</v>
      </c>
      <c r="G762" s="1">
        <f t="shared" si="152"/>
        <v>252.88985582961331</v>
      </c>
      <c r="H762">
        <v>82.089674972727281</v>
      </c>
      <c r="I762" s="1">
        <v>600</v>
      </c>
      <c r="J762" s="1"/>
      <c r="K762" s="5">
        <v>0.12455496532573396</v>
      </c>
      <c r="L762" s="4">
        <f t="shared" si="154"/>
        <v>124.55496532573396</v>
      </c>
      <c r="M762" s="5">
        <v>111.44009576305373</v>
      </c>
      <c r="N762" s="4">
        <v>600</v>
      </c>
      <c r="P762" s="7">
        <f t="shared" si="146"/>
        <v>254.79269548178192</v>
      </c>
      <c r="Q762" s="7">
        <f t="shared" si="155"/>
        <v>16961.866356199567</v>
      </c>
      <c r="R762" s="10">
        <f t="shared" si="147"/>
        <v>1.0933307094193345</v>
      </c>
      <c r="S762" s="7">
        <f t="shared" si="148"/>
        <v>159.64460307410224</v>
      </c>
      <c r="T762" s="7">
        <f t="shared" si="156"/>
        <v>1231.2826773117117</v>
      </c>
      <c r="U762" s="10">
        <f t="shared" si="149"/>
        <v>7.9366216830786165E-2</v>
      </c>
      <c r="V762" s="10"/>
      <c r="W762" s="8">
        <f t="shared" si="150"/>
        <v>154.6963693373155</v>
      </c>
      <c r="X762" s="8">
        <f t="shared" si="157"/>
        <v>908.50423578938387</v>
      </c>
      <c r="Y762" s="10">
        <f t="shared" si="153"/>
        <v>5.8560512137452822E-2</v>
      </c>
      <c r="Z762" s="10">
        <f t="shared" si="151"/>
        <v>0.24199279356512421</v>
      </c>
      <c r="AA762" s="10"/>
    </row>
    <row r="763" spans="6:27" x14ac:dyDescent="0.2">
      <c r="F763">
        <v>0.2547159647969115</v>
      </c>
      <c r="G763" s="1">
        <f t="shared" si="152"/>
        <v>254.71596479691149</v>
      </c>
      <c r="H763">
        <v>83.558481507335244</v>
      </c>
      <c r="I763" s="1">
        <v>600</v>
      </c>
      <c r="J763" s="1"/>
      <c r="K763" s="5">
        <v>0.13552116336258149</v>
      </c>
      <c r="L763" s="4">
        <f t="shared" si="154"/>
        <v>135.52116336258149</v>
      </c>
      <c r="M763" s="5">
        <v>111.53040875415127</v>
      </c>
      <c r="N763" s="4">
        <v>600</v>
      </c>
      <c r="P763" s="7">
        <f t="shared" si="146"/>
        <v>254.38316845445311</v>
      </c>
      <c r="Q763" s="7">
        <f t="shared" si="155"/>
        <v>14128.176254460115</v>
      </c>
      <c r="R763" s="10">
        <f t="shared" si="147"/>
        <v>0.76925771752782934</v>
      </c>
      <c r="S763" s="7">
        <f t="shared" si="148"/>
        <v>159.39991901513352</v>
      </c>
      <c r="T763" s="7">
        <f t="shared" si="156"/>
        <v>570.1949715142855</v>
      </c>
      <c r="U763" s="10">
        <f t="shared" si="149"/>
        <v>3.1046249312925656E-2</v>
      </c>
      <c r="V763" s="10"/>
      <c r="W763" s="8">
        <f t="shared" si="150"/>
        <v>154.45605002253606</v>
      </c>
      <c r="X763" s="8">
        <f t="shared" si="157"/>
        <v>358.5299328253256</v>
      </c>
      <c r="Y763" s="10">
        <f t="shared" si="153"/>
        <v>1.952140975757917E-2</v>
      </c>
      <c r="Z763" s="10">
        <f t="shared" si="151"/>
        <v>0.13971903863675547</v>
      </c>
      <c r="AA763" s="10"/>
    </row>
    <row r="764" spans="6:27" x14ac:dyDescent="0.2">
      <c r="F764">
        <v>0.29046051137191725</v>
      </c>
      <c r="G764" s="1">
        <f t="shared" si="152"/>
        <v>290.46051137191728</v>
      </c>
      <c r="H764">
        <v>84.543808491713691</v>
      </c>
      <c r="I764" s="1">
        <v>600</v>
      </c>
      <c r="J764" s="1"/>
      <c r="K764" s="5">
        <v>0.12072207344589574</v>
      </c>
      <c r="L764" s="4">
        <f t="shared" si="154"/>
        <v>120.72207344589573</v>
      </c>
      <c r="M764" s="5">
        <v>112.80488806702881</v>
      </c>
      <c r="N764" s="4">
        <v>600</v>
      </c>
      <c r="P764" s="7">
        <f t="shared" si="146"/>
        <v>248.71483449210913</v>
      </c>
      <c r="Q764" s="7">
        <f t="shared" si="155"/>
        <v>16382.146880233084</v>
      </c>
      <c r="R764" s="10">
        <f t="shared" si="147"/>
        <v>1.1240805763429618</v>
      </c>
      <c r="S764" s="7">
        <f t="shared" si="148"/>
        <v>156.01274725608178</v>
      </c>
      <c r="T764" s="7">
        <f t="shared" si="156"/>
        <v>1245.4316579769516</v>
      </c>
      <c r="U764" s="10">
        <f t="shared" si="149"/>
        <v>8.5456780855976786E-2</v>
      </c>
      <c r="V764" s="10"/>
      <c r="W764" s="8">
        <f t="shared" si="150"/>
        <v>151.13074404830468</v>
      </c>
      <c r="X764" s="8">
        <f t="shared" si="157"/>
        <v>924.6872478058101</v>
      </c>
      <c r="Y764" s="10">
        <f t="shared" si="153"/>
        <v>6.3448520029125363E-2</v>
      </c>
      <c r="Z764" s="10">
        <f t="shared" si="151"/>
        <v>0.25188989663963374</v>
      </c>
      <c r="AA764" s="10"/>
    </row>
    <row r="765" spans="6:27" x14ac:dyDescent="0.2">
      <c r="F765">
        <v>0.24026047485315269</v>
      </c>
      <c r="G765" s="1">
        <f t="shared" si="152"/>
        <v>240.26047485315269</v>
      </c>
      <c r="H765">
        <v>84.906070044814172</v>
      </c>
      <c r="I765" s="1">
        <v>600</v>
      </c>
      <c r="J765" s="1"/>
      <c r="K765" s="5">
        <v>0.12157275223185408</v>
      </c>
      <c r="L765" s="4">
        <f t="shared" si="154"/>
        <v>121.57275223185408</v>
      </c>
      <c r="M765" s="5">
        <v>114.53217051815932</v>
      </c>
      <c r="N765" s="4">
        <v>600</v>
      </c>
      <c r="P765" s="7">
        <f t="shared" si="146"/>
        <v>241.3502257049262</v>
      </c>
      <c r="Q765" s="7">
        <f t="shared" si="155"/>
        <v>14346.643151592496</v>
      </c>
      <c r="R765" s="10">
        <f t="shared" si="147"/>
        <v>0.97068383856539986</v>
      </c>
      <c r="S765" s="7">
        <f t="shared" si="148"/>
        <v>151.6105767723185</v>
      </c>
      <c r="T765" s="7">
        <f t="shared" si="156"/>
        <v>902.27090312372616</v>
      </c>
      <c r="U765" s="10">
        <f t="shared" si="149"/>
        <v>6.1047018066577571E-2</v>
      </c>
      <c r="V765" s="10"/>
      <c r="W765" s="8">
        <f t="shared" si="150"/>
        <v>146.81299127350223</v>
      </c>
      <c r="X765" s="8">
        <f t="shared" si="157"/>
        <v>637.06966687953968</v>
      </c>
      <c r="Y765" s="10">
        <f t="shared" si="153"/>
        <v>4.3103687960034727E-2</v>
      </c>
      <c r="Z765" s="10">
        <f t="shared" si="151"/>
        <v>0.20761427686947428</v>
      </c>
      <c r="AA765" s="10"/>
    </row>
    <row r="766" spans="6:27" x14ac:dyDescent="0.2">
      <c r="F766">
        <v>0.29750631923547027</v>
      </c>
      <c r="G766" s="1">
        <f t="shared" si="152"/>
        <v>297.5063192354703</v>
      </c>
      <c r="H766">
        <v>85.46513195596394</v>
      </c>
      <c r="I766" s="1">
        <v>600</v>
      </c>
      <c r="J766" s="1"/>
      <c r="K766" s="5">
        <v>0.15918011806009952</v>
      </c>
      <c r="L766" s="4">
        <f t="shared" si="154"/>
        <v>159.18011806009952</v>
      </c>
      <c r="M766" s="5">
        <v>114.6069175730575</v>
      </c>
      <c r="N766" s="4">
        <v>600</v>
      </c>
      <c r="P766" s="7">
        <f t="shared" si="146"/>
        <v>241.03945989509697</v>
      </c>
      <c r="Q766" s="7">
        <f t="shared" si="155"/>
        <v>6700.951845658964</v>
      </c>
      <c r="R766" s="10">
        <f t="shared" si="147"/>
        <v>0.26445930488102709</v>
      </c>
      <c r="S766" s="7">
        <f t="shared" si="148"/>
        <v>151.42478095135576</v>
      </c>
      <c r="T766" s="7">
        <f t="shared" si="156"/>
        <v>60.145253670258015</v>
      </c>
      <c r="U766" s="10">
        <f t="shared" si="149"/>
        <v>2.3736884466396741E-3</v>
      </c>
      <c r="V766" s="10"/>
      <c r="W766" s="8">
        <f t="shared" si="150"/>
        <v>146.63085777774057</v>
      </c>
      <c r="X766" s="8">
        <f t="shared" si="157"/>
        <v>157.48393363439166</v>
      </c>
      <c r="Y766" s="10">
        <f t="shared" si="153"/>
        <v>6.2152500985157297E-3</v>
      </c>
      <c r="Z766" s="10">
        <f t="shared" si="151"/>
        <v>7.8836857487571951E-2</v>
      </c>
      <c r="AA766" s="10"/>
    </row>
    <row r="767" spans="6:27" x14ac:dyDescent="0.2">
      <c r="F767">
        <v>0.27873332672602036</v>
      </c>
      <c r="G767" s="1">
        <f t="shared" si="152"/>
        <v>278.73332672602038</v>
      </c>
      <c r="H767">
        <v>86.582799225692128</v>
      </c>
      <c r="I767" s="1">
        <v>600</v>
      </c>
      <c r="J767" s="1"/>
      <c r="K767" s="5">
        <v>0.10939463958599066</v>
      </c>
      <c r="L767" s="4">
        <f t="shared" si="154"/>
        <v>109.39463958599066</v>
      </c>
      <c r="M767" s="5">
        <v>118.85102658975616</v>
      </c>
      <c r="N767" s="4">
        <v>600</v>
      </c>
      <c r="P767" s="7">
        <f t="shared" si="146"/>
        <v>224.39588003981314</v>
      </c>
      <c r="Q767" s="7">
        <f t="shared" si="155"/>
        <v>13225.285305917894</v>
      </c>
      <c r="R767" s="10">
        <f t="shared" si="147"/>
        <v>1.1051289762482639</v>
      </c>
      <c r="S767" s="7">
        <f t="shared" si="148"/>
        <v>141.46926183438285</v>
      </c>
      <c r="T767" s="7">
        <f t="shared" si="156"/>
        <v>1028.7813923770552</v>
      </c>
      <c r="U767" s="10">
        <f t="shared" si="149"/>
        <v>8.59668506684068E-2</v>
      </c>
      <c r="V767" s="10"/>
      <c r="W767" s="8">
        <f t="shared" si="150"/>
        <v>136.8832765493388</v>
      </c>
      <c r="X767" s="8">
        <f t="shared" si="157"/>
        <v>755.62516210274975</v>
      </c>
      <c r="Y767" s="10">
        <f t="shared" si="153"/>
        <v>6.314141755780317E-2</v>
      </c>
      <c r="Z767" s="10">
        <f t="shared" si="151"/>
        <v>0.25127956056512668</v>
      </c>
      <c r="AA767" s="10"/>
    </row>
    <row r="768" spans="6:27" x14ac:dyDescent="0.2">
      <c r="F768">
        <v>0.21917099521657943</v>
      </c>
      <c r="G768" s="1">
        <f t="shared" si="152"/>
        <v>219.17099521657943</v>
      </c>
      <c r="H768">
        <v>86.888180492327223</v>
      </c>
      <c r="I768" s="1">
        <v>600</v>
      </c>
      <c r="J768" s="1"/>
      <c r="K768" s="5">
        <v>0.10574268265247194</v>
      </c>
      <c r="L768" s="4">
        <f t="shared" si="154"/>
        <v>105.74268265247194</v>
      </c>
      <c r="M768" s="5">
        <v>120.47534112919205</v>
      </c>
      <c r="N768" s="4">
        <v>600</v>
      </c>
      <c r="P768" s="7">
        <f t="shared" si="146"/>
        <v>218.51043803179647</v>
      </c>
      <c r="Q768" s="7">
        <f t="shared" si="155"/>
        <v>12716.566653291176</v>
      </c>
      <c r="R768" s="10">
        <f t="shared" si="147"/>
        <v>1.1372847711366714</v>
      </c>
      <c r="S768" s="7">
        <f t="shared" si="148"/>
        <v>137.94623475793733</v>
      </c>
      <c r="T768" s="7">
        <f t="shared" si="156"/>
        <v>1037.0687682094244</v>
      </c>
      <c r="U768" s="10">
        <f t="shared" si="149"/>
        <v>9.2748502710107927E-2</v>
      </c>
      <c r="V768" s="10"/>
      <c r="W768" s="8">
        <f t="shared" si="150"/>
        <v>133.43929889482331</v>
      </c>
      <c r="X768" s="8">
        <f t="shared" si="157"/>
        <v>767.10255127608161</v>
      </c>
      <c r="Y768" s="10">
        <f t="shared" si="153"/>
        <v>6.860452771979815E-2</v>
      </c>
      <c r="Z768" s="10">
        <f t="shared" si="151"/>
        <v>0.26192466038881895</v>
      </c>
      <c r="AA768" s="10"/>
    </row>
    <row r="769" spans="6:27" x14ac:dyDescent="0.2">
      <c r="F769">
        <v>0.22560291243339681</v>
      </c>
      <c r="G769" s="1">
        <f t="shared" si="152"/>
        <v>225.6029124333968</v>
      </c>
      <c r="H769">
        <v>87.080314654633014</v>
      </c>
      <c r="I769" s="1">
        <v>600</v>
      </c>
      <c r="J769" s="1"/>
      <c r="K769" s="5">
        <v>0.11017298885022624</v>
      </c>
      <c r="L769" s="4">
        <f t="shared" si="154"/>
        <v>110.17298885022623</v>
      </c>
      <c r="M769" s="5">
        <v>121.22889703539516</v>
      </c>
      <c r="N769" s="4">
        <v>600</v>
      </c>
      <c r="P769" s="7">
        <f t="shared" si="146"/>
        <v>215.86404678817408</v>
      </c>
      <c r="Q769" s="7">
        <f t="shared" si="155"/>
        <v>11170.599728042649</v>
      </c>
      <c r="R769" s="10">
        <f t="shared" si="147"/>
        <v>0.92029323018425235</v>
      </c>
      <c r="S769" s="7">
        <f t="shared" si="148"/>
        <v>136.36160531708515</v>
      </c>
      <c r="T769" s="7">
        <f t="shared" si="156"/>
        <v>685.84363244823408</v>
      </c>
      <c r="U769" s="10">
        <f t="shared" si="149"/>
        <v>5.6503434665426282E-2</v>
      </c>
      <c r="V769" s="10"/>
      <c r="W769" s="8">
        <f t="shared" si="150"/>
        <v>131.8911492090636</v>
      </c>
      <c r="X769" s="8">
        <f t="shared" si="157"/>
        <v>471.67848937217479</v>
      </c>
      <c r="Y769" s="10">
        <f t="shared" si="153"/>
        <v>3.8859374712266116E-2</v>
      </c>
      <c r="Z769" s="10">
        <f t="shared" si="151"/>
        <v>0.1971278131372286</v>
      </c>
      <c r="AA769" s="10"/>
    </row>
    <row r="770" spans="6:27" x14ac:dyDescent="0.2">
      <c r="F770">
        <v>0.26262188791884838</v>
      </c>
      <c r="G770" s="1">
        <f t="shared" si="152"/>
        <v>262.62188791884836</v>
      </c>
      <c r="H770">
        <v>87.83349450594875</v>
      </c>
      <c r="I770" s="1">
        <v>600</v>
      </c>
      <c r="J770" s="1"/>
      <c r="K770" s="5">
        <v>0.13890411005134218</v>
      </c>
      <c r="L770" s="4">
        <f t="shared" si="154"/>
        <v>138.90411005134217</v>
      </c>
      <c r="M770" s="5">
        <v>123.13552459449656</v>
      </c>
      <c r="N770" s="4">
        <v>600</v>
      </c>
      <c r="P770" s="7">
        <f t="shared" si="146"/>
        <v>209.39423970464844</v>
      </c>
      <c r="Q770" s="7">
        <f t="shared" si="155"/>
        <v>4968.8583785399278</v>
      </c>
      <c r="R770" s="10">
        <f t="shared" si="147"/>
        <v>0.25752916878672927</v>
      </c>
      <c r="S770" s="7">
        <f t="shared" si="148"/>
        <v>132.48615518435633</v>
      </c>
      <c r="T770" s="7">
        <f t="shared" si="156"/>
        <v>41.190144674667202</v>
      </c>
      <c r="U770" s="10">
        <f t="shared" si="149"/>
        <v>2.1348291523231484E-3</v>
      </c>
      <c r="V770" s="10"/>
      <c r="W770" s="8">
        <f t="shared" si="150"/>
        <v>128.10731852764042</v>
      </c>
      <c r="X770" s="8">
        <f t="shared" si="157"/>
        <v>116.5707072062781</v>
      </c>
      <c r="Y770" s="10">
        <f t="shared" si="153"/>
        <v>6.041701140320147E-3</v>
      </c>
      <c r="Z770" s="10">
        <f t="shared" si="151"/>
        <v>7.7728380533239896E-2</v>
      </c>
      <c r="AA770" s="10"/>
    </row>
    <row r="771" spans="6:27" x14ac:dyDescent="0.2">
      <c r="F771">
        <v>0.21608541704782619</v>
      </c>
      <c r="G771" s="1">
        <f t="shared" si="152"/>
        <v>216.08541704782618</v>
      </c>
      <c r="H771">
        <v>88.840390934953618</v>
      </c>
      <c r="I771" s="1">
        <v>600</v>
      </c>
      <c r="J771" s="1"/>
      <c r="K771" s="5">
        <v>0.20646972871409608</v>
      </c>
      <c r="L771" s="4">
        <f t="shared" si="154"/>
        <v>206.46972871409608</v>
      </c>
      <c r="M771" s="5">
        <v>123.33798468017382</v>
      </c>
      <c r="N771" s="4">
        <v>600</v>
      </c>
      <c r="P771" s="7">
        <f t="shared" si="146"/>
        <v>208.72562767795426</v>
      </c>
      <c r="Q771" s="7">
        <f t="shared" si="155"/>
        <v>5.089080135136439</v>
      </c>
      <c r="R771" s="10">
        <f t="shared" si="147"/>
        <v>1.193786092905741E-4</v>
      </c>
      <c r="S771" s="7">
        <f t="shared" si="148"/>
        <v>132.08553395359888</v>
      </c>
      <c r="T771" s="7">
        <f t="shared" si="156"/>
        <v>5533.0084301675779</v>
      </c>
      <c r="U771" s="10">
        <f t="shared" si="149"/>
        <v>0.12979218916715279</v>
      </c>
      <c r="V771" s="10"/>
      <c r="W771" s="8">
        <f t="shared" si="150"/>
        <v>127.7163621819205</v>
      </c>
      <c r="X771" s="8">
        <f t="shared" si="157"/>
        <v>6202.0927401511917</v>
      </c>
      <c r="Y771" s="10">
        <f t="shared" si="153"/>
        <v>0.14548743316076027</v>
      </c>
      <c r="Z771" s="10">
        <f t="shared" si="151"/>
        <v>0.38142814940793274</v>
      </c>
      <c r="AA771" s="10"/>
    </row>
    <row r="772" spans="6:27" x14ac:dyDescent="0.2">
      <c r="F772">
        <v>0.20612929003883232</v>
      </c>
      <c r="G772" s="1">
        <f t="shared" si="152"/>
        <v>206.12929003883232</v>
      </c>
      <c r="H772">
        <v>89.011785033502107</v>
      </c>
      <c r="I772" s="1">
        <v>600</v>
      </c>
      <c r="J772" s="1"/>
      <c r="K772" s="5">
        <v>0.10062341320905005</v>
      </c>
      <c r="L772" s="4">
        <f t="shared" si="154"/>
        <v>100.62341320905006</v>
      </c>
      <c r="M772" s="5">
        <v>125.21978596178029</v>
      </c>
      <c r="N772" s="4">
        <v>600</v>
      </c>
      <c r="P772" s="7">
        <f t="shared" si="146"/>
        <v>202.67247970243028</v>
      </c>
      <c r="Q772" s="7">
        <f t="shared" si="155"/>
        <v>10414.011972170338</v>
      </c>
      <c r="R772" s="10">
        <f t="shared" si="147"/>
        <v>1.0285371508184062</v>
      </c>
      <c r="S772" s="7">
        <f t="shared" si="148"/>
        <v>128.45750791828212</v>
      </c>
      <c r="T772" s="7">
        <f t="shared" si="156"/>
        <v>774.73682828250026</v>
      </c>
      <c r="U772" s="10">
        <f t="shared" si="149"/>
        <v>7.6516678886600561E-2</v>
      </c>
      <c r="V772" s="10"/>
      <c r="W772" s="8">
        <f t="shared" si="150"/>
        <v>124.17750629061518</v>
      </c>
      <c r="X772" s="8">
        <f t="shared" si="157"/>
        <v>554.79530089503419</v>
      </c>
      <c r="Y772" s="10">
        <f t="shared" si="153"/>
        <v>5.4794211836410721E-2</v>
      </c>
      <c r="Z772" s="10">
        <f t="shared" si="151"/>
        <v>0.23408163498320564</v>
      </c>
      <c r="AA772" s="10"/>
    </row>
    <row r="773" spans="6:27" x14ac:dyDescent="0.2">
      <c r="F773">
        <v>0.19430105973557957</v>
      </c>
      <c r="G773" s="1">
        <f t="shared" si="152"/>
        <v>194.30105973557957</v>
      </c>
      <c r="H773">
        <v>91.025160990138858</v>
      </c>
      <c r="I773" s="1">
        <v>600</v>
      </c>
      <c r="J773" s="1"/>
      <c r="K773" s="5">
        <v>0.10212909565067453</v>
      </c>
      <c r="L773" s="4">
        <f t="shared" si="154"/>
        <v>102.12909565067453</v>
      </c>
      <c r="M773" s="5">
        <v>126.04157631344765</v>
      </c>
      <c r="N773" s="4">
        <v>600</v>
      </c>
      <c r="P773" s="7">
        <f t="shared" si="146"/>
        <v>200.11747836662991</v>
      </c>
      <c r="Q773" s="7">
        <f t="shared" si="155"/>
        <v>9601.7231472885433</v>
      </c>
      <c r="R773" s="10">
        <f t="shared" si="147"/>
        <v>0.92055598728007304</v>
      </c>
      <c r="S773" s="7">
        <f t="shared" si="148"/>
        <v>126.92552710380522</v>
      </c>
      <c r="T773" s="7">
        <f t="shared" si="156"/>
        <v>614.86301280980922</v>
      </c>
      <c r="U773" s="10">
        <f t="shared" si="149"/>
        <v>5.8949400968613938E-2</v>
      </c>
      <c r="V773" s="10"/>
      <c r="W773" s="8">
        <f t="shared" si="150"/>
        <v>122.68406494325134</v>
      </c>
      <c r="X773" s="8">
        <f t="shared" si="157"/>
        <v>422.50676261877578</v>
      </c>
      <c r="Y773" s="10">
        <f t="shared" si="153"/>
        <v>4.050743017984941E-2</v>
      </c>
      <c r="Z773" s="10">
        <f t="shared" si="151"/>
        <v>0.20126457755861912</v>
      </c>
      <c r="AA773" s="10"/>
    </row>
    <row r="774" spans="6:27" x14ac:dyDescent="0.2">
      <c r="F774">
        <v>0.33498785445039531</v>
      </c>
      <c r="G774" s="1">
        <f t="shared" si="152"/>
        <v>334.98785445039533</v>
      </c>
      <c r="H774">
        <v>91.47808387359332</v>
      </c>
      <c r="I774" s="1">
        <v>600</v>
      </c>
      <c r="J774" s="1"/>
      <c r="K774" s="5">
        <v>9.4175581991217949E-2</v>
      </c>
      <c r="L774" s="4">
        <f t="shared" si="154"/>
        <v>94.175581991217953</v>
      </c>
      <c r="M774" s="5">
        <v>127.65960868134117</v>
      </c>
      <c r="N774" s="4">
        <v>600</v>
      </c>
      <c r="P774" s="7">
        <f t="shared" si="146"/>
        <v>195.23651994392631</v>
      </c>
      <c r="Q774" s="7">
        <f t="shared" si="155"/>
        <v>10213.313179881168</v>
      </c>
      <c r="R774" s="10">
        <f t="shared" si="147"/>
        <v>1.1515691551291856</v>
      </c>
      <c r="S774" s="7">
        <f t="shared" si="148"/>
        <v>123.99782637517309</v>
      </c>
      <c r="T774" s="7">
        <f t="shared" si="156"/>
        <v>889.36626009634369</v>
      </c>
      <c r="U774" s="10">
        <f t="shared" si="149"/>
        <v>0.10027762144384435</v>
      </c>
      <c r="V774" s="10"/>
      <c r="W774" s="8">
        <f t="shared" si="150"/>
        <v>119.83147040815669</v>
      </c>
      <c r="X774" s="8">
        <f t="shared" si="157"/>
        <v>658.22461046241119</v>
      </c>
      <c r="Y774" s="10">
        <f t="shared" si="153"/>
        <v>7.4215990952727795E-2</v>
      </c>
      <c r="Z774" s="10">
        <f t="shared" si="151"/>
        <v>0.27242612017339268</v>
      </c>
      <c r="AA774" s="10"/>
    </row>
    <row r="775" spans="6:27" x14ac:dyDescent="0.2">
      <c r="F775">
        <v>0.23387080124532422</v>
      </c>
      <c r="G775" s="1">
        <f t="shared" si="152"/>
        <v>233.87080124532423</v>
      </c>
      <c r="H775">
        <v>92.160243594574084</v>
      </c>
      <c r="I775" s="1">
        <v>600</v>
      </c>
      <c r="J775" s="1"/>
      <c r="K775" s="5">
        <v>0.12653587055088891</v>
      </c>
      <c r="L775" s="4">
        <f t="shared" si="154"/>
        <v>126.53587055088892</v>
      </c>
      <c r="M775" s="5">
        <v>134.65710783210258</v>
      </c>
      <c r="N775" s="4">
        <v>600</v>
      </c>
      <c r="P775" s="7">
        <f t="shared" si="146"/>
        <v>176.18979081357188</v>
      </c>
      <c r="Q775" s="7">
        <f t="shared" si="155"/>
        <v>2465.5117974528775</v>
      </c>
      <c r="R775" s="10">
        <f t="shared" si="147"/>
        <v>0.15398547971015508</v>
      </c>
      <c r="S775" s="7">
        <f t="shared" si="148"/>
        <v>112.55786444813285</v>
      </c>
      <c r="T775" s="7">
        <f t="shared" si="156"/>
        <v>195.38465460868591</v>
      </c>
      <c r="U775" s="10">
        <f t="shared" si="149"/>
        <v>1.2202902374672775E-2</v>
      </c>
      <c r="V775" s="10"/>
      <c r="W775" s="8">
        <f t="shared" si="150"/>
        <v>108.70306523080203</v>
      </c>
      <c r="X775" s="8">
        <f t="shared" si="157"/>
        <v>318.00894558411932</v>
      </c>
      <c r="Y775" s="10">
        <f t="shared" si="153"/>
        <v>1.9861498974971799E-2</v>
      </c>
      <c r="Z775" s="10">
        <f t="shared" si="151"/>
        <v>0.14093083046293242</v>
      </c>
      <c r="AA775" s="10"/>
    </row>
    <row r="776" spans="6:27" x14ac:dyDescent="0.2">
      <c r="F776">
        <v>0.18939276180327499</v>
      </c>
      <c r="G776" s="1">
        <f t="shared" si="152"/>
        <v>189.39276180327499</v>
      </c>
      <c r="H776">
        <v>93.058134745765827</v>
      </c>
      <c r="I776" s="1">
        <v>600</v>
      </c>
      <c r="J776" s="1"/>
      <c r="K776" s="5">
        <v>0.11382624100953334</v>
      </c>
      <c r="L776" s="4">
        <f t="shared" si="154"/>
        <v>113.82624100953335</v>
      </c>
      <c r="M776" s="5">
        <v>135.33221258560508</v>
      </c>
      <c r="N776" s="4">
        <v>600</v>
      </c>
      <c r="P776" s="7">
        <f t="shared" si="146"/>
        <v>174.51237346494594</v>
      </c>
      <c r="Q776" s="7">
        <f t="shared" si="155"/>
        <v>3682.8066723958814</v>
      </c>
      <c r="R776" s="10">
        <f t="shared" si="147"/>
        <v>0.28424585044722928</v>
      </c>
      <c r="S776" s="7">
        <f t="shared" si="148"/>
        <v>111.5490432570607</v>
      </c>
      <c r="T776" s="7">
        <f t="shared" si="156"/>
        <v>5.1856296038664667</v>
      </c>
      <c r="U776" s="10">
        <f t="shared" si="149"/>
        <v>4.0023651197971605E-4</v>
      </c>
      <c r="V776" s="10"/>
      <c r="W776" s="8">
        <f t="shared" si="150"/>
        <v>107.72308042931267</v>
      </c>
      <c r="X776" s="8">
        <f t="shared" si="157"/>
        <v>37.248569067959558</v>
      </c>
      <c r="Y776" s="10">
        <f t="shared" si="153"/>
        <v>2.8749136553987416E-3</v>
      </c>
      <c r="Z776" s="10">
        <f t="shared" si="151"/>
        <v>5.3618221300214181E-2</v>
      </c>
      <c r="AA776" s="10"/>
    </row>
    <row r="777" spans="6:27" x14ac:dyDescent="0.2">
      <c r="F777">
        <v>0.18066643055783335</v>
      </c>
      <c r="G777" s="1">
        <f t="shared" si="152"/>
        <v>180.66643055783337</v>
      </c>
      <c r="H777">
        <v>93.229930962089071</v>
      </c>
      <c r="I777" s="1">
        <v>600</v>
      </c>
      <c r="J777" s="1"/>
      <c r="K777" s="5">
        <v>8.7236145758267533E-2</v>
      </c>
      <c r="L777" s="4">
        <f t="shared" si="154"/>
        <v>87.23614575826754</v>
      </c>
      <c r="M777" s="5">
        <v>135.4996485118366</v>
      </c>
      <c r="N777" s="4">
        <v>600</v>
      </c>
      <c r="P777" s="7">
        <f t="shared" ref="P777:P840" si="158">(((8.314*N777)/$M777)*(1+P$5/($M777-P$4))-P$3/($M777^2))</f>
        <v>174.10035733116675</v>
      </c>
      <c r="Q777" s="7">
        <f t="shared" si="155"/>
        <v>7545.3912521813963</v>
      </c>
      <c r="R777" s="10">
        <f t="shared" ref="R777:R840" si="159">(ABS(P777-L777)/L777)^2</f>
        <v>0.99149111173338533</v>
      </c>
      <c r="S777" s="7">
        <f t="shared" ref="S777:S840" si="160">(((8.314*N777)/$M777)*(1+S$5/($M777-S$4))-S$3/($M777^2))</f>
        <v>111.30121515992079</v>
      </c>
      <c r="T777" s="7">
        <f t="shared" si="156"/>
        <v>579.1275653063874</v>
      </c>
      <c r="U777" s="10">
        <f t="shared" ref="U777:U829" si="161">(ABS(S777-L777)/L777)^2</f>
        <v>7.6099411464591163E-2</v>
      </c>
      <c r="V777" s="10"/>
      <c r="W777" s="8">
        <f t="shared" ref="W777:W840" si="162">(((8.314*N777)/$M777)*(1+W$5/($M777-W$4))-W$3/($M777^2))</f>
        <v>107.48236965470515</v>
      </c>
      <c r="X777" s="8">
        <f t="shared" si="157"/>
        <v>409.90958206468144</v>
      </c>
      <c r="Y777" s="10">
        <f t="shared" si="153"/>
        <v>5.386356964776088E-2</v>
      </c>
      <c r="Z777" s="10">
        <f t="shared" ref="Z777:Z840" si="163">(ABS(W777-L777)/L777)</f>
        <v>0.2320852637453763</v>
      </c>
      <c r="AA777" s="10"/>
    </row>
    <row r="778" spans="6:27" x14ac:dyDescent="0.2">
      <c r="F778">
        <v>0.19277840737203186</v>
      </c>
      <c r="G778" s="1">
        <f t="shared" si="152"/>
        <v>192.77840737203186</v>
      </c>
      <c r="H778">
        <v>94.91766387829712</v>
      </c>
      <c r="I778" s="1">
        <v>600</v>
      </c>
      <c r="J778" s="1"/>
      <c r="K778" s="5">
        <v>8.412119901614476E-2</v>
      </c>
      <c r="L778" s="4">
        <f t="shared" si="154"/>
        <v>84.121199016144757</v>
      </c>
      <c r="M778" s="5">
        <v>136.06477247510267</v>
      </c>
      <c r="N778" s="4">
        <v>600</v>
      </c>
      <c r="P778" s="7">
        <f t="shared" si="158"/>
        <v>172.72132547383808</v>
      </c>
      <c r="Q778" s="7">
        <f t="shared" si="155"/>
        <v>7849.982408319248</v>
      </c>
      <c r="R778" s="10">
        <f t="shared" si="159"/>
        <v>1.1093223806732233</v>
      </c>
      <c r="S778" s="7">
        <f t="shared" si="160"/>
        <v>110.47162089678815</v>
      </c>
      <c r="T778" s="7">
        <f t="shared" si="156"/>
        <v>694.34473328789022</v>
      </c>
      <c r="U778" s="10">
        <f t="shared" si="161"/>
        <v>9.8121513205244773E-2</v>
      </c>
      <c r="V778" s="10"/>
      <c r="W778" s="8">
        <f t="shared" si="162"/>
        <v>106.67669581079893</v>
      </c>
      <c r="X778" s="8">
        <f t="shared" si="157"/>
        <v>508.75043565365479</v>
      </c>
      <c r="Y778" s="10">
        <f t="shared" si="153"/>
        <v>7.189420499207054E-2</v>
      </c>
      <c r="Z778" s="10">
        <f t="shared" si="163"/>
        <v>0.26813094747169813</v>
      </c>
      <c r="AA778" s="10"/>
    </row>
    <row r="779" spans="6:27" x14ac:dyDescent="0.2">
      <c r="F779">
        <v>0.23026397917698063</v>
      </c>
      <c r="G779" s="1">
        <f t="shared" ref="G779:G842" si="164">F779*1000</f>
        <v>230.26397917698063</v>
      </c>
      <c r="H779">
        <v>95.896998876670509</v>
      </c>
      <c r="I779" s="1">
        <v>600</v>
      </c>
      <c r="J779" s="1"/>
      <c r="K779" s="5">
        <v>7.9984437549041137E-2</v>
      </c>
      <c r="L779" s="4">
        <f t="shared" si="154"/>
        <v>79.984437549041132</v>
      </c>
      <c r="M779" s="5">
        <v>141.42991165777443</v>
      </c>
      <c r="N779" s="4">
        <v>600</v>
      </c>
      <c r="P779" s="7">
        <f t="shared" si="158"/>
        <v>160.46653621461817</v>
      </c>
      <c r="Q779" s="7">
        <f t="shared" si="155"/>
        <v>6477.3682056156777</v>
      </c>
      <c r="R779" s="10">
        <f t="shared" si="159"/>
        <v>1.0124826616071092</v>
      </c>
      <c r="S779" s="7">
        <f t="shared" si="160"/>
        <v>103.09178999712137</v>
      </c>
      <c r="T779" s="7">
        <f t="shared" si="156"/>
        <v>533.94973715979961</v>
      </c>
      <c r="U779" s="10">
        <f t="shared" si="161"/>
        <v>8.3462115149679772E-2</v>
      </c>
      <c r="V779" s="10"/>
      <c r="W779" s="8">
        <f t="shared" si="162"/>
        <v>99.516061176618322</v>
      </c>
      <c r="X779" s="8">
        <f t="shared" si="157"/>
        <v>381.48432152933157</v>
      </c>
      <c r="Y779" s="10">
        <f t="shared" si="153"/>
        <v>5.9630122753950625E-2</v>
      </c>
      <c r="Z779" s="10">
        <f t="shared" si="163"/>
        <v>0.24419279832532045</v>
      </c>
      <c r="AA779" s="10"/>
    </row>
    <row r="780" spans="6:27" x14ac:dyDescent="0.2">
      <c r="F780">
        <v>0.1828045266655578</v>
      </c>
      <c r="G780" s="1">
        <f t="shared" si="164"/>
        <v>182.8045266655578</v>
      </c>
      <c r="H780">
        <v>96.207448749021921</v>
      </c>
      <c r="I780" s="1">
        <v>600</v>
      </c>
      <c r="J780" s="1"/>
      <c r="K780" s="5">
        <v>7.7114094112590237E-2</v>
      </c>
      <c r="L780" s="4">
        <f t="shared" si="154"/>
        <v>77.114094112590237</v>
      </c>
      <c r="M780" s="5">
        <v>143.30093032321216</v>
      </c>
      <c r="N780" s="4">
        <v>600</v>
      </c>
      <c r="P780" s="7">
        <f t="shared" si="158"/>
        <v>156.52222413927424</v>
      </c>
      <c r="Q780" s="7">
        <f t="shared" si="155"/>
        <v>6305.6511143347543</v>
      </c>
      <c r="R780" s="10">
        <f t="shared" si="159"/>
        <v>1.0603821678240748</v>
      </c>
      <c r="S780" s="7">
        <f t="shared" si="160"/>
        <v>100.71334908016787</v>
      </c>
      <c r="T780" s="7">
        <f t="shared" si="156"/>
        <v>556.92483502473772</v>
      </c>
      <c r="U780" s="10">
        <f t="shared" si="161"/>
        <v>9.3654589061561155E-2</v>
      </c>
      <c r="V780" s="10"/>
      <c r="W780" s="8">
        <f t="shared" si="162"/>
        <v>97.210686323263332</v>
      </c>
      <c r="X780" s="8">
        <f t="shared" si="157"/>
        <v>403.87301848208648</v>
      </c>
      <c r="Y780" s="10">
        <f t="shared" si="153"/>
        <v>6.7916816058870857E-2</v>
      </c>
      <c r="Z780" s="10">
        <f t="shared" si="163"/>
        <v>0.26060854947386292</v>
      </c>
      <c r="AA780" s="10"/>
    </row>
    <row r="781" spans="6:27" x14ac:dyDescent="0.2">
      <c r="F781">
        <v>0.16801888551067401</v>
      </c>
      <c r="G781" s="1">
        <f t="shared" si="164"/>
        <v>168.01888551067401</v>
      </c>
      <c r="H781">
        <v>97.651927859729511</v>
      </c>
      <c r="I781" s="1">
        <v>600</v>
      </c>
      <c r="J781" s="1"/>
      <c r="K781" s="5">
        <v>7.2649872858312523E-2</v>
      </c>
      <c r="L781" s="4">
        <f t="shared" si="154"/>
        <v>72.64987285831252</v>
      </c>
      <c r="M781" s="5">
        <v>147.26407355159415</v>
      </c>
      <c r="N781" s="4">
        <v>600</v>
      </c>
      <c r="P781" s="7">
        <f t="shared" si="158"/>
        <v>148.67083135242365</v>
      </c>
      <c r="Q781" s="7">
        <f t="shared" si="155"/>
        <v>5779.1861303633668</v>
      </c>
      <c r="R781" s="10">
        <f t="shared" si="159"/>
        <v>1.0949567490919445</v>
      </c>
      <c r="S781" s="7">
        <f t="shared" si="160"/>
        <v>95.973739573441136</v>
      </c>
      <c r="T781" s="7">
        <f t="shared" si="156"/>
        <v>544.00275854508459</v>
      </c>
      <c r="U781" s="10">
        <f t="shared" si="161"/>
        <v>0.10306978847143025</v>
      </c>
      <c r="V781" s="10"/>
      <c r="W781" s="8">
        <f t="shared" si="162"/>
        <v>92.620125345195731</v>
      </c>
      <c r="X781" s="8">
        <f t="shared" si="157"/>
        <v>398.8109843898651</v>
      </c>
      <c r="Y781" s="10">
        <f t="shared" si="153"/>
        <v>7.5560947358210187E-2</v>
      </c>
      <c r="Z781" s="10">
        <f t="shared" si="163"/>
        <v>0.27488351598124283</v>
      </c>
      <c r="AA781" s="10"/>
    </row>
    <row r="782" spans="6:27" x14ac:dyDescent="0.2">
      <c r="F782">
        <v>0.16509422193197765</v>
      </c>
      <c r="G782" s="1">
        <f t="shared" si="164"/>
        <v>165.09422193197764</v>
      </c>
      <c r="H782">
        <v>98.310047363750897</v>
      </c>
      <c r="I782" s="1">
        <v>600</v>
      </c>
      <c r="J782" s="1"/>
      <c r="K782" s="5">
        <v>8.9621939376521881E-2</v>
      </c>
      <c r="L782" s="4">
        <f t="shared" si="154"/>
        <v>89.62193937652188</v>
      </c>
      <c r="M782" s="5">
        <v>148.77643442342352</v>
      </c>
      <c r="N782" s="4">
        <v>600</v>
      </c>
      <c r="P782" s="7">
        <f t="shared" si="158"/>
        <v>145.84262158044695</v>
      </c>
      <c r="Q782" s="7">
        <f t="shared" si="155"/>
        <v>3160.7651074747364</v>
      </c>
      <c r="R782" s="10">
        <f t="shared" si="159"/>
        <v>0.39351704394637282</v>
      </c>
      <c r="S782" s="7">
        <f t="shared" si="160"/>
        <v>94.26463278931611</v>
      </c>
      <c r="T782" s="7">
        <f t="shared" si="156"/>
        <v>21.554602125202937</v>
      </c>
      <c r="U782" s="10">
        <f t="shared" si="161"/>
        <v>2.6835601581690332E-3</v>
      </c>
      <c r="V782" s="10"/>
      <c r="W782" s="8">
        <f t="shared" si="162"/>
        <v>90.965875587172761</v>
      </c>
      <c r="X782" s="8">
        <f t="shared" si="157"/>
        <v>1.8061645382986491</v>
      </c>
      <c r="Y782" s="10">
        <f t="shared" si="153"/>
        <v>2.2486850677743081E-4</v>
      </c>
      <c r="Z782" s="10">
        <f t="shared" si="163"/>
        <v>1.4995616252006145E-2</v>
      </c>
      <c r="AA782" s="10"/>
    </row>
    <row r="783" spans="6:27" x14ac:dyDescent="0.2">
      <c r="F783">
        <v>0.15663752313504903</v>
      </c>
      <c r="G783" s="1">
        <f t="shared" si="164"/>
        <v>156.63752313504904</v>
      </c>
      <c r="H783">
        <v>99.191177616855768</v>
      </c>
      <c r="I783" s="1">
        <v>600</v>
      </c>
      <c r="J783" s="1"/>
      <c r="K783" s="5">
        <v>0.11112613638946567</v>
      </c>
      <c r="L783" s="4">
        <f t="shared" si="154"/>
        <v>111.12613638946567</v>
      </c>
      <c r="M783" s="5">
        <v>149.49981175105205</v>
      </c>
      <c r="N783" s="4">
        <v>600</v>
      </c>
      <c r="P783" s="7">
        <f t="shared" si="158"/>
        <v>144.52076887849245</v>
      </c>
      <c r="Q783" s="7">
        <f t="shared" si="155"/>
        <v>1115.2014790771627</v>
      </c>
      <c r="R783" s="10">
        <f t="shared" si="159"/>
        <v>9.0306894201846191E-2</v>
      </c>
      <c r="S783" s="7">
        <f t="shared" si="160"/>
        <v>93.465477861501</v>
      </c>
      <c r="T783" s="7">
        <f t="shared" si="156"/>
        <v>311.89885964137125</v>
      </c>
      <c r="U783" s="10">
        <f t="shared" si="161"/>
        <v>2.5256976293304305E-2</v>
      </c>
      <c r="V783" s="10"/>
      <c r="W783" s="8">
        <f t="shared" si="162"/>
        <v>90.192570365066786</v>
      </c>
      <c r="X783" s="8">
        <f t="shared" si="157"/>
        <v>438.21418649786733</v>
      </c>
      <c r="Y783" s="10">
        <f t="shared" si="153"/>
        <v>3.5485751158219933E-2</v>
      </c>
      <c r="Z783" s="10">
        <f t="shared" si="163"/>
        <v>0.18837662051916085</v>
      </c>
      <c r="AA783" s="10"/>
    </row>
    <row r="784" spans="6:27" x14ac:dyDescent="0.2">
      <c r="F784">
        <v>0.15435608826300118</v>
      </c>
      <c r="G784" s="1">
        <f t="shared" si="164"/>
        <v>154.35608826300117</v>
      </c>
      <c r="H784">
        <v>101.48062617381768</v>
      </c>
      <c r="I784" s="1">
        <v>600</v>
      </c>
      <c r="J784" s="1"/>
      <c r="K784" s="5">
        <v>7.626892237284677E-2</v>
      </c>
      <c r="L784" s="4">
        <f t="shared" si="154"/>
        <v>76.268922372846774</v>
      </c>
      <c r="M784" s="5">
        <v>149.84409697002002</v>
      </c>
      <c r="N784" s="4">
        <v>600</v>
      </c>
      <c r="P784" s="7">
        <f t="shared" si="158"/>
        <v>143.89850095902509</v>
      </c>
      <c r="Q784" s="7">
        <f t="shared" si="155"/>
        <v>4573.7598997440682</v>
      </c>
      <c r="R784" s="10">
        <f t="shared" si="159"/>
        <v>0.78628165335914735</v>
      </c>
      <c r="S784" s="7">
        <f t="shared" si="160"/>
        <v>93.089193089650351</v>
      </c>
      <c r="T784" s="7">
        <f t="shared" si="156"/>
        <v>282.9215069865599</v>
      </c>
      <c r="U784" s="10">
        <f t="shared" si="161"/>
        <v>4.8637443844986653E-2</v>
      </c>
      <c r="V784" s="10"/>
      <c r="W784" s="8">
        <f t="shared" si="162"/>
        <v>89.828500755073392</v>
      </c>
      <c r="X784" s="8">
        <f t="shared" si="157"/>
        <v>183.86216590374744</v>
      </c>
      <c r="Y784" s="10">
        <f t="shared" si="153"/>
        <v>3.1608009813781847E-2</v>
      </c>
      <c r="Z784" s="10">
        <f t="shared" si="163"/>
        <v>0.17778641628027111</v>
      </c>
      <c r="AA784" s="10"/>
    </row>
    <row r="785" spans="6:27" x14ac:dyDescent="0.2">
      <c r="F785">
        <v>0.20348186478236008</v>
      </c>
      <c r="G785" s="1">
        <f t="shared" si="164"/>
        <v>203.48186478236008</v>
      </c>
      <c r="H785">
        <v>101.74148159720197</v>
      </c>
      <c r="I785" s="1">
        <v>600</v>
      </c>
      <c r="J785" s="1"/>
      <c r="K785" s="5">
        <v>0.14109635906041731</v>
      </c>
      <c r="L785" s="4">
        <f t="shared" si="154"/>
        <v>141.09635906041731</v>
      </c>
      <c r="M785" s="5">
        <v>150.29350431676542</v>
      </c>
      <c r="N785" s="4">
        <v>600</v>
      </c>
      <c r="P785" s="7">
        <f t="shared" si="158"/>
        <v>143.0927930746206</v>
      </c>
      <c r="Q785" s="7">
        <f t="shared" si="155"/>
        <v>3.9857487730678551</v>
      </c>
      <c r="R785" s="10">
        <f t="shared" si="159"/>
        <v>2.0020656155017312E-4</v>
      </c>
      <c r="S785" s="7">
        <f t="shared" si="160"/>
        <v>92.601906066047462</v>
      </c>
      <c r="T785" s="7">
        <f t="shared" si="156"/>
        <v>2351.711971223147</v>
      </c>
      <c r="U785" s="10">
        <f t="shared" si="161"/>
        <v>0.11812790878752918</v>
      </c>
      <c r="V785" s="10"/>
      <c r="W785" s="8">
        <f t="shared" si="162"/>
        <v>89.357073791531619</v>
      </c>
      <c r="X785" s="8">
        <f t="shared" si="157"/>
        <v>2676.9536401351324</v>
      </c>
      <c r="Y785" s="10">
        <f t="shared" si="153"/>
        <v>0.13446499371513451</v>
      </c>
      <c r="Z785" s="10">
        <f t="shared" si="163"/>
        <v>0.36669468732875654</v>
      </c>
      <c r="AA785" s="10"/>
    </row>
    <row r="786" spans="6:27" x14ac:dyDescent="0.2">
      <c r="F786">
        <v>0.15057337356710465</v>
      </c>
      <c r="G786" s="1">
        <f t="shared" si="164"/>
        <v>150.57337356710465</v>
      </c>
      <c r="H786">
        <v>102.48003316349082</v>
      </c>
      <c r="I786" s="1">
        <v>600</v>
      </c>
      <c r="J786" s="1"/>
      <c r="K786" s="5">
        <v>7.1115169097784911E-2</v>
      </c>
      <c r="L786" s="4">
        <f t="shared" si="154"/>
        <v>71.115169097784914</v>
      </c>
      <c r="M786" s="5">
        <v>154.78800458123911</v>
      </c>
      <c r="N786" s="4">
        <v>600</v>
      </c>
      <c r="P786" s="7">
        <f t="shared" si="158"/>
        <v>135.42432168434686</v>
      </c>
      <c r="Q786" s="7">
        <f t="shared" si="155"/>
        <v>4135.6671064017073</v>
      </c>
      <c r="R786" s="10">
        <f t="shared" si="159"/>
        <v>0.81775099194118883</v>
      </c>
      <c r="S786" s="7">
        <f t="shared" si="160"/>
        <v>87.959546199915536</v>
      </c>
      <c r="T786" s="7">
        <f t="shared" si="156"/>
        <v>283.7330399587824</v>
      </c>
      <c r="U786" s="10">
        <f t="shared" si="161"/>
        <v>5.6102913726694494E-2</v>
      </c>
      <c r="V786" s="10"/>
      <c r="W786" s="8">
        <f t="shared" si="162"/>
        <v>84.868133284948172</v>
      </c>
      <c r="X786" s="8">
        <f t="shared" si="157"/>
        <v>189.14402393339512</v>
      </c>
      <c r="Y786" s="10">
        <f t="shared" si="153"/>
        <v>3.7399700994274872E-2</v>
      </c>
      <c r="Z786" s="10">
        <f t="shared" si="163"/>
        <v>0.19339002299569352</v>
      </c>
      <c r="AA786" s="10"/>
    </row>
    <row r="787" spans="6:27" x14ac:dyDescent="0.2">
      <c r="F787">
        <v>0.18721385752001601</v>
      </c>
      <c r="G787" s="1">
        <f t="shared" si="164"/>
        <v>187.21385752001601</v>
      </c>
      <c r="H787">
        <v>104.68896203347389</v>
      </c>
      <c r="I787" s="1">
        <v>600</v>
      </c>
      <c r="J787" s="1"/>
      <c r="K787" s="5">
        <v>6.6711733454508551E-2</v>
      </c>
      <c r="L787" s="4">
        <f t="shared" si="154"/>
        <v>66.711733454508547</v>
      </c>
      <c r="M787" s="5">
        <v>155.58098343386649</v>
      </c>
      <c r="N787" s="4">
        <v>600</v>
      </c>
      <c r="P787" s="7">
        <f t="shared" si="158"/>
        <v>134.14107716010557</v>
      </c>
      <c r="Q787" s="7">
        <f t="shared" si="155"/>
        <v>4546.7163925675368</v>
      </c>
      <c r="R787" s="10">
        <f t="shared" si="159"/>
        <v>1.021629474701353</v>
      </c>
      <c r="S787" s="7">
        <f t="shared" si="160"/>
        <v>87.181852339878063</v>
      </c>
      <c r="T787" s="7">
        <f t="shared" si="156"/>
        <v>419.02576718116171</v>
      </c>
      <c r="U787" s="10">
        <f t="shared" si="161"/>
        <v>9.415345877112849E-2</v>
      </c>
      <c r="V787" s="10"/>
      <c r="W787" s="8">
        <f t="shared" si="162"/>
        <v>84.116546109475664</v>
      </c>
      <c r="X787" s="8">
        <f t="shared" si="157"/>
        <v>302.92750355450352</v>
      </c>
      <c r="Y787" s="10">
        <f t="shared" si="153"/>
        <v>6.8066630862413671E-2</v>
      </c>
      <c r="Z787" s="10">
        <f t="shared" si="163"/>
        <v>0.2608958237734243</v>
      </c>
      <c r="AA787" s="10"/>
    </row>
    <row r="788" spans="6:27" x14ac:dyDescent="0.2">
      <c r="F788">
        <v>0.14046367806740082</v>
      </c>
      <c r="G788" s="1">
        <f t="shared" si="164"/>
        <v>140.46367806740082</v>
      </c>
      <c r="H788">
        <v>105.64805240055897</v>
      </c>
      <c r="I788" s="1">
        <v>600</v>
      </c>
      <c r="J788" s="1"/>
      <c r="K788" s="5">
        <v>6.2999701087507853E-2</v>
      </c>
      <c r="L788" s="4">
        <f t="shared" si="154"/>
        <v>62.999701087507852</v>
      </c>
      <c r="M788" s="5">
        <v>163.37135479868212</v>
      </c>
      <c r="N788" s="4">
        <v>600</v>
      </c>
      <c r="P788" s="7">
        <f t="shared" si="158"/>
        <v>122.5247508285253</v>
      </c>
      <c r="Q788" s="7">
        <f t="shared" si="155"/>
        <v>3543.2315466706013</v>
      </c>
      <c r="R788" s="10">
        <f t="shared" si="159"/>
        <v>0.89273498857281675</v>
      </c>
      <c r="S788" s="7">
        <f t="shared" si="160"/>
        <v>80.129708862905588</v>
      </c>
      <c r="T788" s="7">
        <f t="shared" si="156"/>
        <v>293.43716638518691</v>
      </c>
      <c r="U788" s="10">
        <f t="shared" si="161"/>
        <v>7.3932968232310964E-2</v>
      </c>
      <c r="V788" s="10"/>
      <c r="W788" s="8">
        <f t="shared" si="162"/>
        <v>77.306294120700372</v>
      </c>
      <c r="X788" s="8">
        <f t="shared" si="157"/>
        <v>204.67860421739275</v>
      </c>
      <c r="Y788" s="10">
        <f t="shared" si="153"/>
        <v>5.1569802591312615E-2</v>
      </c>
      <c r="Z788" s="10">
        <f t="shared" si="163"/>
        <v>0.22708985576487695</v>
      </c>
      <c r="AA788" s="10"/>
    </row>
    <row r="789" spans="6:27" x14ac:dyDescent="0.2">
      <c r="F789">
        <v>0.12916825097788764</v>
      </c>
      <c r="G789" s="1">
        <f t="shared" si="164"/>
        <v>129.16825097788765</v>
      </c>
      <c r="H789">
        <v>108.55445623921885</v>
      </c>
      <c r="I789" s="1">
        <v>600</v>
      </c>
      <c r="J789" s="1"/>
      <c r="K789" s="5">
        <v>8.8695611632162413E-2</v>
      </c>
      <c r="L789" s="4">
        <f t="shared" si="154"/>
        <v>88.695611632162411</v>
      </c>
      <c r="M789" s="5">
        <v>164.26509921904307</v>
      </c>
      <c r="N789" s="4">
        <v>600</v>
      </c>
      <c r="P789" s="7">
        <f t="shared" si="158"/>
        <v>121.29795425411257</v>
      </c>
      <c r="Q789" s="7">
        <f t="shared" si="155"/>
        <v>1062.9127444390278</v>
      </c>
      <c r="R789" s="10">
        <f t="shared" si="159"/>
        <v>0.13511182137462982</v>
      </c>
      <c r="S789" s="7">
        <f t="shared" si="160"/>
        <v>79.383547891035022</v>
      </c>
      <c r="T789" s="7">
        <f t="shared" si="156"/>
        <v>86.714531118819423</v>
      </c>
      <c r="U789" s="10">
        <f t="shared" si="161"/>
        <v>1.1022690526957726E-2</v>
      </c>
      <c r="V789" s="10"/>
      <c r="W789" s="8">
        <f t="shared" si="162"/>
        <v>76.586257344365919</v>
      </c>
      <c r="X789" s="8">
        <f t="shared" si="157"/>
        <v>146.6364612673753</v>
      </c>
      <c r="Y789" s="10">
        <f t="shared" si="153"/>
        <v>1.8639647953625538E-2</v>
      </c>
      <c r="Z789" s="10">
        <f t="shared" si="163"/>
        <v>0.13652709604186833</v>
      </c>
      <c r="AA789" s="10"/>
    </row>
    <row r="790" spans="6:27" x14ac:dyDescent="0.2">
      <c r="F790">
        <v>0.17137023117546529</v>
      </c>
      <c r="G790" s="1">
        <f t="shared" si="164"/>
        <v>171.37023117546531</v>
      </c>
      <c r="H790">
        <v>111.16891897850992</v>
      </c>
      <c r="I790" s="1">
        <v>600</v>
      </c>
      <c r="J790" s="1"/>
      <c r="K790" s="5">
        <v>5.720779219658817E-2</v>
      </c>
      <c r="L790" s="4">
        <f t="shared" si="154"/>
        <v>57.207792196588173</v>
      </c>
      <c r="M790" s="5">
        <v>167.07522985505838</v>
      </c>
      <c r="N790" s="4">
        <v>600</v>
      </c>
      <c r="P790" s="7">
        <f t="shared" si="158"/>
        <v>117.5692455020469</v>
      </c>
      <c r="Q790" s="7">
        <f t="shared" si="155"/>
        <v>3643.5050451470738</v>
      </c>
      <c r="R790" s="10">
        <f t="shared" si="159"/>
        <v>1.113291774316852</v>
      </c>
      <c r="S790" s="7">
        <f t="shared" si="160"/>
        <v>77.113897369545953</v>
      </c>
      <c r="T790" s="7">
        <f t="shared" si="156"/>
        <v>396.2530231568565</v>
      </c>
      <c r="U790" s="10">
        <f t="shared" si="161"/>
        <v>0.12107715668358737</v>
      </c>
      <c r="V790" s="10"/>
      <c r="W790" s="8">
        <f t="shared" si="162"/>
        <v>74.39667558668927</v>
      </c>
      <c r="X790" s="8">
        <f t="shared" si="157"/>
        <v>295.45771219849337</v>
      </c>
      <c r="Y790" s="10">
        <f t="shared" si="153"/>
        <v>9.0278629114888709E-2</v>
      </c>
      <c r="Z790" s="10">
        <f t="shared" si="163"/>
        <v>0.30046402299591329</v>
      </c>
      <c r="AA790" s="10"/>
    </row>
    <row r="791" spans="6:27" x14ac:dyDescent="0.2">
      <c r="F791">
        <v>0.15921803550169777</v>
      </c>
      <c r="G791" s="1">
        <f t="shared" si="164"/>
        <v>159.21803550169778</v>
      </c>
      <c r="H791">
        <v>111.31171898395269</v>
      </c>
      <c r="I791" s="1">
        <v>600</v>
      </c>
      <c r="J791" s="1"/>
      <c r="K791" s="5">
        <v>6.0861109887317952E-2</v>
      </c>
      <c r="L791" s="4">
        <f t="shared" si="154"/>
        <v>60.861109887317951</v>
      </c>
      <c r="M791" s="5">
        <v>167.49744530792134</v>
      </c>
      <c r="N791" s="4">
        <v>600</v>
      </c>
      <c r="P791" s="7">
        <f t="shared" si="158"/>
        <v>117.02530820737016</v>
      </c>
      <c r="Q791" s="7">
        <f t="shared" si="155"/>
        <v>3154.4171729341551</v>
      </c>
      <c r="R791" s="10">
        <f t="shared" si="159"/>
        <v>0.85160733279236278</v>
      </c>
      <c r="S791" s="7">
        <f t="shared" si="160"/>
        <v>76.782574095133782</v>
      </c>
      <c r="T791" s="7">
        <f t="shared" si="156"/>
        <v>253.49302252076058</v>
      </c>
      <c r="U791" s="10">
        <f t="shared" si="161"/>
        <v>6.8436260949459843E-2</v>
      </c>
      <c r="V791" s="10"/>
      <c r="W791" s="8">
        <f t="shared" si="162"/>
        <v>74.077116031248735</v>
      </c>
      <c r="X791" s="8">
        <f t="shared" si="157"/>
        <v>174.66281839641621</v>
      </c>
      <c r="Y791" s="10">
        <f t="shared" si="153"/>
        <v>4.7154237616012916E-2</v>
      </c>
      <c r="Z791" s="10">
        <f t="shared" si="163"/>
        <v>0.21715026506088569</v>
      </c>
      <c r="AA791" s="10"/>
    </row>
    <row r="792" spans="6:27" x14ac:dyDescent="0.2">
      <c r="F792">
        <v>0.12455496532573396</v>
      </c>
      <c r="G792" s="1">
        <f t="shared" si="164"/>
        <v>124.55496532573396</v>
      </c>
      <c r="H792">
        <v>111.44009576305373</v>
      </c>
      <c r="I792" s="1">
        <v>600</v>
      </c>
      <c r="J792" s="1"/>
      <c r="K792" s="5">
        <v>7.5978613124427441E-2</v>
      </c>
      <c r="L792" s="4">
        <f t="shared" si="154"/>
        <v>75.97861312442744</v>
      </c>
      <c r="M792" s="5">
        <v>168.00491034728552</v>
      </c>
      <c r="N792" s="4">
        <v>600</v>
      </c>
      <c r="P792" s="7">
        <f t="shared" si="158"/>
        <v>116.37700402034621</v>
      </c>
      <c r="Q792" s="7">
        <f t="shared" si="155"/>
        <v>1632.0299869794521</v>
      </c>
      <c r="R792" s="10">
        <f t="shared" si="159"/>
        <v>0.28271275999747969</v>
      </c>
      <c r="S792" s="7">
        <f t="shared" si="160"/>
        <v>76.387599925109782</v>
      </c>
      <c r="T792" s="7">
        <f t="shared" si="156"/>
        <v>0.16727020313237798</v>
      </c>
      <c r="U792" s="10">
        <f t="shared" si="161"/>
        <v>2.8975828367232714E-5</v>
      </c>
      <c r="V792" s="10"/>
      <c r="W792" s="8">
        <f t="shared" si="162"/>
        <v>73.696190317400848</v>
      </c>
      <c r="X792" s="8">
        <f t="shared" si="157"/>
        <v>5.209453870035146</v>
      </c>
      <c r="Y792" s="10">
        <f t="shared" si="153"/>
        <v>9.0242158136015363E-4</v>
      </c>
      <c r="Z792" s="10">
        <f t="shared" si="163"/>
        <v>3.0040332577389247E-2</v>
      </c>
      <c r="AA792" s="10"/>
    </row>
    <row r="793" spans="6:27" x14ac:dyDescent="0.2">
      <c r="F793">
        <v>0.13552116336258149</v>
      </c>
      <c r="G793" s="1">
        <f t="shared" si="164"/>
        <v>135.52116336258149</v>
      </c>
      <c r="H793">
        <v>111.53040875415127</v>
      </c>
      <c r="I793" s="1">
        <v>600</v>
      </c>
      <c r="J793" s="1"/>
      <c r="K793" s="5">
        <v>5.362941041051815E-2</v>
      </c>
      <c r="L793" s="4">
        <f t="shared" si="154"/>
        <v>53.629410410518148</v>
      </c>
      <c r="M793" s="5">
        <v>175.07217284836696</v>
      </c>
      <c r="N793" s="4">
        <v>600</v>
      </c>
      <c r="P793" s="7">
        <f t="shared" si="158"/>
        <v>107.92930095692972</v>
      </c>
      <c r="Q793" s="7">
        <f t="shared" si="155"/>
        <v>2948.478113352277</v>
      </c>
      <c r="R793" s="10">
        <f t="shared" si="159"/>
        <v>1.025160498124345</v>
      </c>
      <c r="S793" s="7">
        <f t="shared" si="160"/>
        <v>71.232608703392529</v>
      </c>
      <c r="T793" s="7">
        <f t="shared" si="156"/>
        <v>309.87259013825553</v>
      </c>
      <c r="U793" s="10">
        <f t="shared" si="161"/>
        <v>0.10774003626570608</v>
      </c>
      <c r="V793" s="10"/>
      <c r="W793" s="8">
        <f t="shared" si="162"/>
        <v>68.726968692806153</v>
      </c>
      <c r="X793" s="8">
        <f t="shared" si="157"/>
        <v>227.93626608708317</v>
      </c>
      <c r="Y793" s="10">
        <f t="shared" si="153"/>
        <v>7.925148062800591E-2</v>
      </c>
      <c r="Z793" s="10">
        <f t="shared" si="163"/>
        <v>0.28151639495419428</v>
      </c>
      <c r="AA793" s="10"/>
    </row>
    <row r="794" spans="6:27" x14ac:dyDescent="0.2">
      <c r="F794">
        <v>0.12072207344589574</v>
      </c>
      <c r="G794" s="1">
        <f t="shared" si="164"/>
        <v>120.72207344589573</v>
      </c>
      <c r="H794">
        <v>112.80488806702881</v>
      </c>
      <c r="I794" s="1">
        <v>600</v>
      </c>
      <c r="J794" s="1"/>
      <c r="K794" s="5">
        <v>5.6537374734159512E-2</v>
      </c>
      <c r="L794" s="4">
        <f t="shared" si="154"/>
        <v>56.537374734159513</v>
      </c>
      <c r="M794" s="5">
        <v>175.23991596697303</v>
      </c>
      <c r="N794" s="4">
        <v>600</v>
      </c>
      <c r="P794" s="7">
        <f t="shared" si="158"/>
        <v>107.74116925473319</v>
      </c>
      <c r="Q794" s="7">
        <f t="shared" si="155"/>
        <v>2621.8285733051312</v>
      </c>
      <c r="R794" s="10">
        <f t="shared" si="159"/>
        <v>0.82022502446037815</v>
      </c>
      <c r="S794" s="7">
        <f t="shared" si="160"/>
        <v>71.117621099042168</v>
      </c>
      <c r="T794" s="7">
        <f t="shared" si="156"/>
        <v>212.58358406067387</v>
      </c>
      <c r="U794" s="10">
        <f t="shared" si="161"/>
        <v>6.6505635498598309E-2</v>
      </c>
      <c r="V794" s="10"/>
      <c r="W794" s="8">
        <f t="shared" si="162"/>
        <v>68.616174856694087</v>
      </c>
      <c r="X794" s="8">
        <f t="shared" si="157"/>
        <v>145.89741240014123</v>
      </c>
      <c r="Y794" s="10">
        <f t="shared" si="153"/>
        <v>4.5643223921293552E-2</v>
      </c>
      <c r="Z794" s="10">
        <f t="shared" si="163"/>
        <v>0.21364274834707953</v>
      </c>
      <c r="AA794" s="10"/>
    </row>
    <row r="795" spans="6:27" x14ac:dyDescent="0.2">
      <c r="F795">
        <v>0.12157275223185408</v>
      </c>
      <c r="G795" s="1">
        <f t="shared" si="164"/>
        <v>121.57275223185408</v>
      </c>
      <c r="H795">
        <v>114.53217051815932</v>
      </c>
      <c r="I795" s="1">
        <v>600</v>
      </c>
      <c r="J795" s="1"/>
      <c r="K795" s="5">
        <v>5.1122779690450974E-2</v>
      </c>
      <c r="L795" s="4">
        <f t="shared" si="154"/>
        <v>51.122779690450976</v>
      </c>
      <c r="M795" s="5">
        <v>183.42969265581033</v>
      </c>
      <c r="N795" s="4">
        <v>600</v>
      </c>
      <c r="P795" s="7">
        <f t="shared" si="158"/>
        <v>99.17465147904548</v>
      </c>
      <c r="Q795" s="7">
        <f t="shared" si="155"/>
        <v>2308.9823823875245</v>
      </c>
      <c r="R795" s="10">
        <f t="shared" si="159"/>
        <v>0.88346978288025624</v>
      </c>
      <c r="S795" s="7">
        <f t="shared" si="160"/>
        <v>65.8722261368533</v>
      </c>
      <c r="T795" s="7">
        <f t="shared" si="156"/>
        <v>217.54617047529013</v>
      </c>
      <c r="U795" s="10">
        <f t="shared" si="161"/>
        <v>8.3238169967110184E-2</v>
      </c>
      <c r="V795" s="10"/>
      <c r="W795" s="8">
        <f t="shared" si="162"/>
        <v>63.564291389088119</v>
      </c>
      <c r="X795" s="8">
        <f t="shared" si="157"/>
        <v>154.79121334732488</v>
      </c>
      <c r="Y795" s="10">
        <f t="shared" si="153"/>
        <v>5.9226679549770914E-2</v>
      </c>
      <c r="Z795" s="10">
        <f t="shared" si="163"/>
        <v>0.24336532117327422</v>
      </c>
      <c r="AA795" s="10"/>
    </row>
    <row r="796" spans="6:27" x14ac:dyDescent="0.2">
      <c r="F796">
        <v>0.15918011806009952</v>
      </c>
      <c r="G796" s="1">
        <f t="shared" si="164"/>
        <v>159.18011806009952</v>
      </c>
      <c r="H796">
        <v>114.6069175730575</v>
      </c>
      <c r="I796" s="1">
        <v>600</v>
      </c>
      <c r="J796" s="1"/>
      <c r="K796" s="5">
        <v>8.0733899284580121E-2</v>
      </c>
      <c r="L796" s="4">
        <f t="shared" si="154"/>
        <v>80.733899284580119</v>
      </c>
      <c r="M796" s="5">
        <v>185.14219582770457</v>
      </c>
      <c r="N796" s="4">
        <v>600</v>
      </c>
      <c r="P796" s="7">
        <f t="shared" si="158"/>
        <v>97.525352124768631</v>
      </c>
      <c r="Q796" s="7">
        <f t="shared" si="155"/>
        <v>281.95288848427487</v>
      </c>
      <c r="R796" s="10">
        <f t="shared" si="159"/>
        <v>4.3257826162257575E-2</v>
      </c>
      <c r="S796" s="7">
        <f t="shared" si="160"/>
        <v>64.86006926745398</v>
      </c>
      <c r="T796" s="7">
        <f t="shared" si="156"/>
        <v>251.97847941261483</v>
      </c>
      <c r="U796" s="10">
        <f t="shared" si="161"/>
        <v>3.8659087046979526E-2</v>
      </c>
      <c r="V796" s="10"/>
      <c r="W796" s="8">
        <f t="shared" si="162"/>
        <v>62.589953802958171</v>
      </c>
      <c r="X796" s="8">
        <f t="shared" si="157"/>
        <v>329.20275764006948</v>
      </c>
      <c r="Y796" s="10">
        <f t="shared" si="153"/>
        <v>5.0507003984547466E-2</v>
      </c>
      <c r="Z796" s="10">
        <f t="shared" si="163"/>
        <v>0.22473763366322844</v>
      </c>
      <c r="AA796" s="10"/>
    </row>
    <row r="797" spans="6:27" x14ac:dyDescent="0.2">
      <c r="F797">
        <v>0.10939463958599066</v>
      </c>
      <c r="G797" s="1">
        <f t="shared" si="164"/>
        <v>109.39463958599066</v>
      </c>
      <c r="H797">
        <v>118.85102658975616</v>
      </c>
      <c r="I797" s="1">
        <v>600</v>
      </c>
      <c r="J797" s="1"/>
      <c r="K797" s="5">
        <v>4.675563851073751E-2</v>
      </c>
      <c r="L797" s="4">
        <f t="shared" si="154"/>
        <v>46.755638510737512</v>
      </c>
      <c r="M797" s="5">
        <v>194.97966314861924</v>
      </c>
      <c r="N797" s="4">
        <v>600</v>
      </c>
      <c r="P797" s="7">
        <f t="shared" si="158"/>
        <v>88.8731585461056</v>
      </c>
      <c r="Q797" s="7">
        <f t="shared" si="155"/>
        <v>1773.8854939296323</v>
      </c>
      <c r="R797" s="10">
        <f t="shared" si="159"/>
        <v>0.81144221461718469</v>
      </c>
      <c r="S797" s="7">
        <f t="shared" si="160"/>
        <v>59.536785019354703</v>
      </c>
      <c r="T797" s="7">
        <f t="shared" si="156"/>
        <v>163.35770607473739</v>
      </c>
      <c r="U797" s="10">
        <f t="shared" si="161"/>
        <v>7.4725983861800668E-2</v>
      </c>
      <c r="V797" s="10"/>
      <c r="W797" s="8">
        <f t="shared" si="162"/>
        <v>57.467936940996736</v>
      </c>
      <c r="X797" s="8">
        <f t="shared" si="157"/>
        <v>114.75333765893424</v>
      </c>
      <c r="Y797" s="10">
        <f t="shared" si="153"/>
        <v>5.2492510234357297E-2</v>
      </c>
      <c r="Z797" s="10">
        <f t="shared" si="163"/>
        <v>0.22911244015626323</v>
      </c>
      <c r="AA797" s="10"/>
    </row>
    <row r="798" spans="6:27" x14ac:dyDescent="0.2">
      <c r="F798">
        <v>0.10574268265247194</v>
      </c>
      <c r="G798" s="1">
        <f t="shared" si="164"/>
        <v>105.74268265247194</v>
      </c>
      <c r="H798">
        <v>120.47534112919205</v>
      </c>
      <c r="I798" s="1">
        <v>600</v>
      </c>
      <c r="J798" s="1"/>
      <c r="K798" s="5">
        <v>4.9076032357963803E-2</v>
      </c>
      <c r="L798" s="4">
        <f t="shared" si="154"/>
        <v>49.076032357963804</v>
      </c>
      <c r="M798" s="5">
        <v>195.08375428551886</v>
      </c>
      <c r="N798" s="4">
        <v>600</v>
      </c>
      <c r="P798" s="7">
        <f t="shared" si="158"/>
        <v>88.788493270556017</v>
      </c>
      <c r="Q798" s="7">
        <f t="shared" si="155"/>
        <v>1577.0795517341644</v>
      </c>
      <c r="R798" s="10">
        <f t="shared" si="159"/>
        <v>0.65480910938624193</v>
      </c>
      <c r="S798" s="7">
        <f t="shared" si="160"/>
        <v>59.48457431933673</v>
      </c>
      <c r="T798" s="7">
        <f t="shared" si="156"/>
        <v>108.33774576166095</v>
      </c>
      <c r="U798" s="10">
        <f t="shared" si="161"/>
        <v>4.4982222194878983E-2</v>
      </c>
      <c r="V798" s="10"/>
      <c r="W798" s="8">
        <f t="shared" si="162"/>
        <v>57.417718961670133</v>
      </c>
      <c r="X798" s="8">
        <f t="shared" si="157"/>
        <v>69.583735394453626</v>
      </c>
      <c r="Y798" s="10">
        <f t="shared" si="153"/>
        <v>2.8891417526343326E-2</v>
      </c>
      <c r="Z798" s="10">
        <f t="shared" si="163"/>
        <v>0.16997475555606287</v>
      </c>
      <c r="AA798" s="10"/>
    </row>
    <row r="799" spans="6:27" x14ac:dyDescent="0.2">
      <c r="F799">
        <v>0.11017298885022624</v>
      </c>
      <c r="G799" s="1">
        <f t="shared" si="164"/>
        <v>110.17298885022623</v>
      </c>
      <c r="H799">
        <v>121.22889703539516</v>
      </c>
      <c r="I799" s="1">
        <v>600</v>
      </c>
      <c r="J799" s="1"/>
      <c r="K799" s="5">
        <v>4.2446664717413304E-2</v>
      </c>
      <c r="L799" s="4">
        <f t="shared" si="154"/>
        <v>42.446664717413306</v>
      </c>
      <c r="M799" s="5">
        <v>202.84919166236722</v>
      </c>
      <c r="N799" s="4">
        <v>600</v>
      </c>
      <c r="P799" s="7">
        <f t="shared" si="158"/>
        <v>82.831240354051531</v>
      </c>
      <c r="Q799" s="7">
        <f t="shared" si="155"/>
        <v>1630.9139493513537</v>
      </c>
      <c r="R799" s="10">
        <f t="shared" si="159"/>
        <v>0.90519866665405424</v>
      </c>
      <c r="S799" s="7">
        <f t="shared" si="160"/>
        <v>55.804446816114961</v>
      </c>
      <c r="T799" s="7">
        <f t="shared" si="156"/>
        <v>178.43034259639438</v>
      </c>
      <c r="U799" s="10">
        <f t="shared" si="161"/>
        <v>9.9033372222440005E-2</v>
      </c>
      <c r="V799" s="10"/>
      <c r="W799" s="8">
        <f t="shared" si="162"/>
        <v>53.878890818834279</v>
      </c>
      <c r="X799" s="8">
        <f t="shared" si="157"/>
        <v>130.69579363401098</v>
      </c>
      <c r="Y799" s="10">
        <f t="shared" si="153"/>
        <v>7.253948510395207E-2</v>
      </c>
      <c r="Z799" s="10">
        <f t="shared" si="163"/>
        <v>0.26933155237356071</v>
      </c>
      <c r="AA799" s="10"/>
    </row>
    <row r="800" spans="6:27" x14ac:dyDescent="0.2">
      <c r="F800">
        <v>0.13890411005134218</v>
      </c>
      <c r="G800" s="1">
        <f t="shared" si="164"/>
        <v>138.90411005134217</v>
      </c>
      <c r="H800">
        <v>123.13552459449656</v>
      </c>
      <c r="I800" s="1">
        <v>600</v>
      </c>
      <c r="J800" s="1"/>
      <c r="K800" s="5">
        <v>5.9211247936514007E-2</v>
      </c>
      <c r="L800" s="4">
        <f t="shared" si="154"/>
        <v>59.211247936514006</v>
      </c>
      <c r="M800" s="5">
        <v>202.85404097267758</v>
      </c>
      <c r="N800" s="4">
        <v>600</v>
      </c>
      <c r="P800" s="7">
        <f t="shared" si="158"/>
        <v>82.827729959296036</v>
      </c>
      <c r="Q800" s="7">
        <f t="shared" si="155"/>
        <v>557.73822313238679</v>
      </c>
      <c r="R800" s="10">
        <f t="shared" si="159"/>
        <v>0.15908234346206782</v>
      </c>
      <c r="S800" s="7">
        <f t="shared" si="160"/>
        <v>55.802274334074127</v>
      </c>
      <c r="T800" s="7">
        <f t="shared" si="156"/>
        <v>11.621101022131926</v>
      </c>
      <c r="U800" s="10">
        <f t="shared" si="161"/>
        <v>3.3146589341275273E-3</v>
      </c>
      <c r="V800" s="10"/>
      <c r="W800" s="8">
        <f t="shared" si="162"/>
        <v>53.876802219478193</v>
      </c>
      <c r="X800" s="8">
        <f t="shared" si="157"/>
        <v>28.456311108001724</v>
      </c>
      <c r="Y800" s="10">
        <f t="shared" si="153"/>
        <v>8.1165257635069134E-3</v>
      </c>
      <c r="Z800" s="10">
        <f t="shared" si="163"/>
        <v>9.0091763016975718E-2</v>
      </c>
      <c r="AA800" s="10"/>
    </row>
    <row r="801" spans="6:27" x14ac:dyDescent="0.2">
      <c r="F801">
        <v>0.20646972871409608</v>
      </c>
      <c r="G801" s="1">
        <f t="shared" si="164"/>
        <v>206.46972871409608</v>
      </c>
      <c r="H801">
        <v>123.33798468017382</v>
      </c>
      <c r="I801" s="1">
        <v>600</v>
      </c>
      <c r="J801" s="1"/>
      <c r="K801" s="5">
        <v>4.2413144632377324E-2</v>
      </c>
      <c r="L801" s="4">
        <f t="shared" si="154"/>
        <v>42.413144632377325</v>
      </c>
      <c r="M801" s="5">
        <v>207.22385456265008</v>
      </c>
      <c r="N801" s="4">
        <v>600</v>
      </c>
      <c r="P801" s="7">
        <f t="shared" si="158"/>
        <v>79.762474441725772</v>
      </c>
      <c r="Q801" s="7">
        <f t="shared" si="155"/>
        <v>1394.9724372074845</v>
      </c>
      <c r="R801" s="10">
        <f t="shared" si="159"/>
        <v>0.77546942569012522</v>
      </c>
      <c r="S801" s="7">
        <f t="shared" si="160"/>
        <v>53.903399833938764</v>
      </c>
      <c r="T801" s="7">
        <f t="shared" si="156"/>
        <v>132.0259645970097</v>
      </c>
      <c r="U801" s="10">
        <f t="shared" si="161"/>
        <v>7.3393635753248837E-2</v>
      </c>
      <c r="V801" s="10"/>
      <c r="W801" s="8">
        <f t="shared" si="162"/>
        <v>52.051443876430916</v>
      </c>
      <c r="X801" s="8">
        <f t="shared" si="157"/>
        <v>92.896812317924031</v>
      </c>
      <c r="Y801" s="10">
        <f t="shared" si="153"/>
        <v>5.1641620848677072E-2</v>
      </c>
      <c r="Z801" s="10">
        <f t="shared" si="163"/>
        <v>0.22724792815046096</v>
      </c>
      <c r="AA801" s="10"/>
    </row>
    <row r="802" spans="6:27" x14ac:dyDescent="0.2">
      <c r="F802">
        <v>0.10062341320905005</v>
      </c>
      <c r="G802" s="1">
        <f t="shared" si="164"/>
        <v>100.62341320905006</v>
      </c>
      <c r="H802">
        <v>125.21978596178029</v>
      </c>
      <c r="I802" s="1">
        <v>600</v>
      </c>
      <c r="J802" s="1"/>
      <c r="K802" s="5">
        <v>3.8401618456094806E-2</v>
      </c>
      <c r="L802" s="4">
        <f t="shared" si="154"/>
        <v>38.401618456094809</v>
      </c>
      <c r="M802" s="5">
        <v>218.72228918841031</v>
      </c>
      <c r="N802" s="4">
        <v>600</v>
      </c>
      <c r="P802" s="7">
        <f t="shared" si="158"/>
        <v>72.542179488915707</v>
      </c>
      <c r="Q802" s="7">
        <f t="shared" si="155"/>
        <v>1165.5779076357687</v>
      </c>
      <c r="R802" s="10">
        <f t="shared" si="159"/>
        <v>0.79039148080591881</v>
      </c>
      <c r="S802" s="7">
        <f t="shared" si="160"/>
        <v>49.414548342254001</v>
      </c>
      <c r="T802" s="7">
        <f t="shared" si="156"/>
        <v>121.28462467745831</v>
      </c>
      <c r="U802" s="10">
        <f t="shared" si="161"/>
        <v>8.2244467289407777E-2</v>
      </c>
      <c r="V802" s="10"/>
      <c r="W802" s="8">
        <f t="shared" si="162"/>
        <v>47.737809090855251</v>
      </c>
      <c r="X802" s="8">
        <f t="shared" si="157"/>
        <v>87.164455568588579</v>
      </c>
      <c r="Y802" s="10">
        <f t="shared" si="153"/>
        <v>5.9107197090104015E-2</v>
      </c>
      <c r="Z802" s="10">
        <f t="shared" si="163"/>
        <v>0.24311971760863826</v>
      </c>
      <c r="AA802" s="10"/>
    </row>
    <row r="803" spans="6:27" x14ac:dyDescent="0.2">
      <c r="F803">
        <v>0.10212909565067453</v>
      </c>
      <c r="G803" s="1">
        <f t="shared" si="164"/>
        <v>102.12909565067453</v>
      </c>
      <c r="H803">
        <v>126.04157631344765</v>
      </c>
      <c r="I803" s="1">
        <v>600</v>
      </c>
      <c r="J803" s="1"/>
      <c r="K803" s="5">
        <v>5.9380293557699956E-2</v>
      </c>
      <c r="L803" s="4">
        <f t="shared" si="154"/>
        <v>59.380293557699957</v>
      </c>
      <c r="M803" s="5">
        <v>221.05518406117616</v>
      </c>
      <c r="N803" s="4">
        <v>600</v>
      </c>
      <c r="P803" s="7">
        <f t="shared" si="158"/>
        <v>71.210377504668358</v>
      </c>
      <c r="Q803" s="7">
        <f t="shared" si="155"/>
        <v>139.95088619231944</v>
      </c>
      <c r="R803" s="10">
        <f t="shared" si="159"/>
        <v>3.9690902333103371E-2</v>
      </c>
      <c r="S803" s="7">
        <f t="shared" si="160"/>
        <v>48.583888628605635</v>
      </c>
      <c r="T803" s="7">
        <f t="shared" si="156"/>
        <v>116.56235939297218</v>
      </c>
      <c r="U803" s="10">
        <f t="shared" si="161"/>
        <v>3.305777725497857E-2</v>
      </c>
      <c r="V803" s="10"/>
      <c r="W803" s="8">
        <f t="shared" si="162"/>
        <v>46.939765974786987</v>
      </c>
      <c r="X803" s="8">
        <f t="shared" si="157"/>
        <v>154.76672654121845</v>
      </c>
      <c r="Y803" s="10">
        <f t="shared" si="153"/>
        <v>4.3892762630457272E-2</v>
      </c>
      <c r="Z803" s="10">
        <f t="shared" si="163"/>
        <v>0.20950599664557878</v>
      </c>
      <c r="AA803" s="10"/>
    </row>
    <row r="804" spans="6:27" x14ac:dyDescent="0.2">
      <c r="F804">
        <v>9.4175581991217949E-2</v>
      </c>
      <c r="G804" s="1">
        <f t="shared" si="164"/>
        <v>94.175581991217953</v>
      </c>
      <c r="H804">
        <v>127.65960868134117</v>
      </c>
      <c r="I804" s="1">
        <v>600</v>
      </c>
      <c r="J804" s="1"/>
      <c r="K804" s="5">
        <v>3.7046980462348104E-2</v>
      </c>
      <c r="L804" s="4">
        <f t="shared" si="154"/>
        <v>37.046980462348102</v>
      </c>
      <c r="M804" s="5">
        <v>223.93821187697924</v>
      </c>
      <c r="N804" s="4">
        <v>600</v>
      </c>
      <c r="P804" s="7">
        <f t="shared" si="158"/>
        <v>69.620370151106002</v>
      </c>
      <c r="Q804" s="7">
        <f t="shared" si="155"/>
        <v>1061.0257158156794</v>
      </c>
      <c r="R804" s="10">
        <f t="shared" si="159"/>
        <v>0.77307259367036985</v>
      </c>
      <c r="S804" s="7">
        <f t="shared" si="160"/>
        <v>47.591000803211557</v>
      </c>
      <c r="T804" s="7">
        <f t="shared" si="156"/>
        <v>111.17636494854229</v>
      </c>
      <c r="U804" s="10">
        <f t="shared" si="161"/>
        <v>8.1004069481520377E-2</v>
      </c>
      <c r="V804" s="10"/>
      <c r="W804" s="8">
        <f t="shared" si="162"/>
        <v>45.985933048922739</v>
      </c>
      <c r="X804" s="8">
        <f t="shared" si="157"/>
        <v>79.904873345029387</v>
      </c>
      <c r="Y804" s="10">
        <f t="shared" si="153"/>
        <v>5.821938786493587E-2</v>
      </c>
      <c r="Z804" s="10">
        <f t="shared" si="163"/>
        <v>0.24128694093327113</v>
      </c>
      <c r="AA804" s="10"/>
    </row>
    <row r="805" spans="6:27" x14ac:dyDescent="0.2">
      <c r="F805">
        <v>0.12653587055088891</v>
      </c>
      <c r="G805" s="1">
        <f t="shared" si="164"/>
        <v>126.53587055088892</v>
      </c>
      <c r="H805">
        <v>134.65710783210258</v>
      </c>
      <c r="I805" s="1">
        <v>600</v>
      </c>
      <c r="J805" s="1"/>
      <c r="K805" s="5">
        <v>7.1418059060322309E-2</v>
      </c>
      <c r="L805" s="4">
        <f t="shared" si="154"/>
        <v>71.418059060322307</v>
      </c>
      <c r="M805" s="5">
        <v>225.26782661910389</v>
      </c>
      <c r="N805" s="4">
        <v>600</v>
      </c>
      <c r="P805" s="7">
        <f t="shared" si="158"/>
        <v>68.907074395785841</v>
      </c>
      <c r="Q805" s="7">
        <f t="shared" si="155"/>
        <v>6.3050439855373064</v>
      </c>
      <c r="R805" s="10">
        <f t="shared" si="159"/>
        <v>1.2361524513041715E-3</v>
      </c>
      <c r="S805" s="7">
        <f t="shared" si="160"/>
        <v>47.145149141620699</v>
      </c>
      <c r="T805" s="7">
        <f t="shared" si="156"/>
        <v>589.17415592140287</v>
      </c>
      <c r="U805" s="10">
        <f t="shared" si="161"/>
        <v>0.11551213262872154</v>
      </c>
      <c r="V805" s="10"/>
      <c r="W805" s="8">
        <f t="shared" si="162"/>
        <v>45.557641510613522</v>
      </c>
      <c r="X805" s="8">
        <f t="shared" si="157"/>
        <v>668.76119584528612</v>
      </c>
      <c r="Y805" s="10">
        <f t="shared" si="153"/>
        <v>0.13111578499333978</v>
      </c>
      <c r="Z805" s="10">
        <f t="shared" si="163"/>
        <v>0.36209913696851004</v>
      </c>
      <c r="AA805" s="10"/>
    </row>
    <row r="806" spans="6:27" x14ac:dyDescent="0.2">
      <c r="F806">
        <v>0.11382624100953334</v>
      </c>
      <c r="G806" s="1">
        <f t="shared" si="164"/>
        <v>113.82624100953335</v>
      </c>
      <c r="H806">
        <v>135.33221258560508</v>
      </c>
      <c r="I806" s="1">
        <v>600</v>
      </c>
      <c r="J806" s="1"/>
      <c r="K806" s="5">
        <v>3.796300338104476E-2</v>
      </c>
      <c r="L806" s="4">
        <f t="shared" si="154"/>
        <v>37.963003381044757</v>
      </c>
      <c r="M806" s="5">
        <v>225.53697625560829</v>
      </c>
      <c r="N806" s="4">
        <v>600</v>
      </c>
      <c r="P806" s="7">
        <f t="shared" si="158"/>
        <v>68.764179370300795</v>
      </c>
      <c r="Q806" s="7">
        <f t="shared" si="155"/>
        <v>948.71244232112269</v>
      </c>
      <c r="R806" s="10">
        <f t="shared" si="159"/>
        <v>0.65828425725327921</v>
      </c>
      <c r="S806" s="7">
        <f t="shared" si="160"/>
        <v>47.055798658785264</v>
      </c>
      <c r="T806" s="7">
        <f t="shared" si="156"/>
        <v>82.678925962900067</v>
      </c>
      <c r="U806" s="10">
        <f t="shared" si="161"/>
        <v>5.7368527005745969E-2</v>
      </c>
      <c r="V806" s="10"/>
      <c r="W806" s="8">
        <f t="shared" si="162"/>
        <v>45.471811763430281</v>
      </c>
      <c r="X806" s="8">
        <f t="shared" si="157"/>
        <v>56.382203323383116</v>
      </c>
      <c r="Y806" s="10">
        <f t="shared" si="153"/>
        <v>3.9121988055969517E-2</v>
      </c>
      <c r="Z806" s="10">
        <f t="shared" si="163"/>
        <v>0.19779279070777459</v>
      </c>
      <c r="AA806" s="10"/>
    </row>
    <row r="807" spans="6:27" x14ac:dyDescent="0.2">
      <c r="F807">
        <v>8.7236145758267533E-2</v>
      </c>
      <c r="G807" s="1">
        <f t="shared" si="164"/>
        <v>87.23614575826754</v>
      </c>
      <c r="H807">
        <v>135.4996485118366</v>
      </c>
      <c r="I807" s="1">
        <v>600</v>
      </c>
      <c r="J807" s="1"/>
      <c r="K807" s="5">
        <v>4.6807670254968625E-2</v>
      </c>
      <c r="L807" s="4">
        <f t="shared" si="154"/>
        <v>46.807670254968627</v>
      </c>
      <c r="M807" s="5">
        <v>241.49060148151352</v>
      </c>
      <c r="N807" s="4">
        <v>600</v>
      </c>
      <c r="P807" s="7">
        <f t="shared" si="158"/>
        <v>61.107267402815232</v>
      </c>
      <c r="Q807" s="7">
        <f t="shared" si="155"/>
        <v>204.47847859070276</v>
      </c>
      <c r="R807" s="10">
        <f t="shared" si="159"/>
        <v>9.3328342709235568E-2</v>
      </c>
      <c r="S807" s="7">
        <f t="shared" si="160"/>
        <v>42.250853295371094</v>
      </c>
      <c r="T807" s="7">
        <f t="shared" si="156"/>
        <v>20.76458080327571</v>
      </c>
      <c r="U807" s="10">
        <f t="shared" si="161"/>
        <v>9.4773979480784476E-3</v>
      </c>
      <c r="V807" s="10"/>
      <c r="W807" s="8">
        <f t="shared" si="162"/>
        <v>40.856850060944048</v>
      </c>
      <c r="X807" s="8">
        <f t="shared" si="157"/>
        <v>35.412260981610736</v>
      </c>
      <c r="Y807" s="10">
        <f t="shared" si="153"/>
        <v>1.6162911871112327E-2</v>
      </c>
      <c r="Z807" s="10">
        <f t="shared" si="163"/>
        <v>0.1271334411990501</v>
      </c>
      <c r="AA807" s="10"/>
    </row>
    <row r="808" spans="6:27" x14ac:dyDescent="0.2">
      <c r="F808">
        <v>8.412119901614476E-2</v>
      </c>
      <c r="G808" s="1">
        <f t="shared" si="164"/>
        <v>84.121199016144757</v>
      </c>
      <c r="H808">
        <v>136.06477247510267</v>
      </c>
      <c r="I808" s="1">
        <v>600</v>
      </c>
      <c r="J808" s="1"/>
      <c r="K808" s="5">
        <v>3.2208434695187325E-2</v>
      </c>
      <c r="L808" s="4">
        <f t="shared" si="154"/>
        <v>32.208434695187329</v>
      </c>
      <c r="M808" s="5">
        <v>248.38679815806168</v>
      </c>
      <c r="N808" s="4">
        <v>600</v>
      </c>
      <c r="P808" s="7">
        <f t="shared" si="158"/>
        <v>58.231896707654727</v>
      </c>
      <c r="Q808" s="7">
        <f t="shared" si="155"/>
        <v>677.22057511433377</v>
      </c>
      <c r="R808" s="10">
        <f t="shared" si="159"/>
        <v>0.65281617472274367</v>
      </c>
      <c r="S808" s="7">
        <f t="shared" si="160"/>
        <v>40.436908425015737</v>
      </c>
      <c r="T808" s="7">
        <f t="shared" si="156"/>
        <v>67.707779922476234</v>
      </c>
      <c r="U808" s="10">
        <f t="shared" si="161"/>
        <v>6.5267854392194166E-2</v>
      </c>
      <c r="V808" s="10"/>
      <c r="W808" s="8">
        <f t="shared" si="162"/>
        <v>39.114858446780389</v>
      </c>
      <c r="X808" s="8">
        <f t="shared" si="157"/>
        <v>47.698689036568759</v>
      </c>
      <c r="Y808" s="10">
        <f t="shared" si="153"/>
        <v>4.5979813461641275E-2</v>
      </c>
      <c r="Z808" s="10">
        <f t="shared" si="163"/>
        <v>0.21442904062099721</v>
      </c>
      <c r="AA808" s="10"/>
    </row>
    <row r="809" spans="6:27" x14ac:dyDescent="0.2">
      <c r="F809">
        <v>7.9984437549041137E-2</v>
      </c>
      <c r="G809" s="1">
        <f t="shared" si="164"/>
        <v>79.984437549041132</v>
      </c>
      <c r="H809">
        <v>141.42991165777443</v>
      </c>
      <c r="I809" s="1">
        <v>600</v>
      </c>
      <c r="J809" s="1"/>
      <c r="K809" s="5">
        <v>3.3469027390215331E-2</v>
      </c>
      <c r="L809" s="4">
        <f t="shared" si="154"/>
        <v>33.469027390215331</v>
      </c>
      <c r="M809" s="5">
        <v>257.47722022027972</v>
      </c>
      <c r="N809" s="4">
        <v>600</v>
      </c>
      <c r="P809" s="7">
        <f t="shared" si="158"/>
        <v>54.777167851278293</v>
      </c>
      <c r="Q809" s="7">
        <f t="shared" si="155"/>
        <v>454.03684990838849</v>
      </c>
      <c r="R809" s="10">
        <f t="shared" si="159"/>
        <v>0.40532642479794023</v>
      </c>
      <c r="S809" s="7">
        <f t="shared" si="160"/>
        <v>38.249637105396879</v>
      </c>
      <c r="T809" s="7">
        <f t="shared" si="156"/>
        <v>22.854229248888199</v>
      </c>
      <c r="U809" s="10">
        <f t="shared" si="161"/>
        <v>2.0402359488736345E-2</v>
      </c>
      <c r="V809" s="10"/>
      <c r="W809" s="8">
        <f t="shared" si="162"/>
        <v>37.01440822350316</v>
      </c>
      <c r="X809" s="8">
        <f t="shared" si="157"/>
        <v>12.569725253044705</v>
      </c>
      <c r="Y809" s="10">
        <f t="shared" si="153"/>
        <v>1.1221207702716174E-2</v>
      </c>
      <c r="Z809" s="10">
        <f t="shared" si="163"/>
        <v>0.10593020203282996</v>
      </c>
      <c r="AA809" s="10"/>
    </row>
    <row r="810" spans="6:27" x14ac:dyDescent="0.2">
      <c r="F810">
        <v>7.7114094112590237E-2</v>
      </c>
      <c r="G810" s="1">
        <f t="shared" si="164"/>
        <v>77.114094112590237</v>
      </c>
      <c r="H810">
        <v>143.30093032321216</v>
      </c>
      <c r="I810" s="1">
        <v>600</v>
      </c>
      <c r="J810" s="1"/>
      <c r="K810" s="5">
        <v>2.9004660134420792E-2</v>
      </c>
      <c r="L810" s="4">
        <f t="shared" si="154"/>
        <v>29.004660134420792</v>
      </c>
      <c r="M810" s="5">
        <v>261.78845547839438</v>
      </c>
      <c r="N810" s="4">
        <v>600</v>
      </c>
      <c r="P810" s="7">
        <f t="shared" si="158"/>
        <v>53.258511562229174</v>
      </c>
      <c r="Q810" s="7">
        <f t="shared" si="155"/>
        <v>588.24930908220267</v>
      </c>
      <c r="R810" s="10">
        <f t="shared" si="159"/>
        <v>0.69923935556759553</v>
      </c>
      <c r="S810" s="7">
        <f t="shared" si="160"/>
        <v>37.28522252471673</v>
      </c>
      <c r="T810" s="7">
        <f t="shared" si="156"/>
        <v>68.567713499583576</v>
      </c>
      <c r="U810" s="10">
        <f t="shared" si="161"/>
        <v>8.1504972568514161E-2</v>
      </c>
      <c r="V810" s="10"/>
      <c r="W810" s="8">
        <f t="shared" si="162"/>
        <v>36.088270891378833</v>
      </c>
      <c r="X810" s="8">
        <f t="shared" si="157"/>
        <v>50.177541356091673</v>
      </c>
      <c r="Y810" s="10">
        <f t="shared" ref="Y810:Y826" si="165">(ABS(W810-L810)/L810)^2</f>
        <v>5.9644968791449843E-2</v>
      </c>
      <c r="Z810" s="10">
        <f t="shared" si="163"/>
        <v>0.24422319462215264</v>
      </c>
      <c r="AA810" s="10"/>
    </row>
    <row r="811" spans="6:27" x14ac:dyDescent="0.2">
      <c r="F811">
        <v>7.2649872858312523E-2</v>
      </c>
      <c r="G811" s="1">
        <f t="shared" si="164"/>
        <v>72.64987285831252</v>
      </c>
      <c r="H811">
        <v>147.26407355159415</v>
      </c>
      <c r="I811" s="1">
        <v>600</v>
      </c>
      <c r="J811" s="1"/>
      <c r="K811" s="5">
        <v>4.5610837963731735E-2</v>
      </c>
      <c r="L811" s="4">
        <f t="shared" si="154"/>
        <v>45.610837963731733</v>
      </c>
      <c r="M811" s="5">
        <v>268.54088816342892</v>
      </c>
      <c r="N811" s="4">
        <v>600</v>
      </c>
      <c r="P811" s="7">
        <f t="shared" si="158"/>
        <v>51.019546447672241</v>
      </c>
      <c r="Q811" s="7">
        <f t="shared" si="155"/>
        <v>29.254127464250029</v>
      </c>
      <c r="R811" s="10">
        <f t="shared" si="159"/>
        <v>1.4062128006546555E-2</v>
      </c>
      <c r="S811" s="7">
        <f t="shared" si="160"/>
        <v>35.859889117675031</v>
      </c>
      <c r="T811" s="7">
        <f t="shared" si="156"/>
        <v>95.081003398414509</v>
      </c>
      <c r="U811" s="10">
        <f t="shared" si="161"/>
        <v>4.5704362313089754E-2</v>
      </c>
      <c r="V811" s="10"/>
      <c r="W811" s="8">
        <f t="shared" si="162"/>
        <v>34.719475986437722</v>
      </c>
      <c r="X811" s="8">
        <f t="shared" si="157"/>
        <v>118.62176572044571</v>
      </c>
      <c r="Y811" s="10">
        <f t="shared" si="165"/>
        <v>5.7020140353252792E-2</v>
      </c>
      <c r="Z811" s="10">
        <f t="shared" si="163"/>
        <v>0.23878890332939007</v>
      </c>
      <c r="AA811" s="10"/>
    </row>
    <row r="812" spans="6:27" x14ac:dyDescent="0.2">
      <c r="F812">
        <v>8.9621939376521881E-2</v>
      </c>
      <c r="G812" s="1">
        <f t="shared" si="164"/>
        <v>89.62193937652188</v>
      </c>
      <c r="H812">
        <v>148.77643442342352</v>
      </c>
      <c r="I812" s="1">
        <v>600</v>
      </c>
      <c r="J812" s="1"/>
      <c r="K812" s="5">
        <v>2.7317808571988934E-2</v>
      </c>
      <c r="L812" s="4">
        <f t="shared" si="154"/>
        <v>27.317808571988934</v>
      </c>
      <c r="M812" s="5">
        <v>281.58759658747556</v>
      </c>
      <c r="N812" s="4">
        <v>600</v>
      </c>
      <c r="P812" s="7">
        <f t="shared" si="158"/>
        <v>47.122381949428089</v>
      </c>
      <c r="Q812" s="7">
        <f t="shared" si="155"/>
        <v>392.22112666237172</v>
      </c>
      <c r="R812" s="10">
        <f t="shared" si="159"/>
        <v>0.52558052943725631</v>
      </c>
      <c r="S812" s="7">
        <f t="shared" si="160"/>
        <v>33.368191012871961</v>
      </c>
      <c r="T812" s="7">
        <f t="shared" si="156"/>
        <v>36.607127680945652</v>
      </c>
      <c r="U812" s="10">
        <f t="shared" si="161"/>
        <v>4.9053944930127782E-2</v>
      </c>
      <c r="V812" s="10"/>
      <c r="W812" s="8">
        <f t="shared" si="162"/>
        <v>32.326427499232494</v>
      </c>
      <c r="X812" s="8">
        <f t="shared" si="157"/>
        <v>25.086263558342434</v>
      </c>
      <c r="Y812" s="10">
        <f t="shared" si="165"/>
        <v>3.3615863058661377E-2</v>
      </c>
      <c r="Z812" s="10">
        <f t="shared" si="163"/>
        <v>0.183346292732254</v>
      </c>
      <c r="AA812" s="10"/>
    </row>
    <row r="813" spans="6:27" x14ac:dyDescent="0.2">
      <c r="F813">
        <v>0.11112613638946567</v>
      </c>
      <c r="G813" s="1">
        <f t="shared" si="164"/>
        <v>111.12613638946567</v>
      </c>
      <c r="H813">
        <v>149.49981175105205</v>
      </c>
      <c r="I813" s="1">
        <v>600</v>
      </c>
      <c r="J813" s="1"/>
      <c r="K813" s="5">
        <v>2.8135535203283085E-2</v>
      </c>
      <c r="L813" s="4">
        <f t="shared" ref="L813:L827" si="166">K813*1000</f>
        <v>28.135535203283084</v>
      </c>
      <c r="M813" s="5">
        <v>282.63661283092887</v>
      </c>
      <c r="N813" s="4">
        <v>600</v>
      </c>
      <c r="P813" s="7">
        <f t="shared" si="158"/>
        <v>46.831208880169612</v>
      </c>
      <c r="Q813" s="7">
        <f t="shared" ref="Q813:Q827" si="167">(P813-L813)^2</f>
        <v>349.52821423262782</v>
      </c>
      <c r="R813" s="10">
        <f t="shared" si="159"/>
        <v>0.4415418535304162</v>
      </c>
      <c r="S813" s="7">
        <f t="shared" si="160"/>
        <v>33.181438946942563</v>
      </c>
      <c r="T813" s="7">
        <f t="shared" ref="T813:T827" si="168">(S813-L813)^2</f>
        <v>25.461144590276753</v>
      </c>
      <c r="U813" s="10">
        <f t="shared" si="161"/>
        <v>3.2163815444994456E-2</v>
      </c>
      <c r="V813" s="10"/>
      <c r="W813" s="8">
        <f t="shared" si="162"/>
        <v>32.147055096096885</v>
      </c>
      <c r="X813" s="8">
        <f t="shared" ref="X813:X827" si="169">(W813-L813)^2</f>
        <v>16.092291850440851</v>
      </c>
      <c r="Y813" s="10">
        <f t="shared" si="165"/>
        <v>2.0328603191006111E-2</v>
      </c>
      <c r="Z813" s="10">
        <f t="shared" si="163"/>
        <v>0.14257841067639276</v>
      </c>
      <c r="AA813" s="10"/>
    </row>
    <row r="814" spans="6:27" x14ac:dyDescent="0.2">
      <c r="F814">
        <v>7.626892237284677E-2</v>
      </c>
      <c r="G814" s="1">
        <f t="shared" si="164"/>
        <v>76.268922372846774</v>
      </c>
      <c r="H814">
        <v>149.84409697002002</v>
      </c>
      <c r="I814" s="1">
        <v>600</v>
      </c>
      <c r="J814" s="1"/>
      <c r="K814" s="5">
        <v>3.5389916518672723E-2</v>
      </c>
      <c r="L814" s="4">
        <f t="shared" si="166"/>
        <v>35.38991651867272</v>
      </c>
      <c r="M814" s="5">
        <v>297.82057131612703</v>
      </c>
      <c r="N814" s="4">
        <v>600</v>
      </c>
      <c r="P814" s="7">
        <f t="shared" si="158"/>
        <v>42.939109629238828</v>
      </c>
      <c r="Q814" s="7">
        <f t="shared" si="167"/>
        <v>56.990316620618792</v>
      </c>
      <c r="R814" s="10">
        <f t="shared" si="159"/>
        <v>4.5503205663532373E-2</v>
      </c>
      <c r="S814" s="7">
        <f t="shared" si="160"/>
        <v>30.676548148477028</v>
      </c>
      <c r="T814" s="7">
        <f t="shared" si="168"/>
        <v>22.215841393161192</v>
      </c>
      <c r="U814" s="10">
        <f t="shared" si="161"/>
        <v>1.7737960759735348E-2</v>
      </c>
      <c r="V814" s="10"/>
      <c r="W814" s="8">
        <f t="shared" si="162"/>
        <v>29.740872513914894</v>
      </c>
      <c r="X814" s="8">
        <f t="shared" si="169"/>
        <v>31.911698167690339</v>
      </c>
      <c r="Y814" s="10">
        <f t="shared" si="165"/>
        <v>2.5479496358362507E-2</v>
      </c>
      <c r="Z814" s="10">
        <f t="shared" si="163"/>
        <v>0.15962298192416563</v>
      </c>
      <c r="AA814" s="10"/>
    </row>
    <row r="815" spans="6:27" x14ac:dyDescent="0.2">
      <c r="F815">
        <v>0.14109635906041731</v>
      </c>
      <c r="G815" s="1">
        <f t="shared" si="164"/>
        <v>141.09635906041731</v>
      </c>
      <c r="H815">
        <v>150.29350431676542</v>
      </c>
      <c r="I815" s="1">
        <v>600</v>
      </c>
      <c r="J815" s="1"/>
      <c r="K815" s="5">
        <v>2.5119324904007822E-2</v>
      </c>
      <c r="L815" s="4">
        <f t="shared" si="166"/>
        <v>25.119324904007822</v>
      </c>
      <c r="M815" s="5">
        <v>302.20155560938963</v>
      </c>
      <c r="N815" s="4">
        <v>600</v>
      </c>
      <c r="P815" s="7">
        <f t="shared" si="158"/>
        <v>41.918317438729737</v>
      </c>
      <c r="Q815" s="7">
        <f t="shared" si="167"/>
        <v>282.20615018164261</v>
      </c>
      <c r="R815" s="10">
        <f t="shared" si="159"/>
        <v>0.44725020424836992</v>
      </c>
      <c r="S815" s="7">
        <f t="shared" si="160"/>
        <v>30.016773159224261</v>
      </c>
      <c r="T815" s="7">
        <f t="shared" si="168"/>
        <v>23.984999412522541</v>
      </c>
      <c r="U815" s="10">
        <f t="shared" si="161"/>
        <v>3.8012268262910265E-2</v>
      </c>
      <c r="V815" s="10"/>
      <c r="W815" s="8">
        <f t="shared" si="162"/>
        <v>29.106992981791695</v>
      </c>
      <c r="X815" s="8">
        <f t="shared" si="169"/>
        <v>15.901496698576528</v>
      </c>
      <c r="Y815" s="10">
        <f t="shared" si="165"/>
        <v>2.520124965992241E-2</v>
      </c>
      <c r="Z815" s="10">
        <f t="shared" si="163"/>
        <v>0.15874901467386313</v>
      </c>
      <c r="AA815" s="10"/>
    </row>
    <row r="816" spans="6:27" x14ac:dyDescent="0.2">
      <c r="F816">
        <v>7.1115169097784911E-2</v>
      </c>
      <c r="G816" s="1">
        <f t="shared" si="164"/>
        <v>71.115169097784914</v>
      </c>
      <c r="H816">
        <v>154.78800458123911</v>
      </c>
      <c r="I816" s="1">
        <v>600</v>
      </c>
      <c r="J816" s="1"/>
      <c r="K816" s="5">
        <v>2.3629011553732794E-2</v>
      </c>
      <c r="L816" s="4">
        <f t="shared" si="166"/>
        <v>23.629011553732795</v>
      </c>
      <c r="M816" s="5">
        <v>322.08405014326792</v>
      </c>
      <c r="N816" s="4">
        <v>600</v>
      </c>
      <c r="P816" s="7">
        <f t="shared" si="158"/>
        <v>37.770057477526684</v>
      </c>
      <c r="Q816" s="7">
        <f t="shared" si="167"/>
        <v>199.96917981884778</v>
      </c>
      <c r="R816" s="10">
        <f t="shared" si="159"/>
        <v>0.35815577318326508</v>
      </c>
      <c r="S816" s="7">
        <f t="shared" si="160"/>
        <v>27.322176809649189</v>
      </c>
      <c r="T816" s="7">
        <f t="shared" si="168"/>
        <v>13.639469607508007</v>
      </c>
      <c r="U816" s="10">
        <f t="shared" si="161"/>
        <v>2.4429038452385764E-2</v>
      </c>
      <c r="V816" s="10"/>
      <c r="W816" s="8">
        <f t="shared" si="162"/>
        <v>26.517549335207402</v>
      </c>
      <c r="X816" s="8">
        <f t="shared" si="169"/>
        <v>8.3436505150062459</v>
      </c>
      <c r="Y816" s="10">
        <f t="shared" si="165"/>
        <v>1.4943935880919936E-2</v>
      </c>
      <c r="Z816" s="10">
        <f t="shared" si="163"/>
        <v>0.12224539206415895</v>
      </c>
      <c r="AA816" s="10"/>
    </row>
    <row r="817" spans="6:27" x14ac:dyDescent="0.2">
      <c r="F817">
        <v>6.6711733454508551E-2</v>
      </c>
      <c r="G817" s="1">
        <f t="shared" si="164"/>
        <v>66.711733454508547</v>
      </c>
      <c r="H817">
        <v>155.58098343386649</v>
      </c>
      <c r="I817" s="1">
        <v>600</v>
      </c>
      <c r="J817" s="1"/>
      <c r="K817" s="5">
        <v>2.2909356304291237E-2</v>
      </c>
      <c r="L817" s="4">
        <f t="shared" si="166"/>
        <v>22.909356304291236</v>
      </c>
      <c r="M817" s="5">
        <v>323.53349679129798</v>
      </c>
      <c r="N817" s="4">
        <v>600</v>
      </c>
      <c r="P817" s="7">
        <f t="shared" si="158"/>
        <v>37.495501451903607</v>
      </c>
      <c r="Q817" s="7">
        <f t="shared" si="167"/>
        <v>212.75563026721591</v>
      </c>
      <c r="R817" s="10">
        <f t="shared" si="159"/>
        <v>0.40537343808687004</v>
      </c>
      <c r="S817" s="7">
        <f t="shared" si="160"/>
        <v>27.143017563482804</v>
      </c>
      <c r="T817" s="7">
        <f t="shared" si="168"/>
        <v>17.923887657579527</v>
      </c>
      <c r="U817" s="10">
        <f t="shared" si="161"/>
        <v>3.415123705309267E-2</v>
      </c>
      <c r="V817" s="10"/>
      <c r="W817" s="8">
        <f t="shared" si="162"/>
        <v>26.345340855639073</v>
      </c>
      <c r="X817" s="8">
        <f t="shared" si="169"/>
        <v>11.805989837100991</v>
      </c>
      <c r="Y817" s="10">
        <f t="shared" si="165"/>
        <v>2.2494514877342536E-2</v>
      </c>
      <c r="Z817" s="10">
        <f t="shared" si="163"/>
        <v>0.14998171514335518</v>
      </c>
      <c r="AA817" s="10"/>
    </row>
    <row r="818" spans="6:27" x14ac:dyDescent="0.2">
      <c r="F818">
        <v>6.2999701087507853E-2</v>
      </c>
      <c r="G818" s="1">
        <f t="shared" si="164"/>
        <v>62.999701087507852</v>
      </c>
      <c r="H818">
        <v>163.37135479868212</v>
      </c>
      <c r="I818" s="1">
        <v>600</v>
      </c>
      <c r="J818" s="1"/>
      <c r="K818" s="5">
        <v>3.6699325220247825E-2</v>
      </c>
      <c r="L818" s="4">
        <f t="shared" si="166"/>
        <v>36.699325220247822</v>
      </c>
      <c r="M818" s="5">
        <v>335.32838340451303</v>
      </c>
      <c r="N818" s="4">
        <v>600</v>
      </c>
      <c r="P818" s="7">
        <f t="shared" si="158"/>
        <v>35.384096043160675</v>
      </c>
      <c r="Q818" s="7">
        <f t="shared" si="167"/>
        <v>1.7298277882613342</v>
      </c>
      <c r="R818" s="10">
        <f t="shared" si="159"/>
        <v>1.2843598219013438E-3</v>
      </c>
      <c r="S818" s="7">
        <f t="shared" si="160"/>
        <v>25.761549459093974</v>
      </c>
      <c r="T818" s="7">
        <f t="shared" si="168"/>
        <v>119.63493860128463</v>
      </c>
      <c r="U818" s="10">
        <f t="shared" si="161"/>
        <v>8.8826361489754702E-2</v>
      </c>
      <c r="V818" s="10"/>
      <c r="W818" s="8">
        <f t="shared" si="162"/>
        <v>25.017265066118025</v>
      </c>
      <c r="X818" s="8">
        <f t="shared" si="169"/>
        <v>136.4705294447071</v>
      </c>
      <c r="Y818" s="10">
        <f t="shared" si="165"/>
        <v>0.10132642456192638</v>
      </c>
      <c r="Z818" s="10">
        <f t="shared" si="163"/>
        <v>0.31831811849457514</v>
      </c>
      <c r="AA818" s="10"/>
    </row>
    <row r="819" spans="6:27" x14ac:dyDescent="0.2">
      <c r="F819">
        <v>8.8695611632162413E-2</v>
      </c>
      <c r="G819" s="1">
        <f t="shared" si="164"/>
        <v>88.695611632162411</v>
      </c>
      <c r="H819">
        <v>164.26509921904307</v>
      </c>
      <c r="I819" s="1">
        <v>600</v>
      </c>
      <c r="J819" s="1"/>
      <c r="K819" s="5">
        <v>1.9286806232201734E-2</v>
      </c>
      <c r="L819" s="4">
        <f t="shared" si="166"/>
        <v>19.286806232201734</v>
      </c>
      <c r="M819" s="5">
        <v>355.97204142765742</v>
      </c>
      <c r="N819" s="4">
        <v>600</v>
      </c>
      <c r="P819" s="7">
        <f t="shared" si="158"/>
        <v>32.150950410660634</v>
      </c>
      <c r="Q819" s="7">
        <f t="shared" si="167"/>
        <v>165.48620544417801</v>
      </c>
      <c r="R819" s="10">
        <f t="shared" si="159"/>
        <v>0.44487823925743142</v>
      </c>
      <c r="S819" s="7">
        <f t="shared" si="160"/>
        <v>23.632432894872501</v>
      </c>
      <c r="T819" s="7">
        <f t="shared" si="168"/>
        <v>18.884471091315071</v>
      </c>
      <c r="U819" s="10">
        <f t="shared" si="161"/>
        <v>5.0767314567775522E-2</v>
      </c>
      <c r="V819" s="10"/>
      <c r="W819" s="8">
        <f t="shared" si="162"/>
        <v>22.969614621217012</v>
      </c>
      <c r="X819" s="8">
        <f t="shared" si="169"/>
        <v>13.56307763020131</v>
      </c>
      <c r="Y819" s="10">
        <f t="shared" si="165"/>
        <v>3.646175872387853E-2</v>
      </c>
      <c r="Z819" s="10">
        <f t="shared" si="163"/>
        <v>0.19094962352379366</v>
      </c>
      <c r="AA819" s="10"/>
    </row>
    <row r="820" spans="6:27" x14ac:dyDescent="0.2">
      <c r="F820">
        <v>5.720779219658817E-2</v>
      </c>
      <c r="G820" s="1">
        <f t="shared" si="164"/>
        <v>57.207792196588173</v>
      </c>
      <c r="H820">
        <v>167.07522985505838</v>
      </c>
      <c r="I820" s="1">
        <v>600</v>
      </c>
      <c r="J820" s="1"/>
      <c r="K820" s="5">
        <v>1.8159255198039622E-2</v>
      </c>
      <c r="L820" s="4">
        <f t="shared" si="166"/>
        <v>18.159255198039624</v>
      </c>
      <c r="M820" s="5">
        <v>386.57389824722344</v>
      </c>
      <c r="N820" s="4">
        <v>600</v>
      </c>
      <c r="P820" s="7">
        <f t="shared" si="158"/>
        <v>28.217886951673272</v>
      </c>
      <c r="Q820" s="7">
        <f t="shared" si="167"/>
        <v>101.17607275520712</v>
      </c>
      <c r="R820" s="10">
        <f t="shared" si="159"/>
        <v>0.30681864944941495</v>
      </c>
      <c r="S820" s="7">
        <f t="shared" si="160"/>
        <v>21.016678784500304</v>
      </c>
      <c r="T820" s="7">
        <f t="shared" si="168"/>
        <v>8.1648695524618145</v>
      </c>
      <c r="U820" s="10">
        <f t="shared" si="161"/>
        <v>2.4760145168691121E-2</v>
      </c>
      <c r="V820" s="10"/>
      <c r="W820" s="8">
        <f t="shared" si="162"/>
        <v>20.45221818920685</v>
      </c>
      <c r="X820" s="8">
        <f t="shared" si="169"/>
        <v>5.2576792788625513</v>
      </c>
      <c r="Y820" s="10">
        <f t="shared" si="165"/>
        <v>1.5944027195854561E-2</v>
      </c>
      <c r="Z820" s="10">
        <f t="shared" si="163"/>
        <v>0.12626966063094713</v>
      </c>
      <c r="AA820" s="10"/>
    </row>
    <row r="821" spans="6:27" x14ac:dyDescent="0.2">
      <c r="F821">
        <v>6.0861109887317952E-2</v>
      </c>
      <c r="G821" s="1">
        <f t="shared" si="164"/>
        <v>60.861109887317951</v>
      </c>
      <c r="H821">
        <v>167.49744530792134</v>
      </c>
      <c r="I821" s="1">
        <v>600</v>
      </c>
      <c r="J821" s="1"/>
      <c r="K821" s="5">
        <v>1.7711415677330561E-2</v>
      </c>
      <c r="L821" s="4">
        <f t="shared" si="166"/>
        <v>17.71141567733056</v>
      </c>
      <c r="M821" s="5">
        <v>396.80953832659185</v>
      </c>
      <c r="N821" s="4">
        <v>600</v>
      </c>
      <c r="P821" s="7">
        <f t="shared" si="158"/>
        <v>27.086547447479678</v>
      </c>
      <c r="Q821" s="7">
        <f t="shared" si="167"/>
        <v>87.893095707659327</v>
      </c>
      <c r="R821" s="10">
        <f t="shared" si="159"/>
        <v>0.28018714728078825</v>
      </c>
      <c r="S821" s="7">
        <f t="shared" si="160"/>
        <v>20.258293164421072</v>
      </c>
      <c r="T821" s="7">
        <f t="shared" si="168"/>
        <v>6.4865849342484818</v>
      </c>
      <c r="U821" s="10">
        <f t="shared" si="161"/>
        <v>2.0678048869352109E-2</v>
      </c>
      <c r="V821" s="10"/>
      <c r="W821" s="8">
        <f t="shared" si="162"/>
        <v>19.721914556549883</v>
      </c>
      <c r="X821" s="8">
        <f t="shared" si="169"/>
        <v>4.0421057433421552</v>
      </c>
      <c r="Y821" s="10">
        <f t="shared" si="165"/>
        <v>1.288549536360948E-2</v>
      </c>
      <c r="Z821" s="10">
        <f t="shared" si="163"/>
        <v>0.11351429585567396</v>
      </c>
      <c r="AA821" s="10"/>
    </row>
    <row r="822" spans="6:27" x14ac:dyDescent="0.2">
      <c r="F822">
        <v>7.5978613124427441E-2</v>
      </c>
      <c r="G822" s="1">
        <f t="shared" si="164"/>
        <v>75.97861312442744</v>
      </c>
      <c r="H822">
        <v>168.00491034728552</v>
      </c>
      <c r="I822" s="1">
        <v>600</v>
      </c>
      <c r="J822" s="1"/>
      <c r="K822" s="5">
        <v>2.7293271025185133E-2</v>
      </c>
      <c r="L822" s="4">
        <f t="shared" si="166"/>
        <v>27.293271025185131</v>
      </c>
      <c r="M822" s="5">
        <v>406.29376139406645</v>
      </c>
      <c r="N822" s="4">
        <v>600</v>
      </c>
      <c r="P822" s="7">
        <f t="shared" si="158"/>
        <v>26.107699164700925</v>
      </c>
      <c r="Q822" s="7">
        <f t="shared" si="167"/>
        <v>1.4055806363719816</v>
      </c>
      <c r="R822" s="10">
        <f t="shared" si="159"/>
        <v>1.8868813414392575E-3</v>
      </c>
      <c r="S822" s="7">
        <f t="shared" si="160"/>
        <v>19.599745652370746</v>
      </c>
      <c r="T822" s="7">
        <f t="shared" si="168"/>
        <v>59.190332662138722</v>
      </c>
      <c r="U822" s="10">
        <f t="shared" si="161"/>
        <v>7.945836147974307E-2</v>
      </c>
      <c r="V822" s="10"/>
      <c r="W822" s="8">
        <f t="shared" si="162"/>
        <v>19.08756941690687</v>
      </c>
      <c r="X822" s="8">
        <f t="shared" si="169"/>
        <v>67.333538884100435</v>
      </c>
      <c r="Y822" s="10">
        <f t="shared" si="165"/>
        <v>9.0389974709256318E-2</v>
      </c>
      <c r="Z822" s="10">
        <f t="shared" si="163"/>
        <v>0.30064925529469771</v>
      </c>
      <c r="AA822" s="10"/>
    </row>
    <row r="823" spans="6:27" x14ac:dyDescent="0.2">
      <c r="F823">
        <v>5.362941041051815E-2</v>
      </c>
      <c r="G823" s="1">
        <f t="shared" si="164"/>
        <v>53.629410410518148</v>
      </c>
      <c r="H823">
        <v>175.07217284836696</v>
      </c>
      <c r="I823" s="1">
        <v>600</v>
      </c>
      <c r="J823" s="1"/>
      <c r="K823" s="5">
        <v>2.5083623860046436E-2</v>
      </c>
      <c r="L823" s="4">
        <f t="shared" si="166"/>
        <v>25.083623860046437</v>
      </c>
      <c r="M823" s="5">
        <v>428.24253818815384</v>
      </c>
      <c r="N823" s="4">
        <v>600</v>
      </c>
      <c r="P823" s="7">
        <f t="shared" si="158"/>
        <v>24.067027756678829</v>
      </c>
      <c r="Q823" s="7">
        <f t="shared" si="167"/>
        <v>1.0334676373822036</v>
      </c>
      <c r="R823" s="10">
        <f t="shared" si="159"/>
        <v>1.6425413897720067E-3</v>
      </c>
      <c r="S823" s="7">
        <f t="shared" si="160"/>
        <v>18.219155964396837</v>
      </c>
      <c r="T823" s="7">
        <f t="shared" si="168"/>
        <v>47.120919490404049</v>
      </c>
      <c r="U823" s="10">
        <f t="shared" si="161"/>
        <v>7.4891615167702888E-2</v>
      </c>
      <c r="V823" s="10"/>
      <c r="W823" s="8">
        <f t="shared" si="162"/>
        <v>17.757108872132132</v>
      </c>
      <c r="X823" s="8">
        <f t="shared" si="169"/>
        <v>53.677821868132945</v>
      </c>
      <c r="Y823" s="10">
        <f t="shared" si="165"/>
        <v>8.5312825425814864E-2</v>
      </c>
      <c r="Z823" s="10">
        <f t="shared" si="163"/>
        <v>0.29208359321573485</v>
      </c>
      <c r="AA823" s="10"/>
    </row>
    <row r="824" spans="6:27" x14ac:dyDescent="0.2">
      <c r="F824">
        <v>5.6537374734159512E-2</v>
      </c>
      <c r="G824" s="1">
        <f t="shared" si="164"/>
        <v>56.537374734159513</v>
      </c>
      <c r="H824">
        <v>175.23991596697303</v>
      </c>
      <c r="I824" s="1">
        <v>600</v>
      </c>
      <c r="J824" s="1"/>
      <c r="K824" s="5">
        <v>1.5827167003748189E-2</v>
      </c>
      <c r="L824" s="4">
        <f t="shared" si="166"/>
        <v>15.827167003748189</v>
      </c>
      <c r="M824" s="5">
        <v>429.3309363139922</v>
      </c>
      <c r="N824" s="4">
        <v>600</v>
      </c>
      <c r="P824" s="7">
        <f t="shared" si="158"/>
        <v>23.973212361609807</v>
      </c>
      <c r="Q824" s="7">
        <f t="shared" si="167"/>
        <v>66.35805497233882</v>
      </c>
      <c r="R824" s="10">
        <f t="shared" si="159"/>
        <v>0.26490324480965821</v>
      </c>
      <c r="S824" s="7">
        <f t="shared" si="160"/>
        <v>18.155422073822415</v>
      </c>
      <c r="T824" s="7">
        <f t="shared" si="168"/>
        <v>5.4207716713263387</v>
      </c>
      <c r="U824" s="10">
        <f t="shared" si="161"/>
        <v>2.1639874853251886E-2</v>
      </c>
      <c r="V824" s="10"/>
      <c r="W824" s="8">
        <f t="shared" si="162"/>
        <v>17.695667711782157</v>
      </c>
      <c r="X824" s="8">
        <f t="shared" si="169"/>
        <v>3.4912948959234411</v>
      </c>
      <c r="Y824" s="10">
        <f t="shared" si="165"/>
        <v>1.3937348629387057E-2</v>
      </c>
      <c r="Z824" s="10">
        <f t="shared" si="163"/>
        <v>0.11805654843924185</v>
      </c>
      <c r="AA824" s="10"/>
    </row>
    <row r="825" spans="6:27" x14ac:dyDescent="0.2">
      <c r="F825">
        <v>5.1122779690450974E-2</v>
      </c>
      <c r="G825" s="1">
        <f t="shared" si="164"/>
        <v>51.122779690450976</v>
      </c>
      <c r="H825">
        <v>183.42969265581033</v>
      </c>
      <c r="I825" s="1">
        <v>600</v>
      </c>
      <c r="J825" s="1"/>
      <c r="K825" s="5">
        <v>3.4260320944159893E-2</v>
      </c>
      <c r="L825" s="4">
        <f t="shared" si="166"/>
        <v>34.260320944159893</v>
      </c>
      <c r="M825" s="5">
        <v>446.42861609687048</v>
      </c>
      <c r="N825" s="4">
        <v>600</v>
      </c>
      <c r="P825" s="7">
        <f t="shared" si="158"/>
        <v>22.580550989031732</v>
      </c>
      <c r="Q825" s="7">
        <f t="shared" si="167"/>
        <v>136.41702620471449</v>
      </c>
      <c r="R825" s="10">
        <f t="shared" si="159"/>
        <v>0.11622129864994719</v>
      </c>
      <c r="S825" s="7">
        <f t="shared" si="160"/>
        <v>17.206384299372498</v>
      </c>
      <c r="T825" s="7">
        <f t="shared" si="168"/>
        <v>290.83675508442235</v>
      </c>
      <c r="U825" s="10">
        <f t="shared" si="161"/>
        <v>0.24778010715703494</v>
      </c>
      <c r="V825" s="10"/>
      <c r="W825" s="8">
        <f t="shared" si="162"/>
        <v>16.780526546692236</v>
      </c>
      <c r="X825" s="8">
        <f t="shared" si="169"/>
        <v>305.54321217774168</v>
      </c>
      <c r="Y825" s="10">
        <f t="shared" si="165"/>
        <v>0.26030936094211876</v>
      </c>
      <c r="Z825" s="10">
        <f t="shared" si="163"/>
        <v>0.51020521453834511</v>
      </c>
      <c r="AA825" s="10"/>
    </row>
    <row r="826" spans="6:27" x14ac:dyDescent="0.2">
      <c r="F826">
        <v>8.0733899284580121E-2</v>
      </c>
      <c r="G826" s="1">
        <f t="shared" si="164"/>
        <v>80.733899284580119</v>
      </c>
      <c r="H826">
        <v>185.14219582770457</v>
      </c>
      <c r="I826" s="1">
        <v>600</v>
      </c>
      <c r="J826" s="1"/>
      <c r="K826" s="5">
        <v>1.5089419885870564E-2</v>
      </c>
      <c r="L826" s="4">
        <f t="shared" si="166"/>
        <v>15.089419885870564</v>
      </c>
      <c r="M826" s="5">
        <v>463.23389604307977</v>
      </c>
      <c r="N826" s="4">
        <v>600</v>
      </c>
      <c r="P826" s="7">
        <f t="shared" si="158"/>
        <v>21.346139942531757</v>
      </c>
      <c r="Q826" s="7">
        <f t="shared" si="167"/>
        <v>39.14654586742644</v>
      </c>
      <c r="R826" s="10">
        <f t="shared" si="159"/>
        <v>0.17192869252507059</v>
      </c>
      <c r="S826" s="7">
        <f t="shared" si="160"/>
        <v>16.360337768661175</v>
      </c>
      <c r="T826" s="7">
        <f t="shared" si="168"/>
        <v>1.6152322647969695</v>
      </c>
      <c r="U826" s="10">
        <f t="shared" si="161"/>
        <v>7.0939789260417926E-3</v>
      </c>
      <c r="V826" s="10"/>
      <c r="W826" s="8">
        <f t="shared" si="162"/>
        <v>15.964286832034105</v>
      </c>
      <c r="X826" s="8">
        <f t="shared" si="169"/>
        <v>0.76539217348952049</v>
      </c>
      <c r="Y826" s="10">
        <f t="shared" si="165"/>
        <v>3.3615450032967722E-3</v>
      </c>
      <c r="Z826" s="10">
        <f t="shared" si="163"/>
        <v>5.7978832372657975E-2</v>
      </c>
      <c r="AA826" s="10"/>
    </row>
    <row r="827" spans="6:27" x14ac:dyDescent="0.2">
      <c r="F827">
        <v>4.675563851073751E-2</v>
      </c>
      <c r="G827" s="1">
        <f t="shared" si="164"/>
        <v>46.755638510737512</v>
      </c>
      <c r="H827">
        <v>194.97966314861924</v>
      </c>
      <c r="I827" s="1">
        <v>600</v>
      </c>
      <c r="J827" s="1"/>
      <c r="K827" s="5">
        <v>1.3835570341238352E-2</v>
      </c>
      <c r="L827" s="4">
        <f t="shared" si="166"/>
        <v>13.835570341238352</v>
      </c>
      <c r="M827" s="5">
        <v>494.53842912525118</v>
      </c>
      <c r="N827" s="4">
        <v>600</v>
      </c>
      <c r="P827" s="7">
        <f t="shared" si="158"/>
        <v>19.343593252071997</v>
      </c>
      <c r="Q827" s="7">
        <f t="shared" si="167"/>
        <v>30.338316386268342</v>
      </c>
      <c r="R827" s="10">
        <f t="shared" si="159"/>
        <v>0.15848834951688334</v>
      </c>
      <c r="S827" s="7">
        <f t="shared" si="160"/>
        <v>14.977117040123808</v>
      </c>
      <c r="T827" s="7">
        <f t="shared" si="168"/>
        <v>1.3031288657362823</v>
      </c>
      <c r="U827" s="10">
        <f t="shared" si="161"/>
        <v>6.8075874913029492E-3</v>
      </c>
      <c r="V827" s="10"/>
      <c r="W827" s="8">
        <f t="shared" si="162"/>
        <v>14.628862387064878</v>
      </c>
      <c r="X827" s="8">
        <f t="shared" si="169"/>
        <v>0.6293122699716347</v>
      </c>
      <c r="Y827" s="10">
        <f t="shared" ref="Y827:Y890" si="170">(ABS(W827-L827)/L827)^2</f>
        <v>3.2875477244238634E-3</v>
      </c>
      <c r="Z827" s="10">
        <f t="shared" si="163"/>
        <v>5.733714088114146E-2</v>
      </c>
      <c r="AA827" s="10"/>
    </row>
    <row r="828" spans="6:27" x14ac:dyDescent="0.2">
      <c r="F828">
        <v>4.9076032357963803E-2</v>
      </c>
      <c r="G828" s="1">
        <f t="shared" si="164"/>
        <v>49.076032357963804</v>
      </c>
      <c r="H828">
        <v>195.08375428551886</v>
      </c>
      <c r="I828" s="1">
        <v>600</v>
      </c>
      <c r="J828" s="1"/>
      <c r="K828" s="5"/>
      <c r="L828" s="4"/>
      <c r="M828" s="5"/>
      <c r="N828" s="4"/>
      <c r="R828" s="10"/>
      <c r="U828" s="10"/>
      <c r="V828" s="10"/>
      <c r="W828" s="8"/>
      <c r="X828" s="8"/>
      <c r="Y828" s="10"/>
      <c r="Z828" s="10"/>
      <c r="AA828" s="10"/>
    </row>
    <row r="829" spans="6:27" x14ac:dyDescent="0.2">
      <c r="F829">
        <v>4.2446664717413304E-2</v>
      </c>
      <c r="G829" s="1">
        <f t="shared" si="164"/>
        <v>42.446664717413306</v>
      </c>
      <c r="H829">
        <v>202.84919166236722</v>
      </c>
      <c r="I829" s="1">
        <v>600</v>
      </c>
      <c r="J829" s="1"/>
      <c r="K829" s="5">
        <v>5.5249083517619209</v>
      </c>
      <c r="L829" s="4">
        <f>K829*1000</f>
        <v>5524.908351761921</v>
      </c>
      <c r="M829" s="5">
        <v>29.875929907093962</v>
      </c>
      <c r="N829" s="4">
        <v>700</v>
      </c>
      <c r="P829" s="8">
        <f>(((8.314*N829)/$M829)*(1+P$5/($M829-P$4))-P$3/($M829^2))</f>
        <v>7467.2634234022335</v>
      </c>
      <c r="Q829" s="8">
        <f>(P829-L829)^2</f>
        <v>3772743.2243268434</v>
      </c>
      <c r="R829" s="10">
        <f t="shared" si="159"/>
        <v>0.12359676145335566</v>
      </c>
      <c r="S829" s="8">
        <f>(((8.314*N829)/$M829)*(1+S$5/($M829-S$4))-S$3/($M829^2))</f>
        <v>4897.5625059614877</v>
      </c>
      <c r="T829" s="8">
        <f>(S829-L829)^2</f>
        <v>393562.81024306116</v>
      </c>
      <c r="U829" s="10">
        <f t="shared" si="161"/>
        <v>1.2893294317214792E-2</v>
      </c>
      <c r="V829" s="10"/>
      <c r="W829" s="8">
        <f t="shared" si="162"/>
        <v>8470.2271020349981</v>
      </c>
      <c r="X829" s="8">
        <f>(W829-L829)^2</f>
        <v>8674902.5407101605</v>
      </c>
      <c r="Y829" s="10">
        <f>(ABS(W829-L829)/L829)^2</f>
        <v>0.28419370102945962</v>
      </c>
      <c r="Z829" s="10">
        <f t="shared" si="163"/>
        <v>0.53309820955379283</v>
      </c>
      <c r="AA829" s="10"/>
    </row>
    <row r="830" spans="6:27" x14ac:dyDescent="0.2">
      <c r="F830">
        <v>5.9211247936514007E-2</v>
      </c>
      <c r="G830" s="1">
        <f t="shared" si="164"/>
        <v>59.211247936514006</v>
      </c>
      <c r="H830">
        <v>202.85404097267758</v>
      </c>
      <c r="I830" s="1">
        <v>600</v>
      </c>
      <c r="J830" s="1"/>
      <c r="K830" s="5">
        <v>5.3062581368383501</v>
      </c>
      <c r="L830" s="4">
        <f t="shared" ref="L830:L893" si="171">K830*1000</f>
        <v>5306.2581368383499</v>
      </c>
      <c r="M830" s="5">
        <v>29.983286002364622</v>
      </c>
      <c r="N830" s="4">
        <v>700</v>
      </c>
      <c r="P830" s="8">
        <f t="shared" si="158"/>
        <v>7375.2086175905724</v>
      </c>
      <c r="Q830" s="8">
        <f t="shared" ref="Q830:Q893" si="172">(P830-L830)^2</f>
        <v>4280556.0918048527</v>
      </c>
      <c r="R830" s="10">
        <f t="shared" si="159"/>
        <v>0.15202795206233949</v>
      </c>
      <c r="S830" s="8">
        <f t="shared" si="160"/>
        <v>4832.744550288593</v>
      </c>
      <c r="T830" s="8">
        <f t="shared" ref="T830:T893" si="173">(S830-L830)^2</f>
        <v>224215.11664721405</v>
      </c>
      <c r="U830" s="10">
        <f t="shared" ref="U830:U840" si="174">ABS(S830-L830)/L830</f>
        <v>8.9236817044843667E-2</v>
      </c>
      <c r="V830" s="10"/>
      <c r="W830" s="8">
        <f t="shared" si="162"/>
        <v>8270.1503446456154</v>
      </c>
      <c r="X830" s="8">
        <f t="shared" ref="X830:X893" si="175">(W830-L830)^2</f>
        <v>8784657.0195006263</v>
      </c>
      <c r="Y830" s="10">
        <f t="shared" si="170"/>
        <v>0.31199530799317937</v>
      </c>
      <c r="Z830" s="10">
        <f t="shared" si="163"/>
        <v>0.55856540171512536</v>
      </c>
      <c r="AA830" s="10"/>
    </row>
    <row r="831" spans="6:27" x14ac:dyDescent="0.2">
      <c r="F831">
        <v>4.2413144632377324E-2</v>
      </c>
      <c r="G831" s="1">
        <f t="shared" si="164"/>
        <v>42.413144632377325</v>
      </c>
      <c r="H831">
        <v>207.22385456265008</v>
      </c>
      <c r="I831" s="1">
        <v>600</v>
      </c>
      <c r="J831" s="1"/>
      <c r="K831" s="5">
        <v>5.5636526324293429</v>
      </c>
      <c r="L831" s="4">
        <f t="shared" si="171"/>
        <v>5563.6526324293427</v>
      </c>
      <c r="M831" s="5">
        <v>30.036298547818529</v>
      </c>
      <c r="N831" s="4">
        <v>700</v>
      </c>
      <c r="P831" s="8">
        <f t="shared" si="158"/>
        <v>7330.4252200058809</v>
      </c>
      <c r="Q831" s="8">
        <f t="shared" si="172"/>
        <v>3121485.3762118961</v>
      </c>
      <c r="R831" s="10">
        <f t="shared" si="159"/>
        <v>0.1008419629323957</v>
      </c>
      <c r="S831" s="8">
        <f t="shared" si="160"/>
        <v>4801.2494033814482</v>
      </c>
      <c r="T831" s="8">
        <f t="shared" si="173"/>
        <v>581258.68366265623</v>
      </c>
      <c r="U831" s="10">
        <f t="shared" si="174"/>
        <v>0.13703285942116675</v>
      </c>
      <c r="V831" s="10"/>
      <c r="W831" s="8">
        <f t="shared" si="162"/>
        <v>8174.417709066367</v>
      </c>
      <c r="X831" s="8">
        <f t="shared" si="175"/>
        <v>6816094.2853875272</v>
      </c>
      <c r="Y831" s="10">
        <f t="shared" si="170"/>
        <v>0.22019911818549037</v>
      </c>
      <c r="Z831" s="10">
        <f t="shared" si="163"/>
        <v>0.4692537886746258</v>
      </c>
      <c r="AA831" s="10"/>
    </row>
    <row r="832" spans="6:27" x14ac:dyDescent="0.2">
      <c r="F832">
        <v>3.8401618456094806E-2</v>
      </c>
      <c r="G832" s="1">
        <f t="shared" si="164"/>
        <v>38.401618456094809</v>
      </c>
      <c r="H832">
        <v>218.72228918841031</v>
      </c>
      <c r="I832" s="1">
        <v>600</v>
      </c>
      <c r="J832" s="1"/>
      <c r="K832" s="5">
        <v>5.4497415538444844</v>
      </c>
      <c r="L832" s="4">
        <f t="shared" si="171"/>
        <v>5449.7415538444848</v>
      </c>
      <c r="M832" s="5">
        <v>30.416341520239435</v>
      </c>
      <c r="N832" s="4">
        <v>700</v>
      </c>
      <c r="P832" s="8">
        <f t="shared" si="158"/>
        <v>7021.8207770777699</v>
      </c>
      <c r="Q832" s="8">
        <f t="shared" si="172"/>
        <v>2471433.0841217693</v>
      </c>
      <c r="R832" s="10">
        <f t="shared" si="159"/>
        <v>8.3214123322930267E-2</v>
      </c>
      <c r="S832" s="8">
        <f t="shared" si="160"/>
        <v>4584.8907974842623</v>
      </c>
      <c r="T832" s="8">
        <f t="shared" si="173"/>
        <v>747966.83077684895</v>
      </c>
      <c r="U832" s="10">
        <f t="shared" si="174"/>
        <v>0.15869573773642884</v>
      </c>
      <c r="V832" s="10"/>
      <c r="W832" s="8">
        <f t="shared" si="162"/>
        <v>7541.7830913606886</v>
      </c>
      <c r="X832" s="8">
        <f t="shared" si="175"/>
        <v>4376637.7946931617</v>
      </c>
      <c r="Y832" s="10">
        <f t="shared" si="170"/>
        <v>0.14736311475607405</v>
      </c>
      <c r="Z832" s="10">
        <f t="shared" si="163"/>
        <v>0.38387903661970663</v>
      </c>
      <c r="AA832" s="10"/>
    </row>
    <row r="833" spans="6:27" x14ac:dyDescent="0.2">
      <c r="F833">
        <v>5.9380293557699956E-2</v>
      </c>
      <c r="G833" s="1">
        <f t="shared" si="164"/>
        <v>59.380293557699957</v>
      </c>
      <c r="H833">
        <v>221.05518406117616</v>
      </c>
      <c r="I833" s="1">
        <v>600</v>
      </c>
      <c r="J833" s="1"/>
      <c r="K833" s="5">
        <v>5.2926343135484135</v>
      </c>
      <c r="L833" s="4">
        <f t="shared" si="171"/>
        <v>5292.634313548414</v>
      </c>
      <c r="M833" s="5">
        <v>30.63123781230783</v>
      </c>
      <c r="N833" s="4">
        <v>700</v>
      </c>
      <c r="P833" s="8">
        <f t="shared" si="158"/>
        <v>6856.4697993355112</v>
      </c>
      <c r="Q833" s="8">
        <f t="shared" si="172"/>
        <v>2445581.4266069666</v>
      </c>
      <c r="R833" s="10">
        <f t="shared" si="159"/>
        <v>8.7304846113306772E-2</v>
      </c>
      <c r="S833" s="8">
        <f t="shared" si="160"/>
        <v>4469.4523808485483</v>
      </c>
      <c r="T833" s="8">
        <f t="shared" si="173"/>
        <v>677628.49432348623</v>
      </c>
      <c r="U833" s="10">
        <f t="shared" si="174"/>
        <v>0.15553349880845413</v>
      </c>
      <c r="V833" s="10"/>
      <c r="W833" s="8">
        <f t="shared" si="162"/>
        <v>7221.1375067955769</v>
      </c>
      <c r="X833" s="8">
        <f t="shared" si="175"/>
        <v>3719124.5663645044</v>
      </c>
      <c r="Y833" s="10">
        <f t="shared" si="170"/>
        <v>0.1327690807634084</v>
      </c>
      <c r="Z833" s="10">
        <f t="shared" si="163"/>
        <v>0.36437491785715492</v>
      </c>
      <c r="AA833" s="10"/>
    </row>
    <row r="834" spans="6:27" x14ac:dyDescent="0.2">
      <c r="F834">
        <v>3.7046980462348104E-2</v>
      </c>
      <c r="G834" s="1">
        <f t="shared" si="164"/>
        <v>37.046980462348102</v>
      </c>
      <c r="H834">
        <v>223.93821187697924</v>
      </c>
      <c r="I834" s="1">
        <v>600</v>
      </c>
      <c r="J834" s="1"/>
      <c r="K834" s="5">
        <v>4.6981248832114826</v>
      </c>
      <c r="L834" s="4">
        <f t="shared" si="171"/>
        <v>4698.1248832114825</v>
      </c>
      <c r="M834" s="5">
        <v>30.825070527906366</v>
      </c>
      <c r="N834" s="4">
        <v>700</v>
      </c>
      <c r="P834" s="8">
        <f t="shared" si="158"/>
        <v>6712.6323197707961</v>
      </c>
      <c r="Q834" s="8">
        <f t="shared" si="172"/>
        <v>4058240.2119527771</v>
      </c>
      <c r="R834" s="10">
        <f t="shared" si="159"/>
        <v>0.18386058443333589</v>
      </c>
      <c r="S834" s="8">
        <f t="shared" si="160"/>
        <v>4369.3107916583685</v>
      </c>
      <c r="T834" s="8">
        <f t="shared" si="173"/>
        <v>108118.70680389959</v>
      </c>
      <c r="U834" s="10">
        <f t="shared" si="174"/>
        <v>6.9988367641761695E-2</v>
      </c>
      <c r="V834" s="10"/>
      <c r="W834" s="8">
        <f t="shared" si="162"/>
        <v>6951.9023649676346</v>
      </c>
      <c r="X834" s="8">
        <f t="shared" si="175"/>
        <v>5079512.9372711023</v>
      </c>
      <c r="Y834" s="10">
        <f t="shared" si="170"/>
        <v>0.23012985148899387</v>
      </c>
      <c r="Z834" s="10">
        <f t="shared" si="163"/>
        <v>0.47971851276451055</v>
      </c>
      <c r="AA834" s="10"/>
    </row>
    <row r="835" spans="6:27" x14ac:dyDescent="0.2">
      <c r="F835">
        <v>7.1418059060322309E-2</v>
      </c>
      <c r="G835" s="1">
        <f t="shared" si="164"/>
        <v>71.418059060322307</v>
      </c>
      <c r="H835">
        <v>225.26782661910389</v>
      </c>
      <c r="I835" s="1">
        <v>600</v>
      </c>
      <c r="J835" s="1"/>
      <c r="K835" s="5">
        <v>4.8413797884713725</v>
      </c>
      <c r="L835" s="4">
        <f t="shared" si="171"/>
        <v>4841.3797884713722</v>
      </c>
      <c r="M835" s="5">
        <v>30.941024336010315</v>
      </c>
      <c r="N835" s="4">
        <v>700</v>
      </c>
      <c r="P835" s="8">
        <f t="shared" si="158"/>
        <v>6628.8903841045349</v>
      </c>
      <c r="Q835" s="8">
        <f t="shared" si="172"/>
        <v>3195194.129500824</v>
      </c>
      <c r="R835" s="10">
        <f t="shared" si="159"/>
        <v>0.13631980118625947</v>
      </c>
      <c r="S835" s="8">
        <f t="shared" si="160"/>
        <v>4311.127675788257</v>
      </c>
      <c r="T835" s="8">
        <f t="shared" si="173"/>
        <v>281167.30300490715</v>
      </c>
      <c r="U835" s="10">
        <f t="shared" si="174"/>
        <v>0.10952499821348206</v>
      </c>
      <c r="V835" s="10"/>
      <c r="W835" s="8">
        <f t="shared" si="162"/>
        <v>6799.1299958736499</v>
      </c>
      <c r="X835" s="8">
        <f t="shared" si="175"/>
        <v>3832785.8745836616</v>
      </c>
      <c r="Y835" s="10">
        <f t="shared" si="170"/>
        <v>0.16352202314992817</v>
      </c>
      <c r="Z835" s="10">
        <f t="shared" si="163"/>
        <v>0.4043785641573106</v>
      </c>
      <c r="AA835" s="10"/>
    </row>
    <row r="836" spans="6:27" x14ac:dyDescent="0.2">
      <c r="F836">
        <v>3.796300338104476E-2</v>
      </c>
      <c r="G836" s="1">
        <f t="shared" si="164"/>
        <v>37.963003381044757</v>
      </c>
      <c r="H836">
        <v>225.53697625560829</v>
      </c>
      <c r="I836" s="1">
        <v>600</v>
      </c>
      <c r="J836" s="1"/>
      <c r="K836" s="5">
        <v>5.0302641684456306</v>
      </c>
      <c r="L836" s="4">
        <f t="shared" si="171"/>
        <v>5030.2641684456303</v>
      </c>
      <c r="M836" s="5">
        <v>31.011504536357009</v>
      </c>
      <c r="N836" s="4">
        <v>700</v>
      </c>
      <c r="P836" s="8">
        <f t="shared" si="158"/>
        <v>6578.8065404606059</v>
      </c>
      <c r="Q836" s="8">
        <f t="shared" si="172"/>
        <v>2397983.4779257672</v>
      </c>
      <c r="R836" s="10">
        <f t="shared" si="159"/>
        <v>9.4768629590398459E-2</v>
      </c>
      <c r="S836" s="8">
        <f t="shared" si="160"/>
        <v>4276.3718676897661</v>
      </c>
      <c r="T836" s="8">
        <f t="shared" si="173"/>
        <v>568353.60113897035</v>
      </c>
      <c r="U836" s="10">
        <f t="shared" si="174"/>
        <v>0.14987131401268328</v>
      </c>
      <c r="V836" s="10"/>
      <c r="W836" s="8">
        <f t="shared" si="162"/>
        <v>6709.1172064870261</v>
      </c>
      <c r="X836" s="8">
        <f t="shared" si="175"/>
        <v>2818547.5233408245</v>
      </c>
      <c r="Y836" s="10">
        <f t="shared" si="170"/>
        <v>0.11138937723352003</v>
      </c>
      <c r="Z836" s="10">
        <f t="shared" si="163"/>
        <v>0.33375047151055837</v>
      </c>
      <c r="AA836" s="10"/>
    </row>
    <row r="837" spans="6:27" x14ac:dyDescent="0.2">
      <c r="F837">
        <v>4.6807670254968625E-2</v>
      </c>
      <c r="G837" s="1">
        <f t="shared" si="164"/>
        <v>46.807670254968627</v>
      </c>
      <c r="H837">
        <v>241.49060148151352</v>
      </c>
      <c r="I837" s="1">
        <v>600</v>
      </c>
      <c r="J837" s="1"/>
      <c r="K837" s="5">
        <v>4.8667406976388508</v>
      </c>
      <c r="L837" s="4">
        <f t="shared" si="171"/>
        <v>4866.7406976388511</v>
      </c>
      <c r="M837" s="5">
        <v>31.206474343663032</v>
      </c>
      <c r="N837" s="4">
        <v>700</v>
      </c>
      <c r="P837" s="8">
        <f t="shared" si="158"/>
        <v>6443.3800527337635</v>
      </c>
      <c r="Q837" s="8">
        <f t="shared" si="172"/>
        <v>2485791.6560341013</v>
      </c>
      <c r="R837" s="10">
        <f t="shared" si="159"/>
        <v>0.10495141807706543</v>
      </c>
      <c r="S837" s="8">
        <f t="shared" si="160"/>
        <v>4182.5499625040966</v>
      </c>
      <c r="T837" s="8">
        <f t="shared" si="173"/>
        <v>468116.96204423578</v>
      </c>
      <c r="U837" s="10">
        <f t="shared" si="174"/>
        <v>0.14058499879944222</v>
      </c>
      <c r="V837" s="10"/>
      <c r="W837" s="8">
        <f t="shared" si="162"/>
        <v>6470.6613329024285</v>
      </c>
      <c r="X837" s="8">
        <f t="shared" si="175"/>
        <v>2572561.404224318</v>
      </c>
      <c r="Y837" s="10">
        <f t="shared" si="170"/>
        <v>0.10861488202692923</v>
      </c>
      <c r="Z837" s="10">
        <f t="shared" si="163"/>
        <v>0.32956771994072664</v>
      </c>
      <c r="AA837" s="10"/>
    </row>
    <row r="838" spans="6:27" x14ac:dyDescent="0.2">
      <c r="F838">
        <v>3.2208434695187325E-2</v>
      </c>
      <c r="G838" s="1">
        <f t="shared" si="164"/>
        <v>32.208434695187329</v>
      </c>
      <c r="H838">
        <v>248.38679815806168</v>
      </c>
      <c r="I838" s="1">
        <v>600</v>
      </c>
      <c r="J838" s="1"/>
      <c r="K838" s="5">
        <v>5.597777346776053</v>
      </c>
      <c r="L838" s="4">
        <f t="shared" si="171"/>
        <v>5597.7773467760526</v>
      </c>
      <c r="M838" s="5">
        <v>31.476292719949814</v>
      </c>
      <c r="N838" s="4">
        <v>700</v>
      </c>
      <c r="P838" s="8">
        <f t="shared" si="158"/>
        <v>6263.2111171353708</v>
      </c>
      <c r="Q838" s="8">
        <f t="shared" si="172"/>
        <v>442802.10273461789</v>
      </c>
      <c r="R838" s="10">
        <f t="shared" si="159"/>
        <v>1.413118018213228E-2</v>
      </c>
      <c r="S838" s="8">
        <f t="shared" si="160"/>
        <v>4058.0887465757005</v>
      </c>
      <c r="T838" s="8">
        <f t="shared" si="173"/>
        <v>2370640.9855869198</v>
      </c>
      <c r="U838" s="10">
        <f t="shared" si="174"/>
        <v>0.27505356230131417</v>
      </c>
      <c r="V838" s="10"/>
      <c r="W838" s="8">
        <f t="shared" si="162"/>
        <v>6164.1743754438612</v>
      </c>
      <c r="X838" s="8">
        <f t="shared" si="175"/>
        <v>320805.59408372245</v>
      </c>
      <c r="Y838" s="10">
        <f t="shared" si="170"/>
        <v>1.0237895496512637E-2</v>
      </c>
      <c r="Z838" s="10">
        <f t="shared" si="163"/>
        <v>0.10118248611549648</v>
      </c>
      <c r="AA838" s="10"/>
    </row>
    <row r="839" spans="6:27" x14ac:dyDescent="0.2">
      <c r="F839">
        <v>3.3469027390215331E-2</v>
      </c>
      <c r="G839" s="1">
        <f t="shared" si="164"/>
        <v>33.469027390215331</v>
      </c>
      <c r="H839">
        <v>257.47722022027972</v>
      </c>
      <c r="I839" s="1">
        <v>600</v>
      </c>
      <c r="J839" s="1"/>
      <c r="K839" s="5">
        <v>4.1634789756295518</v>
      </c>
      <c r="L839" s="4">
        <f t="shared" si="171"/>
        <v>4163.4789756295522</v>
      </c>
      <c r="M839" s="5">
        <v>31.69494650326067</v>
      </c>
      <c r="N839" s="4">
        <v>700</v>
      </c>
      <c r="P839" s="8">
        <f t="shared" si="158"/>
        <v>6123.0566792752952</v>
      </c>
      <c r="Q839" s="8">
        <f t="shared" si="172"/>
        <v>3839944.7766255233</v>
      </c>
      <c r="R839" s="10">
        <f t="shared" si="159"/>
        <v>0.22151963483342366</v>
      </c>
      <c r="S839" s="8">
        <f t="shared" si="160"/>
        <v>3961.5531076067773</v>
      </c>
      <c r="T839" s="8">
        <f t="shared" si="173"/>
        <v>40774.056176751117</v>
      </c>
      <c r="U839" s="10">
        <f t="shared" si="174"/>
        <v>4.8499312523186712E-2</v>
      </c>
      <c r="V839" s="10"/>
      <c r="W839" s="8">
        <f t="shared" si="162"/>
        <v>5933.847116592091</v>
      </c>
      <c r="X839" s="8">
        <f t="shared" si="175"/>
        <v>3134203.3545351555</v>
      </c>
      <c r="Y839" s="10">
        <f t="shared" si="170"/>
        <v>0.18080665816252883</v>
      </c>
      <c r="Z839" s="10">
        <f t="shared" si="163"/>
        <v>0.42521366177785119</v>
      </c>
      <c r="AA839" s="10"/>
    </row>
    <row r="840" spans="6:27" x14ac:dyDescent="0.2">
      <c r="F840">
        <v>2.9004660134420792E-2</v>
      </c>
      <c r="G840" s="1">
        <f t="shared" si="164"/>
        <v>29.004660134420792</v>
      </c>
      <c r="H840">
        <v>261.78845547839438</v>
      </c>
      <c r="I840" s="1">
        <v>600</v>
      </c>
      <c r="J840" s="1"/>
      <c r="K840" s="5">
        <v>5.9305182294539298</v>
      </c>
      <c r="L840" s="4">
        <f t="shared" si="171"/>
        <v>5930.51822945393</v>
      </c>
      <c r="M840" s="5">
        <v>31.730715042625125</v>
      </c>
      <c r="N840" s="4">
        <v>700</v>
      </c>
      <c r="P840" s="8">
        <f t="shared" si="158"/>
        <v>6100.6079365070618</v>
      </c>
      <c r="Q840" s="8">
        <f t="shared" si="172"/>
        <v>28930.508445420215</v>
      </c>
      <c r="R840" s="10">
        <f t="shared" si="159"/>
        <v>8.225660407969801E-4</v>
      </c>
      <c r="S840" s="8">
        <f t="shared" si="160"/>
        <v>3946.1139622678384</v>
      </c>
      <c r="T840" s="8">
        <f t="shared" si="173"/>
        <v>3937860.2956263693</v>
      </c>
      <c r="U840" s="10">
        <f t="shared" si="174"/>
        <v>0.33460891450102015</v>
      </c>
      <c r="V840" s="10"/>
      <c r="W840" s="8">
        <f t="shared" si="162"/>
        <v>5897.5899972974603</v>
      </c>
      <c r="X840" s="8">
        <f t="shared" si="175"/>
        <v>1084.2684729503635</v>
      </c>
      <c r="Y840" s="10">
        <f t="shared" si="170"/>
        <v>3.0828439349359435E-5</v>
      </c>
      <c r="Z840" s="10">
        <f t="shared" si="163"/>
        <v>5.5523363865457066E-3</v>
      </c>
      <c r="AA840" s="10"/>
    </row>
    <row r="841" spans="6:27" x14ac:dyDescent="0.2">
      <c r="F841">
        <v>4.5610837963731735E-2</v>
      </c>
      <c r="G841" s="1">
        <f t="shared" si="164"/>
        <v>45.610837963731733</v>
      </c>
      <c r="H841">
        <v>268.54088816342892</v>
      </c>
      <c r="I841" s="1">
        <v>600</v>
      </c>
      <c r="J841" s="1"/>
      <c r="K841" s="5">
        <v>4.2992917498297896</v>
      </c>
      <c r="L841" s="4">
        <f t="shared" si="171"/>
        <v>4299.2917498297893</v>
      </c>
      <c r="M841" s="5">
        <v>31.823527748438135</v>
      </c>
      <c r="N841" s="4">
        <v>700</v>
      </c>
      <c r="P841" s="8">
        <f t="shared" ref="P841:P904" si="176">(((8.314*N841)/$M841)*(1+P$5/($M841-P$4))-P$3/($M841^2))</f>
        <v>6042.9685172958389</v>
      </c>
      <c r="Q841" s="8">
        <f t="shared" si="172"/>
        <v>3040408.6694008517</v>
      </c>
      <c r="R841" s="10">
        <f t="shared" ref="R841:R904" si="177">(ABS(P841-L841)/L841)^2</f>
        <v>0.16448947995287286</v>
      </c>
      <c r="S841" s="8">
        <f t="shared" ref="S841:S904" si="178">(((8.314*N841)/$M841)*(1+S$5/($M841-S$4))-S$3/($M841^2))</f>
        <v>3906.5016744120862</v>
      </c>
      <c r="T841" s="8">
        <f t="shared" si="173"/>
        <v>154284.04334664487</v>
      </c>
      <c r="U841" s="10">
        <f t="shared" ref="U841:U904" si="179">ABS(S841-L841)/L841</f>
        <v>9.1361577272176003E-2</v>
      </c>
      <c r="V841" s="10"/>
      <c r="W841" s="8">
        <f t="shared" ref="W841:W904" si="180">(((8.314*N841)/$M841)*(1+W$5/($M841-W$4))-W$3/($M841^2))</f>
        <v>5805.2809058149833</v>
      </c>
      <c r="X841" s="8">
        <f t="shared" si="175"/>
        <v>2268003.337944997</v>
      </c>
      <c r="Y841" s="10">
        <f t="shared" si="170"/>
        <v>0.12270149514587085</v>
      </c>
      <c r="Z841" s="10">
        <f t="shared" ref="Z841:Z904" si="181">(ABS(W841-L841)/L841)</f>
        <v>0.3502877319374329</v>
      </c>
      <c r="AA841" s="10"/>
    </row>
    <row r="842" spans="6:27" x14ac:dyDescent="0.2">
      <c r="F842">
        <v>2.7317808571988934E-2</v>
      </c>
      <c r="G842" s="1">
        <f t="shared" si="164"/>
        <v>27.317808571988934</v>
      </c>
      <c r="H842">
        <v>281.58759658747556</v>
      </c>
      <c r="I842" s="1">
        <v>600</v>
      </c>
      <c r="J842" s="1"/>
      <c r="K842" s="5">
        <v>5.9494403267972045</v>
      </c>
      <c r="L842" s="4">
        <f t="shared" si="171"/>
        <v>5949.4403267972048</v>
      </c>
      <c r="M842" s="5">
        <v>31.90227329951756</v>
      </c>
      <c r="N842" s="4">
        <v>700</v>
      </c>
      <c r="P842" s="8">
        <f t="shared" si="176"/>
        <v>5994.7459186353226</v>
      </c>
      <c r="Q842" s="8">
        <f t="shared" si="172"/>
        <v>2052.5966518021291</v>
      </c>
      <c r="R842" s="10">
        <f t="shared" si="177"/>
        <v>5.7989770551601228E-5</v>
      </c>
      <c r="S842" s="8">
        <f t="shared" si="178"/>
        <v>3873.3934471170451</v>
      </c>
      <c r="T842" s="8">
        <f t="shared" si="173"/>
        <v>4309970.6466297274</v>
      </c>
      <c r="U842" s="10">
        <f t="shared" si="179"/>
        <v>0.3489482649870983</v>
      </c>
      <c r="V842" s="10"/>
      <c r="W842" s="8">
        <f t="shared" si="180"/>
        <v>5728.9093264506919</v>
      </c>
      <c r="X842" s="8">
        <f t="shared" si="175"/>
        <v>48633.922113833665</v>
      </c>
      <c r="Y842" s="10">
        <f t="shared" si="170"/>
        <v>1.3740010644222437E-3</v>
      </c>
      <c r="Z842" s="10">
        <f t="shared" si="181"/>
        <v>3.7067520343587103E-2</v>
      </c>
      <c r="AA842" s="10"/>
    </row>
    <row r="843" spans="6:27" x14ac:dyDescent="0.2">
      <c r="F843">
        <v>2.8135535203283085E-2</v>
      </c>
      <c r="G843" s="1">
        <f t="shared" ref="G843:G872" si="182">F843*1000</f>
        <v>28.135535203283084</v>
      </c>
      <c r="H843">
        <v>282.63661283092887</v>
      </c>
      <c r="I843" s="1">
        <v>600</v>
      </c>
      <c r="J843" s="1"/>
      <c r="K843" s="5">
        <v>4.3612282083015117</v>
      </c>
      <c r="L843" s="4">
        <f t="shared" si="171"/>
        <v>4361.2282083015116</v>
      </c>
      <c r="M843" s="5">
        <v>31.943346735632801</v>
      </c>
      <c r="N843" s="4">
        <v>700</v>
      </c>
      <c r="P843" s="8">
        <f t="shared" si="176"/>
        <v>5969.8371600858281</v>
      </c>
      <c r="Q843" s="8">
        <f t="shared" si="172"/>
        <v>2587622.7597606378</v>
      </c>
      <c r="R843" s="10">
        <f t="shared" si="177"/>
        <v>0.13604523573743715</v>
      </c>
      <c r="S843" s="8">
        <f t="shared" si="178"/>
        <v>3856.3034019183433</v>
      </c>
      <c r="T843" s="8">
        <f t="shared" si="173"/>
        <v>254949.06010107999</v>
      </c>
      <c r="U843" s="10">
        <f t="shared" si="179"/>
        <v>0.11577582787849852</v>
      </c>
      <c r="V843" s="10"/>
      <c r="W843" s="8">
        <f t="shared" si="180"/>
        <v>5689.7621887571549</v>
      </c>
      <c r="X843" s="8">
        <f t="shared" si="175"/>
        <v>1765002.5372253158</v>
      </c>
      <c r="Y843" s="10">
        <f t="shared" si="170"/>
        <v>9.2795669441477838E-2</v>
      </c>
      <c r="Z843" s="10">
        <f t="shared" si="181"/>
        <v>0.30462381627423329</v>
      </c>
      <c r="AA843" s="10"/>
    </row>
    <row r="844" spans="6:27" x14ac:dyDescent="0.2">
      <c r="F844">
        <v>3.5389916518672723E-2</v>
      </c>
      <c r="G844" s="1">
        <f t="shared" si="182"/>
        <v>35.38991651867272</v>
      </c>
      <c r="H844">
        <v>297.82057131612703</v>
      </c>
      <c r="I844" s="1">
        <v>600</v>
      </c>
      <c r="J844" s="1"/>
      <c r="K844" s="5">
        <v>5.0312297288227823</v>
      </c>
      <c r="L844" s="4">
        <f t="shared" si="171"/>
        <v>5031.2297288227819</v>
      </c>
      <c r="M844" s="5">
        <v>32.026494555420236</v>
      </c>
      <c r="N844" s="4">
        <v>700</v>
      </c>
      <c r="P844" s="8">
        <f t="shared" si="176"/>
        <v>5919.916926877966</v>
      </c>
      <c r="Q844" s="8">
        <f t="shared" si="172"/>
        <v>789764.93598717405</v>
      </c>
      <c r="R844" s="10">
        <f t="shared" si="177"/>
        <v>3.1199637793196094E-2</v>
      </c>
      <c r="S844" s="8">
        <f t="shared" si="178"/>
        <v>3822.0766115658575</v>
      </c>
      <c r="T844" s="8">
        <f t="shared" si="173"/>
        <v>1462051.2609721376</v>
      </c>
      <c r="U844" s="10">
        <f t="shared" si="179"/>
        <v>0.24032953819022781</v>
      </c>
      <c r="V844" s="10"/>
      <c r="W844" s="8">
        <f t="shared" si="180"/>
        <v>5611.9173473090559</v>
      </c>
      <c r="X844" s="8">
        <f t="shared" si="175"/>
        <v>337198.11026326049</v>
      </c>
      <c r="Y844" s="10">
        <f t="shared" si="170"/>
        <v>1.3321000243716546E-2</v>
      </c>
      <c r="Z844" s="10">
        <f t="shared" si="181"/>
        <v>0.11541663763823891</v>
      </c>
      <c r="AA844" s="10"/>
    </row>
    <row r="845" spans="6:27" x14ac:dyDescent="0.2">
      <c r="F845">
        <v>2.5119324904007822E-2</v>
      </c>
      <c r="G845" s="1">
        <f t="shared" si="182"/>
        <v>25.119324904007822</v>
      </c>
      <c r="H845">
        <v>302.20155560938963</v>
      </c>
      <c r="I845" s="1">
        <v>600</v>
      </c>
      <c r="J845" s="1"/>
      <c r="K845" s="5">
        <v>5.9373820919803624</v>
      </c>
      <c r="L845" s="4">
        <f t="shared" si="171"/>
        <v>5937.382091980362</v>
      </c>
      <c r="M845" s="5">
        <v>32.047385101856314</v>
      </c>
      <c r="N845" s="4">
        <v>700</v>
      </c>
      <c r="P845" s="8">
        <f t="shared" si="176"/>
        <v>5907.4796391398704</v>
      </c>
      <c r="Q845" s="8">
        <f t="shared" si="172"/>
        <v>894.15668587782443</v>
      </c>
      <c r="R845" s="10">
        <f t="shared" si="177"/>
        <v>2.5364343833738089E-5</v>
      </c>
      <c r="S845" s="8">
        <f t="shared" si="178"/>
        <v>3813.5541786624008</v>
      </c>
      <c r="T845" s="8">
        <f t="shared" si="173"/>
        <v>4510645.0053885253</v>
      </c>
      <c r="U845" s="10">
        <f t="shared" si="179"/>
        <v>0.35770443613299224</v>
      </c>
      <c r="V845" s="10"/>
      <c r="W845" s="8">
        <f t="shared" si="180"/>
        <v>5592.6485515340792</v>
      </c>
      <c r="X845" s="8">
        <f t="shared" si="175"/>
        <v>118841.21390862894</v>
      </c>
      <c r="Y845" s="10">
        <f t="shared" si="170"/>
        <v>3.3711422827845997E-3</v>
      </c>
      <c r="Z845" s="10">
        <f t="shared" si="181"/>
        <v>5.8061538756603755E-2</v>
      </c>
      <c r="AA845" s="10"/>
    </row>
    <row r="846" spans="6:27" x14ac:dyDescent="0.2">
      <c r="F846">
        <v>2.3629011553732794E-2</v>
      </c>
      <c r="G846" s="1">
        <f t="shared" si="182"/>
        <v>23.629011553732795</v>
      </c>
      <c r="H846">
        <v>322.08405014326792</v>
      </c>
      <c r="I846" s="1">
        <v>600</v>
      </c>
      <c r="J846" s="1"/>
      <c r="K846" s="5">
        <v>3.5493320910995436</v>
      </c>
      <c r="L846" s="4">
        <f t="shared" si="171"/>
        <v>3549.3320910995435</v>
      </c>
      <c r="M846" s="5">
        <v>32.134850766556013</v>
      </c>
      <c r="N846" s="4">
        <v>700</v>
      </c>
      <c r="P846" s="8">
        <f t="shared" si="176"/>
        <v>5855.8577208029128</v>
      </c>
      <c r="Q846" s="8">
        <f t="shared" si="172"/>
        <v>5320060.4804785242</v>
      </c>
      <c r="R846" s="10">
        <f t="shared" si="177"/>
        <v>0.42230215541387583</v>
      </c>
      <c r="S846" s="8">
        <f t="shared" si="178"/>
        <v>3778.202251424284</v>
      </c>
      <c r="T846" s="8">
        <f t="shared" si="173"/>
        <v>52381.550287072416</v>
      </c>
      <c r="U846" s="10">
        <f t="shared" si="179"/>
        <v>6.4482599669573065E-2</v>
      </c>
      <c r="V846" s="10"/>
      <c r="W846" s="8">
        <f t="shared" si="180"/>
        <v>5513.2018932794062</v>
      </c>
      <c r="X846" s="8">
        <f t="shared" si="175"/>
        <v>3856784.5999139734</v>
      </c>
      <c r="Y846" s="10">
        <f t="shared" si="170"/>
        <v>0.30614848374133791</v>
      </c>
      <c r="Z846" s="10">
        <f t="shared" si="181"/>
        <v>0.55330686218529579</v>
      </c>
      <c r="AA846" s="10"/>
    </row>
    <row r="847" spans="6:27" x14ac:dyDescent="0.2">
      <c r="F847">
        <v>2.2909356304291237E-2</v>
      </c>
      <c r="G847" s="1">
        <f t="shared" si="182"/>
        <v>22.909356304291236</v>
      </c>
      <c r="H847">
        <v>323.53349679129798</v>
      </c>
      <c r="I847" s="1">
        <v>600</v>
      </c>
      <c r="J847" s="1"/>
      <c r="K847" s="5">
        <v>5.5122815181006057</v>
      </c>
      <c r="L847" s="4">
        <f t="shared" si="171"/>
        <v>5512.2815181006054</v>
      </c>
      <c r="M847" s="5">
        <v>32.148496217505993</v>
      </c>
      <c r="N847" s="4">
        <v>700</v>
      </c>
      <c r="P847" s="8">
        <f t="shared" si="176"/>
        <v>5847.8693120020107</v>
      </c>
      <c r="Q847" s="8">
        <f t="shared" si="172"/>
        <v>112619.16741561212</v>
      </c>
      <c r="R847" s="10">
        <f t="shared" si="177"/>
        <v>3.7063765001964931E-3</v>
      </c>
      <c r="S847" s="8">
        <f t="shared" si="178"/>
        <v>3772.7346359345142</v>
      </c>
      <c r="T847" s="8">
        <f t="shared" si="173"/>
        <v>3026023.3552537686</v>
      </c>
      <c r="U847" s="10">
        <f t="shared" si="179"/>
        <v>0.31557656778848542</v>
      </c>
      <c r="V847" s="10"/>
      <c r="W847" s="8">
        <f t="shared" si="180"/>
        <v>5500.9834183772809</v>
      </c>
      <c r="X847" s="8">
        <f t="shared" si="175"/>
        <v>127.64705735818316</v>
      </c>
      <c r="Y847" s="10">
        <f t="shared" si="170"/>
        <v>4.2009549934394049E-6</v>
      </c>
      <c r="Z847" s="10">
        <f t="shared" si="181"/>
        <v>2.0496231344906812E-3</v>
      </c>
      <c r="AA847" s="10"/>
    </row>
    <row r="848" spans="6:27" x14ac:dyDescent="0.2">
      <c r="F848">
        <v>3.6699325220247825E-2</v>
      </c>
      <c r="G848" s="1">
        <f t="shared" si="182"/>
        <v>36.699325220247822</v>
      </c>
      <c r="H848">
        <v>335.32838340451303</v>
      </c>
      <c r="I848" s="1">
        <v>600</v>
      </c>
      <c r="J848" s="1"/>
      <c r="K848" s="5">
        <v>3.3690252381815688</v>
      </c>
      <c r="L848" s="4">
        <f t="shared" si="171"/>
        <v>3369.025238181569</v>
      </c>
      <c r="M848" s="5">
        <v>32.339521461399976</v>
      </c>
      <c r="N848" s="4">
        <v>700</v>
      </c>
      <c r="P848" s="8">
        <f t="shared" si="176"/>
        <v>5737.8429200582668</v>
      </c>
      <c r="Q848" s="8">
        <f t="shared" si="172"/>
        <v>5611297.2099716924</v>
      </c>
      <c r="R848" s="10">
        <f t="shared" si="177"/>
        <v>0.49437299956554809</v>
      </c>
      <c r="S848" s="8">
        <f t="shared" si="178"/>
        <v>3697.5107578113598</v>
      </c>
      <c r="T848" s="8">
        <f t="shared" si="173"/>
        <v>107902.73660645369</v>
      </c>
      <c r="U848" s="10">
        <f t="shared" si="179"/>
        <v>9.750165000458437E-2</v>
      </c>
      <c r="V848" s="10"/>
      <c r="W848" s="8">
        <f t="shared" si="180"/>
        <v>5334.7267899791141</v>
      </c>
      <c r="X848" s="8">
        <f t="shared" si="175"/>
        <v>3863982.5907392767</v>
      </c>
      <c r="Y848" s="10">
        <f t="shared" si="170"/>
        <v>0.34042906518267829</v>
      </c>
      <c r="Z848" s="10">
        <f t="shared" si="181"/>
        <v>0.58346299384166456</v>
      </c>
      <c r="AA848" s="10"/>
    </row>
    <row r="849" spans="6:27" x14ac:dyDescent="0.2">
      <c r="F849">
        <v>1.9286806232201734E-2</v>
      </c>
      <c r="G849" s="1">
        <f t="shared" si="182"/>
        <v>19.286806232201734</v>
      </c>
      <c r="H849">
        <v>355.97204142765742</v>
      </c>
      <c r="I849" s="1">
        <v>600</v>
      </c>
      <c r="J849" s="1"/>
      <c r="K849" s="5">
        <v>5.3817921794851067</v>
      </c>
      <c r="L849" s="4">
        <f t="shared" si="171"/>
        <v>5381.7921794851063</v>
      </c>
      <c r="M849" s="5">
        <v>32.368210976460432</v>
      </c>
      <c r="N849" s="4">
        <v>700</v>
      </c>
      <c r="P849" s="8">
        <f t="shared" si="176"/>
        <v>5721.6043959020435</v>
      </c>
      <c r="Q849" s="8">
        <f t="shared" si="172"/>
        <v>115472.34242619136</v>
      </c>
      <c r="R849" s="10">
        <f t="shared" si="177"/>
        <v>3.9867970598617903E-3</v>
      </c>
      <c r="S849" s="8">
        <f t="shared" si="178"/>
        <v>3686.42177180717</v>
      </c>
      <c r="T849" s="8">
        <f t="shared" si="173"/>
        <v>2874280.8192300522</v>
      </c>
      <c r="U849" s="10">
        <f t="shared" si="179"/>
        <v>0.31501967209743464</v>
      </c>
      <c r="V849" s="10"/>
      <c r="W849" s="8">
        <f t="shared" si="180"/>
        <v>5310.5059462157142</v>
      </c>
      <c r="X849" s="8">
        <f t="shared" si="175"/>
        <v>5081.727053738191</v>
      </c>
      <c r="Y849" s="10">
        <f t="shared" si="170"/>
        <v>1.7545166272013045E-4</v>
      </c>
      <c r="Z849" s="10">
        <f t="shared" si="181"/>
        <v>1.3245816800791503E-2</v>
      </c>
      <c r="AA849" s="10"/>
    </row>
    <row r="850" spans="6:27" x14ac:dyDescent="0.2">
      <c r="F850">
        <v>1.8159255198039622E-2</v>
      </c>
      <c r="G850" s="1">
        <f t="shared" si="182"/>
        <v>18.159255198039624</v>
      </c>
      <c r="H850">
        <v>386.57389824722344</v>
      </c>
      <c r="I850" s="1">
        <v>600</v>
      </c>
      <c r="J850" s="1"/>
      <c r="K850" s="5">
        <v>4.4172788999415875</v>
      </c>
      <c r="L850" s="4">
        <f t="shared" si="171"/>
        <v>4417.278899941588</v>
      </c>
      <c r="M850" s="5">
        <v>32.467603948492965</v>
      </c>
      <c r="N850" s="4">
        <v>700</v>
      </c>
      <c r="P850" s="8">
        <f t="shared" si="176"/>
        <v>5665.9112885806662</v>
      </c>
      <c r="Q850" s="8">
        <f t="shared" si="172"/>
        <v>1559082.8419585302</v>
      </c>
      <c r="R850" s="10">
        <f t="shared" si="177"/>
        <v>7.9902349632423431E-2</v>
      </c>
      <c r="S850" s="8">
        <f t="shared" si="178"/>
        <v>3648.4156678015324</v>
      </c>
      <c r="T850" s="8">
        <f t="shared" si="173"/>
        <v>591150.66973685287</v>
      </c>
      <c r="U850" s="10">
        <f t="shared" si="179"/>
        <v>0.17405811350291298</v>
      </c>
      <c r="V850" s="10"/>
      <c r="W850" s="8">
        <f t="shared" si="180"/>
        <v>5228.0434884116576</v>
      </c>
      <c r="X850" s="8">
        <f t="shared" si="175"/>
        <v>657339.21791704139</v>
      </c>
      <c r="Y850" s="10">
        <f t="shared" si="170"/>
        <v>3.3688362544694248E-2</v>
      </c>
      <c r="Z850" s="10">
        <f t="shared" si="181"/>
        <v>0.18354389814072886</v>
      </c>
      <c r="AA850" s="10"/>
    </row>
    <row r="851" spans="6:27" x14ac:dyDescent="0.2">
      <c r="F851">
        <v>1.7711415677330561E-2</v>
      </c>
      <c r="G851" s="1">
        <f t="shared" si="182"/>
        <v>17.71141567733056</v>
      </c>
      <c r="H851">
        <v>396.80953832659185</v>
      </c>
      <c r="I851" s="1">
        <v>600</v>
      </c>
      <c r="J851" s="1"/>
      <c r="K851" s="5">
        <v>3.8221352425578483</v>
      </c>
      <c r="L851" s="4">
        <f t="shared" si="171"/>
        <v>3822.1352425578484</v>
      </c>
      <c r="M851" s="5">
        <v>32.468999698462213</v>
      </c>
      <c r="N851" s="4">
        <v>700</v>
      </c>
      <c r="P851" s="8">
        <f t="shared" si="176"/>
        <v>5665.1353804832352</v>
      </c>
      <c r="Q851" s="8">
        <f t="shared" si="172"/>
        <v>3396649.5083929948</v>
      </c>
      <c r="R851" s="10">
        <f t="shared" si="177"/>
        <v>0.23250839341350363</v>
      </c>
      <c r="S851" s="8">
        <f t="shared" si="178"/>
        <v>3647.8864535065395</v>
      </c>
      <c r="T851" s="8">
        <f t="shared" si="173"/>
        <v>30362.640485847551</v>
      </c>
      <c r="U851" s="10">
        <f t="shared" si="179"/>
        <v>4.5589383418755784E-2</v>
      </c>
      <c r="V851" s="10"/>
      <c r="W851" s="8">
        <f t="shared" si="180"/>
        <v>5226.9012311786864</v>
      </c>
      <c r="X851" s="8">
        <f t="shared" si="175"/>
        <v>1973367.4827858803</v>
      </c>
      <c r="Y851" s="10">
        <f t="shared" si="170"/>
        <v>0.135081497782817</v>
      </c>
      <c r="Z851" s="10">
        <f t="shared" si="181"/>
        <v>0.36753434911966665</v>
      </c>
      <c r="AA851" s="10"/>
    </row>
    <row r="852" spans="6:27" x14ac:dyDescent="0.2">
      <c r="F852">
        <v>2.7293271025185133E-2</v>
      </c>
      <c r="G852" s="1">
        <f t="shared" si="182"/>
        <v>27.293271025185131</v>
      </c>
      <c r="H852">
        <v>406.29376139406645</v>
      </c>
      <c r="I852" s="1">
        <v>600</v>
      </c>
      <c r="J852" s="1"/>
      <c r="K852" s="5">
        <v>4.1514268739272371</v>
      </c>
      <c r="L852" s="4">
        <f t="shared" si="171"/>
        <v>4151.4268739272375</v>
      </c>
      <c r="M852" s="5">
        <v>32.49395093304998</v>
      </c>
      <c r="N852" s="4">
        <v>700</v>
      </c>
      <c r="P852" s="8">
        <f t="shared" si="176"/>
        <v>5651.293394631969</v>
      </c>
      <c r="Q852" s="8">
        <f t="shared" si="172"/>
        <v>2249599.5799309169</v>
      </c>
      <c r="R852" s="10">
        <f t="shared" si="177"/>
        <v>0.13053002990481849</v>
      </c>
      <c r="S852" s="8">
        <f t="shared" si="178"/>
        <v>3638.446715937614</v>
      </c>
      <c r="T852" s="8">
        <f t="shared" si="173"/>
        <v>263148.64249105903</v>
      </c>
      <c r="U852" s="10">
        <f t="shared" si="179"/>
        <v>0.12356719112923835</v>
      </c>
      <c r="V852" s="10"/>
      <c r="W852" s="8">
        <f t="shared" si="180"/>
        <v>5206.5539372265721</v>
      </c>
      <c r="X852" s="8">
        <f t="shared" si="175"/>
        <v>1113293.1197066782</v>
      </c>
      <c r="Y852" s="10">
        <f t="shared" si="170"/>
        <v>6.4597355682562821E-2</v>
      </c>
      <c r="Z852" s="10">
        <f t="shared" si="181"/>
        <v>0.25416009852563959</v>
      </c>
      <c r="AA852" s="10"/>
    </row>
    <row r="853" spans="6:27" x14ac:dyDescent="0.2">
      <c r="F853">
        <v>2.5083623860046436E-2</v>
      </c>
      <c r="G853" s="1">
        <f t="shared" si="182"/>
        <v>25.083623860046437</v>
      </c>
      <c r="H853">
        <v>428.24253818815384</v>
      </c>
      <c r="I853" s="1">
        <v>600</v>
      </c>
      <c r="J853" s="1"/>
      <c r="K853" s="5">
        <v>3.9242543898855322</v>
      </c>
      <c r="L853" s="4">
        <f t="shared" si="171"/>
        <v>3924.2543898855324</v>
      </c>
      <c r="M853" s="5">
        <v>32.516936429146149</v>
      </c>
      <c r="N853" s="4">
        <v>700</v>
      </c>
      <c r="P853" s="8">
        <f t="shared" si="176"/>
        <v>5638.5896838027493</v>
      </c>
      <c r="Q853" s="8">
        <f t="shared" si="172"/>
        <v>2938945.4999702303</v>
      </c>
      <c r="R853" s="10">
        <f t="shared" si="177"/>
        <v>0.19084343595429529</v>
      </c>
      <c r="S853" s="8">
        <f t="shared" si="178"/>
        <v>3629.7854067884309</v>
      </c>
      <c r="T853" s="8">
        <f t="shared" si="173"/>
        <v>86711.982006241044</v>
      </c>
      <c r="U853" s="10">
        <f t="shared" si="179"/>
        <v>7.5038199321652774E-2</v>
      </c>
      <c r="V853" s="10"/>
      <c r="W853" s="8">
        <f t="shared" si="180"/>
        <v>5187.9301696760158</v>
      </c>
      <c r="X853" s="8">
        <f t="shared" si="175"/>
        <v>1596876.4764290862</v>
      </c>
      <c r="Y853" s="10">
        <f t="shared" si="170"/>
        <v>0.10369480943399664</v>
      </c>
      <c r="Z853" s="10">
        <f t="shared" si="181"/>
        <v>0.32201678439795128</v>
      </c>
      <c r="AA853" s="10"/>
    </row>
    <row r="854" spans="6:27" x14ac:dyDescent="0.2">
      <c r="F854">
        <v>1.5827167003748189E-2</v>
      </c>
      <c r="G854" s="1">
        <f t="shared" si="182"/>
        <v>15.827167003748189</v>
      </c>
      <c r="H854">
        <v>429.3309363139922</v>
      </c>
      <c r="I854" s="1">
        <v>600</v>
      </c>
      <c r="J854" s="1"/>
      <c r="K854" s="5">
        <v>3.947839201763347</v>
      </c>
      <c r="L854" s="4">
        <f t="shared" si="171"/>
        <v>3947.8392017633469</v>
      </c>
      <c r="M854" s="5">
        <v>32.552865247646523</v>
      </c>
      <c r="N854" s="4">
        <v>700</v>
      </c>
      <c r="P854" s="8">
        <f t="shared" si="176"/>
        <v>5618.8235988968545</v>
      </c>
      <c r="Q854" s="8">
        <f t="shared" si="172"/>
        <v>2792188.8554636319</v>
      </c>
      <c r="R854" s="10">
        <f t="shared" si="177"/>
        <v>0.17915373998789536</v>
      </c>
      <c r="S854" s="8">
        <f t="shared" si="178"/>
        <v>3616.3131396332474</v>
      </c>
      <c r="T854" s="8">
        <f t="shared" si="173"/>
        <v>109909.52987149058</v>
      </c>
      <c r="U854" s="10">
        <f t="shared" si="179"/>
        <v>8.3976586985108112E-2</v>
      </c>
      <c r="V854" s="10"/>
      <c r="W854" s="8">
        <f t="shared" si="180"/>
        <v>5159.0481841040973</v>
      </c>
      <c r="X854" s="8">
        <f t="shared" si="175"/>
        <v>1467027.1989029164</v>
      </c>
      <c r="Y854" s="10">
        <f t="shared" si="170"/>
        <v>9.4128091956653406E-2</v>
      </c>
      <c r="Z854" s="10">
        <f t="shared" si="181"/>
        <v>0.30680301816744471</v>
      </c>
      <c r="AA854" s="10"/>
    </row>
    <row r="855" spans="6:27" x14ac:dyDescent="0.2">
      <c r="F855">
        <v>3.4260320944159893E-2</v>
      </c>
      <c r="G855" s="1">
        <f t="shared" si="182"/>
        <v>34.260320944159893</v>
      </c>
      <c r="H855">
        <v>446.42861609687048</v>
      </c>
      <c r="I855" s="1">
        <v>600</v>
      </c>
      <c r="J855" s="1"/>
      <c r="K855" s="5">
        <v>5.9151739639871694</v>
      </c>
      <c r="L855" s="4">
        <f t="shared" si="171"/>
        <v>5915.1739639871694</v>
      </c>
      <c r="M855" s="5">
        <v>32.62236113450237</v>
      </c>
      <c r="N855" s="4">
        <v>700</v>
      </c>
      <c r="P855" s="8">
        <f t="shared" si="176"/>
        <v>5580.903448578154</v>
      </c>
      <c r="Q855" s="8">
        <f t="shared" si="172"/>
        <v>111736.77747180879</v>
      </c>
      <c r="R855" s="10">
        <f t="shared" si="177"/>
        <v>3.1934571907182535E-3</v>
      </c>
      <c r="S855" s="8">
        <f t="shared" si="178"/>
        <v>3590.4813988277588</v>
      </c>
      <c r="T855" s="8">
        <f t="shared" si="173"/>
        <v>5404195.5225074403</v>
      </c>
      <c r="U855" s="10">
        <f t="shared" si="179"/>
        <v>0.39300493600232739</v>
      </c>
      <c r="V855" s="10"/>
      <c r="W855" s="8">
        <f t="shared" si="180"/>
        <v>5103.9622592545384</v>
      </c>
      <c r="X855" s="8">
        <f t="shared" si="175"/>
        <v>658064.42989522126</v>
      </c>
      <c r="Y855" s="10">
        <f t="shared" si="170"/>
        <v>1.8807599728164811E-2</v>
      </c>
      <c r="Z855" s="10">
        <f t="shared" si="181"/>
        <v>0.13714080256497266</v>
      </c>
      <c r="AA855" s="10"/>
    </row>
    <row r="856" spans="6:27" x14ac:dyDescent="0.2">
      <c r="F856">
        <v>1.5089419885870564E-2</v>
      </c>
      <c r="G856" s="1">
        <f t="shared" si="182"/>
        <v>15.089419885870564</v>
      </c>
      <c r="H856">
        <v>463.23389604307977</v>
      </c>
      <c r="I856" s="1">
        <v>600</v>
      </c>
      <c r="J856" s="1"/>
      <c r="K856" s="5">
        <v>4.2746455604117335</v>
      </c>
      <c r="L856" s="4">
        <f t="shared" si="171"/>
        <v>4274.6455604117336</v>
      </c>
      <c r="M856" s="5">
        <v>32.724313111466479</v>
      </c>
      <c r="N856" s="4">
        <v>700</v>
      </c>
      <c r="P856" s="8">
        <f t="shared" si="176"/>
        <v>5526.0087392667019</v>
      </c>
      <c r="Q856" s="8">
        <f t="shared" si="172"/>
        <v>1565909.8053940113</v>
      </c>
      <c r="R856" s="10">
        <f t="shared" si="177"/>
        <v>8.5697178420389125E-2</v>
      </c>
      <c r="S856" s="8">
        <f t="shared" si="178"/>
        <v>3553.1191488535933</v>
      </c>
      <c r="T856" s="8">
        <f t="shared" si="173"/>
        <v>520600.36257596692</v>
      </c>
      <c r="U856" s="10">
        <f t="shared" si="179"/>
        <v>0.16879210249390664</v>
      </c>
      <c r="V856" s="10"/>
      <c r="W856" s="8">
        <f t="shared" si="180"/>
        <v>5024.9609195380599</v>
      </c>
      <c r="X856" s="8">
        <f t="shared" si="175"/>
        <v>562973.13814086793</v>
      </c>
      <c r="Y856" s="10">
        <f t="shared" si="170"/>
        <v>3.0809698808294365E-2</v>
      </c>
      <c r="Z856" s="10">
        <f t="shared" si="181"/>
        <v>0.17552691761748215</v>
      </c>
      <c r="AA856" s="10"/>
    </row>
    <row r="857" spans="6:27" x14ac:dyDescent="0.2">
      <c r="F857">
        <v>1.3835570341238352E-2</v>
      </c>
      <c r="G857" s="1">
        <f t="shared" si="182"/>
        <v>13.835570341238352</v>
      </c>
      <c r="H857">
        <v>494.53842912525118</v>
      </c>
      <c r="I857" s="1">
        <v>600</v>
      </c>
      <c r="J857" s="1"/>
      <c r="K857" s="5">
        <v>4.057059530966816</v>
      </c>
      <c r="L857" s="4">
        <f t="shared" si="171"/>
        <v>4057.0595309668161</v>
      </c>
      <c r="M857" s="5">
        <v>32.724798421530451</v>
      </c>
      <c r="N857" s="4">
        <v>700</v>
      </c>
      <c r="P857" s="8">
        <f t="shared" si="176"/>
        <v>5525.7494950219807</v>
      </c>
      <c r="Q857" s="8">
        <f t="shared" si="172"/>
        <v>2157050.2105163606</v>
      </c>
      <c r="R857" s="10">
        <f t="shared" si="177"/>
        <v>0.13105014137299001</v>
      </c>
      <c r="S857" s="8">
        <f t="shared" si="178"/>
        <v>3552.9427950574559</v>
      </c>
      <c r="T857" s="8">
        <f t="shared" si="173"/>
        <v>254133.68342390758</v>
      </c>
      <c r="U857" s="10">
        <f t="shared" si="179"/>
        <v>0.12425667704935718</v>
      </c>
      <c r="V857" s="10"/>
      <c r="W857" s="8">
        <f t="shared" si="180"/>
        <v>5024.5898970570388</v>
      </c>
      <c r="X857" s="8">
        <f t="shared" si="175"/>
        <v>936115.00930668041</v>
      </c>
      <c r="Y857" s="10">
        <f t="shared" si="170"/>
        <v>5.6873040651961151E-2</v>
      </c>
      <c r="Z857" s="10">
        <f t="shared" si="181"/>
        <v>0.23848069240917838</v>
      </c>
      <c r="AA857" s="10"/>
    </row>
    <row r="858" spans="6:27" x14ac:dyDescent="0.2">
      <c r="F858">
        <v>1.1958818329769335E-2</v>
      </c>
      <c r="G858" s="1">
        <f t="shared" si="182"/>
        <v>11.958818329769334</v>
      </c>
      <c r="H858">
        <v>564.62653392516506</v>
      </c>
      <c r="I858" s="1">
        <v>600</v>
      </c>
      <c r="J858" s="1"/>
      <c r="K858" s="5">
        <v>5.5056098868616337</v>
      </c>
      <c r="L858" s="4">
        <f t="shared" si="171"/>
        <v>5505.6098868616336</v>
      </c>
      <c r="M858" s="5">
        <v>32.725659818693067</v>
      </c>
      <c r="N858" s="4">
        <v>700</v>
      </c>
      <c r="P858" s="8">
        <f t="shared" si="176"/>
        <v>5525.2893993722164</v>
      </c>
      <c r="Q858" s="8">
        <f t="shared" si="172"/>
        <v>387.2832126541831</v>
      </c>
      <c r="R858" s="10">
        <f t="shared" si="177"/>
        <v>1.2776673650628843E-5</v>
      </c>
      <c r="S858" s="8">
        <f t="shared" si="178"/>
        <v>3552.6298119812905</v>
      </c>
      <c r="T858" s="8">
        <f t="shared" si="173"/>
        <v>3814131.1728796307</v>
      </c>
      <c r="U858" s="10">
        <f t="shared" si="179"/>
        <v>0.35472547365567192</v>
      </c>
      <c r="V858" s="10"/>
      <c r="W858" s="8">
        <f t="shared" si="180"/>
        <v>5023.9314697429309</v>
      </c>
      <c r="X858" s="8">
        <f t="shared" si="175"/>
        <v>232014.09751797901</v>
      </c>
      <c r="Y858" s="10">
        <f t="shared" si="170"/>
        <v>7.6542651720341113E-3</v>
      </c>
      <c r="Z858" s="10">
        <f t="shared" si="181"/>
        <v>8.7488657390739008E-2</v>
      </c>
      <c r="AA858" s="10"/>
    </row>
    <row r="859" spans="6:27" x14ac:dyDescent="0.2">
      <c r="F859">
        <v>1.0562721121112652E-2</v>
      </c>
      <c r="G859" s="1">
        <f t="shared" si="182"/>
        <v>10.562721121112652</v>
      </c>
      <c r="H859">
        <v>587.36172699924407</v>
      </c>
      <c r="I859" s="1">
        <v>600</v>
      </c>
      <c r="J859" s="1"/>
      <c r="K859" s="5">
        <v>3.7574223958789319</v>
      </c>
      <c r="L859" s="4">
        <f t="shared" si="171"/>
        <v>3757.4223958789321</v>
      </c>
      <c r="M859" s="5">
        <v>32.738130262868808</v>
      </c>
      <c r="N859" s="4">
        <v>700</v>
      </c>
      <c r="P859" s="8">
        <f t="shared" si="176"/>
        <v>5518.6354426353164</v>
      </c>
      <c r="Q859" s="8">
        <f t="shared" si="172"/>
        <v>3101871.3960649059</v>
      </c>
      <c r="R859" s="10">
        <f t="shared" si="177"/>
        <v>0.21970692647730755</v>
      </c>
      <c r="S859" s="8">
        <f t="shared" si="178"/>
        <v>3548.1037196179973</v>
      </c>
      <c r="T859" s="8">
        <f t="shared" si="173"/>
        <v>43814.308231630035</v>
      </c>
      <c r="U859" s="10">
        <f t="shared" si="179"/>
        <v>5.5708050415229193E-2</v>
      </c>
      <c r="V859" s="10"/>
      <c r="W859" s="8">
        <f t="shared" si="180"/>
        <v>5014.4160193877524</v>
      </c>
      <c r="X859" s="8">
        <f t="shared" si="175"/>
        <v>1580032.969541834</v>
      </c>
      <c r="Y859" s="10">
        <f t="shared" si="170"/>
        <v>0.11191443588255898</v>
      </c>
      <c r="Z859" s="10">
        <f t="shared" si="181"/>
        <v>0.33453615033738726</v>
      </c>
      <c r="AA859" s="10"/>
    </row>
    <row r="860" spans="6:27" x14ac:dyDescent="0.2">
      <c r="F860">
        <v>1.5340870004625499E-2</v>
      </c>
      <c r="G860" s="1">
        <f t="shared" si="182"/>
        <v>15.340870004625499</v>
      </c>
      <c r="H860">
        <v>593.69405899532808</v>
      </c>
      <c r="I860" s="1">
        <v>600</v>
      </c>
      <c r="J860" s="1"/>
      <c r="K860" s="5">
        <v>4.1687129836383656</v>
      </c>
      <c r="L860" s="4">
        <f t="shared" si="171"/>
        <v>4168.7129836383656</v>
      </c>
      <c r="M860" s="5">
        <v>32.817300089550272</v>
      </c>
      <c r="N860" s="4">
        <v>700</v>
      </c>
      <c r="P860" s="8">
        <f t="shared" si="176"/>
        <v>5476.6889621794771</v>
      </c>
      <c r="Q860" s="8">
        <f t="shared" si="172"/>
        <v>1710801.1604405784</v>
      </c>
      <c r="R860" s="10">
        <f t="shared" si="177"/>
        <v>9.8445426833928984E-2</v>
      </c>
      <c r="S860" s="8">
        <f t="shared" si="178"/>
        <v>3519.5844289023007</v>
      </c>
      <c r="T860" s="8">
        <f t="shared" si="173"/>
        <v>421367.88057373237</v>
      </c>
      <c r="U860" s="10">
        <f t="shared" si="179"/>
        <v>0.15571437930215071</v>
      </c>
      <c r="V860" s="10"/>
      <c r="W860" s="8">
        <f t="shared" si="180"/>
        <v>4954.7222722603128</v>
      </c>
      <c r="X860" s="8">
        <f t="shared" si="175"/>
        <v>617810.60179997957</v>
      </c>
      <c r="Y860" s="10">
        <f t="shared" si="170"/>
        <v>3.5550962790475621E-2</v>
      </c>
      <c r="Z860" s="10">
        <f t="shared" si="181"/>
        <v>0.18854962951561485</v>
      </c>
      <c r="AA860" s="10"/>
    </row>
    <row r="861" spans="6:27" x14ac:dyDescent="0.2">
      <c r="F861">
        <v>1.0102338155608809E-2</v>
      </c>
      <c r="G861" s="1">
        <f t="shared" si="182"/>
        <v>10.102338155608809</v>
      </c>
      <c r="H861">
        <v>634.51411899875427</v>
      </c>
      <c r="I861" s="1">
        <v>600</v>
      </c>
      <c r="J861" s="1"/>
      <c r="K861" s="5">
        <v>3.8051503769819264</v>
      </c>
      <c r="L861" s="4">
        <f t="shared" si="171"/>
        <v>3805.1503769819265</v>
      </c>
      <c r="M861" s="5">
        <v>32.865173415514846</v>
      </c>
      <c r="N861" s="4">
        <v>700</v>
      </c>
      <c r="P861" s="8">
        <f t="shared" si="176"/>
        <v>5451.5706302213293</v>
      </c>
      <c r="Q861" s="8">
        <f t="shared" si="172"/>
        <v>2710699.6502768993</v>
      </c>
      <c r="R861" s="10">
        <f t="shared" si="177"/>
        <v>0.18721375356506173</v>
      </c>
      <c r="S861" s="8">
        <f t="shared" si="178"/>
        <v>3502.5174249728052</v>
      </c>
      <c r="T861" s="8">
        <f t="shared" si="173"/>
        <v>91586.703641755084</v>
      </c>
      <c r="U861" s="10">
        <f t="shared" si="179"/>
        <v>7.9532455232204535E-2</v>
      </c>
      <c r="V861" s="10"/>
      <c r="W861" s="8">
        <f t="shared" si="180"/>
        <v>4919.215778646394</v>
      </c>
      <c r="X861" s="8">
        <f t="shared" si="175"/>
        <v>1241141.7191858115</v>
      </c>
      <c r="Y861" s="10">
        <f t="shared" si="170"/>
        <v>8.5719124186714651E-2</v>
      </c>
      <c r="Z861" s="10">
        <f t="shared" si="181"/>
        <v>0.29277828503274395</v>
      </c>
      <c r="AA861" s="10"/>
    </row>
    <row r="862" spans="6:27" x14ac:dyDescent="0.2">
      <c r="F862">
        <v>1.8270005156419241E-2</v>
      </c>
      <c r="G862" s="1">
        <f t="shared" si="182"/>
        <v>18.270005156419241</v>
      </c>
      <c r="H862">
        <v>661.82725696923899</v>
      </c>
      <c r="I862" s="1">
        <v>600</v>
      </c>
      <c r="J862" s="1"/>
      <c r="K862" s="5">
        <v>5.803887312672301</v>
      </c>
      <c r="L862" s="4">
        <f t="shared" si="171"/>
        <v>5803.8873126723011</v>
      </c>
      <c r="M862" s="5">
        <v>32.892771252499351</v>
      </c>
      <c r="N862" s="4">
        <v>700</v>
      </c>
      <c r="P862" s="8">
        <f t="shared" si="176"/>
        <v>5437.1739481408213</v>
      </c>
      <c r="Q862" s="8">
        <f t="shared" si="172"/>
        <v>134478.69172599798</v>
      </c>
      <c r="R862" s="10">
        <f t="shared" si="177"/>
        <v>3.9922297999675036E-3</v>
      </c>
      <c r="S862" s="8">
        <f t="shared" si="178"/>
        <v>3492.7390735092531</v>
      </c>
      <c r="T862" s="8">
        <f t="shared" si="173"/>
        <v>5341406.1833864572</v>
      </c>
      <c r="U862" s="10">
        <f t="shared" si="179"/>
        <v>0.39820694556161518</v>
      </c>
      <c r="V862" s="10"/>
      <c r="W862" s="8">
        <f t="shared" si="180"/>
        <v>4898.9452397796595</v>
      </c>
      <c r="X862" s="8">
        <f t="shared" si="175"/>
        <v>818920.155291231</v>
      </c>
      <c r="Y862" s="10">
        <f t="shared" si="170"/>
        <v>2.4311044417422972E-2</v>
      </c>
      <c r="Z862" s="10">
        <f t="shared" si="181"/>
        <v>0.15591999364232598</v>
      </c>
      <c r="AA862" s="10"/>
    </row>
    <row r="863" spans="6:27" x14ac:dyDescent="0.2">
      <c r="F863">
        <v>9.0851021737710959E-3</v>
      </c>
      <c r="G863" s="1">
        <f t="shared" si="182"/>
        <v>9.0851021737710962</v>
      </c>
      <c r="H863">
        <v>752.7592723555714</v>
      </c>
      <c r="I863" s="1">
        <v>600</v>
      </c>
      <c r="J863" s="1"/>
      <c r="K863" s="5">
        <v>3.6591095843106212</v>
      </c>
      <c r="L863" s="4">
        <f t="shared" si="171"/>
        <v>3659.1095843106214</v>
      </c>
      <c r="M863" s="5">
        <v>32.984182222178397</v>
      </c>
      <c r="N863" s="4">
        <v>700</v>
      </c>
      <c r="P863" s="8">
        <f t="shared" si="176"/>
        <v>5389.9192055406511</v>
      </c>
      <c r="Q863" s="8">
        <f t="shared" si="172"/>
        <v>2995701.944942439</v>
      </c>
      <c r="R863" s="10">
        <f t="shared" si="177"/>
        <v>0.22374213052013509</v>
      </c>
      <c r="S863" s="8">
        <f t="shared" si="178"/>
        <v>3460.6620890402196</v>
      </c>
      <c r="T863" s="8">
        <f t="shared" si="173"/>
        <v>39381.40837909613</v>
      </c>
      <c r="U863" s="10">
        <f t="shared" si="179"/>
        <v>5.4233821288462283E-2</v>
      </c>
      <c r="V863" s="10"/>
      <c r="W863" s="8">
        <f t="shared" si="180"/>
        <v>4832.8176808185817</v>
      </c>
      <c r="X863" s="8">
        <f t="shared" si="175"/>
        <v>1377590.6958083396</v>
      </c>
      <c r="Y863" s="10">
        <f t="shared" si="170"/>
        <v>0.10288910009396667</v>
      </c>
      <c r="Z863" s="10">
        <f t="shared" si="181"/>
        <v>0.3207633085219796</v>
      </c>
      <c r="AA863" s="10"/>
    </row>
    <row r="864" spans="6:27" x14ac:dyDescent="0.2">
      <c r="F864">
        <v>8.2178030486485219E-3</v>
      </c>
      <c r="G864" s="1">
        <f t="shared" si="182"/>
        <v>8.2178030486485216</v>
      </c>
      <c r="H864">
        <v>765.55077320438386</v>
      </c>
      <c r="I864" s="1">
        <v>600</v>
      </c>
      <c r="J864" s="1"/>
      <c r="K864" s="5">
        <v>5.8436650790322133</v>
      </c>
      <c r="L864" s="4">
        <f t="shared" si="171"/>
        <v>5843.6650790322137</v>
      </c>
      <c r="M864" s="5">
        <v>32.994875966194272</v>
      </c>
      <c r="N864" s="4">
        <v>700</v>
      </c>
      <c r="P864" s="8">
        <f t="shared" si="176"/>
        <v>5384.4339253963499</v>
      </c>
      <c r="Q864" s="8">
        <f t="shared" si="172"/>
        <v>210893.25246972637</v>
      </c>
      <c r="R864" s="10">
        <f t="shared" si="177"/>
        <v>6.1757833264561458E-3</v>
      </c>
      <c r="S864" s="8">
        <f t="shared" si="178"/>
        <v>3456.940499818199</v>
      </c>
      <c r="T864" s="8">
        <f t="shared" si="173"/>
        <v>5696454.2170243161</v>
      </c>
      <c r="U864" s="10">
        <f t="shared" si="179"/>
        <v>0.40842939267308026</v>
      </c>
      <c r="V864" s="10"/>
      <c r="W864" s="8">
        <f t="shared" si="180"/>
        <v>4825.181837848444</v>
      </c>
      <c r="X864" s="8">
        <f t="shared" si="175"/>
        <v>1037308.1125721968</v>
      </c>
      <c r="Y864" s="10">
        <f t="shared" si="170"/>
        <v>3.037645856849153E-2</v>
      </c>
      <c r="Z864" s="10">
        <f t="shared" si="181"/>
        <v>0.17428843498204788</v>
      </c>
      <c r="AA864" s="10"/>
    </row>
    <row r="865" spans="6:27" x14ac:dyDescent="0.2">
      <c r="F865">
        <v>5.8638807270580745E-3</v>
      </c>
      <c r="G865" s="1">
        <f t="shared" si="182"/>
        <v>5.8638807270580742</v>
      </c>
      <c r="H865">
        <v>981.8687872255947</v>
      </c>
      <c r="I865" s="1">
        <v>600</v>
      </c>
      <c r="J865" s="1"/>
      <c r="K865" s="5">
        <v>5.7905375993287942</v>
      </c>
      <c r="L865" s="4">
        <f t="shared" si="171"/>
        <v>5790.5375993287944</v>
      </c>
      <c r="M865" s="5">
        <v>33.04788997496275</v>
      </c>
      <c r="N865" s="4">
        <v>700</v>
      </c>
      <c r="P865" s="8">
        <f t="shared" si="176"/>
        <v>5357.3718113077784</v>
      </c>
      <c r="Q865" s="8">
        <f t="shared" si="172"/>
        <v>187632.59991186773</v>
      </c>
      <c r="R865" s="10">
        <f t="shared" si="177"/>
        <v>5.59590746749224E-3</v>
      </c>
      <c r="S865" s="8">
        <f t="shared" si="178"/>
        <v>3438.5854183591709</v>
      </c>
      <c r="T865" s="8">
        <f t="shared" si="173"/>
        <v>5531679.0615677685</v>
      </c>
      <c r="U865" s="10">
        <f t="shared" si="179"/>
        <v>0.40617164479551054</v>
      </c>
      <c r="V865" s="10"/>
      <c r="W865" s="8">
        <f t="shared" si="180"/>
        <v>4787.6311259965742</v>
      </c>
      <c r="X865" s="8">
        <f t="shared" si="175"/>
        <v>1005821.3942516714</v>
      </c>
      <c r="Y865" s="10">
        <f t="shared" si="170"/>
        <v>2.9997364283712545E-2</v>
      </c>
      <c r="Z865" s="10">
        <f t="shared" si="181"/>
        <v>0.17319747193222118</v>
      </c>
      <c r="AA865" s="10"/>
    </row>
    <row r="866" spans="6:27" x14ac:dyDescent="0.2">
      <c r="F866">
        <v>5.1414144654355542E-3</v>
      </c>
      <c r="G866" s="1">
        <f t="shared" si="182"/>
        <v>5.1414144654355542</v>
      </c>
      <c r="H866">
        <v>1131.7831900811602</v>
      </c>
      <c r="I866" s="1">
        <v>600</v>
      </c>
      <c r="J866" s="1"/>
      <c r="K866" s="5">
        <v>5.321906593434317</v>
      </c>
      <c r="L866" s="4">
        <f t="shared" si="171"/>
        <v>5321.9065934343171</v>
      </c>
      <c r="M866" s="5">
        <v>33.080421828480418</v>
      </c>
      <c r="N866" s="4">
        <v>700</v>
      </c>
      <c r="P866" s="8">
        <f t="shared" si="176"/>
        <v>5340.8724962606057</v>
      </c>
      <c r="Q866" s="8">
        <f t="shared" si="172"/>
        <v>359.70547001622128</v>
      </c>
      <c r="R866" s="10">
        <f t="shared" si="177"/>
        <v>1.2700258086111597E-5</v>
      </c>
      <c r="S866" s="8">
        <f t="shared" si="178"/>
        <v>3427.3992945344348</v>
      </c>
      <c r="T866" s="8">
        <f t="shared" si="173"/>
        <v>3589157.9055849276</v>
      </c>
      <c r="U866" s="10">
        <f t="shared" si="179"/>
        <v>0.35598281661635184</v>
      </c>
      <c r="V866" s="10"/>
      <c r="W866" s="8">
        <f t="shared" si="180"/>
        <v>4764.8356894315466</v>
      </c>
      <c r="X866" s="8">
        <f t="shared" si="175"/>
        <v>310327.9920864639</v>
      </c>
      <c r="Y866" s="10">
        <f t="shared" si="170"/>
        <v>1.0956868658864581E-2</v>
      </c>
      <c r="Z866" s="10">
        <f t="shared" si="181"/>
        <v>0.10467506225870889</v>
      </c>
      <c r="AA866" s="10"/>
    </row>
    <row r="867" spans="6:27" x14ac:dyDescent="0.2">
      <c r="F867">
        <v>8.1867071781988876E-3</v>
      </c>
      <c r="G867" s="1">
        <f t="shared" si="182"/>
        <v>8.1867071781988869</v>
      </c>
      <c r="H867">
        <v>1205.3491795721102</v>
      </c>
      <c r="I867" s="1">
        <v>600</v>
      </c>
      <c r="J867" s="1"/>
      <c r="K867" s="5">
        <v>5.8230573577018641</v>
      </c>
      <c r="L867" s="4">
        <f t="shared" si="171"/>
        <v>5823.057357701864</v>
      </c>
      <c r="M867" s="5">
        <v>33.090882644780379</v>
      </c>
      <c r="N867" s="4">
        <v>700</v>
      </c>
      <c r="P867" s="8">
        <f t="shared" si="176"/>
        <v>5335.5842565969206</v>
      </c>
      <c r="Q867" s="8">
        <f t="shared" si="172"/>
        <v>237630.02430087043</v>
      </c>
      <c r="R867" s="10">
        <f t="shared" si="177"/>
        <v>7.0080820274739846E-3</v>
      </c>
      <c r="S867" s="8">
        <f t="shared" si="178"/>
        <v>3423.8147474946336</v>
      </c>
      <c r="T867" s="8">
        <f t="shared" si="173"/>
        <v>5756365.1026340043</v>
      </c>
      <c r="U867" s="10">
        <f t="shared" si="179"/>
        <v>0.41202455391133547</v>
      </c>
      <c r="V867" s="10"/>
      <c r="W867" s="8">
        <f t="shared" si="180"/>
        <v>4757.5451965373049</v>
      </c>
      <c r="X867" s="8">
        <f t="shared" si="175"/>
        <v>1135316.1655895694</v>
      </c>
      <c r="Y867" s="10">
        <f t="shared" si="170"/>
        <v>3.3482253932251925E-2</v>
      </c>
      <c r="Z867" s="10">
        <f t="shared" si="181"/>
        <v>0.18298156719257797</v>
      </c>
      <c r="AA867" s="10"/>
    </row>
    <row r="868" spans="6:27" x14ac:dyDescent="0.2">
      <c r="F868">
        <v>4.2325801713827878E-3</v>
      </c>
      <c r="G868" s="1">
        <f t="shared" si="182"/>
        <v>4.2325801713827875</v>
      </c>
      <c r="H868">
        <v>1307.2648201253483</v>
      </c>
      <c r="I868" s="1">
        <v>600</v>
      </c>
      <c r="J868" s="1"/>
      <c r="K868" s="5">
        <v>5.6725717121440118</v>
      </c>
      <c r="L868" s="4">
        <f t="shared" si="171"/>
        <v>5672.5717121440121</v>
      </c>
      <c r="M868" s="5">
        <v>33.0961596341266</v>
      </c>
      <c r="N868" s="4">
        <v>700</v>
      </c>
      <c r="P868" s="8">
        <f t="shared" si="176"/>
        <v>5332.9197569738872</v>
      </c>
      <c r="Q868" s="8">
        <f t="shared" si="172"/>
        <v>115363.45065088852</v>
      </c>
      <c r="R868" s="10">
        <f t="shared" si="177"/>
        <v>3.58515757043407E-3</v>
      </c>
      <c r="S868" s="8">
        <f t="shared" si="178"/>
        <v>3422.0087973748618</v>
      </c>
      <c r="T868" s="8">
        <f t="shared" si="173"/>
        <v>5065033.4333342137</v>
      </c>
      <c r="U868" s="10">
        <f t="shared" si="179"/>
        <v>0.39674472690245194</v>
      </c>
      <c r="V868" s="10"/>
      <c r="W868" s="8">
        <f t="shared" si="180"/>
        <v>4753.874740974944</v>
      </c>
      <c r="X868" s="8">
        <f t="shared" si="175"/>
        <v>844004.12483521958</v>
      </c>
      <c r="Y868" s="10">
        <f t="shared" si="170"/>
        <v>2.6229171895936734E-2</v>
      </c>
      <c r="Z868" s="10">
        <f t="shared" si="181"/>
        <v>0.16195422778037236</v>
      </c>
      <c r="AA868" s="10"/>
    </row>
    <row r="869" spans="6:27" x14ac:dyDescent="0.2">
      <c r="F869">
        <v>8.4252908081302001E-3</v>
      </c>
      <c r="G869" s="1">
        <f t="shared" si="182"/>
        <v>8.4252908081301996</v>
      </c>
      <c r="H869">
        <v>1333.9176581056181</v>
      </c>
      <c r="I869" s="1">
        <v>600</v>
      </c>
      <c r="J869" s="1"/>
      <c r="K869" s="5">
        <v>5.3516339813764171</v>
      </c>
      <c r="L869" s="4">
        <f t="shared" si="171"/>
        <v>5351.6339813764171</v>
      </c>
      <c r="M869" s="5">
        <v>33.136455024997552</v>
      </c>
      <c r="N869" s="4">
        <v>700</v>
      </c>
      <c r="P869" s="8">
        <f t="shared" si="176"/>
        <v>5312.643269864835</v>
      </c>
      <c r="Q869" s="8">
        <f t="shared" si="172"/>
        <v>1520.2755841794169</v>
      </c>
      <c r="R869" s="10">
        <f t="shared" si="177"/>
        <v>5.3082273497415237E-5</v>
      </c>
      <c r="S869" s="8">
        <f t="shared" si="178"/>
        <v>3408.268777185719</v>
      </c>
      <c r="T869" s="8">
        <f t="shared" si="173"/>
        <v>3776668.3168591536</v>
      </c>
      <c r="U869" s="10">
        <f t="shared" si="179"/>
        <v>0.36313492495069194</v>
      </c>
      <c r="V869" s="10"/>
      <c r="W869" s="8">
        <f t="shared" si="180"/>
        <v>4726.0062693133104</v>
      </c>
      <c r="X869" s="8">
        <f t="shared" si="175"/>
        <v>391410.03410131746</v>
      </c>
      <c r="Y869" s="10">
        <f t="shared" si="170"/>
        <v>1.3666558021461158E-2</v>
      </c>
      <c r="Z869" s="10">
        <f t="shared" si="181"/>
        <v>0.11690405476911893</v>
      </c>
      <c r="AA869" s="10"/>
    </row>
    <row r="870" spans="6:27" x14ac:dyDescent="0.2">
      <c r="F870">
        <v>2.6286055011219842E-3</v>
      </c>
      <c r="G870" s="1">
        <f t="shared" si="182"/>
        <v>2.6286055011219842</v>
      </c>
      <c r="H870">
        <v>1969.7996890855627</v>
      </c>
      <c r="I870" s="1">
        <v>600</v>
      </c>
      <c r="J870" s="1"/>
      <c r="K870" s="5">
        <v>5.8305694263768517</v>
      </c>
      <c r="L870" s="4">
        <f t="shared" si="171"/>
        <v>5830.5694263768519</v>
      </c>
      <c r="M870" s="5">
        <v>33.177696903653434</v>
      </c>
      <c r="N870" s="4">
        <v>700</v>
      </c>
      <c r="P870" s="8">
        <f t="shared" si="176"/>
        <v>5292.0175291000232</v>
      </c>
      <c r="Q870" s="8">
        <f t="shared" si="172"/>
        <v>290038.14606047177</v>
      </c>
      <c r="R870" s="10">
        <f t="shared" si="177"/>
        <v>8.5316529009795122E-3</v>
      </c>
      <c r="S870" s="8">
        <f t="shared" si="178"/>
        <v>3394.2975704191913</v>
      </c>
      <c r="T870" s="8">
        <f t="shared" si="173"/>
        <v>5935420.5561313843</v>
      </c>
      <c r="U870" s="10">
        <f t="shared" si="179"/>
        <v>0.4178445839159784</v>
      </c>
      <c r="V870" s="10"/>
      <c r="W870" s="8">
        <f t="shared" si="180"/>
        <v>4697.7719407885361</v>
      </c>
      <c r="X870" s="8">
        <f t="shared" si="175"/>
        <v>1283230.1433552105</v>
      </c>
      <c r="Y870" s="10">
        <f t="shared" si="170"/>
        <v>3.7747014742323608E-2</v>
      </c>
      <c r="Z870" s="10">
        <f t="shared" si="181"/>
        <v>0.19428590978844454</v>
      </c>
      <c r="AA870" s="10"/>
    </row>
    <row r="871" spans="6:27" x14ac:dyDescent="0.2">
      <c r="F871">
        <v>2.4144804395490643E-3</v>
      </c>
      <c r="G871" s="1">
        <f t="shared" si="182"/>
        <v>2.4144804395490644</v>
      </c>
      <c r="H871">
        <v>2348.1837434671002</v>
      </c>
      <c r="I871" s="1">
        <v>600</v>
      </c>
      <c r="J871" s="1"/>
      <c r="K871" s="5">
        <v>5.1396235083417716</v>
      </c>
      <c r="L871" s="4">
        <f t="shared" si="171"/>
        <v>5139.6235083417714</v>
      </c>
      <c r="M871" s="5">
        <v>33.200137018584392</v>
      </c>
      <c r="N871" s="4">
        <v>700</v>
      </c>
      <c r="P871" s="8">
        <f t="shared" si="176"/>
        <v>5280.8484450078104</v>
      </c>
      <c r="Q871" s="8">
        <f t="shared" si="172"/>
        <v>19944.482736326714</v>
      </c>
      <c r="R871" s="10">
        <f t="shared" si="177"/>
        <v>7.5502296857475094E-4</v>
      </c>
      <c r="S871" s="8">
        <f t="shared" si="178"/>
        <v>3386.7343035445069</v>
      </c>
      <c r="T871" s="8">
        <f t="shared" si="173"/>
        <v>3072620.5642947862</v>
      </c>
      <c r="U871" s="10">
        <f t="shared" si="179"/>
        <v>0.3410540094916038</v>
      </c>
      <c r="V871" s="10"/>
      <c r="W871" s="8">
        <f t="shared" si="180"/>
        <v>4682.5305382224597</v>
      </c>
      <c r="X871" s="8">
        <f t="shared" si="175"/>
        <v>208933.98333249404</v>
      </c>
      <c r="Y871" s="10">
        <f t="shared" si="170"/>
        <v>7.9094533770245491E-3</v>
      </c>
      <c r="Z871" s="10">
        <f t="shared" si="181"/>
        <v>8.8935107674216876E-2</v>
      </c>
      <c r="AA871" s="10"/>
    </row>
    <row r="872" spans="6:27" x14ac:dyDescent="0.2">
      <c r="F872">
        <v>1.1984296893680975E-3</v>
      </c>
      <c r="G872" s="1">
        <f t="shared" si="182"/>
        <v>1.1984296893680975</v>
      </c>
      <c r="H872">
        <v>3904.5654055162918</v>
      </c>
      <c r="I872" s="1">
        <v>600</v>
      </c>
      <c r="J872" s="1"/>
      <c r="K872" s="5">
        <v>3.5157055331033669</v>
      </c>
      <c r="L872" s="4">
        <f t="shared" si="171"/>
        <v>3515.7055331033671</v>
      </c>
      <c r="M872" s="5">
        <v>33.378788892546766</v>
      </c>
      <c r="N872" s="4">
        <v>700</v>
      </c>
      <c r="P872" s="8">
        <f t="shared" si="176"/>
        <v>5193.2530091707131</v>
      </c>
      <c r="Q872" s="8">
        <f t="shared" si="172"/>
        <v>2814165.5344599229</v>
      </c>
      <c r="R872" s="10">
        <f t="shared" si="177"/>
        <v>0.22767988055308072</v>
      </c>
      <c r="S872" s="8">
        <f t="shared" si="178"/>
        <v>3327.4744050510049</v>
      </c>
      <c r="T872" s="8">
        <f t="shared" si="173"/>
        <v>35430.957567864789</v>
      </c>
      <c r="U872" s="10">
        <f t="shared" si="179"/>
        <v>5.3540072193192963E-2</v>
      </c>
      <c r="V872" s="10"/>
      <c r="W872" s="8">
        <f t="shared" si="180"/>
        <v>4564.1493874986372</v>
      </c>
      <c r="X872" s="8">
        <f t="shared" si="175"/>
        <v>1099234.5158192103</v>
      </c>
      <c r="Y872" s="10">
        <f t="shared" si="170"/>
        <v>8.8933497406922205E-2</v>
      </c>
      <c r="Z872" s="10">
        <f t="shared" si="181"/>
        <v>0.29821719837548305</v>
      </c>
      <c r="AA872" s="10"/>
    </row>
    <row r="873" spans="6:27" x14ac:dyDescent="0.2">
      <c r="G873" s="1"/>
      <c r="I873" s="1"/>
      <c r="J873" s="1"/>
      <c r="K873" s="5">
        <v>5.8231469076611182</v>
      </c>
      <c r="L873" s="4">
        <f t="shared" si="171"/>
        <v>5823.1469076611183</v>
      </c>
      <c r="M873" s="5">
        <v>33.385262592161141</v>
      </c>
      <c r="N873" s="4">
        <v>700</v>
      </c>
      <c r="P873" s="8">
        <f t="shared" si="176"/>
        <v>5190.1224264033854</v>
      </c>
      <c r="Q873" s="8">
        <f t="shared" si="172"/>
        <v>400719.99387162196</v>
      </c>
      <c r="R873" s="10">
        <f t="shared" si="177"/>
        <v>1.181749748611078E-2</v>
      </c>
      <c r="S873" s="8">
        <f t="shared" si="178"/>
        <v>3325.3583599067397</v>
      </c>
      <c r="T873" s="8">
        <f t="shared" si="173"/>
        <v>6238947.6292929277</v>
      </c>
      <c r="U873" s="10">
        <f t="shared" si="179"/>
        <v>0.42894135891852703</v>
      </c>
      <c r="V873" s="10"/>
      <c r="W873" s="8">
        <f t="shared" si="180"/>
        <v>4559.9560183289286</v>
      </c>
      <c r="X873" s="8">
        <f t="shared" si="175"/>
        <v>1595651.2228918483</v>
      </c>
      <c r="Y873" s="10">
        <f t="shared" si="170"/>
        <v>4.7056809252385527E-2</v>
      </c>
      <c r="Z873" s="10">
        <f t="shared" si="181"/>
        <v>0.21692581508982633</v>
      </c>
      <c r="AA873" s="10"/>
    </row>
    <row r="874" spans="6:27" x14ac:dyDescent="0.2">
      <c r="F874">
        <v>5.5249083517619209</v>
      </c>
      <c r="G874" s="1">
        <f>F874*1000</f>
        <v>5524.908351761921</v>
      </c>
      <c r="H874">
        <v>29.875929907093962</v>
      </c>
      <c r="I874" s="1">
        <v>700</v>
      </c>
      <c r="J874" s="1"/>
      <c r="K874" s="5">
        <v>4.4804696366495511</v>
      </c>
      <c r="L874" s="4">
        <f t="shared" si="171"/>
        <v>4480.4696366495509</v>
      </c>
      <c r="M874" s="5">
        <v>33.387072212316561</v>
      </c>
      <c r="N874" s="4">
        <v>700</v>
      </c>
      <c r="P874" s="8">
        <f t="shared" si="176"/>
        <v>5189.247859416153</v>
      </c>
      <c r="Q874" s="8">
        <f t="shared" si="172"/>
        <v>502366.56906818302</v>
      </c>
      <c r="R874" s="10">
        <f t="shared" si="177"/>
        <v>2.5024975079991588E-2</v>
      </c>
      <c r="S874" s="8">
        <f t="shared" si="178"/>
        <v>3324.7672393940175</v>
      </c>
      <c r="T874" s="8">
        <f t="shared" si="173"/>
        <v>1335648.0310221869</v>
      </c>
      <c r="U874" s="10">
        <f t="shared" si="179"/>
        <v>0.2579422451169105</v>
      </c>
      <c r="V874" s="10"/>
      <c r="W874" s="8">
        <f t="shared" si="180"/>
        <v>4558.7850069764845</v>
      </c>
      <c r="X874" s="8">
        <f t="shared" si="175"/>
        <v>6133.29722944475</v>
      </c>
      <c r="Y874" s="10">
        <f t="shared" si="170"/>
        <v>3.0552512801504638E-4</v>
      </c>
      <c r="Z874" s="10">
        <f t="shared" si="181"/>
        <v>1.7479277102187218E-2</v>
      </c>
      <c r="AA874" s="10"/>
    </row>
    <row r="875" spans="6:27" x14ac:dyDescent="0.2">
      <c r="F875">
        <v>5.3062581368383501</v>
      </c>
      <c r="G875" s="1">
        <f t="shared" ref="G875:G938" si="183">F875*1000</f>
        <v>5306.2581368383499</v>
      </c>
      <c r="H875">
        <v>29.983286002364622</v>
      </c>
      <c r="I875" s="1">
        <v>700</v>
      </c>
      <c r="J875" s="1"/>
      <c r="K875" s="5">
        <v>5.6971325334603335</v>
      </c>
      <c r="L875" s="4">
        <f t="shared" si="171"/>
        <v>5697.1325334603334</v>
      </c>
      <c r="M875" s="5">
        <v>33.454381000539591</v>
      </c>
      <c r="N875" s="4">
        <v>700</v>
      </c>
      <c r="P875" s="8">
        <f t="shared" si="176"/>
        <v>5156.8844139829553</v>
      </c>
      <c r="Q875" s="8">
        <f t="shared" si="172"/>
        <v>291868.03059884347</v>
      </c>
      <c r="R875" s="10">
        <f t="shared" si="177"/>
        <v>8.9923640848255746E-3</v>
      </c>
      <c r="S875" s="8">
        <f t="shared" si="178"/>
        <v>3302.8997818492812</v>
      </c>
      <c r="T875" s="8">
        <f t="shared" si="173"/>
        <v>5732350.4688870301</v>
      </c>
      <c r="U875" s="10">
        <f t="shared" si="179"/>
        <v>0.42025224752088386</v>
      </c>
      <c r="V875" s="10"/>
      <c r="W875" s="8">
        <f t="shared" si="180"/>
        <v>4515.591831136052</v>
      </c>
      <c r="X875" s="8">
        <f t="shared" si="175"/>
        <v>1396038.4312489564</v>
      </c>
      <c r="Y875" s="10">
        <f t="shared" si="170"/>
        <v>4.3011513883319766E-2</v>
      </c>
      <c r="Z875" s="10">
        <f t="shared" si="181"/>
        <v>0.20739217411300689</v>
      </c>
      <c r="AA875" s="10"/>
    </row>
    <row r="876" spans="6:27" x14ac:dyDescent="0.2">
      <c r="F876">
        <v>5.5636526324293429</v>
      </c>
      <c r="G876" s="1">
        <f t="shared" si="183"/>
        <v>5563.6526324293427</v>
      </c>
      <c r="H876">
        <v>30.036298547818529</v>
      </c>
      <c r="I876" s="1">
        <v>700</v>
      </c>
      <c r="J876" s="1"/>
      <c r="K876" s="5">
        <v>5.6351626421347341</v>
      </c>
      <c r="L876" s="4">
        <f t="shared" si="171"/>
        <v>5635.1626421347337</v>
      </c>
      <c r="M876" s="5">
        <v>33.583197517639746</v>
      </c>
      <c r="N876" s="4">
        <v>700</v>
      </c>
      <c r="P876" s="8">
        <f t="shared" si="176"/>
        <v>5095.8364409423157</v>
      </c>
      <c r="Q876" s="8">
        <f t="shared" si="172"/>
        <v>290872.75129264453</v>
      </c>
      <c r="R876" s="10">
        <f t="shared" si="177"/>
        <v>9.1598872614975842E-3</v>
      </c>
      <c r="S876" s="8">
        <f t="shared" si="178"/>
        <v>3261.6879145721045</v>
      </c>
      <c r="T876" s="8">
        <f t="shared" si="173"/>
        <v>5633382.2823784966</v>
      </c>
      <c r="U876" s="10">
        <f t="shared" si="179"/>
        <v>0.42119010191753764</v>
      </c>
      <c r="V876" s="10"/>
      <c r="W876" s="8">
        <f t="shared" si="180"/>
        <v>4434.8524091643831</v>
      </c>
      <c r="X876" s="8">
        <f t="shared" si="175"/>
        <v>1440744.6553733374</v>
      </c>
      <c r="Y876" s="10">
        <f t="shared" si="170"/>
        <v>4.5370556565291723E-2</v>
      </c>
      <c r="Z876" s="10">
        <f t="shared" si="181"/>
        <v>0.21300365387779555</v>
      </c>
      <c r="AA876" s="10"/>
    </row>
    <row r="877" spans="6:27" x14ac:dyDescent="0.2">
      <c r="F877">
        <v>5.4497415538444844</v>
      </c>
      <c r="G877" s="1">
        <f t="shared" si="183"/>
        <v>5449.7415538444848</v>
      </c>
      <c r="H877">
        <v>30.416341520239435</v>
      </c>
      <c r="I877" s="1">
        <v>700</v>
      </c>
      <c r="J877" s="1"/>
      <c r="K877" s="5">
        <v>5.0730310566298185</v>
      </c>
      <c r="L877" s="4">
        <f t="shared" si="171"/>
        <v>5073.0310566298185</v>
      </c>
      <c r="M877" s="5">
        <v>33.601566461787428</v>
      </c>
      <c r="N877" s="4">
        <v>700</v>
      </c>
      <c r="P877" s="8">
        <f t="shared" si="176"/>
        <v>5087.2249575421038</v>
      </c>
      <c r="Q877" s="8">
        <f t="shared" si="172"/>
        <v>201.46682310777189</v>
      </c>
      <c r="R877" s="10">
        <f t="shared" si="177"/>
        <v>7.8283186662419488E-6</v>
      </c>
      <c r="S877" s="8">
        <f t="shared" si="178"/>
        <v>3255.8784553804426</v>
      </c>
      <c r="T877" s="8">
        <f t="shared" si="173"/>
        <v>3302043.5762273734</v>
      </c>
      <c r="U877" s="10">
        <f t="shared" si="179"/>
        <v>0.35819859586205061</v>
      </c>
      <c r="V877" s="10"/>
      <c r="W877" s="8">
        <f t="shared" si="180"/>
        <v>4423.5400278180205</v>
      </c>
      <c r="X877" s="8">
        <f t="shared" si="175"/>
        <v>421838.5965070079</v>
      </c>
      <c r="Y877" s="10">
        <f t="shared" si="170"/>
        <v>1.6391219696806368E-2</v>
      </c>
      <c r="Z877" s="10">
        <f t="shared" si="181"/>
        <v>0.1280281988345004</v>
      </c>
      <c r="AA877" s="10"/>
    </row>
    <row r="878" spans="6:27" x14ac:dyDescent="0.2">
      <c r="F878">
        <v>5.2926343135484135</v>
      </c>
      <c r="G878" s="1">
        <f t="shared" si="183"/>
        <v>5292.634313548414</v>
      </c>
      <c r="H878">
        <v>30.63123781230783</v>
      </c>
      <c r="I878" s="1">
        <v>700</v>
      </c>
      <c r="J878" s="1"/>
      <c r="K878" s="5">
        <v>3.4928143384929387</v>
      </c>
      <c r="L878" s="4">
        <f t="shared" si="171"/>
        <v>3492.8143384929385</v>
      </c>
      <c r="M878" s="5">
        <v>33.610788390686636</v>
      </c>
      <c r="N878" s="4">
        <v>700</v>
      </c>
      <c r="P878" s="8">
        <f t="shared" si="176"/>
        <v>5082.9103915161058</v>
      </c>
      <c r="Q878" s="8">
        <f t="shared" si="172"/>
        <v>2528405.4578398555</v>
      </c>
      <c r="R878" s="10">
        <f t="shared" si="177"/>
        <v>0.20725056191145624</v>
      </c>
      <c r="S878" s="8">
        <f t="shared" si="178"/>
        <v>3252.9681379775734</v>
      </c>
      <c r="T878" s="8">
        <f t="shared" si="173"/>
        <v>57526.199901656735</v>
      </c>
      <c r="U878" s="10">
        <f t="shared" si="179"/>
        <v>6.8668465389675623E-2</v>
      </c>
      <c r="V878" s="10"/>
      <c r="W878" s="8">
        <f t="shared" si="180"/>
        <v>4417.8793365441597</v>
      </c>
      <c r="X878" s="8">
        <f t="shared" si="175"/>
        <v>855745.25061950588</v>
      </c>
      <c r="Y878" s="10">
        <f t="shared" si="170"/>
        <v>7.0144479198947313E-2</v>
      </c>
      <c r="Z878" s="10">
        <f t="shared" si="181"/>
        <v>0.2648480303852519</v>
      </c>
      <c r="AA878" s="10"/>
    </row>
    <row r="879" spans="6:27" x14ac:dyDescent="0.2">
      <c r="F879">
        <v>4.6981248832114826</v>
      </c>
      <c r="G879" s="1">
        <f t="shared" si="183"/>
        <v>4698.1248832114825</v>
      </c>
      <c r="H879">
        <v>30.825070527906366</v>
      </c>
      <c r="I879" s="1">
        <v>700</v>
      </c>
      <c r="J879" s="1"/>
      <c r="K879" s="5">
        <v>3.532464637658209</v>
      </c>
      <c r="L879" s="4">
        <f t="shared" si="171"/>
        <v>3532.4646376582091</v>
      </c>
      <c r="M879" s="5">
        <v>33.692104472496425</v>
      </c>
      <c r="N879" s="4">
        <v>700</v>
      </c>
      <c r="P879" s="8">
        <f t="shared" si="176"/>
        <v>5045.1168053118954</v>
      </c>
      <c r="Q879" s="8">
        <f t="shared" si="172"/>
        <v>2288116.5803073961</v>
      </c>
      <c r="R879" s="10">
        <f t="shared" si="177"/>
        <v>0.18336755838255836</v>
      </c>
      <c r="S879" s="8">
        <f t="shared" si="178"/>
        <v>3227.4855438631389</v>
      </c>
      <c r="T879" s="8">
        <f t="shared" si="173"/>
        <v>93012.247652062215</v>
      </c>
      <c r="U879" s="10">
        <f t="shared" si="179"/>
        <v>8.6336064215281491E-2</v>
      </c>
      <c r="V879" s="10"/>
      <c r="W879" s="8">
        <f t="shared" si="180"/>
        <v>4368.4957386027527</v>
      </c>
      <c r="X879" s="8">
        <f t="shared" si="175"/>
        <v>698948.00174654566</v>
      </c>
      <c r="Y879" s="10">
        <f t="shared" si="170"/>
        <v>5.6013050042849663E-2</v>
      </c>
      <c r="Z879" s="10">
        <f t="shared" si="181"/>
        <v>0.23667076296587558</v>
      </c>
      <c r="AA879" s="10"/>
    </row>
    <row r="880" spans="6:27" x14ac:dyDescent="0.2">
      <c r="F880">
        <v>4.8413797884713725</v>
      </c>
      <c r="G880" s="1">
        <f t="shared" si="183"/>
        <v>4841.3797884713722</v>
      </c>
      <c r="H880">
        <v>30.941024336010315</v>
      </c>
      <c r="I880" s="1">
        <v>700</v>
      </c>
      <c r="J880" s="1"/>
      <c r="K880" s="5">
        <v>4.8918838395635529</v>
      </c>
      <c r="L880" s="4">
        <f t="shared" si="171"/>
        <v>4891.883839563553</v>
      </c>
      <c r="M880" s="5">
        <v>33.714679826732166</v>
      </c>
      <c r="N880" s="4">
        <v>700</v>
      </c>
      <c r="P880" s="8">
        <f t="shared" si="176"/>
        <v>5034.7036934168091</v>
      </c>
      <c r="Q880" s="8">
        <f t="shared" si="172"/>
        <v>20397.510654665421</v>
      </c>
      <c r="R880" s="10">
        <f t="shared" si="177"/>
        <v>8.5236360355409383E-4</v>
      </c>
      <c r="S880" s="8">
        <f t="shared" si="178"/>
        <v>3220.4677210522159</v>
      </c>
      <c r="T880" s="8">
        <f t="shared" si="173"/>
        <v>2793631.8412195039</v>
      </c>
      <c r="U880" s="10">
        <f t="shared" si="179"/>
        <v>0.34167126066927594</v>
      </c>
      <c r="V880" s="10"/>
      <c r="W880" s="8">
        <f t="shared" si="180"/>
        <v>4354.9525074325866</v>
      </c>
      <c r="X880" s="8">
        <f t="shared" si="175"/>
        <v>288295.2554239342</v>
      </c>
      <c r="Y880" s="10">
        <f t="shared" si="170"/>
        <v>1.2047175116660001E-2</v>
      </c>
      <c r="Z880" s="10">
        <f t="shared" si="181"/>
        <v>0.10975962425527887</v>
      </c>
      <c r="AA880" s="10"/>
    </row>
    <row r="881" spans="6:27" x14ac:dyDescent="0.2">
      <c r="F881">
        <v>5.0302641684456306</v>
      </c>
      <c r="G881" s="1">
        <f t="shared" si="183"/>
        <v>5030.2641684456303</v>
      </c>
      <c r="H881">
        <v>31.011504536357009</v>
      </c>
      <c r="I881" s="1">
        <v>700</v>
      </c>
      <c r="J881" s="1"/>
      <c r="K881" s="5">
        <v>3.131531506903972</v>
      </c>
      <c r="L881" s="4">
        <f t="shared" si="171"/>
        <v>3131.5315069039721</v>
      </c>
      <c r="M881" s="5">
        <v>33.786789280521852</v>
      </c>
      <c r="N881" s="4">
        <v>700</v>
      </c>
      <c r="P881" s="8">
        <f t="shared" si="176"/>
        <v>5001.6706595160786</v>
      </c>
      <c r="Q881" s="8">
        <f t="shared" si="172"/>
        <v>3497420.4501327276</v>
      </c>
      <c r="R881" s="10">
        <f t="shared" si="177"/>
        <v>0.35664346778257205</v>
      </c>
      <c r="S881" s="8">
        <f t="shared" si="178"/>
        <v>3198.2148274301499</v>
      </c>
      <c r="T881" s="8">
        <f t="shared" si="173"/>
        <v>4446.6652363969652</v>
      </c>
      <c r="U881" s="10">
        <f t="shared" si="179"/>
        <v>2.1294156031693611E-2</v>
      </c>
      <c r="V881" s="10"/>
      <c r="W881" s="8">
        <f t="shared" si="180"/>
        <v>4312.169377965477</v>
      </c>
      <c r="X881" s="8">
        <f t="shared" si="175"/>
        <v>1393905.7825846428</v>
      </c>
      <c r="Y881" s="10">
        <f t="shared" si="170"/>
        <v>0.1421411577908229</v>
      </c>
      <c r="Z881" s="10">
        <f t="shared" si="181"/>
        <v>0.37701612404620427</v>
      </c>
      <c r="AA881" s="10"/>
    </row>
    <row r="882" spans="6:27" x14ac:dyDescent="0.2">
      <c r="F882">
        <v>4.8667406976388508</v>
      </c>
      <c r="G882" s="1">
        <f t="shared" si="183"/>
        <v>4866.7406976388511</v>
      </c>
      <c r="H882">
        <v>31.206474343663032</v>
      </c>
      <c r="I882" s="1">
        <v>700</v>
      </c>
      <c r="J882" s="1"/>
      <c r="K882" s="5">
        <v>5.5561529229451372</v>
      </c>
      <c r="L882" s="4">
        <f t="shared" si="171"/>
        <v>5556.1529229451371</v>
      </c>
      <c r="M882" s="5">
        <v>33.838491995835717</v>
      </c>
      <c r="N882" s="4">
        <v>700</v>
      </c>
      <c r="P882" s="8">
        <f t="shared" si="176"/>
        <v>4978.1977093444702</v>
      </c>
      <c r="Q882" s="8">
        <f t="shared" si="172"/>
        <v>334032.22892819246</v>
      </c>
      <c r="R882" s="10">
        <f t="shared" si="177"/>
        <v>1.0820317158508798E-2</v>
      </c>
      <c r="S882" s="8">
        <f t="shared" si="178"/>
        <v>3182.4108543585662</v>
      </c>
      <c r="T882" s="8">
        <f t="shared" si="173"/>
        <v>5634651.4081776524</v>
      </c>
      <c r="U882" s="10">
        <f t="shared" si="179"/>
        <v>0.4272276342113937</v>
      </c>
      <c r="V882" s="10"/>
      <c r="W882" s="8">
        <f t="shared" si="180"/>
        <v>4281.9329345388442</v>
      </c>
      <c r="X882" s="8">
        <f t="shared" si="175"/>
        <v>1623636.5788541334</v>
      </c>
      <c r="Y882" s="10">
        <f t="shared" si="170"/>
        <v>5.2594513977675443E-2</v>
      </c>
      <c r="Z882" s="10">
        <f t="shared" si="181"/>
        <v>0.22933493841470262</v>
      </c>
      <c r="AA882" s="10"/>
    </row>
    <row r="883" spans="6:27" x14ac:dyDescent="0.2">
      <c r="F883">
        <v>5.597777346776053</v>
      </c>
      <c r="G883" s="1">
        <f t="shared" si="183"/>
        <v>5597.7773467760526</v>
      </c>
      <c r="H883">
        <v>31.476292719949814</v>
      </c>
      <c r="I883" s="1">
        <v>700</v>
      </c>
      <c r="J883" s="1"/>
      <c r="K883" s="5">
        <v>5.2143974309030714</v>
      </c>
      <c r="L883" s="4">
        <f t="shared" si="171"/>
        <v>5214.3974309030718</v>
      </c>
      <c r="M883" s="5">
        <v>33.899055672206295</v>
      </c>
      <c r="N883" s="4">
        <v>700</v>
      </c>
      <c r="P883" s="8">
        <f t="shared" si="176"/>
        <v>4950.9241394000464</v>
      </c>
      <c r="Q883" s="8">
        <f t="shared" si="172"/>
        <v>69418.175335438194</v>
      </c>
      <c r="R883" s="10">
        <f t="shared" si="177"/>
        <v>2.5530830110988491E-3</v>
      </c>
      <c r="S883" s="8">
        <f t="shared" si="178"/>
        <v>3164.0570872315966</v>
      </c>
      <c r="T883" s="8">
        <f t="shared" si="173"/>
        <v>4203895.5248868633</v>
      </c>
      <c r="U883" s="10">
        <f t="shared" si="179"/>
        <v>0.39320753180801959</v>
      </c>
      <c r="V883" s="10"/>
      <c r="W883" s="8">
        <f t="shared" si="180"/>
        <v>4246.9714560538696</v>
      </c>
      <c r="X883" s="8">
        <f t="shared" si="175"/>
        <v>935913.0168129293</v>
      </c>
      <c r="Y883" s="10">
        <f t="shared" si="170"/>
        <v>3.4421296894439297E-2</v>
      </c>
      <c r="Z883" s="10">
        <f t="shared" si="181"/>
        <v>0.18552977360639261</v>
      </c>
      <c r="AA883" s="10"/>
    </row>
    <row r="884" spans="6:27" x14ac:dyDescent="0.2">
      <c r="F884">
        <v>4.1634789756295518</v>
      </c>
      <c r="G884" s="1">
        <f t="shared" si="183"/>
        <v>4163.4789756295522</v>
      </c>
      <c r="H884">
        <v>31.69494650326067</v>
      </c>
      <c r="I884" s="1">
        <v>700</v>
      </c>
      <c r="J884" s="1"/>
      <c r="K884" s="5">
        <v>4.4640390528507634</v>
      </c>
      <c r="L884" s="4">
        <f t="shared" si="171"/>
        <v>4464.0390528507633</v>
      </c>
      <c r="M884" s="5">
        <v>34.032843702437312</v>
      </c>
      <c r="N884" s="4">
        <v>700</v>
      </c>
      <c r="P884" s="8">
        <f t="shared" si="176"/>
        <v>4891.5116027517261</v>
      </c>
      <c r="Q884" s="8">
        <f t="shared" si="172"/>
        <v>182732.78091883112</v>
      </c>
      <c r="R884" s="10">
        <f t="shared" si="177"/>
        <v>9.1698132913981528E-3</v>
      </c>
      <c r="S884" s="8">
        <f t="shared" si="178"/>
        <v>3124.1093102190175</v>
      </c>
      <c r="T884" s="8">
        <f t="shared" si="173"/>
        <v>1795411.7151891764</v>
      </c>
      <c r="U884" s="10">
        <f t="shared" si="179"/>
        <v>0.30016084688507783</v>
      </c>
      <c r="V884" s="10"/>
      <c r="W884" s="8">
        <f t="shared" si="180"/>
        <v>4171.4405387465667</v>
      </c>
      <c r="X884" s="8">
        <f t="shared" si="175"/>
        <v>85613.890455983681</v>
      </c>
      <c r="Y884" s="10">
        <f t="shared" si="170"/>
        <v>4.2962373071983471E-3</v>
      </c>
      <c r="Z884" s="10">
        <f t="shared" si="181"/>
        <v>6.5545688700313062E-2</v>
      </c>
      <c r="AA884" s="10"/>
    </row>
    <row r="885" spans="6:27" x14ac:dyDescent="0.2">
      <c r="F885">
        <v>5.9305182294539298</v>
      </c>
      <c r="G885" s="1">
        <f t="shared" si="183"/>
        <v>5930.51822945393</v>
      </c>
      <c r="H885">
        <v>31.730715042625125</v>
      </c>
      <c r="I885" s="1">
        <v>700</v>
      </c>
      <c r="J885" s="1"/>
      <c r="K885" s="5">
        <v>5.5446945357340773</v>
      </c>
      <c r="L885" s="4">
        <f t="shared" si="171"/>
        <v>5544.6945357340774</v>
      </c>
      <c r="M885" s="5">
        <v>34.107974341132277</v>
      </c>
      <c r="N885" s="4">
        <v>700</v>
      </c>
      <c r="P885" s="8">
        <f t="shared" si="176"/>
        <v>4858.6433578778797</v>
      </c>
      <c r="Q885" s="8">
        <f t="shared" si="172"/>
        <v>470666.21863787621</v>
      </c>
      <c r="R885" s="10">
        <f t="shared" si="177"/>
        <v>1.5309386168782307E-2</v>
      </c>
      <c r="S885" s="8">
        <f t="shared" si="178"/>
        <v>3102.0293879538376</v>
      </c>
      <c r="T885" s="8">
        <f t="shared" si="173"/>
        <v>5966613.0241802605</v>
      </c>
      <c r="U885" s="10">
        <f t="shared" si="179"/>
        <v>0.44054097697139388</v>
      </c>
      <c r="V885" s="10"/>
      <c r="W885" s="8">
        <f t="shared" si="180"/>
        <v>4130.0216851673622</v>
      </c>
      <c r="X885" s="8">
        <f t="shared" si="175"/>
        <v>2001299.2741305556</v>
      </c>
      <c r="Y885" s="10">
        <f t="shared" si="170"/>
        <v>6.5096372362643123E-2</v>
      </c>
      <c r="Z885" s="10">
        <f t="shared" si="181"/>
        <v>0.25513990742853837</v>
      </c>
      <c r="AA885" s="10"/>
    </row>
    <row r="886" spans="6:27" x14ac:dyDescent="0.2">
      <c r="F886">
        <v>4.2992917498297896</v>
      </c>
      <c r="G886" s="1">
        <f t="shared" si="183"/>
        <v>4299.2917498297893</v>
      </c>
      <c r="H886">
        <v>31.823527748438135</v>
      </c>
      <c r="I886" s="1">
        <v>700</v>
      </c>
      <c r="J886" s="1"/>
      <c r="K886" s="5">
        <v>5.545944172592395</v>
      </c>
      <c r="L886" s="4">
        <f t="shared" si="171"/>
        <v>5545.9441725923953</v>
      </c>
      <c r="M886" s="5">
        <v>34.189998684984047</v>
      </c>
      <c r="N886" s="4">
        <v>700</v>
      </c>
      <c r="P886" s="8">
        <f t="shared" si="176"/>
        <v>4823.1586082123195</v>
      </c>
      <c r="Q886" s="8">
        <f t="shared" si="172"/>
        <v>522418.97207622469</v>
      </c>
      <c r="R886" s="10">
        <f t="shared" si="177"/>
        <v>1.6985093945031778E-2</v>
      </c>
      <c r="S886" s="8">
        <f t="shared" si="178"/>
        <v>3078.2078083926535</v>
      </c>
      <c r="T886" s="8">
        <f t="shared" si="173"/>
        <v>6089722.7631937601</v>
      </c>
      <c r="U886" s="10">
        <f t="shared" si="179"/>
        <v>0.44496235219876429</v>
      </c>
      <c r="V886" s="10"/>
      <c r="W886" s="8">
        <f t="shared" si="180"/>
        <v>4085.5953211224733</v>
      </c>
      <c r="X886" s="8">
        <f t="shared" si="175"/>
        <v>2132618.7679895204</v>
      </c>
      <c r="Y886" s="10">
        <f t="shared" si="170"/>
        <v>6.9336551808755462E-2</v>
      </c>
      <c r="Z886" s="10">
        <f t="shared" si="181"/>
        <v>0.26331834688975903</v>
      </c>
      <c r="AA886" s="10"/>
    </row>
    <row r="887" spans="6:27" x14ac:dyDescent="0.2">
      <c r="F887">
        <v>5.9494403267972045</v>
      </c>
      <c r="G887" s="1">
        <f t="shared" si="183"/>
        <v>5949.4403267972048</v>
      </c>
      <c r="H887">
        <v>31.90227329951756</v>
      </c>
      <c r="I887" s="1">
        <v>700</v>
      </c>
      <c r="J887" s="1"/>
      <c r="K887" s="5">
        <v>5.1957710421635444</v>
      </c>
      <c r="L887" s="4">
        <f t="shared" si="171"/>
        <v>5195.7710421635447</v>
      </c>
      <c r="M887" s="5">
        <v>34.368524659574646</v>
      </c>
      <c r="N887" s="4">
        <v>700</v>
      </c>
      <c r="P887" s="8">
        <f t="shared" si="176"/>
        <v>4747.3357590643809</v>
      </c>
      <c r="Q887" s="8">
        <f t="shared" si="172"/>
        <v>201094.20312822721</v>
      </c>
      <c r="R887" s="10">
        <f t="shared" si="177"/>
        <v>7.4490268773411876E-3</v>
      </c>
      <c r="S887" s="8">
        <f t="shared" si="178"/>
        <v>3027.3624099667991</v>
      </c>
      <c r="T887" s="8">
        <f t="shared" si="173"/>
        <v>4701995.9961853614</v>
      </c>
      <c r="U887" s="10">
        <f t="shared" si="179"/>
        <v>0.41734106730265191</v>
      </c>
      <c r="V887" s="10"/>
      <c r="W887" s="8">
        <f t="shared" si="180"/>
        <v>3991.661355029451</v>
      </c>
      <c r="X887" s="8">
        <f t="shared" si="175"/>
        <v>1449880.1386501652</v>
      </c>
      <c r="Y887" s="10">
        <f t="shared" si="170"/>
        <v>5.3707147962099785E-2</v>
      </c>
      <c r="Z887" s="10">
        <f t="shared" si="181"/>
        <v>0.23174802687854709</v>
      </c>
      <c r="AA887" s="10"/>
    </row>
    <row r="888" spans="6:27" x14ac:dyDescent="0.2">
      <c r="F888">
        <v>4.3612282083015117</v>
      </c>
      <c r="G888" s="1">
        <f t="shared" si="183"/>
        <v>4361.2282083015116</v>
      </c>
      <c r="H888">
        <v>31.943346735632801</v>
      </c>
      <c r="I888" s="1">
        <v>700</v>
      </c>
      <c r="J888" s="1"/>
      <c r="K888" s="5">
        <v>4.0021138041322022</v>
      </c>
      <c r="L888" s="4">
        <f t="shared" si="171"/>
        <v>4002.1138041322024</v>
      </c>
      <c r="M888" s="5">
        <v>34.533191916717136</v>
      </c>
      <c r="N888" s="4">
        <v>700</v>
      </c>
      <c r="P888" s="8">
        <f t="shared" si="176"/>
        <v>4679.0648416334971</v>
      </c>
      <c r="Q888" s="8">
        <f t="shared" si="172"/>
        <v>458262.70717407926</v>
      </c>
      <c r="R888" s="10">
        <f t="shared" si="177"/>
        <v>2.8611172001607836E-2</v>
      </c>
      <c r="S888" s="8">
        <f t="shared" si="178"/>
        <v>2981.646532200109</v>
      </c>
      <c r="T888" s="8">
        <f t="shared" si="173"/>
        <v>1041353.4530845289</v>
      </c>
      <c r="U888" s="10">
        <f t="shared" si="179"/>
        <v>0.25498207244343124</v>
      </c>
      <c r="V888" s="10"/>
      <c r="W888" s="8">
        <f t="shared" si="180"/>
        <v>3908.224769596412</v>
      </c>
      <c r="X888" s="8">
        <f t="shared" si="175"/>
        <v>8815.1508060628457</v>
      </c>
      <c r="Y888" s="10">
        <f t="shared" si="170"/>
        <v>5.5036508968330454E-4</v>
      </c>
      <c r="Z888" s="10">
        <f t="shared" si="181"/>
        <v>2.3459861246036912E-2</v>
      </c>
      <c r="AA888" s="10"/>
    </row>
    <row r="889" spans="6:27" x14ac:dyDescent="0.2">
      <c r="F889">
        <v>5.0312297288227823</v>
      </c>
      <c r="G889" s="1">
        <f t="shared" si="183"/>
        <v>5031.2297288227819</v>
      </c>
      <c r="H889">
        <v>32.026494555420236</v>
      </c>
      <c r="I889" s="1">
        <v>700</v>
      </c>
      <c r="J889" s="1"/>
      <c r="K889" s="5">
        <v>3.7359180563554464</v>
      </c>
      <c r="L889" s="4">
        <f t="shared" si="171"/>
        <v>3735.9180563554464</v>
      </c>
      <c r="M889" s="5">
        <v>34.60296826459146</v>
      </c>
      <c r="N889" s="4">
        <v>700</v>
      </c>
      <c r="P889" s="8">
        <f t="shared" si="176"/>
        <v>4650.6051004211249</v>
      </c>
      <c r="Q889" s="8">
        <f t="shared" si="172"/>
        <v>836652.38858160842</v>
      </c>
      <c r="R889" s="10">
        <f t="shared" si="177"/>
        <v>5.9944642099894169E-2</v>
      </c>
      <c r="S889" s="8">
        <f t="shared" si="178"/>
        <v>2962.6075231316513</v>
      </c>
      <c r="T889" s="8">
        <f t="shared" si="173"/>
        <v>598009.18079487036</v>
      </c>
      <c r="U889" s="10">
        <f t="shared" si="179"/>
        <v>0.20699344085137505</v>
      </c>
      <c r="V889" s="10"/>
      <c r="W889" s="8">
        <f t="shared" si="180"/>
        <v>3873.7576349948545</v>
      </c>
      <c r="X889" s="8">
        <f t="shared" si="175"/>
        <v>18999.749439489555</v>
      </c>
      <c r="Y889" s="10">
        <f t="shared" si="170"/>
        <v>1.3612979484451363E-3</v>
      </c>
      <c r="Z889" s="10">
        <f t="shared" si="181"/>
        <v>3.689577141685936E-2</v>
      </c>
      <c r="AA889" s="10"/>
    </row>
    <row r="890" spans="6:27" x14ac:dyDescent="0.2">
      <c r="F890">
        <v>5.9373820919803624</v>
      </c>
      <c r="G890" s="1">
        <f t="shared" si="183"/>
        <v>5937.382091980362</v>
      </c>
      <c r="H890">
        <v>32.047385101856314</v>
      </c>
      <c r="I890" s="1">
        <v>700</v>
      </c>
      <c r="J890" s="1"/>
      <c r="K890" s="5">
        <v>5.3477061004431174</v>
      </c>
      <c r="L890" s="4">
        <f t="shared" si="171"/>
        <v>5347.7061004431171</v>
      </c>
      <c r="M890" s="5">
        <v>34.626091413387762</v>
      </c>
      <c r="N890" s="4">
        <v>700</v>
      </c>
      <c r="P890" s="8">
        <f t="shared" si="176"/>
        <v>4641.2344746066947</v>
      </c>
      <c r="Q890" s="8">
        <f t="shared" si="172"/>
        <v>499102.15811195801</v>
      </c>
      <c r="R890" s="10">
        <f t="shared" si="177"/>
        <v>1.7452368936280181E-2</v>
      </c>
      <c r="S890" s="8">
        <f t="shared" si="178"/>
        <v>2956.3411223093894</v>
      </c>
      <c r="T890" s="8">
        <f t="shared" si="173"/>
        <v>5718626.4586445233</v>
      </c>
      <c r="U890" s="10">
        <f t="shared" si="179"/>
        <v>0.44717584198121441</v>
      </c>
      <c r="V890" s="10"/>
      <c r="W890" s="8">
        <f t="shared" si="180"/>
        <v>3862.4491612744514</v>
      </c>
      <c r="X890" s="8">
        <f t="shared" si="175"/>
        <v>2205988.1753486735</v>
      </c>
      <c r="Y890" s="10">
        <f t="shared" si="170"/>
        <v>7.7137954383720314E-2</v>
      </c>
      <c r="Z890" s="10">
        <f t="shared" si="181"/>
        <v>0.27773720381634204</v>
      </c>
      <c r="AA890" s="10"/>
    </row>
    <row r="891" spans="6:27" x14ac:dyDescent="0.2">
      <c r="F891">
        <v>3.5493320910995436</v>
      </c>
      <c r="G891" s="1">
        <f t="shared" si="183"/>
        <v>3549.3320910995435</v>
      </c>
      <c r="H891">
        <v>32.134850766556013</v>
      </c>
      <c r="I891" s="1">
        <v>700</v>
      </c>
      <c r="J891" s="1"/>
      <c r="K891" s="5">
        <v>5.260227389335312</v>
      </c>
      <c r="L891" s="4">
        <f t="shared" si="171"/>
        <v>5260.2273893353122</v>
      </c>
      <c r="M891" s="5">
        <v>34.628259914085078</v>
      </c>
      <c r="N891" s="4">
        <v>700</v>
      </c>
      <c r="P891" s="8">
        <f t="shared" si="176"/>
        <v>4640.3572311785456</v>
      </c>
      <c r="Q891" s="8">
        <f t="shared" si="172"/>
        <v>384239.01297329483</v>
      </c>
      <c r="R891" s="10">
        <f t="shared" si="177"/>
        <v>1.3886487945836499E-2</v>
      </c>
      <c r="S891" s="8">
        <f t="shared" si="178"/>
        <v>2955.7545449665431</v>
      </c>
      <c r="T891" s="8">
        <f t="shared" si="173"/>
        <v>5310595.0904330853</v>
      </c>
      <c r="U891" s="10">
        <f t="shared" si="179"/>
        <v>0.43809376929995503</v>
      </c>
      <c r="V891" s="10"/>
      <c r="W891" s="8">
        <f t="shared" si="180"/>
        <v>3861.3915181810985</v>
      </c>
      <c r="X891" s="8">
        <f t="shared" si="175"/>
        <v>1956741.7944277679</v>
      </c>
      <c r="Y891" s="10">
        <f t="shared" ref="Y891:Y954" si="184">(ABS(W891-L891)/L891)^2</f>
        <v>7.0717106863180987E-2</v>
      </c>
      <c r="Z891" s="10">
        <f t="shared" si="181"/>
        <v>0.26592688255078872</v>
      </c>
      <c r="AA891" s="10"/>
    </row>
    <row r="892" spans="6:27" x14ac:dyDescent="0.2">
      <c r="F892">
        <v>5.5122815181006057</v>
      </c>
      <c r="G892" s="1">
        <f t="shared" si="183"/>
        <v>5512.2815181006054</v>
      </c>
      <c r="H892">
        <v>32.148496217505993</v>
      </c>
      <c r="I892" s="1">
        <v>700</v>
      </c>
      <c r="J892" s="1"/>
      <c r="K892" s="5">
        <v>5.2366800832409481</v>
      </c>
      <c r="L892" s="4">
        <f t="shared" si="171"/>
        <v>5236.6800832409481</v>
      </c>
      <c r="M892" s="5">
        <v>34.665606723596213</v>
      </c>
      <c r="N892" s="4">
        <v>700</v>
      </c>
      <c r="P892" s="8">
        <f t="shared" si="176"/>
        <v>4625.2902208710211</v>
      </c>
      <c r="Q892" s="8">
        <f t="shared" si="172"/>
        <v>373797.56380871823</v>
      </c>
      <c r="R892" s="10">
        <f t="shared" si="177"/>
        <v>1.3630895256583021E-2</v>
      </c>
      <c r="S892" s="8">
        <f t="shared" si="178"/>
        <v>2945.6814458302433</v>
      </c>
      <c r="T892" s="8">
        <f t="shared" si="173"/>
        <v>5248674.7566177063</v>
      </c>
      <c r="U892" s="10">
        <f t="shared" si="179"/>
        <v>0.43749066221223509</v>
      </c>
      <c r="V892" s="10"/>
      <c r="W892" s="8">
        <f t="shared" si="180"/>
        <v>3843.2531211341238</v>
      </c>
      <c r="X892" s="8">
        <f t="shared" si="175"/>
        <v>1941638.6987262531</v>
      </c>
      <c r="Y892" s="10">
        <f t="shared" si="184"/>
        <v>7.0803761958195044E-2</v>
      </c>
      <c r="Z892" s="10">
        <f t="shared" si="181"/>
        <v>0.26608976297143611</v>
      </c>
      <c r="AA892" s="10"/>
    </row>
    <row r="893" spans="6:27" x14ac:dyDescent="0.2">
      <c r="F893">
        <v>3.3690252381815688</v>
      </c>
      <c r="G893" s="1">
        <f t="shared" si="183"/>
        <v>3369.025238181569</v>
      </c>
      <c r="H893">
        <v>32.339521461399976</v>
      </c>
      <c r="I893" s="1">
        <v>700</v>
      </c>
      <c r="J893" s="1"/>
      <c r="K893" s="5">
        <v>5.4703373897746603</v>
      </c>
      <c r="L893" s="4">
        <f t="shared" si="171"/>
        <v>5470.3373897746606</v>
      </c>
      <c r="M893" s="5">
        <v>34.771375340008042</v>
      </c>
      <c r="N893" s="4">
        <v>700</v>
      </c>
      <c r="P893" s="8">
        <f t="shared" si="176"/>
        <v>4583.0385225938944</v>
      </c>
      <c r="Q893" s="8">
        <f t="shared" si="172"/>
        <v>787299.27970027085</v>
      </c>
      <c r="R893" s="10">
        <f t="shared" si="177"/>
        <v>2.6309441473878675E-2</v>
      </c>
      <c r="S893" s="8">
        <f t="shared" si="178"/>
        <v>2917.4501162519468</v>
      </c>
      <c r="T893" s="8">
        <f t="shared" si="173"/>
        <v>6517233.4313142346</v>
      </c>
      <c r="U893" s="10">
        <f t="shared" si="179"/>
        <v>0.46667821226066547</v>
      </c>
      <c r="V893" s="10"/>
      <c r="W893" s="8">
        <f t="shared" si="180"/>
        <v>3792.6597999322648</v>
      </c>
      <c r="X893" s="8">
        <f t="shared" si="175"/>
        <v>2814602.09545939</v>
      </c>
      <c r="Y893" s="10">
        <f t="shared" si="184"/>
        <v>9.4056492889129234E-2</v>
      </c>
      <c r="Z893" s="10">
        <f t="shared" si="181"/>
        <v>0.30668631024082121</v>
      </c>
      <c r="AA893" s="10"/>
    </row>
    <row r="894" spans="6:27" x14ac:dyDescent="0.2">
      <c r="F894">
        <v>5.3817921794851067</v>
      </c>
      <c r="G894" s="1">
        <f t="shared" si="183"/>
        <v>5381.7921794851063</v>
      </c>
      <c r="H894">
        <v>32.368210976460432</v>
      </c>
      <c r="I894" s="1">
        <v>700</v>
      </c>
      <c r="J894" s="1"/>
      <c r="K894" s="5">
        <v>5.3166319251265666</v>
      </c>
      <c r="L894" s="4">
        <f t="shared" ref="L894:L957" si="185">K894*1000</f>
        <v>5316.6319251265668</v>
      </c>
      <c r="M894" s="5">
        <v>34.782040981782174</v>
      </c>
      <c r="N894" s="4">
        <v>700</v>
      </c>
      <c r="P894" s="8">
        <f t="shared" si="176"/>
        <v>4578.8119320006053</v>
      </c>
      <c r="Q894" s="8">
        <f t="shared" ref="Q894:Q957" si="186">(P894-L894)^2</f>
        <v>544378.34225639375</v>
      </c>
      <c r="R894" s="10">
        <f t="shared" si="177"/>
        <v>1.9258730204529964E-2</v>
      </c>
      <c r="S894" s="8">
        <f t="shared" si="178"/>
        <v>2914.6273478181306</v>
      </c>
      <c r="T894" s="8">
        <f t="shared" ref="T894:T957" si="187">(S894-L894)^2</f>
        <v>5769625.9894106789</v>
      </c>
      <c r="U894" s="10">
        <f t="shared" si="179"/>
        <v>0.45179064699899352</v>
      </c>
      <c r="V894" s="10"/>
      <c r="W894" s="8">
        <f t="shared" si="180"/>
        <v>3787.6206570827558</v>
      </c>
      <c r="X894" s="8">
        <f t="shared" ref="X894:X957" si="188">(W894-L894)^2</f>
        <v>2337875.457804943</v>
      </c>
      <c r="Y894" s="10">
        <f t="shared" si="184"/>
        <v>8.2708126313466579E-2</v>
      </c>
      <c r="Z894" s="10">
        <f t="shared" si="181"/>
        <v>0.28759020552422604</v>
      </c>
      <c r="AA894" s="10"/>
    </row>
    <row r="895" spans="6:27" x14ac:dyDescent="0.2">
      <c r="F895">
        <v>4.4172788999415875</v>
      </c>
      <c r="G895" s="1">
        <f t="shared" si="183"/>
        <v>4417.278899941588</v>
      </c>
      <c r="H895">
        <v>32.467603948492965</v>
      </c>
      <c r="I895" s="1">
        <v>700</v>
      </c>
      <c r="J895" s="1"/>
      <c r="K895" s="5">
        <v>4.7981494211571656</v>
      </c>
      <c r="L895" s="4">
        <f t="shared" si="185"/>
        <v>4798.1494211571653</v>
      </c>
      <c r="M895" s="5">
        <v>34.794766783163702</v>
      </c>
      <c r="N895" s="4">
        <v>700</v>
      </c>
      <c r="P895" s="8">
        <f t="shared" si="176"/>
        <v>4573.7770331557658</v>
      </c>
      <c r="Q895" s="8">
        <f t="shared" si="186"/>
        <v>50342.968497450558</v>
      </c>
      <c r="R895" s="10">
        <f t="shared" si="177"/>
        <v>2.186710466056392E-3</v>
      </c>
      <c r="S895" s="8">
        <f t="shared" si="178"/>
        <v>2911.2650552069495</v>
      </c>
      <c r="T895" s="8">
        <f t="shared" si="187"/>
        <v>3560332.6104673482</v>
      </c>
      <c r="U895" s="10">
        <f t="shared" si="179"/>
        <v>0.39325252307277203</v>
      </c>
      <c r="V895" s="10"/>
      <c r="W895" s="8">
        <f t="shared" si="180"/>
        <v>3781.6229836013867</v>
      </c>
      <c r="X895" s="8">
        <f t="shared" si="188"/>
        <v>1033325.9982498422</v>
      </c>
      <c r="Y895" s="10">
        <f t="shared" si="184"/>
        <v>4.4883820773014761E-2</v>
      </c>
      <c r="Z895" s="10">
        <f t="shared" si="181"/>
        <v>0.21185802031788828</v>
      </c>
      <c r="AA895" s="10"/>
    </row>
    <row r="896" spans="6:27" x14ac:dyDescent="0.2">
      <c r="F896">
        <v>3.8221352425578483</v>
      </c>
      <c r="G896" s="1">
        <f t="shared" si="183"/>
        <v>3822.1352425578484</v>
      </c>
      <c r="H896">
        <v>32.468999698462213</v>
      </c>
      <c r="I896" s="1">
        <v>700</v>
      </c>
      <c r="J896" s="1"/>
      <c r="K896" s="5">
        <v>5.2544390239552881</v>
      </c>
      <c r="L896" s="4">
        <f t="shared" si="185"/>
        <v>5254.4390239552877</v>
      </c>
      <c r="M896" s="5">
        <v>34.828175491203375</v>
      </c>
      <c r="N896" s="4">
        <v>700</v>
      </c>
      <c r="P896" s="8">
        <f t="shared" si="176"/>
        <v>4560.6008039974149</v>
      </c>
      <c r="Q896" s="8">
        <f t="shared" si="186"/>
        <v>481411.47547430941</v>
      </c>
      <c r="R896" s="10">
        <f t="shared" si="177"/>
        <v>1.7436677104702959E-2</v>
      </c>
      <c r="S896" s="8">
        <f t="shared" si="178"/>
        <v>2902.4676096571948</v>
      </c>
      <c r="T896" s="8">
        <f t="shared" si="187"/>
        <v>5531769.5336753717</v>
      </c>
      <c r="U896" s="10">
        <f t="shared" si="179"/>
        <v>0.44761608300625833</v>
      </c>
      <c r="V896" s="10"/>
      <c r="W896" s="8">
        <f t="shared" si="180"/>
        <v>3765.9537603263966</v>
      </c>
      <c r="X896" s="8">
        <f t="shared" si="188"/>
        <v>2215588.3800403695</v>
      </c>
      <c r="Y896" s="10">
        <f t="shared" si="184"/>
        <v>8.0248396949061634E-2</v>
      </c>
      <c r="Z896" s="10">
        <f t="shared" si="181"/>
        <v>0.28328148006719683</v>
      </c>
      <c r="AA896" s="10"/>
    </row>
    <row r="897" spans="6:27" x14ac:dyDescent="0.2">
      <c r="F897">
        <v>4.1514268739272371</v>
      </c>
      <c r="G897" s="1">
        <f t="shared" si="183"/>
        <v>4151.4268739272375</v>
      </c>
      <c r="H897">
        <v>32.49395093304998</v>
      </c>
      <c r="I897" s="1">
        <v>700</v>
      </c>
      <c r="J897" s="1"/>
      <c r="K897" s="5">
        <v>2.6584711474412299</v>
      </c>
      <c r="L897" s="4">
        <f t="shared" si="185"/>
        <v>2658.4711474412297</v>
      </c>
      <c r="M897" s="5">
        <v>34.925399051131443</v>
      </c>
      <c r="N897" s="4">
        <v>700</v>
      </c>
      <c r="P897" s="8">
        <f t="shared" si="176"/>
        <v>4522.5972928698557</v>
      </c>
      <c r="Q897" s="8">
        <f t="shared" si="186"/>
        <v>3474966.2860705866</v>
      </c>
      <c r="R897" s="10">
        <f t="shared" si="177"/>
        <v>0.49168469842119922</v>
      </c>
      <c r="S897" s="8">
        <f t="shared" si="178"/>
        <v>2877.106630891401</v>
      </c>
      <c r="T897" s="8">
        <f t="shared" si="187"/>
        <v>47801.474623490103</v>
      </c>
      <c r="U897" s="10">
        <f t="shared" si="179"/>
        <v>8.2241059362486296E-2</v>
      </c>
      <c r="V897" s="10"/>
      <c r="W897" s="8">
        <f t="shared" si="180"/>
        <v>3720.974143765427</v>
      </c>
      <c r="X897" s="8">
        <f t="shared" si="188"/>
        <v>1128912.6171978973</v>
      </c>
      <c r="Y897" s="10">
        <f t="shared" si="184"/>
        <v>0.15973365323163879</v>
      </c>
      <c r="Z897" s="10">
        <f t="shared" si="181"/>
        <v>0.39966692786824232</v>
      </c>
      <c r="AA897" s="10"/>
    </row>
    <row r="898" spans="6:27" x14ac:dyDescent="0.2">
      <c r="F898">
        <v>3.9242543898855322</v>
      </c>
      <c r="G898" s="1">
        <f t="shared" si="183"/>
        <v>3924.2543898855324</v>
      </c>
      <c r="H898">
        <v>32.516936429146149</v>
      </c>
      <c r="I898" s="1">
        <v>700</v>
      </c>
      <c r="J898" s="1"/>
      <c r="K898" s="5">
        <v>2.5473748431784777</v>
      </c>
      <c r="L898" s="4">
        <f t="shared" si="185"/>
        <v>2547.3748431784779</v>
      </c>
      <c r="M898" s="5">
        <v>34.939351491844725</v>
      </c>
      <c r="N898" s="4">
        <v>700</v>
      </c>
      <c r="P898" s="8">
        <f t="shared" si="176"/>
        <v>4517.184719664051</v>
      </c>
      <c r="Q898" s="8">
        <f t="shared" si="186"/>
        <v>3880150.9495001086</v>
      </c>
      <c r="R898" s="10">
        <f t="shared" si="177"/>
        <v>0.59794730126951934</v>
      </c>
      <c r="S898" s="8">
        <f t="shared" si="178"/>
        <v>2873.4962210662043</v>
      </c>
      <c r="T898" s="8">
        <f t="shared" si="187"/>
        <v>106355.1531153892</v>
      </c>
      <c r="U898" s="10">
        <f t="shared" si="179"/>
        <v>0.12802253220056517</v>
      </c>
      <c r="V898" s="10"/>
      <c r="W898" s="8">
        <f t="shared" si="180"/>
        <v>3714.593778809528</v>
      </c>
      <c r="X898" s="8">
        <f t="shared" si="188"/>
        <v>1362400.0436956813</v>
      </c>
      <c r="Y898" s="10">
        <f t="shared" si="184"/>
        <v>0.20995147868725592</v>
      </c>
      <c r="Z898" s="10">
        <f t="shared" si="181"/>
        <v>0.4582046253446771</v>
      </c>
      <c r="AA898" s="10"/>
    </row>
    <row r="899" spans="6:27" x14ac:dyDescent="0.2">
      <c r="F899">
        <v>3.947839201763347</v>
      </c>
      <c r="G899" s="1">
        <f t="shared" si="183"/>
        <v>3947.8392017633469</v>
      </c>
      <c r="H899">
        <v>32.552865247646523</v>
      </c>
      <c r="I899" s="1">
        <v>700</v>
      </c>
      <c r="J899" s="1"/>
      <c r="K899" s="5">
        <v>5.1659729674131221</v>
      </c>
      <c r="L899" s="4">
        <f t="shared" si="185"/>
        <v>5165.9729674131222</v>
      </c>
      <c r="M899" s="5">
        <v>35.223000908018854</v>
      </c>
      <c r="N899" s="4">
        <v>700</v>
      </c>
      <c r="P899" s="8">
        <f t="shared" si="176"/>
        <v>4409.3394268837246</v>
      </c>
      <c r="Q899" s="8">
        <f t="shared" si="186"/>
        <v>572494.31465405156</v>
      </c>
      <c r="R899" s="10">
        <f t="shared" si="177"/>
        <v>2.1451957091340308E-2</v>
      </c>
      <c r="S899" s="8">
        <f t="shared" si="178"/>
        <v>2801.6410887488969</v>
      </c>
      <c r="T899" s="8">
        <f t="shared" si="187"/>
        <v>5590065.2324679047</v>
      </c>
      <c r="U899" s="10">
        <f t="shared" si="179"/>
        <v>0.45767407099851165</v>
      </c>
      <c r="V899" s="10"/>
      <c r="W899" s="8">
        <f t="shared" si="180"/>
        <v>3588.7872388318356</v>
      </c>
      <c r="X899" s="8">
        <f t="shared" si="188"/>
        <v>2487514.8224404841</v>
      </c>
      <c r="Y899" s="10">
        <f t="shared" si="184"/>
        <v>9.320976622678262E-2</v>
      </c>
      <c r="Z899" s="10">
        <f t="shared" si="181"/>
        <v>0.30530274520020717</v>
      </c>
      <c r="AA899" s="10"/>
    </row>
    <row r="900" spans="6:27" x14ac:dyDescent="0.2">
      <c r="F900">
        <v>5.9151739639871694</v>
      </c>
      <c r="G900" s="1">
        <f t="shared" si="183"/>
        <v>5915.1739639871694</v>
      </c>
      <c r="H900">
        <v>32.62236113450237</v>
      </c>
      <c r="I900" s="1">
        <v>700</v>
      </c>
      <c r="J900" s="1"/>
      <c r="K900" s="5">
        <v>3.7379911685395713</v>
      </c>
      <c r="L900" s="4">
        <f t="shared" si="185"/>
        <v>3737.9911685395714</v>
      </c>
      <c r="M900" s="5">
        <v>35.2533446333425</v>
      </c>
      <c r="N900" s="4">
        <v>700</v>
      </c>
      <c r="P900" s="8">
        <f t="shared" si="176"/>
        <v>4398.0448219628597</v>
      </c>
      <c r="Q900" s="8">
        <f t="shared" si="186"/>
        <v>435670.8253974304</v>
      </c>
      <c r="R900" s="10">
        <f t="shared" si="177"/>
        <v>3.118041825519037E-2</v>
      </c>
      <c r="S900" s="8">
        <f t="shared" si="178"/>
        <v>2794.1247892096271</v>
      </c>
      <c r="T900" s="8">
        <f t="shared" si="187"/>
        <v>890883.74202941824</v>
      </c>
      <c r="U900" s="10">
        <f t="shared" si="179"/>
        <v>0.25250631603249929</v>
      </c>
      <c r="V900" s="10"/>
      <c r="W900" s="8">
        <f t="shared" si="180"/>
        <v>3575.7556519646596</v>
      </c>
      <c r="X900" s="8">
        <f t="shared" si="188"/>
        <v>26320.362838328481</v>
      </c>
      <c r="Y900" s="10">
        <f t="shared" si="184"/>
        <v>1.8837155808604025E-3</v>
      </c>
      <c r="Z900" s="10">
        <f t="shared" si="181"/>
        <v>4.3401792369214459E-2</v>
      </c>
      <c r="AA900" s="10"/>
    </row>
    <row r="901" spans="6:27" x14ac:dyDescent="0.2">
      <c r="F901">
        <v>4.2746455604117335</v>
      </c>
      <c r="G901" s="1">
        <f t="shared" si="183"/>
        <v>4274.6455604117336</v>
      </c>
      <c r="H901">
        <v>32.724313111466479</v>
      </c>
      <c r="I901" s="1">
        <v>700</v>
      </c>
      <c r="J901" s="1"/>
      <c r="K901" s="5">
        <v>3.0701430286469855</v>
      </c>
      <c r="L901" s="4">
        <f t="shared" si="185"/>
        <v>3070.1430286469854</v>
      </c>
      <c r="M901" s="5">
        <v>35.374513122413099</v>
      </c>
      <c r="N901" s="4">
        <v>700</v>
      </c>
      <c r="P901" s="8">
        <f t="shared" si="176"/>
        <v>4353.3975827225258</v>
      </c>
      <c r="Q901" s="8">
        <f t="shared" si="186"/>
        <v>1646742.2505556142</v>
      </c>
      <c r="R901" s="10">
        <f t="shared" si="177"/>
        <v>0.17470623780424013</v>
      </c>
      <c r="S901" s="8">
        <f t="shared" si="178"/>
        <v>2764.4299541445675</v>
      </c>
      <c r="T901" s="8">
        <f t="shared" si="187"/>
        <v>93460.483921720879</v>
      </c>
      <c r="U901" s="10">
        <f t="shared" si="179"/>
        <v>9.9576166859283374E-2</v>
      </c>
      <c r="V901" s="10"/>
      <c r="W901" s="8">
        <f t="shared" si="180"/>
        <v>3524.5059152241297</v>
      </c>
      <c r="X901" s="8">
        <f t="shared" si="188"/>
        <v>206445.63269871491</v>
      </c>
      <c r="Y901" s="10">
        <f t="shared" si="184"/>
        <v>2.1902237455642681E-2</v>
      </c>
      <c r="Z901" s="10">
        <f t="shared" si="181"/>
        <v>0.14799404533846178</v>
      </c>
      <c r="AA901" s="10"/>
    </row>
    <row r="902" spans="6:27" x14ac:dyDescent="0.2">
      <c r="F902">
        <v>4.057059530966816</v>
      </c>
      <c r="G902" s="1">
        <f t="shared" si="183"/>
        <v>4057.0595309668161</v>
      </c>
      <c r="H902">
        <v>32.724798421530451</v>
      </c>
      <c r="I902" s="1">
        <v>700</v>
      </c>
      <c r="J902" s="1"/>
      <c r="K902" s="5">
        <v>2.9532103432113876</v>
      </c>
      <c r="L902" s="4">
        <f t="shared" si="185"/>
        <v>2953.2103432113877</v>
      </c>
      <c r="M902" s="5">
        <v>35.484768173430972</v>
      </c>
      <c r="N902" s="4">
        <v>700</v>
      </c>
      <c r="P902" s="8">
        <f t="shared" si="176"/>
        <v>4313.3930322737424</v>
      </c>
      <c r="Q902" s="8">
        <f t="shared" si="186"/>
        <v>1850096.9476248983</v>
      </c>
      <c r="R902" s="10">
        <f t="shared" si="177"/>
        <v>0.21213177455862503</v>
      </c>
      <c r="S902" s="8">
        <f t="shared" si="178"/>
        <v>2737.8458838028687</v>
      </c>
      <c r="T902" s="8">
        <f t="shared" si="187"/>
        <v>46381.850376323629</v>
      </c>
      <c r="U902" s="10">
        <f t="shared" si="179"/>
        <v>7.2925540134173725E-2</v>
      </c>
      <c r="V902" s="10"/>
      <c r="W902" s="8">
        <f t="shared" si="180"/>
        <v>3478.9401347091898</v>
      </c>
      <c r="X902" s="8">
        <f t="shared" si="188"/>
        <v>276391.81366832252</v>
      </c>
      <c r="Y902" s="10">
        <f t="shared" si="184"/>
        <v>3.1691034344015066E-2</v>
      </c>
      <c r="Z902" s="10">
        <f t="shared" si="181"/>
        <v>0.1780197582966988</v>
      </c>
      <c r="AA902" s="10"/>
    </row>
    <row r="903" spans="6:27" x14ac:dyDescent="0.2">
      <c r="F903">
        <v>5.5056098868616337</v>
      </c>
      <c r="G903" s="1">
        <f t="shared" si="183"/>
        <v>5505.6098868616336</v>
      </c>
      <c r="H903">
        <v>32.725659818693067</v>
      </c>
      <c r="I903" s="1">
        <v>700</v>
      </c>
      <c r="J903" s="1"/>
      <c r="K903" s="5">
        <v>2.5519844023936349</v>
      </c>
      <c r="L903" s="4">
        <f t="shared" si="185"/>
        <v>2551.9844023936348</v>
      </c>
      <c r="M903" s="5">
        <v>35.491213353213659</v>
      </c>
      <c r="N903" s="4">
        <v>700</v>
      </c>
      <c r="P903" s="8">
        <f t="shared" si="176"/>
        <v>4311.0725375769589</v>
      </c>
      <c r="Q903" s="8">
        <f t="shared" si="186"/>
        <v>3094391.0673427447</v>
      </c>
      <c r="R903" s="10">
        <f t="shared" si="177"/>
        <v>0.47513734587018724</v>
      </c>
      <c r="S903" s="8">
        <f t="shared" si="178"/>
        <v>2736.3045200028264</v>
      </c>
      <c r="T903" s="8">
        <f t="shared" si="187"/>
        <v>33973.905755466214</v>
      </c>
      <c r="U903" s="10">
        <f t="shared" si="179"/>
        <v>7.2226192854591295E-2</v>
      </c>
      <c r="V903" s="10"/>
      <c r="W903" s="8">
        <f t="shared" si="180"/>
        <v>3476.3072682721836</v>
      </c>
      <c r="X903" s="8">
        <f t="shared" si="188"/>
        <v>854372.76038593368</v>
      </c>
      <c r="Y903" s="10">
        <f t="shared" si="184"/>
        <v>0.13118716959784785</v>
      </c>
      <c r="Z903" s="10">
        <f t="shared" si="181"/>
        <v>0.36219769408135088</v>
      </c>
      <c r="AA903" s="10"/>
    </row>
    <row r="904" spans="6:27" x14ac:dyDescent="0.2">
      <c r="F904">
        <v>3.7574223958789319</v>
      </c>
      <c r="G904" s="1">
        <f t="shared" si="183"/>
        <v>3757.4223958789321</v>
      </c>
      <c r="H904">
        <v>32.738130262868808</v>
      </c>
      <c r="I904" s="1">
        <v>700</v>
      </c>
      <c r="J904" s="1"/>
      <c r="K904" s="5">
        <v>3.1888702982759201</v>
      </c>
      <c r="L904" s="4">
        <f t="shared" si="185"/>
        <v>3188.87029827592</v>
      </c>
      <c r="M904" s="5">
        <v>35.528577188408747</v>
      </c>
      <c r="N904" s="4">
        <v>700</v>
      </c>
      <c r="P904" s="8">
        <f t="shared" si="176"/>
        <v>4297.6591391628017</v>
      </c>
      <c r="Q904" s="8">
        <f t="shared" si="186"/>
        <v>1229412.6936752745</v>
      </c>
      <c r="R904" s="10">
        <f t="shared" si="177"/>
        <v>0.12089935447912681</v>
      </c>
      <c r="S904" s="8">
        <f t="shared" si="178"/>
        <v>2727.3962451645457</v>
      </c>
      <c r="T904" s="8">
        <f t="shared" si="187"/>
        <v>212958.30169503955</v>
      </c>
      <c r="U904" s="10">
        <f t="shared" si="179"/>
        <v>0.14471396135517736</v>
      </c>
      <c r="V904" s="10"/>
      <c r="W904" s="8">
        <f t="shared" si="180"/>
        <v>3461.1100747701053</v>
      </c>
      <c r="X904" s="8">
        <f t="shared" si="188"/>
        <v>74114.495905603922</v>
      </c>
      <c r="Y904" s="10">
        <f t="shared" si="184"/>
        <v>7.2883538283200081E-3</v>
      </c>
      <c r="Z904" s="10">
        <f t="shared" si="181"/>
        <v>8.5371856184107933E-2</v>
      </c>
      <c r="AA904" s="10"/>
    </row>
    <row r="905" spans="6:27" x14ac:dyDescent="0.2">
      <c r="F905">
        <v>4.1687129836383656</v>
      </c>
      <c r="G905" s="1">
        <f t="shared" si="183"/>
        <v>4168.7129836383656</v>
      </c>
      <c r="H905">
        <v>32.817300089550272</v>
      </c>
      <c r="I905" s="1">
        <v>700</v>
      </c>
      <c r="J905" s="1"/>
      <c r="K905" s="5">
        <v>3.0905909954122466</v>
      </c>
      <c r="L905" s="4">
        <f t="shared" si="185"/>
        <v>3090.5909954122467</v>
      </c>
      <c r="M905" s="5">
        <v>35.764631530009524</v>
      </c>
      <c r="N905" s="4">
        <v>700</v>
      </c>
      <c r="P905" s="8">
        <f t="shared" ref="P905:P968" si="189">(((8.314*N905)/$M905)*(1+P$5/($M905-P$4))-P$3/($M905^2))</f>
        <v>4214.4256183563502</v>
      </c>
      <c r="Q905" s="8">
        <f t="shared" si="186"/>
        <v>1263004.2597279155</v>
      </c>
      <c r="R905" s="10">
        <f t="shared" ref="R905:R968" si="190">(ABS(P905-L905)/L905)^2</f>
        <v>0.13222748738101592</v>
      </c>
      <c r="S905" s="8">
        <f t="shared" ref="S905:S968" si="191">(((8.314*N905)/$M905)*(1+S$5/($M905-S$4))-S$3/($M905^2))</f>
        <v>2672.1728178881135</v>
      </c>
      <c r="T905" s="8">
        <f t="shared" si="187"/>
        <v>175073.77128261703</v>
      </c>
      <c r="U905" s="10">
        <f t="shared" ref="U905:U968" si="192">ABS(S905-L905)/L905</f>
        <v>0.13538451970682758</v>
      </c>
      <c r="V905" s="10"/>
      <c r="W905" s="8">
        <f t="shared" ref="W905:W968" si="193">(((8.314*N905)/$M905)*(1+W$5/($M905-W$4))-W$3/($M905^2))</f>
        <v>3367.6332362491535</v>
      </c>
      <c r="X905" s="8">
        <f t="shared" si="188"/>
        <v>76752.403207934665</v>
      </c>
      <c r="Y905" s="10">
        <f t="shared" si="184"/>
        <v>8.0354261266119102E-3</v>
      </c>
      <c r="Z905" s="10">
        <f t="shared" ref="Z905:Z968" si="194">(ABS(W905-L905)/L905)</f>
        <v>8.9640538410988527E-2</v>
      </c>
      <c r="AA905" s="10"/>
    </row>
    <row r="906" spans="6:27" x14ac:dyDescent="0.2">
      <c r="F906">
        <v>3.8051503769819264</v>
      </c>
      <c r="G906" s="1">
        <f t="shared" si="183"/>
        <v>3805.1503769819265</v>
      </c>
      <c r="H906">
        <v>32.865173415514846</v>
      </c>
      <c r="I906" s="1">
        <v>700</v>
      </c>
      <c r="J906" s="1"/>
      <c r="K906" s="5">
        <v>2.7042576178277353</v>
      </c>
      <c r="L906" s="4">
        <f t="shared" si="185"/>
        <v>2704.2576178277354</v>
      </c>
      <c r="M906" s="5">
        <v>35.779384852186752</v>
      </c>
      <c r="N906" s="4">
        <v>700</v>
      </c>
      <c r="P906" s="8">
        <f t="shared" si="189"/>
        <v>4209.3085416263166</v>
      </c>
      <c r="Q906" s="8">
        <f t="shared" si="186"/>
        <v>2265178.2832269627</v>
      </c>
      <c r="R906" s="10">
        <f t="shared" si="190"/>
        <v>0.309746398723728</v>
      </c>
      <c r="S906" s="8">
        <f t="shared" si="191"/>
        <v>2668.7808390514938</v>
      </c>
      <c r="T906" s="8">
        <f t="shared" si="187"/>
        <v>1258.6018323383896</v>
      </c>
      <c r="U906" s="10">
        <f t="shared" si="192"/>
        <v>1.311886062273138E-2</v>
      </c>
      <c r="V906" s="10"/>
      <c r="W906" s="8">
        <f t="shared" si="193"/>
        <v>3361.9324198684367</v>
      </c>
      <c r="X906" s="8">
        <f t="shared" si="188"/>
        <v>432536.14523927559</v>
      </c>
      <c r="Y906" s="10">
        <f t="shared" si="184"/>
        <v>5.9146122977502089E-2</v>
      </c>
      <c r="Z906" s="10">
        <f t="shared" si="194"/>
        <v>0.24319975941086391</v>
      </c>
      <c r="AA906" s="10"/>
    </row>
    <row r="907" spans="6:27" x14ac:dyDescent="0.2">
      <c r="F907">
        <v>5.803887312672301</v>
      </c>
      <c r="G907" s="1">
        <f t="shared" si="183"/>
        <v>5803.8873126723011</v>
      </c>
      <c r="H907">
        <v>32.892771252499351</v>
      </c>
      <c r="I907" s="1">
        <v>700</v>
      </c>
      <c r="J907" s="1"/>
      <c r="K907" s="5">
        <v>3.4093569713114147</v>
      </c>
      <c r="L907" s="4">
        <f t="shared" si="185"/>
        <v>3409.3569713114148</v>
      </c>
      <c r="M907" s="5">
        <v>36.239229338121561</v>
      </c>
      <c r="N907" s="4">
        <v>700</v>
      </c>
      <c r="P907" s="8">
        <f t="shared" si="189"/>
        <v>4054.6191780499612</v>
      </c>
      <c r="Q907" s="8">
        <f t="shared" si="186"/>
        <v>416363.31544509862</v>
      </c>
      <c r="R907" s="10">
        <f t="shared" si="190"/>
        <v>3.5820158783628459E-2</v>
      </c>
      <c r="S907" s="8">
        <f t="shared" si="191"/>
        <v>2566.4102605976245</v>
      </c>
      <c r="T907" s="8">
        <f t="shared" si="187"/>
        <v>710559.15710319835</v>
      </c>
      <c r="U907" s="10">
        <f t="shared" si="192"/>
        <v>0.24724507225465142</v>
      </c>
      <c r="V907" s="10"/>
      <c r="W907" s="8">
        <f t="shared" si="193"/>
        <v>3192.0618398543056</v>
      </c>
      <c r="X907" s="8">
        <f t="shared" si="188"/>
        <v>47217.174154962355</v>
      </c>
      <c r="Y907" s="10">
        <f t="shared" si="184"/>
        <v>4.0621414346673074E-3</v>
      </c>
      <c r="Z907" s="10">
        <f t="shared" si="194"/>
        <v>6.3734931039950982E-2</v>
      </c>
      <c r="AA907" s="10"/>
    </row>
    <row r="908" spans="6:27" x14ac:dyDescent="0.2">
      <c r="F908">
        <v>3.6591095843106212</v>
      </c>
      <c r="G908" s="1">
        <f t="shared" si="183"/>
        <v>3659.1095843106214</v>
      </c>
      <c r="H908">
        <v>32.984182222178397</v>
      </c>
      <c r="I908" s="1">
        <v>700</v>
      </c>
      <c r="J908" s="1"/>
      <c r="K908" s="5">
        <v>2.7822560800490712</v>
      </c>
      <c r="L908" s="4">
        <f t="shared" si="185"/>
        <v>2782.256080049071</v>
      </c>
      <c r="M908" s="5">
        <v>36.290270402340361</v>
      </c>
      <c r="N908" s="4">
        <v>700</v>
      </c>
      <c r="P908" s="8">
        <f t="shared" si="189"/>
        <v>4038.0055903925786</v>
      </c>
      <c r="Q908" s="8">
        <f t="shared" si="186"/>
        <v>1576906.8327279591</v>
      </c>
      <c r="R908" s="10">
        <f t="shared" si="190"/>
        <v>0.20370975885819562</v>
      </c>
      <c r="S908" s="8">
        <f t="shared" si="191"/>
        <v>2555.4352169307995</v>
      </c>
      <c r="T908" s="8">
        <f t="shared" si="187"/>
        <v>51447.703945717665</v>
      </c>
      <c r="U908" s="10">
        <f t="shared" si="192"/>
        <v>8.1524078514825654E-2</v>
      </c>
      <c r="V908" s="10"/>
      <c r="W908" s="8">
        <f t="shared" si="193"/>
        <v>3174.0975054205915</v>
      </c>
      <c r="X908" s="8">
        <f t="shared" si="188"/>
        <v>153539.70263718485</v>
      </c>
      <c r="Y908" s="10">
        <f t="shared" si="184"/>
        <v>1.9834739218722024E-2</v>
      </c>
      <c r="Z908" s="10">
        <f t="shared" si="194"/>
        <v>0.14083585913652114</v>
      </c>
      <c r="AA908" s="10"/>
    </row>
    <row r="909" spans="6:27" x14ac:dyDescent="0.2">
      <c r="F909">
        <v>5.8436650790322133</v>
      </c>
      <c r="G909" s="1">
        <f t="shared" si="183"/>
        <v>5843.6650790322137</v>
      </c>
      <c r="H909">
        <v>32.994875966194272</v>
      </c>
      <c r="I909" s="1">
        <v>700</v>
      </c>
      <c r="J909" s="1"/>
      <c r="K909" s="5">
        <v>5.0421382732430695</v>
      </c>
      <c r="L909" s="4">
        <f t="shared" si="185"/>
        <v>5042.1382732430693</v>
      </c>
      <c r="M909" s="5">
        <v>36.301526784716316</v>
      </c>
      <c r="N909" s="4">
        <v>700</v>
      </c>
      <c r="P909" s="8">
        <f t="shared" si="189"/>
        <v>4034.3562042008462</v>
      </c>
      <c r="Q909" s="8">
        <f t="shared" si="186"/>
        <v>1015624.6986830243</v>
      </c>
      <c r="R909" s="10">
        <f t="shared" si="190"/>
        <v>3.9948801169456795E-2</v>
      </c>
      <c r="S909" s="8">
        <f t="shared" si="191"/>
        <v>2553.024917714265</v>
      </c>
      <c r="T909" s="8">
        <f t="shared" si="187"/>
        <v>6195685.2966718636</v>
      </c>
      <c r="U909" s="10">
        <f t="shared" si="192"/>
        <v>0.49366225609830872</v>
      </c>
      <c r="V909" s="10"/>
      <c r="W909" s="8">
        <f t="shared" si="193"/>
        <v>3170.1585742748175</v>
      </c>
      <c r="X909" s="8">
        <f t="shared" si="188"/>
        <v>3504307.9933492667</v>
      </c>
      <c r="Y909" s="10">
        <f t="shared" si="184"/>
        <v>0.13783920718389267</v>
      </c>
      <c r="Z909" s="10">
        <f t="shared" si="194"/>
        <v>0.37126702948671952</v>
      </c>
      <c r="AA909" s="10"/>
    </row>
    <row r="910" spans="6:27" x14ac:dyDescent="0.2">
      <c r="F910">
        <v>5.7905375993287942</v>
      </c>
      <c r="G910" s="1">
        <f t="shared" si="183"/>
        <v>5790.5375993287944</v>
      </c>
      <c r="H910">
        <v>33.04788997496275</v>
      </c>
      <c r="I910" s="1">
        <v>700</v>
      </c>
      <c r="J910" s="1"/>
      <c r="K910" s="5">
        <v>2.7461366420892048</v>
      </c>
      <c r="L910" s="4">
        <f t="shared" si="185"/>
        <v>2746.136642089205</v>
      </c>
      <c r="M910" s="5">
        <v>36.471249223625506</v>
      </c>
      <c r="N910" s="4">
        <v>700</v>
      </c>
      <c r="P910" s="8">
        <f t="shared" si="189"/>
        <v>3979.9579704623407</v>
      </c>
      <c r="Q910" s="8">
        <f t="shared" si="186"/>
        <v>1522315.0703484491</v>
      </c>
      <c r="R910" s="10">
        <f t="shared" si="190"/>
        <v>0.20186464422436035</v>
      </c>
      <c r="S910" s="8">
        <f t="shared" si="191"/>
        <v>2517.1184427257581</v>
      </c>
      <c r="T910" s="8">
        <f t="shared" si="187"/>
        <v>52449.335639675512</v>
      </c>
      <c r="U910" s="10">
        <f t="shared" si="192"/>
        <v>8.3396505422692488E-2</v>
      </c>
      <c r="V910" s="10"/>
      <c r="W910" s="8">
        <f t="shared" si="193"/>
        <v>3111.7483943297375</v>
      </c>
      <c r="X910" s="8">
        <f t="shared" si="188"/>
        <v>133671.95337639251</v>
      </c>
      <c r="Y910" s="10">
        <f t="shared" si="184"/>
        <v>1.7725398530623732E-2</v>
      </c>
      <c r="Z910" s="10">
        <f t="shared" si="194"/>
        <v>0.13313676626170448</v>
      </c>
      <c r="AA910" s="10"/>
    </row>
    <row r="911" spans="6:27" x14ac:dyDescent="0.2">
      <c r="F911">
        <v>5.321906593434317</v>
      </c>
      <c r="G911" s="1">
        <f t="shared" si="183"/>
        <v>5321.9065934343171</v>
      </c>
      <c r="H911">
        <v>33.080421828480418</v>
      </c>
      <c r="I911" s="1">
        <v>700</v>
      </c>
      <c r="J911" s="1"/>
      <c r="K911" s="5">
        <v>2.302536833740386</v>
      </c>
      <c r="L911" s="4">
        <f t="shared" si="185"/>
        <v>2302.5368337403861</v>
      </c>
      <c r="M911" s="5">
        <v>36.563514183335734</v>
      </c>
      <c r="N911" s="4">
        <v>700</v>
      </c>
      <c r="P911" s="8">
        <f t="shared" si="189"/>
        <v>3950.871332453065</v>
      </c>
      <c r="Q911" s="8">
        <f t="shared" si="186"/>
        <v>2717006.6196463783</v>
      </c>
      <c r="R911" s="10">
        <f t="shared" si="190"/>
        <v>0.51248071098538339</v>
      </c>
      <c r="S911" s="8">
        <f t="shared" si="191"/>
        <v>2497.936080127015</v>
      </c>
      <c r="T911" s="8">
        <f t="shared" si="187"/>
        <v>38180.865488462499</v>
      </c>
      <c r="U911" s="10">
        <f t="shared" si="192"/>
        <v>8.4862593085735794E-2</v>
      </c>
      <c r="V911" s="10"/>
      <c r="W911" s="8">
        <f t="shared" si="193"/>
        <v>3080.7487412700607</v>
      </c>
      <c r="X911" s="8">
        <f t="shared" si="188"/>
        <v>605613.77302097483</v>
      </c>
      <c r="Y911" s="10">
        <f t="shared" si="184"/>
        <v>0.11423062967020822</v>
      </c>
      <c r="Z911" s="10">
        <f t="shared" si="194"/>
        <v>0.33798022082691204</v>
      </c>
      <c r="AA911" s="10"/>
    </row>
    <row r="912" spans="6:27" x14ac:dyDescent="0.2">
      <c r="F912">
        <v>5.8230573577018641</v>
      </c>
      <c r="G912" s="1">
        <f t="shared" si="183"/>
        <v>5823.057357701864</v>
      </c>
      <c r="H912">
        <v>33.090882644780379</v>
      </c>
      <c r="I912" s="1">
        <v>700</v>
      </c>
      <c r="J912" s="1"/>
      <c r="K912" s="5">
        <v>2.1395842244824821</v>
      </c>
      <c r="L912" s="4">
        <f t="shared" si="185"/>
        <v>2139.5842244824821</v>
      </c>
      <c r="M912" s="5">
        <v>37.357394258605488</v>
      </c>
      <c r="N912" s="4">
        <v>700</v>
      </c>
      <c r="P912" s="8">
        <f t="shared" si="189"/>
        <v>3713.9031210681587</v>
      </c>
      <c r="Q912" s="8">
        <f t="shared" si="186"/>
        <v>2478479.9881467423</v>
      </c>
      <c r="R912" s="10">
        <f t="shared" si="190"/>
        <v>0.5414104604924318</v>
      </c>
      <c r="S912" s="8">
        <f t="shared" si="191"/>
        <v>2342.0958557683571</v>
      </c>
      <c r="T912" s="8">
        <f t="shared" si="187"/>
        <v>41010.96080606617</v>
      </c>
      <c r="U912" s="10">
        <f t="shared" si="192"/>
        <v>9.4649992726908438E-2</v>
      </c>
      <c r="V912" s="10"/>
      <c r="W912" s="8">
        <f t="shared" si="193"/>
        <v>2834.0697710086943</v>
      </c>
      <c r="X912" s="8">
        <f t="shared" si="188"/>
        <v>482310.17433381156</v>
      </c>
      <c r="Y912" s="10">
        <f t="shared" si="184"/>
        <v>0.10535803187239354</v>
      </c>
      <c r="Z912" s="10">
        <f t="shared" si="194"/>
        <v>0.32458901995044986</v>
      </c>
      <c r="AA912" s="10"/>
    </row>
    <row r="913" spans="6:27" x14ac:dyDescent="0.2">
      <c r="F913">
        <v>5.6725717121440118</v>
      </c>
      <c r="G913" s="1">
        <f t="shared" si="183"/>
        <v>5672.5717121440121</v>
      </c>
      <c r="H913">
        <v>33.0961596341266</v>
      </c>
      <c r="I913" s="1">
        <v>700</v>
      </c>
      <c r="J913" s="1"/>
      <c r="K913" s="5">
        <v>2.5548244032573568</v>
      </c>
      <c r="L913" s="4">
        <f t="shared" si="185"/>
        <v>2554.8244032573566</v>
      </c>
      <c r="M913" s="5">
        <v>37.381669722837046</v>
      </c>
      <c r="N913" s="4">
        <v>700</v>
      </c>
      <c r="P913" s="8">
        <f t="shared" si="189"/>
        <v>3707.0136969366654</v>
      </c>
      <c r="Q913" s="8">
        <f t="shared" si="186"/>
        <v>1327540.1684692244</v>
      </c>
      <c r="R913" s="10">
        <f t="shared" si="190"/>
        <v>0.20338810930062046</v>
      </c>
      <c r="S913" s="8">
        <f t="shared" si="191"/>
        <v>2337.5768208034738</v>
      </c>
      <c r="T913" s="8">
        <f t="shared" si="187"/>
        <v>47196.512082056623</v>
      </c>
      <c r="U913" s="10">
        <f t="shared" si="192"/>
        <v>8.5034252129772975E-2</v>
      </c>
      <c r="V913" s="10"/>
      <c r="W913" s="8">
        <f t="shared" si="193"/>
        <v>2827.0511873775067</v>
      </c>
      <c r="X913" s="8">
        <f t="shared" si="188"/>
        <v>74107.421992398813</v>
      </c>
      <c r="Y913" s="10">
        <f t="shared" si="184"/>
        <v>1.1353756972609928E-2</v>
      </c>
      <c r="Z913" s="10">
        <f t="shared" si="194"/>
        <v>0.10655400965055199</v>
      </c>
      <c r="AA913" s="10"/>
    </row>
    <row r="914" spans="6:27" x14ac:dyDescent="0.2">
      <c r="F914">
        <v>5.3516339813764171</v>
      </c>
      <c r="G914" s="1">
        <f t="shared" si="183"/>
        <v>5351.6339813764171</v>
      </c>
      <c r="H914">
        <v>33.136455024997552</v>
      </c>
      <c r="I914" s="1">
        <v>700</v>
      </c>
      <c r="J914" s="1"/>
      <c r="K914" s="5">
        <v>2.6085971651130584</v>
      </c>
      <c r="L914" s="4">
        <f t="shared" si="185"/>
        <v>2608.5971651130585</v>
      </c>
      <c r="M914" s="5">
        <v>37.603222690641985</v>
      </c>
      <c r="N914" s="4">
        <v>700</v>
      </c>
      <c r="P914" s="8">
        <f t="shared" si="189"/>
        <v>3645.058802801741</v>
      </c>
      <c r="Q914" s="8">
        <f t="shared" si="186"/>
        <v>1074252.7264003057</v>
      </c>
      <c r="R914" s="10">
        <f t="shared" si="190"/>
        <v>0.157867389901826</v>
      </c>
      <c r="S914" s="8">
        <f t="shared" si="191"/>
        <v>2296.9682481179552</v>
      </c>
      <c r="T914" s="8">
        <f t="shared" si="187"/>
        <v>97112.581907540967</v>
      </c>
      <c r="U914" s="10">
        <f t="shared" si="192"/>
        <v>0.11946226161815102</v>
      </c>
      <c r="V914" s="10"/>
      <c r="W914" s="8">
        <f t="shared" si="193"/>
        <v>2764.3143104765336</v>
      </c>
      <c r="X914" s="8">
        <f t="shared" si="188"/>
        <v>24247.82936014963</v>
      </c>
      <c r="Y914" s="10">
        <f t="shared" si="184"/>
        <v>3.5633528664140951E-3</v>
      </c>
      <c r="Z914" s="10">
        <f t="shared" si="194"/>
        <v>5.9693826032631674E-2</v>
      </c>
      <c r="AA914" s="10"/>
    </row>
    <row r="915" spans="6:27" x14ac:dyDescent="0.2">
      <c r="F915">
        <v>5.8305694263768517</v>
      </c>
      <c r="G915" s="1">
        <f t="shared" si="183"/>
        <v>5830.5694263768519</v>
      </c>
      <c r="H915">
        <v>33.177696903653434</v>
      </c>
      <c r="I915" s="1">
        <v>700</v>
      </c>
      <c r="J915" s="1"/>
      <c r="K915" s="5">
        <v>2.1183257129754711</v>
      </c>
      <c r="L915" s="4">
        <f t="shared" si="185"/>
        <v>2118.3257129754711</v>
      </c>
      <c r="M915" s="5">
        <v>37.804474861893411</v>
      </c>
      <c r="N915" s="4">
        <v>700</v>
      </c>
      <c r="P915" s="8">
        <f t="shared" si="189"/>
        <v>3590.1866737383989</v>
      </c>
      <c r="Q915" s="8">
        <f t="shared" si="186"/>
        <v>2166374.6878179689</v>
      </c>
      <c r="R915" s="10">
        <f t="shared" si="190"/>
        <v>0.48277869555958336</v>
      </c>
      <c r="S915" s="8">
        <f t="shared" si="191"/>
        <v>2261.0473051861436</v>
      </c>
      <c r="T915" s="8">
        <f t="shared" si="187"/>
        <v>20369.452883149494</v>
      </c>
      <c r="U915" s="10">
        <f t="shared" si="192"/>
        <v>6.7374715482351855E-2</v>
      </c>
      <c r="V915" s="10"/>
      <c r="W915" s="8">
        <f t="shared" si="193"/>
        <v>2709.3145046047471</v>
      </c>
      <c r="X915" s="8">
        <f t="shared" si="188"/>
        <v>349267.75183143176</v>
      </c>
      <c r="Y915" s="10">
        <f t="shared" si="184"/>
        <v>7.7834656478581982E-2</v>
      </c>
      <c r="Z915" s="10">
        <f t="shared" si="194"/>
        <v>0.27898863145042663</v>
      </c>
      <c r="AA915" s="10"/>
    </row>
    <row r="916" spans="6:27" x14ac:dyDescent="0.2">
      <c r="F916">
        <v>5.1396235083417716</v>
      </c>
      <c r="G916" s="1">
        <f t="shared" si="183"/>
        <v>5139.6235083417714</v>
      </c>
      <c r="H916">
        <v>33.200137018584392</v>
      </c>
      <c r="I916" s="1">
        <v>700</v>
      </c>
      <c r="J916" s="1"/>
      <c r="K916" s="5">
        <v>2.965859698576125</v>
      </c>
      <c r="L916" s="4">
        <f t="shared" si="185"/>
        <v>2965.8596985761251</v>
      </c>
      <c r="M916" s="5">
        <v>37.856240174277282</v>
      </c>
      <c r="N916" s="4">
        <v>700</v>
      </c>
      <c r="P916" s="8">
        <f t="shared" si="189"/>
        <v>3576.2835001730327</v>
      </c>
      <c r="Q916" s="8">
        <f t="shared" si="186"/>
        <v>372617.21755602089</v>
      </c>
      <c r="R916" s="10">
        <f t="shared" si="190"/>
        <v>4.236056198893675E-2</v>
      </c>
      <c r="S916" s="8">
        <f t="shared" si="191"/>
        <v>2251.9526325053594</v>
      </c>
      <c r="T916" s="8">
        <f t="shared" si="187"/>
        <v>509663.29898576863</v>
      </c>
      <c r="U916" s="10">
        <f t="shared" si="192"/>
        <v>0.24070830673935933</v>
      </c>
      <c r="V916" s="10"/>
      <c r="W916" s="8">
        <f t="shared" si="193"/>
        <v>2695.4623869094248</v>
      </c>
      <c r="X916" s="8">
        <f t="shared" si="188"/>
        <v>73114.706156578643</v>
      </c>
      <c r="Y916" s="10">
        <f t="shared" si="184"/>
        <v>8.3119617036563846E-3</v>
      </c>
      <c r="Z916" s="10">
        <f t="shared" si="194"/>
        <v>9.1169960533370772E-2</v>
      </c>
      <c r="AA916" s="10"/>
    </row>
    <row r="917" spans="6:27" x14ac:dyDescent="0.2">
      <c r="F917">
        <v>3.5157055331033669</v>
      </c>
      <c r="G917" s="1">
        <f t="shared" si="183"/>
        <v>3515.7055331033671</v>
      </c>
      <c r="H917">
        <v>33.378788892546766</v>
      </c>
      <c r="I917" s="1">
        <v>700</v>
      </c>
      <c r="J917" s="1"/>
      <c r="K917" s="5">
        <v>2.2329815291380157</v>
      </c>
      <c r="L917" s="4">
        <f t="shared" si="185"/>
        <v>2232.9815291380155</v>
      </c>
      <c r="M917" s="5">
        <v>38.898331566871413</v>
      </c>
      <c r="N917" s="4">
        <v>700</v>
      </c>
      <c r="P917" s="8">
        <f t="shared" si="189"/>
        <v>3313.5222683221755</v>
      </c>
      <c r="Q917" s="8">
        <f t="shared" si="186"/>
        <v>1167568.2890366509</v>
      </c>
      <c r="R917" s="10">
        <f t="shared" si="190"/>
        <v>0.23415963354481931</v>
      </c>
      <c r="S917" s="8">
        <f t="shared" si="191"/>
        <v>2080.5870503318879</v>
      </c>
      <c r="T917" s="8">
        <f t="shared" si="187"/>
        <v>23224.077170591278</v>
      </c>
      <c r="U917" s="10">
        <f t="shared" si="192"/>
        <v>6.8247084365698069E-2</v>
      </c>
      <c r="V917" s="10"/>
      <c r="W917" s="8">
        <f t="shared" si="193"/>
        <v>2439.8477581584248</v>
      </c>
      <c r="X917" s="8">
        <f t="shared" si="188"/>
        <v>42793.636709124417</v>
      </c>
      <c r="Y917" s="10">
        <f t="shared" si="184"/>
        <v>8.5824036023850504E-3</v>
      </c>
      <c r="Z917" s="10">
        <f t="shared" si="194"/>
        <v>9.2641262957631629E-2</v>
      </c>
      <c r="AA917" s="10"/>
    </row>
    <row r="918" spans="6:27" x14ac:dyDescent="0.2">
      <c r="F918">
        <v>5.8231469076611182</v>
      </c>
      <c r="G918" s="1">
        <f t="shared" si="183"/>
        <v>5823.1469076611183</v>
      </c>
      <c r="H918">
        <v>33.385262592161141</v>
      </c>
      <c r="I918" s="1">
        <v>700</v>
      </c>
      <c r="J918" s="1"/>
      <c r="K918" s="5">
        <v>1.9581163425459251</v>
      </c>
      <c r="L918" s="4">
        <f t="shared" si="185"/>
        <v>1958.1163425459251</v>
      </c>
      <c r="M918" s="5">
        <v>38.960286603134875</v>
      </c>
      <c r="N918" s="4">
        <v>700</v>
      </c>
      <c r="P918" s="8">
        <f t="shared" si="189"/>
        <v>3298.866886078079</v>
      </c>
      <c r="Q918" s="8">
        <f t="shared" si="186"/>
        <v>1797612.0199817661</v>
      </c>
      <c r="R918" s="10">
        <f t="shared" si="190"/>
        <v>0.46883387035269897</v>
      </c>
      <c r="S918" s="8">
        <f t="shared" si="191"/>
        <v>2071.0583858822451</v>
      </c>
      <c r="T918" s="8">
        <f t="shared" si="187"/>
        <v>12755.905152983187</v>
      </c>
      <c r="U918" s="10">
        <f t="shared" si="192"/>
        <v>5.7678923811786277E-2</v>
      </c>
      <c r="V918" s="10"/>
      <c r="W918" s="8">
        <f t="shared" si="193"/>
        <v>2425.9290909370011</v>
      </c>
      <c r="X918" s="8">
        <f t="shared" si="188"/>
        <v>218848.76755721215</v>
      </c>
      <c r="Y918" s="10">
        <f t="shared" si="184"/>
        <v>5.7077786293844829E-2</v>
      </c>
      <c r="Z918" s="10">
        <f t="shared" si="194"/>
        <v>0.23890957765197449</v>
      </c>
      <c r="AA918" s="10"/>
    </row>
    <row r="919" spans="6:27" x14ac:dyDescent="0.2">
      <c r="F919">
        <v>4.4804696366495511</v>
      </c>
      <c r="G919" s="1">
        <f t="shared" si="183"/>
        <v>4480.4696366495509</v>
      </c>
      <c r="H919">
        <v>33.387072212316561</v>
      </c>
      <c r="I919" s="1">
        <v>700</v>
      </c>
      <c r="J919" s="1"/>
      <c r="K919" s="5">
        <v>2.1245233369120378</v>
      </c>
      <c r="L919" s="4">
        <f t="shared" si="185"/>
        <v>2124.5233369120378</v>
      </c>
      <c r="M919" s="5">
        <v>39.190620693944346</v>
      </c>
      <c r="N919" s="4">
        <v>700</v>
      </c>
      <c r="P919" s="8">
        <f t="shared" si="189"/>
        <v>3245.2681576376526</v>
      </c>
      <c r="Q919" s="8">
        <f t="shared" si="186"/>
        <v>1256068.9531832903</v>
      </c>
      <c r="R919" s="10">
        <f t="shared" si="190"/>
        <v>0.27828543017251028</v>
      </c>
      <c r="S919" s="8">
        <f t="shared" si="191"/>
        <v>2036.2359194384155</v>
      </c>
      <c r="T919" s="8">
        <f t="shared" si="187"/>
        <v>7794.6680841616726</v>
      </c>
      <c r="U919" s="10">
        <f t="shared" si="192"/>
        <v>4.1556341575398621E-2</v>
      </c>
      <c r="V919" s="10"/>
      <c r="W919" s="8">
        <f t="shared" si="193"/>
        <v>2375.3214322541294</v>
      </c>
      <c r="X919" s="8">
        <f t="shared" si="188"/>
        <v>62899.684627220835</v>
      </c>
      <c r="Y919" s="10">
        <f t="shared" si="184"/>
        <v>1.3935593065842718E-2</v>
      </c>
      <c r="Z919" s="10">
        <f t="shared" si="194"/>
        <v>0.11804911293966897</v>
      </c>
      <c r="AA919" s="10"/>
    </row>
    <row r="920" spans="6:27" x14ac:dyDescent="0.2">
      <c r="F920">
        <v>5.6971325334603335</v>
      </c>
      <c r="G920" s="1">
        <f t="shared" si="183"/>
        <v>5697.1325334603334</v>
      </c>
      <c r="H920">
        <v>33.454381000539591</v>
      </c>
      <c r="I920" s="1">
        <v>700</v>
      </c>
      <c r="J920" s="1"/>
      <c r="K920" s="5">
        <v>1.9044199517418965</v>
      </c>
      <c r="L920" s="4">
        <f t="shared" si="185"/>
        <v>1904.4199517418965</v>
      </c>
      <c r="M920" s="5">
        <v>39.516230392900347</v>
      </c>
      <c r="N920" s="4">
        <v>700</v>
      </c>
      <c r="P920" s="8">
        <f t="shared" si="189"/>
        <v>3171.8082784628955</v>
      </c>
      <c r="Q920" s="8">
        <f t="shared" si="186"/>
        <v>1606273.1707086537</v>
      </c>
      <c r="R920" s="10">
        <f t="shared" si="190"/>
        <v>0.44288804765327211</v>
      </c>
      <c r="S920" s="8">
        <f t="shared" si="191"/>
        <v>1988.5776372393721</v>
      </c>
      <c r="T920" s="8">
        <f t="shared" si="187"/>
        <v>7082.5160282920051</v>
      </c>
      <c r="U920" s="10">
        <f t="shared" si="192"/>
        <v>4.4190718239692818E-2</v>
      </c>
      <c r="V920" s="10"/>
      <c r="W920" s="8">
        <f t="shared" si="193"/>
        <v>2306.7100141665765</v>
      </c>
      <c r="X920" s="8">
        <f t="shared" si="188"/>
        <v>161837.29432565288</v>
      </c>
      <c r="Y920" s="10">
        <f t="shared" si="184"/>
        <v>4.4622424521823113E-2</v>
      </c>
      <c r="Z920" s="10">
        <f t="shared" si="194"/>
        <v>0.21124020574176477</v>
      </c>
      <c r="AA920" s="10"/>
    </row>
    <row r="921" spans="6:27" x14ac:dyDescent="0.2">
      <c r="F921">
        <v>5.6351626421347341</v>
      </c>
      <c r="G921" s="1">
        <f t="shared" si="183"/>
        <v>5635.1626421347337</v>
      </c>
      <c r="H921">
        <v>33.583197517639746</v>
      </c>
      <c r="I921" s="1">
        <v>700</v>
      </c>
      <c r="J921" s="1"/>
      <c r="K921" s="5">
        <v>2.6061949903633526</v>
      </c>
      <c r="L921" s="4">
        <f t="shared" si="185"/>
        <v>2606.1949903633526</v>
      </c>
      <c r="M921" s="5">
        <v>40.185289237505287</v>
      </c>
      <c r="N921" s="4">
        <v>700</v>
      </c>
      <c r="P921" s="8">
        <f t="shared" si="189"/>
        <v>3028.8465746910547</v>
      </c>
      <c r="Q921" s="8">
        <f t="shared" si="186"/>
        <v>178634.36173471663</v>
      </c>
      <c r="R921" s="10">
        <f t="shared" si="190"/>
        <v>2.6299724025816127E-2</v>
      </c>
      <c r="S921" s="8">
        <f t="shared" si="191"/>
        <v>1896.0550338118969</v>
      </c>
      <c r="T921" s="8">
        <f t="shared" si="187"/>
        <v>504298.75789090345</v>
      </c>
      <c r="U921" s="10">
        <f t="shared" si="192"/>
        <v>0.27248151392250541</v>
      </c>
      <c r="V921" s="10"/>
      <c r="W921" s="8">
        <f t="shared" si="193"/>
        <v>2175.6179820450134</v>
      </c>
      <c r="X921" s="8">
        <f t="shared" si="188"/>
        <v>185396.56009237119</v>
      </c>
      <c r="Y921" s="10">
        <f t="shared" si="184"/>
        <v>2.7295299282934081E-2</v>
      </c>
      <c r="Z921" s="10">
        <f t="shared" si="194"/>
        <v>0.16521289078923013</v>
      </c>
      <c r="AA921" s="10"/>
    </row>
    <row r="922" spans="6:27" x14ac:dyDescent="0.2">
      <c r="F922">
        <v>5.0730310566298185</v>
      </c>
      <c r="G922" s="1">
        <f t="shared" si="183"/>
        <v>5073.0310566298185</v>
      </c>
      <c r="H922">
        <v>33.601566461787428</v>
      </c>
      <c r="I922" s="1">
        <v>700</v>
      </c>
      <c r="J922" s="1"/>
      <c r="K922" s="5">
        <v>1.8810759516402025</v>
      </c>
      <c r="L922" s="4">
        <f t="shared" si="185"/>
        <v>1881.0759516402024</v>
      </c>
      <c r="M922" s="5">
        <v>40.954316656528867</v>
      </c>
      <c r="N922" s="4">
        <v>700</v>
      </c>
      <c r="P922" s="8">
        <f t="shared" si="189"/>
        <v>2876.6853144246161</v>
      </c>
      <c r="Q922" s="8">
        <f t="shared" si="186"/>
        <v>991238.0032639862</v>
      </c>
      <c r="R922" s="10">
        <f t="shared" si="190"/>
        <v>0.2801336510803597</v>
      </c>
      <c r="S922" s="8">
        <f t="shared" si="191"/>
        <v>1797.9100065928915</v>
      </c>
      <c r="T922" s="8">
        <f t="shared" si="187"/>
        <v>6916.5744156123483</v>
      </c>
      <c r="U922" s="10">
        <f t="shared" si="192"/>
        <v>4.4211901691047883E-2</v>
      </c>
      <c r="V922" s="10"/>
      <c r="W922" s="8">
        <f t="shared" si="193"/>
        <v>2039.5293223960643</v>
      </c>
      <c r="X922" s="8">
        <f t="shared" si="188"/>
        <v>25107.470703894629</v>
      </c>
      <c r="Y922" s="10">
        <f t="shared" si="184"/>
        <v>7.0956192302102702E-3</v>
      </c>
      <c r="Z922" s="10">
        <f t="shared" si="194"/>
        <v>8.4235498634544034E-2</v>
      </c>
      <c r="AA922" s="10"/>
    </row>
    <row r="923" spans="6:27" x14ac:dyDescent="0.2">
      <c r="F923">
        <v>3.4928143384929387</v>
      </c>
      <c r="G923" s="1">
        <f t="shared" si="183"/>
        <v>3492.8143384929385</v>
      </c>
      <c r="H923">
        <v>33.610788390686636</v>
      </c>
      <c r="I923" s="1">
        <v>700</v>
      </c>
      <c r="J923" s="1"/>
      <c r="K923" s="5">
        <v>1.7648303570114325</v>
      </c>
      <c r="L923" s="4">
        <f t="shared" si="185"/>
        <v>1764.8303570114326</v>
      </c>
      <c r="M923" s="5">
        <v>41.01756668043619</v>
      </c>
      <c r="N923" s="4">
        <v>700</v>
      </c>
      <c r="P923" s="8">
        <f t="shared" si="189"/>
        <v>2864.7083656700916</v>
      </c>
      <c r="Q923" s="8">
        <f t="shared" si="186"/>
        <v>1209731.6339309369</v>
      </c>
      <c r="R923" s="10">
        <f t="shared" si="190"/>
        <v>0.38840347461023489</v>
      </c>
      <c r="S923" s="8">
        <f t="shared" si="191"/>
        <v>1790.1994235466609</v>
      </c>
      <c r="T923" s="8">
        <f t="shared" si="187"/>
        <v>643.58953686883967</v>
      </c>
      <c r="U923" s="10">
        <f t="shared" si="192"/>
        <v>1.4374790434922206E-2</v>
      </c>
      <c r="V923" s="10"/>
      <c r="W923" s="8">
        <f t="shared" si="193"/>
        <v>2028.9647370818404</v>
      </c>
      <c r="X923" s="8">
        <f t="shared" si="188"/>
        <v>69766.970735178649</v>
      </c>
      <c r="Y923" s="10">
        <f t="shared" si="184"/>
        <v>2.2399789413228621E-2</v>
      </c>
      <c r="Z923" s="10">
        <f t="shared" si="194"/>
        <v>0.14966559194827855</v>
      </c>
      <c r="AA923" s="10"/>
    </row>
    <row r="924" spans="6:27" x14ac:dyDescent="0.2">
      <c r="F924">
        <v>3.532464637658209</v>
      </c>
      <c r="G924" s="1">
        <f t="shared" si="183"/>
        <v>3532.4646376582091</v>
      </c>
      <c r="H924">
        <v>33.692104472496425</v>
      </c>
      <c r="I924" s="1">
        <v>700</v>
      </c>
      <c r="J924" s="1"/>
      <c r="K924" s="5">
        <v>1.6805962348854293</v>
      </c>
      <c r="L924" s="4">
        <f t="shared" si="185"/>
        <v>1680.5962348854293</v>
      </c>
      <c r="M924" s="5">
        <v>41.518702546607798</v>
      </c>
      <c r="N924" s="4">
        <v>700</v>
      </c>
      <c r="P924" s="8">
        <f t="shared" si="189"/>
        <v>2772.5250708898884</v>
      </c>
      <c r="Q924" s="8">
        <f t="shared" si="186"/>
        <v>1192308.5828980529</v>
      </c>
      <c r="R924" s="10">
        <f t="shared" si="190"/>
        <v>0.42214524110320795</v>
      </c>
      <c r="S924" s="8">
        <f t="shared" si="191"/>
        <v>1730.9251421326637</v>
      </c>
      <c r="T924" s="8">
        <f t="shared" si="187"/>
        <v>2532.9989047007216</v>
      </c>
      <c r="U924" s="10">
        <f t="shared" si="192"/>
        <v>2.9947054624137867E-2</v>
      </c>
      <c r="V924" s="10"/>
      <c r="W924" s="8">
        <f t="shared" si="193"/>
        <v>1948.3582413245601</v>
      </c>
      <c r="X924" s="8">
        <f t="shared" si="188"/>
        <v>71696.492092309127</v>
      </c>
      <c r="Y924" s="10">
        <f t="shared" si="184"/>
        <v>2.538464737626565E-2</v>
      </c>
      <c r="Z924" s="10">
        <f t="shared" si="194"/>
        <v>0.1593256017602496</v>
      </c>
      <c r="AA924" s="10"/>
    </row>
    <row r="925" spans="6:27" x14ac:dyDescent="0.2">
      <c r="F925">
        <v>4.8918838395635529</v>
      </c>
      <c r="G925" s="1">
        <f t="shared" si="183"/>
        <v>4891.883839563553</v>
      </c>
      <c r="H925">
        <v>33.714679826732166</v>
      </c>
      <c r="I925" s="1">
        <v>700</v>
      </c>
      <c r="J925" s="1"/>
      <c r="K925" s="5">
        <v>1.6156367734392783</v>
      </c>
      <c r="L925" s="4">
        <f t="shared" si="185"/>
        <v>1615.6367734392782</v>
      </c>
      <c r="M925" s="5">
        <v>42.300236777482432</v>
      </c>
      <c r="N925" s="4">
        <v>700</v>
      </c>
      <c r="P925" s="8">
        <f t="shared" si="189"/>
        <v>2637.7919108933615</v>
      </c>
      <c r="Q925" s="8">
        <f t="shared" si="186"/>
        <v>1044801.1250237761</v>
      </c>
      <c r="R925" s="10">
        <f t="shared" si="190"/>
        <v>0.40026366940416036</v>
      </c>
      <c r="S925" s="8">
        <f t="shared" si="191"/>
        <v>1644.5218266173556</v>
      </c>
      <c r="T925" s="8">
        <f t="shared" si="187"/>
        <v>834.34629710036177</v>
      </c>
      <c r="U925" s="10">
        <f t="shared" si="192"/>
        <v>1.7878432611179391E-2</v>
      </c>
      <c r="V925" s="10"/>
      <c r="W925" s="8">
        <f t="shared" si="193"/>
        <v>1832.7568854002186</v>
      </c>
      <c r="X925" s="8">
        <f t="shared" si="188"/>
        <v>47141.143017931317</v>
      </c>
      <c r="Y925" s="10">
        <f t="shared" si="184"/>
        <v>1.8059788061420882E-2</v>
      </c>
      <c r="Z925" s="10">
        <f t="shared" si="194"/>
        <v>0.13438671088102752</v>
      </c>
      <c r="AA925" s="10"/>
    </row>
    <row r="926" spans="6:27" x14ac:dyDescent="0.2">
      <c r="F926">
        <v>3.131531506903972</v>
      </c>
      <c r="G926" s="1">
        <f t="shared" si="183"/>
        <v>3131.5315069039721</v>
      </c>
      <c r="H926">
        <v>33.786789280521852</v>
      </c>
      <c r="I926" s="1">
        <v>700</v>
      </c>
      <c r="J926" s="1"/>
      <c r="K926" s="5">
        <v>1.5365007122315844</v>
      </c>
      <c r="L926" s="4">
        <f t="shared" si="185"/>
        <v>1536.5007122315844</v>
      </c>
      <c r="M926" s="5">
        <v>42.335942414412905</v>
      </c>
      <c r="N926" s="4">
        <v>700</v>
      </c>
      <c r="P926" s="8">
        <f t="shared" si="189"/>
        <v>2631.8836761531593</v>
      </c>
      <c r="Q926" s="8">
        <f t="shared" si="186"/>
        <v>1199863.8376496141</v>
      </c>
      <c r="R926" s="10">
        <f t="shared" si="190"/>
        <v>0.50823718003552032</v>
      </c>
      <c r="S926" s="8">
        <f t="shared" si="191"/>
        <v>1640.7392357777073</v>
      </c>
      <c r="T926" s="8">
        <f t="shared" si="187"/>
        <v>10865.669791075619</v>
      </c>
      <c r="U926" s="10">
        <f t="shared" si="192"/>
        <v>6.7841506818912475E-2</v>
      </c>
      <c r="V926" s="10"/>
      <c r="W926" s="8">
        <f t="shared" si="193"/>
        <v>1827.7467429204276</v>
      </c>
      <c r="X926" s="8">
        <f t="shared" si="188"/>
        <v>84824.25039200655</v>
      </c>
      <c r="Y926" s="10">
        <f t="shared" si="184"/>
        <v>3.5929775083737105E-2</v>
      </c>
      <c r="Z926" s="10">
        <f t="shared" si="194"/>
        <v>0.18955151037049825</v>
      </c>
      <c r="AA926" s="10"/>
    </row>
    <row r="927" spans="6:27" x14ac:dyDescent="0.2">
      <c r="F927">
        <v>5.5561529229451372</v>
      </c>
      <c r="G927" s="1">
        <f t="shared" si="183"/>
        <v>5556.1529229451371</v>
      </c>
      <c r="H927">
        <v>33.838491995835717</v>
      </c>
      <c r="I927" s="1">
        <v>700</v>
      </c>
      <c r="J927" s="1"/>
      <c r="K927" s="5">
        <v>1.6114792235915922</v>
      </c>
      <c r="L927" s="4">
        <f t="shared" si="185"/>
        <v>1611.4792235915922</v>
      </c>
      <c r="M927" s="5">
        <v>42.816085406475295</v>
      </c>
      <c r="N927" s="4">
        <v>700</v>
      </c>
      <c r="P927" s="8">
        <f t="shared" si="189"/>
        <v>2554.4128047814793</v>
      </c>
      <c r="Q927" s="8">
        <f t="shared" si="186"/>
        <v>889123.73853558523</v>
      </c>
      <c r="R927" s="10">
        <f t="shared" si="190"/>
        <v>0.34238346618175525</v>
      </c>
      <c r="S927" s="8">
        <f t="shared" si="191"/>
        <v>1591.1899616979422</v>
      </c>
      <c r="T927" s="8">
        <f t="shared" si="187"/>
        <v>411.65414818912058</v>
      </c>
      <c r="U927" s="10">
        <f t="shared" si="192"/>
        <v>1.2590458255136713E-2</v>
      </c>
      <c r="V927" s="10"/>
      <c r="W927" s="8">
        <f t="shared" si="193"/>
        <v>1762.5048271970818</v>
      </c>
      <c r="X927" s="8">
        <f t="shared" si="188"/>
        <v>22808.732944402458</v>
      </c>
      <c r="Y927" s="10">
        <f t="shared" si="184"/>
        <v>8.7831791079841411E-3</v>
      </c>
      <c r="Z927" s="10">
        <f t="shared" si="194"/>
        <v>9.3718616656372711E-2</v>
      </c>
      <c r="AA927" s="10"/>
    </row>
    <row r="928" spans="6:27" x14ac:dyDescent="0.2">
      <c r="F928">
        <v>5.2143974309030714</v>
      </c>
      <c r="G928" s="1">
        <f t="shared" si="183"/>
        <v>5214.3974309030718</v>
      </c>
      <c r="H928">
        <v>33.899055672206295</v>
      </c>
      <c r="I928" s="1">
        <v>700</v>
      </c>
      <c r="J928" s="1"/>
      <c r="K928" s="5">
        <v>2.1408087676002117</v>
      </c>
      <c r="L928" s="4">
        <f t="shared" si="185"/>
        <v>2140.8087676002115</v>
      </c>
      <c r="M928" s="5">
        <v>42.902120670541144</v>
      </c>
      <c r="N928" s="4">
        <v>700</v>
      </c>
      <c r="P928" s="8">
        <f t="shared" si="189"/>
        <v>2540.9098832945269</v>
      </c>
      <c r="Q928" s="8">
        <f t="shared" si="186"/>
        <v>160080.902779836</v>
      </c>
      <c r="R928" s="10">
        <f t="shared" si="190"/>
        <v>3.492880884273928E-2</v>
      </c>
      <c r="S928" s="8">
        <f t="shared" si="191"/>
        <v>1582.5631060690891</v>
      </c>
      <c r="T928" s="8">
        <f t="shared" si="187"/>
        <v>311638.21861832036</v>
      </c>
      <c r="U928" s="10">
        <f t="shared" si="192"/>
        <v>0.26076390847226422</v>
      </c>
      <c r="V928" s="10"/>
      <c r="W928" s="8">
        <f t="shared" si="193"/>
        <v>1751.2189256154463</v>
      </c>
      <c r="X928" s="8">
        <f t="shared" si="188"/>
        <v>151780.24497771426</v>
      </c>
      <c r="Y928" s="10">
        <f t="shared" si="184"/>
        <v>3.3117649081614901E-2</v>
      </c>
      <c r="Z928" s="10">
        <f t="shared" si="194"/>
        <v>0.18198255158562565</v>
      </c>
      <c r="AA928" s="10"/>
    </row>
    <row r="929" spans="6:27" x14ac:dyDescent="0.2">
      <c r="F929">
        <v>4.4640390528507634</v>
      </c>
      <c r="G929" s="1">
        <f t="shared" si="183"/>
        <v>4464.0390528507633</v>
      </c>
      <c r="H929">
        <v>34.032843702437312</v>
      </c>
      <c r="I929" s="1">
        <v>700</v>
      </c>
      <c r="J929" s="1"/>
      <c r="K929" s="5">
        <v>1.5063600648533477</v>
      </c>
      <c r="L929" s="4">
        <f t="shared" si="185"/>
        <v>1506.3600648533477</v>
      </c>
      <c r="M929" s="5">
        <v>42.930399114331145</v>
      </c>
      <c r="N929" s="4">
        <v>700</v>
      </c>
      <c r="P929" s="8">
        <f t="shared" si="189"/>
        <v>2536.4961666031481</v>
      </c>
      <c r="Q929" s="8">
        <f t="shared" si="186"/>
        <v>1061180.3881282753</v>
      </c>
      <c r="R929" s="10">
        <f t="shared" si="190"/>
        <v>0.46766151040651188</v>
      </c>
      <c r="S929" s="8">
        <f t="shared" si="191"/>
        <v>1579.743843376024</v>
      </c>
      <c r="T929" s="8">
        <f t="shared" si="187"/>
        <v>5385.1789502652027</v>
      </c>
      <c r="U929" s="10">
        <f t="shared" si="192"/>
        <v>4.8715961233226517E-2</v>
      </c>
      <c r="V929" s="10"/>
      <c r="W929" s="8">
        <f t="shared" si="193"/>
        <v>1747.5353607729171</v>
      </c>
      <c r="X929" s="8">
        <f t="shared" si="188"/>
        <v>58165.523361891872</v>
      </c>
      <c r="Y929" s="10">
        <f t="shared" si="184"/>
        <v>2.5633508509318087E-2</v>
      </c>
      <c r="Z929" s="10">
        <f t="shared" si="194"/>
        <v>0.16010467984827328</v>
      </c>
      <c r="AA929" s="10"/>
    </row>
    <row r="930" spans="6:27" x14ac:dyDescent="0.2">
      <c r="F930">
        <v>5.5446945357340773</v>
      </c>
      <c r="G930" s="1">
        <f t="shared" si="183"/>
        <v>5544.6945357340774</v>
      </c>
      <c r="H930">
        <v>34.107974341132277</v>
      </c>
      <c r="I930" s="1">
        <v>700</v>
      </c>
      <c r="J930" s="1"/>
      <c r="K930" s="5">
        <v>1.398876980940982</v>
      </c>
      <c r="L930" s="4">
        <f t="shared" si="185"/>
        <v>1398.8769809409821</v>
      </c>
      <c r="M930" s="5">
        <v>43.82656923380214</v>
      </c>
      <c r="N930" s="4">
        <v>700</v>
      </c>
      <c r="P930" s="8">
        <f t="shared" si="189"/>
        <v>2402.6263847869332</v>
      </c>
      <c r="Q930" s="8">
        <f t="shared" si="186"/>
        <v>1007512.8657211021</v>
      </c>
      <c r="R930" s="10">
        <f t="shared" si="190"/>
        <v>0.51486284622451473</v>
      </c>
      <c r="S930" s="8">
        <f t="shared" si="191"/>
        <v>1494.3775532590273</v>
      </c>
      <c r="T930" s="8">
        <f t="shared" si="187"/>
        <v>9120.3593130741847</v>
      </c>
      <c r="U930" s="10">
        <f t="shared" si="192"/>
        <v>6.8269457299815511E-2</v>
      </c>
      <c r="V930" s="10"/>
      <c r="W930" s="8">
        <f t="shared" si="193"/>
        <v>1637.0792809546874</v>
      </c>
      <c r="X930" s="8">
        <f t="shared" si="188"/>
        <v>56740.335731819279</v>
      </c>
      <c r="Y930" s="10">
        <f t="shared" si="184"/>
        <v>2.8995650323244443E-2</v>
      </c>
      <c r="Z930" s="10">
        <f t="shared" si="194"/>
        <v>0.1702810920896517</v>
      </c>
      <c r="AA930" s="10"/>
    </row>
    <row r="931" spans="6:27" x14ac:dyDescent="0.2">
      <c r="F931">
        <v>5.545944172592395</v>
      </c>
      <c r="G931" s="1">
        <f t="shared" si="183"/>
        <v>5545.9441725923953</v>
      </c>
      <c r="H931">
        <v>34.189998684984047</v>
      </c>
      <c r="I931" s="1">
        <v>700</v>
      </c>
      <c r="J931" s="1"/>
      <c r="K931" s="5">
        <v>1.3046628350533687</v>
      </c>
      <c r="L931" s="4">
        <f t="shared" si="185"/>
        <v>1304.6628350533686</v>
      </c>
      <c r="M931" s="5">
        <v>44.806813519298132</v>
      </c>
      <c r="N931" s="4">
        <v>700</v>
      </c>
      <c r="P931" s="8">
        <f t="shared" si="189"/>
        <v>2268.4906869168103</v>
      </c>
      <c r="Q931" s="8">
        <f t="shared" si="186"/>
        <v>928964.12802769663</v>
      </c>
      <c r="R931" s="10">
        <f t="shared" si="190"/>
        <v>0.54576082899178402</v>
      </c>
      <c r="S931" s="8">
        <f t="shared" si="191"/>
        <v>1409.1218946506478</v>
      </c>
      <c r="T931" s="8">
        <f t="shared" si="187"/>
        <v>10911.695131947947</v>
      </c>
      <c r="U931" s="10">
        <f t="shared" si="192"/>
        <v>8.006594254906195E-2</v>
      </c>
      <c r="V931" s="10"/>
      <c r="W931" s="8">
        <f t="shared" si="193"/>
        <v>1528.8217375978468</v>
      </c>
      <c r="X931" s="8">
        <f t="shared" si="188"/>
        <v>50247.213589944884</v>
      </c>
      <c r="Y931" s="10">
        <f t="shared" si="184"/>
        <v>2.9519935287057663E-2</v>
      </c>
      <c r="Z931" s="10">
        <f t="shared" si="194"/>
        <v>0.17181366443638196</v>
      </c>
      <c r="AA931" s="10"/>
    </row>
    <row r="932" spans="6:27" x14ac:dyDescent="0.2">
      <c r="F932">
        <v>5.1957710421635444</v>
      </c>
      <c r="G932" s="1">
        <f t="shared" si="183"/>
        <v>5195.7710421635447</v>
      </c>
      <c r="H932">
        <v>34.368524659574646</v>
      </c>
      <c r="I932" s="1">
        <v>700</v>
      </c>
      <c r="J932" s="1"/>
      <c r="K932" s="5">
        <v>1.3128319485961351</v>
      </c>
      <c r="L932" s="4">
        <f t="shared" si="185"/>
        <v>1312.8319485961351</v>
      </c>
      <c r="M932" s="5">
        <v>45.303066881411986</v>
      </c>
      <c r="N932" s="4">
        <v>700</v>
      </c>
      <c r="P932" s="8">
        <f t="shared" si="189"/>
        <v>2205.012981574037</v>
      </c>
      <c r="Q932" s="8">
        <f t="shared" si="186"/>
        <v>795986.99560551601</v>
      </c>
      <c r="R932" s="10">
        <f t="shared" si="190"/>
        <v>0.46183591011735814</v>
      </c>
      <c r="S932" s="8">
        <f t="shared" si="191"/>
        <v>1368.8747358454009</v>
      </c>
      <c r="T932" s="8">
        <f t="shared" si="187"/>
        <v>3140.7940026664646</v>
      </c>
      <c r="U932" s="10">
        <f t="shared" si="192"/>
        <v>4.2688469997393501E-2</v>
      </c>
      <c r="V932" s="10"/>
      <c r="W932" s="8">
        <f t="shared" si="193"/>
        <v>1478.4159480001808</v>
      </c>
      <c r="X932" s="8">
        <f t="shared" si="188"/>
        <v>27418.060858639008</v>
      </c>
      <c r="Y932" s="10">
        <f t="shared" si="184"/>
        <v>1.5908105484399339E-2</v>
      </c>
      <c r="Z932" s="10">
        <f t="shared" si="194"/>
        <v>0.12612733837039192</v>
      </c>
      <c r="AA932" s="10"/>
    </row>
    <row r="933" spans="6:27" x14ac:dyDescent="0.2">
      <c r="F933">
        <v>4.0021138041322022</v>
      </c>
      <c r="G933" s="1">
        <f t="shared" si="183"/>
        <v>4002.1138041322024</v>
      </c>
      <c r="H933">
        <v>34.533191916717136</v>
      </c>
      <c r="I933" s="1">
        <v>700</v>
      </c>
      <c r="J933" s="1"/>
      <c r="K933" s="5">
        <v>1.3675498556518102</v>
      </c>
      <c r="L933" s="4">
        <f t="shared" si="185"/>
        <v>1367.5498556518103</v>
      </c>
      <c r="M933" s="5">
        <v>45.311691358125579</v>
      </c>
      <c r="N933" s="4">
        <v>700</v>
      </c>
      <c r="P933" s="8">
        <f t="shared" si="189"/>
        <v>2203.9345317177699</v>
      </c>
      <c r="Q933" s="8">
        <f t="shared" si="186"/>
        <v>699539.32635796024</v>
      </c>
      <c r="R933" s="10">
        <f t="shared" si="190"/>
        <v>0.37404667491482518</v>
      </c>
      <c r="S933" s="8">
        <f t="shared" si="191"/>
        <v>1368.1915115123388</v>
      </c>
      <c r="T933" s="8">
        <f t="shared" si="187"/>
        <v>0.41172224335062696</v>
      </c>
      <c r="U933" s="10">
        <f t="shared" si="192"/>
        <v>4.6920107364035692E-4</v>
      </c>
      <c r="V933" s="10"/>
      <c r="W933" s="8">
        <f t="shared" si="193"/>
        <v>1477.5641049576357</v>
      </c>
      <c r="X933" s="8">
        <f t="shared" si="188"/>
        <v>12103.135050324301</v>
      </c>
      <c r="Y933" s="10">
        <f t="shared" si="184"/>
        <v>6.4715981661655798E-3</v>
      </c>
      <c r="Z933" s="10">
        <f t="shared" si="194"/>
        <v>8.0446243953124247E-2</v>
      </c>
      <c r="AA933" s="10"/>
    </row>
    <row r="934" spans="6:27" x14ac:dyDescent="0.2">
      <c r="F934">
        <v>3.7359180563554464</v>
      </c>
      <c r="G934" s="1">
        <f t="shared" si="183"/>
        <v>3735.9180563554464</v>
      </c>
      <c r="H934">
        <v>34.60296826459146</v>
      </c>
      <c r="I934" s="1">
        <v>700</v>
      </c>
      <c r="J934" s="1"/>
      <c r="K934" s="5">
        <v>1.3316992943076389</v>
      </c>
      <c r="L934" s="4">
        <f t="shared" si="185"/>
        <v>1331.6992943076389</v>
      </c>
      <c r="M934" s="5">
        <v>45.37732238828044</v>
      </c>
      <c r="N934" s="4">
        <v>700</v>
      </c>
      <c r="P934" s="8">
        <f t="shared" si="189"/>
        <v>2195.7547347478376</v>
      </c>
      <c r="Q934" s="8">
        <f t="shared" si="186"/>
        <v>746591.80415430584</v>
      </c>
      <c r="R934" s="10">
        <f t="shared" si="190"/>
        <v>0.42098912653720255</v>
      </c>
      <c r="S934" s="8">
        <f t="shared" si="191"/>
        <v>1363.0100119539838</v>
      </c>
      <c r="T934" s="8">
        <f t="shared" si="187"/>
        <v>980.36103952913913</v>
      </c>
      <c r="U934" s="10">
        <f t="shared" si="192"/>
        <v>2.3511852698415429E-2</v>
      </c>
      <c r="V934" s="10"/>
      <c r="W934" s="8">
        <f t="shared" si="193"/>
        <v>1471.1079654378307</v>
      </c>
      <c r="X934" s="8">
        <f t="shared" si="188"/>
        <v>19434.777586285974</v>
      </c>
      <c r="Y934" s="10">
        <f t="shared" si="184"/>
        <v>1.0958906855082905E-2</v>
      </c>
      <c r="Z934" s="10">
        <f t="shared" si="194"/>
        <v>0.10468479763118857</v>
      </c>
      <c r="AA934" s="10"/>
    </row>
    <row r="935" spans="6:27" x14ac:dyDescent="0.2">
      <c r="F935">
        <v>5.3477061004431174</v>
      </c>
      <c r="G935" s="1">
        <f t="shared" si="183"/>
        <v>5347.7061004431171</v>
      </c>
      <c r="H935">
        <v>34.626091413387762</v>
      </c>
      <c r="I935" s="1">
        <v>700</v>
      </c>
      <c r="J935" s="1"/>
      <c r="K935" s="5">
        <v>1.3554126122102081</v>
      </c>
      <c r="L935" s="4">
        <f t="shared" si="185"/>
        <v>1355.4126122102082</v>
      </c>
      <c r="M935" s="5">
        <v>46.078561139735911</v>
      </c>
      <c r="N935" s="4">
        <v>700</v>
      </c>
      <c r="P935" s="8">
        <f t="shared" si="189"/>
        <v>2111.2509751339571</v>
      </c>
      <c r="Q935" s="8">
        <f t="shared" si="186"/>
        <v>571291.63086725282</v>
      </c>
      <c r="R935" s="10">
        <f t="shared" si="190"/>
        <v>0.31096736739294606</v>
      </c>
      <c r="S935" s="8">
        <f t="shared" si="191"/>
        <v>1309.5434446913075</v>
      </c>
      <c r="T935" s="8">
        <f t="shared" si="187"/>
        <v>2103.9805288769721</v>
      </c>
      <c r="U935" s="10">
        <f t="shared" si="192"/>
        <v>3.3841479049028442E-2</v>
      </c>
      <c r="V935" s="10"/>
      <c r="W935" s="8">
        <f t="shared" si="193"/>
        <v>1404.9142924628136</v>
      </c>
      <c r="X935" s="8">
        <f t="shared" si="188"/>
        <v>2450.4163478311843</v>
      </c>
      <c r="Y935" s="10">
        <f t="shared" si="184"/>
        <v>1.3338188055458523E-3</v>
      </c>
      <c r="Z935" s="10">
        <f t="shared" si="194"/>
        <v>3.6521484164062284E-2</v>
      </c>
      <c r="AA935" s="10"/>
    </row>
    <row r="936" spans="6:27" x14ac:dyDescent="0.2">
      <c r="F936">
        <v>5.260227389335312</v>
      </c>
      <c r="G936" s="1">
        <f t="shared" si="183"/>
        <v>5260.2273893353122</v>
      </c>
      <c r="H936">
        <v>34.628259914085078</v>
      </c>
      <c r="I936" s="1">
        <v>700</v>
      </c>
      <c r="J936" s="1"/>
      <c r="K936" s="5">
        <v>1.2613993726370833</v>
      </c>
      <c r="L936" s="4">
        <f t="shared" si="185"/>
        <v>1261.3993726370834</v>
      </c>
      <c r="M936" s="5">
        <v>46.509465203003145</v>
      </c>
      <c r="N936" s="4">
        <v>700</v>
      </c>
      <c r="P936" s="8">
        <f t="shared" si="189"/>
        <v>2061.8273796829844</v>
      </c>
      <c r="Q936" s="8">
        <f t="shared" si="186"/>
        <v>640684.99446347298</v>
      </c>
      <c r="R936" s="10">
        <f t="shared" si="190"/>
        <v>0.40266078061846572</v>
      </c>
      <c r="S936" s="8">
        <f t="shared" si="191"/>
        <v>1278.3255173865787</v>
      </c>
      <c r="T936" s="8">
        <f t="shared" si="187"/>
        <v>286.49437608086663</v>
      </c>
      <c r="U936" s="10">
        <f t="shared" si="192"/>
        <v>1.3418545400184761E-2</v>
      </c>
      <c r="V936" s="10"/>
      <c r="W936" s="8">
        <f t="shared" si="193"/>
        <v>1366.6212474206839</v>
      </c>
      <c r="X936" s="8">
        <f t="shared" si="188"/>
        <v>11071.642932975696</v>
      </c>
      <c r="Y936" s="10">
        <f t="shared" si="184"/>
        <v>6.9583592945769868E-3</v>
      </c>
      <c r="Z936" s="10">
        <f t="shared" si="194"/>
        <v>8.3416780653397235E-2</v>
      </c>
      <c r="AA936" s="10"/>
    </row>
    <row r="937" spans="6:27" x14ac:dyDescent="0.2">
      <c r="F937">
        <v>5.2366800832409481</v>
      </c>
      <c r="G937" s="1">
        <f t="shared" si="183"/>
        <v>5236.6800832409481</v>
      </c>
      <c r="H937">
        <v>34.665606723596213</v>
      </c>
      <c r="I937" s="1">
        <v>700</v>
      </c>
      <c r="J937" s="1"/>
      <c r="K937" s="5">
        <v>1.2316642553232415</v>
      </c>
      <c r="L937" s="4">
        <f t="shared" si="185"/>
        <v>1231.6642553232416</v>
      </c>
      <c r="M937" s="5">
        <v>46.662831574263315</v>
      </c>
      <c r="N937" s="4">
        <v>700</v>
      </c>
      <c r="P937" s="8">
        <f t="shared" si="189"/>
        <v>2044.6735548456654</v>
      </c>
      <c r="Q937" s="8">
        <f t="shared" si="186"/>
        <v>660984.12110994221</v>
      </c>
      <c r="R937" s="10">
        <f t="shared" si="190"/>
        <v>0.4357188522888939</v>
      </c>
      <c r="S937" s="8">
        <f t="shared" si="191"/>
        <v>1267.4996598943267</v>
      </c>
      <c r="T937" s="8">
        <f t="shared" si="187"/>
        <v>1284.1762207733443</v>
      </c>
      <c r="U937" s="10">
        <f t="shared" si="192"/>
        <v>2.9095108034681346E-2</v>
      </c>
      <c r="V937" s="10"/>
      <c r="W937" s="8">
        <f t="shared" si="193"/>
        <v>1353.4026277421772</v>
      </c>
      <c r="X937" s="8">
        <f t="shared" si="188"/>
        <v>14820.231319211453</v>
      </c>
      <c r="Y937" s="10">
        <f t="shared" si="184"/>
        <v>9.7694543254975667E-3</v>
      </c>
      <c r="Z937" s="10">
        <f t="shared" si="194"/>
        <v>9.8840550006045427E-2</v>
      </c>
      <c r="AA937" s="10"/>
    </row>
    <row r="938" spans="6:27" x14ac:dyDescent="0.2">
      <c r="F938">
        <v>5.4703373897746603</v>
      </c>
      <c r="G938" s="1">
        <f t="shared" si="183"/>
        <v>5470.3373897746606</v>
      </c>
      <c r="H938">
        <v>34.771375340008042</v>
      </c>
      <c r="I938" s="1">
        <v>700</v>
      </c>
      <c r="J938" s="1"/>
      <c r="K938" s="5">
        <v>1.7579305159468639</v>
      </c>
      <c r="L938" s="4">
        <f t="shared" si="185"/>
        <v>1757.9305159468638</v>
      </c>
      <c r="M938" s="5">
        <v>47.3331075213585</v>
      </c>
      <c r="N938" s="4">
        <v>700</v>
      </c>
      <c r="P938" s="8">
        <f t="shared" si="189"/>
        <v>1972.2680871307853</v>
      </c>
      <c r="Q938" s="8">
        <f t="shared" si="186"/>
        <v>45940.594421022593</v>
      </c>
      <c r="R938" s="10">
        <f t="shared" si="190"/>
        <v>1.4865968215979949E-2</v>
      </c>
      <c r="S938" s="8">
        <f t="shared" si="191"/>
        <v>1221.8566334732054</v>
      </c>
      <c r="T938" s="8">
        <f t="shared" si="187"/>
        <v>287375.20747038169</v>
      </c>
      <c r="U938" s="10">
        <f t="shared" si="192"/>
        <v>0.30494600191004478</v>
      </c>
      <c r="V938" s="10"/>
      <c r="W938" s="8">
        <f t="shared" si="193"/>
        <v>1298.0129553594054</v>
      </c>
      <c r="X938" s="8">
        <f t="shared" si="188"/>
        <v>211524.16253671848</v>
      </c>
      <c r="Y938" s="10">
        <f t="shared" si="184"/>
        <v>6.8447339805069909E-2</v>
      </c>
      <c r="Z938" s="10">
        <f t="shared" si="194"/>
        <v>0.26162442509266964</v>
      </c>
      <c r="AA938" s="10"/>
    </row>
    <row r="939" spans="6:27" x14ac:dyDescent="0.2">
      <c r="F939">
        <v>5.3166319251265666</v>
      </c>
      <c r="G939" s="1">
        <f t="shared" ref="G939:G1002" si="195">F939*1000</f>
        <v>5316.6319251265668</v>
      </c>
      <c r="H939">
        <v>34.782040981782174</v>
      </c>
      <c r="I939" s="1">
        <v>700</v>
      </c>
      <c r="J939" s="1"/>
      <c r="K939" s="5">
        <v>1.167204082816802</v>
      </c>
      <c r="L939" s="4">
        <f t="shared" si="185"/>
        <v>1167.2040828168019</v>
      </c>
      <c r="M939" s="5">
        <v>47.340114675931495</v>
      </c>
      <c r="N939" s="4">
        <v>700</v>
      </c>
      <c r="P939" s="8">
        <f t="shared" si="189"/>
        <v>1971.5324980981593</v>
      </c>
      <c r="Q939" s="8">
        <f t="shared" si="186"/>
        <v>646944.19962901971</v>
      </c>
      <c r="R939" s="10">
        <f t="shared" si="190"/>
        <v>0.4748683528124642</v>
      </c>
      <c r="S939" s="8">
        <f t="shared" si="191"/>
        <v>1221.3933681474814</v>
      </c>
      <c r="T939" s="8">
        <f t="shared" si="187"/>
        <v>2936.4786446497928</v>
      </c>
      <c r="U939" s="10">
        <f t="shared" si="192"/>
        <v>4.6426572806278238E-2</v>
      </c>
      <c r="V939" s="10"/>
      <c r="W939" s="8">
        <f t="shared" si="193"/>
        <v>1297.4535802335454</v>
      </c>
      <c r="X939" s="8">
        <f t="shared" si="188"/>
        <v>16964.931577314259</v>
      </c>
      <c r="Y939" s="10">
        <f t="shared" si="184"/>
        <v>1.2452556369336081E-2</v>
      </c>
      <c r="Z939" s="10">
        <f t="shared" si="194"/>
        <v>0.11159102279904097</v>
      </c>
      <c r="AA939" s="10"/>
    </row>
    <row r="940" spans="6:27" x14ac:dyDescent="0.2">
      <c r="F940">
        <v>4.7981494211571656</v>
      </c>
      <c r="G940" s="1">
        <f t="shared" si="195"/>
        <v>4798.1494211571653</v>
      </c>
      <c r="H940">
        <v>34.794766783163702</v>
      </c>
      <c r="I940" s="1">
        <v>700</v>
      </c>
      <c r="J940" s="1"/>
      <c r="K940" s="5">
        <v>1.1603751828543412</v>
      </c>
      <c r="L940" s="4">
        <f t="shared" si="185"/>
        <v>1160.3751828543411</v>
      </c>
      <c r="M940" s="5">
        <v>47.641429003861319</v>
      </c>
      <c r="N940" s="4">
        <v>700</v>
      </c>
      <c r="P940" s="8">
        <f t="shared" si="189"/>
        <v>1940.3039994559213</v>
      </c>
      <c r="Q940" s="8">
        <f t="shared" si="186"/>
        <v>608288.95896554121</v>
      </c>
      <c r="R940" s="10">
        <f t="shared" si="190"/>
        <v>0.45176550812505778</v>
      </c>
      <c r="S940" s="8">
        <f t="shared" si="191"/>
        <v>1201.7341423088562</v>
      </c>
      <c r="T940" s="8">
        <f t="shared" si="187"/>
        <v>1710.5635271602252</v>
      </c>
      <c r="U940" s="10">
        <f t="shared" si="192"/>
        <v>3.5642747333477574E-2</v>
      </c>
      <c r="V940" s="10"/>
      <c r="W940" s="8">
        <f t="shared" si="193"/>
        <v>1273.767682786967</v>
      </c>
      <c r="X940" s="8">
        <f t="shared" si="188"/>
        <v>12857.85904097057</v>
      </c>
      <c r="Y940" s="10">
        <f t="shared" si="184"/>
        <v>9.5493056999140687E-3</v>
      </c>
      <c r="Z940" s="10">
        <f t="shared" si="194"/>
        <v>9.7720549015619371E-2</v>
      </c>
      <c r="AA940" s="10"/>
    </row>
    <row r="941" spans="6:27" x14ac:dyDescent="0.2">
      <c r="F941">
        <v>5.2544390239552881</v>
      </c>
      <c r="G941" s="1">
        <f t="shared" si="195"/>
        <v>5254.4390239552877</v>
      </c>
      <c r="H941">
        <v>34.828175491203375</v>
      </c>
      <c r="I941" s="1">
        <v>700</v>
      </c>
      <c r="J941" s="1"/>
      <c r="K941" s="5">
        <v>1.5180685470566864</v>
      </c>
      <c r="L941" s="4">
        <f t="shared" si="185"/>
        <v>1518.0685470566864</v>
      </c>
      <c r="M941" s="5">
        <v>48.154322981244043</v>
      </c>
      <c r="N941" s="4">
        <v>700</v>
      </c>
      <c r="P941" s="8">
        <f t="shared" si="189"/>
        <v>1888.9017335558874</v>
      </c>
      <c r="Q941" s="8">
        <f t="shared" si="186"/>
        <v>137517.25220915119</v>
      </c>
      <c r="R941" s="10">
        <f t="shared" si="190"/>
        <v>5.967252588923571E-2</v>
      </c>
      <c r="S941" s="8">
        <f t="shared" si="191"/>
        <v>1169.4095806268863</v>
      </c>
      <c r="T941" s="8">
        <f t="shared" si="187"/>
        <v>121563.07487189648</v>
      </c>
      <c r="U941" s="10">
        <f t="shared" si="192"/>
        <v>0.22967274245013442</v>
      </c>
      <c r="V941" s="10"/>
      <c r="W941" s="8">
        <f t="shared" si="193"/>
        <v>1235.0416116680901</v>
      </c>
      <c r="X941" s="8">
        <f t="shared" si="188"/>
        <v>80104.246155460642</v>
      </c>
      <c r="Y941" s="10">
        <f t="shared" si="184"/>
        <v>3.4759440184853725E-2</v>
      </c>
      <c r="Z941" s="10">
        <f t="shared" si="194"/>
        <v>0.18643883765153044</v>
      </c>
      <c r="AA941" s="10"/>
    </row>
    <row r="942" spans="6:27" x14ac:dyDescent="0.2">
      <c r="F942">
        <v>2.6584711474412299</v>
      </c>
      <c r="G942" s="1">
        <f t="shared" si="195"/>
        <v>2658.4711474412297</v>
      </c>
      <c r="H942">
        <v>34.925399051131443</v>
      </c>
      <c r="I942" s="1">
        <v>700</v>
      </c>
      <c r="J942" s="1"/>
      <c r="K942" s="5">
        <v>1.1154939954318124</v>
      </c>
      <c r="L942" s="4">
        <f t="shared" si="185"/>
        <v>1115.4939954318124</v>
      </c>
      <c r="M942" s="5">
        <v>48.571682126075835</v>
      </c>
      <c r="N942" s="4">
        <v>700</v>
      </c>
      <c r="P942" s="8">
        <f t="shared" si="189"/>
        <v>1848.6319844519385</v>
      </c>
      <c r="Q942" s="8">
        <f t="shared" si="186"/>
        <v>537491.31094447442</v>
      </c>
      <c r="R942" s="10">
        <f t="shared" si="190"/>
        <v>0.43195347692116443</v>
      </c>
      <c r="S942" s="8">
        <f t="shared" si="191"/>
        <v>1144.1159633100792</v>
      </c>
      <c r="T942" s="8">
        <f t="shared" si="187"/>
        <v>819.21704522453581</v>
      </c>
      <c r="U942" s="10">
        <f t="shared" si="192"/>
        <v>2.5658558446284691E-2</v>
      </c>
      <c r="V942" s="10"/>
      <c r="W942" s="8">
        <f t="shared" si="193"/>
        <v>1204.9278586750895</v>
      </c>
      <c r="X942" s="8">
        <f t="shared" si="188"/>
        <v>7998.4158946171856</v>
      </c>
      <c r="Y942" s="10">
        <f t="shared" si="184"/>
        <v>6.4279058752976063E-3</v>
      </c>
      <c r="Z942" s="10">
        <f t="shared" si="194"/>
        <v>8.0174222012424953E-2</v>
      </c>
      <c r="AA942" s="10"/>
    </row>
    <row r="943" spans="6:27" x14ac:dyDescent="0.2">
      <c r="F943">
        <v>2.5473748431784777</v>
      </c>
      <c r="G943" s="1">
        <f t="shared" si="195"/>
        <v>2547.3748431784779</v>
      </c>
      <c r="H943">
        <v>34.939351491844725</v>
      </c>
      <c r="I943" s="1">
        <v>700</v>
      </c>
      <c r="J943" s="1"/>
      <c r="K943" s="5">
        <v>1.1380648258910231</v>
      </c>
      <c r="L943" s="4">
        <f t="shared" si="185"/>
        <v>1138.064825891023</v>
      </c>
      <c r="M943" s="5">
        <v>48.687072613219087</v>
      </c>
      <c r="N943" s="4">
        <v>700</v>
      </c>
      <c r="P943" s="8">
        <f t="shared" si="189"/>
        <v>1837.7356064134185</v>
      </c>
      <c r="Q943" s="8">
        <f t="shared" si="186"/>
        <v>489539.20111681812</v>
      </c>
      <c r="R943" s="10">
        <f t="shared" si="190"/>
        <v>0.37796664277115716</v>
      </c>
      <c r="S943" s="8">
        <f t="shared" si="191"/>
        <v>1137.2764739666491</v>
      </c>
      <c r="T943" s="8">
        <f t="shared" si="187"/>
        <v>0.62149875666411902</v>
      </c>
      <c r="U943" s="10">
        <f t="shared" si="192"/>
        <v>6.9271267017389159E-4</v>
      </c>
      <c r="V943" s="10"/>
      <c r="W943" s="8">
        <f t="shared" si="193"/>
        <v>1196.8133301307369</v>
      </c>
      <c r="X943" s="8">
        <f t="shared" si="188"/>
        <v>3451.3867504036748</v>
      </c>
      <c r="Y943" s="10">
        <f t="shared" si="184"/>
        <v>2.6647693585699936E-3</v>
      </c>
      <c r="Z943" s="10">
        <f t="shared" si="194"/>
        <v>5.1621404073988471E-2</v>
      </c>
      <c r="AA943" s="10"/>
    </row>
    <row r="944" spans="6:27" x14ac:dyDescent="0.2">
      <c r="F944">
        <v>5.1659729674131221</v>
      </c>
      <c r="G944" s="1">
        <f t="shared" si="195"/>
        <v>5165.9729674131222</v>
      </c>
      <c r="H944">
        <v>35.223000908018854</v>
      </c>
      <c r="I944" s="1">
        <v>700</v>
      </c>
      <c r="J944" s="1"/>
      <c r="K944" s="5">
        <v>1.1722941939133602</v>
      </c>
      <c r="L944" s="4">
        <f t="shared" si="185"/>
        <v>1172.2941939133602</v>
      </c>
      <c r="M944" s="5">
        <v>48.698346473638566</v>
      </c>
      <c r="N944" s="4">
        <v>700</v>
      </c>
      <c r="P944" s="8">
        <f t="shared" si="189"/>
        <v>1836.6764137295288</v>
      </c>
      <c r="Q944" s="8">
        <f t="shared" si="186"/>
        <v>441403.73400785972</v>
      </c>
      <c r="R944" s="10">
        <f t="shared" si="190"/>
        <v>0.32119056150793823</v>
      </c>
      <c r="S944" s="8">
        <f t="shared" si="191"/>
        <v>1136.6117390810782</v>
      </c>
      <c r="T944" s="8">
        <f t="shared" si="187"/>
        <v>1273.2375828578465</v>
      </c>
      <c r="U944" s="10">
        <f t="shared" si="192"/>
        <v>3.0438140031357329E-2</v>
      </c>
      <c r="V944" s="10"/>
      <c r="W944" s="8">
        <f t="shared" si="193"/>
        <v>1196.0253148344962</v>
      </c>
      <c r="X944" s="8">
        <f t="shared" si="188"/>
        <v>563.16610017357527</v>
      </c>
      <c r="Y944" s="10">
        <f t="shared" si="184"/>
        <v>4.0979181189655629E-4</v>
      </c>
      <c r="Z944" s="10">
        <f t="shared" si="194"/>
        <v>2.0243315239766344E-2</v>
      </c>
      <c r="AA944" s="10"/>
    </row>
    <row r="945" spans="6:27" x14ac:dyDescent="0.2">
      <c r="F945">
        <v>3.7379911685395713</v>
      </c>
      <c r="G945" s="1">
        <f t="shared" si="195"/>
        <v>3737.9911685395714</v>
      </c>
      <c r="H945">
        <v>35.2533446333425</v>
      </c>
      <c r="I945" s="1">
        <v>700</v>
      </c>
      <c r="J945" s="1"/>
      <c r="K945" s="5">
        <v>1.046702362213878</v>
      </c>
      <c r="L945" s="4">
        <f t="shared" si="185"/>
        <v>1046.7023622138781</v>
      </c>
      <c r="M945" s="5">
        <v>50.491473448035066</v>
      </c>
      <c r="N945" s="4">
        <v>700</v>
      </c>
      <c r="P945" s="8">
        <f t="shared" si="189"/>
        <v>1679.6461752601185</v>
      </c>
      <c r="Q945" s="8">
        <f t="shared" si="186"/>
        <v>400617.87047351414</v>
      </c>
      <c r="R945" s="10">
        <f t="shared" si="190"/>
        <v>0.36566543455727535</v>
      </c>
      <c r="S945" s="8">
        <f t="shared" si="191"/>
        <v>1038.266830552393</v>
      </c>
      <c r="T945" s="8">
        <f t="shared" si="187"/>
        <v>71.15819441191806</v>
      </c>
      <c r="U945" s="10">
        <f t="shared" si="192"/>
        <v>8.0591503048136354E-3</v>
      </c>
      <c r="V945" s="10"/>
      <c r="W945" s="8">
        <f t="shared" si="193"/>
        <v>1080.6829877355569</v>
      </c>
      <c r="X945" s="8">
        <f t="shared" si="188"/>
        <v>1154.6829108445688</v>
      </c>
      <c r="Y945" s="10">
        <f t="shared" si="184"/>
        <v>1.0539410732496354E-3</v>
      </c>
      <c r="Z945" s="10">
        <f t="shared" si="194"/>
        <v>3.2464458616302774E-2</v>
      </c>
      <c r="AA945" s="10"/>
    </row>
    <row r="946" spans="6:27" x14ac:dyDescent="0.2">
      <c r="F946">
        <v>3.0701430286469855</v>
      </c>
      <c r="G946" s="1">
        <f t="shared" si="195"/>
        <v>3070.1430286469854</v>
      </c>
      <c r="H946">
        <v>35.374513122413099</v>
      </c>
      <c r="I946" s="1">
        <v>700</v>
      </c>
      <c r="J946" s="1"/>
      <c r="K946" s="5">
        <v>0.9909293187144983</v>
      </c>
      <c r="L946" s="4">
        <f t="shared" si="185"/>
        <v>990.92931871449832</v>
      </c>
      <c r="M946" s="5">
        <v>51.684286272676502</v>
      </c>
      <c r="N946" s="4">
        <v>700</v>
      </c>
      <c r="P946" s="8">
        <f t="shared" si="189"/>
        <v>1586.5270415712243</v>
      </c>
      <c r="Q946" s="8">
        <f t="shared" si="186"/>
        <v>354736.64747211745</v>
      </c>
      <c r="R946" s="10">
        <f t="shared" si="190"/>
        <v>0.36126068500245562</v>
      </c>
      <c r="S946" s="8">
        <f t="shared" si="191"/>
        <v>980.14201635457118</v>
      </c>
      <c r="T946" s="8">
        <f t="shared" si="187"/>
        <v>116.36589220448963</v>
      </c>
      <c r="U946" s="10">
        <f t="shared" si="192"/>
        <v>1.0886046215608163E-2</v>
      </c>
      <c r="V946" s="10"/>
      <c r="W946" s="8">
        <f t="shared" si="193"/>
        <v>1013.6570066180575</v>
      </c>
      <c r="X946" s="8">
        <f t="shared" si="188"/>
        <v>516.54779744158986</v>
      </c>
      <c r="Y946" s="10">
        <f t="shared" si="184"/>
        <v>5.260477384280575E-4</v>
      </c>
      <c r="Z946" s="10">
        <f t="shared" si="194"/>
        <v>2.293573060593574E-2</v>
      </c>
      <c r="AA946" s="10"/>
    </row>
    <row r="947" spans="6:27" x14ac:dyDescent="0.2">
      <c r="F947">
        <v>2.9532103432113876</v>
      </c>
      <c r="G947" s="1">
        <f t="shared" si="195"/>
        <v>2953.2103432113877</v>
      </c>
      <c r="H947">
        <v>35.484768173430972</v>
      </c>
      <c r="I947" s="1">
        <v>700</v>
      </c>
      <c r="J947" s="1"/>
      <c r="K947" s="5">
        <v>0.99631902312553855</v>
      </c>
      <c r="L947" s="4">
        <f t="shared" si="185"/>
        <v>996.31902312553859</v>
      </c>
      <c r="M947" s="5">
        <v>51.727624263515239</v>
      </c>
      <c r="N947" s="4">
        <v>700</v>
      </c>
      <c r="P947" s="8">
        <f t="shared" si="189"/>
        <v>1583.297178287268</v>
      </c>
      <c r="Q947" s="8">
        <f t="shared" si="186"/>
        <v>344543.3546370673</v>
      </c>
      <c r="R947" s="10">
        <f t="shared" si="190"/>
        <v>0.34709394119784198</v>
      </c>
      <c r="S947" s="8">
        <f t="shared" si="191"/>
        <v>978.12854787687752</v>
      </c>
      <c r="T947" s="8">
        <f t="shared" si="187"/>
        <v>330.89338977215112</v>
      </c>
      <c r="U947" s="10">
        <f t="shared" si="192"/>
        <v>1.8257681351497222E-2</v>
      </c>
      <c r="V947" s="10"/>
      <c r="W947" s="8">
        <f t="shared" si="193"/>
        <v>1011.3502472286036</v>
      </c>
      <c r="X947" s="8">
        <f t="shared" si="188"/>
        <v>225.93769803656306</v>
      </c>
      <c r="Y947" s="10">
        <f t="shared" si="184"/>
        <v>2.2761027029322858E-4</v>
      </c>
      <c r="Z947" s="10">
        <f t="shared" si="194"/>
        <v>1.5086758110781407E-2</v>
      </c>
      <c r="AA947" s="10"/>
    </row>
    <row r="948" spans="6:27" x14ac:dyDescent="0.2">
      <c r="F948">
        <v>2.5519844023936349</v>
      </c>
      <c r="G948" s="1">
        <f t="shared" si="195"/>
        <v>2551.9844023936348</v>
      </c>
      <c r="H948">
        <v>35.491213353213659</v>
      </c>
      <c r="I948" s="1">
        <v>700</v>
      </c>
      <c r="J948" s="1"/>
      <c r="K948" s="5">
        <v>0.97306368012551891</v>
      </c>
      <c r="L948" s="4">
        <f t="shared" si="185"/>
        <v>973.06368012551889</v>
      </c>
      <c r="M948" s="5">
        <v>52.131916769390685</v>
      </c>
      <c r="N948" s="4">
        <v>700</v>
      </c>
      <c r="P948" s="8">
        <f t="shared" si="189"/>
        <v>1553.656523911978</v>
      </c>
      <c r="Q948" s="8">
        <f t="shared" si="186"/>
        <v>337088.05025604769</v>
      </c>
      <c r="R948" s="10">
        <f t="shared" si="190"/>
        <v>0.35600888073485087</v>
      </c>
      <c r="S948" s="8">
        <f t="shared" si="191"/>
        <v>959.6590103550086</v>
      </c>
      <c r="T948" s="8">
        <f t="shared" si="187"/>
        <v>179.68517165643217</v>
      </c>
      <c r="U948" s="10">
        <f t="shared" si="192"/>
        <v>1.3775737440720392E-2</v>
      </c>
      <c r="V948" s="10"/>
      <c r="W948" s="8">
        <f t="shared" si="193"/>
        <v>990.23708221600225</v>
      </c>
      <c r="X948" s="8">
        <f t="shared" si="188"/>
        <v>294.92573936141838</v>
      </c>
      <c r="Y948" s="10">
        <f t="shared" si="184"/>
        <v>3.1147998954636084E-4</v>
      </c>
      <c r="Z948" s="10">
        <f t="shared" si="194"/>
        <v>1.7648795696770952E-2</v>
      </c>
      <c r="AA948" s="10"/>
    </row>
    <row r="949" spans="6:27" x14ac:dyDescent="0.2">
      <c r="F949">
        <v>3.1888702982759201</v>
      </c>
      <c r="G949" s="1">
        <f t="shared" si="195"/>
        <v>3188.87029827592</v>
      </c>
      <c r="H949">
        <v>35.528577188408747</v>
      </c>
      <c r="I949" s="1">
        <v>700</v>
      </c>
      <c r="J949" s="1"/>
      <c r="K949" s="5">
        <v>0.93831514121399839</v>
      </c>
      <c r="L949" s="4">
        <f t="shared" si="185"/>
        <v>938.31514121399834</v>
      </c>
      <c r="M949" s="5">
        <v>52.273124410026433</v>
      </c>
      <c r="N949" s="4">
        <v>700</v>
      </c>
      <c r="P949" s="8">
        <f t="shared" si="189"/>
        <v>1543.5084962781143</v>
      </c>
      <c r="Q949" s="8">
        <f t="shared" si="186"/>
        <v>366258.99701376114</v>
      </c>
      <c r="R949" s="10">
        <f t="shared" si="190"/>
        <v>0.41599762668930906</v>
      </c>
      <c r="S949" s="8">
        <f t="shared" si="191"/>
        <v>953.33901778716847</v>
      </c>
      <c r="T949" s="8">
        <f t="shared" si="187"/>
        <v>225.71686728585018</v>
      </c>
      <c r="U949" s="10">
        <f t="shared" si="192"/>
        <v>1.6011546561778951E-2</v>
      </c>
      <c r="V949" s="10"/>
      <c r="W949" s="8">
        <f t="shared" si="193"/>
        <v>983.03179220185336</v>
      </c>
      <c r="X949" s="8">
        <f t="shared" si="188"/>
        <v>1999.5788755696353</v>
      </c>
      <c r="Y949" s="10">
        <f t="shared" si="184"/>
        <v>2.2711252785519755E-3</v>
      </c>
      <c r="Z949" s="10">
        <f t="shared" si="194"/>
        <v>4.7656324643765548E-2</v>
      </c>
      <c r="AA949" s="10"/>
    </row>
    <row r="950" spans="6:27" x14ac:dyDescent="0.2">
      <c r="F950">
        <v>3.0905909954122466</v>
      </c>
      <c r="G950" s="1">
        <f t="shared" si="195"/>
        <v>3090.5909954122467</v>
      </c>
      <c r="H950">
        <v>35.764631530009524</v>
      </c>
      <c r="I950" s="1">
        <v>700</v>
      </c>
      <c r="J950" s="1"/>
      <c r="K950" s="5">
        <v>0.92396066088104067</v>
      </c>
      <c r="L950" s="4">
        <f t="shared" si="185"/>
        <v>923.96066088104067</v>
      </c>
      <c r="M950" s="5">
        <v>53.18972274660198</v>
      </c>
      <c r="N950" s="4">
        <v>700</v>
      </c>
      <c r="P950" s="8">
        <f t="shared" si="189"/>
        <v>1480.0909806069201</v>
      </c>
      <c r="Q950" s="8">
        <f t="shared" si="186"/>
        <v>309280.93251840887</v>
      </c>
      <c r="R950" s="10">
        <f t="shared" si="190"/>
        <v>0.36228152273024</v>
      </c>
      <c r="S950" s="8">
        <f t="shared" si="191"/>
        <v>913.88315704845854</v>
      </c>
      <c r="T950" s="8">
        <f t="shared" si="187"/>
        <v>101.5560834957074</v>
      </c>
      <c r="U950" s="10">
        <f t="shared" si="192"/>
        <v>1.0906853786364391E-2</v>
      </c>
      <c r="V950" s="10"/>
      <c r="W950" s="8">
        <f t="shared" si="193"/>
        <v>938.27052210464547</v>
      </c>
      <c r="X950" s="8">
        <f t="shared" si="188"/>
        <v>204.77212823882823</v>
      </c>
      <c r="Y950" s="10">
        <f t="shared" si="184"/>
        <v>2.3986334310039967E-4</v>
      </c>
      <c r="Z950" s="10">
        <f t="shared" si="194"/>
        <v>1.5487522174331169E-2</v>
      </c>
      <c r="AA950" s="10"/>
    </row>
    <row r="951" spans="6:27" x14ac:dyDescent="0.2">
      <c r="F951">
        <v>2.7042576178277353</v>
      </c>
      <c r="G951" s="1">
        <f t="shared" si="195"/>
        <v>2704.2576178277354</v>
      </c>
      <c r="H951">
        <v>35.779384852186752</v>
      </c>
      <c r="I951" s="1">
        <v>700</v>
      </c>
      <c r="J951" s="1"/>
      <c r="K951" s="5">
        <v>0.90073028498126351</v>
      </c>
      <c r="L951" s="4">
        <f t="shared" si="185"/>
        <v>900.73028498126348</v>
      </c>
      <c r="M951" s="5">
        <v>53.4475163382332</v>
      </c>
      <c r="N951" s="4">
        <v>700</v>
      </c>
      <c r="P951" s="8">
        <f t="shared" si="189"/>
        <v>1462.9891709853189</v>
      </c>
      <c r="Q951" s="8">
        <f t="shared" si="186"/>
        <v>316135.05489052134</v>
      </c>
      <c r="R951" s="10">
        <f t="shared" si="190"/>
        <v>0.38965757671955104</v>
      </c>
      <c r="S951" s="8">
        <f t="shared" si="191"/>
        <v>903.25471720464907</v>
      </c>
      <c r="T951" s="8">
        <f t="shared" si="187"/>
        <v>6.372758050467505</v>
      </c>
      <c r="U951" s="10">
        <f t="shared" si="192"/>
        <v>2.8026505442060273E-3</v>
      </c>
      <c r="V951" s="10"/>
      <c r="W951" s="8">
        <f t="shared" si="193"/>
        <v>926.27794299238667</v>
      </c>
      <c r="X951" s="8">
        <f t="shared" si="188"/>
        <v>652.68282985330688</v>
      </c>
      <c r="Y951" s="10">
        <f t="shared" si="184"/>
        <v>8.0447519473970215E-4</v>
      </c>
      <c r="Z951" s="10">
        <f t="shared" si="194"/>
        <v>2.836327193290122E-2</v>
      </c>
      <c r="AA951" s="10"/>
    </row>
    <row r="952" spans="6:27" x14ac:dyDescent="0.2">
      <c r="F952">
        <v>3.4093569713114147</v>
      </c>
      <c r="G952" s="1">
        <f t="shared" si="195"/>
        <v>3409.3569713114148</v>
      </c>
      <c r="H952">
        <v>36.239229338121561</v>
      </c>
      <c r="I952" s="1">
        <v>700</v>
      </c>
      <c r="J952" s="1"/>
      <c r="K952" s="5">
        <v>0.8626927200065726</v>
      </c>
      <c r="L952" s="4">
        <f t="shared" si="185"/>
        <v>862.69272000657259</v>
      </c>
      <c r="M952" s="5">
        <v>53.804686005597652</v>
      </c>
      <c r="N952" s="4">
        <v>700</v>
      </c>
      <c r="P952" s="8">
        <f t="shared" si="189"/>
        <v>1439.8018878595583</v>
      </c>
      <c r="Q952" s="8">
        <f t="shared" si="186"/>
        <v>333054.99161996564</v>
      </c>
      <c r="R952" s="10">
        <f t="shared" si="190"/>
        <v>0.4475109646595567</v>
      </c>
      <c r="S952" s="8">
        <f t="shared" si="191"/>
        <v>888.85217703132923</v>
      </c>
      <c r="T952" s="8">
        <f t="shared" si="187"/>
        <v>684.31719183009</v>
      </c>
      <c r="U952" s="10">
        <f t="shared" si="192"/>
        <v>3.0323029762622022E-2</v>
      </c>
      <c r="V952" s="10"/>
      <c r="W952" s="8">
        <f t="shared" si="193"/>
        <v>910.07067600108041</v>
      </c>
      <c r="X952" s="8">
        <f t="shared" si="188"/>
        <v>2244.6707142175205</v>
      </c>
      <c r="Y952" s="10">
        <f t="shared" si="184"/>
        <v>3.0160627582148541E-3</v>
      </c>
      <c r="Z952" s="10">
        <f t="shared" si="194"/>
        <v>5.4918692247857233E-2</v>
      </c>
      <c r="AA952" s="10"/>
    </row>
    <row r="953" spans="6:27" x14ac:dyDescent="0.2">
      <c r="F953">
        <v>2.7822560800490712</v>
      </c>
      <c r="G953" s="1">
        <f t="shared" si="195"/>
        <v>2782.256080049071</v>
      </c>
      <c r="H953">
        <v>36.290270402340361</v>
      </c>
      <c r="I953" s="1">
        <v>700</v>
      </c>
      <c r="J953" s="1"/>
      <c r="K953" s="5">
        <v>0.69547095892053445</v>
      </c>
      <c r="L953" s="4">
        <f t="shared" si="185"/>
        <v>695.47095892053449</v>
      </c>
      <c r="M953" s="5">
        <v>54.031482601368353</v>
      </c>
      <c r="N953" s="4">
        <v>700</v>
      </c>
      <c r="P953" s="8">
        <f t="shared" si="189"/>
        <v>1425.3760175825958</v>
      </c>
      <c r="Q953" s="8">
        <f t="shared" si="186"/>
        <v>532761.39466046705</v>
      </c>
      <c r="R953" s="10">
        <f t="shared" si="190"/>
        <v>1.1014752619558124</v>
      </c>
      <c r="S953" s="8">
        <f t="shared" si="191"/>
        <v>879.89629117231539</v>
      </c>
      <c r="T953" s="8">
        <f t="shared" si="187"/>
        <v>34012.703176179777</v>
      </c>
      <c r="U953" s="10">
        <f t="shared" si="192"/>
        <v>0.26518049371613461</v>
      </c>
      <c r="V953" s="10"/>
      <c r="W953" s="8">
        <f t="shared" si="193"/>
        <v>900.01791995779661</v>
      </c>
      <c r="X953" s="8">
        <f t="shared" si="188"/>
        <v>41839.459269579231</v>
      </c>
      <c r="Y953" s="10">
        <f t="shared" si="184"/>
        <v>8.6502381405506562E-2</v>
      </c>
      <c r="Z953" s="10">
        <f t="shared" si="194"/>
        <v>0.29411287188000895</v>
      </c>
      <c r="AA953" s="10"/>
    </row>
    <row r="954" spans="6:27" x14ac:dyDescent="0.2">
      <c r="F954">
        <v>5.0421382732430695</v>
      </c>
      <c r="G954" s="1">
        <f t="shared" si="195"/>
        <v>5042.1382732430693</v>
      </c>
      <c r="H954">
        <v>36.301526784716316</v>
      </c>
      <c r="I954" s="1">
        <v>700</v>
      </c>
      <c r="J954" s="1"/>
      <c r="K954" s="5">
        <v>0.8410661284127755</v>
      </c>
      <c r="L954" s="4">
        <f t="shared" si="185"/>
        <v>841.06612841277547</v>
      </c>
      <c r="M954" s="5">
        <v>54.340270556276096</v>
      </c>
      <c r="N954" s="4">
        <v>700</v>
      </c>
      <c r="P954" s="8">
        <f t="shared" si="189"/>
        <v>1406.0962622296036</v>
      </c>
      <c r="Q954" s="8">
        <f t="shared" si="186"/>
        <v>319259.05212106265</v>
      </c>
      <c r="R954" s="10">
        <f t="shared" si="190"/>
        <v>0.45131828922475209</v>
      </c>
      <c r="S954" s="8">
        <f t="shared" si="191"/>
        <v>867.93251649347235</v>
      </c>
      <c r="T954" s="8">
        <f t="shared" si="187"/>
        <v>721.80280850261136</v>
      </c>
      <c r="U954" s="10">
        <f t="shared" si="192"/>
        <v>3.1943252941832284E-2</v>
      </c>
      <c r="V954" s="10"/>
      <c r="W954" s="8">
        <f t="shared" si="193"/>
        <v>886.61914155710269</v>
      </c>
      <c r="X954" s="8">
        <f t="shared" si="188"/>
        <v>2075.0770065272486</v>
      </c>
      <c r="Y954" s="10">
        <f t="shared" si="184"/>
        <v>2.9334178572965569E-3</v>
      </c>
      <c r="Z954" s="10">
        <f t="shared" si="194"/>
        <v>5.4161036338834553E-2</v>
      </c>
      <c r="AA954" s="10"/>
    </row>
    <row r="955" spans="6:27" x14ac:dyDescent="0.2">
      <c r="F955">
        <v>2.7461366420892048</v>
      </c>
      <c r="G955" s="1">
        <f t="shared" si="195"/>
        <v>2746.136642089205</v>
      </c>
      <c r="H955">
        <v>36.471249223625506</v>
      </c>
      <c r="I955" s="1">
        <v>700</v>
      </c>
      <c r="J955" s="1"/>
      <c r="K955" s="5">
        <v>0.89818141546221675</v>
      </c>
      <c r="L955" s="4">
        <f t="shared" si="185"/>
        <v>898.18141546221671</v>
      </c>
      <c r="M955" s="5">
        <v>54.785437107534314</v>
      </c>
      <c r="N955" s="4">
        <v>700</v>
      </c>
      <c r="P955" s="8">
        <f t="shared" si="189"/>
        <v>1379.0126368838835</v>
      </c>
      <c r="Q955" s="8">
        <f t="shared" si="186"/>
        <v>231198.66349385196</v>
      </c>
      <c r="R955" s="10">
        <f t="shared" si="190"/>
        <v>0.28658746423910958</v>
      </c>
      <c r="S955" s="8">
        <f t="shared" si="191"/>
        <v>851.13680943870554</v>
      </c>
      <c r="T955" s="8">
        <f t="shared" si="187"/>
        <v>2213.1949559073828</v>
      </c>
      <c r="U955" s="10">
        <f t="shared" si="192"/>
        <v>5.2377621284115917E-2</v>
      </c>
      <c r="V955" s="10"/>
      <c r="W955" s="8">
        <f t="shared" si="193"/>
        <v>867.8670933687016</v>
      </c>
      <c r="X955" s="8">
        <f t="shared" si="188"/>
        <v>918.9581239893779</v>
      </c>
      <c r="Y955" s="10">
        <f t="shared" ref="Y955:Y1018" si="196">(ABS(W955-L955)/L955)^2</f>
        <v>1.1391150559269926E-3</v>
      </c>
      <c r="Z955" s="10">
        <f t="shared" si="194"/>
        <v>3.375077859734487E-2</v>
      </c>
      <c r="AA955" s="10"/>
    </row>
    <row r="956" spans="6:27" x14ac:dyDescent="0.2">
      <c r="F956">
        <v>2.302536833740386</v>
      </c>
      <c r="G956" s="1">
        <f t="shared" si="195"/>
        <v>2302.5368337403861</v>
      </c>
      <c r="H956">
        <v>36.563514183335734</v>
      </c>
      <c r="I956" s="1">
        <v>700</v>
      </c>
      <c r="J956" s="1"/>
      <c r="K956" s="5">
        <v>0.85308173635813855</v>
      </c>
      <c r="L956" s="4">
        <f t="shared" si="185"/>
        <v>853.08173635813853</v>
      </c>
      <c r="M956" s="5">
        <v>55.410149519819598</v>
      </c>
      <c r="N956" s="4">
        <v>700</v>
      </c>
      <c r="P956" s="8">
        <f t="shared" si="189"/>
        <v>1342.3626395019091</v>
      </c>
      <c r="Q956" s="8">
        <f t="shared" si="186"/>
        <v>239395.80218118386</v>
      </c>
      <c r="R956" s="10">
        <f t="shared" si="190"/>
        <v>0.32895405347886625</v>
      </c>
      <c r="S956" s="8">
        <f t="shared" si="191"/>
        <v>828.42840975814079</v>
      </c>
      <c r="T956" s="8">
        <f t="shared" si="187"/>
        <v>607.78651244615617</v>
      </c>
      <c r="U956" s="10">
        <f t="shared" si="192"/>
        <v>2.889913773707593E-2</v>
      </c>
      <c r="V956" s="10"/>
      <c r="W956" s="8">
        <f t="shared" si="193"/>
        <v>842.62138668923626</v>
      </c>
      <c r="X956" s="8">
        <f t="shared" si="188"/>
        <v>109.41891519570378</v>
      </c>
      <c r="Y956" s="10">
        <f t="shared" si="196"/>
        <v>1.5035266012578452E-4</v>
      </c>
      <c r="Z956" s="10">
        <f t="shared" si="194"/>
        <v>1.2261837550945801E-2</v>
      </c>
      <c r="AA956" s="10"/>
    </row>
    <row r="957" spans="6:27" x14ac:dyDescent="0.2">
      <c r="F957">
        <v>2.1395842244824821</v>
      </c>
      <c r="G957" s="1">
        <f t="shared" si="195"/>
        <v>2139.5842244824821</v>
      </c>
      <c r="H957">
        <v>37.357394258605488</v>
      </c>
      <c r="I957" s="1">
        <v>700</v>
      </c>
      <c r="J957" s="1"/>
      <c r="K957" s="5">
        <v>0.85320926380343454</v>
      </c>
      <c r="L957" s="4">
        <f t="shared" si="185"/>
        <v>853.20926380343451</v>
      </c>
      <c r="M957" s="5">
        <v>55.659139547256174</v>
      </c>
      <c r="N957" s="4">
        <v>700</v>
      </c>
      <c r="P957" s="8">
        <f t="shared" si="189"/>
        <v>1328.1792959402333</v>
      </c>
      <c r="Q957" s="8">
        <f t="shared" si="186"/>
        <v>225596.53142803162</v>
      </c>
      <c r="R957" s="10">
        <f t="shared" si="190"/>
        <v>0.30989979834556242</v>
      </c>
      <c r="S957" s="8">
        <f t="shared" si="191"/>
        <v>819.64650786673224</v>
      </c>
      <c r="T957" s="8">
        <f t="shared" si="187"/>
        <v>1126.4585860666436</v>
      </c>
      <c r="U957" s="10">
        <f t="shared" si="192"/>
        <v>3.9337073987085289E-2</v>
      </c>
      <c r="V957" s="10"/>
      <c r="W957" s="8">
        <f t="shared" si="193"/>
        <v>832.89134025865326</v>
      </c>
      <c r="X957" s="8">
        <f t="shared" si="188"/>
        <v>412.81801717157634</v>
      </c>
      <c r="Y957" s="10">
        <f t="shared" si="196"/>
        <v>5.6708416332942847E-4</v>
      </c>
      <c r="Z957" s="10">
        <f t="shared" si="194"/>
        <v>2.3813528997807705E-2</v>
      </c>
      <c r="AA957" s="10"/>
    </row>
    <row r="958" spans="6:27" x14ac:dyDescent="0.2">
      <c r="F958">
        <v>2.5548244032573568</v>
      </c>
      <c r="G958" s="1">
        <f t="shared" si="195"/>
        <v>2554.8244032573566</v>
      </c>
      <c r="H958">
        <v>37.381669722837046</v>
      </c>
      <c r="I958" s="1">
        <v>700</v>
      </c>
      <c r="J958" s="1"/>
      <c r="K958" s="5">
        <v>0.79257476138285543</v>
      </c>
      <c r="L958" s="4">
        <f t="shared" ref="L958:L1021" si="197">K958*1000</f>
        <v>792.5747613828554</v>
      </c>
      <c r="M958" s="5">
        <v>55.82215128270343</v>
      </c>
      <c r="N958" s="4">
        <v>700</v>
      </c>
      <c r="P958" s="8">
        <f t="shared" si="189"/>
        <v>1319.0204436476822</v>
      </c>
      <c r="Q958" s="8">
        <f t="shared" ref="Q958:Q1021" si="198">(P958-L958)^2</f>
        <v>277145.05637527897</v>
      </c>
      <c r="R958" s="10">
        <f t="shared" si="190"/>
        <v>0.44119101464164773</v>
      </c>
      <c r="S958" s="8">
        <f t="shared" si="191"/>
        <v>813.97743627874581</v>
      </c>
      <c r="T958" s="8">
        <f t="shared" ref="T958:T1021" si="199">(S958-L958)^2</f>
        <v>458.07449269917771</v>
      </c>
      <c r="U958" s="10">
        <f t="shared" si="192"/>
        <v>2.7003982385898601E-2</v>
      </c>
      <c r="V958" s="10"/>
      <c r="W958" s="8">
        <f t="shared" si="193"/>
        <v>826.61998077229623</v>
      </c>
      <c r="X958" s="8">
        <f t="shared" ref="X958:X1021" si="200">(W958-L958)^2</f>
        <v>1159.0769632751578</v>
      </c>
      <c r="Y958" s="10">
        <f t="shared" si="196"/>
        <v>1.8451505076918298E-3</v>
      </c>
      <c r="Z958" s="10">
        <f t="shared" si="194"/>
        <v>4.2955215139629202E-2</v>
      </c>
      <c r="AA958" s="10"/>
    </row>
    <row r="959" spans="6:27" x14ac:dyDescent="0.2">
      <c r="F959">
        <v>2.6085971651130584</v>
      </c>
      <c r="G959" s="1">
        <f t="shared" si="195"/>
        <v>2608.5971651130585</v>
      </c>
      <c r="H959">
        <v>37.603222690641985</v>
      </c>
      <c r="I959" s="1">
        <v>700</v>
      </c>
      <c r="J959" s="1"/>
      <c r="K959" s="5">
        <v>1.1406618145001679</v>
      </c>
      <c r="L959" s="4">
        <f t="shared" si="197"/>
        <v>1140.6618145001678</v>
      </c>
      <c r="M959" s="5">
        <v>56.323790978083338</v>
      </c>
      <c r="N959" s="4">
        <v>700</v>
      </c>
      <c r="P959" s="8">
        <f t="shared" si="189"/>
        <v>1291.448445331966</v>
      </c>
      <c r="Q959" s="8">
        <f t="shared" si="198"/>
        <v>22736.608037605001</v>
      </c>
      <c r="R959" s="10">
        <f t="shared" si="190"/>
        <v>1.7474786112103159E-2</v>
      </c>
      <c r="S959" s="8">
        <f t="shared" si="191"/>
        <v>796.91974792518408</v>
      </c>
      <c r="T959" s="8">
        <f t="shared" si="199"/>
        <v>118158.60833324054</v>
      </c>
      <c r="U959" s="10">
        <f t="shared" si="192"/>
        <v>0.30135318128941641</v>
      </c>
      <c r="V959" s="10"/>
      <c r="W959" s="8">
        <f t="shared" si="193"/>
        <v>807.79622932302561</v>
      </c>
      <c r="X959" s="8">
        <f t="shared" si="200"/>
        <v>110799.49779532129</v>
      </c>
      <c r="Y959" s="10">
        <f t="shared" si="196"/>
        <v>8.5157712271739433E-2</v>
      </c>
      <c r="Z959" s="10">
        <f t="shared" si="194"/>
        <v>0.29181794371103953</v>
      </c>
      <c r="AA959" s="10"/>
    </row>
    <row r="960" spans="6:27" x14ac:dyDescent="0.2">
      <c r="F960">
        <v>2.1183257129754711</v>
      </c>
      <c r="G960" s="1">
        <f t="shared" si="195"/>
        <v>2118.3257129754711</v>
      </c>
      <c r="H960">
        <v>37.804474861893411</v>
      </c>
      <c r="I960" s="1">
        <v>700</v>
      </c>
      <c r="J960" s="1"/>
      <c r="K960" s="5">
        <v>0.75208544167403402</v>
      </c>
      <c r="L960" s="4">
        <f t="shared" si="197"/>
        <v>752.08544167403397</v>
      </c>
      <c r="M960" s="5">
        <v>56.876048234261773</v>
      </c>
      <c r="N960" s="4">
        <v>700</v>
      </c>
      <c r="P960" s="8">
        <f t="shared" si="189"/>
        <v>1262.1258659472876</v>
      </c>
      <c r="Q960" s="8">
        <f t="shared" si="198"/>
        <v>260141.23439284056</v>
      </c>
      <c r="R960" s="10">
        <f t="shared" si="190"/>
        <v>0.45991209675534206</v>
      </c>
      <c r="S960" s="8">
        <f t="shared" si="191"/>
        <v>778.79321476329244</v>
      </c>
      <c r="T960" s="8">
        <f t="shared" si="199"/>
        <v>713.30514338731871</v>
      </c>
      <c r="U960" s="10">
        <f t="shared" si="192"/>
        <v>3.5511620900161037E-2</v>
      </c>
      <c r="V960" s="10"/>
      <c r="W960" s="8">
        <f t="shared" si="193"/>
        <v>787.86869332674416</v>
      </c>
      <c r="X960" s="8">
        <f t="shared" si="200"/>
        <v>1280.4410988411867</v>
      </c>
      <c r="Y960" s="10">
        <f t="shared" si="196"/>
        <v>2.2637332059802485E-3</v>
      </c>
      <c r="Z960" s="10">
        <f t="shared" si="194"/>
        <v>4.7578705383608838E-2</v>
      </c>
      <c r="AA960" s="10"/>
    </row>
    <row r="961" spans="6:27" x14ac:dyDescent="0.2">
      <c r="F961">
        <v>2.965859698576125</v>
      </c>
      <c r="G961" s="1">
        <f t="shared" si="195"/>
        <v>2965.8596985761251</v>
      </c>
      <c r="H961">
        <v>37.856240174277282</v>
      </c>
      <c r="I961" s="1">
        <v>700</v>
      </c>
      <c r="J961" s="1"/>
      <c r="K961" s="5">
        <v>0.64617591052386469</v>
      </c>
      <c r="L961" s="4">
        <f t="shared" si="197"/>
        <v>646.17591052386467</v>
      </c>
      <c r="M961" s="5">
        <v>56.947902415286073</v>
      </c>
      <c r="N961" s="4">
        <v>700</v>
      </c>
      <c r="P961" s="8">
        <f t="shared" si="189"/>
        <v>1258.3875700058829</v>
      </c>
      <c r="Q961" s="8">
        <f t="shared" si="198"/>
        <v>374803.11600572668</v>
      </c>
      <c r="R961" s="10">
        <f t="shared" si="190"/>
        <v>0.89763890215900788</v>
      </c>
      <c r="S961" s="8">
        <f t="shared" si="191"/>
        <v>776.48333709320082</v>
      </c>
      <c r="T961" s="8">
        <f t="shared" si="199"/>
        <v>16980.025419122932</v>
      </c>
      <c r="U961" s="10">
        <f t="shared" si="192"/>
        <v>0.20165936929418171</v>
      </c>
      <c r="V961" s="10"/>
      <c r="W961" s="8">
        <f t="shared" si="193"/>
        <v>785.33490232542704</v>
      </c>
      <c r="X961" s="8">
        <f t="shared" si="200"/>
        <v>19365.224999227303</v>
      </c>
      <c r="Y961" s="10">
        <f t="shared" si="196"/>
        <v>4.6378961556186676E-2</v>
      </c>
      <c r="Z961" s="10">
        <f t="shared" si="194"/>
        <v>0.21535775248684844</v>
      </c>
      <c r="AA961" s="10"/>
    </row>
    <row r="962" spans="6:27" x14ac:dyDescent="0.2">
      <c r="F962">
        <v>2.2329815291380157</v>
      </c>
      <c r="G962" s="1">
        <f t="shared" si="195"/>
        <v>2232.9815291380155</v>
      </c>
      <c r="H962">
        <v>38.898331566871413</v>
      </c>
      <c r="I962" s="1">
        <v>700</v>
      </c>
      <c r="J962" s="1"/>
      <c r="K962" s="5">
        <v>0.63255444849802933</v>
      </c>
      <c r="L962" s="4">
        <f t="shared" si="197"/>
        <v>632.55444849802939</v>
      </c>
      <c r="M962" s="5">
        <v>57.286172846837836</v>
      </c>
      <c r="N962" s="4">
        <v>700</v>
      </c>
      <c r="P962" s="8">
        <f t="shared" si="189"/>
        <v>1241.0198106868922</v>
      </c>
      <c r="Q962" s="8">
        <f t="shared" si="198"/>
        <v>370230.09698362404</v>
      </c>
      <c r="R962" s="10">
        <f t="shared" si="190"/>
        <v>0.92528578920420845</v>
      </c>
      <c r="S962" s="8">
        <f t="shared" si="191"/>
        <v>765.75498188842676</v>
      </c>
      <c r="T962" s="8">
        <f t="shared" si="199"/>
        <v>17742.382095486366</v>
      </c>
      <c r="U962" s="10">
        <f t="shared" si="192"/>
        <v>0.21057560136787551</v>
      </c>
      <c r="V962" s="10"/>
      <c r="W962" s="8">
        <f t="shared" si="193"/>
        <v>773.58309631333782</v>
      </c>
      <c r="X962" s="8">
        <f t="shared" si="200"/>
        <v>19889.079504614299</v>
      </c>
      <c r="Y962" s="10">
        <f t="shared" si="196"/>
        <v>4.9707149083523292E-2</v>
      </c>
      <c r="Z962" s="10">
        <f t="shared" si="194"/>
        <v>0.22295100153065761</v>
      </c>
      <c r="AA962" s="10"/>
    </row>
    <row r="963" spans="6:27" x14ac:dyDescent="0.2">
      <c r="F963">
        <v>1.9581163425459251</v>
      </c>
      <c r="G963" s="1">
        <f t="shared" si="195"/>
        <v>1958.1163425459251</v>
      </c>
      <c r="H963">
        <v>38.960286603134875</v>
      </c>
      <c r="I963" s="1">
        <v>700</v>
      </c>
      <c r="J963" s="1"/>
      <c r="K963" s="5">
        <v>0.75398959630088191</v>
      </c>
      <c r="L963" s="4">
        <f t="shared" si="197"/>
        <v>753.98959630088189</v>
      </c>
      <c r="M963" s="5">
        <v>57.438730879970372</v>
      </c>
      <c r="N963" s="4">
        <v>700</v>
      </c>
      <c r="P963" s="8">
        <f t="shared" si="189"/>
        <v>1233.3097780310145</v>
      </c>
      <c r="Q963" s="8">
        <f t="shared" si="198"/>
        <v>229747.83661380736</v>
      </c>
      <c r="R963" s="10">
        <f t="shared" si="190"/>
        <v>0.40412965839249637</v>
      </c>
      <c r="S963" s="8">
        <f t="shared" si="191"/>
        <v>760.99400679736868</v>
      </c>
      <c r="T963" s="8">
        <f t="shared" si="199"/>
        <v>49.061766403294435</v>
      </c>
      <c r="U963" s="10">
        <f t="shared" si="192"/>
        <v>9.2897972741943068E-3</v>
      </c>
      <c r="V963" s="10"/>
      <c r="W963" s="8">
        <f t="shared" si="193"/>
        <v>768.37664160925078</v>
      </c>
      <c r="X963" s="8">
        <f t="shared" si="200"/>
        <v>206.98707270505949</v>
      </c>
      <c r="Y963" s="10">
        <f t="shared" si="196"/>
        <v>3.6409315629190716E-4</v>
      </c>
      <c r="Z963" s="10">
        <f t="shared" si="194"/>
        <v>1.9081225230364721E-2</v>
      </c>
      <c r="AA963" s="10"/>
    </row>
    <row r="964" spans="6:27" x14ac:dyDescent="0.2">
      <c r="F964">
        <v>2.1245233369120378</v>
      </c>
      <c r="G964" s="1">
        <f t="shared" si="195"/>
        <v>2124.5233369120378</v>
      </c>
      <c r="H964">
        <v>39.190620693944346</v>
      </c>
      <c r="I964" s="1">
        <v>700</v>
      </c>
      <c r="J964" s="1"/>
      <c r="K964" s="5">
        <v>0.59566441350963217</v>
      </c>
      <c r="L964" s="4">
        <f t="shared" si="197"/>
        <v>595.66441350963214</v>
      </c>
      <c r="M964" s="5">
        <v>58.067335543813932</v>
      </c>
      <c r="N964" s="4">
        <v>700</v>
      </c>
      <c r="P964" s="8">
        <f t="shared" si="189"/>
        <v>1202.3202956700686</v>
      </c>
      <c r="Q964" s="8">
        <f t="shared" si="198"/>
        <v>368031.35935985739</v>
      </c>
      <c r="R964" s="10">
        <f t="shared" si="190"/>
        <v>1.0372453957962093</v>
      </c>
      <c r="S964" s="8">
        <f t="shared" si="191"/>
        <v>741.86805276634971</v>
      </c>
      <c r="T964" s="8">
        <f t="shared" si="199"/>
        <v>21375.504131908405</v>
      </c>
      <c r="U964" s="10">
        <f t="shared" si="192"/>
        <v>0.24544632168856834</v>
      </c>
      <c r="V964" s="10"/>
      <c r="W964" s="8">
        <f t="shared" si="193"/>
        <v>747.51487268300775</v>
      </c>
      <c r="X964" s="8">
        <f t="shared" si="200"/>
        <v>23058.561951165015</v>
      </c>
      <c r="Y964" s="10">
        <f t="shared" si="196"/>
        <v>6.4987362107209429E-2</v>
      </c>
      <c r="Z964" s="10">
        <f t="shared" si="194"/>
        <v>0.25492618952788948</v>
      </c>
      <c r="AA964" s="10"/>
    </row>
    <row r="965" spans="6:27" x14ac:dyDescent="0.2">
      <c r="F965">
        <v>1.9044199517418965</v>
      </c>
      <c r="G965" s="1">
        <f t="shared" si="195"/>
        <v>1904.4199517418965</v>
      </c>
      <c r="H965">
        <v>39.516230392900347</v>
      </c>
      <c r="I965" s="1">
        <v>700</v>
      </c>
      <c r="J965" s="1"/>
      <c r="K965" s="5">
        <v>0.76854386586652113</v>
      </c>
      <c r="L965" s="4">
        <f t="shared" si="197"/>
        <v>768.54386586652117</v>
      </c>
      <c r="M965" s="5">
        <v>58.32951042613675</v>
      </c>
      <c r="N965" s="4">
        <v>700</v>
      </c>
      <c r="P965" s="8">
        <f t="shared" si="189"/>
        <v>1189.7550018453296</v>
      </c>
      <c r="Q965" s="8">
        <f t="shared" si="198"/>
        <v>177418.82107255826</v>
      </c>
      <c r="R965" s="10">
        <f t="shared" si="190"/>
        <v>0.30037402069932145</v>
      </c>
      <c r="S965" s="8">
        <f t="shared" si="191"/>
        <v>734.11769755771206</v>
      </c>
      <c r="T965" s="8">
        <f t="shared" si="199"/>
        <v>1185.1610644264526</v>
      </c>
      <c r="U965" s="10">
        <f t="shared" si="192"/>
        <v>4.4794018712248966E-2</v>
      </c>
      <c r="V965" s="10"/>
      <c r="W965" s="8">
        <f t="shared" si="193"/>
        <v>739.08558527379091</v>
      </c>
      <c r="X965" s="8">
        <f t="shared" si="200"/>
        <v>867.79029548002836</v>
      </c>
      <c r="Y965" s="10">
        <f t="shared" si="196"/>
        <v>1.469188322870134E-3</v>
      </c>
      <c r="Z965" s="10">
        <f t="shared" si="194"/>
        <v>3.8329992471563754E-2</v>
      </c>
      <c r="AA965" s="10"/>
    </row>
    <row r="966" spans="6:27" x14ac:dyDescent="0.2">
      <c r="F966">
        <v>2.6061949903633526</v>
      </c>
      <c r="G966" s="1">
        <f t="shared" si="195"/>
        <v>2606.1949903633526</v>
      </c>
      <c r="H966">
        <v>40.185289237505287</v>
      </c>
      <c r="I966" s="1">
        <v>700</v>
      </c>
      <c r="J966" s="1"/>
      <c r="K966" s="5">
        <v>0.60425231101435595</v>
      </c>
      <c r="L966" s="4">
        <f t="shared" si="197"/>
        <v>604.252311014356</v>
      </c>
      <c r="M966" s="5">
        <v>58.429436402571056</v>
      </c>
      <c r="N966" s="4">
        <v>700</v>
      </c>
      <c r="P966" s="8">
        <f t="shared" si="189"/>
        <v>1185.0199919887257</v>
      </c>
      <c r="Q966" s="8">
        <f t="shared" si="198"/>
        <v>337291.09926434723</v>
      </c>
      <c r="R966" s="10">
        <f t="shared" si="190"/>
        <v>0.92377933034273951</v>
      </c>
      <c r="S966" s="8">
        <f t="shared" si="191"/>
        <v>731.19780625127612</v>
      </c>
      <c r="T966" s="8">
        <f t="shared" si="199"/>
        <v>16115.15876094691</v>
      </c>
      <c r="U966" s="10">
        <f t="shared" si="192"/>
        <v>0.21008690065879471</v>
      </c>
      <c r="V966" s="10"/>
      <c r="W966" s="8">
        <f t="shared" si="193"/>
        <v>735.91356311558104</v>
      </c>
      <c r="X966" s="8">
        <f t="shared" si="200"/>
        <v>17334.685304862338</v>
      </c>
      <c r="Y966" s="10">
        <f t="shared" si="196"/>
        <v>4.7476568511751784E-2</v>
      </c>
      <c r="Z966" s="10">
        <f t="shared" si="194"/>
        <v>0.2178911850253511</v>
      </c>
      <c r="AA966" s="10"/>
    </row>
    <row r="967" spans="6:27" x14ac:dyDescent="0.2">
      <c r="F967">
        <v>1.8810759516402025</v>
      </c>
      <c r="G967" s="1">
        <f t="shared" si="195"/>
        <v>1881.0759516402024</v>
      </c>
      <c r="H967">
        <v>40.954316656528867</v>
      </c>
      <c r="I967" s="1">
        <v>700</v>
      </c>
      <c r="J967" s="1"/>
      <c r="K967" s="5">
        <v>0.5600298001821219</v>
      </c>
      <c r="L967" s="4">
        <f t="shared" si="197"/>
        <v>560.0298001821219</v>
      </c>
      <c r="M967" s="5">
        <v>59.300457022119687</v>
      </c>
      <c r="N967" s="4">
        <v>700</v>
      </c>
      <c r="P967" s="8">
        <f t="shared" si="189"/>
        <v>1144.9691522221551</v>
      </c>
      <c r="Q967" s="8">
        <f t="shared" si="198"/>
        <v>342154.04556501389</v>
      </c>
      <c r="R967" s="10">
        <f t="shared" si="190"/>
        <v>1.090936330620889</v>
      </c>
      <c r="S967" s="8">
        <f t="shared" si="191"/>
        <v>706.51522374198657</v>
      </c>
      <c r="T967" s="8">
        <f t="shared" si="199"/>
        <v>21457.979315512956</v>
      </c>
      <c r="U967" s="10">
        <f t="shared" si="192"/>
        <v>0.2615671943032809</v>
      </c>
      <c r="V967" s="10"/>
      <c r="W967" s="8">
        <f t="shared" si="193"/>
        <v>709.17932130912789</v>
      </c>
      <c r="X967" s="8">
        <f t="shared" si="200"/>
        <v>22245.579652415203</v>
      </c>
      <c r="Y967" s="10">
        <f t="shared" si="196"/>
        <v>7.0928610528234154E-2</v>
      </c>
      <c r="Z967" s="10">
        <f t="shared" si="194"/>
        <v>0.26632425824215517</v>
      </c>
      <c r="AA967" s="10"/>
    </row>
    <row r="968" spans="6:27" x14ac:dyDescent="0.2">
      <c r="F968">
        <v>1.7648303570114325</v>
      </c>
      <c r="G968" s="1">
        <f t="shared" si="195"/>
        <v>1764.8303570114326</v>
      </c>
      <c r="H968">
        <v>41.01756668043619</v>
      </c>
      <c r="I968" s="1">
        <v>700</v>
      </c>
      <c r="J968" s="1"/>
      <c r="K968" s="5">
        <v>0.69542568407067595</v>
      </c>
      <c r="L968" s="4">
        <f t="shared" si="197"/>
        <v>695.42568407067597</v>
      </c>
      <c r="M968" s="5">
        <v>59.392449706813679</v>
      </c>
      <c r="N968" s="4">
        <v>700</v>
      </c>
      <c r="P968" s="8">
        <f t="shared" si="189"/>
        <v>1140.8634981203259</v>
      </c>
      <c r="Q968" s="8">
        <f t="shared" si="198"/>
        <v>198414.84618533048</v>
      </c>
      <c r="R968" s="10">
        <f t="shared" si="190"/>
        <v>0.41027278728990674</v>
      </c>
      <c r="S968" s="8">
        <f t="shared" si="191"/>
        <v>703.98651723265721</v>
      </c>
      <c r="T968" s="8">
        <f t="shared" si="199"/>
        <v>73.287864427277654</v>
      </c>
      <c r="U968" s="10">
        <f t="shared" si="192"/>
        <v>1.2310205616609352E-2</v>
      </c>
      <c r="V968" s="10"/>
      <c r="W968" s="8">
        <f t="shared" si="193"/>
        <v>706.44845386739621</v>
      </c>
      <c r="X968" s="8">
        <f t="shared" si="200"/>
        <v>121.50145399148796</v>
      </c>
      <c r="Y968" s="10">
        <f t="shared" si="196"/>
        <v>2.5123493099050992E-4</v>
      </c>
      <c r="Z968" s="10">
        <f t="shared" si="194"/>
        <v>1.5850392139960132E-2</v>
      </c>
      <c r="AA968" s="10"/>
    </row>
    <row r="969" spans="6:27" x14ac:dyDescent="0.2">
      <c r="F969">
        <v>1.6805962348854293</v>
      </c>
      <c r="G969" s="1">
        <f t="shared" si="195"/>
        <v>1680.5962348854293</v>
      </c>
      <c r="H969">
        <v>41.518702546607798</v>
      </c>
      <c r="I969" s="1">
        <v>700</v>
      </c>
      <c r="J969" s="1"/>
      <c r="K969" s="5">
        <v>0.92830613241692905</v>
      </c>
      <c r="L969" s="4">
        <f t="shared" si="197"/>
        <v>928.30613241692902</v>
      </c>
      <c r="M969" s="5">
        <v>59.676866995713326</v>
      </c>
      <c r="N969" s="4">
        <v>700</v>
      </c>
      <c r="P969" s="8">
        <f t="shared" ref="P969:P1032" si="201">(((8.314*N969)/$M969)*(1+P$5/($M969-P$4))-P$3/($M969^2))</f>
        <v>1128.3149614468032</v>
      </c>
      <c r="Q969" s="8">
        <f t="shared" si="198"/>
        <v>40003.531689901436</v>
      </c>
      <c r="R969" s="10">
        <f t="shared" ref="R969:R1032" si="202">(ABS(P969-L969)/L969)^2</f>
        <v>4.6421150054388571E-2</v>
      </c>
      <c r="S969" s="8">
        <f t="shared" ref="S969:S1032" si="203">(((8.314*N969)/$M969)*(1+S$5/($M969-S$4))-S$3/($M969^2))</f>
        <v>696.25953126141371</v>
      </c>
      <c r="T969" s="8">
        <f t="shared" si="199"/>
        <v>53845.625107826796</v>
      </c>
      <c r="U969" s="10">
        <f t="shared" ref="U969:U1032" si="204">ABS(S969-L969)/L969</f>
        <v>0.24996775638157315</v>
      </c>
      <c r="V969" s="10"/>
      <c r="W969" s="8">
        <f t="shared" ref="W969:W1032" si="205">(((8.314*N969)/$M969)*(1+W$5/($M969-W$4))-W$3/($M969^2))</f>
        <v>698.11294879013371</v>
      </c>
      <c r="X969" s="8">
        <f t="shared" si="200"/>
        <v>52988.901788239498</v>
      </c>
      <c r="Y969" s="10">
        <f t="shared" si="196"/>
        <v>6.1489714963093696E-2</v>
      </c>
      <c r="Z969" s="10">
        <f t="shared" ref="Z969:Z1032" si="206">(ABS(W969-L969)/L969)</f>
        <v>0.24797119784985855</v>
      </c>
      <c r="AA969" s="10"/>
    </row>
    <row r="970" spans="6:27" x14ac:dyDescent="0.2">
      <c r="F970">
        <v>1.6156367734392783</v>
      </c>
      <c r="G970" s="1">
        <f t="shared" si="195"/>
        <v>1615.6367734392782</v>
      </c>
      <c r="H970">
        <v>42.300236777482432</v>
      </c>
      <c r="I970" s="1">
        <v>700</v>
      </c>
      <c r="J970" s="1"/>
      <c r="K970" s="5">
        <v>0.71497980614873879</v>
      </c>
      <c r="L970" s="4">
        <f t="shared" si="197"/>
        <v>714.97980614873882</v>
      </c>
      <c r="M970" s="5">
        <v>59.98048789144169</v>
      </c>
      <c r="N970" s="4">
        <v>700</v>
      </c>
      <c r="P970" s="8">
        <f t="shared" si="201"/>
        <v>1115.1565997726227</v>
      </c>
      <c r="Q970" s="8">
        <f t="shared" si="198"/>
        <v>160141.46615509255</v>
      </c>
      <c r="R970" s="10">
        <f t="shared" si="202"/>
        <v>0.31326815460274143</v>
      </c>
      <c r="S970" s="8">
        <f t="shared" si="203"/>
        <v>688.15988384137131</v>
      </c>
      <c r="T970" s="8">
        <f t="shared" si="199"/>
        <v>719.30823257322913</v>
      </c>
      <c r="U970" s="10">
        <f t="shared" si="204"/>
        <v>3.7511440290648013E-2</v>
      </c>
      <c r="V970" s="10"/>
      <c r="W970" s="8">
        <f t="shared" si="205"/>
        <v>689.39033915409505</v>
      </c>
      <c r="X970" s="8">
        <f t="shared" si="200"/>
        <v>654.8208210699629</v>
      </c>
      <c r="Y970" s="10">
        <f t="shared" si="196"/>
        <v>1.2809581124564712E-3</v>
      </c>
      <c r="Z970" s="10">
        <f t="shared" si="206"/>
        <v>3.5790475163882236E-2</v>
      </c>
      <c r="AA970" s="10"/>
    </row>
    <row r="971" spans="6:27" x14ac:dyDescent="0.2">
      <c r="F971">
        <v>1.5365007122315844</v>
      </c>
      <c r="G971" s="1">
        <f t="shared" si="195"/>
        <v>1536.5007122315844</v>
      </c>
      <c r="H971">
        <v>42.335942414412905</v>
      </c>
      <c r="I971" s="1">
        <v>700</v>
      </c>
      <c r="J971" s="1"/>
      <c r="K971" s="5">
        <v>0.56071300100474775</v>
      </c>
      <c r="L971" s="4">
        <f t="shared" si="197"/>
        <v>560.71300100474775</v>
      </c>
      <c r="M971" s="5">
        <v>60.31299379654223</v>
      </c>
      <c r="N971" s="4">
        <v>700</v>
      </c>
      <c r="P971" s="8">
        <f t="shared" si="201"/>
        <v>1101.0206915169197</v>
      </c>
      <c r="Q971" s="8">
        <f t="shared" si="198"/>
        <v>291932.40042659693</v>
      </c>
      <c r="R971" s="10">
        <f t="shared" si="202"/>
        <v>0.92854091742323996</v>
      </c>
      <c r="S971" s="8">
        <f t="shared" si="203"/>
        <v>679.46175125623722</v>
      </c>
      <c r="T971" s="8">
        <f t="shared" si="199"/>
        <v>14101.265686290621</v>
      </c>
      <c r="U971" s="10">
        <f t="shared" si="204"/>
        <v>0.21178169587418569</v>
      </c>
      <c r="V971" s="10"/>
      <c r="W971" s="8">
        <f t="shared" si="205"/>
        <v>680.04017388497618</v>
      </c>
      <c r="X971" s="8">
        <f t="shared" si="200"/>
        <v>14238.974187587924</v>
      </c>
      <c r="Y971" s="10">
        <f t="shared" si="196"/>
        <v>4.5289492142661682E-2</v>
      </c>
      <c r="Z971" s="10">
        <f t="shared" si="206"/>
        <v>0.2128132799960136</v>
      </c>
      <c r="AA971" s="10"/>
    </row>
    <row r="972" spans="6:27" x14ac:dyDescent="0.2">
      <c r="F972">
        <v>1.6114792235915922</v>
      </c>
      <c r="G972" s="1">
        <f t="shared" si="195"/>
        <v>1611.4792235915922</v>
      </c>
      <c r="H972">
        <v>42.816085406475295</v>
      </c>
      <c r="I972" s="1">
        <v>700</v>
      </c>
      <c r="J972" s="1"/>
      <c r="K972" s="5">
        <v>0.65792216656530755</v>
      </c>
      <c r="L972" s="4">
        <f t="shared" si="197"/>
        <v>657.92216656530752</v>
      </c>
      <c r="M972" s="5">
        <v>61.000364493086728</v>
      </c>
      <c r="N972" s="4">
        <v>700</v>
      </c>
      <c r="P972" s="8">
        <f t="shared" si="201"/>
        <v>1072.6752807021653</v>
      </c>
      <c r="Q972" s="8">
        <f t="shared" si="198"/>
        <v>172020.1456862214</v>
      </c>
      <c r="R972" s="10">
        <f t="shared" si="202"/>
        <v>0.39740220597980286</v>
      </c>
      <c r="S972" s="8">
        <f t="shared" si="203"/>
        <v>662.03030483592204</v>
      </c>
      <c r="T972" s="8">
        <f t="shared" si="199"/>
        <v>16.876800050487642</v>
      </c>
      <c r="U972" s="10">
        <f t="shared" si="204"/>
        <v>6.2441098345433696E-3</v>
      </c>
      <c r="V972" s="10"/>
      <c r="W972" s="8">
        <f t="shared" si="205"/>
        <v>661.35477570865146</v>
      </c>
      <c r="X972" s="8">
        <f t="shared" si="200"/>
        <v>11.782805530968409</v>
      </c>
      <c r="Y972" s="10">
        <f t="shared" si="196"/>
        <v>2.7220724014378809E-5</v>
      </c>
      <c r="Z972" s="10">
        <f t="shared" si="206"/>
        <v>5.217348370041894E-3</v>
      </c>
      <c r="AA972" s="10"/>
    </row>
    <row r="973" spans="6:27" x14ac:dyDescent="0.2">
      <c r="F973">
        <v>2.1408087676002117</v>
      </c>
      <c r="G973" s="1">
        <f t="shared" si="195"/>
        <v>2140.8087676002115</v>
      </c>
      <c r="H973">
        <v>42.902120670541144</v>
      </c>
      <c r="I973" s="1">
        <v>700</v>
      </c>
      <c r="J973" s="1"/>
      <c r="K973" s="5">
        <v>0.53090115859421361</v>
      </c>
      <c r="L973" s="4">
        <f t="shared" si="197"/>
        <v>530.9011585942136</v>
      </c>
      <c r="M973" s="5">
        <v>61.624949396420547</v>
      </c>
      <c r="N973" s="4">
        <v>700</v>
      </c>
      <c r="P973" s="8">
        <f t="shared" si="201"/>
        <v>1047.8997243982426</v>
      </c>
      <c r="Q973" s="8">
        <f t="shared" si="198"/>
        <v>267287.51704342291</v>
      </c>
      <c r="R973" s="10">
        <f t="shared" si="202"/>
        <v>0.94831218396778172</v>
      </c>
      <c r="S973" s="8">
        <f t="shared" si="203"/>
        <v>646.80520032308584</v>
      </c>
      <c r="T973" s="8">
        <f t="shared" si="199"/>
        <v>13433.746889088159</v>
      </c>
      <c r="U973" s="10">
        <f t="shared" si="204"/>
        <v>0.21831566922132445</v>
      </c>
      <c r="V973" s="10"/>
      <c r="W973" s="8">
        <f t="shared" si="205"/>
        <v>645.09186044195724</v>
      </c>
      <c r="X973" s="8">
        <f t="shared" si="200"/>
        <v>13039.516388480282</v>
      </c>
      <c r="Y973" s="10">
        <f t="shared" si="196"/>
        <v>4.6263036901325036E-2</v>
      </c>
      <c r="Z973" s="10">
        <f t="shared" si="206"/>
        <v>0.21508843972032768</v>
      </c>
      <c r="AA973" s="10"/>
    </row>
    <row r="974" spans="6:27" x14ac:dyDescent="0.2">
      <c r="F974">
        <v>1.5063600648533477</v>
      </c>
      <c r="G974" s="1">
        <f t="shared" si="195"/>
        <v>1506.3600648533477</v>
      </c>
      <c r="H974">
        <v>42.930399114331145</v>
      </c>
      <c r="I974" s="1">
        <v>700</v>
      </c>
      <c r="J974" s="1"/>
      <c r="K974" s="5">
        <v>0.61240977074397951</v>
      </c>
      <c r="L974" s="4">
        <f t="shared" si="197"/>
        <v>612.40977074397949</v>
      </c>
      <c r="M974" s="5">
        <v>61.816704583082981</v>
      </c>
      <c r="N974" s="4">
        <v>700</v>
      </c>
      <c r="P974" s="8">
        <f t="shared" si="201"/>
        <v>1040.473287876423</v>
      </c>
      <c r="Q974" s="8">
        <f t="shared" si="198"/>
        <v>183238.37469979774</v>
      </c>
      <c r="R974" s="10">
        <f t="shared" si="202"/>
        <v>0.48857608915488043</v>
      </c>
      <c r="S974" s="8">
        <f t="shared" si="203"/>
        <v>642.24349043893267</v>
      </c>
      <c r="T974" s="8">
        <f t="shared" si="199"/>
        <v>890.05083083703698</v>
      </c>
      <c r="U974" s="10">
        <f t="shared" si="204"/>
        <v>4.8715290186683337E-2</v>
      </c>
      <c r="V974" s="10"/>
      <c r="W974" s="8">
        <f t="shared" si="205"/>
        <v>640.22960357134104</v>
      </c>
      <c r="X974" s="8">
        <f t="shared" si="200"/>
        <v>773.94309854234348</v>
      </c>
      <c r="Y974" s="10">
        <f t="shared" si="196"/>
        <v>2.0635966288924182E-3</v>
      </c>
      <c r="Z974" s="10">
        <f t="shared" si="206"/>
        <v>4.542682719376754E-2</v>
      </c>
      <c r="AA974" s="10"/>
    </row>
    <row r="975" spans="6:27" x14ac:dyDescent="0.2">
      <c r="F975">
        <v>1.398876980940982</v>
      </c>
      <c r="G975" s="1">
        <f t="shared" si="195"/>
        <v>1398.8769809409821</v>
      </c>
      <c r="H975">
        <v>43.82656923380214</v>
      </c>
      <c r="I975" s="1">
        <v>700</v>
      </c>
      <c r="J975" s="1"/>
      <c r="K975" s="5">
        <v>0.51751435958370084</v>
      </c>
      <c r="L975" s="4">
        <f t="shared" si="197"/>
        <v>517.51435958370087</v>
      </c>
      <c r="M975" s="5">
        <v>61.868890350424444</v>
      </c>
      <c r="N975" s="4">
        <v>700</v>
      </c>
      <c r="P975" s="8">
        <f t="shared" si="201"/>
        <v>1038.4665004640892</v>
      </c>
      <c r="Q975" s="8">
        <f t="shared" si="198"/>
        <v>271391.13308786001</v>
      </c>
      <c r="R975" s="10">
        <f t="shared" si="202"/>
        <v>1.0133298703782878</v>
      </c>
      <c r="S975" s="8">
        <f t="shared" si="203"/>
        <v>641.01097293195835</v>
      </c>
      <c r="T975" s="8">
        <f t="shared" si="199"/>
        <v>15251.413508489008</v>
      </c>
      <c r="U975" s="10">
        <f t="shared" si="204"/>
        <v>0.2386341771223521</v>
      </c>
      <c r="V975" s="10"/>
      <c r="W975" s="8">
        <f t="shared" si="205"/>
        <v>638.91670365772666</v>
      </c>
      <c r="X975" s="8">
        <f t="shared" si="200"/>
        <v>14738.529146668145</v>
      </c>
      <c r="Y975" s="10">
        <f t="shared" si="196"/>
        <v>5.5031244609324806E-2</v>
      </c>
      <c r="Z975" s="10">
        <f t="shared" si="206"/>
        <v>0.23458739226421527</v>
      </c>
      <c r="AA975" s="10"/>
    </row>
    <row r="976" spans="6:27" x14ac:dyDescent="0.2">
      <c r="F976">
        <v>1.3046628350533687</v>
      </c>
      <c r="G976" s="1">
        <f t="shared" si="195"/>
        <v>1304.6628350533686</v>
      </c>
      <c r="H976">
        <v>44.806813519298132</v>
      </c>
      <c r="I976" s="1">
        <v>700</v>
      </c>
      <c r="J976" s="1"/>
      <c r="K976" s="5">
        <v>0.68203026579882975</v>
      </c>
      <c r="L976" s="4">
        <f t="shared" si="197"/>
        <v>682.03026579882976</v>
      </c>
      <c r="M976" s="5">
        <v>61.894782738853884</v>
      </c>
      <c r="N976" s="4">
        <v>700</v>
      </c>
      <c r="P976" s="8">
        <f t="shared" si="201"/>
        <v>1037.4730718042283</v>
      </c>
      <c r="Q976" s="8">
        <f t="shared" si="198"/>
        <v>126339.58834099139</v>
      </c>
      <c r="R976" s="10">
        <f t="shared" si="202"/>
        <v>0.27160149914826653</v>
      </c>
      <c r="S976" s="8">
        <f t="shared" si="203"/>
        <v>640.40085922003857</v>
      </c>
      <c r="T976" s="8">
        <f t="shared" si="199"/>
        <v>1733.0074921023033</v>
      </c>
      <c r="U976" s="10">
        <f t="shared" si="204"/>
        <v>6.1037476877998424E-2</v>
      </c>
      <c r="V976" s="10"/>
      <c r="W976" s="8">
        <f t="shared" si="205"/>
        <v>638.26692880297344</v>
      </c>
      <c r="X976" s="8">
        <f t="shared" si="200"/>
        <v>1915.2296650128865</v>
      </c>
      <c r="Y976" s="10">
        <f t="shared" si="196"/>
        <v>4.1173099822580167E-3</v>
      </c>
      <c r="Z976" s="10">
        <f t="shared" si="206"/>
        <v>6.4166268258782327E-2</v>
      </c>
      <c r="AA976" s="10"/>
    </row>
    <row r="977" spans="6:27" x14ac:dyDescent="0.2">
      <c r="F977">
        <v>1.3128319485961351</v>
      </c>
      <c r="G977" s="1">
        <f t="shared" si="195"/>
        <v>1312.8319485961351</v>
      </c>
      <c r="H977">
        <v>45.303066881411986</v>
      </c>
      <c r="I977" s="1">
        <v>700</v>
      </c>
      <c r="J977" s="1"/>
      <c r="K977" s="5">
        <v>0.620588147078589</v>
      </c>
      <c r="L977" s="4">
        <f t="shared" si="197"/>
        <v>620.58814707858903</v>
      </c>
      <c r="M977" s="5">
        <v>62.232678157338945</v>
      </c>
      <c r="N977" s="4">
        <v>700</v>
      </c>
      <c r="P977" s="8">
        <f t="shared" si="201"/>
        <v>1024.6444673233025</v>
      </c>
      <c r="Q977" s="8">
        <f t="shared" si="198"/>
        <v>163261.50992969843</v>
      </c>
      <c r="R977" s="10">
        <f t="shared" si="202"/>
        <v>0.42391311770648965</v>
      </c>
      <c r="S977" s="8">
        <f t="shared" si="203"/>
        <v>632.52364993386959</v>
      </c>
      <c r="T977" s="8">
        <f t="shared" si="199"/>
        <v>142.45622840841042</v>
      </c>
      <c r="U977" s="10">
        <f t="shared" si="204"/>
        <v>1.9232566576507772E-2</v>
      </c>
      <c r="V977" s="10"/>
      <c r="W977" s="8">
        <f t="shared" si="205"/>
        <v>629.88533657163805</v>
      </c>
      <c r="X977" s="8">
        <f t="shared" si="200"/>
        <v>86.437732469661057</v>
      </c>
      <c r="Y977" s="10">
        <f t="shared" si="196"/>
        <v>2.2443801159545713E-4</v>
      </c>
      <c r="Z977" s="10">
        <f t="shared" si="206"/>
        <v>1.4981255341107337E-2</v>
      </c>
      <c r="AA977" s="10"/>
    </row>
    <row r="978" spans="6:27" x14ac:dyDescent="0.2">
      <c r="F978">
        <v>1.3675498556518102</v>
      </c>
      <c r="G978" s="1">
        <f t="shared" si="195"/>
        <v>1367.5498556518103</v>
      </c>
      <c r="H978">
        <v>45.311691358125579</v>
      </c>
      <c r="I978" s="1">
        <v>700</v>
      </c>
      <c r="J978" s="1"/>
      <c r="K978" s="5">
        <v>0.64375279044229061</v>
      </c>
      <c r="L978" s="4">
        <f t="shared" si="197"/>
        <v>643.75279044229057</v>
      </c>
      <c r="M978" s="5">
        <v>62.800549758339407</v>
      </c>
      <c r="N978" s="4">
        <v>700</v>
      </c>
      <c r="P978" s="8">
        <f t="shared" si="201"/>
        <v>1003.6384836084719</v>
      </c>
      <c r="Q978" s="8">
        <f t="shared" si="198"/>
        <v>129517.71214570283</v>
      </c>
      <c r="R978" s="10">
        <f t="shared" si="202"/>
        <v>0.31252942658173721</v>
      </c>
      <c r="S978" s="8">
        <f t="shared" si="203"/>
        <v>619.6311291740808</v>
      </c>
      <c r="T978" s="8">
        <f t="shared" si="199"/>
        <v>581.85454233825169</v>
      </c>
      <c r="U978" s="10">
        <f t="shared" si="204"/>
        <v>3.7470379354219159E-2</v>
      </c>
      <c r="V978" s="10"/>
      <c r="W978" s="8">
        <f t="shared" si="205"/>
        <v>616.19803281216002</v>
      </c>
      <c r="X978" s="8">
        <f t="shared" si="200"/>
        <v>759.26466805523796</v>
      </c>
      <c r="Y978" s="10">
        <f t="shared" si="196"/>
        <v>1.8321243280156995E-3</v>
      </c>
      <c r="Z978" s="10">
        <f t="shared" si="206"/>
        <v>4.2803321460088813E-2</v>
      </c>
      <c r="AA978" s="10"/>
    </row>
    <row r="979" spans="6:27" x14ac:dyDescent="0.2">
      <c r="F979">
        <v>1.3316992943076389</v>
      </c>
      <c r="G979" s="1">
        <f t="shared" si="195"/>
        <v>1331.6992943076389</v>
      </c>
      <c r="H979">
        <v>45.37732238828044</v>
      </c>
      <c r="I979" s="1">
        <v>700</v>
      </c>
      <c r="J979" s="1"/>
      <c r="K979" s="5">
        <v>0.49476957502231761</v>
      </c>
      <c r="L979" s="4">
        <f t="shared" si="197"/>
        <v>494.76957502231761</v>
      </c>
      <c r="M979" s="5">
        <v>63.04603512354155</v>
      </c>
      <c r="N979" s="4">
        <v>700</v>
      </c>
      <c r="P979" s="8">
        <f t="shared" si="201"/>
        <v>994.76650080085506</v>
      </c>
      <c r="Q979" s="8">
        <f t="shared" si="198"/>
        <v>249996.92578798829</v>
      </c>
      <c r="R979" s="10">
        <f t="shared" si="202"/>
        <v>1.0212420693753277</v>
      </c>
      <c r="S979" s="8">
        <f t="shared" si="203"/>
        <v>614.18809524420192</v>
      </c>
      <c r="T979" s="8">
        <f t="shared" si="199"/>
        <v>14260.78297198459</v>
      </c>
      <c r="U979" s="10">
        <f t="shared" si="204"/>
        <v>0.24136189097015048</v>
      </c>
      <c r="V979" s="10"/>
      <c r="W979" s="8">
        <f t="shared" si="205"/>
        <v>610.43088829055114</v>
      </c>
      <c r="X979" s="8">
        <f t="shared" si="200"/>
        <v>13377.539386932453</v>
      </c>
      <c r="Y979" s="10">
        <f t="shared" si="196"/>
        <v>5.4647496018598092E-2</v>
      </c>
      <c r="Z979" s="10">
        <f t="shared" si="206"/>
        <v>0.23376803891592643</v>
      </c>
      <c r="AA979" s="10"/>
    </row>
    <row r="980" spans="6:27" x14ac:dyDescent="0.2">
      <c r="F980">
        <v>1.3554126122102081</v>
      </c>
      <c r="G980" s="1">
        <f t="shared" si="195"/>
        <v>1355.4126122102082</v>
      </c>
      <c r="H980">
        <v>46.078561139735911</v>
      </c>
      <c r="I980" s="1">
        <v>700</v>
      </c>
      <c r="J980" s="1"/>
      <c r="K980" s="5">
        <v>0.64033866081448376</v>
      </c>
      <c r="L980" s="4">
        <f t="shared" si="197"/>
        <v>640.33866081448377</v>
      </c>
      <c r="M980" s="5">
        <v>63.245501327000859</v>
      </c>
      <c r="N980" s="4">
        <v>700</v>
      </c>
      <c r="P980" s="8">
        <f t="shared" si="201"/>
        <v>987.64804902662706</v>
      </c>
      <c r="Q980" s="8">
        <f t="shared" si="198"/>
        <v>120623.81114029326</v>
      </c>
      <c r="R980" s="10">
        <f t="shared" si="202"/>
        <v>0.29418030859737643</v>
      </c>
      <c r="S980" s="8">
        <f t="shared" si="203"/>
        <v>609.82180308814111</v>
      </c>
      <c r="T980" s="8">
        <f t="shared" si="199"/>
        <v>931.27860548983995</v>
      </c>
      <c r="U980" s="10">
        <f t="shared" si="204"/>
        <v>4.7657371940539255E-2</v>
      </c>
      <c r="V980" s="10"/>
      <c r="W980" s="8">
        <f t="shared" si="205"/>
        <v>605.8095014564027</v>
      </c>
      <c r="X980" s="8">
        <f t="shared" si="200"/>
        <v>1192.2628459757577</v>
      </c>
      <c r="Y980" s="10">
        <f t="shared" si="196"/>
        <v>2.9077198659425642E-3</v>
      </c>
      <c r="Z980" s="10">
        <f t="shared" si="206"/>
        <v>5.3923277589020532E-2</v>
      </c>
      <c r="AA980" s="10"/>
    </row>
    <row r="981" spans="6:27" x14ac:dyDescent="0.2">
      <c r="F981">
        <v>1.2613993726370833</v>
      </c>
      <c r="G981" s="1">
        <f t="shared" si="195"/>
        <v>1261.3993726370834</v>
      </c>
      <c r="H981">
        <v>46.509465203003145</v>
      </c>
      <c r="I981" s="1">
        <v>700</v>
      </c>
      <c r="J981" s="1"/>
      <c r="K981" s="5">
        <v>0.58681750162982071</v>
      </c>
      <c r="L981" s="4">
        <f t="shared" si="197"/>
        <v>586.81750162982075</v>
      </c>
      <c r="M981" s="5">
        <v>63.27586266469973</v>
      </c>
      <c r="N981" s="4">
        <v>700</v>
      </c>
      <c r="P981" s="8">
        <f t="shared" si="201"/>
        <v>986.57154754930571</v>
      </c>
      <c r="Q981" s="8">
        <f t="shared" si="198"/>
        <v>159803.29722899769</v>
      </c>
      <c r="R981" s="10">
        <f t="shared" si="202"/>
        <v>0.46406586000443278</v>
      </c>
      <c r="S981" s="8">
        <f t="shared" si="203"/>
        <v>609.16157465252445</v>
      </c>
      <c r="T981" s="8">
        <f t="shared" si="199"/>
        <v>499.25759924391508</v>
      </c>
      <c r="U981" s="10">
        <f t="shared" si="204"/>
        <v>3.8076698395404882E-2</v>
      </c>
      <c r="V981" s="10"/>
      <c r="W981" s="8">
        <f t="shared" si="205"/>
        <v>605.11107951056533</v>
      </c>
      <c r="X981" s="8">
        <f t="shared" si="200"/>
        <v>334.6549916788673</v>
      </c>
      <c r="Y981" s="10">
        <f t="shared" si="196"/>
        <v>9.7183199102383075E-4</v>
      </c>
      <c r="Z981" s="10">
        <f t="shared" si="206"/>
        <v>3.1174219974585263E-2</v>
      </c>
      <c r="AA981" s="10"/>
    </row>
    <row r="982" spans="6:27" x14ac:dyDescent="0.2">
      <c r="F982">
        <v>1.2316642553232415</v>
      </c>
      <c r="G982" s="1">
        <f t="shared" si="195"/>
        <v>1231.6642553232416</v>
      </c>
      <c r="H982">
        <v>46.662831574263315</v>
      </c>
      <c r="I982" s="1">
        <v>700</v>
      </c>
      <c r="J982" s="1"/>
      <c r="K982" s="5">
        <v>0.57185669184843912</v>
      </c>
      <c r="L982" s="4">
        <f t="shared" si="197"/>
        <v>571.85669184843914</v>
      </c>
      <c r="M982" s="5">
        <v>63.659748017763448</v>
      </c>
      <c r="N982" s="4">
        <v>700</v>
      </c>
      <c r="P982" s="8">
        <f t="shared" si="201"/>
        <v>973.1178612047878</v>
      </c>
      <c r="Q982" s="8">
        <f t="shared" si="198"/>
        <v>161010.52603322433</v>
      </c>
      <c r="R982" s="10">
        <f t="shared" si="202"/>
        <v>0.49235670175611629</v>
      </c>
      <c r="S982" s="8">
        <f t="shared" si="203"/>
        <v>600.9119048029039</v>
      </c>
      <c r="T982" s="8">
        <f t="shared" si="199"/>
        <v>844.20539982929699</v>
      </c>
      <c r="U982" s="10">
        <f t="shared" si="204"/>
        <v>5.0808556354474475E-2</v>
      </c>
      <c r="V982" s="10"/>
      <c r="W982" s="8">
        <f t="shared" si="205"/>
        <v>596.39257194904883</v>
      </c>
      <c r="X982" s="8">
        <f t="shared" si="200"/>
        <v>602.00941231149454</v>
      </c>
      <c r="Y982" s="10">
        <f t="shared" si="196"/>
        <v>1.8408943562526021E-3</v>
      </c>
      <c r="Z982" s="10">
        <f t="shared" si="206"/>
        <v>4.2905644806395839E-2</v>
      </c>
      <c r="AA982" s="10"/>
    </row>
    <row r="983" spans="6:27" x14ac:dyDescent="0.2">
      <c r="F983">
        <v>1.7579305159468639</v>
      </c>
      <c r="G983" s="1">
        <f t="shared" si="195"/>
        <v>1757.9305159468638</v>
      </c>
      <c r="H983">
        <v>47.3331075213585</v>
      </c>
      <c r="I983" s="1">
        <v>700</v>
      </c>
      <c r="J983" s="1"/>
      <c r="K983" s="5">
        <v>0.47571193146130863</v>
      </c>
      <c r="L983" s="4">
        <f t="shared" si="197"/>
        <v>475.71193146130861</v>
      </c>
      <c r="M983" s="5">
        <v>64.403157838695535</v>
      </c>
      <c r="N983" s="4">
        <v>700</v>
      </c>
      <c r="P983" s="8">
        <f t="shared" si="201"/>
        <v>947.87024806765123</v>
      </c>
      <c r="Q983" s="8">
        <f t="shared" si="198"/>
        <v>222933.47594053528</v>
      </c>
      <c r="R983" s="10">
        <f t="shared" si="202"/>
        <v>0.98511560591688374</v>
      </c>
      <c r="S983" s="8">
        <f t="shared" si="203"/>
        <v>585.43828838471131</v>
      </c>
      <c r="T983" s="8">
        <f t="shared" si="199"/>
        <v>12039.873403681964</v>
      </c>
      <c r="U983" s="10">
        <f t="shared" si="204"/>
        <v>0.23065714703926266</v>
      </c>
      <c r="V983" s="10"/>
      <c r="W983" s="8">
        <f t="shared" si="205"/>
        <v>580.08144262149199</v>
      </c>
      <c r="X983" s="8">
        <f t="shared" si="200"/>
        <v>10892.994859815642</v>
      </c>
      <c r="Y983" s="10">
        <f t="shared" si="196"/>
        <v>4.8134804278739687E-2</v>
      </c>
      <c r="Z983" s="10">
        <f t="shared" si="206"/>
        <v>0.21939645457194537</v>
      </c>
      <c r="AA983" s="10"/>
    </row>
    <row r="984" spans="6:27" x14ac:dyDescent="0.2">
      <c r="F984">
        <v>1.167204082816802</v>
      </c>
      <c r="G984" s="1">
        <f t="shared" si="195"/>
        <v>1167.2040828168019</v>
      </c>
      <c r="H984">
        <v>47.340114675931495</v>
      </c>
      <c r="I984" s="1">
        <v>700</v>
      </c>
      <c r="J984" s="1"/>
      <c r="K984" s="5">
        <v>0.5789127621688368</v>
      </c>
      <c r="L984" s="4">
        <f t="shared" si="197"/>
        <v>578.91276216883682</v>
      </c>
      <c r="M984" s="5">
        <v>64.750310396956095</v>
      </c>
      <c r="N984" s="4">
        <v>700</v>
      </c>
      <c r="P984" s="8">
        <f t="shared" si="201"/>
        <v>936.43114272095352</v>
      </c>
      <c r="Q984" s="8">
        <f t="shared" si="198"/>
        <v>127819.39243260813</v>
      </c>
      <c r="R984" s="10">
        <f t="shared" si="202"/>
        <v>0.38139105357480496</v>
      </c>
      <c r="S984" s="8">
        <f t="shared" si="203"/>
        <v>578.43095950979944</v>
      </c>
      <c r="T984" s="8">
        <f t="shared" si="199"/>
        <v>0.2321338022554944</v>
      </c>
      <c r="U984" s="10">
        <f t="shared" si="204"/>
        <v>8.3225434041626738E-4</v>
      </c>
      <c r="V984" s="10"/>
      <c r="W984" s="8">
        <f t="shared" si="205"/>
        <v>572.71277332317095</v>
      </c>
      <c r="X984" s="8">
        <f t="shared" si="200"/>
        <v>38.439861686381221</v>
      </c>
      <c r="Y984" s="10">
        <f t="shared" si="196"/>
        <v>1.1469792704239629E-4</v>
      </c>
      <c r="Z984" s="10">
        <f t="shared" si="206"/>
        <v>1.0709711809493115E-2</v>
      </c>
      <c r="AA984" s="10"/>
    </row>
    <row r="985" spans="6:27" x14ac:dyDescent="0.2">
      <c r="F985">
        <v>1.1603751828543412</v>
      </c>
      <c r="G985" s="1">
        <f t="shared" si="195"/>
        <v>1160.3751828543411</v>
      </c>
      <c r="H985">
        <v>47.641429003861319</v>
      </c>
      <c r="I985" s="1">
        <v>700</v>
      </c>
      <c r="J985" s="1"/>
      <c r="K985" s="5">
        <v>0.462867111648121</v>
      </c>
      <c r="L985" s="4">
        <f t="shared" si="197"/>
        <v>462.86711164812101</v>
      </c>
      <c r="M985" s="5">
        <v>65.09647475488849</v>
      </c>
      <c r="N985" s="4">
        <v>700</v>
      </c>
      <c r="P985" s="8">
        <f t="shared" si="201"/>
        <v>925.23917454232048</v>
      </c>
      <c r="Q985" s="8">
        <f t="shared" si="198"/>
        <v>213787.92454503756</v>
      </c>
      <c r="R985" s="10">
        <f t="shared" si="202"/>
        <v>0.99786209040335871</v>
      </c>
      <c r="S985" s="8">
        <f t="shared" si="203"/>
        <v>571.57706507940702</v>
      </c>
      <c r="T985" s="8">
        <f t="shared" si="199"/>
        <v>11817.853975032373</v>
      </c>
      <c r="U985" s="10">
        <f t="shared" si="204"/>
        <v>0.23486212499351014</v>
      </c>
      <c r="V985" s="10"/>
      <c r="W985" s="8">
        <f t="shared" si="205"/>
        <v>565.51624520508642</v>
      </c>
      <c r="X985" s="8">
        <f t="shared" si="200"/>
        <v>10536.844619995722</v>
      </c>
      <c r="Y985" s="10">
        <f t="shared" si="196"/>
        <v>4.9181064932174501E-2</v>
      </c>
      <c r="Z985" s="10">
        <f t="shared" si="206"/>
        <v>0.22176804308144693</v>
      </c>
      <c r="AA985" s="10"/>
    </row>
    <row r="986" spans="6:27" x14ac:dyDescent="0.2">
      <c r="F986">
        <v>1.5180685470566864</v>
      </c>
      <c r="G986" s="1">
        <f t="shared" si="195"/>
        <v>1518.0685470566864</v>
      </c>
      <c r="H986">
        <v>48.154322981244043</v>
      </c>
      <c r="I986" s="1">
        <v>700</v>
      </c>
      <c r="J986" s="1"/>
      <c r="K986" s="5">
        <v>0.53971411865145524</v>
      </c>
      <c r="L986" s="4">
        <f t="shared" si="197"/>
        <v>539.71411865145524</v>
      </c>
      <c r="M986" s="5">
        <v>65.32146485641448</v>
      </c>
      <c r="N986" s="4">
        <v>700</v>
      </c>
      <c r="P986" s="8">
        <f t="shared" si="201"/>
        <v>918.07724477058241</v>
      </c>
      <c r="Q986" s="8">
        <f t="shared" si="198"/>
        <v>143158.65520663853</v>
      </c>
      <c r="R986" s="10">
        <f t="shared" si="202"/>
        <v>0.49146212236967268</v>
      </c>
      <c r="S986" s="8">
        <f t="shared" si="203"/>
        <v>567.19219873983559</v>
      </c>
      <c r="T986" s="8">
        <f t="shared" si="199"/>
        <v>755.04488534344478</v>
      </c>
      <c r="U986" s="10">
        <f t="shared" si="204"/>
        <v>5.0912286965992017E-2</v>
      </c>
      <c r="V986" s="10"/>
      <c r="W986" s="8">
        <f t="shared" si="205"/>
        <v>560.91776761558538</v>
      </c>
      <c r="X986" s="8">
        <f t="shared" si="200"/>
        <v>449.59472939405708</v>
      </c>
      <c r="Y986" s="10">
        <f t="shared" si="196"/>
        <v>1.5434538665879819E-3</v>
      </c>
      <c r="Z986" s="10">
        <f t="shared" si="206"/>
        <v>3.9286815429453961E-2</v>
      </c>
      <c r="AA986" s="10"/>
    </row>
    <row r="987" spans="6:27" x14ac:dyDescent="0.2">
      <c r="F987">
        <v>1.1154939954318124</v>
      </c>
      <c r="G987" s="1">
        <f t="shared" si="195"/>
        <v>1115.4939954318124</v>
      </c>
      <c r="H987">
        <v>48.571682126075835</v>
      </c>
      <c r="I987" s="1">
        <v>700</v>
      </c>
      <c r="J987" s="1"/>
      <c r="K987" s="5">
        <v>0.53900453985766683</v>
      </c>
      <c r="L987" s="4">
        <f t="shared" si="197"/>
        <v>539.00453985766683</v>
      </c>
      <c r="M987" s="5">
        <v>65.991406364586226</v>
      </c>
      <c r="N987" s="4">
        <v>700</v>
      </c>
      <c r="P987" s="8">
        <f t="shared" si="201"/>
        <v>897.25983848504495</v>
      </c>
      <c r="Q987" s="8">
        <f t="shared" si="198"/>
        <v>128346.85899459188</v>
      </c>
      <c r="R987" s="10">
        <f t="shared" si="202"/>
        <v>0.44177425025067663</v>
      </c>
      <c r="S987" s="8">
        <f t="shared" si="203"/>
        <v>554.45147121183834</v>
      </c>
      <c r="T987" s="8">
        <f t="shared" si="199"/>
        <v>238.60768826048692</v>
      </c>
      <c r="U987" s="10">
        <f t="shared" si="204"/>
        <v>2.8658258348344397E-2</v>
      </c>
      <c r="V987" s="10"/>
      <c r="W987" s="8">
        <f t="shared" si="205"/>
        <v>547.58109439365114</v>
      </c>
      <c r="X987" s="8">
        <f t="shared" si="200"/>
        <v>73.557287708713119</v>
      </c>
      <c r="Y987" s="10">
        <f t="shared" si="196"/>
        <v>2.5318668397922636E-4</v>
      </c>
      <c r="Z987" s="10">
        <f t="shared" si="206"/>
        <v>1.5911840999055588E-2</v>
      </c>
      <c r="AA987" s="10"/>
    </row>
    <row r="988" spans="6:27" x14ac:dyDescent="0.2">
      <c r="F988">
        <v>1.1380648258910231</v>
      </c>
      <c r="G988" s="1">
        <f t="shared" si="195"/>
        <v>1138.064825891023</v>
      </c>
      <c r="H988">
        <v>48.687072613219087</v>
      </c>
      <c r="I988" s="1">
        <v>700</v>
      </c>
      <c r="J988" s="1"/>
      <c r="K988" s="5">
        <v>0.73780013693387281</v>
      </c>
      <c r="L988" s="4">
        <f t="shared" si="197"/>
        <v>737.80013693387286</v>
      </c>
      <c r="M988" s="5">
        <v>66.199281231415696</v>
      </c>
      <c r="N988" s="4">
        <v>700</v>
      </c>
      <c r="P988" s="8">
        <f t="shared" si="201"/>
        <v>890.95104860004039</v>
      </c>
      <c r="Q988" s="8">
        <f t="shared" si="198"/>
        <v>23455.201744178248</v>
      </c>
      <c r="R988" s="10">
        <f t="shared" si="202"/>
        <v>4.3088533150405332E-2</v>
      </c>
      <c r="S988" s="8">
        <f t="shared" si="203"/>
        <v>550.59170893756527</v>
      </c>
      <c r="T988" s="8">
        <f t="shared" si="199"/>
        <v>35046.995512848684</v>
      </c>
      <c r="U988" s="10">
        <f t="shared" si="204"/>
        <v>0.25373867342218537</v>
      </c>
      <c r="V988" s="10"/>
      <c r="W988" s="8">
        <f t="shared" si="205"/>
        <v>543.54804372669435</v>
      </c>
      <c r="X988" s="8">
        <f t="shared" si="200"/>
        <v>37733.87571537037</v>
      </c>
      <c r="Y988" s="10">
        <f t="shared" si="196"/>
        <v>6.9319265397432384E-2</v>
      </c>
      <c r="Z988" s="10">
        <f t="shared" si="206"/>
        <v>0.26328552067562011</v>
      </c>
      <c r="AA988" s="10"/>
    </row>
    <row r="989" spans="6:27" x14ac:dyDescent="0.2">
      <c r="F989">
        <v>1.1722941939133602</v>
      </c>
      <c r="G989" s="1">
        <f t="shared" si="195"/>
        <v>1172.2941939133602</v>
      </c>
      <c r="H989">
        <v>48.698346473638566</v>
      </c>
      <c r="I989" s="1">
        <v>700</v>
      </c>
      <c r="J989" s="1"/>
      <c r="K989" s="5">
        <v>0.54406558602403554</v>
      </c>
      <c r="L989" s="4">
        <f t="shared" si="197"/>
        <v>544.0655860240355</v>
      </c>
      <c r="M989" s="5">
        <v>66.636204751973935</v>
      </c>
      <c r="N989" s="4">
        <v>700</v>
      </c>
      <c r="P989" s="8">
        <f t="shared" si="201"/>
        <v>877.91609825317346</v>
      </c>
      <c r="Q989" s="8">
        <f t="shared" si="198"/>
        <v>111456.1645156578</v>
      </c>
      <c r="R989" s="10">
        <f t="shared" si="202"/>
        <v>0.37653173151463259</v>
      </c>
      <c r="S989" s="8">
        <f t="shared" si="203"/>
        <v>542.61882651779547</v>
      </c>
      <c r="T989" s="8">
        <f t="shared" si="199"/>
        <v>2.0931130688958892</v>
      </c>
      <c r="U989" s="10">
        <f t="shared" si="204"/>
        <v>2.6591637909186071E-3</v>
      </c>
      <c r="V989" s="10"/>
      <c r="W989" s="8">
        <f t="shared" si="205"/>
        <v>535.2278700501538</v>
      </c>
      <c r="X989" s="8">
        <f t="shared" si="200"/>
        <v>78.105223635003767</v>
      </c>
      <c r="Y989" s="10">
        <f t="shared" si="196"/>
        <v>2.6386243617322814E-4</v>
      </c>
      <c r="Z989" s="10">
        <f t="shared" si="206"/>
        <v>1.6243843023534429E-2</v>
      </c>
      <c r="AA989" s="10"/>
    </row>
    <row r="990" spans="6:27" x14ac:dyDescent="0.2">
      <c r="F990">
        <v>1.046702362213878</v>
      </c>
      <c r="G990" s="1">
        <f t="shared" si="195"/>
        <v>1046.7023622138781</v>
      </c>
      <c r="H990">
        <v>50.491473448035066</v>
      </c>
      <c r="I990" s="1">
        <v>700</v>
      </c>
      <c r="J990" s="1"/>
      <c r="K990" s="5">
        <v>0.43893313300069997</v>
      </c>
      <c r="L990" s="4">
        <f t="shared" si="197"/>
        <v>438.93313300069997</v>
      </c>
      <c r="M990" s="5">
        <v>66.644562194801196</v>
      </c>
      <c r="N990" s="4">
        <v>700</v>
      </c>
      <c r="P990" s="8">
        <f t="shared" si="201"/>
        <v>877.66969539066952</v>
      </c>
      <c r="Q990" s="8">
        <f t="shared" si="198"/>
        <v>192489.77117776763</v>
      </c>
      <c r="R990" s="10">
        <f t="shared" si="202"/>
        <v>0.99910452604220035</v>
      </c>
      <c r="S990" s="8">
        <f t="shared" si="203"/>
        <v>542.46813893924048</v>
      </c>
      <c r="T990" s="8">
        <f t="shared" si="199"/>
        <v>10719.497454693617</v>
      </c>
      <c r="U990" s="10">
        <f t="shared" si="204"/>
        <v>0.23587876638689612</v>
      </c>
      <c r="V990" s="10"/>
      <c r="W990" s="8">
        <f t="shared" si="205"/>
        <v>535.07075688265172</v>
      </c>
      <c r="X990" s="8">
        <f t="shared" si="200"/>
        <v>9242.4427256676208</v>
      </c>
      <c r="Y990" s="10">
        <f t="shared" si="196"/>
        <v>4.7972244459537627E-2</v>
      </c>
      <c r="Z990" s="10">
        <f t="shared" si="206"/>
        <v>0.2190256707775087</v>
      </c>
      <c r="AA990" s="10"/>
    </row>
    <row r="991" spans="6:27" x14ac:dyDescent="0.2">
      <c r="F991">
        <v>0.9909293187144983</v>
      </c>
      <c r="G991" s="1">
        <f t="shared" si="195"/>
        <v>990.92931871449832</v>
      </c>
      <c r="H991">
        <v>51.684286272676502</v>
      </c>
      <c r="I991" s="1">
        <v>700</v>
      </c>
      <c r="J991" s="1"/>
      <c r="K991" s="5">
        <v>0.49242465189815054</v>
      </c>
      <c r="L991" s="4">
        <f t="shared" si="197"/>
        <v>492.42465189815056</v>
      </c>
      <c r="M991" s="5">
        <v>67.090846936772635</v>
      </c>
      <c r="N991" s="4">
        <v>700</v>
      </c>
      <c r="P991" s="8">
        <f t="shared" si="201"/>
        <v>864.66817833522737</v>
      </c>
      <c r="Q991" s="8">
        <f t="shared" si="198"/>
        <v>138565.24297431071</v>
      </c>
      <c r="R991" s="10">
        <f t="shared" si="202"/>
        <v>0.57144539130896643</v>
      </c>
      <c r="S991" s="8">
        <f t="shared" si="203"/>
        <v>534.51841614714044</v>
      </c>
      <c r="T991" s="8">
        <f t="shared" si="199"/>
        <v>1771.8849886495389</v>
      </c>
      <c r="U991" s="10">
        <f t="shared" si="204"/>
        <v>8.5482650161260096E-2</v>
      </c>
      <c r="V991" s="10"/>
      <c r="W991" s="8">
        <f t="shared" si="205"/>
        <v>526.78930753311693</v>
      </c>
      <c r="X991" s="8">
        <f t="shared" si="200"/>
        <v>1180.9295569098258</v>
      </c>
      <c r="Y991" s="10">
        <f t="shared" si="196"/>
        <v>4.8701733441319861E-3</v>
      </c>
      <c r="Z991" s="10">
        <f t="shared" si="206"/>
        <v>6.9786627258608694E-2</v>
      </c>
      <c r="AA991" s="10"/>
    </row>
    <row r="992" spans="6:27" x14ac:dyDescent="0.2">
      <c r="F992">
        <v>0.99631902312553855</v>
      </c>
      <c r="G992" s="1">
        <f t="shared" si="195"/>
        <v>996.31902312553859</v>
      </c>
      <c r="H992">
        <v>51.727624263515239</v>
      </c>
      <c r="I992" s="1">
        <v>700</v>
      </c>
      <c r="J992" s="1"/>
      <c r="K992" s="5">
        <v>0.42690921816014848</v>
      </c>
      <c r="L992" s="4">
        <f t="shared" si="197"/>
        <v>426.9092181601485</v>
      </c>
      <c r="M992" s="5">
        <v>67.543275823313735</v>
      </c>
      <c r="N992" s="4">
        <v>700</v>
      </c>
      <c r="P992" s="8">
        <f t="shared" si="201"/>
        <v>851.79425747604205</v>
      </c>
      <c r="Q992" s="8">
        <f t="shared" si="198"/>
        <v>180527.2966344684</v>
      </c>
      <c r="R992" s="10">
        <f t="shared" si="202"/>
        <v>0.99053953410728635</v>
      </c>
      <c r="S992" s="8">
        <f t="shared" si="203"/>
        <v>526.64930972014315</v>
      </c>
      <c r="T992" s="8">
        <f t="shared" si="199"/>
        <v>9948.0858643961164</v>
      </c>
      <c r="U992" s="10">
        <f t="shared" si="204"/>
        <v>0.23363302387764012</v>
      </c>
      <c r="V992" s="10"/>
      <c r="W992" s="8">
        <f t="shared" si="205"/>
        <v>518.60586592664731</v>
      </c>
      <c r="X992" s="8">
        <f t="shared" si="200"/>
        <v>8408.2752116133524</v>
      </c>
      <c r="Y992" s="10">
        <f t="shared" si="196"/>
        <v>4.613556601150097E-2</v>
      </c>
      <c r="Z992" s="10">
        <f t="shared" si="206"/>
        <v>0.21479191328236957</v>
      </c>
      <c r="AA992" s="10"/>
    </row>
    <row r="993" spans="6:27" x14ac:dyDescent="0.2">
      <c r="F993">
        <v>0.97306368012551891</v>
      </c>
      <c r="G993" s="1">
        <f t="shared" si="195"/>
        <v>973.06368012551889</v>
      </c>
      <c r="H993">
        <v>52.131916769390685</v>
      </c>
      <c r="I993" s="1">
        <v>700</v>
      </c>
      <c r="J993" s="1"/>
      <c r="K993" s="5">
        <v>0.49933237762769089</v>
      </c>
      <c r="L993" s="4">
        <f t="shared" si="197"/>
        <v>499.3323776276909</v>
      </c>
      <c r="M993" s="5">
        <v>67.700622691653166</v>
      </c>
      <c r="N993" s="4">
        <v>700</v>
      </c>
      <c r="P993" s="8">
        <f t="shared" si="201"/>
        <v>847.38749272573432</v>
      </c>
      <c r="Q993" s="8">
        <f t="shared" si="198"/>
        <v>121142.36314591226</v>
      </c>
      <c r="R993" s="10">
        <f t="shared" si="202"/>
        <v>0.48586608662093334</v>
      </c>
      <c r="S993" s="8">
        <f t="shared" si="203"/>
        <v>523.95629176185128</v>
      </c>
      <c r="T993" s="8">
        <f t="shared" si="199"/>
        <v>606.33714728650295</v>
      </c>
      <c r="U993" s="10">
        <f t="shared" si="204"/>
        <v>4.9313674092490559E-2</v>
      </c>
      <c r="V993" s="10"/>
      <c r="W993" s="8">
        <f t="shared" si="205"/>
        <v>515.80847569041805</v>
      </c>
      <c r="X993" s="8">
        <f t="shared" si="200"/>
        <v>271.46180737260124</v>
      </c>
      <c r="Y993" s="10">
        <f t="shared" si="196"/>
        <v>1.0887527912618728E-3</v>
      </c>
      <c r="Z993" s="10">
        <f t="shared" si="206"/>
        <v>3.2996254200467555E-2</v>
      </c>
      <c r="AA993" s="10"/>
    </row>
    <row r="994" spans="6:27" x14ac:dyDescent="0.2">
      <c r="F994">
        <v>0.93831514121399839</v>
      </c>
      <c r="G994" s="1">
        <f t="shared" si="195"/>
        <v>938.31514121399834</v>
      </c>
      <c r="H994">
        <v>52.273124410026433</v>
      </c>
      <c r="I994" s="1">
        <v>700</v>
      </c>
      <c r="J994" s="1"/>
      <c r="K994" s="5">
        <v>0.40787988420622867</v>
      </c>
      <c r="L994" s="4">
        <f t="shared" si="197"/>
        <v>407.87988420622867</v>
      </c>
      <c r="M994" s="5">
        <v>68.55877953777825</v>
      </c>
      <c r="N994" s="4">
        <v>700</v>
      </c>
      <c r="P994" s="8">
        <f t="shared" si="201"/>
        <v>823.97263296466645</v>
      </c>
      <c r="Q994" s="8">
        <f t="shared" si="198"/>
        <v>173133.17556935243</v>
      </c>
      <c r="R994" s="10">
        <f t="shared" si="202"/>
        <v>1.0406764340772936</v>
      </c>
      <c r="S994" s="8">
        <f t="shared" si="203"/>
        <v>509.65224370494298</v>
      </c>
      <c r="T994" s="8">
        <f t="shared" si="199"/>
        <v>10357.613157935544</v>
      </c>
      <c r="U994" s="10">
        <f t="shared" si="204"/>
        <v>0.2495155153257253</v>
      </c>
      <c r="V994" s="10"/>
      <c r="W994" s="8">
        <f t="shared" si="205"/>
        <v>500.97737457423045</v>
      </c>
      <c r="X994" s="8">
        <f t="shared" si="200"/>
        <v>8667.1427128201849</v>
      </c>
      <c r="Y994" s="10">
        <f t="shared" si="196"/>
        <v>5.2096838993192653E-2</v>
      </c>
      <c r="Z994" s="10">
        <f t="shared" si="206"/>
        <v>0.22824731979410548</v>
      </c>
      <c r="AA994" s="10"/>
    </row>
    <row r="995" spans="6:27" x14ac:dyDescent="0.2">
      <c r="F995">
        <v>0.92396066088104067</v>
      </c>
      <c r="G995" s="1">
        <f t="shared" si="195"/>
        <v>923.96066088104067</v>
      </c>
      <c r="H995">
        <v>53.18972274660198</v>
      </c>
      <c r="I995" s="1">
        <v>700</v>
      </c>
      <c r="J995" s="1"/>
      <c r="K995" s="5">
        <v>0.45489952422723151</v>
      </c>
      <c r="L995" s="4">
        <f t="shared" si="197"/>
        <v>454.8995242272315</v>
      </c>
      <c r="M995" s="5">
        <v>70.084587039670467</v>
      </c>
      <c r="N995" s="4">
        <v>700</v>
      </c>
      <c r="P995" s="8">
        <f t="shared" si="201"/>
        <v>784.77942937395187</v>
      </c>
      <c r="Q995" s="8">
        <f t="shared" si="198"/>
        <v>108820.75181960923</v>
      </c>
      <c r="R995" s="10">
        <f t="shared" si="202"/>
        <v>0.52587285892637092</v>
      </c>
      <c r="S995" s="8">
        <f t="shared" si="203"/>
        <v>485.72782187446785</v>
      </c>
      <c r="T995" s="8">
        <f t="shared" si="199"/>
        <v>950.38393582659853</v>
      </c>
      <c r="U995" s="10">
        <f t="shared" si="204"/>
        <v>6.7769465575077181E-2</v>
      </c>
      <c r="V995" s="10"/>
      <c r="W995" s="8">
        <f t="shared" si="205"/>
        <v>476.27394742318131</v>
      </c>
      <c r="X995" s="8">
        <f t="shared" si="200"/>
        <v>456.86596695955757</v>
      </c>
      <c r="Y995" s="10">
        <f t="shared" si="196"/>
        <v>2.2077904092176141E-3</v>
      </c>
      <c r="Z995" s="10">
        <f t="shared" si="206"/>
        <v>4.6987130250927371E-2</v>
      </c>
      <c r="AA995" s="10"/>
    </row>
    <row r="996" spans="6:27" x14ac:dyDescent="0.2">
      <c r="F996">
        <v>0.90073028498126351</v>
      </c>
      <c r="G996" s="1">
        <f t="shared" si="195"/>
        <v>900.73028498126348</v>
      </c>
      <c r="H996">
        <v>53.4475163382332</v>
      </c>
      <c r="I996" s="1">
        <v>700</v>
      </c>
      <c r="J996" s="1"/>
      <c r="K996" s="5">
        <v>0.46639567042311209</v>
      </c>
      <c r="L996" s="4">
        <f t="shared" si="197"/>
        <v>466.39567042311211</v>
      </c>
      <c r="M996" s="5">
        <v>70.286153118584465</v>
      </c>
      <c r="N996" s="4">
        <v>700</v>
      </c>
      <c r="P996" s="8">
        <f t="shared" si="201"/>
        <v>779.82182548849448</v>
      </c>
      <c r="Q996" s="8">
        <f t="shared" si="198"/>
        <v>98235.954679069124</v>
      </c>
      <c r="R996" s="10">
        <f t="shared" si="202"/>
        <v>0.45160781602215633</v>
      </c>
      <c r="S996" s="8">
        <f t="shared" si="203"/>
        <v>482.70321313931748</v>
      </c>
      <c r="T996" s="8">
        <f t="shared" si="199"/>
        <v>265.935949440863</v>
      </c>
      <c r="U996" s="10">
        <f t="shared" si="204"/>
        <v>3.4965038807953007E-2</v>
      </c>
      <c r="V996" s="10"/>
      <c r="W996" s="8">
        <f t="shared" si="205"/>
        <v>473.15996780953901</v>
      </c>
      <c r="X996" s="8">
        <f t="shared" si="200"/>
        <v>45.755719132021845</v>
      </c>
      <c r="Y996" s="10">
        <f t="shared" si="196"/>
        <v>2.1034702065290085E-4</v>
      </c>
      <c r="Z996" s="10">
        <f t="shared" si="206"/>
        <v>1.4503345153891251E-2</v>
      </c>
      <c r="AA996" s="10"/>
    </row>
    <row r="997" spans="6:27" x14ac:dyDescent="0.2">
      <c r="F997">
        <v>0.8626927200065726</v>
      </c>
      <c r="G997" s="1">
        <f t="shared" si="195"/>
        <v>862.69272000657259</v>
      </c>
      <c r="H997">
        <v>53.804686005597652</v>
      </c>
      <c r="I997" s="1">
        <v>700</v>
      </c>
      <c r="J997" s="1"/>
      <c r="K997" s="5">
        <v>0.39224639769606701</v>
      </c>
      <c r="L997" s="4">
        <f t="shared" si="197"/>
        <v>392.24639769606699</v>
      </c>
      <c r="M997" s="5">
        <v>70.578069365924648</v>
      </c>
      <c r="N997" s="4">
        <v>700</v>
      </c>
      <c r="P997" s="8">
        <f t="shared" si="201"/>
        <v>772.72896630646392</v>
      </c>
      <c r="Q997" s="8">
        <f t="shared" si="198"/>
        <v>144766.98501636539</v>
      </c>
      <c r="R997" s="10">
        <f t="shared" si="202"/>
        <v>0.94091762145455959</v>
      </c>
      <c r="S997" s="8">
        <f t="shared" si="203"/>
        <v>478.37652100326</v>
      </c>
      <c r="T997" s="8">
        <f t="shared" si="199"/>
        <v>7418.3981409122716</v>
      </c>
      <c r="U997" s="10">
        <f t="shared" si="204"/>
        <v>0.21958168083402291</v>
      </c>
      <c r="V997" s="10"/>
      <c r="W997" s="8">
        <f t="shared" si="205"/>
        <v>468.70898034234671</v>
      </c>
      <c r="X997" s="8">
        <f t="shared" si="200"/>
        <v>5846.5265449391554</v>
      </c>
      <c r="Y997" s="10">
        <f t="shared" si="196"/>
        <v>3.7999685147916941E-2</v>
      </c>
      <c r="Z997" s="10">
        <f t="shared" si="206"/>
        <v>0.19493507931595314</v>
      </c>
      <c r="AA997" s="10"/>
    </row>
    <row r="998" spans="6:27" x14ac:dyDescent="0.2">
      <c r="F998">
        <v>0.69547095892053445</v>
      </c>
      <c r="G998" s="1">
        <f t="shared" si="195"/>
        <v>695.47095892053449</v>
      </c>
      <c r="H998">
        <v>54.031482601368353</v>
      </c>
      <c r="I998" s="1">
        <v>700</v>
      </c>
      <c r="J998" s="1"/>
      <c r="K998" s="5">
        <v>0.37175620505871648</v>
      </c>
      <c r="L998" s="4">
        <f t="shared" si="197"/>
        <v>371.75620505871649</v>
      </c>
      <c r="M998" s="5">
        <v>71.050950692017182</v>
      </c>
      <c r="N998" s="4">
        <v>700</v>
      </c>
      <c r="P998" s="8">
        <f t="shared" si="201"/>
        <v>761.45273302188616</v>
      </c>
      <c r="Q998" s="8">
        <f t="shared" si="198"/>
        <v>151863.38390654948</v>
      </c>
      <c r="R998" s="10">
        <f t="shared" si="202"/>
        <v>1.0988454659656863</v>
      </c>
      <c r="S998" s="8">
        <f t="shared" si="203"/>
        <v>471.49944510391049</v>
      </c>
      <c r="T998" s="8">
        <f t="shared" si="199"/>
        <v>9948.7139347131924</v>
      </c>
      <c r="U998" s="10">
        <f t="shared" si="204"/>
        <v>0.26830282504481723</v>
      </c>
      <c r="V998" s="10"/>
      <c r="W998" s="8">
        <f t="shared" si="205"/>
        <v>461.64293324144421</v>
      </c>
      <c r="X998" s="8">
        <f t="shared" si="200"/>
        <v>8079.6239033955781</v>
      </c>
      <c r="Y998" s="10">
        <f t="shared" si="196"/>
        <v>5.84621379069067E-2</v>
      </c>
      <c r="Z998" s="10">
        <f t="shared" si="206"/>
        <v>0.24178944953596859</v>
      </c>
      <c r="AA998" s="10"/>
    </row>
    <row r="999" spans="6:27" x14ac:dyDescent="0.2">
      <c r="F999">
        <v>0.8410661284127755</v>
      </c>
      <c r="G999" s="1">
        <f t="shared" si="195"/>
        <v>841.06612841277547</v>
      </c>
      <c r="H999">
        <v>54.340270556276096</v>
      </c>
      <c r="I999" s="1">
        <v>700</v>
      </c>
      <c r="J999" s="1"/>
      <c r="K999" s="5">
        <v>0.44459636809368991</v>
      </c>
      <c r="L999" s="4">
        <f t="shared" si="197"/>
        <v>444.59636809368993</v>
      </c>
      <c r="M999" s="5">
        <v>71.132221953886372</v>
      </c>
      <c r="N999" s="4">
        <v>700</v>
      </c>
      <c r="P999" s="8">
        <f t="shared" si="201"/>
        <v>759.54086398202026</v>
      </c>
      <c r="Q999" s="8">
        <f t="shared" si="198"/>
        <v>99190.035490354509</v>
      </c>
      <c r="R999" s="10">
        <f t="shared" si="202"/>
        <v>0.5018064328453643</v>
      </c>
      <c r="S999" s="8">
        <f t="shared" si="203"/>
        <v>470.33362848752262</v>
      </c>
      <c r="T999" s="8">
        <f t="shared" si="199"/>
        <v>662.4065725799486</v>
      </c>
      <c r="U999" s="10">
        <f t="shared" si="204"/>
        <v>5.7889047776497046E-2</v>
      </c>
      <c r="V999" s="10"/>
      <c r="W999" s="8">
        <f t="shared" si="205"/>
        <v>460.44612643188373</v>
      </c>
      <c r="X999" s="8">
        <f t="shared" si="200"/>
        <v>251.21483937914371</v>
      </c>
      <c r="Y999" s="10">
        <f t="shared" si="196"/>
        <v>1.270906112730726E-3</v>
      </c>
      <c r="Z999" s="10">
        <f t="shared" si="206"/>
        <v>3.5649770163785434E-2</v>
      </c>
      <c r="AA999" s="10"/>
    </row>
    <row r="1000" spans="6:27" x14ac:dyDescent="0.2">
      <c r="F1000">
        <v>0.89818141546221675</v>
      </c>
      <c r="G1000" s="1">
        <f t="shared" si="195"/>
        <v>898.18141546221671</v>
      </c>
      <c r="H1000">
        <v>54.785437107534314</v>
      </c>
      <c r="I1000" s="1">
        <v>700</v>
      </c>
      <c r="J1000" s="1"/>
      <c r="K1000" s="5">
        <v>0.47063121253648499</v>
      </c>
      <c r="L1000" s="4">
        <f t="shared" si="197"/>
        <v>470.63121253648501</v>
      </c>
      <c r="M1000" s="5">
        <v>72.122413085602275</v>
      </c>
      <c r="N1000" s="4">
        <v>700</v>
      </c>
      <c r="P1000" s="8">
        <f t="shared" si="201"/>
        <v>736.84165443863628</v>
      </c>
      <c r="Q1000" s="8">
        <f t="shared" si="198"/>
        <v>70867.999377738655</v>
      </c>
      <c r="R1000" s="10">
        <f t="shared" si="202"/>
        <v>0.31995486621571412</v>
      </c>
      <c r="S1000" s="8">
        <f t="shared" si="203"/>
        <v>456.49611066228243</v>
      </c>
      <c r="T1000" s="8">
        <f t="shared" si="199"/>
        <v>199.80110499408516</v>
      </c>
      <c r="U1000" s="10">
        <f t="shared" si="204"/>
        <v>3.003434854654221E-2</v>
      </c>
      <c r="V1000" s="10"/>
      <c r="W1000" s="8">
        <f t="shared" si="205"/>
        <v>446.26387155406087</v>
      </c>
      <c r="X1000" s="8">
        <f t="shared" si="200"/>
        <v>593.76730655372705</v>
      </c>
      <c r="Y1000" s="10">
        <f t="shared" si="196"/>
        <v>2.680740825193091E-3</v>
      </c>
      <c r="Z1000" s="10">
        <f t="shared" si="206"/>
        <v>5.1775871071311694E-2</v>
      </c>
      <c r="AA1000" s="10"/>
    </row>
    <row r="1001" spans="6:27" x14ac:dyDescent="0.2">
      <c r="F1001">
        <v>0.85308173635813855</v>
      </c>
      <c r="G1001" s="1">
        <f t="shared" si="195"/>
        <v>853.08173635813853</v>
      </c>
      <c r="H1001">
        <v>55.410149519819598</v>
      </c>
      <c r="I1001" s="1">
        <v>700</v>
      </c>
      <c r="J1001" s="1"/>
      <c r="K1001" s="5">
        <v>0.37030810620763266</v>
      </c>
      <c r="L1001" s="4">
        <f t="shared" si="197"/>
        <v>370.30810620763265</v>
      </c>
      <c r="M1001" s="5">
        <v>72.253680162137002</v>
      </c>
      <c r="N1001" s="4">
        <v>700</v>
      </c>
      <c r="P1001" s="8">
        <f t="shared" si="201"/>
        <v>733.91284098895289</v>
      </c>
      <c r="Q1001" s="8">
        <f t="shared" si="198"/>
        <v>132208.40315539425</v>
      </c>
      <c r="R1001" s="10">
        <f t="shared" si="202"/>
        <v>0.96412339556911486</v>
      </c>
      <c r="S1001" s="8">
        <f t="shared" si="203"/>
        <v>454.71122362186821</v>
      </c>
      <c r="T1001" s="8">
        <f t="shared" si="199"/>
        <v>7123.886229241235</v>
      </c>
      <c r="U1001" s="10">
        <f t="shared" si="204"/>
        <v>0.22792673452012022</v>
      </c>
      <c r="V1001" s="10"/>
      <c r="W1001" s="8">
        <f t="shared" si="205"/>
        <v>444.43761618230468</v>
      </c>
      <c r="X1001" s="8">
        <f t="shared" si="200"/>
        <v>5495.1842490850004</v>
      </c>
      <c r="Y1001" s="10">
        <f t="shared" si="196"/>
        <v>4.0073365769939577E-2</v>
      </c>
      <c r="Z1001" s="10">
        <f t="shared" si="206"/>
        <v>0.20018333039976025</v>
      </c>
      <c r="AA1001" s="10"/>
    </row>
    <row r="1002" spans="6:27" x14ac:dyDescent="0.2">
      <c r="F1002">
        <v>0.85320926380343454</v>
      </c>
      <c r="G1002" s="1">
        <f t="shared" si="195"/>
        <v>853.20926380343451</v>
      </c>
      <c r="H1002">
        <v>55.659139547256174</v>
      </c>
      <c r="I1002" s="1">
        <v>700</v>
      </c>
      <c r="J1002" s="1"/>
      <c r="K1002" s="5">
        <v>0.44583739190755012</v>
      </c>
      <c r="L1002" s="4">
        <f t="shared" si="197"/>
        <v>445.83739190755011</v>
      </c>
      <c r="M1002" s="5">
        <v>72.772851501855996</v>
      </c>
      <c r="N1002" s="4">
        <v>700</v>
      </c>
      <c r="P1002" s="8">
        <f t="shared" si="201"/>
        <v>722.50704654879337</v>
      </c>
      <c r="Q1002" s="8">
        <f t="shared" si="198"/>
        <v>76546.097799304815</v>
      </c>
      <c r="R1002" s="10">
        <f t="shared" si="202"/>
        <v>0.38509694820881762</v>
      </c>
      <c r="S1002" s="8">
        <f t="shared" si="203"/>
        <v>447.76139943702907</v>
      </c>
      <c r="T1002" s="8">
        <f t="shared" si="199"/>
        <v>3.7018049734917167</v>
      </c>
      <c r="U1002" s="10">
        <f t="shared" si="204"/>
        <v>4.3154916218375939E-3</v>
      </c>
      <c r="V1002" s="10"/>
      <c r="W1002" s="8">
        <f t="shared" si="205"/>
        <v>437.33345275727748</v>
      </c>
      <c r="X1002" s="8">
        <f t="shared" si="200"/>
        <v>72.316981071539558</v>
      </c>
      <c r="Y1002" s="10">
        <f t="shared" si="196"/>
        <v>3.6382061940429353E-4</v>
      </c>
      <c r="Z1002" s="10">
        <f t="shared" si="206"/>
        <v>1.907408240006039E-2</v>
      </c>
      <c r="AA1002" s="10"/>
    </row>
    <row r="1003" spans="6:27" x14ac:dyDescent="0.2">
      <c r="F1003">
        <v>0.79257476138285543</v>
      </c>
      <c r="G1003" s="1">
        <f t="shared" ref="G1003:G1066" si="207">F1003*1000</f>
        <v>792.5747613828554</v>
      </c>
      <c r="H1003">
        <v>55.82215128270343</v>
      </c>
      <c r="I1003" s="1">
        <v>700</v>
      </c>
      <c r="J1003" s="1"/>
      <c r="K1003" s="5">
        <v>0.34605494413593058</v>
      </c>
      <c r="L1003" s="4">
        <f t="shared" si="197"/>
        <v>346.05494413593055</v>
      </c>
      <c r="M1003" s="5">
        <v>73.392428429569136</v>
      </c>
      <c r="N1003" s="4">
        <v>700</v>
      </c>
      <c r="P1003" s="8">
        <f t="shared" si="201"/>
        <v>709.25711188622029</v>
      </c>
      <c r="Q1003" s="8">
        <f t="shared" si="198"/>
        <v>131915.8146585096</v>
      </c>
      <c r="R1003" s="10">
        <f t="shared" si="202"/>
        <v>1.1015564225293477</v>
      </c>
      <c r="S1003" s="8">
        <f t="shared" si="203"/>
        <v>439.69013060927165</v>
      </c>
      <c r="T1003" s="8">
        <f t="shared" si="199"/>
        <v>8767.5481458973591</v>
      </c>
      <c r="U1003" s="10">
        <f t="shared" si="204"/>
        <v>0.27057895880418675</v>
      </c>
      <c r="V1003" s="10"/>
      <c r="W1003" s="8">
        <f t="shared" si="205"/>
        <v>429.09638048460221</v>
      </c>
      <c r="X1003" s="8">
        <f t="shared" si="200"/>
        <v>6895.8801508504857</v>
      </c>
      <c r="Y1003" s="10">
        <f t="shared" si="196"/>
        <v>5.758370282461038E-2</v>
      </c>
      <c r="Z1003" s="10">
        <f t="shared" si="206"/>
        <v>0.2399660451493302</v>
      </c>
      <c r="AA1003" s="10"/>
    </row>
    <row r="1004" spans="6:27" x14ac:dyDescent="0.2">
      <c r="F1004">
        <v>1.1406618145001679</v>
      </c>
      <c r="G1004" s="1">
        <f t="shared" si="207"/>
        <v>1140.6618145001678</v>
      </c>
      <c r="H1004">
        <v>56.323790978083338</v>
      </c>
      <c r="I1004" s="1">
        <v>700</v>
      </c>
      <c r="J1004" s="1"/>
      <c r="K1004" s="5">
        <v>0.38788303012077285</v>
      </c>
      <c r="L1004" s="4">
        <f t="shared" si="197"/>
        <v>387.88303012077284</v>
      </c>
      <c r="M1004" s="5">
        <v>74.509257384607722</v>
      </c>
      <c r="N1004" s="4">
        <v>700</v>
      </c>
      <c r="P1004" s="8">
        <f t="shared" si="201"/>
        <v>686.32098021439481</v>
      </c>
      <c r="Q1004" s="8">
        <f t="shared" si="198"/>
        <v>89065.21005608319</v>
      </c>
      <c r="R1004" s="10">
        <f t="shared" si="202"/>
        <v>0.59197932236773154</v>
      </c>
      <c r="S1004" s="8">
        <f t="shared" si="203"/>
        <v>425.72400726718973</v>
      </c>
      <c r="T1004" s="8">
        <f t="shared" si="199"/>
        <v>1431.9395513956454</v>
      </c>
      <c r="U1004" s="10">
        <f t="shared" si="204"/>
        <v>9.7557702214078737E-2</v>
      </c>
      <c r="V1004" s="10"/>
      <c r="W1004" s="8">
        <f t="shared" si="205"/>
        <v>414.87741553074102</v>
      </c>
      <c r="X1004" s="8">
        <f t="shared" si="200"/>
        <v>728.69684366190268</v>
      </c>
      <c r="Y1004" s="10">
        <f t="shared" si="196"/>
        <v>4.8433441458325616E-3</v>
      </c>
      <c r="Z1004" s="10">
        <f t="shared" si="206"/>
        <v>6.9594138731882887E-2</v>
      </c>
      <c r="AA1004" s="10"/>
    </row>
    <row r="1005" spans="6:27" x14ac:dyDescent="0.2">
      <c r="F1005">
        <v>0.75208544167403402</v>
      </c>
      <c r="G1005" s="1">
        <f t="shared" si="207"/>
        <v>752.08544167403397</v>
      </c>
      <c r="H1005">
        <v>56.876048234261773</v>
      </c>
      <c r="I1005" s="1">
        <v>700</v>
      </c>
      <c r="J1005" s="1"/>
      <c r="K1005" s="5">
        <v>0.3322335973346135</v>
      </c>
      <c r="L1005" s="4">
        <f t="shared" si="197"/>
        <v>332.23359733461348</v>
      </c>
      <c r="M1005" s="5">
        <v>74.972641885620604</v>
      </c>
      <c r="N1005" s="4">
        <v>700</v>
      </c>
      <c r="P1005" s="8">
        <f t="shared" si="201"/>
        <v>677.14621478027811</v>
      </c>
      <c r="Q1005" s="8">
        <f t="shared" si="198"/>
        <v>118964.7136732194</v>
      </c>
      <c r="R1005" s="10">
        <f t="shared" si="202"/>
        <v>1.0777823479231161</v>
      </c>
      <c r="S1005" s="8">
        <f t="shared" si="203"/>
        <v>420.1392874590104</v>
      </c>
      <c r="T1005" s="8">
        <f t="shared" si="199"/>
        <v>7727.4103562464952</v>
      </c>
      <c r="U1005" s="10">
        <f t="shared" si="204"/>
        <v>0.26459000784276959</v>
      </c>
      <c r="V1005" s="10"/>
      <c r="W1005" s="8">
        <f t="shared" si="205"/>
        <v>409.20365056788086</v>
      </c>
      <c r="X1005" s="8">
        <f t="shared" si="200"/>
        <v>5924.3890947320142</v>
      </c>
      <c r="Y1005" s="10">
        <f t="shared" si="196"/>
        <v>5.3673074909167555E-2</v>
      </c>
      <c r="Z1005" s="10">
        <f t="shared" si="206"/>
        <v>0.23167450206953624</v>
      </c>
      <c r="AA1005" s="10"/>
    </row>
    <row r="1006" spans="6:27" x14ac:dyDescent="0.2">
      <c r="F1006">
        <v>0.64617591052386469</v>
      </c>
      <c r="G1006" s="1">
        <f t="shared" si="207"/>
        <v>646.17591052386467</v>
      </c>
      <c r="H1006">
        <v>56.947902415286073</v>
      </c>
      <c r="I1006" s="1">
        <v>700</v>
      </c>
      <c r="J1006" s="1"/>
      <c r="K1006" s="5">
        <v>0.32051785252771287</v>
      </c>
      <c r="L1006" s="4">
        <f t="shared" si="197"/>
        <v>320.51785252771288</v>
      </c>
      <c r="M1006" s="5">
        <v>75.769634238624718</v>
      </c>
      <c r="N1006" s="4">
        <v>700</v>
      </c>
      <c r="P1006" s="8">
        <f t="shared" si="201"/>
        <v>661.81231908900395</v>
      </c>
      <c r="Q1006" s="8">
        <f t="shared" si="198"/>
        <v>116481.91290535624</v>
      </c>
      <c r="R1006" s="10">
        <f t="shared" si="202"/>
        <v>1.1338459302016779</v>
      </c>
      <c r="S1006" s="8">
        <f t="shared" si="203"/>
        <v>410.80785775542802</v>
      </c>
      <c r="T1006" s="8">
        <f t="shared" si="199"/>
        <v>8152.2850440208276</v>
      </c>
      <c r="U1006" s="10">
        <f t="shared" si="204"/>
        <v>0.28170039364627408</v>
      </c>
      <c r="V1006" s="10"/>
      <c r="W1006" s="8">
        <f t="shared" si="205"/>
        <v>399.73878168020929</v>
      </c>
      <c r="X1006" s="8">
        <f t="shared" si="200"/>
        <v>6275.9556157848556</v>
      </c>
      <c r="Y1006" s="10">
        <f t="shared" si="196"/>
        <v>6.1090744095745435E-2</v>
      </c>
      <c r="Z1006" s="10">
        <f t="shared" si="206"/>
        <v>0.2471654184867807</v>
      </c>
      <c r="AA1006" s="10"/>
    </row>
    <row r="1007" spans="6:27" x14ac:dyDescent="0.2">
      <c r="F1007">
        <v>0.63255444849802933</v>
      </c>
      <c r="G1007" s="1">
        <f t="shared" si="207"/>
        <v>632.55444849802939</v>
      </c>
      <c r="H1007">
        <v>57.286172846837836</v>
      </c>
      <c r="I1007" s="1">
        <v>700</v>
      </c>
      <c r="J1007" s="1"/>
      <c r="K1007" s="5">
        <v>0.39068850813505529</v>
      </c>
      <c r="L1007" s="4">
        <f t="shared" si="197"/>
        <v>390.68850813505532</v>
      </c>
      <c r="M1007" s="5">
        <v>75.895145308214808</v>
      </c>
      <c r="N1007" s="4">
        <v>700</v>
      </c>
      <c r="P1007" s="8">
        <f t="shared" si="201"/>
        <v>659.44750011010035</v>
      </c>
      <c r="Q1007" s="8">
        <f t="shared" si="198"/>
        <v>72231.395767442315</v>
      </c>
      <c r="R1007" s="10">
        <f t="shared" si="202"/>
        <v>0.47322178921456437</v>
      </c>
      <c r="S1007" s="8">
        <f t="shared" si="203"/>
        <v>409.36900942237276</v>
      </c>
      <c r="T1007" s="8">
        <f t="shared" si="199"/>
        <v>348.96112834546858</v>
      </c>
      <c r="U1007" s="10">
        <f t="shared" si="204"/>
        <v>4.7814309605594706E-2</v>
      </c>
      <c r="V1007" s="10"/>
      <c r="W1007" s="8">
        <f t="shared" si="205"/>
        <v>398.28106447448926</v>
      </c>
      <c r="X1007" s="8">
        <f t="shared" si="200"/>
        <v>57.646911767478521</v>
      </c>
      <c r="Y1007" s="10">
        <f t="shared" si="196"/>
        <v>3.7767198652966405E-4</v>
      </c>
      <c r="Z1007" s="10">
        <f t="shared" si="206"/>
        <v>1.9433784668192247E-2</v>
      </c>
      <c r="AA1007" s="10"/>
    </row>
    <row r="1008" spans="6:27" x14ac:dyDescent="0.2">
      <c r="F1008">
        <v>0.75398959630088191</v>
      </c>
      <c r="G1008" s="1">
        <f t="shared" si="207"/>
        <v>753.98959630088189</v>
      </c>
      <c r="H1008">
        <v>57.438730879970372</v>
      </c>
      <c r="I1008" s="1">
        <v>700</v>
      </c>
      <c r="J1008" s="1"/>
      <c r="K1008" s="5">
        <v>0.39627081592585001</v>
      </c>
      <c r="L1008" s="4">
        <f t="shared" si="197"/>
        <v>396.27081592585</v>
      </c>
      <c r="M1008" s="5">
        <v>76.922716559114036</v>
      </c>
      <c r="N1008" s="4">
        <v>700</v>
      </c>
      <c r="P1008" s="8">
        <f t="shared" si="201"/>
        <v>640.57806060141058</v>
      </c>
      <c r="Q1008" s="8">
        <f t="shared" si="198"/>
        <v>59686.029800964221</v>
      </c>
      <c r="R1008" s="10">
        <f t="shared" si="202"/>
        <v>0.3800918112390374</v>
      </c>
      <c r="S1008" s="8">
        <f t="shared" si="203"/>
        <v>397.89053175186763</v>
      </c>
      <c r="T1008" s="8">
        <f t="shared" si="199"/>
        <v>2.6234793570519579</v>
      </c>
      <c r="U1008" s="10">
        <f t="shared" si="204"/>
        <v>4.0873961970510232E-3</v>
      </c>
      <c r="V1008" s="10"/>
      <c r="W1008" s="8">
        <f t="shared" si="205"/>
        <v>386.66836386455833</v>
      </c>
      <c r="X1008" s="8">
        <f t="shared" si="200"/>
        <v>92.20708558940467</v>
      </c>
      <c r="Y1008" s="10">
        <f t="shared" si="196"/>
        <v>5.8719198257317466E-4</v>
      </c>
      <c r="Z1008" s="10">
        <f t="shared" si="206"/>
        <v>2.4232044539682876E-2</v>
      </c>
      <c r="AA1008" s="10"/>
    </row>
    <row r="1009" spans="6:27" x14ac:dyDescent="0.2">
      <c r="F1009">
        <v>0.59566441350963217</v>
      </c>
      <c r="G1009" s="1">
        <f t="shared" si="207"/>
        <v>595.66441350963214</v>
      </c>
      <c r="H1009">
        <v>58.067335543813932</v>
      </c>
      <c r="I1009" s="1">
        <v>700</v>
      </c>
      <c r="J1009" s="1"/>
      <c r="K1009" s="5">
        <v>0.36989878111560831</v>
      </c>
      <c r="L1009" s="4">
        <f t="shared" si="197"/>
        <v>369.8987811156083</v>
      </c>
      <c r="M1009" s="5">
        <v>76.992794728243993</v>
      </c>
      <c r="N1009" s="4">
        <v>700</v>
      </c>
      <c r="P1009" s="8">
        <f t="shared" si="201"/>
        <v>639.32233861503539</v>
      </c>
      <c r="Q1009" s="8">
        <f t="shared" si="198"/>
        <v>72589.053335647099</v>
      </c>
      <c r="R1009" s="10">
        <f t="shared" si="202"/>
        <v>0.53052436247281731</v>
      </c>
      <c r="S1009" s="8">
        <f t="shared" si="203"/>
        <v>397.12681334640945</v>
      </c>
      <c r="T1009" s="8">
        <f t="shared" si="199"/>
        <v>741.36573916154612</v>
      </c>
      <c r="U1009" s="10">
        <f t="shared" si="204"/>
        <v>7.3609413225644793E-2</v>
      </c>
      <c r="V1009" s="10"/>
      <c r="W1009" s="8">
        <f t="shared" si="205"/>
        <v>385.89674211589352</v>
      </c>
      <c r="X1009" s="8">
        <f t="shared" si="200"/>
        <v>255.93475616664674</v>
      </c>
      <c r="Y1009" s="10">
        <f t="shared" si="196"/>
        <v>1.8705247845306645E-3</v>
      </c>
      <c r="Z1009" s="10">
        <f t="shared" si="206"/>
        <v>4.3249563980815628E-2</v>
      </c>
      <c r="AA1009" s="10"/>
    </row>
    <row r="1010" spans="6:27" x14ac:dyDescent="0.2">
      <c r="F1010">
        <v>0.76854386586652113</v>
      </c>
      <c r="G1010" s="1">
        <f t="shared" si="207"/>
        <v>768.54386586652117</v>
      </c>
      <c r="H1010">
        <v>58.32951042613675</v>
      </c>
      <c r="I1010" s="1">
        <v>700</v>
      </c>
      <c r="J1010" s="1"/>
      <c r="K1010" s="5">
        <v>0.31027095446132474</v>
      </c>
      <c r="L1010" s="4">
        <f t="shared" si="197"/>
        <v>310.27095446132472</v>
      </c>
      <c r="M1010" s="5">
        <v>77.55964194196558</v>
      </c>
      <c r="N1010" s="4">
        <v>700</v>
      </c>
      <c r="P1010" s="8">
        <f t="shared" si="201"/>
        <v>629.30639854982223</v>
      </c>
      <c r="Q1010" s="8">
        <f t="shared" si="198"/>
        <v>101783.61458474482</v>
      </c>
      <c r="R1010" s="10">
        <f t="shared" si="202"/>
        <v>1.0572936559175294</v>
      </c>
      <c r="S1010" s="8">
        <f t="shared" si="203"/>
        <v>391.03586737479941</v>
      </c>
      <c r="T1010" s="8">
        <f t="shared" si="199"/>
        <v>6522.9711579211507</v>
      </c>
      <c r="U1010" s="10">
        <f t="shared" si="204"/>
        <v>0.26030445890010639</v>
      </c>
      <c r="V1010" s="10"/>
      <c r="W1010" s="8">
        <f t="shared" si="205"/>
        <v>379.74734505529909</v>
      </c>
      <c r="X1010" s="8">
        <f t="shared" si="200"/>
        <v>4826.9688499664908</v>
      </c>
      <c r="Y1010" s="10">
        <f t="shared" si="196"/>
        <v>5.014091475531085E-2</v>
      </c>
      <c r="Z1010" s="10">
        <f t="shared" si="206"/>
        <v>0.22392167102652402</v>
      </c>
      <c r="AA1010" s="10"/>
    </row>
    <row r="1011" spans="6:27" x14ac:dyDescent="0.2">
      <c r="F1011">
        <v>0.60425231101435595</v>
      </c>
      <c r="G1011" s="1">
        <f t="shared" si="207"/>
        <v>604.252311014356</v>
      </c>
      <c r="H1011">
        <v>58.429436402571056</v>
      </c>
      <c r="I1011" s="1">
        <v>700</v>
      </c>
      <c r="J1011" s="1"/>
      <c r="K1011" s="5">
        <v>0.51387208553291697</v>
      </c>
      <c r="L1011" s="4">
        <f t="shared" si="197"/>
        <v>513.87208553291691</v>
      </c>
      <c r="M1011" s="5">
        <v>77.613696663434155</v>
      </c>
      <c r="N1011" s="4">
        <v>700</v>
      </c>
      <c r="P1011" s="8">
        <f t="shared" si="201"/>
        <v>628.36423374116396</v>
      </c>
      <c r="Q1011" s="8">
        <f t="shared" si="198"/>
        <v>13108.452001339207</v>
      </c>
      <c r="R1011" s="10">
        <f t="shared" si="202"/>
        <v>4.9641095240457886E-2</v>
      </c>
      <c r="S1011" s="8">
        <f t="shared" si="203"/>
        <v>390.46297246669775</v>
      </c>
      <c r="T1011" s="8">
        <f t="shared" si="199"/>
        <v>15229.809187790865</v>
      </c>
      <c r="U1011" s="10">
        <f t="shared" si="204"/>
        <v>0.24015531596396472</v>
      </c>
      <c r="V1011" s="10"/>
      <c r="W1011" s="8">
        <f t="shared" si="205"/>
        <v>379.16937109695192</v>
      </c>
      <c r="X1011" s="8">
        <f t="shared" si="200"/>
        <v>18144.821276417133</v>
      </c>
      <c r="Y1011" s="10">
        <f t="shared" si="196"/>
        <v>6.8713590362285942E-2</v>
      </c>
      <c r="Z1011" s="10">
        <f t="shared" si="206"/>
        <v>0.26213277239270549</v>
      </c>
      <c r="AA1011" s="10"/>
    </row>
    <row r="1012" spans="6:27" x14ac:dyDescent="0.2">
      <c r="F1012">
        <v>0.5600298001821219</v>
      </c>
      <c r="G1012" s="1">
        <f t="shared" si="207"/>
        <v>560.0298001821219</v>
      </c>
      <c r="H1012">
        <v>59.300457022119687</v>
      </c>
      <c r="I1012" s="1">
        <v>700</v>
      </c>
      <c r="J1012" s="1"/>
      <c r="K1012" s="5">
        <v>0.29237397821489086</v>
      </c>
      <c r="L1012" s="4">
        <f t="shared" si="197"/>
        <v>292.37397821489088</v>
      </c>
      <c r="M1012" s="5">
        <v>79.434567327377451</v>
      </c>
      <c r="N1012" s="4">
        <v>700</v>
      </c>
      <c r="P1012" s="8">
        <f t="shared" si="201"/>
        <v>597.88330874344592</v>
      </c>
      <c r="Q1012" s="8">
        <f t="shared" si="198"/>
        <v>93335.951040005893</v>
      </c>
      <c r="R1012" s="10">
        <f t="shared" si="202"/>
        <v>1.0918714817620656</v>
      </c>
      <c r="S1012" s="8">
        <f t="shared" si="203"/>
        <v>371.93395691033146</v>
      </c>
      <c r="T1012" s="8">
        <f t="shared" si="199"/>
        <v>6329.7902100189585</v>
      </c>
      <c r="U1012" s="10">
        <f t="shared" si="204"/>
        <v>0.27211716713368067</v>
      </c>
      <c r="V1012" s="10"/>
      <c r="W1012" s="8">
        <f t="shared" si="205"/>
        <v>360.51483156512768</v>
      </c>
      <c r="X1012" s="8">
        <f t="shared" si="200"/>
        <v>4643.1758952984774</v>
      </c>
      <c r="Y1012" s="10">
        <f t="shared" si="196"/>
        <v>5.4317240981542524E-2</v>
      </c>
      <c r="Z1012" s="10">
        <f t="shared" si="206"/>
        <v>0.23306059508536084</v>
      </c>
      <c r="AA1012" s="10"/>
    </row>
    <row r="1013" spans="6:27" x14ac:dyDescent="0.2">
      <c r="F1013">
        <v>0.69542568407067595</v>
      </c>
      <c r="G1013" s="1">
        <f t="shared" si="207"/>
        <v>695.42568407067597</v>
      </c>
      <c r="H1013">
        <v>59.392449706813679</v>
      </c>
      <c r="I1013" s="1">
        <v>700</v>
      </c>
      <c r="J1013" s="1"/>
      <c r="K1013" s="5">
        <v>0.34655493645964131</v>
      </c>
      <c r="L1013" s="4">
        <f t="shared" si="197"/>
        <v>346.55493645964128</v>
      </c>
      <c r="M1013" s="5">
        <v>79.544656595806103</v>
      </c>
      <c r="N1013" s="4">
        <v>700</v>
      </c>
      <c r="P1013" s="8">
        <f t="shared" si="201"/>
        <v>596.11571029292077</v>
      </c>
      <c r="Q1013" s="8">
        <f t="shared" si="198"/>
        <v>62280.579836265271</v>
      </c>
      <c r="R1013" s="10">
        <f t="shared" si="202"/>
        <v>0.51857128915221962</v>
      </c>
      <c r="S1013" s="8">
        <f t="shared" si="203"/>
        <v>370.85975717561865</v>
      </c>
      <c r="T1013" s="8">
        <f t="shared" si="199"/>
        <v>590.72431003580277</v>
      </c>
      <c r="U1013" s="10">
        <f t="shared" si="204"/>
        <v>7.0132663422059885E-2</v>
      </c>
      <c r="V1013" s="10"/>
      <c r="W1013" s="8">
        <f t="shared" si="205"/>
        <v>359.43565663006234</v>
      </c>
      <c r="X1013" s="8">
        <f t="shared" si="200"/>
        <v>165.91295210869185</v>
      </c>
      <c r="Y1013" s="10">
        <f t="shared" si="196"/>
        <v>1.381452993665869E-3</v>
      </c>
      <c r="Z1013" s="10">
        <f t="shared" si="206"/>
        <v>3.7167902734293053E-2</v>
      </c>
      <c r="AA1013" s="10"/>
    </row>
    <row r="1014" spans="6:27" x14ac:dyDescent="0.2">
      <c r="F1014">
        <v>0.92830613241692905</v>
      </c>
      <c r="G1014" s="1">
        <f t="shared" si="207"/>
        <v>928.30613241692902</v>
      </c>
      <c r="H1014">
        <v>59.676866995713326</v>
      </c>
      <c r="I1014" s="1">
        <v>700</v>
      </c>
      <c r="J1014" s="1"/>
      <c r="K1014" s="5">
        <v>0.38402334467026927</v>
      </c>
      <c r="L1014" s="4">
        <f t="shared" si="197"/>
        <v>384.0233446702693</v>
      </c>
      <c r="M1014" s="5">
        <v>79.711771273030806</v>
      </c>
      <c r="N1014" s="4">
        <v>700</v>
      </c>
      <c r="P1014" s="8">
        <f t="shared" si="201"/>
        <v>593.44825377781819</v>
      </c>
      <c r="Q1014" s="8">
        <f t="shared" si="198"/>
        <v>43858.79255470512</v>
      </c>
      <c r="R1014" s="10">
        <f t="shared" si="202"/>
        <v>0.29740031188724497</v>
      </c>
      <c r="S1014" s="8">
        <f t="shared" si="203"/>
        <v>369.23875888064697</v>
      </c>
      <c r="T1014" s="8">
        <f t="shared" si="199"/>
        <v>218.58397697070242</v>
      </c>
      <c r="U1014" s="10">
        <f t="shared" si="204"/>
        <v>3.8499184996986811E-2</v>
      </c>
      <c r="V1014" s="10"/>
      <c r="W1014" s="8">
        <f t="shared" si="205"/>
        <v>357.80762746222962</v>
      </c>
      <c r="X1014" s="8">
        <f t="shared" si="200"/>
        <v>687.26382873190767</v>
      </c>
      <c r="Y1014" s="10">
        <f t="shared" si="196"/>
        <v>4.6602394892370225E-3</v>
      </c>
      <c r="Z1014" s="10">
        <f t="shared" si="206"/>
        <v>6.8265946776097833E-2</v>
      </c>
      <c r="AA1014" s="10"/>
    </row>
    <row r="1015" spans="6:27" x14ac:dyDescent="0.2">
      <c r="F1015">
        <v>0.71497980614873879</v>
      </c>
      <c r="G1015" s="1">
        <f t="shared" si="207"/>
        <v>714.97980614873882</v>
      </c>
      <c r="H1015">
        <v>59.98048789144169</v>
      </c>
      <c r="I1015" s="1">
        <v>700</v>
      </c>
      <c r="J1015" s="1"/>
      <c r="K1015" s="5">
        <v>0.27582299169594182</v>
      </c>
      <c r="L1015" s="4">
        <f t="shared" si="197"/>
        <v>275.82299169594182</v>
      </c>
      <c r="M1015" s="5">
        <v>82.078442870536662</v>
      </c>
      <c r="N1015" s="4">
        <v>700</v>
      </c>
      <c r="P1015" s="8">
        <f t="shared" si="201"/>
        <v>557.61094949341009</v>
      </c>
      <c r="Q1015" s="8">
        <f t="shared" si="198"/>
        <v>79404.453159667755</v>
      </c>
      <c r="R1015" s="10">
        <f t="shared" si="202"/>
        <v>1.0437198178327511</v>
      </c>
      <c r="S1015" s="8">
        <f t="shared" si="203"/>
        <v>347.46732062780916</v>
      </c>
      <c r="T1015" s="8">
        <f t="shared" si="199"/>
        <v>5132.9098680976031</v>
      </c>
      <c r="U1015" s="10">
        <f t="shared" si="204"/>
        <v>0.25974748693482985</v>
      </c>
      <c r="V1015" s="10"/>
      <c r="W1015" s="8">
        <f t="shared" si="205"/>
        <v>335.99724243831611</v>
      </c>
      <c r="X1015" s="8">
        <f t="shared" si="200"/>
        <v>3620.940452406132</v>
      </c>
      <c r="Y1015" s="10">
        <f t="shared" si="196"/>
        <v>4.7594903799276798E-2</v>
      </c>
      <c r="Z1015" s="10">
        <f t="shared" si="206"/>
        <v>0.21816256278123614</v>
      </c>
      <c r="AA1015" s="10"/>
    </row>
    <row r="1016" spans="6:27" x14ac:dyDescent="0.2">
      <c r="F1016">
        <v>0.56071300100474775</v>
      </c>
      <c r="G1016" s="1">
        <f t="shared" si="207"/>
        <v>560.71300100474775</v>
      </c>
      <c r="H1016">
        <v>60.31299379654223</v>
      </c>
      <c r="I1016" s="1">
        <v>700</v>
      </c>
      <c r="J1016" s="1"/>
      <c r="K1016" s="5">
        <v>0.35093401534867641</v>
      </c>
      <c r="L1016" s="4">
        <f t="shared" si="197"/>
        <v>350.93401534867638</v>
      </c>
      <c r="M1016" s="5">
        <v>82.326707417802552</v>
      </c>
      <c r="N1016" s="4">
        <v>700</v>
      </c>
      <c r="P1016" s="8">
        <f t="shared" si="201"/>
        <v>554.05082434271299</v>
      </c>
      <c r="Q1016" s="8">
        <f t="shared" si="198"/>
        <v>41256.438095919948</v>
      </c>
      <c r="R1016" s="10">
        <f t="shared" si="202"/>
        <v>0.33499690834160784</v>
      </c>
      <c r="S1016" s="8">
        <f t="shared" si="203"/>
        <v>345.30515511264167</v>
      </c>
      <c r="T1016" s="8">
        <f t="shared" si="199"/>
        <v>31.684067556812746</v>
      </c>
      <c r="U1016" s="10">
        <f t="shared" si="204"/>
        <v>1.6039654151057608E-2</v>
      </c>
      <c r="V1016" s="10"/>
      <c r="W1016" s="8">
        <f t="shared" si="205"/>
        <v>333.83683563104626</v>
      </c>
      <c r="X1016" s="8">
        <f t="shared" si="200"/>
        <v>292.31355429694298</v>
      </c>
      <c r="Y1016" s="10">
        <f t="shared" si="196"/>
        <v>2.3735480200242202E-3</v>
      </c>
      <c r="Z1016" s="10">
        <f t="shared" si="206"/>
        <v>4.8719072446262973E-2</v>
      </c>
      <c r="AA1016" s="10"/>
    </row>
    <row r="1017" spans="6:27" x14ac:dyDescent="0.2">
      <c r="F1017">
        <v>0.65792216656530755</v>
      </c>
      <c r="G1017" s="1">
        <f t="shared" si="207"/>
        <v>657.92216656530752</v>
      </c>
      <c r="H1017">
        <v>61.000364493086728</v>
      </c>
      <c r="I1017" s="1">
        <v>700</v>
      </c>
      <c r="J1017" s="1"/>
      <c r="K1017" s="5">
        <v>0.32075845233748429</v>
      </c>
      <c r="L1017" s="4">
        <f t="shared" si="197"/>
        <v>320.7584523374843</v>
      </c>
      <c r="M1017" s="5">
        <v>82.466715295914113</v>
      </c>
      <c r="N1017" s="4">
        <v>700</v>
      </c>
      <c r="P1017" s="8">
        <f t="shared" si="201"/>
        <v>552.05894368808833</v>
      </c>
      <c r="Q1017" s="8">
        <f t="shared" si="198"/>
        <v>53499.917299030851</v>
      </c>
      <c r="R1017" s="10">
        <f t="shared" si="202"/>
        <v>0.51999227524663372</v>
      </c>
      <c r="S1017" s="8">
        <f t="shared" si="203"/>
        <v>344.09547601674564</v>
      </c>
      <c r="T1017" s="8">
        <f t="shared" si="199"/>
        <v>544.61667420640424</v>
      </c>
      <c r="U1017" s="10">
        <f t="shared" si="204"/>
        <v>7.275575595653333E-2</v>
      </c>
      <c r="V1017" s="10"/>
      <c r="W1017" s="8">
        <f t="shared" si="205"/>
        <v>332.62858309783815</v>
      </c>
      <c r="X1017" s="8">
        <f t="shared" si="200"/>
        <v>140.90000426789857</v>
      </c>
      <c r="Y1017" s="10">
        <f t="shared" si="196"/>
        <v>1.3694771412824634E-3</v>
      </c>
      <c r="Z1017" s="10">
        <f t="shared" si="206"/>
        <v>3.7006447293444197E-2</v>
      </c>
      <c r="AA1017" s="10"/>
    </row>
    <row r="1018" spans="6:27" x14ac:dyDescent="0.2">
      <c r="F1018">
        <v>0.53090115859421361</v>
      </c>
      <c r="G1018" s="1">
        <f t="shared" si="207"/>
        <v>530.9011585942136</v>
      </c>
      <c r="H1018">
        <v>61.624949396420547</v>
      </c>
      <c r="I1018" s="1">
        <v>700</v>
      </c>
      <c r="J1018" s="1"/>
      <c r="K1018" s="5">
        <v>0.33027363830162593</v>
      </c>
      <c r="L1018" s="4">
        <f t="shared" si="197"/>
        <v>330.27363830162591</v>
      </c>
      <c r="M1018" s="5">
        <v>82.789658007163098</v>
      </c>
      <c r="N1018" s="4">
        <v>700</v>
      </c>
      <c r="P1018" s="8">
        <f t="shared" si="201"/>
        <v>547.50745806799546</v>
      </c>
      <c r="Q1018" s="8">
        <f t="shared" si="198"/>
        <v>47190.53245028753</v>
      </c>
      <c r="R1018" s="10">
        <f t="shared" si="202"/>
        <v>0.43262046141306509</v>
      </c>
      <c r="S1018" s="8">
        <f t="shared" si="203"/>
        <v>341.33145965495532</v>
      </c>
      <c r="T1018" s="8">
        <f t="shared" si="199"/>
        <v>122.27541308214799</v>
      </c>
      <c r="U1018" s="10">
        <f t="shared" si="204"/>
        <v>3.3480787053403106E-2</v>
      </c>
      <c r="V1018" s="10"/>
      <c r="W1018" s="8">
        <f t="shared" si="205"/>
        <v>329.86901755382195</v>
      </c>
      <c r="X1018" s="8">
        <f t="shared" si="200"/>
        <v>0.16371794955343622</v>
      </c>
      <c r="Y1018" s="10">
        <f t="shared" si="196"/>
        <v>1.5008886571055616E-6</v>
      </c>
      <c r="Z1018" s="10">
        <f t="shared" si="206"/>
        <v>1.2251076104185957E-3</v>
      </c>
      <c r="AA1018" s="10"/>
    </row>
    <row r="1019" spans="6:27" x14ac:dyDescent="0.2">
      <c r="F1019">
        <v>0.61240977074397951</v>
      </c>
      <c r="G1019" s="1">
        <f t="shared" si="207"/>
        <v>612.40977074397949</v>
      </c>
      <c r="H1019">
        <v>61.816704583082981</v>
      </c>
      <c r="I1019" s="1">
        <v>700</v>
      </c>
      <c r="J1019" s="1"/>
      <c r="K1019" s="5">
        <v>0.26332125012170565</v>
      </c>
      <c r="L1019" s="4">
        <f t="shared" si="197"/>
        <v>263.32125012170565</v>
      </c>
      <c r="M1019" s="5">
        <v>83.234713641183319</v>
      </c>
      <c r="N1019" s="4">
        <v>700</v>
      </c>
      <c r="P1019" s="8">
        <f t="shared" si="201"/>
        <v>541.33161082390745</v>
      </c>
      <c r="Q1019" s="8">
        <f t="shared" si="198"/>
        <v>77289.760657768362</v>
      </c>
      <c r="R1019" s="10">
        <f t="shared" si="202"/>
        <v>1.1146798383270056</v>
      </c>
      <c r="S1019" s="8">
        <f t="shared" si="203"/>
        <v>337.58127251629622</v>
      </c>
      <c r="T1019" s="8">
        <f t="shared" si="199"/>
        <v>5514.5509260450945</v>
      </c>
      <c r="U1019" s="10">
        <f t="shared" si="204"/>
        <v>0.28201302538351158</v>
      </c>
      <c r="V1019" s="10"/>
      <c r="W1019" s="8">
        <f t="shared" si="205"/>
        <v>326.12751713517747</v>
      </c>
      <c r="X1019" s="8">
        <f t="shared" si="200"/>
        <v>3944.6271761675189</v>
      </c>
      <c r="Y1019" s="10">
        <f t="shared" ref="Y1019:Y1082" si="208">(ABS(W1019-L1019)/L1019)^2</f>
        <v>5.6889765805592289E-2</v>
      </c>
      <c r="Z1019" s="10">
        <f t="shared" si="206"/>
        <v>0.23851575588541796</v>
      </c>
      <c r="AA1019" s="10"/>
    </row>
    <row r="1020" spans="6:27" x14ac:dyDescent="0.2">
      <c r="F1020">
        <v>0.51751435958370084</v>
      </c>
      <c r="G1020" s="1">
        <f t="shared" si="207"/>
        <v>517.51435958370087</v>
      </c>
      <c r="H1020">
        <v>61.868890350424444</v>
      </c>
      <c r="I1020" s="1">
        <v>700</v>
      </c>
      <c r="J1020" s="1"/>
      <c r="K1020" s="5">
        <v>0.29086528424239361</v>
      </c>
      <c r="L1020" s="4">
        <f t="shared" si="197"/>
        <v>290.86528424239361</v>
      </c>
      <c r="M1020" s="5">
        <v>84.466375453075401</v>
      </c>
      <c r="N1020" s="4">
        <v>700</v>
      </c>
      <c r="P1020" s="8">
        <f t="shared" si="201"/>
        <v>524.80366000718789</v>
      </c>
      <c r="Q1020" s="8">
        <f t="shared" si="198"/>
        <v>54727.163655470082</v>
      </c>
      <c r="R1020" s="10">
        <f t="shared" si="202"/>
        <v>0.64687320333663978</v>
      </c>
      <c r="S1020" s="8">
        <f t="shared" si="203"/>
        <v>327.54636087116558</v>
      </c>
      <c r="T1020" s="8">
        <f t="shared" si="199"/>
        <v>1345.5013826458405</v>
      </c>
      <c r="U1020" s="10">
        <f t="shared" si="204"/>
        <v>0.12611019126711476</v>
      </c>
      <c r="V1020" s="10"/>
      <c r="W1020" s="8">
        <f t="shared" si="205"/>
        <v>316.13082263566048</v>
      </c>
      <c r="X1020" s="8">
        <f t="shared" si="200"/>
        <v>638.34743030164202</v>
      </c>
      <c r="Y1020" s="10">
        <f t="shared" si="208"/>
        <v>7.5452448016582428E-3</v>
      </c>
      <c r="Z1020" s="10">
        <f t="shared" si="206"/>
        <v>8.6863368583415201E-2</v>
      </c>
      <c r="AA1020" s="10"/>
    </row>
    <row r="1021" spans="6:27" x14ac:dyDescent="0.2">
      <c r="F1021">
        <v>0.68203026579882975</v>
      </c>
      <c r="G1021" s="1">
        <f t="shared" si="207"/>
        <v>682.03026579882976</v>
      </c>
      <c r="H1021">
        <v>61.894782738853884</v>
      </c>
      <c r="I1021" s="1">
        <v>700</v>
      </c>
      <c r="J1021" s="1"/>
      <c r="K1021" s="5">
        <v>0.2544566582222238</v>
      </c>
      <c r="L1021" s="4">
        <f t="shared" si="197"/>
        <v>254.45665822222381</v>
      </c>
      <c r="M1021" s="5">
        <v>84.488754531262018</v>
      </c>
      <c r="N1021" s="4">
        <v>700</v>
      </c>
      <c r="P1021" s="8">
        <f t="shared" si="201"/>
        <v>524.51077305467857</v>
      </c>
      <c r="Q1021" s="8">
        <f t="shared" si="198"/>
        <v>72929.224937940642</v>
      </c>
      <c r="R1021" s="10">
        <f t="shared" si="202"/>
        <v>1.1263515460259435</v>
      </c>
      <c r="S1021" s="8">
        <f t="shared" si="203"/>
        <v>327.36855289351166</v>
      </c>
      <c r="T1021" s="8">
        <f t="shared" si="199"/>
        <v>5316.1443845569738</v>
      </c>
      <c r="U1021" s="10">
        <f t="shared" si="204"/>
        <v>0.28653954343616328</v>
      </c>
      <c r="V1021" s="10"/>
      <c r="W1021" s="8">
        <f t="shared" si="205"/>
        <v>315.95388813926593</v>
      </c>
      <c r="X1021" s="8">
        <f t="shared" si="200"/>
        <v>3781.9092874695402</v>
      </c>
      <c r="Y1021" s="10">
        <f t="shared" si="208"/>
        <v>5.8409497379082888E-2</v>
      </c>
      <c r="Z1021" s="10">
        <f t="shared" si="206"/>
        <v>0.24168056889018383</v>
      </c>
      <c r="AA1021" s="10"/>
    </row>
    <row r="1022" spans="6:27" x14ac:dyDescent="0.2">
      <c r="F1022">
        <v>0.620588147078589</v>
      </c>
      <c r="G1022" s="1">
        <f t="shared" si="207"/>
        <v>620.58814707858903</v>
      </c>
      <c r="H1022">
        <v>62.232678157338945</v>
      </c>
      <c r="I1022" s="1">
        <v>700</v>
      </c>
      <c r="J1022" s="1"/>
      <c r="K1022" s="5">
        <v>0.29808782681164064</v>
      </c>
      <c r="L1022" s="4">
        <f t="shared" ref="L1022:L1085" si="209">K1022*1000</f>
        <v>298.08782681164064</v>
      </c>
      <c r="M1022" s="5">
        <v>85.102721770055979</v>
      </c>
      <c r="N1022" s="4">
        <v>700</v>
      </c>
      <c r="P1022" s="8">
        <f t="shared" si="201"/>
        <v>516.57538320431104</v>
      </c>
      <c r="Q1022" s="8">
        <f t="shared" ref="Q1022:Q1085" si="210">(P1022-L1022)^2</f>
        <v>47736.812298440331</v>
      </c>
      <c r="R1022" s="10">
        <f t="shared" si="202"/>
        <v>0.53723578516287818</v>
      </c>
      <c r="S1022" s="8">
        <f t="shared" si="203"/>
        <v>322.55129746718217</v>
      </c>
      <c r="T1022" s="8">
        <f t="shared" ref="T1022:T1085" si="211">(S1022-L1022)^2</f>
        <v>598.46139651454143</v>
      </c>
      <c r="U1022" s="10">
        <f t="shared" si="204"/>
        <v>8.2067996258699302E-2</v>
      </c>
      <c r="V1022" s="10"/>
      <c r="W1022" s="8">
        <f t="shared" si="205"/>
        <v>311.16289537364884</v>
      </c>
      <c r="X1022" s="8">
        <f t="shared" ref="X1022:X1085" si="212">(W1022-L1022)^2</f>
        <v>170.95741790121514</v>
      </c>
      <c r="Y1022" s="10">
        <f t="shared" si="208"/>
        <v>1.9239751925911144E-3</v>
      </c>
      <c r="Z1022" s="10">
        <f t="shared" si="206"/>
        <v>4.3863141617890462E-2</v>
      </c>
      <c r="AA1022" s="10"/>
    </row>
    <row r="1023" spans="6:27" x14ac:dyDescent="0.2">
      <c r="F1023">
        <v>0.64375279044229061</v>
      </c>
      <c r="G1023" s="1">
        <f t="shared" si="207"/>
        <v>643.75279044229057</v>
      </c>
      <c r="H1023">
        <v>62.800549758339407</v>
      </c>
      <c r="I1023" s="1">
        <v>700</v>
      </c>
      <c r="J1023" s="1"/>
      <c r="K1023" s="5">
        <v>0.23849808374861595</v>
      </c>
      <c r="L1023" s="4">
        <f t="shared" si="209"/>
        <v>238.49808374861595</v>
      </c>
      <c r="M1023" s="5">
        <v>87.232170495181023</v>
      </c>
      <c r="N1023" s="4">
        <v>700</v>
      </c>
      <c r="P1023" s="8">
        <f t="shared" si="201"/>
        <v>490.4762779239399</v>
      </c>
      <c r="Q1023" s="8">
        <f t="shared" si="210"/>
        <v>63493.010339857261</v>
      </c>
      <c r="R1023" s="10">
        <f t="shared" si="202"/>
        <v>1.1162362711329858</v>
      </c>
      <c r="S1023" s="8">
        <f t="shared" si="203"/>
        <v>306.71025831543386</v>
      </c>
      <c r="T1023" s="8">
        <f t="shared" si="211"/>
        <v>4652.9007591340396</v>
      </c>
      <c r="U1023" s="10">
        <f t="shared" si="204"/>
        <v>0.28600722276123425</v>
      </c>
      <c r="V1023" s="10"/>
      <c r="W1023" s="8">
        <f t="shared" si="205"/>
        <v>295.4434818759222</v>
      </c>
      <c r="X1023" s="8">
        <f t="shared" si="212"/>
        <v>3242.778367877414</v>
      </c>
      <c r="Y1023" s="10">
        <f t="shared" si="208"/>
        <v>5.7009532452392639E-2</v>
      </c>
      <c r="Z1023" s="10">
        <f t="shared" si="206"/>
        <v>0.23876669041638249</v>
      </c>
      <c r="AA1023" s="10"/>
    </row>
    <row r="1024" spans="6:27" x14ac:dyDescent="0.2">
      <c r="F1024">
        <v>0.49476957502231761</v>
      </c>
      <c r="G1024" s="1">
        <f t="shared" si="207"/>
        <v>494.76957502231761</v>
      </c>
      <c r="H1024">
        <v>63.04603512354155</v>
      </c>
      <c r="I1024" s="1">
        <v>700</v>
      </c>
      <c r="J1024" s="1"/>
      <c r="K1024" s="5">
        <v>0.27481536576793991</v>
      </c>
      <c r="L1024" s="4">
        <f t="shared" si="209"/>
        <v>274.81536576793991</v>
      </c>
      <c r="M1024" s="5">
        <v>88.265948635564314</v>
      </c>
      <c r="N1024" s="4">
        <v>700</v>
      </c>
      <c r="P1024" s="8">
        <f t="shared" si="201"/>
        <v>478.55212395903743</v>
      </c>
      <c r="Q1024" s="8">
        <f t="shared" si="210"/>
        <v>41508.666638217743</v>
      </c>
      <c r="R1024" s="10">
        <f t="shared" si="202"/>
        <v>0.54961269986584504</v>
      </c>
      <c r="S1024" s="8">
        <f t="shared" si="203"/>
        <v>299.47394306295655</v>
      </c>
      <c r="T1024" s="8">
        <f t="shared" si="211"/>
        <v>608.04543421431026</v>
      </c>
      <c r="U1024" s="10">
        <f t="shared" si="204"/>
        <v>8.9727796792261186E-2</v>
      </c>
      <c r="V1024" s="10"/>
      <c r="W1024" s="8">
        <f t="shared" si="205"/>
        <v>288.28067304533272</v>
      </c>
      <c r="X1024" s="8">
        <f t="shared" si="212"/>
        <v>181.31450007460776</v>
      </c>
      <c r="Y1024" s="10">
        <f t="shared" si="208"/>
        <v>2.4007697664535231E-3</v>
      </c>
      <c r="Z1024" s="10">
        <f t="shared" si="206"/>
        <v>4.8997650621774948E-2</v>
      </c>
      <c r="AA1024" s="10"/>
    </row>
    <row r="1025" spans="6:27" x14ac:dyDescent="0.2">
      <c r="F1025">
        <v>0.64033866081448376</v>
      </c>
      <c r="G1025" s="1">
        <f t="shared" si="207"/>
        <v>640.33866081448377</v>
      </c>
      <c r="H1025">
        <v>63.245501327000859</v>
      </c>
      <c r="I1025" s="1">
        <v>700</v>
      </c>
      <c r="J1025" s="1"/>
      <c r="K1025" s="5">
        <v>0.22821326299862513</v>
      </c>
      <c r="L1025" s="4">
        <f t="shared" si="209"/>
        <v>228.21326299862514</v>
      </c>
      <c r="M1025" s="5">
        <v>88.332888492783923</v>
      </c>
      <c r="N1025" s="4">
        <v>700</v>
      </c>
      <c r="P1025" s="8">
        <f t="shared" si="201"/>
        <v>477.79589778791848</v>
      </c>
      <c r="Q1025" s="8">
        <f t="shared" si="210"/>
        <v>62291.491588365774</v>
      </c>
      <c r="R1025" s="10">
        <f t="shared" si="202"/>
        <v>1.1960434834021181</v>
      </c>
      <c r="S1025" s="8">
        <f t="shared" si="203"/>
        <v>299.01503776946316</v>
      </c>
      <c r="T1025" s="8">
        <f t="shared" si="211"/>
        <v>5012.8913107004755</v>
      </c>
      <c r="U1025" s="10">
        <f t="shared" si="204"/>
        <v>0.31024390887949649</v>
      </c>
      <c r="V1025" s="10"/>
      <c r="W1025" s="8">
        <f t="shared" si="205"/>
        <v>287.82680792432961</v>
      </c>
      <c r="X1025" s="8">
        <f t="shared" si="212"/>
        <v>3553.7747386089854</v>
      </c>
      <c r="Y1025" s="10">
        <f t="shared" si="208"/>
        <v>6.8235147517100178E-2</v>
      </c>
      <c r="Z1025" s="10">
        <f t="shared" si="206"/>
        <v>0.26121858187560121</v>
      </c>
      <c r="AA1025" s="10"/>
    </row>
    <row r="1026" spans="6:27" x14ac:dyDescent="0.2">
      <c r="F1026">
        <v>0.58681750162982071</v>
      </c>
      <c r="G1026" s="1">
        <f t="shared" si="207"/>
        <v>586.81750162982075</v>
      </c>
      <c r="H1026">
        <v>63.27586266469973</v>
      </c>
      <c r="I1026" s="1">
        <v>700</v>
      </c>
      <c r="J1026" s="1"/>
      <c r="K1026" s="5">
        <v>0.29344140013934766</v>
      </c>
      <c r="L1026" s="4">
        <f t="shared" si="209"/>
        <v>293.44140013934765</v>
      </c>
      <c r="M1026" s="5">
        <v>89.592986339561079</v>
      </c>
      <c r="N1026" s="4">
        <v>700</v>
      </c>
      <c r="P1026" s="8">
        <f t="shared" si="201"/>
        <v>463.90702154741518</v>
      </c>
      <c r="Q1026" s="8">
        <f t="shared" si="210"/>
        <v>29058.528082038611</v>
      </c>
      <c r="R1026" s="10">
        <f t="shared" si="202"/>
        <v>0.33746663385688391</v>
      </c>
      <c r="S1026" s="8">
        <f t="shared" si="203"/>
        <v>290.58711272041194</v>
      </c>
      <c r="T1026" s="8">
        <f t="shared" si="211"/>
        <v>8.1469566698946903</v>
      </c>
      <c r="U1026" s="10">
        <f t="shared" si="204"/>
        <v>9.7269417934220791E-3</v>
      </c>
      <c r="V1026" s="10"/>
      <c r="W1026" s="8">
        <f t="shared" si="205"/>
        <v>279.49946346711516</v>
      </c>
      <c r="X1026" s="8">
        <f t="shared" si="212"/>
        <v>194.37759817254107</v>
      </c>
      <c r="Y1026" s="10">
        <f t="shared" si="208"/>
        <v>2.2573735864143438E-3</v>
      </c>
      <c r="Z1026" s="10">
        <f t="shared" si="206"/>
        <v>4.7511825753325285E-2</v>
      </c>
      <c r="AA1026" s="10"/>
    </row>
    <row r="1027" spans="6:27" x14ac:dyDescent="0.2">
      <c r="F1027">
        <v>0.57185669184843912</v>
      </c>
      <c r="G1027" s="1">
        <f t="shared" si="207"/>
        <v>571.85669184843914</v>
      </c>
      <c r="H1027">
        <v>63.659748017763448</v>
      </c>
      <c r="I1027" s="1">
        <v>700</v>
      </c>
      <c r="J1027" s="1"/>
      <c r="K1027" s="5">
        <v>0.25187437619484637</v>
      </c>
      <c r="L1027" s="4">
        <f t="shared" si="209"/>
        <v>251.87437619484638</v>
      </c>
      <c r="M1027" s="5">
        <v>91.195906890705572</v>
      </c>
      <c r="N1027" s="4">
        <v>700</v>
      </c>
      <c r="P1027" s="8">
        <f t="shared" si="201"/>
        <v>447.14543653270226</v>
      </c>
      <c r="Q1027" s="8">
        <f t="shared" si="210"/>
        <v>38130.787005470556</v>
      </c>
      <c r="R1027" s="10">
        <f t="shared" si="202"/>
        <v>0.60104611351856796</v>
      </c>
      <c r="S1027" s="8">
        <f t="shared" si="203"/>
        <v>280.41664439408828</v>
      </c>
      <c r="T1027" s="8">
        <f t="shared" si="211"/>
        <v>814.66107395745564</v>
      </c>
      <c r="U1027" s="10">
        <f t="shared" si="204"/>
        <v>0.11331945960696699</v>
      </c>
      <c r="V1027" s="10"/>
      <c r="W1027" s="8">
        <f t="shared" si="205"/>
        <v>269.4705741196625</v>
      </c>
      <c r="X1027" s="8">
        <f t="shared" si="212"/>
        <v>309.62618140930329</v>
      </c>
      <c r="Y1027" s="10">
        <f t="shared" si="208"/>
        <v>4.8805605022775285E-3</v>
      </c>
      <c r="Z1027" s="10">
        <f t="shared" si="206"/>
        <v>6.9861008454484314E-2</v>
      </c>
      <c r="AA1027" s="10"/>
    </row>
    <row r="1028" spans="6:27" x14ac:dyDescent="0.2">
      <c r="F1028">
        <v>0.47571193146130863</v>
      </c>
      <c r="G1028" s="1">
        <f t="shared" si="207"/>
        <v>475.71193146130861</v>
      </c>
      <c r="H1028">
        <v>64.403157838695535</v>
      </c>
      <c r="I1028" s="1">
        <v>700</v>
      </c>
      <c r="J1028" s="1"/>
      <c r="K1028" s="5">
        <v>0.25775507423547428</v>
      </c>
      <c r="L1028" s="4">
        <f t="shared" si="209"/>
        <v>257.7550742354743</v>
      </c>
      <c r="M1028" s="5">
        <v>92.014723219921422</v>
      </c>
      <c r="N1028" s="4">
        <v>700</v>
      </c>
      <c r="P1028" s="8">
        <f t="shared" si="201"/>
        <v>438.95142847301486</v>
      </c>
      <c r="Q1028" s="8">
        <f t="shared" si="210"/>
        <v>32832.11878897628</v>
      </c>
      <c r="R1028" s="10">
        <f t="shared" si="202"/>
        <v>0.49417920119997188</v>
      </c>
      <c r="S1028" s="8">
        <f t="shared" si="203"/>
        <v>275.44488594217876</v>
      </c>
      <c r="T1028" s="8">
        <f t="shared" si="211"/>
        <v>312.92943821865822</v>
      </c>
      <c r="U1028" s="10">
        <f t="shared" si="204"/>
        <v>6.8630314104093204E-2</v>
      </c>
      <c r="V1028" s="10"/>
      <c r="W1028" s="8">
        <f t="shared" si="205"/>
        <v>264.57604398340857</v>
      </c>
      <c r="X1028" s="8">
        <f t="shared" si="212"/>
        <v>46.525628302234509</v>
      </c>
      <c r="Y1028" s="10">
        <f t="shared" si="208"/>
        <v>7.0028979785017264E-4</v>
      </c>
      <c r="Z1028" s="10">
        <f t="shared" si="206"/>
        <v>2.6462989208518615E-2</v>
      </c>
      <c r="AA1028" s="10"/>
    </row>
    <row r="1029" spans="6:27" x14ac:dyDescent="0.2">
      <c r="F1029">
        <v>0.5789127621688368</v>
      </c>
      <c r="G1029" s="1">
        <f t="shared" si="207"/>
        <v>578.91276216883682</v>
      </c>
      <c r="H1029">
        <v>64.750310396956095</v>
      </c>
      <c r="I1029" s="1">
        <v>700</v>
      </c>
      <c r="J1029" s="1"/>
      <c r="K1029" s="5">
        <v>0.21161721024848096</v>
      </c>
      <c r="L1029" s="4">
        <f t="shared" si="209"/>
        <v>211.61721024848094</v>
      </c>
      <c r="M1029" s="5">
        <v>92.811877976127249</v>
      </c>
      <c r="N1029" s="4">
        <v>700</v>
      </c>
      <c r="P1029" s="8">
        <f t="shared" si="201"/>
        <v>431.20116584808335</v>
      </c>
      <c r="Q1029" s="8">
        <f t="shared" si="210"/>
        <v>48217.113556768163</v>
      </c>
      <c r="R1029" s="10">
        <f t="shared" si="202"/>
        <v>1.0767112204775691</v>
      </c>
      <c r="S1029" s="8">
        <f t="shared" si="203"/>
        <v>270.74239207605905</v>
      </c>
      <c r="T1029" s="8">
        <f t="shared" si="211"/>
        <v>3495.7871261441719</v>
      </c>
      <c r="U1029" s="10">
        <f t="shared" si="204"/>
        <v>0.27939684942521126</v>
      </c>
      <c r="V1029" s="10"/>
      <c r="W1029" s="8">
        <f t="shared" si="205"/>
        <v>259.95142942616553</v>
      </c>
      <c r="X1029" s="8">
        <f t="shared" si="212"/>
        <v>2336.1967435164524</v>
      </c>
      <c r="Y1029" s="10">
        <f t="shared" si="208"/>
        <v>5.2168391291731279E-2</v>
      </c>
      <c r="Z1029" s="10">
        <f t="shared" si="206"/>
        <v>0.2284040089221975</v>
      </c>
      <c r="AA1029" s="10"/>
    </row>
    <row r="1030" spans="6:27" x14ac:dyDescent="0.2">
      <c r="F1030">
        <v>0.462867111648121</v>
      </c>
      <c r="G1030" s="1">
        <f t="shared" si="207"/>
        <v>462.86711164812101</v>
      </c>
      <c r="H1030">
        <v>65.09647475488849</v>
      </c>
      <c r="I1030" s="1">
        <v>700</v>
      </c>
      <c r="J1030" s="1"/>
      <c r="K1030" s="5">
        <v>0.23762094347504964</v>
      </c>
      <c r="L1030" s="4">
        <f t="shared" si="209"/>
        <v>237.62094347504964</v>
      </c>
      <c r="M1030" s="5">
        <v>93.09395735211497</v>
      </c>
      <c r="N1030" s="4">
        <v>700</v>
      </c>
      <c r="P1030" s="8">
        <f t="shared" si="201"/>
        <v>428.51069629001046</v>
      </c>
      <c r="Q1030" s="8">
        <f t="shared" si="210"/>
        <v>36438.897729756842</v>
      </c>
      <c r="R1030" s="10">
        <f t="shared" si="202"/>
        <v>0.64535072061311827</v>
      </c>
      <c r="S1030" s="8">
        <f t="shared" si="203"/>
        <v>269.10993755620132</v>
      </c>
      <c r="T1030" s="8">
        <f t="shared" si="211"/>
        <v>991.55674824280516</v>
      </c>
      <c r="U1030" s="10">
        <f t="shared" si="204"/>
        <v>0.13251775546652536</v>
      </c>
      <c r="V1030" s="10"/>
      <c r="W1030" s="8">
        <f t="shared" si="205"/>
        <v>258.34710760194213</v>
      </c>
      <c r="X1030" s="8">
        <f t="shared" si="212"/>
        <v>429.57387941488491</v>
      </c>
      <c r="Y1030" s="10">
        <f t="shared" si="208"/>
        <v>7.6079637395447281E-3</v>
      </c>
      <c r="Z1030" s="10">
        <f t="shared" si="206"/>
        <v>8.722364209057501E-2</v>
      </c>
      <c r="AA1030" s="10"/>
    </row>
    <row r="1031" spans="6:27" x14ac:dyDescent="0.2">
      <c r="F1031">
        <v>0.53971411865145524</v>
      </c>
      <c r="G1031" s="1">
        <f t="shared" si="207"/>
        <v>539.71411865145524</v>
      </c>
      <c r="H1031">
        <v>65.32146485641448</v>
      </c>
      <c r="I1031" s="1">
        <v>700</v>
      </c>
      <c r="J1031" s="1"/>
      <c r="K1031" s="5">
        <v>0.20482977924558701</v>
      </c>
      <c r="L1031" s="4">
        <f t="shared" si="209"/>
        <v>204.82977924558702</v>
      </c>
      <c r="M1031" s="5">
        <v>93.158677818435095</v>
      </c>
      <c r="N1031" s="4">
        <v>700</v>
      </c>
      <c r="P1031" s="8">
        <f t="shared" si="201"/>
        <v>427.89715886764844</v>
      </c>
      <c r="Q1031" s="8">
        <f t="shared" si="210"/>
        <v>49759.055851452868</v>
      </c>
      <c r="R1031" s="10">
        <f t="shared" si="202"/>
        <v>1.1860034091337375</v>
      </c>
      <c r="S1031" s="8">
        <f t="shared" si="203"/>
        <v>268.73767024393806</v>
      </c>
      <c r="T1031" s="8">
        <f t="shared" si="211"/>
        <v>4084.2185318571173</v>
      </c>
      <c r="U1031" s="10">
        <f t="shared" si="204"/>
        <v>0.31200488148613725</v>
      </c>
      <c r="V1031" s="10"/>
      <c r="W1031" s="8">
        <f t="shared" si="205"/>
        <v>257.98133481635125</v>
      </c>
      <c r="X1031" s="8">
        <f t="shared" si="212"/>
        <v>2825.0878595920381</v>
      </c>
      <c r="Y1031" s="10">
        <f t="shared" si="208"/>
        <v>6.7335759797794881E-2</v>
      </c>
      <c r="Z1031" s="10">
        <f t="shared" si="206"/>
        <v>0.25949134821376008</v>
      </c>
      <c r="AA1031" s="10"/>
    </row>
    <row r="1032" spans="6:27" x14ac:dyDescent="0.2">
      <c r="F1032">
        <v>0.53900453985766683</v>
      </c>
      <c r="G1032" s="1">
        <f t="shared" si="207"/>
        <v>539.00453985766683</v>
      </c>
      <c r="H1032">
        <v>65.991406364586226</v>
      </c>
      <c r="I1032" s="1">
        <v>700</v>
      </c>
      <c r="J1032" s="1"/>
      <c r="K1032" s="5">
        <v>0.24968133909599793</v>
      </c>
      <c r="L1032" s="4">
        <f t="shared" si="209"/>
        <v>249.68133909599794</v>
      </c>
      <c r="M1032" s="5">
        <v>95.344419476832456</v>
      </c>
      <c r="N1032" s="4">
        <v>700</v>
      </c>
      <c r="P1032" s="8">
        <f t="shared" si="201"/>
        <v>407.96976601431248</v>
      </c>
      <c r="Q1032" s="8">
        <f t="shared" si="210"/>
        <v>25055.226096274604</v>
      </c>
      <c r="R1032" s="10">
        <f t="shared" si="202"/>
        <v>0.40190754232072873</v>
      </c>
      <c r="S1032" s="8">
        <f t="shared" si="203"/>
        <v>256.64628907798209</v>
      </c>
      <c r="T1032" s="8">
        <f t="shared" si="211"/>
        <v>48.510528251540983</v>
      </c>
      <c r="U1032" s="10">
        <f t="shared" si="204"/>
        <v>2.7895356566099844E-2</v>
      </c>
      <c r="V1032" s="10"/>
      <c r="W1032" s="8">
        <f t="shared" si="205"/>
        <v>246.11684122631476</v>
      </c>
      <c r="X1032" s="8">
        <f t="shared" si="212"/>
        <v>12.705645062975927</v>
      </c>
      <c r="Y1032" s="10">
        <f t="shared" si="208"/>
        <v>2.0380955898136665E-4</v>
      </c>
      <c r="Z1032" s="10">
        <f t="shared" si="206"/>
        <v>1.4276188531305078E-2</v>
      </c>
      <c r="AA1032" s="10"/>
    </row>
    <row r="1033" spans="6:27" x14ac:dyDescent="0.2">
      <c r="F1033">
        <v>0.73780013693387281</v>
      </c>
      <c r="G1033" s="1">
        <f t="shared" si="207"/>
        <v>737.80013693387286</v>
      </c>
      <c r="H1033">
        <v>66.199281231415696</v>
      </c>
      <c r="I1033" s="1">
        <v>700</v>
      </c>
      <c r="J1033" s="1"/>
      <c r="K1033" s="5">
        <v>0.19476652945013451</v>
      </c>
      <c r="L1033" s="4">
        <f t="shared" si="209"/>
        <v>194.7665294501345</v>
      </c>
      <c r="M1033" s="5">
        <v>95.825053359833973</v>
      </c>
      <c r="N1033" s="4">
        <v>700</v>
      </c>
      <c r="P1033" s="8">
        <f t="shared" ref="P1033:P1096" si="213">(((8.314*N1033)/$M1033)*(1+P$5/($M1033-P$4))-P$3/($M1033^2))</f>
        <v>403.78577833497002</v>
      </c>
      <c r="Q1033" s="8">
        <f t="shared" si="210"/>
        <v>43689.046404380817</v>
      </c>
      <c r="R1033" s="10">
        <f t="shared" ref="R1033:R1096" si="214">(ABS(P1033-L1033)/L1033)^2</f>
        <v>1.1517120593536492</v>
      </c>
      <c r="S1033" s="8">
        <f t="shared" ref="S1033:S1096" si="215">(((8.314*N1033)/$M1033)*(1+S$5/($M1033-S$4))-S$3/($M1033^2))</f>
        <v>254.107434742386</v>
      </c>
      <c r="T1033" s="8">
        <f t="shared" si="211"/>
        <v>3521.3430409039629</v>
      </c>
      <c r="U1033" s="10">
        <f t="shared" ref="U1033:U1096" si="216">ABS(S1033-L1033)/L1033</f>
        <v>0.30467712013857279</v>
      </c>
      <c r="V1033" s="10"/>
      <c r="W1033" s="8">
        <f t="shared" ref="W1033:W1096" si="217">(((8.314*N1033)/$M1033)*(1+W$5/($M1033-W$4))-W$3/($M1033^2))</f>
        <v>243.62954794006714</v>
      </c>
      <c r="X1033" s="8">
        <f t="shared" si="212"/>
        <v>2387.5945759474994</v>
      </c>
      <c r="Y1033" s="10">
        <f t="shared" si="208"/>
        <v>6.2940752712111483E-2</v>
      </c>
      <c r="Z1033" s="10">
        <f t="shared" ref="Z1033:Z1096" si="218">(ABS(W1033-L1033)/L1033)</f>
        <v>0.25087995677636643</v>
      </c>
      <c r="AA1033" s="10"/>
    </row>
    <row r="1034" spans="6:27" x14ac:dyDescent="0.2">
      <c r="F1034">
        <v>0.54406558602403554</v>
      </c>
      <c r="G1034" s="1">
        <f t="shared" si="207"/>
        <v>544.0655860240355</v>
      </c>
      <c r="H1034">
        <v>66.636204751973935</v>
      </c>
      <c r="I1034" s="1">
        <v>700</v>
      </c>
      <c r="J1034" s="1"/>
      <c r="K1034" s="5">
        <v>0.36982872712422021</v>
      </c>
      <c r="L1034" s="4">
        <f t="shared" si="209"/>
        <v>369.82872712422022</v>
      </c>
      <c r="M1034" s="5">
        <v>97.249696712099919</v>
      </c>
      <c r="N1034" s="4">
        <v>700</v>
      </c>
      <c r="P1034" s="8">
        <f t="shared" si="213"/>
        <v>391.77746617882883</v>
      </c>
      <c r="Q1034" s="8">
        <f t="shared" si="210"/>
        <v>481.74714608730119</v>
      </c>
      <c r="R1034" s="10">
        <f t="shared" si="214"/>
        <v>3.5222312428313937E-3</v>
      </c>
      <c r="S1034" s="8">
        <f t="shared" si="215"/>
        <v>246.82036590994184</v>
      </c>
      <c r="T1034" s="8">
        <f t="shared" si="211"/>
        <v>15131.056928622385</v>
      </c>
      <c r="U1034" s="10">
        <f t="shared" si="216"/>
        <v>0.33260899490093321</v>
      </c>
      <c r="V1034" s="10"/>
      <c r="W1034" s="8">
        <f t="shared" si="217"/>
        <v>236.49800367889972</v>
      </c>
      <c r="X1034" s="8">
        <f t="shared" si="212"/>
        <v>17777.081814452536</v>
      </c>
      <c r="Y1034" s="10">
        <f t="shared" si="208"/>
        <v>0.12997480832379976</v>
      </c>
      <c r="Z1034" s="10">
        <f t="shared" si="218"/>
        <v>0.36052019128448237</v>
      </c>
      <c r="AA1034" s="10"/>
    </row>
    <row r="1035" spans="6:27" x14ac:dyDescent="0.2">
      <c r="F1035">
        <v>0.43893313300069997</v>
      </c>
      <c r="G1035" s="1">
        <f t="shared" si="207"/>
        <v>438.93313300069997</v>
      </c>
      <c r="H1035">
        <v>66.644562194801196</v>
      </c>
      <c r="I1035" s="1">
        <v>700</v>
      </c>
      <c r="J1035" s="1"/>
      <c r="K1035" s="5">
        <v>0.18517729996302884</v>
      </c>
      <c r="L1035" s="4">
        <f t="shared" si="209"/>
        <v>185.17729996302884</v>
      </c>
      <c r="M1035" s="5">
        <v>97.287463598701677</v>
      </c>
      <c r="N1035" s="4">
        <v>700</v>
      </c>
      <c r="P1035" s="8">
        <f t="shared" si="213"/>
        <v>391.46689935726869</v>
      </c>
      <c r="Q1035" s="8">
        <f t="shared" si="210"/>
        <v>42555.398818235961</v>
      </c>
      <c r="R1035" s="10">
        <f t="shared" si="214"/>
        <v>1.2410211131432189</v>
      </c>
      <c r="S1035" s="8">
        <f t="shared" si="215"/>
        <v>246.63189379366062</v>
      </c>
      <c r="T1035" s="8">
        <f t="shared" si="211"/>
        <v>3776.6671028879255</v>
      </c>
      <c r="U1035" s="10">
        <f t="shared" si="216"/>
        <v>0.33186893773103593</v>
      </c>
      <c r="V1035" s="10"/>
      <c r="W1035" s="8">
        <f t="shared" si="217"/>
        <v>236.31370202554601</v>
      </c>
      <c r="X1035" s="8">
        <f t="shared" si="212"/>
        <v>2614.9316158994097</v>
      </c>
      <c r="Y1035" s="10">
        <f t="shared" si="208"/>
        <v>7.6257899934572937E-2</v>
      </c>
      <c r="Z1035" s="10">
        <f t="shared" si="218"/>
        <v>0.27614832958859797</v>
      </c>
      <c r="AA1035" s="10"/>
    </row>
    <row r="1036" spans="6:27" x14ac:dyDescent="0.2">
      <c r="F1036">
        <v>0.49242465189815054</v>
      </c>
      <c r="G1036" s="1">
        <f t="shared" si="207"/>
        <v>492.42465189815056</v>
      </c>
      <c r="H1036">
        <v>67.090846936772635</v>
      </c>
      <c r="I1036" s="1">
        <v>700</v>
      </c>
      <c r="J1036" s="1"/>
      <c r="K1036" s="5">
        <v>0.21094864407186628</v>
      </c>
      <c r="L1036" s="4">
        <f t="shared" si="209"/>
        <v>210.94864407186628</v>
      </c>
      <c r="M1036" s="5">
        <v>99.189767320011384</v>
      </c>
      <c r="N1036" s="4">
        <v>700</v>
      </c>
      <c r="P1036" s="8">
        <f t="shared" si="213"/>
        <v>376.31724121074211</v>
      </c>
      <c r="Q1036" s="8">
        <f t="shared" si="210"/>
        <v>27346.77291967981</v>
      </c>
      <c r="R1036" s="10">
        <f t="shared" si="214"/>
        <v>0.61454346957329475</v>
      </c>
      <c r="S1036" s="8">
        <f t="shared" si="215"/>
        <v>237.43738268455178</v>
      </c>
      <c r="T1036" s="8">
        <f t="shared" si="211"/>
        <v>701.65327329117542</v>
      </c>
      <c r="U1036" s="10">
        <f t="shared" si="216"/>
        <v>0.12556960832448524</v>
      </c>
      <c r="V1036" s="10"/>
      <c r="W1036" s="8">
        <f t="shared" si="217"/>
        <v>227.33168063768491</v>
      </c>
      <c r="X1036" s="8">
        <f t="shared" si="212"/>
        <v>268.40388711695022</v>
      </c>
      <c r="Y1036" s="10">
        <f t="shared" si="208"/>
        <v>6.0316387794739782E-3</v>
      </c>
      <c r="Z1036" s="10">
        <f t="shared" si="218"/>
        <v>7.7663625845526801E-2</v>
      </c>
      <c r="AA1036" s="10"/>
    </row>
    <row r="1037" spans="6:27" x14ac:dyDescent="0.2">
      <c r="F1037">
        <v>0.42690921816014848</v>
      </c>
      <c r="G1037" s="1">
        <f t="shared" si="207"/>
        <v>426.9092181601485</v>
      </c>
      <c r="H1037">
        <v>67.543275823313735</v>
      </c>
      <c r="I1037" s="1">
        <v>700</v>
      </c>
      <c r="J1037" s="1"/>
      <c r="K1037" s="5">
        <v>0.23837152854851312</v>
      </c>
      <c r="L1037" s="4">
        <f t="shared" si="209"/>
        <v>238.37152854851311</v>
      </c>
      <c r="M1037" s="5">
        <v>100.61425930538928</v>
      </c>
      <c r="N1037" s="4">
        <v>700</v>
      </c>
      <c r="P1037" s="8">
        <f t="shared" si="213"/>
        <v>365.57558463273546</v>
      </c>
      <c r="Q1037" s="8">
        <f t="shared" si="210"/>
        <v>16180.871884277984</v>
      </c>
      <c r="R1037" s="10">
        <f t="shared" si="214"/>
        <v>0.28476929266526352</v>
      </c>
      <c r="S1037" s="8">
        <f t="shared" si="215"/>
        <v>230.91710622480124</v>
      </c>
      <c r="T1037" s="8">
        <f t="shared" si="211"/>
        <v>55.568412180253837</v>
      </c>
      <c r="U1037" s="10">
        <f t="shared" si="216"/>
        <v>3.1272284777897674E-2</v>
      </c>
      <c r="V1037" s="10"/>
      <c r="W1037" s="8">
        <f t="shared" si="217"/>
        <v>220.97279186903043</v>
      </c>
      <c r="X1037" s="8">
        <f t="shared" si="212"/>
        <v>302.71603804197605</v>
      </c>
      <c r="Y1037" s="10">
        <f t="shared" si="208"/>
        <v>5.3275393716826951E-3</v>
      </c>
      <c r="Z1037" s="10">
        <f t="shared" si="218"/>
        <v>7.2989995010841691E-2</v>
      </c>
      <c r="AA1037" s="10"/>
    </row>
    <row r="1038" spans="6:27" x14ac:dyDescent="0.2">
      <c r="F1038">
        <v>0.49933237762769089</v>
      </c>
      <c r="G1038" s="1">
        <f t="shared" si="207"/>
        <v>499.3323776276909</v>
      </c>
      <c r="H1038">
        <v>67.700622691653166</v>
      </c>
      <c r="I1038" s="1">
        <v>700</v>
      </c>
      <c r="J1038" s="1"/>
      <c r="K1038" s="5">
        <v>0.17402131584876274</v>
      </c>
      <c r="L1038" s="4">
        <f t="shared" si="209"/>
        <v>174.02131584876273</v>
      </c>
      <c r="M1038" s="5">
        <v>100.70378357700093</v>
      </c>
      <c r="N1038" s="4">
        <v>700</v>
      </c>
      <c r="P1038" s="8">
        <f t="shared" si="213"/>
        <v>364.91689577706546</v>
      </c>
      <c r="Q1038" s="8">
        <f t="shared" si="210"/>
        <v>36441.122436163016</v>
      </c>
      <c r="R1038" s="10">
        <f t="shared" si="214"/>
        <v>1.2033358318815874</v>
      </c>
      <c r="S1038" s="8">
        <f t="shared" si="215"/>
        <v>230.51724320268812</v>
      </c>
      <c r="T1038" s="8">
        <f t="shared" si="211"/>
        <v>3191.7898075800158</v>
      </c>
      <c r="U1038" s="10">
        <f t="shared" si="216"/>
        <v>0.32464946652296606</v>
      </c>
      <c r="V1038" s="10"/>
      <c r="W1038" s="8">
        <f t="shared" si="217"/>
        <v>220.58311421464145</v>
      </c>
      <c r="X1038" s="8">
        <f t="shared" si="212"/>
        <v>2168.0010670647471</v>
      </c>
      <c r="Y1038" s="10">
        <f t="shared" si="208"/>
        <v>7.1590368055392359E-2</v>
      </c>
      <c r="Z1038" s="10">
        <f t="shared" si="218"/>
        <v>0.26756376446632746</v>
      </c>
      <c r="AA1038" s="10"/>
    </row>
    <row r="1039" spans="6:27" x14ac:dyDescent="0.2">
      <c r="F1039">
        <v>0.40787988420622867</v>
      </c>
      <c r="G1039" s="1">
        <f t="shared" si="207"/>
        <v>407.87988420622867</v>
      </c>
      <c r="H1039">
        <v>68.55877953777825</v>
      </c>
      <c r="I1039" s="1">
        <v>700</v>
      </c>
      <c r="J1039" s="1"/>
      <c r="K1039" s="5">
        <v>0.20127269287020658</v>
      </c>
      <c r="L1039" s="4">
        <f t="shared" si="209"/>
        <v>201.27269287020658</v>
      </c>
      <c r="M1039" s="5">
        <v>101.25206692567291</v>
      </c>
      <c r="N1039" s="4">
        <v>700</v>
      </c>
      <c r="P1039" s="8">
        <f t="shared" si="213"/>
        <v>360.92383355692408</v>
      </c>
      <c r="Q1039" s="8">
        <f t="shared" si="210"/>
        <v>25488.486722570062</v>
      </c>
      <c r="R1039" s="10">
        <f t="shared" si="214"/>
        <v>0.62917917182448424</v>
      </c>
      <c r="S1039" s="8">
        <f t="shared" si="215"/>
        <v>228.0931281297872</v>
      </c>
      <c r="T1039" s="8">
        <f t="shared" si="211"/>
        <v>719.33574751335539</v>
      </c>
      <c r="U1039" s="10">
        <f t="shared" si="216"/>
        <v>0.1332542178330974</v>
      </c>
      <c r="V1039" s="10"/>
      <c r="W1039" s="8">
        <f t="shared" si="217"/>
        <v>218.2214579244646</v>
      </c>
      <c r="X1039" s="8">
        <f t="shared" si="212"/>
        <v>287.2606368644378</v>
      </c>
      <c r="Y1039" s="10">
        <f t="shared" si="208"/>
        <v>7.0909823547938211E-3</v>
      </c>
      <c r="Z1039" s="10">
        <f t="shared" si="218"/>
        <v>8.4207970850708788E-2</v>
      </c>
      <c r="AA1039" s="10"/>
    </row>
    <row r="1040" spans="6:27" x14ac:dyDescent="0.2">
      <c r="F1040">
        <v>0.45489952422723151</v>
      </c>
      <c r="G1040" s="1">
        <f t="shared" si="207"/>
        <v>454.8995242272315</v>
      </c>
      <c r="H1040">
        <v>70.084587039670467</v>
      </c>
      <c r="I1040" s="1">
        <v>700</v>
      </c>
      <c r="J1040" s="1"/>
      <c r="K1040" s="5">
        <v>0.21301000154419636</v>
      </c>
      <c r="L1040" s="4">
        <f t="shared" si="209"/>
        <v>213.01000154419637</v>
      </c>
      <c r="M1040" s="5">
        <v>102.31665513028004</v>
      </c>
      <c r="N1040" s="4">
        <v>700</v>
      </c>
      <c r="P1040" s="8">
        <f t="shared" si="213"/>
        <v>353.36712135881356</v>
      </c>
      <c r="Q1040" s="8">
        <f t="shared" si="210"/>
        <v>19700.121082654805</v>
      </c>
      <c r="R1040" s="10">
        <f t="shared" si="214"/>
        <v>0.43417909036310093</v>
      </c>
      <c r="S1040" s="8">
        <f t="shared" si="215"/>
        <v>223.50512887510678</v>
      </c>
      <c r="T1040" s="8">
        <f t="shared" si="211"/>
        <v>110.1476976920226</v>
      </c>
      <c r="U1040" s="10">
        <f t="shared" si="216"/>
        <v>4.9270584736993327E-2</v>
      </c>
      <c r="V1040" s="10"/>
      <c r="W1040" s="8">
        <f t="shared" si="217"/>
        <v>213.75500918670366</v>
      </c>
      <c r="X1040" s="8">
        <f t="shared" si="212"/>
        <v>0.55503638739426908</v>
      </c>
      <c r="Y1040" s="10">
        <f t="shared" si="208"/>
        <v>1.223267576814254E-5</v>
      </c>
      <c r="Z1040" s="10">
        <f t="shared" si="218"/>
        <v>3.497524234103681E-3</v>
      </c>
      <c r="AA1040" s="10"/>
    </row>
    <row r="1041" spans="6:27" x14ac:dyDescent="0.2">
      <c r="F1041">
        <v>0.46639567042311209</v>
      </c>
      <c r="G1041" s="1">
        <f t="shared" si="207"/>
        <v>466.39567042311211</v>
      </c>
      <c r="H1041">
        <v>70.286153118584465</v>
      </c>
      <c r="I1041" s="1">
        <v>700</v>
      </c>
      <c r="J1041" s="1"/>
      <c r="K1041" s="5">
        <v>0.1642707700873336</v>
      </c>
      <c r="L1041" s="4">
        <f t="shared" si="209"/>
        <v>164.2707700873336</v>
      </c>
      <c r="M1041" s="5">
        <v>102.93914704133761</v>
      </c>
      <c r="N1041" s="4">
        <v>700</v>
      </c>
      <c r="P1041" s="8">
        <f t="shared" si="213"/>
        <v>349.06491371602669</v>
      </c>
      <c r="Q1041" s="8">
        <f t="shared" si="210"/>
        <v>34148.875519462053</v>
      </c>
      <c r="R1041" s="10">
        <f t="shared" si="214"/>
        <v>1.2654815602917295</v>
      </c>
      <c r="S1041" s="8">
        <f t="shared" si="215"/>
        <v>220.89278443451352</v>
      </c>
      <c r="T1041" s="8">
        <f t="shared" si="211"/>
        <v>3206.052508732248</v>
      </c>
      <c r="U1041" s="10">
        <f t="shared" si="216"/>
        <v>0.34468709385776392</v>
      </c>
      <c r="V1041" s="10"/>
      <c r="W1041" s="8">
        <f t="shared" si="217"/>
        <v>211.21382148399465</v>
      </c>
      <c r="X1041" s="8">
        <f t="shared" si="212"/>
        <v>2203.6500744295608</v>
      </c>
      <c r="Y1041" s="10">
        <f t="shared" si="208"/>
        <v>8.1662382497391162E-2</v>
      </c>
      <c r="Z1041" s="10">
        <f t="shared" si="218"/>
        <v>0.28576630749161308</v>
      </c>
      <c r="AA1041" s="10"/>
    </row>
    <row r="1042" spans="6:27" x14ac:dyDescent="0.2">
      <c r="F1042">
        <v>0.39224639769606701</v>
      </c>
      <c r="G1042" s="1">
        <f t="shared" si="207"/>
        <v>392.24639769606699</v>
      </c>
      <c r="H1042">
        <v>70.578069365924648</v>
      </c>
      <c r="I1042" s="1">
        <v>700</v>
      </c>
      <c r="J1042" s="1"/>
      <c r="K1042" s="5">
        <v>0.16086957315308209</v>
      </c>
      <c r="L1042" s="4">
        <f t="shared" si="209"/>
        <v>160.86957315308209</v>
      </c>
      <c r="M1042" s="5">
        <v>104.11352907558984</v>
      </c>
      <c r="N1042" s="4">
        <v>700</v>
      </c>
      <c r="P1042" s="8">
        <f t="shared" si="213"/>
        <v>341.1729889700369</v>
      </c>
      <c r="Q1042" s="8">
        <f t="shared" si="210"/>
        <v>32509.32175526171</v>
      </c>
      <c r="R1042" s="10">
        <f t="shared" si="214"/>
        <v>1.2562037627345541</v>
      </c>
      <c r="S1042" s="8">
        <f t="shared" si="215"/>
        <v>216.10011383393305</v>
      </c>
      <c r="T1042" s="8">
        <f t="shared" si="211"/>
        <v>3050.4126238991335</v>
      </c>
      <c r="U1042" s="10">
        <f t="shared" si="216"/>
        <v>0.34332496567448501</v>
      </c>
      <c r="V1042" s="10"/>
      <c r="W1042" s="8">
        <f t="shared" si="217"/>
        <v>206.5553612790971</v>
      </c>
      <c r="X1042" s="8">
        <f t="shared" si="212"/>
        <v>2087.1912366951342</v>
      </c>
      <c r="Y1042" s="10">
        <f t="shared" si="208"/>
        <v>8.0651866711388659E-2</v>
      </c>
      <c r="Z1042" s="10">
        <f t="shared" si="218"/>
        <v>0.28399272299020034</v>
      </c>
      <c r="AA1042" s="10"/>
    </row>
    <row r="1043" spans="6:27" x14ac:dyDescent="0.2">
      <c r="F1043">
        <v>0.37175620505871648</v>
      </c>
      <c r="G1043" s="1">
        <f t="shared" si="207"/>
        <v>371.75620505871649</v>
      </c>
      <c r="H1043">
        <v>71.050950692017182</v>
      </c>
      <c r="I1043" s="1">
        <v>700</v>
      </c>
      <c r="J1043" s="1"/>
      <c r="K1043" s="5">
        <v>0.18755226362358074</v>
      </c>
      <c r="L1043" s="4">
        <f t="shared" si="209"/>
        <v>187.55226362358073</v>
      </c>
      <c r="M1043" s="5">
        <v>104.798160033404</v>
      </c>
      <c r="N1043" s="4">
        <v>700</v>
      </c>
      <c r="P1043" s="8">
        <f t="shared" si="213"/>
        <v>336.70299620465113</v>
      </c>
      <c r="Q1043" s="8">
        <f t="shared" si="210"/>
        <v>22245.941029469974</v>
      </c>
      <c r="R1043" s="10">
        <f t="shared" si="214"/>
        <v>0.63242082348294981</v>
      </c>
      <c r="S1043" s="8">
        <f t="shared" si="215"/>
        <v>213.38515765146138</v>
      </c>
      <c r="T1043" s="8">
        <f t="shared" si="211"/>
        <v>667.33841385571202</v>
      </c>
      <c r="U1043" s="10">
        <f t="shared" si="216"/>
        <v>0.13773704208511997</v>
      </c>
      <c r="V1043" s="10"/>
      <c r="W1043" s="8">
        <f t="shared" si="217"/>
        <v>203.91853227574694</v>
      </c>
      <c r="X1043" s="8">
        <f t="shared" si="212"/>
        <v>267.85474959487846</v>
      </c>
      <c r="Y1043" s="10">
        <f t="shared" si="208"/>
        <v>7.6147339008139211E-3</v>
      </c>
      <c r="Z1043" s="10">
        <f t="shared" si="218"/>
        <v>8.7262442670451995E-2</v>
      </c>
      <c r="AA1043" s="10"/>
    </row>
    <row r="1044" spans="6:27" x14ac:dyDescent="0.2">
      <c r="F1044">
        <v>0.44459636809368991</v>
      </c>
      <c r="G1044" s="1">
        <f t="shared" si="207"/>
        <v>444.59636809368993</v>
      </c>
      <c r="H1044">
        <v>71.132221953886372</v>
      </c>
      <c r="I1044" s="1">
        <v>700</v>
      </c>
      <c r="J1044" s="1"/>
      <c r="K1044" s="5">
        <v>0.16953469482746744</v>
      </c>
      <c r="L1044" s="4">
        <f t="shared" si="209"/>
        <v>169.53469482746743</v>
      </c>
      <c r="M1044" s="5">
        <v>108.51456271274543</v>
      </c>
      <c r="N1044" s="4">
        <v>700</v>
      </c>
      <c r="P1044" s="8">
        <f t="shared" si="213"/>
        <v>313.9949690796675</v>
      </c>
      <c r="Q1044" s="8">
        <f t="shared" si="210"/>
        <v>20868.770837020857</v>
      </c>
      <c r="R1044" s="10">
        <f t="shared" si="214"/>
        <v>0.72607200540765104</v>
      </c>
      <c r="S1044" s="8">
        <f t="shared" si="215"/>
        <v>199.58781121379556</v>
      </c>
      <c r="T1044" s="8">
        <f t="shared" si="211"/>
        <v>903.18980453018423</v>
      </c>
      <c r="U1044" s="10">
        <f t="shared" si="216"/>
        <v>0.17726823655130103</v>
      </c>
      <c r="V1044" s="10"/>
      <c r="W1044" s="8">
        <f t="shared" si="217"/>
        <v>190.54156451173799</v>
      </c>
      <c r="X1044" s="8">
        <f t="shared" si="212"/>
        <v>441.28857393192527</v>
      </c>
      <c r="Y1044" s="10">
        <f t="shared" si="208"/>
        <v>1.5353433239577208E-2</v>
      </c>
      <c r="Z1044" s="10">
        <f t="shared" si="218"/>
        <v>0.12390897158631092</v>
      </c>
      <c r="AA1044" s="10"/>
    </row>
    <row r="1045" spans="6:27" x14ac:dyDescent="0.2">
      <c r="F1045">
        <v>0.47063121253648499</v>
      </c>
      <c r="G1045" s="1">
        <f t="shared" si="207"/>
        <v>470.63121253648501</v>
      </c>
      <c r="H1045">
        <v>72.122413085602275</v>
      </c>
      <c r="I1045" s="1">
        <v>700</v>
      </c>
      <c r="J1045" s="1"/>
      <c r="K1045" s="5">
        <v>0.14626135927002118</v>
      </c>
      <c r="L1045" s="4">
        <f t="shared" si="209"/>
        <v>146.26135927002119</v>
      </c>
      <c r="M1045" s="5">
        <v>109.12144096442107</v>
      </c>
      <c r="N1045" s="4">
        <v>700</v>
      </c>
      <c r="P1045" s="8">
        <f t="shared" si="213"/>
        <v>310.52001689636768</v>
      </c>
      <c r="Q1045" s="8">
        <f t="shared" si="210"/>
        <v>26980.906605209315</v>
      </c>
      <c r="R1045" s="10">
        <f t="shared" si="214"/>
        <v>1.2612388162140136</v>
      </c>
      <c r="S1045" s="8">
        <f t="shared" si="215"/>
        <v>197.47557552963437</v>
      </c>
      <c r="T1045" s="8">
        <f t="shared" si="211"/>
        <v>2622.895947086427</v>
      </c>
      <c r="U1045" s="10">
        <f t="shared" si="216"/>
        <v>0.35015547862551849</v>
      </c>
      <c r="V1045" s="10"/>
      <c r="W1045" s="8">
        <f t="shared" si="217"/>
        <v>188.49710898465801</v>
      </c>
      <c r="X1045" s="8">
        <f t="shared" si="212"/>
        <v>1783.8585539574447</v>
      </c>
      <c r="Y1045" s="10">
        <f t="shared" si="208"/>
        <v>8.3387548232057462E-2</v>
      </c>
      <c r="Z1045" s="10">
        <f t="shared" si="218"/>
        <v>0.28876902228607809</v>
      </c>
      <c r="AA1045" s="10"/>
    </row>
    <row r="1046" spans="6:27" x14ac:dyDescent="0.2">
      <c r="F1046">
        <v>0.37030810620763266</v>
      </c>
      <c r="G1046" s="1">
        <f t="shared" si="207"/>
        <v>370.30810620763265</v>
      </c>
      <c r="H1046">
        <v>72.253680162137002</v>
      </c>
      <c r="I1046" s="1">
        <v>700</v>
      </c>
      <c r="J1046" s="1"/>
      <c r="K1046" s="5">
        <v>0.18918525753828361</v>
      </c>
      <c r="L1046" s="4">
        <f t="shared" si="209"/>
        <v>189.18525753828359</v>
      </c>
      <c r="M1046" s="5">
        <v>109.31550831475617</v>
      </c>
      <c r="N1046" s="4">
        <v>700</v>
      </c>
      <c r="P1046" s="8">
        <f t="shared" si="213"/>
        <v>309.42178977863841</v>
      </c>
      <c r="Q1046" s="8">
        <f t="shared" si="210"/>
        <v>14456.823685185884</v>
      </c>
      <c r="R1046" s="10">
        <f t="shared" si="214"/>
        <v>0.40392273966473508</v>
      </c>
      <c r="S1046" s="8">
        <f t="shared" si="215"/>
        <v>196.80796906365418</v>
      </c>
      <c r="T1046" s="8">
        <f t="shared" si="211"/>
        <v>58.105730999017631</v>
      </c>
      <c r="U1046" s="10">
        <f t="shared" si="216"/>
        <v>4.0292312543582079E-2</v>
      </c>
      <c r="V1046" s="10"/>
      <c r="W1046" s="8">
        <f t="shared" si="217"/>
        <v>187.85111370771816</v>
      </c>
      <c r="X1046" s="8">
        <f t="shared" si="212"/>
        <v>1.7799397606358196</v>
      </c>
      <c r="Y1046" s="10">
        <f t="shared" si="208"/>
        <v>4.9731404367263593E-5</v>
      </c>
      <c r="Z1046" s="10">
        <f t="shared" si="218"/>
        <v>7.0520496571751107E-3</v>
      </c>
      <c r="AA1046" s="10"/>
    </row>
    <row r="1047" spans="6:27" x14ac:dyDescent="0.2">
      <c r="F1047">
        <v>0.44583739190755012</v>
      </c>
      <c r="G1047" s="1">
        <f t="shared" si="207"/>
        <v>445.83739190755011</v>
      </c>
      <c r="H1047">
        <v>72.772851501855996</v>
      </c>
      <c r="I1047" s="1">
        <v>700</v>
      </c>
      <c r="J1047" s="1"/>
      <c r="K1047" s="5">
        <v>0.14311832349879211</v>
      </c>
      <c r="L1047" s="4">
        <f t="shared" si="209"/>
        <v>143.11832349879211</v>
      </c>
      <c r="M1047" s="5">
        <v>109.53146568837802</v>
      </c>
      <c r="N1047" s="4">
        <v>700</v>
      </c>
      <c r="P1047" s="8">
        <f t="shared" si="213"/>
        <v>308.20698879975595</v>
      </c>
      <c r="Q1047" s="8">
        <f t="shared" si="210"/>
        <v>27254.267410853663</v>
      </c>
      <c r="R1047" s="10">
        <f t="shared" si="214"/>
        <v>1.330589317166301</v>
      </c>
      <c r="S1047" s="8">
        <f t="shared" si="215"/>
        <v>196.06946726163309</v>
      </c>
      <c r="T1047" s="8">
        <f t="shared" si="211"/>
        <v>2803.8236257930539</v>
      </c>
      <c r="U1047" s="10">
        <f t="shared" si="216"/>
        <v>0.36998158215071519</v>
      </c>
      <c r="V1047" s="10"/>
      <c r="W1047" s="8">
        <f t="shared" si="217"/>
        <v>187.13662322572003</v>
      </c>
      <c r="X1047" s="8">
        <f t="shared" si="212"/>
        <v>1937.6107108496626</v>
      </c>
      <c r="Y1047" s="10">
        <f t="shared" si="208"/>
        <v>9.4596713014448636E-2</v>
      </c>
      <c r="Z1047" s="10">
        <f t="shared" si="218"/>
        <v>0.30756578648225591</v>
      </c>
      <c r="AA1047" s="10"/>
    </row>
    <row r="1048" spans="6:27" x14ac:dyDescent="0.2">
      <c r="F1048">
        <v>0.34605494413593058</v>
      </c>
      <c r="G1048" s="1">
        <f t="shared" si="207"/>
        <v>346.05494413593055</v>
      </c>
      <c r="H1048">
        <v>73.392428429569136</v>
      </c>
      <c r="I1048" s="1">
        <v>700</v>
      </c>
      <c r="J1048" s="1"/>
      <c r="K1048" s="5">
        <v>0.24651505795367454</v>
      </c>
      <c r="L1048" s="4">
        <f t="shared" si="209"/>
        <v>246.51505795367453</v>
      </c>
      <c r="M1048" s="5">
        <v>111.69284426876588</v>
      </c>
      <c r="N1048" s="4">
        <v>700</v>
      </c>
      <c r="P1048" s="8">
        <f t="shared" si="213"/>
        <v>296.4585184470551</v>
      </c>
      <c r="Q1048" s="8">
        <f t="shared" si="210"/>
        <v>2494.349246053866</v>
      </c>
      <c r="R1048" s="10">
        <f t="shared" si="214"/>
        <v>4.104595417689931E-2</v>
      </c>
      <c r="S1048" s="8">
        <f t="shared" si="215"/>
        <v>188.92557050833503</v>
      </c>
      <c r="T1048" s="8">
        <f t="shared" si="211"/>
        <v>3316.5490642169161</v>
      </c>
      <c r="U1048" s="10">
        <f t="shared" si="216"/>
        <v>0.23361448149817202</v>
      </c>
      <c r="V1048" s="10"/>
      <c r="W1048" s="8">
        <f t="shared" si="217"/>
        <v>180.23068663569643</v>
      </c>
      <c r="X1048" s="8">
        <f t="shared" si="212"/>
        <v>4393.6178810195979</v>
      </c>
      <c r="Y1048" s="10">
        <f t="shared" si="208"/>
        <v>7.2299513991651077E-2</v>
      </c>
      <c r="Z1048" s="10">
        <f t="shared" si="218"/>
        <v>0.26888568945120728</v>
      </c>
      <c r="AA1048" s="10"/>
    </row>
    <row r="1049" spans="6:27" x14ac:dyDescent="0.2">
      <c r="F1049">
        <v>0.38788303012077285</v>
      </c>
      <c r="G1049" s="1">
        <f t="shared" si="207"/>
        <v>387.88303012077284</v>
      </c>
      <c r="H1049">
        <v>74.509257384607722</v>
      </c>
      <c r="I1049" s="1">
        <v>700</v>
      </c>
      <c r="J1049" s="1"/>
      <c r="K1049" s="5">
        <v>0.13381088289173426</v>
      </c>
      <c r="L1049" s="4">
        <f t="shared" si="209"/>
        <v>133.81088289173425</v>
      </c>
      <c r="M1049" s="5">
        <v>112.93512913315467</v>
      </c>
      <c r="N1049" s="4">
        <v>700</v>
      </c>
      <c r="P1049" s="8">
        <f t="shared" si="213"/>
        <v>290.02754707151178</v>
      </c>
      <c r="Q1049" s="8">
        <f t="shared" si="210"/>
        <v>24403.646167457387</v>
      </c>
      <c r="R1049" s="10">
        <f t="shared" si="214"/>
        <v>1.3629246523153677</v>
      </c>
      <c r="S1049" s="8">
        <f t="shared" si="215"/>
        <v>185.01361706311576</v>
      </c>
      <c r="T1049" s="8">
        <f t="shared" si="211"/>
        <v>2621.7199866251594</v>
      </c>
      <c r="U1049" s="10">
        <f t="shared" si="216"/>
        <v>0.38264999875091921</v>
      </c>
      <c r="V1049" s="10"/>
      <c r="W1049" s="8">
        <f t="shared" si="217"/>
        <v>176.45338824456826</v>
      </c>
      <c r="X1049" s="8">
        <f t="shared" si="212"/>
        <v>1818.3832627664769</v>
      </c>
      <c r="Y1049" s="10">
        <f t="shared" si="208"/>
        <v>0.10155529051584757</v>
      </c>
      <c r="Z1049" s="10">
        <f t="shared" si="218"/>
        <v>0.31867740822946261</v>
      </c>
      <c r="AA1049" s="10"/>
    </row>
    <row r="1050" spans="6:27" x14ac:dyDescent="0.2">
      <c r="F1050">
        <v>0.3322335973346135</v>
      </c>
      <c r="G1050" s="1">
        <f t="shared" si="207"/>
        <v>332.23359733461348</v>
      </c>
      <c r="H1050">
        <v>74.972641885620604</v>
      </c>
      <c r="I1050" s="1">
        <v>700</v>
      </c>
      <c r="J1050" s="1"/>
      <c r="K1050" s="5">
        <v>0.18942882817428106</v>
      </c>
      <c r="L1050" s="4">
        <f t="shared" si="209"/>
        <v>189.42882817428105</v>
      </c>
      <c r="M1050" s="5">
        <v>113.06091303701317</v>
      </c>
      <c r="N1050" s="4">
        <v>700</v>
      </c>
      <c r="P1050" s="8">
        <f t="shared" si="213"/>
        <v>289.38890054032083</v>
      </c>
      <c r="Q1050" s="8">
        <f t="shared" si="210"/>
        <v>9992.0160674239105</v>
      </c>
      <c r="R1050" s="10">
        <f t="shared" si="214"/>
        <v>0.27845881994910221</v>
      </c>
      <c r="S1050" s="8">
        <f t="shared" si="215"/>
        <v>184.62506775878509</v>
      </c>
      <c r="T1050" s="8">
        <f t="shared" si="211"/>
        <v>23.076114129485902</v>
      </c>
      <c r="U1050" s="10">
        <f t="shared" si="216"/>
        <v>2.5359183508628015E-2</v>
      </c>
      <c r="V1050" s="10"/>
      <c r="W1050" s="8">
        <f t="shared" si="217"/>
        <v>176.07838069828628</v>
      </c>
      <c r="X1050" s="8">
        <f t="shared" si="212"/>
        <v>178.23444780929512</v>
      </c>
      <c r="Y1050" s="10">
        <f t="shared" si="208"/>
        <v>4.9670610691933941E-3</v>
      </c>
      <c r="Z1050" s="10">
        <f t="shared" si="218"/>
        <v>7.0477379840580015E-2</v>
      </c>
      <c r="AA1050" s="10"/>
    </row>
    <row r="1051" spans="6:27" x14ac:dyDescent="0.2">
      <c r="F1051">
        <v>0.32051785252771287</v>
      </c>
      <c r="G1051" s="1">
        <f t="shared" si="207"/>
        <v>320.51785252771288</v>
      </c>
      <c r="H1051">
        <v>75.769634238624718</v>
      </c>
      <c r="I1051" s="1">
        <v>700</v>
      </c>
      <c r="J1051" s="1"/>
      <c r="K1051" s="5">
        <v>0.15504152742708083</v>
      </c>
      <c r="L1051" s="4">
        <f t="shared" si="209"/>
        <v>155.04152742708084</v>
      </c>
      <c r="M1051" s="5">
        <v>113.97668897189794</v>
      </c>
      <c r="N1051" s="4">
        <v>700</v>
      </c>
      <c r="P1051" s="8">
        <f t="shared" si="213"/>
        <v>284.80650932564072</v>
      </c>
      <c r="Q1051" s="8">
        <f t="shared" si="210"/>
        <v>16838.950527133573</v>
      </c>
      <c r="R1051" s="10">
        <f t="shared" si="214"/>
        <v>0.7005174279411378</v>
      </c>
      <c r="S1051" s="8">
        <f t="shared" si="215"/>
        <v>181.83682408715035</v>
      </c>
      <c r="T1051" s="8">
        <f t="shared" si="211"/>
        <v>717.98792310113231</v>
      </c>
      <c r="U1051" s="10">
        <f t="shared" si="216"/>
        <v>0.17282657817385011</v>
      </c>
      <c r="V1051" s="10"/>
      <c r="W1051" s="8">
        <f t="shared" si="217"/>
        <v>173.38819772784083</v>
      </c>
      <c r="X1051" s="8">
        <f t="shared" si="212"/>
        <v>336.6003111247889</v>
      </c>
      <c r="Y1051" s="10">
        <f t="shared" si="208"/>
        <v>1.4002914481717536E-2</v>
      </c>
      <c r="Z1051" s="10">
        <f t="shared" si="218"/>
        <v>0.11833391095420423</v>
      </c>
      <c r="AA1051" s="10"/>
    </row>
    <row r="1052" spans="6:27" x14ac:dyDescent="0.2">
      <c r="F1052">
        <v>0.39068850813505529</v>
      </c>
      <c r="G1052" s="1">
        <f t="shared" si="207"/>
        <v>390.68850813505532</v>
      </c>
      <c r="H1052">
        <v>75.895145308214808</v>
      </c>
      <c r="I1052" s="1">
        <v>700</v>
      </c>
      <c r="J1052" s="1"/>
      <c r="K1052" s="5">
        <v>0.12425653507989498</v>
      </c>
      <c r="L1052" s="4">
        <f t="shared" si="209"/>
        <v>124.25653507989497</v>
      </c>
      <c r="M1052" s="5">
        <v>118.43429270709409</v>
      </c>
      <c r="N1052" s="4">
        <v>700</v>
      </c>
      <c r="P1052" s="8">
        <f t="shared" si="213"/>
        <v>264.08020410140313</v>
      </c>
      <c r="Q1052" s="8">
        <f t="shared" si="210"/>
        <v>19550.65841863626</v>
      </c>
      <c r="R1052" s="10">
        <f t="shared" si="214"/>
        <v>1.2662600633695638</v>
      </c>
      <c r="S1052" s="8">
        <f t="shared" si="215"/>
        <v>169.21722779512064</v>
      </c>
      <c r="T1052" s="8">
        <f t="shared" si="211"/>
        <v>2021.463889432946</v>
      </c>
      <c r="U1052" s="10">
        <f t="shared" si="216"/>
        <v>0.36183765052129169</v>
      </c>
      <c r="V1052" s="10"/>
      <c r="W1052" s="8">
        <f t="shared" si="217"/>
        <v>161.23171170001831</v>
      </c>
      <c r="X1052" s="8">
        <f t="shared" si="212"/>
        <v>1367.1636860893152</v>
      </c>
      <c r="Y1052" s="10">
        <f t="shared" si="208"/>
        <v>8.8548668730962371E-2</v>
      </c>
      <c r="Z1052" s="10">
        <f t="shared" si="218"/>
        <v>0.29757128344476114</v>
      </c>
      <c r="AA1052" s="10"/>
    </row>
    <row r="1053" spans="6:27" x14ac:dyDescent="0.2">
      <c r="F1053">
        <v>0.39627081592585001</v>
      </c>
      <c r="G1053" s="1">
        <f t="shared" si="207"/>
        <v>396.27081592585</v>
      </c>
      <c r="H1053">
        <v>76.922716559114036</v>
      </c>
      <c r="I1053" s="1">
        <v>700</v>
      </c>
      <c r="J1053" s="1"/>
      <c r="K1053" s="5">
        <v>0.1326662316217827</v>
      </c>
      <c r="L1053" s="4">
        <f t="shared" si="209"/>
        <v>132.66623162178271</v>
      </c>
      <c r="M1053" s="5">
        <v>119.06361243597816</v>
      </c>
      <c r="N1053" s="4">
        <v>700</v>
      </c>
      <c r="P1053" s="8">
        <f t="shared" si="213"/>
        <v>261.34997631854651</v>
      </c>
      <c r="Q1053" s="8">
        <f t="shared" si="210"/>
        <v>16559.506149181885</v>
      </c>
      <c r="R1053" s="10">
        <f t="shared" si="214"/>
        <v>0.94086344279188572</v>
      </c>
      <c r="S1053" s="8">
        <f t="shared" si="215"/>
        <v>167.55375063635881</v>
      </c>
      <c r="T1053" s="8">
        <f t="shared" si="211"/>
        <v>1217.138982992409</v>
      </c>
      <c r="U1053" s="10">
        <f t="shared" si="216"/>
        <v>0.26297211120035957</v>
      </c>
      <c r="V1053" s="10"/>
      <c r="W1053" s="8">
        <f t="shared" si="217"/>
        <v>159.63161868628612</v>
      </c>
      <c r="X1053" s="8">
        <f t="shared" si="212"/>
        <v>727.13209953848752</v>
      </c>
      <c r="Y1053" s="10">
        <f t="shared" si="208"/>
        <v>4.1313551525814833E-2</v>
      </c>
      <c r="Z1053" s="10">
        <f t="shared" si="218"/>
        <v>0.2032573529440321</v>
      </c>
      <c r="AA1053" s="10"/>
    </row>
    <row r="1054" spans="6:27" x14ac:dyDescent="0.2">
      <c r="F1054">
        <v>0.36989878111560831</v>
      </c>
      <c r="G1054" s="1">
        <f t="shared" si="207"/>
        <v>369.8987811156083</v>
      </c>
      <c r="H1054">
        <v>76.992794728243993</v>
      </c>
      <c r="I1054" s="1">
        <v>700</v>
      </c>
      <c r="J1054" s="1"/>
      <c r="K1054" s="5">
        <v>0.15612902839241979</v>
      </c>
      <c r="L1054" s="4">
        <f t="shared" si="209"/>
        <v>156.1290283924198</v>
      </c>
      <c r="M1054" s="5">
        <v>121.77051975174804</v>
      </c>
      <c r="N1054" s="4">
        <v>700</v>
      </c>
      <c r="P1054" s="8">
        <f t="shared" si="213"/>
        <v>250.10891350363005</v>
      </c>
      <c r="Q1054" s="8">
        <f t="shared" si="210"/>
        <v>8832.2188055162787</v>
      </c>
      <c r="R1054" s="10">
        <f t="shared" si="214"/>
        <v>0.36232850780356413</v>
      </c>
      <c r="S1054" s="8">
        <f t="shared" si="215"/>
        <v>160.70162445820338</v>
      </c>
      <c r="T1054" s="8">
        <f t="shared" si="211"/>
        <v>20.908634780819526</v>
      </c>
      <c r="U1054" s="10">
        <f t="shared" si="216"/>
        <v>2.9287289576225846E-2</v>
      </c>
      <c r="V1054" s="10"/>
      <c r="W1054" s="8">
        <f t="shared" si="217"/>
        <v>153.04626252878109</v>
      </c>
      <c r="X1054" s="8">
        <f t="shared" si="212"/>
        <v>9.5034453700161379</v>
      </c>
      <c r="Y1054" s="10">
        <f t="shared" si="208"/>
        <v>3.8986456922467057E-4</v>
      </c>
      <c r="Z1054" s="10">
        <f t="shared" si="218"/>
        <v>1.9744988458458783E-2</v>
      </c>
      <c r="AA1054" s="10"/>
    </row>
    <row r="1055" spans="6:27" x14ac:dyDescent="0.2">
      <c r="F1055">
        <v>0.31027095446132474</v>
      </c>
      <c r="G1055" s="1">
        <f t="shared" si="207"/>
        <v>310.27095446132472</v>
      </c>
      <c r="H1055">
        <v>77.55964194196558</v>
      </c>
      <c r="I1055" s="1">
        <v>700</v>
      </c>
      <c r="J1055" s="1"/>
      <c r="K1055" s="5">
        <v>0.13726513911469526</v>
      </c>
      <c r="L1055" s="4">
        <f t="shared" si="209"/>
        <v>137.26513911469527</v>
      </c>
      <c r="M1055" s="5">
        <v>122.09215655605406</v>
      </c>
      <c r="N1055" s="4">
        <v>700</v>
      </c>
      <c r="P1055" s="8">
        <f t="shared" si="213"/>
        <v>248.82513725275064</v>
      </c>
      <c r="Q1055" s="8">
        <f t="shared" si="210"/>
        <v>12445.633184562916</v>
      </c>
      <c r="R1055" s="10">
        <f t="shared" si="214"/>
        <v>0.6605359930375384</v>
      </c>
      <c r="S1055" s="8">
        <f t="shared" si="215"/>
        <v>159.91874074918681</v>
      </c>
      <c r="T1055" s="8">
        <f t="shared" si="211"/>
        <v>513.18566701423765</v>
      </c>
      <c r="U1055" s="10">
        <f t="shared" si="216"/>
        <v>0.16503535989252713</v>
      </c>
      <c r="V1055" s="10"/>
      <c r="W1055" s="8">
        <f t="shared" si="217"/>
        <v>152.29443725900813</v>
      </c>
      <c r="X1055" s="8">
        <f t="shared" si="212"/>
        <v>225.879802710646</v>
      </c>
      <c r="Y1055" s="10">
        <f t="shared" si="208"/>
        <v>1.1988280353277959E-2</v>
      </c>
      <c r="Z1055" s="10">
        <f t="shared" si="218"/>
        <v>0.10949100580996578</v>
      </c>
      <c r="AA1055" s="10"/>
    </row>
    <row r="1056" spans="6:27" x14ac:dyDescent="0.2">
      <c r="F1056">
        <v>0.51387208553291697</v>
      </c>
      <c r="G1056" s="1">
        <f t="shared" si="207"/>
        <v>513.87208553291691</v>
      </c>
      <c r="H1056">
        <v>77.613696663434155</v>
      </c>
      <c r="I1056" s="1">
        <v>700</v>
      </c>
      <c r="J1056" s="1"/>
      <c r="K1056" s="5">
        <v>0.15664955293583471</v>
      </c>
      <c r="L1056" s="4">
        <f t="shared" si="209"/>
        <v>156.64955293583472</v>
      </c>
      <c r="M1056" s="5">
        <v>122.36616274567902</v>
      </c>
      <c r="N1056" s="4">
        <v>700</v>
      </c>
      <c r="P1056" s="8">
        <f t="shared" si="213"/>
        <v>247.73983414116159</v>
      </c>
      <c r="Q1056" s="8">
        <f t="shared" si="210"/>
        <v>8297.4393300655265</v>
      </c>
      <c r="R1056" s="10">
        <f t="shared" si="214"/>
        <v>0.33813160504452988</v>
      </c>
      <c r="S1056" s="8">
        <f t="shared" si="215"/>
        <v>159.25683405502198</v>
      </c>
      <c r="T1056" s="8">
        <f t="shared" si="211"/>
        <v>6.7979148344703875</v>
      </c>
      <c r="U1056" s="10">
        <f t="shared" si="216"/>
        <v>1.6644038047495945E-2</v>
      </c>
      <c r="V1056" s="10"/>
      <c r="W1056" s="8">
        <f t="shared" si="217"/>
        <v>151.65888177938075</v>
      </c>
      <c r="X1056" s="8">
        <f t="shared" si="212"/>
        <v>24.906798591861612</v>
      </c>
      <c r="Y1056" s="10">
        <f t="shared" si="208"/>
        <v>1.0149849187653529E-3</v>
      </c>
      <c r="Z1056" s="10">
        <f t="shared" si="218"/>
        <v>3.1858827956554724E-2</v>
      </c>
      <c r="AA1056" s="10"/>
    </row>
    <row r="1057" spans="6:27" x14ac:dyDescent="0.2">
      <c r="F1057">
        <v>0.29237397821489086</v>
      </c>
      <c r="G1057" s="1">
        <f t="shared" si="207"/>
        <v>292.37397821489088</v>
      </c>
      <c r="H1057">
        <v>79.434567327377451</v>
      </c>
      <c r="I1057" s="1">
        <v>700</v>
      </c>
      <c r="J1057" s="1"/>
      <c r="K1057" s="5">
        <v>0.11545404774006832</v>
      </c>
      <c r="L1057" s="4">
        <f t="shared" si="209"/>
        <v>115.45404774006832</v>
      </c>
      <c r="M1057" s="5">
        <v>122.57976524043677</v>
      </c>
      <c r="N1057" s="4">
        <v>700</v>
      </c>
      <c r="P1057" s="8">
        <f t="shared" si="213"/>
        <v>246.89906773171128</v>
      </c>
      <c r="Q1057" s="8">
        <f t="shared" si="210"/>
        <v>17277.793280603419</v>
      </c>
      <c r="R1057" s="10">
        <f t="shared" si="214"/>
        <v>1.2961938198091114</v>
      </c>
      <c r="S1057" s="8">
        <f t="shared" si="215"/>
        <v>158.74402912913337</v>
      </c>
      <c r="T1057" s="8">
        <f t="shared" si="211"/>
        <v>1874.0224886655983</v>
      </c>
      <c r="U1057" s="10">
        <f t="shared" si="216"/>
        <v>0.37495421110334326</v>
      </c>
      <c r="V1057" s="10"/>
      <c r="W1057" s="8">
        <f t="shared" si="217"/>
        <v>151.16655014710219</v>
      </c>
      <c r="X1057" s="8">
        <f t="shared" si="212"/>
        <v>1275.3828281723997</v>
      </c>
      <c r="Y1057" s="10">
        <f t="shared" si="208"/>
        <v>9.5680236064845145E-2</v>
      </c>
      <c r="Z1057" s="10">
        <f t="shared" si="218"/>
        <v>0.30932222045117475</v>
      </c>
      <c r="AA1057" s="10"/>
    </row>
    <row r="1058" spans="6:27" x14ac:dyDescent="0.2">
      <c r="F1058">
        <v>0.34655493645964131</v>
      </c>
      <c r="G1058" s="1">
        <f t="shared" si="207"/>
        <v>346.55493645964128</v>
      </c>
      <c r="H1058">
        <v>79.544656595806103</v>
      </c>
      <c r="I1058" s="1">
        <v>700</v>
      </c>
      <c r="J1058" s="1"/>
      <c r="K1058" s="5">
        <v>0.11115937311685233</v>
      </c>
      <c r="L1058" s="4">
        <f t="shared" si="209"/>
        <v>111.15937311685232</v>
      </c>
      <c r="M1058" s="5">
        <v>124.05511247076578</v>
      </c>
      <c r="N1058" s="4">
        <v>700</v>
      </c>
      <c r="P1058" s="8">
        <f t="shared" si="213"/>
        <v>241.21552175808065</v>
      </c>
      <c r="Q1058" s="8">
        <f t="shared" si="210"/>
        <v>16914.601799389278</v>
      </c>
      <c r="R1058" s="10">
        <f t="shared" si="214"/>
        <v>1.3688933078253867</v>
      </c>
      <c r="S1058" s="8">
        <f t="shared" si="215"/>
        <v>155.276623276219</v>
      </c>
      <c r="T1058" s="8">
        <f t="shared" si="211"/>
        <v>1946.3317616241391</v>
      </c>
      <c r="U1058" s="10">
        <f t="shared" si="216"/>
        <v>0.39688286216754742</v>
      </c>
      <c r="V1058" s="10"/>
      <c r="W1058" s="8">
        <f t="shared" si="217"/>
        <v>147.83890188625759</v>
      </c>
      <c r="X1058" s="8">
        <f t="shared" si="212"/>
        <v>1345.3878307456287</v>
      </c>
      <c r="Y1058" s="10">
        <f t="shared" si="208"/>
        <v>0.1088818063694471</v>
      </c>
      <c r="Z1058" s="10">
        <f t="shared" si="218"/>
        <v>0.32997243274165661</v>
      </c>
      <c r="AA1058" s="10"/>
    </row>
    <row r="1059" spans="6:27" x14ac:dyDescent="0.2">
      <c r="F1059">
        <v>0.38402334467026927</v>
      </c>
      <c r="G1059" s="1">
        <f t="shared" si="207"/>
        <v>384.0233446702693</v>
      </c>
      <c r="H1059">
        <v>79.711771273030806</v>
      </c>
      <c r="I1059" s="1">
        <v>700</v>
      </c>
      <c r="J1059" s="1"/>
      <c r="K1059" s="5">
        <v>0.10435663664718883</v>
      </c>
      <c r="L1059" s="4">
        <f t="shared" si="209"/>
        <v>104.35663664718884</v>
      </c>
      <c r="M1059" s="5">
        <v>127.45398286953153</v>
      </c>
      <c r="N1059" s="4">
        <v>700</v>
      </c>
      <c r="P1059" s="8">
        <f t="shared" si="213"/>
        <v>228.89748557557783</v>
      </c>
      <c r="Q1059" s="8">
        <f t="shared" si="210"/>
        <v>15510.423051803811</v>
      </c>
      <c r="R1059" s="10">
        <f t="shared" si="214"/>
        <v>1.4242410411131605</v>
      </c>
      <c r="S1059" s="8">
        <f t="shared" si="215"/>
        <v>147.75609615910008</v>
      </c>
      <c r="T1059" s="8">
        <f t="shared" si="211"/>
        <v>1883.5130859260235</v>
      </c>
      <c r="U1059" s="10">
        <f t="shared" si="216"/>
        <v>0.4158763726607736</v>
      </c>
      <c r="V1059" s="10"/>
      <c r="W1059" s="8">
        <f t="shared" si="217"/>
        <v>140.62936634860122</v>
      </c>
      <c r="X1059" s="8">
        <f t="shared" si="212"/>
        <v>1315.7109199917245</v>
      </c>
      <c r="Y1059" s="10">
        <f t="shared" si="208"/>
        <v>0.12081485361387617</v>
      </c>
      <c r="Z1059" s="10">
        <f t="shared" si="218"/>
        <v>0.34758431151862446</v>
      </c>
      <c r="AA1059" s="10"/>
    </row>
    <row r="1060" spans="6:27" x14ac:dyDescent="0.2">
      <c r="F1060">
        <v>0.27582299169594182</v>
      </c>
      <c r="G1060" s="1">
        <f t="shared" si="207"/>
        <v>275.82299169594182</v>
      </c>
      <c r="H1060">
        <v>82.078442870536662</v>
      </c>
      <c r="I1060" s="1">
        <v>700</v>
      </c>
      <c r="J1060" s="1"/>
      <c r="K1060" s="5">
        <v>0.11590310930218967</v>
      </c>
      <c r="L1060" s="4">
        <f t="shared" si="209"/>
        <v>115.90310930218966</v>
      </c>
      <c r="M1060" s="5">
        <v>129.33788682548089</v>
      </c>
      <c r="N1060" s="4">
        <v>700</v>
      </c>
      <c r="P1060" s="8">
        <f t="shared" si="213"/>
        <v>222.50160558841253</v>
      </c>
      <c r="Q1060" s="8">
        <f t="shared" si="210"/>
        <v>11363.239410483871</v>
      </c>
      <c r="R1060" s="10">
        <f t="shared" si="214"/>
        <v>0.84588628450781955</v>
      </c>
      <c r="S1060" s="8">
        <f t="shared" si="215"/>
        <v>143.84792615047562</v>
      </c>
      <c r="T1060" s="8">
        <f t="shared" si="211"/>
        <v>780.91278868424649</v>
      </c>
      <c r="U1060" s="10">
        <f t="shared" si="216"/>
        <v>0.24110497998312125</v>
      </c>
      <c r="V1060" s="10"/>
      <c r="W1060" s="8">
        <f t="shared" si="217"/>
        <v>136.88701512465647</v>
      </c>
      <c r="X1060" s="8">
        <f t="shared" si="212"/>
        <v>440.32430356615646</v>
      </c>
      <c r="Y1060" s="10">
        <f t="shared" si="208"/>
        <v>3.2778002439905383E-2</v>
      </c>
      <c r="Z1060" s="10">
        <f t="shared" si="218"/>
        <v>0.18104696197369727</v>
      </c>
      <c r="AA1060" s="10"/>
    </row>
    <row r="1061" spans="6:27" x14ac:dyDescent="0.2">
      <c r="F1061">
        <v>0.35093401534867641</v>
      </c>
      <c r="G1061" s="1">
        <f t="shared" si="207"/>
        <v>350.93401534867638</v>
      </c>
      <c r="H1061">
        <v>82.326707417802552</v>
      </c>
      <c r="I1061" s="1">
        <v>700</v>
      </c>
      <c r="J1061" s="1"/>
      <c r="K1061" s="5">
        <v>9.8148924049823769E-2</v>
      </c>
      <c r="L1061" s="4">
        <f t="shared" si="209"/>
        <v>98.148924049823762</v>
      </c>
      <c r="M1061" s="5">
        <v>131.24384314767951</v>
      </c>
      <c r="N1061" s="4">
        <v>700</v>
      </c>
      <c r="P1061" s="8">
        <f t="shared" si="213"/>
        <v>216.32005996890311</v>
      </c>
      <c r="Q1061" s="8">
        <f t="shared" si="210"/>
        <v>13964.417364405524</v>
      </c>
      <c r="R1061" s="10">
        <f t="shared" si="214"/>
        <v>1.4496118626404744</v>
      </c>
      <c r="S1061" s="8">
        <f t="shared" si="215"/>
        <v>140.06837254101723</v>
      </c>
      <c r="T1061" s="8">
        <f t="shared" si="211"/>
        <v>1757.240161805822</v>
      </c>
      <c r="U1061" s="10">
        <f t="shared" si="216"/>
        <v>0.4271004384104477</v>
      </c>
      <c r="V1061" s="10"/>
      <c r="W1061" s="8">
        <f t="shared" si="217"/>
        <v>133.27052625959178</v>
      </c>
      <c r="X1061" s="8">
        <f t="shared" si="212"/>
        <v>1233.5269417811814</v>
      </c>
      <c r="Y1061" s="10">
        <f t="shared" si="208"/>
        <v>0.12804940163493522</v>
      </c>
      <c r="Z1061" s="10">
        <f t="shared" si="218"/>
        <v>0.35783991062336135</v>
      </c>
      <c r="AA1061" s="10"/>
    </row>
    <row r="1062" spans="6:27" x14ac:dyDescent="0.2">
      <c r="F1062">
        <v>0.32075845233748429</v>
      </c>
      <c r="G1062" s="1">
        <f t="shared" si="207"/>
        <v>320.7584523374843</v>
      </c>
      <c r="H1062">
        <v>82.466715295914113</v>
      </c>
      <c r="I1062" s="1">
        <v>700</v>
      </c>
      <c r="J1062" s="1"/>
      <c r="K1062" s="5">
        <v>0.135475181721423</v>
      </c>
      <c r="L1062" s="4">
        <f t="shared" si="209"/>
        <v>135.47518172142301</v>
      </c>
      <c r="M1062" s="5">
        <v>131.98449322298114</v>
      </c>
      <c r="N1062" s="4">
        <v>700</v>
      </c>
      <c r="P1062" s="8">
        <f t="shared" si="213"/>
        <v>213.99261426836651</v>
      </c>
      <c r="Q1062" s="8">
        <f t="shared" si="210"/>
        <v>6164.9872137638222</v>
      </c>
      <c r="R1062" s="10">
        <f t="shared" si="214"/>
        <v>0.33590208202327804</v>
      </c>
      <c r="S1062" s="8">
        <f t="shared" si="215"/>
        <v>138.64467937870188</v>
      </c>
      <c r="T1062" s="8">
        <f t="shared" si="211"/>
        <v>10.045715399496229</v>
      </c>
      <c r="U1062" s="10">
        <f t="shared" si="216"/>
        <v>2.3395411742619329E-2</v>
      </c>
      <c r="V1062" s="10"/>
      <c r="W1062" s="8">
        <f t="shared" si="217"/>
        <v>131.90894035825403</v>
      </c>
      <c r="X1062" s="8">
        <f t="shared" si="212"/>
        <v>12.718077460377376</v>
      </c>
      <c r="Y1062" s="10">
        <f t="shared" si="208"/>
        <v>6.9295013114324753E-4</v>
      </c>
      <c r="Z1062" s="10">
        <f t="shared" si="218"/>
        <v>2.6323945964525294E-2</v>
      </c>
      <c r="AA1062" s="10"/>
    </row>
    <row r="1063" spans="6:27" x14ac:dyDescent="0.2">
      <c r="F1063">
        <v>0.33027363830162593</v>
      </c>
      <c r="G1063" s="1">
        <f t="shared" si="207"/>
        <v>330.27363830162591</v>
      </c>
      <c r="H1063">
        <v>82.789658007163098</v>
      </c>
      <c r="I1063" s="1">
        <v>700</v>
      </c>
      <c r="J1063" s="1"/>
      <c r="K1063" s="5">
        <v>0.10764295429676925</v>
      </c>
      <c r="L1063" s="4">
        <f t="shared" si="209"/>
        <v>107.64295429676925</v>
      </c>
      <c r="M1063" s="5">
        <v>132.90432859176923</v>
      </c>
      <c r="N1063" s="4">
        <v>700</v>
      </c>
      <c r="P1063" s="8">
        <f t="shared" si="213"/>
        <v>211.15808675050124</v>
      </c>
      <c r="Q1063" s="8">
        <f t="shared" si="210"/>
        <v>10715.382646913678</v>
      </c>
      <c r="R1063" s="10">
        <f t="shared" si="214"/>
        <v>0.92477582283292725</v>
      </c>
      <c r="S1063" s="8">
        <f t="shared" si="215"/>
        <v>136.91031638670819</v>
      </c>
      <c r="T1063" s="8">
        <f t="shared" si="211"/>
        <v>856.57848370359511</v>
      </c>
      <c r="U1063" s="10">
        <f t="shared" si="216"/>
        <v>0.27189296578807631</v>
      </c>
      <c r="V1063" s="10"/>
      <c r="W1063" s="8">
        <f t="shared" si="217"/>
        <v>130.25073941300269</v>
      </c>
      <c r="X1063" s="8">
        <f t="shared" si="212"/>
        <v>511.11194786178646</v>
      </c>
      <c r="Y1063" s="10">
        <f t="shared" si="208"/>
        <v>4.4110787987563259E-2</v>
      </c>
      <c r="Z1063" s="10">
        <f t="shared" si="218"/>
        <v>0.21002568411402273</v>
      </c>
      <c r="AA1063" s="10"/>
    </row>
    <row r="1064" spans="6:27" x14ac:dyDescent="0.2">
      <c r="F1064">
        <v>0.26332125012170565</v>
      </c>
      <c r="G1064" s="1">
        <f t="shared" si="207"/>
        <v>263.32125012170565</v>
      </c>
      <c r="H1064">
        <v>83.234713641183319</v>
      </c>
      <c r="I1064" s="1">
        <v>700</v>
      </c>
      <c r="J1064" s="1"/>
      <c r="K1064" s="5">
        <v>0.12989381753436663</v>
      </c>
      <c r="L1064" s="4">
        <f t="shared" si="209"/>
        <v>129.89381753436663</v>
      </c>
      <c r="M1064" s="5">
        <v>133.47927825928821</v>
      </c>
      <c r="N1064" s="4">
        <v>700</v>
      </c>
      <c r="P1064" s="8">
        <f t="shared" si="213"/>
        <v>209.41710969355768</v>
      </c>
      <c r="Q1064" s="8">
        <f t="shared" si="210"/>
        <v>6323.9539958360556</v>
      </c>
      <c r="R1064" s="10">
        <f t="shared" si="214"/>
        <v>0.37481049281331114</v>
      </c>
      <c r="S1064" s="8">
        <f t="shared" si="215"/>
        <v>135.844790961261</v>
      </c>
      <c r="T1064" s="8">
        <f t="shared" si="211"/>
        <v>35.414084727602855</v>
      </c>
      <c r="U1064" s="10">
        <f t="shared" si="216"/>
        <v>4.5814139116512505E-2</v>
      </c>
      <c r="V1064" s="10"/>
      <c r="W1064" s="8">
        <f t="shared" si="217"/>
        <v>129.23227734868644</v>
      </c>
      <c r="X1064" s="8">
        <f t="shared" si="212"/>
        <v>0.43763541726978716</v>
      </c>
      <c r="Y1064" s="10">
        <f t="shared" si="208"/>
        <v>2.5937941124722305E-5</v>
      </c>
      <c r="Z1064" s="10">
        <f t="shared" si="218"/>
        <v>5.0929305046036417E-3</v>
      </c>
      <c r="AA1064" s="10"/>
    </row>
    <row r="1065" spans="6:27" x14ac:dyDescent="0.2">
      <c r="F1065">
        <v>0.29086528424239361</v>
      </c>
      <c r="G1065" s="1">
        <f t="shared" si="207"/>
        <v>290.86528424239361</v>
      </c>
      <c r="H1065">
        <v>84.466375453075401</v>
      </c>
      <c r="I1065" s="1">
        <v>700</v>
      </c>
      <c r="J1065" s="1"/>
      <c r="K1065" s="5">
        <v>9.5325968835134556E-2</v>
      </c>
      <c r="L1065" s="4">
        <f t="shared" si="209"/>
        <v>95.32596883513456</v>
      </c>
      <c r="M1065" s="5">
        <v>135.75943867791679</v>
      </c>
      <c r="N1065" s="4">
        <v>700</v>
      </c>
      <c r="P1065" s="8">
        <f t="shared" si="213"/>
        <v>202.73661542594158</v>
      </c>
      <c r="Q1065" s="8">
        <f t="shared" si="210"/>
        <v>11537.047001055244</v>
      </c>
      <c r="R1065" s="10">
        <f t="shared" si="214"/>
        <v>1.2696154717653232</v>
      </c>
      <c r="S1065" s="8">
        <f t="shared" si="215"/>
        <v>131.75412942796683</v>
      </c>
      <c r="T1065" s="8">
        <f t="shared" si="211"/>
        <v>1327.010884177178</v>
      </c>
      <c r="U1065" s="10">
        <f t="shared" si="216"/>
        <v>0.38214309319881617</v>
      </c>
      <c r="V1065" s="10"/>
      <c r="W1065" s="8">
        <f t="shared" si="217"/>
        <v>125.32420866850057</v>
      </c>
      <c r="X1065" s="8">
        <f t="shared" si="212"/>
        <v>899.89439310014745</v>
      </c>
      <c r="Y1065" s="10">
        <f t="shared" si="208"/>
        <v>9.9030526991032639E-2</v>
      </c>
      <c r="Z1065" s="10">
        <f t="shared" si="218"/>
        <v>0.31469116128520774</v>
      </c>
      <c r="AA1065" s="10"/>
    </row>
    <row r="1066" spans="6:27" x14ac:dyDescent="0.2">
      <c r="F1066">
        <v>0.2544566582222238</v>
      </c>
      <c r="G1066" s="1">
        <f t="shared" si="207"/>
        <v>254.45665822222381</v>
      </c>
      <c r="H1066">
        <v>84.488754531262018</v>
      </c>
      <c r="I1066" s="1">
        <v>700</v>
      </c>
      <c r="J1066" s="1"/>
      <c r="K1066" s="5">
        <v>0.11829770997181649</v>
      </c>
      <c r="L1066" s="4">
        <f t="shared" si="209"/>
        <v>118.29770997181649</v>
      </c>
      <c r="M1066" s="5">
        <v>141.16434824096228</v>
      </c>
      <c r="N1066" s="4">
        <v>700</v>
      </c>
      <c r="P1066" s="8">
        <f t="shared" si="213"/>
        <v>188.21393871223407</v>
      </c>
      <c r="Q1066" s="8">
        <f t="shared" si="210"/>
        <v>4888.2790412823933</v>
      </c>
      <c r="R1066" s="10">
        <f t="shared" si="214"/>
        <v>0.34930380299312919</v>
      </c>
      <c r="S1066" s="8">
        <f t="shared" si="215"/>
        <v>122.8493872391735</v>
      </c>
      <c r="T1066" s="8">
        <f t="shared" si="211"/>
        <v>20.717765946174556</v>
      </c>
      <c r="U1066" s="10">
        <f t="shared" si="216"/>
        <v>3.8476461365493965E-2</v>
      </c>
      <c r="V1066" s="10"/>
      <c r="W1066" s="8">
        <f t="shared" si="217"/>
        <v>116.82726465606567</v>
      </c>
      <c r="X1066" s="8">
        <f t="shared" si="212"/>
        <v>2.1622094266135363</v>
      </c>
      <c r="Y1066" s="10">
        <f t="shared" si="208"/>
        <v>1.5450590467633454E-4</v>
      </c>
      <c r="Z1066" s="10">
        <f t="shared" si="218"/>
        <v>1.2430040413302547E-2</v>
      </c>
      <c r="AA1066" s="10"/>
    </row>
    <row r="1067" spans="6:27" x14ac:dyDescent="0.2">
      <c r="F1067">
        <v>0.29808782681164064</v>
      </c>
      <c r="G1067" s="1">
        <f t="shared" ref="G1067:G1130" si="219">F1067*1000</f>
        <v>298.08782681164064</v>
      </c>
      <c r="H1067">
        <v>85.102721770055979</v>
      </c>
      <c r="I1067" s="1">
        <v>700</v>
      </c>
      <c r="J1067" s="1"/>
      <c r="K1067" s="5">
        <v>8.4169523546874347E-2</v>
      </c>
      <c r="L1067" s="4">
        <f t="shared" si="209"/>
        <v>84.169523546874345</v>
      </c>
      <c r="M1067" s="5">
        <v>144.3714194272446</v>
      </c>
      <c r="N1067" s="4">
        <v>700</v>
      </c>
      <c r="P1067" s="8">
        <f t="shared" si="213"/>
        <v>180.37850201581773</v>
      </c>
      <c r="Q1067" s="8">
        <f t="shared" si="210"/>
        <v>9256.1675380376128</v>
      </c>
      <c r="R1067" s="10">
        <f t="shared" si="214"/>
        <v>1.306536266337839</v>
      </c>
      <c r="S1067" s="8">
        <f t="shared" si="215"/>
        <v>118.03729214089716</v>
      </c>
      <c r="T1067" s="8">
        <f t="shared" si="211"/>
        <v>1147.0257495382784</v>
      </c>
      <c r="U1067" s="10">
        <f t="shared" si="216"/>
        <v>0.40237567193975765</v>
      </c>
      <c r="V1067" s="10"/>
      <c r="W1067" s="8">
        <f t="shared" si="217"/>
        <v>112.24129591964494</v>
      </c>
      <c r="X1067" s="8">
        <f t="shared" si="212"/>
        <v>788.02440414864645</v>
      </c>
      <c r="Y1067" s="10">
        <f t="shared" si="208"/>
        <v>0.11123204701605408</v>
      </c>
      <c r="Z1067" s="10">
        <f t="shared" si="218"/>
        <v>0.33351468785655314</v>
      </c>
      <c r="AA1067" s="10"/>
    </row>
    <row r="1068" spans="6:27" x14ac:dyDescent="0.2">
      <c r="F1068">
        <v>0.23849808374861595</v>
      </c>
      <c r="G1068" s="1">
        <f t="shared" si="219"/>
        <v>238.49808374861595</v>
      </c>
      <c r="H1068">
        <v>87.232170495181023</v>
      </c>
      <c r="I1068" s="1">
        <v>700</v>
      </c>
      <c r="J1068" s="1"/>
      <c r="K1068" s="5">
        <v>9.2386527495142201E-2</v>
      </c>
      <c r="L1068" s="4">
        <f t="shared" si="209"/>
        <v>92.386527495142204</v>
      </c>
      <c r="M1068" s="5">
        <v>145.56859437832904</v>
      </c>
      <c r="N1068" s="4">
        <v>700</v>
      </c>
      <c r="P1068" s="8">
        <f t="shared" si="213"/>
        <v>177.58887824979934</v>
      </c>
      <c r="Q1068" s="8">
        <f t="shared" si="210"/>
        <v>7259.4405741196224</v>
      </c>
      <c r="R1068" s="10">
        <f t="shared" si="214"/>
        <v>0.85052261740504853</v>
      </c>
      <c r="S1068" s="8">
        <f t="shared" si="215"/>
        <v>116.32261759954824</v>
      </c>
      <c r="T1068" s="8">
        <f t="shared" si="211"/>
        <v>572.93640948624443</v>
      </c>
      <c r="U1068" s="10">
        <f t="shared" si="216"/>
        <v>0.25908637063628809</v>
      </c>
      <c r="V1068" s="10"/>
      <c r="W1068" s="8">
        <f t="shared" si="217"/>
        <v>110.608149656314</v>
      </c>
      <c r="X1068" s="8">
        <f t="shared" si="212"/>
        <v>332.02751418450703</v>
      </c>
      <c r="Y1068" s="10">
        <f t="shared" si="208"/>
        <v>3.8900643586981358E-2</v>
      </c>
      <c r="Z1068" s="10">
        <f t="shared" si="218"/>
        <v>0.19723246078417558</v>
      </c>
      <c r="AA1068" s="10"/>
    </row>
    <row r="1069" spans="6:27" x14ac:dyDescent="0.2">
      <c r="F1069">
        <v>0.27481536576793991</v>
      </c>
      <c r="G1069" s="1">
        <f t="shared" si="219"/>
        <v>274.81536576793991</v>
      </c>
      <c r="H1069">
        <v>88.265948635564314</v>
      </c>
      <c r="I1069" s="1">
        <v>700</v>
      </c>
      <c r="J1069" s="1"/>
      <c r="K1069" s="5">
        <v>0.11540725452674183</v>
      </c>
      <c r="L1069" s="4">
        <f t="shared" si="209"/>
        <v>115.40725452674184</v>
      </c>
      <c r="M1069" s="5">
        <v>146.45008363573939</v>
      </c>
      <c r="N1069" s="4">
        <v>700</v>
      </c>
      <c r="P1069" s="8">
        <f t="shared" si="213"/>
        <v>175.57950679199649</v>
      </c>
      <c r="Q1069" s="8">
        <f t="shared" si="210"/>
        <v>3620.6999426734442</v>
      </c>
      <c r="R1069" s="10">
        <f t="shared" si="214"/>
        <v>0.27184810882401256</v>
      </c>
      <c r="S1069" s="8">
        <f t="shared" si="215"/>
        <v>115.08704090237663</v>
      </c>
      <c r="T1069" s="8">
        <f t="shared" si="211"/>
        <v>0.10253676522910328</v>
      </c>
      <c r="U1069" s="10">
        <f t="shared" si="216"/>
        <v>2.7746403436970262E-3</v>
      </c>
      <c r="V1069" s="10"/>
      <c r="W1069" s="8">
        <f t="shared" si="217"/>
        <v>109.43162805009358</v>
      </c>
      <c r="X1069" s="8">
        <f t="shared" si="212"/>
        <v>35.708111788419686</v>
      </c>
      <c r="Y1069" s="10">
        <f t="shared" si="208"/>
        <v>2.6810237835369344E-3</v>
      </c>
      <c r="Z1069" s="10">
        <f t="shared" si="218"/>
        <v>5.1778603530193187E-2</v>
      </c>
      <c r="AA1069" s="10"/>
    </row>
    <row r="1070" spans="6:27" x14ac:dyDescent="0.2">
      <c r="F1070">
        <v>0.22821326299862513</v>
      </c>
      <c r="G1070" s="1">
        <f t="shared" si="219"/>
        <v>228.21326299862514</v>
      </c>
      <c r="H1070">
        <v>88.332888492783923</v>
      </c>
      <c r="I1070" s="1">
        <v>700</v>
      </c>
      <c r="J1070" s="1"/>
      <c r="K1070" s="5">
        <v>8.6049784156672249E-2</v>
      </c>
      <c r="L1070" s="4">
        <f t="shared" si="209"/>
        <v>86.049784156672246</v>
      </c>
      <c r="M1070" s="5">
        <v>149.67788401126532</v>
      </c>
      <c r="N1070" s="4">
        <v>700</v>
      </c>
      <c r="P1070" s="8">
        <f t="shared" si="213"/>
        <v>168.52900474237157</v>
      </c>
      <c r="Q1070" s="8">
        <f t="shared" si="210"/>
        <v>6802.8218284244467</v>
      </c>
      <c r="R1070" s="10">
        <f t="shared" si="214"/>
        <v>0.91873344399501777</v>
      </c>
      <c r="S1070" s="8">
        <f t="shared" si="215"/>
        <v>110.74820597634542</v>
      </c>
      <c r="T1070" s="8">
        <f t="shared" si="211"/>
        <v>610.01204038250785</v>
      </c>
      <c r="U1070" s="10">
        <f t="shared" si="216"/>
        <v>0.2870247968862345</v>
      </c>
      <c r="V1070" s="10"/>
      <c r="W1070" s="8">
        <f t="shared" si="217"/>
        <v>105.30217851763551</v>
      </c>
      <c r="X1070" s="8">
        <f t="shared" si="212"/>
        <v>370.65468863005015</v>
      </c>
      <c r="Y1070" s="10">
        <f t="shared" si="208"/>
        <v>5.0057588925102765E-2</v>
      </c>
      <c r="Z1070" s="10">
        <f t="shared" si="218"/>
        <v>0.22373553344317654</v>
      </c>
      <c r="AA1070" s="10"/>
    </row>
    <row r="1071" spans="6:27" x14ac:dyDescent="0.2">
      <c r="F1071">
        <v>0.29344140013934766</v>
      </c>
      <c r="G1071" s="1">
        <f t="shared" si="219"/>
        <v>293.44140013934765</v>
      </c>
      <c r="H1071">
        <v>89.592986339561079</v>
      </c>
      <c r="I1071" s="1">
        <v>700</v>
      </c>
      <c r="J1071" s="1"/>
      <c r="K1071" s="5">
        <v>7.8859836041570486E-2</v>
      </c>
      <c r="L1071" s="4">
        <f t="shared" si="209"/>
        <v>78.859836041570489</v>
      </c>
      <c r="M1071" s="5">
        <v>150.64803878119702</v>
      </c>
      <c r="N1071" s="4">
        <v>700</v>
      </c>
      <c r="P1071" s="8">
        <f t="shared" si="213"/>
        <v>166.49984127707953</v>
      </c>
      <c r="Q1071" s="8">
        <f t="shared" si="210"/>
        <v>7680.7705176800509</v>
      </c>
      <c r="R1071" s="10">
        <f t="shared" si="214"/>
        <v>1.2350742012424809</v>
      </c>
      <c r="S1071" s="8">
        <f t="shared" si="215"/>
        <v>109.49843508178158</v>
      </c>
      <c r="T1071" s="8">
        <f t="shared" si="211"/>
        <v>938.72375114682393</v>
      </c>
      <c r="U1071" s="10">
        <f t="shared" si="216"/>
        <v>0.38851968984642749</v>
      </c>
      <c r="V1071" s="10"/>
      <c r="W1071" s="8">
        <f t="shared" si="217"/>
        <v>104.11329205735672</v>
      </c>
      <c r="X1071" s="8">
        <f t="shared" si="212"/>
        <v>637.73704074124964</v>
      </c>
      <c r="Y1071" s="10">
        <f t="shared" si="208"/>
        <v>0.10254863940840013</v>
      </c>
      <c r="Z1071" s="10">
        <f t="shared" si="218"/>
        <v>0.3202321648560621</v>
      </c>
      <c r="AA1071" s="10"/>
    </row>
    <row r="1072" spans="6:27" x14ac:dyDescent="0.2">
      <c r="F1072">
        <v>0.25187437619484637</v>
      </c>
      <c r="G1072" s="1">
        <f t="shared" si="219"/>
        <v>251.87437619484638</v>
      </c>
      <c r="H1072">
        <v>91.195906890705572</v>
      </c>
      <c r="I1072" s="1">
        <v>700</v>
      </c>
      <c r="J1072" s="1"/>
      <c r="K1072" s="5">
        <v>0.12771635884014335</v>
      </c>
      <c r="L1072" s="4">
        <f t="shared" si="209"/>
        <v>127.71635884014334</v>
      </c>
      <c r="M1072" s="5">
        <v>151.15604417067075</v>
      </c>
      <c r="N1072" s="4">
        <v>700</v>
      </c>
      <c r="P1072" s="8">
        <f t="shared" si="213"/>
        <v>165.45317134645049</v>
      </c>
      <c r="Q1072" s="8">
        <f t="shared" si="210"/>
        <v>1424.0670181361795</v>
      </c>
      <c r="R1072" s="10">
        <f t="shared" si="214"/>
        <v>8.7304649134073473E-2</v>
      </c>
      <c r="S1072" s="8">
        <f t="shared" si="215"/>
        <v>108.8535974815493</v>
      </c>
      <c r="T1072" s="8">
        <f t="shared" si="211"/>
        <v>355.80376607126857</v>
      </c>
      <c r="U1072" s="10">
        <f t="shared" si="216"/>
        <v>0.14769260202762036</v>
      </c>
      <c r="V1072" s="10"/>
      <c r="W1072" s="8">
        <f t="shared" si="217"/>
        <v>103.49996754851465</v>
      </c>
      <c r="X1072" s="8">
        <f t="shared" si="212"/>
        <v>586.43360718927011</v>
      </c>
      <c r="Y1072" s="10">
        <f t="shared" si="208"/>
        <v>3.5952226730941922E-2</v>
      </c>
      <c r="Z1072" s="10">
        <f t="shared" si="218"/>
        <v>0.18961072419813685</v>
      </c>
      <c r="AA1072" s="10"/>
    </row>
    <row r="1073" spans="6:27" x14ac:dyDescent="0.2">
      <c r="F1073">
        <v>0.25775507423547428</v>
      </c>
      <c r="G1073" s="1">
        <f t="shared" si="219"/>
        <v>257.7550742354743</v>
      </c>
      <c r="H1073">
        <v>92.014723219921422</v>
      </c>
      <c r="I1073" s="1">
        <v>700</v>
      </c>
      <c r="J1073" s="1"/>
      <c r="K1073" s="5">
        <v>7.57203187074698E-2</v>
      </c>
      <c r="L1073" s="4">
        <f t="shared" si="209"/>
        <v>75.720318707469801</v>
      </c>
      <c r="M1073" s="5">
        <v>153.46570746578544</v>
      </c>
      <c r="N1073" s="4">
        <v>700</v>
      </c>
      <c r="P1073" s="8">
        <f t="shared" si="213"/>
        <v>160.827267706144</v>
      </c>
      <c r="Q1073" s="8">
        <f t="shared" si="210"/>
        <v>7243.1927678629309</v>
      </c>
      <c r="R1073" s="10">
        <f t="shared" si="214"/>
        <v>1.2632961629059201</v>
      </c>
      <c r="S1073" s="8">
        <f t="shared" si="215"/>
        <v>106.00205705143891</v>
      </c>
      <c r="T1073" s="8">
        <f t="shared" si="211"/>
        <v>916.98367713260905</v>
      </c>
      <c r="U1073" s="10">
        <f t="shared" si="216"/>
        <v>0.39991562186837204</v>
      </c>
      <c r="V1073" s="10"/>
      <c r="W1073" s="8">
        <f t="shared" si="217"/>
        <v>100.78858000495107</v>
      </c>
      <c r="X1073" s="8">
        <f t="shared" si="212"/>
        <v>628.41772447879737</v>
      </c>
      <c r="Y1073" s="10">
        <f t="shared" si="208"/>
        <v>0.10960328207174913</v>
      </c>
      <c r="Z1073" s="10">
        <f t="shared" si="218"/>
        <v>0.33106386403796645</v>
      </c>
      <c r="AA1073" s="10"/>
    </row>
    <row r="1074" spans="6:27" x14ac:dyDescent="0.2">
      <c r="F1074">
        <v>0.21161721024848096</v>
      </c>
      <c r="G1074" s="1">
        <f t="shared" si="219"/>
        <v>211.61721024848094</v>
      </c>
      <c r="H1074">
        <v>92.811877976127249</v>
      </c>
      <c r="I1074" s="1">
        <v>700</v>
      </c>
      <c r="J1074" s="1"/>
      <c r="K1074" s="5">
        <v>7.6474128744693282E-2</v>
      </c>
      <c r="L1074" s="4">
        <f t="shared" si="209"/>
        <v>76.474128744693274</v>
      </c>
      <c r="M1074" s="5">
        <v>160.65904714199206</v>
      </c>
      <c r="N1074" s="4">
        <v>700</v>
      </c>
      <c r="P1074" s="8">
        <f t="shared" si="213"/>
        <v>147.69622183951157</v>
      </c>
      <c r="Q1074" s="8">
        <f t="shared" si="210"/>
        <v>5072.5865448069635</v>
      </c>
      <c r="R1074" s="10">
        <f t="shared" si="214"/>
        <v>0.86736199667521108</v>
      </c>
      <c r="S1074" s="8">
        <f t="shared" si="215"/>
        <v>97.892357284418281</v>
      </c>
      <c r="T1074" s="8">
        <f t="shared" si="211"/>
        <v>458.74051377989082</v>
      </c>
      <c r="U1074" s="10">
        <f t="shared" si="216"/>
        <v>0.28007156003344819</v>
      </c>
      <c r="V1074" s="10"/>
      <c r="W1074" s="8">
        <f t="shared" si="217"/>
        <v>93.08439630059901</v>
      </c>
      <c r="X1074" s="8">
        <f t="shared" si="212"/>
        <v>275.90098827877472</v>
      </c>
      <c r="Y1074" s="10">
        <f t="shared" si="208"/>
        <v>4.7176333013604368E-2</v>
      </c>
      <c r="Z1074" s="10">
        <f t="shared" si="218"/>
        <v>0.21720113492706333</v>
      </c>
      <c r="AA1074" s="10"/>
    </row>
    <row r="1075" spans="6:27" x14ac:dyDescent="0.2">
      <c r="F1075">
        <v>0.23762094347504964</v>
      </c>
      <c r="G1075" s="1">
        <f t="shared" si="219"/>
        <v>237.62094347504964</v>
      </c>
      <c r="H1075">
        <v>93.09395735211497</v>
      </c>
      <c r="I1075" s="1">
        <v>700</v>
      </c>
      <c r="J1075" s="1"/>
      <c r="K1075" s="5">
        <v>6.9417289706070195E-2</v>
      </c>
      <c r="L1075" s="4">
        <f t="shared" si="209"/>
        <v>69.417289706070193</v>
      </c>
      <c r="M1075" s="5">
        <v>161.77302259566497</v>
      </c>
      <c r="N1075" s="4">
        <v>700</v>
      </c>
      <c r="P1075" s="8">
        <f t="shared" si="213"/>
        <v>145.81992527592953</v>
      </c>
      <c r="Q1075" s="8">
        <f t="shared" si="210"/>
        <v>5837.3627220207363</v>
      </c>
      <c r="R1075" s="10">
        <f t="shared" si="214"/>
        <v>1.2113827185008814</v>
      </c>
      <c r="S1075" s="8">
        <f t="shared" si="215"/>
        <v>96.73154220085452</v>
      </c>
      <c r="T1075" s="8">
        <f t="shared" si="211"/>
        <v>746.06838934883183</v>
      </c>
      <c r="U1075" s="10">
        <f t="shared" si="216"/>
        <v>0.39347909736089615</v>
      </c>
      <c r="V1075" s="10"/>
      <c r="W1075" s="8">
        <f t="shared" si="217"/>
        <v>91.982437934569063</v>
      </c>
      <c r="X1075" s="8">
        <f t="shared" si="212"/>
        <v>509.18591457412572</v>
      </c>
      <c r="Y1075" s="10">
        <f t="shared" si="208"/>
        <v>0.10566741297269193</v>
      </c>
      <c r="Z1075" s="10">
        <f t="shared" si="218"/>
        <v>0.32506524417829097</v>
      </c>
      <c r="AA1075" s="10"/>
    </row>
    <row r="1076" spans="6:27" x14ac:dyDescent="0.2">
      <c r="F1076">
        <v>0.20482977924558701</v>
      </c>
      <c r="G1076" s="1">
        <f t="shared" si="219"/>
        <v>204.82977924558702</v>
      </c>
      <c r="H1076">
        <v>93.158677818435095</v>
      </c>
      <c r="I1076" s="1">
        <v>700</v>
      </c>
      <c r="J1076" s="1"/>
      <c r="K1076" s="5">
        <v>9.5341727087247793E-2</v>
      </c>
      <c r="L1076" s="4">
        <f t="shared" si="209"/>
        <v>95.34172708724779</v>
      </c>
      <c r="M1076" s="5">
        <v>166.89925115000182</v>
      </c>
      <c r="N1076" s="4">
        <v>700</v>
      </c>
      <c r="P1076" s="8">
        <f t="shared" si="213"/>
        <v>137.66938308389962</v>
      </c>
      <c r="Q1076" s="8">
        <f t="shared" si="210"/>
        <v>1791.6304621708955</v>
      </c>
      <c r="R1076" s="10">
        <f t="shared" si="214"/>
        <v>0.19709808666012565</v>
      </c>
      <c r="S1076" s="8">
        <f t="shared" si="215"/>
        <v>91.68251606075502</v>
      </c>
      <c r="T1076" s="8">
        <f t="shared" si="211"/>
        <v>13.38982533640627</v>
      </c>
      <c r="U1076" s="10">
        <f t="shared" si="216"/>
        <v>3.8379953230175949E-2</v>
      </c>
      <c r="V1076" s="10"/>
      <c r="W1076" s="8">
        <f t="shared" si="217"/>
        <v>87.191672857270376</v>
      </c>
      <c r="X1076" s="8">
        <f t="shared" si="212"/>
        <v>66.423383951572731</v>
      </c>
      <c r="Y1076" s="10">
        <f t="shared" si="208"/>
        <v>7.3072668514926739E-3</v>
      </c>
      <c r="Z1076" s="10">
        <f t="shared" si="218"/>
        <v>8.5482552906968531E-2</v>
      </c>
      <c r="AA1076" s="10"/>
    </row>
    <row r="1077" spans="6:27" x14ac:dyDescent="0.2">
      <c r="F1077">
        <v>0.24968133909599793</v>
      </c>
      <c r="G1077" s="1">
        <f t="shared" si="219"/>
        <v>249.68133909599794</v>
      </c>
      <c r="H1077">
        <v>95.344419476832456</v>
      </c>
      <c r="I1077" s="1">
        <v>700</v>
      </c>
      <c r="J1077" s="1"/>
      <c r="K1077" s="5">
        <v>6.7429451972776763E-2</v>
      </c>
      <c r="L1077" s="4">
        <f t="shared" si="209"/>
        <v>67.429451972776761</v>
      </c>
      <c r="M1077" s="5">
        <v>169.24173633489599</v>
      </c>
      <c r="N1077" s="4">
        <v>700</v>
      </c>
      <c r="P1077" s="8">
        <f t="shared" si="213"/>
        <v>134.19110144705436</v>
      </c>
      <c r="Q1077" s="8">
        <f t="shared" si="210"/>
        <v>4457.1178405263108</v>
      </c>
      <c r="R1077" s="10">
        <f t="shared" si="214"/>
        <v>0.98029064113232478</v>
      </c>
      <c r="S1077" s="8">
        <f t="shared" si="215"/>
        <v>89.524395102533219</v>
      </c>
      <c r="T1077" s="8">
        <f t="shared" si="211"/>
        <v>488.18651190717213</v>
      </c>
      <c r="U1077" s="10">
        <f t="shared" si="216"/>
        <v>0.32767496225057313</v>
      </c>
      <c r="V1077" s="10"/>
      <c r="W1077" s="8">
        <f t="shared" si="217"/>
        <v>85.145029046668043</v>
      </c>
      <c r="X1077" s="8">
        <f t="shared" si="212"/>
        <v>313.84167106098238</v>
      </c>
      <c r="Y1077" s="10">
        <f t="shared" si="208"/>
        <v>6.9025783913777256E-2</v>
      </c>
      <c r="Z1077" s="10">
        <f t="shared" si="218"/>
        <v>0.26272758498828641</v>
      </c>
      <c r="AA1077" s="10"/>
    </row>
    <row r="1078" spans="6:27" x14ac:dyDescent="0.2">
      <c r="F1078">
        <v>0.19476652945013451</v>
      </c>
      <c r="G1078" s="1">
        <f t="shared" si="219"/>
        <v>194.7665294501345</v>
      </c>
      <c r="H1078">
        <v>95.825053359833973</v>
      </c>
      <c r="I1078" s="1">
        <v>700</v>
      </c>
      <c r="J1078" s="1"/>
      <c r="K1078" s="5">
        <v>6.5617537517301552E-2</v>
      </c>
      <c r="L1078" s="4">
        <f t="shared" si="209"/>
        <v>65.617537517301557</v>
      </c>
      <c r="M1078" s="5">
        <v>169.25997611867894</v>
      </c>
      <c r="N1078" s="4">
        <v>700</v>
      </c>
      <c r="P1078" s="8">
        <f t="shared" si="213"/>
        <v>134.16458692069762</v>
      </c>
      <c r="Q1078" s="8">
        <f t="shared" si="210"/>
        <v>4698.6979819116204</v>
      </c>
      <c r="R1078" s="10">
        <f t="shared" si="214"/>
        <v>1.0912837148807115</v>
      </c>
      <c r="S1078" s="8">
        <f t="shared" si="215"/>
        <v>89.507935694573561</v>
      </c>
      <c r="T1078" s="8">
        <f t="shared" si="211"/>
        <v>570.75112506860148</v>
      </c>
      <c r="U1078" s="10">
        <f t="shared" si="216"/>
        <v>0.36408556433518641</v>
      </c>
      <c r="V1078" s="10"/>
      <c r="W1078" s="8">
        <f t="shared" si="217"/>
        <v>85.12942227723012</v>
      </c>
      <c r="X1078" s="8">
        <f t="shared" si="212"/>
        <v>380.7136468847325</v>
      </c>
      <c r="Y1078" s="10">
        <f t="shared" si="208"/>
        <v>8.8421644565698523E-2</v>
      </c>
      <c r="Z1078" s="10">
        <f t="shared" si="218"/>
        <v>0.29735777199477825</v>
      </c>
      <c r="AA1078" s="10"/>
    </row>
    <row r="1079" spans="6:27" x14ac:dyDescent="0.2">
      <c r="F1079">
        <v>0.36982872712422021</v>
      </c>
      <c r="G1079" s="1">
        <f t="shared" si="219"/>
        <v>369.82872712422022</v>
      </c>
      <c r="H1079">
        <v>97.249696712099919</v>
      </c>
      <c r="I1079" s="1">
        <v>700</v>
      </c>
      <c r="J1079" s="1"/>
      <c r="K1079" s="5">
        <v>9.0131630417994463E-2</v>
      </c>
      <c r="L1079" s="4">
        <f t="shared" si="209"/>
        <v>90.131630417994458</v>
      </c>
      <c r="M1079" s="5">
        <v>174.05183505235638</v>
      </c>
      <c r="N1079" s="4">
        <v>700</v>
      </c>
      <c r="P1079" s="8">
        <f t="shared" si="213"/>
        <v>127.48640050457578</v>
      </c>
      <c r="Q1079" s="8">
        <f t="shared" si="210"/>
        <v>1395.3788482213511</v>
      </c>
      <c r="R1079" s="10">
        <f t="shared" si="214"/>
        <v>0.17176618940092633</v>
      </c>
      <c r="S1079" s="8">
        <f t="shared" si="215"/>
        <v>85.358116618621821</v>
      </c>
      <c r="T1079" s="8">
        <f t="shared" si="211"/>
        <v>22.786433992800987</v>
      </c>
      <c r="U1079" s="10">
        <f t="shared" si="216"/>
        <v>5.2961582712250835E-2</v>
      </c>
      <c r="V1079" s="10"/>
      <c r="W1079" s="8">
        <f t="shared" si="217"/>
        <v>81.195716536577379</v>
      </c>
      <c r="X1079" s="8">
        <f t="shared" si="212"/>
        <v>79.850556896102447</v>
      </c>
      <c r="Y1079" s="10">
        <f t="shared" si="208"/>
        <v>9.8293204724066805E-3</v>
      </c>
      <c r="Z1079" s="10">
        <f t="shared" si="218"/>
        <v>9.9142929512934408E-2</v>
      </c>
      <c r="AA1079" s="10"/>
    </row>
    <row r="1080" spans="6:27" x14ac:dyDescent="0.2">
      <c r="F1080">
        <v>0.18517729996302884</v>
      </c>
      <c r="G1080" s="1">
        <f t="shared" si="219"/>
        <v>185.17729996302884</v>
      </c>
      <c r="H1080">
        <v>97.287463598701677</v>
      </c>
      <c r="I1080" s="1">
        <v>700</v>
      </c>
      <c r="J1080" s="1"/>
      <c r="K1080" s="5">
        <v>6.0470336478386462E-2</v>
      </c>
      <c r="L1080" s="4">
        <f t="shared" si="209"/>
        <v>60.470336478386464</v>
      </c>
      <c r="M1080" s="5">
        <v>176.67324925282563</v>
      </c>
      <c r="N1080" s="4">
        <v>700</v>
      </c>
      <c r="P1080" s="8">
        <f t="shared" si="213"/>
        <v>124.06161248669642</v>
      </c>
      <c r="Q1080" s="8">
        <f t="shared" si="210"/>
        <v>4043.8503843650574</v>
      </c>
      <c r="R1080" s="10">
        <f t="shared" si="214"/>
        <v>1.1058858690154132</v>
      </c>
      <c r="S1080" s="8">
        <f t="shared" si="215"/>
        <v>83.22654149466716</v>
      </c>
      <c r="T1080" s="8">
        <f t="shared" si="211"/>
        <v>517.84486674299865</v>
      </c>
      <c r="U1080" s="10">
        <f t="shared" si="216"/>
        <v>0.37632013217611754</v>
      </c>
      <c r="V1080" s="10"/>
      <c r="W1080" s="8">
        <f t="shared" si="217"/>
        <v>79.176006962318382</v>
      </c>
      <c r="X1080" s="8">
        <f t="shared" si="212"/>
        <v>349.90210825344178</v>
      </c>
      <c r="Y1080" s="10">
        <f t="shared" si="208"/>
        <v>9.5688949955288607E-2</v>
      </c>
      <c r="Z1080" s="10">
        <f t="shared" si="218"/>
        <v>0.3093363055887372</v>
      </c>
      <c r="AA1080" s="10"/>
    </row>
    <row r="1081" spans="6:27" x14ac:dyDescent="0.2">
      <c r="F1081">
        <v>0.21094864407186628</v>
      </c>
      <c r="G1081" s="1">
        <f t="shared" si="219"/>
        <v>210.94864407186628</v>
      </c>
      <c r="H1081">
        <v>99.189767320011384</v>
      </c>
      <c r="I1081" s="1">
        <v>700</v>
      </c>
      <c r="J1081" s="1"/>
      <c r="K1081" s="5">
        <v>6.0817781221062517E-2</v>
      </c>
      <c r="L1081" s="4">
        <f t="shared" si="209"/>
        <v>60.817781221062518</v>
      </c>
      <c r="M1081" s="5">
        <v>181.1926639300199</v>
      </c>
      <c r="N1081" s="4">
        <v>700</v>
      </c>
      <c r="P1081" s="8">
        <f t="shared" si="213"/>
        <v>118.50278581083388</v>
      </c>
      <c r="Q1081" s="8">
        <f t="shared" si="210"/>
        <v>3327.5597545219439</v>
      </c>
      <c r="R1081" s="10">
        <f t="shared" si="214"/>
        <v>0.89963163568178683</v>
      </c>
      <c r="S1081" s="8">
        <f t="shared" si="215"/>
        <v>79.761420405883271</v>
      </c>
      <c r="T1081" s="8">
        <f t="shared" si="211"/>
        <v>358.86146556467628</v>
      </c>
      <c r="U1081" s="10">
        <f t="shared" si="216"/>
        <v>0.31148191868367864</v>
      </c>
      <c r="V1081" s="10"/>
      <c r="W1081" s="8">
        <f t="shared" si="217"/>
        <v>75.893914057898897</v>
      </c>
      <c r="X1081" s="8">
        <f t="shared" si="212"/>
        <v>227.28978131393612</v>
      </c>
      <c r="Y1081" s="10">
        <f t="shared" si="208"/>
        <v>6.1449558481809538E-2</v>
      </c>
      <c r="Z1081" s="10">
        <f t="shared" si="218"/>
        <v>0.24789021457453608</v>
      </c>
      <c r="AA1081" s="10"/>
    </row>
    <row r="1082" spans="6:27" x14ac:dyDescent="0.2">
      <c r="F1082">
        <v>0.23837152854851312</v>
      </c>
      <c r="G1082" s="1">
        <f t="shared" si="219"/>
        <v>238.37152854851311</v>
      </c>
      <c r="H1082">
        <v>100.61425930538928</v>
      </c>
      <c r="I1082" s="1">
        <v>700</v>
      </c>
      <c r="J1082" s="1"/>
      <c r="K1082" s="5">
        <v>7.9549103917191319E-2</v>
      </c>
      <c r="L1082" s="4">
        <f t="shared" si="209"/>
        <v>79.549103917191317</v>
      </c>
      <c r="M1082" s="5">
        <v>186.77025223491623</v>
      </c>
      <c r="N1082" s="4">
        <v>700</v>
      </c>
      <c r="P1082" s="8">
        <f t="shared" si="213"/>
        <v>112.19006798150835</v>
      </c>
      <c r="Q1082" s="8">
        <f t="shared" si="210"/>
        <v>1065.4325350480358</v>
      </c>
      <c r="R1082" s="10">
        <f t="shared" si="214"/>
        <v>0.16836637866194143</v>
      </c>
      <c r="S1082" s="8">
        <f t="shared" si="215"/>
        <v>75.817704982124582</v>
      </c>
      <c r="T1082" s="8">
        <f t="shared" si="211"/>
        <v>13.923338012617169</v>
      </c>
      <c r="U1082" s="10">
        <f t="shared" si="216"/>
        <v>4.6906863199251511E-2</v>
      </c>
      <c r="V1082" s="10"/>
      <c r="W1082" s="8">
        <f t="shared" si="217"/>
        <v>72.160174522228161</v>
      </c>
      <c r="X1082" s="8">
        <f t="shared" si="212"/>
        <v>54.5962776037506</v>
      </c>
      <c r="Y1082" s="10">
        <f t="shared" si="208"/>
        <v>8.6276486273728342E-3</v>
      </c>
      <c r="Z1082" s="10">
        <f t="shared" si="218"/>
        <v>9.2885136740884625E-2</v>
      </c>
      <c r="AA1082" s="10"/>
    </row>
    <row r="1083" spans="6:27" x14ac:dyDescent="0.2">
      <c r="F1083">
        <v>0.17402131584876274</v>
      </c>
      <c r="G1083" s="1">
        <f t="shared" si="219"/>
        <v>174.02131584876273</v>
      </c>
      <c r="H1083">
        <v>100.70378357700093</v>
      </c>
      <c r="I1083" s="1">
        <v>700</v>
      </c>
      <c r="J1083" s="1"/>
      <c r="K1083" s="5">
        <v>5.4783919297711786E-2</v>
      </c>
      <c r="L1083" s="4">
        <f t="shared" si="209"/>
        <v>54.783919297711783</v>
      </c>
      <c r="M1083" s="5">
        <v>187.28353349469893</v>
      </c>
      <c r="N1083" s="4">
        <v>700</v>
      </c>
      <c r="P1083" s="8">
        <f t="shared" si="213"/>
        <v>111.63720117993094</v>
      </c>
      <c r="Q1083" s="8">
        <f t="shared" si="210"/>
        <v>3232.2956607790693</v>
      </c>
      <c r="R1083" s="10">
        <f t="shared" si="214"/>
        <v>1.0769731632682038</v>
      </c>
      <c r="S1083" s="8">
        <f t="shared" si="215"/>
        <v>75.471847380246373</v>
      </c>
      <c r="T1083" s="8">
        <f t="shared" si="211"/>
        <v>427.9903683481233</v>
      </c>
      <c r="U1083" s="10">
        <f t="shared" si="216"/>
        <v>0.37762774821038925</v>
      </c>
      <c r="V1083" s="10"/>
      <c r="W1083" s="8">
        <f t="shared" si="217"/>
        <v>71.832811431929699</v>
      </c>
      <c r="X1083" s="8">
        <f t="shared" si="212"/>
        <v>290.66472300419753</v>
      </c>
      <c r="Y1083" s="10">
        <f t="shared" ref="Y1083:Y1110" si="220">(ABS(W1083-L1083)/L1083)^2</f>
        <v>9.6846990200412653E-2</v>
      </c>
      <c r="Z1083" s="10">
        <f t="shared" si="218"/>
        <v>0.31120249067192995</v>
      </c>
      <c r="AA1083" s="10"/>
    </row>
    <row r="1084" spans="6:27" x14ac:dyDescent="0.2">
      <c r="F1084">
        <v>0.20127269287020658</v>
      </c>
      <c r="G1084" s="1">
        <f t="shared" si="219"/>
        <v>201.27269287020658</v>
      </c>
      <c r="H1084">
        <v>101.25206692567291</v>
      </c>
      <c r="I1084" s="1">
        <v>700</v>
      </c>
      <c r="J1084" s="1"/>
      <c r="K1084" s="5">
        <v>5.3102800986511642E-2</v>
      </c>
      <c r="L1084" s="4">
        <f t="shared" si="209"/>
        <v>53.102800986511639</v>
      </c>
      <c r="M1084" s="5">
        <v>195.82248482780346</v>
      </c>
      <c r="N1084" s="4">
        <v>700</v>
      </c>
      <c r="P1084" s="8">
        <f t="shared" si="213"/>
        <v>103.06389425310594</v>
      </c>
      <c r="Q1084" s="8">
        <f t="shared" si="210"/>
        <v>2496.1108403933349</v>
      </c>
      <c r="R1084" s="10">
        <f t="shared" si="214"/>
        <v>0.88517473166604244</v>
      </c>
      <c r="S1084" s="8">
        <f t="shared" si="215"/>
        <v>70.098146562981512</v>
      </c>
      <c r="T1084" s="8">
        <f t="shared" si="211"/>
        <v>288.84177126363409</v>
      </c>
      <c r="U1084" s="10">
        <f t="shared" si="216"/>
        <v>0.32004612300557878</v>
      </c>
      <c r="V1084" s="10"/>
      <c r="W1084" s="8">
        <f t="shared" si="217"/>
        <v>66.747985418653386</v>
      </c>
      <c r="X1084" s="8">
        <f t="shared" si="212"/>
        <v>186.19105818716349</v>
      </c>
      <c r="Y1084" s="10">
        <f t="shared" si="220"/>
        <v>6.6027364371154321E-2</v>
      </c>
      <c r="Z1084" s="10">
        <f t="shared" si="218"/>
        <v>0.25695790388924472</v>
      </c>
      <c r="AA1084" s="10"/>
    </row>
    <row r="1085" spans="6:27" x14ac:dyDescent="0.2">
      <c r="F1085">
        <v>0.21301000154419636</v>
      </c>
      <c r="G1085" s="1">
        <f t="shared" si="219"/>
        <v>213.01000154419637</v>
      </c>
      <c r="H1085">
        <v>102.31665513028004</v>
      </c>
      <c r="I1085" s="1">
        <v>700</v>
      </c>
      <c r="J1085" s="1"/>
      <c r="K1085" s="5">
        <v>7.5920779885191747E-2</v>
      </c>
      <c r="L1085" s="4">
        <f t="shared" si="209"/>
        <v>75.920779885191749</v>
      </c>
      <c r="M1085" s="5">
        <v>198.72562286780547</v>
      </c>
      <c r="N1085" s="4">
        <v>700</v>
      </c>
      <c r="P1085" s="8">
        <f t="shared" si="213"/>
        <v>100.39559984241124</v>
      </c>
      <c r="Q1085" s="8">
        <f t="shared" si="210"/>
        <v>599.01681193830973</v>
      </c>
      <c r="R1085" s="10">
        <f t="shared" si="214"/>
        <v>0.10392443930757898</v>
      </c>
      <c r="S1085" s="8">
        <f t="shared" si="215"/>
        <v>68.421379108884523</v>
      </c>
      <c r="T1085" s="8">
        <f t="shared" si="211"/>
        <v>56.241012003677426</v>
      </c>
      <c r="U1085" s="10">
        <f t="shared" si="216"/>
        <v>9.8779290566402292E-2</v>
      </c>
      <c r="V1085" s="10"/>
      <c r="W1085" s="8">
        <f t="shared" si="217"/>
        <v>65.161896272830575</v>
      </c>
      <c r="X1085" s="8">
        <f t="shared" si="212"/>
        <v>115.75357658433383</v>
      </c>
      <c r="Y1085" s="10">
        <f t="shared" si="220"/>
        <v>2.0082283676560113E-2</v>
      </c>
      <c r="Z1085" s="10">
        <f t="shared" si="218"/>
        <v>0.14171197435841515</v>
      </c>
      <c r="AA1085" s="10"/>
    </row>
    <row r="1086" spans="6:27" x14ac:dyDescent="0.2">
      <c r="F1086">
        <v>0.1642707700873336</v>
      </c>
      <c r="G1086" s="1">
        <f t="shared" si="219"/>
        <v>164.2707700873336</v>
      </c>
      <c r="H1086">
        <v>102.93914704133761</v>
      </c>
      <c r="I1086" s="1">
        <v>700</v>
      </c>
      <c r="J1086" s="1"/>
      <c r="K1086" s="5">
        <v>5.3863597048740573E-2</v>
      </c>
      <c r="L1086" s="4">
        <f t="shared" ref="L1086:L1114" si="221">K1086*1000</f>
        <v>53.863597048740573</v>
      </c>
      <c r="M1086" s="5">
        <v>201.58512351463617</v>
      </c>
      <c r="N1086" s="4">
        <v>700</v>
      </c>
      <c r="P1086" s="8">
        <f t="shared" si="213"/>
        <v>97.878027117029362</v>
      </c>
      <c r="Q1086" s="8">
        <f t="shared" ref="Q1086:Q1109" si="222">(P1086-L1086)^2</f>
        <v>1937.2700542362843</v>
      </c>
      <c r="R1086" s="10">
        <f t="shared" si="214"/>
        <v>0.66772780360044981</v>
      </c>
      <c r="S1086" s="8">
        <f t="shared" si="215"/>
        <v>66.83730384117645</v>
      </c>
      <c r="T1086" s="8">
        <f t="shared" ref="T1086:T1110" si="223">(S1086-L1086)^2</f>
        <v>168.31706793609681</v>
      </c>
      <c r="U1086" s="10">
        <f t="shared" si="216"/>
        <v>0.24086224283714497</v>
      </c>
      <c r="V1086" s="10"/>
      <c r="W1086" s="8">
        <f t="shared" si="217"/>
        <v>63.663698023506974</v>
      </c>
      <c r="X1086" s="8">
        <f t="shared" ref="X1086:X1111" si="224">(W1086-L1086)^2</f>
        <v>96.041979115617366</v>
      </c>
      <c r="Y1086" s="10">
        <f t="shared" si="220"/>
        <v>3.3103231853543989E-2</v>
      </c>
      <c r="Z1086" s="10">
        <f t="shared" si="218"/>
        <v>0.18194293570662201</v>
      </c>
      <c r="AA1086" s="10"/>
    </row>
    <row r="1087" spans="6:27" x14ac:dyDescent="0.2">
      <c r="F1087">
        <v>0.16086957315308209</v>
      </c>
      <c r="G1087" s="1">
        <f t="shared" si="219"/>
        <v>160.86957315308209</v>
      </c>
      <c r="H1087">
        <v>104.11352907558984</v>
      </c>
      <c r="I1087" s="1">
        <v>700</v>
      </c>
      <c r="J1087" s="1"/>
      <c r="K1087" s="5">
        <v>4.9428672294999532E-2</v>
      </c>
      <c r="L1087" s="4">
        <f t="shared" si="221"/>
        <v>49.428672294999529</v>
      </c>
      <c r="M1087" s="5">
        <v>203.00768364754782</v>
      </c>
      <c r="N1087" s="4">
        <v>700</v>
      </c>
      <c r="P1087" s="8">
        <f t="shared" si="213"/>
        <v>96.664507984748013</v>
      </c>
      <c r="Q1087" s="8">
        <f t="shared" si="222"/>
        <v>2231.2241733089168</v>
      </c>
      <c r="R1087" s="10">
        <f t="shared" si="214"/>
        <v>0.91324082232095893</v>
      </c>
      <c r="S1087" s="8">
        <f t="shared" si="215"/>
        <v>66.073020546171009</v>
      </c>
      <c r="T1087" s="8">
        <f t="shared" si="223"/>
        <v>277.03432870627506</v>
      </c>
      <c r="U1087" s="10">
        <f t="shared" si="216"/>
        <v>0.33673468208563051</v>
      </c>
      <c r="V1087" s="10"/>
      <c r="W1087" s="8">
        <f t="shared" si="217"/>
        <v>62.940917739569642</v>
      </c>
      <c r="X1087" s="8">
        <f t="shared" si="224"/>
        <v>182.58077695430575</v>
      </c>
      <c r="Y1087" s="10">
        <f t="shared" si="220"/>
        <v>7.4730374867924262E-2</v>
      </c>
      <c r="Z1087" s="10">
        <f t="shared" si="218"/>
        <v>0.27336856964165479</v>
      </c>
      <c r="AA1087" s="10"/>
    </row>
    <row r="1088" spans="6:27" x14ac:dyDescent="0.2">
      <c r="F1088">
        <v>0.18755226362358074</v>
      </c>
      <c r="G1088" s="1">
        <f t="shared" si="219"/>
        <v>187.55226362358073</v>
      </c>
      <c r="H1088">
        <v>104.798160033404</v>
      </c>
      <c r="I1088" s="1">
        <v>700</v>
      </c>
      <c r="J1088" s="1"/>
      <c r="K1088" s="5">
        <v>6.4057227442344059E-2</v>
      </c>
      <c r="L1088" s="4">
        <f t="shared" si="221"/>
        <v>64.057227442344058</v>
      </c>
      <c r="M1088" s="5">
        <v>216.01114911734297</v>
      </c>
      <c r="N1088" s="4">
        <v>700</v>
      </c>
      <c r="P1088" s="8">
        <f t="shared" si="213"/>
        <v>86.64331391312011</v>
      </c>
      <c r="Q1088" s="8">
        <f t="shared" si="222"/>
        <v>510.13130206537306</v>
      </c>
      <c r="R1088" s="10">
        <f t="shared" si="214"/>
        <v>0.12432134449851327</v>
      </c>
      <c r="S1088" s="8">
        <f t="shared" si="215"/>
        <v>59.741890908794588</v>
      </c>
      <c r="T1088" s="8">
        <f t="shared" si="223"/>
        <v>18.622129397786754</v>
      </c>
      <c r="U1088" s="10">
        <f t="shared" si="216"/>
        <v>6.7366895288023074E-2</v>
      </c>
      <c r="V1088" s="10"/>
      <c r="W1088" s="8">
        <f t="shared" si="217"/>
        <v>56.955061233964067</v>
      </c>
      <c r="X1088" s="8">
        <f t="shared" si="224"/>
        <v>50.440764851454617</v>
      </c>
      <c r="Y1088" s="10">
        <f t="shared" si="220"/>
        <v>1.2292646380406943E-2</v>
      </c>
      <c r="Z1088" s="10">
        <f t="shared" si="218"/>
        <v>0.11087220743002704</v>
      </c>
      <c r="AA1088" s="10"/>
    </row>
    <row r="1089" spans="6:27" x14ac:dyDescent="0.2">
      <c r="F1089">
        <v>0.16953469482746744</v>
      </c>
      <c r="G1089" s="1">
        <f t="shared" si="219"/>
        <v>169.53469482746743</v>
      </c>
      <c r="H1089">
        <v>108.51456271274543</v>
      </c>
      <c r="I1089" s="1">
        <v>700</v>
      </c>
      <c r="J1089" s="1"/>
      <c r="K1089" s="5">
        <v>4.5205026838618906E-2</v>
      </c>
      <c r="L1089" s="4">
        <f t="shared" si="221"/>
        <v>45.205026838618906</v>
      </c>
      <c r="M1089" s="5">
        <v>216.78139283830743</v>
      </c>
      <c r="N1089" s="4">
        <v>700</v>
      </c>
      <c r="P1089" s="8">
        <f t="shared" si="213"/>
        <v>86.104643616191098</v>
      </c>
      <c r="Q1089" s="8">
        <f t="shared" si="222"/>
        <v>1672.7786525522647</v>
      </c>
      <c r="R1089" s="10">
        <f t="shared" si="214"/>
        <v>0.81858732297537973</v>
      </c>
      <c r="S1089" s="8">
        <f t="shared" si="215"/>
        <v>59.400501043240489</v>
      </c>
      <c r="T1089" s="8">
        <f t="shared" si="223"/>
        <v>201.51148789407677</v>
      </c>
      <c r="U1089" s="10">
        <f t="shared" si="216"/>
        <v>0.31402424016468694</v>
      </c>
      <c r="V1089" s="10"/>
      <c r="W1089" s="8">
        <f t="shared" si="217"/>
        <v>56.63235178133322</v>
      </c>
      <c r="X1089" s="8">
        <f t="shared" si="224"/>
        <v>130.58375534638071</v>
      </c>
      <c r="Y1089" s="10">
        <f t="shared" si="220"/>
        <v>6.3902182485393658E-2</v>
      </c>
      <c r="Z1089" s="10">
        <f t="shared" si="218"/>
        <v>0.25278881004782167</v>
      </c>
      <c r="AA1089" s="10"/>
    </row>
    <row r="1090" spans="6:27" x14ac:dyDescent="0.2">
      <c r="F1090">
        <v>0.14626135927002118</v>
      </c>
      <c r="G1090" s="1">
        <f t="shared" si="219"/>
        <v>146.26135927002119</v>
      </c>
      <c r="H1090">
        <v>109.12144096442107</v>
      </c>
      <c r="I1090" s="1">
        <v>700</v>
      </c>
      <c r="J1090" s="1"/>
      <c r="K1090" s="5">
        <v>4.5535652649475948E-2</v>
      </c>
      <c r="L1090" s="4">
        <f t="shared" si="221"/>
        <v>45.535652649475949</v>
      </c>
      <c r="M1090" s="5">
        <v>218.73116495689248</v>
      </c>
      <c r="N1090" s="4">
        <v>700</v>
      </c>
      <c r="P1090" s="8">
        <f t="shared" si="213"/>
        <v>84.76588270654193</v>
      </c>
      <c r="Q1090" s="8">
        <f t="shared" si="222"/>
        <v>1539.0109503303231</v>
      </c>
      <c r="R1090" s="10">
        <f t="shared" si="214"/>
        <v>0.74223012778682596</v>
      </c>
      <c r="S1090" s="8">
        <f t="shared" si="215"/>
        <v>58.551531579212025</v>
      </c>
      <c r="T1090" s="8">
        <f t="shared" si="223"/>
        <v>169.41310431354754</v>
      </c>
      <c r="U1090" s="10">
        <f t="shared" si="216"/>
        <v>0.28583929673589226</v>
      </c>
      <c r="V1090" s="10"/>
      <c r="W1090" s="8">
        <f t="shared" si="217"/>
        <v>55.829858578597396</v>
      </c>
      <c r="X1090" s="8">
        <f t="shared" si="224"/>
        <v>105.97067571115915</v>
      </c>
      <c r="Y1090" s="10">
        <f t="shared" si="220"/>
        <v>5.110725700676011E-2</v>
      </c>
      <c r="Z1090" s="10">
        <f t="shared" si="218"/>
        <v>0.2260691420932103</v>
      </c>
      <c r="AA1090" s="10"/>
    </row>
    <row r="1091" spans="6:27" x14ac:dyDescent="0.2">
      <c r="F1091">
        <v>0.18918525753828361</v>
      </c>
      <c r="G1091" s="1">
        <f t="shared" si="219"/>
        <v>189.18525753828359</v>
      </c>
      <c r="H1091">
        <v>109.31550831475617</v>
      </c>
      <c r="I1091" s="1">
        <v>700</v>
      </c>
      <c r="J1091" s="1"/>
      <c r="K1091" s="5">
        <v>7.1128383153523544E-2</v>
      </c>
      <c r="L1091" s="4">
        <f t="shared" si="221"/>
        <v>71.128383153523544</v>
      </c>
      <c r="M1091" s="5">
        <v>228.53004919410785</v>
      </c>
      <c r="N1091" s="4">
        <v>700</v>
      </c>
      <c r="P1091" s="8">
        <f t="shared" si="213"/>
        <v>78.537137777401554</v>
      </c>
      <c r="Q1091" s="8">
        <f t="shared" si="222"/>
        <v>54.889645076833801</v>
      </c>
      <c r="R1091" s="10">
        <f t="shared" si="214"/>
        <v>1.0849370720561934E-2</v>
      </c>
      <c r="S1091" s="8">
        <f t="shared" si="215"/>
        <v>54.59147593572763</v>
      </c>
      <c r="T1091" s="8">
        <f t="shared" si="223"/>
        <v>273.46930032999057</v>
      </c>
      <c r="U1091" s="10">
        <f t="shared" si="216"/>
        <v>0.23249378777671137</v>
      </c>
      <c r="V1091" s="10"/>
      <c r="W1091" s="8">
        <f t="shared" si="217"/>
        <v>52.086916882851263</v>
      </c>
      <c r="X1091" s="8">
        <f t="shared" si="224"/>
        <v>362.57743773715015</v>
      </c>
      <c r="Y1091" s="10">
        <f t="shared" si="220"/>
        <v>7.1666286626838466E-2</v>
      </c>
      <c r="Z1091" s="10">
        <f t="shared" si="218"/>
        <v>0.26770559692848872</v>
      </c>
      <c r="AA1091" s="10"/>
    </row>
    <row r="1092" spans="6:27" x14ac:dyDescent="0.2">
      <c r="F1092">
        <v>0.14311832349879211</v>
      </c>
      <c r="G1092" s="1">
        <f t="shared" si="219"/>
        <v>143.11832349879211</v>
      </c>
      <c r="H1092">
        <v>109.53146568837802</v>
      </c>
      <c r="I1092" s="1">
        <v>700</v>
      </c>
      <c r="J1092" s="1"/>
      <c r="K1092" s="5">
        <v>4.2470274477424449E-2</v>
      </c>
      <c r="L1092" s="4">
        <f t="shared" si="221"/>
        <v>42.470274477424447</v>
      </c>
      <c r="M1092" s="5">
        <v>228.68915945635695</v>
      </c>
      <c r="N1092" s="4">
        <v>700</v>
      </c>
      <c r="P1092" s="8">
        <f t="shared" si="213"/>
        <v>78.442393843420106</v>
      </c>
      <c r="Q1092" s="8">
        <f t="shared" si="222"/>
        <v>1293.9933716814401</v>
      </c>
      <c r="R1092" s="10">
        <f t="shared" si="214"/>
        <v>0.71740089837632659</v>
      </c>
      <c r="S1092" s="8">
        <f t="shared" si="215"/>
        <v>54.531104884988714</v>
      </c>
      <c r="T1092" s="8">
        <f t="shared" si="223"/>
        <v>145.46363012002686</v>
      </c>
      <c r="U1092" s="10">
        <f t="shared" si="216"/>
        <v>0.28398286933547695</v>
      </c>
      <c r="V1092" s="10"/>
      <c r="W1092" s="8">
        <f t="shared" si="217"/>
        <v>52.029858754414647</v>
      </c>
      <c r="X1092" s="8">
        <f t="shared" si="224"/>
        <v>91.385651548878258</v>
      </c>
      <c r="Y1092" s="10">
        <f t="shared" si="220"/>
        <v>5.0664980172719948E-2</v>
      </c>
      <c r="Z1092" s="10">
        <f t="shared" si="218"/>
        <v>0.22508882729429275</v>
      </c>
      <c r="AA1092" s="10"/>
    </row>
    <row r="1093" spans="6:27" x14ac:dyDescent="0.2">
      <c r="F1093">
        <v>0.24651505795367454</v>
      </c>
      <c r="G1093" s="1">
        <f t="shared" si="219"/>
        <v>246.51505795367453</v>
      </c>
      <c r="H1093">
        <v>111.69284426876588</v>
      </c>
      <c r="I1093" s="1">
        <v>700</v>
      </c>
      <c r="J1093" s="1"/>
      <c r="K1093" s="5">
        <v>4.2662553005966761E-2</v>
      </c>
      <c r="L1093" s="4">
        <f t="shared" si="221"/>
        <v>42.662553005966764</v>
      </c>
      <c r="M1093" s="5">
        <v>231.18358253208615</v>
      </c>
      <c r="N1093" s="4">
        <v>700</v>
      </c>
      <c r="P1093" s="8">
        <f t="shared" si="213"/>
        <v>76.981861248778458</v>
      </c>
      <c r="Q1093" s="8">
        <f t="shared" si="222"/>
        <v>1177.8149182651227</v>
      </c>
      <c r="R1093" s="10">
        <f t="shared" si="214"/>
        <v>0.64711783445133486</v>
      </c>
      <c r="S1093" s="8">
        <f t="shared" si="215"/>
        <v>53.599907466490208</v>
      </c>
      <c r="T1093" s="8">
        <f t="shared" si="223"/>
        <v>119.62572259513209</v>
      </c>
      <c r="U1093" s="10">
        <f t="shared" si="216"/>
        <v>0.2563689627058594</v>
      </c>
      <c r="V1093" s="10"/>
      <c r="W1093" s="8">
        <f t="shared" si="217"/>
        <v>51.149768686662917</v>
      </c>
      <c r="X1093" s="8">
        <f t="shared" si="224"/>
        <v>72.032830010654664</v>
      </c>
      <c r="Y1093" s="10">
        <f t="shared" si="220"/>
        <v>3.9576446386463043E-2</v>
      </c>
      <c r="Z1093" s="10">
        <f t="shared" si="218"/>
        <v>0.1989382979379864</v>
      </c>
      <c r="AA1093" s="10"/>
    </row>
    <row r="1094" spans="6:27" x14ac:dyDescent="0.2">
      <c r="F1094">
        <v>0.13381088289173426</v>
      </c>
      <c r="G1094" s="1">
        <f t="shared" si="219"/>
        <v>133.81088289173425</v>
      </c>
      <c r="H1094">
        <v>112.93512913315467</v>
      </c>
      <c r="I1094" s="1">
        <v>700</v>
      </c>
      <c r="J1094" s="1"/>
      <c r="K1094" s="5">
        <v>6.4854483911974403E-2</v>
      </c>
      <c r="L1094" s="4">
        <f t="shared" si="221"/>
        <v>64.854483911974398</v>
      </c>
      <c r="M1094" s="5">
        <v>234.84894961200555</v>
      </c>
      <c r="N1094" s="4">
        <v>700</v>
      </c>
      <c r="P1094" s="8">
        <f t="shared" si="213"/>
        <v>74.917273152129411</v>
      </c>
      <c r="Q1094" s="8">
        <f t="shared" si="222"/>
        <v>101.2597272917795</v>
      </c>
      <c r="R1094" s="10">
        <f t="shared" si="214"/>
        <v>2.4074470170456313E-2</v>
      </c>
      <c r="S1094" s="8">
        <f t="shared" si="215"/>
        <v>52.281795200644154</v>
      </c>
      <c r="T1094" s="8">
        <f t="shared" si="223"/>
        <v>158.07250143201094</v>
      </c>
      <c r="U1094" s="10">
        <f t="shared" si="216"/>
        <v>0.19385997625692133</v>
      </c>
      <c r="V1094" s="10"/>
      <c r="W1094" s="8">
        <f t="shared" si="217"/>
        <v>49.904014052093018</v>
      </c>
      <c r="X1094" s="8">
        <f t="shared" si="224"/>
        <v>223.51654903122159</v>
      </c>
      <c r="Y1094" s="10">
        <f t="shared" si="220"/>
        <v>5.314099332649818E-2</v>
      </c>
      <c r="Z1094" s="10">
        <f t="shared" si="218"/>
        <v>0.2305233032179137</v>
      </c>
      <c r="AA1094" s="10"/>
    </row>
    <row r="1095" spans="6:27" x14ac:dyDescent="0.2">
      <c r="F1095">
        <v>0.18942882817428106</v>
      </c>
      <c r="G1095" s="1">
        <f t="shared" si="219"/>
        <v>189.42882817428105</v>
      </c>
      <c r="H1095">
        <v>113.06091303701317</v>
      </c>
      <c r="I1095" s="1">
        <v>700</v>
      </c>
      <c r="J1095" s="1"/>
      <c r="K1095" s="5">
        <v>3.6813811947166264E-2</v>
      </c>
      <c r="L1095" s="4">
        <f t="shared" si="221"/>
        <v>36.813811947166265</v>
      </c>
      <c r="M1095" s="5">
        <v>243.81039754942179</v>
      </c>
      <c r="N1095" s="4">
        <v>700</v>
      </c>
      <c r="P1095" s="8">
        <f t="shared" si="213"/>
        <v>70.244771895784424</v>
      </c>
      <c r="Q1095" s="8">
        <f t="shared" si="222"/>
        <v>1117.6290830861115</v>
      </c>
      <c r="R1095" s="10">
        <f t="shared" si="214"/>
        <v>0.8246622516501384</v>
      </c>
      <c r="S1095" s="8">
        <f t="shared" si="215"/>
        <v>49.29048892839679</v>
      </c>
      <c r="T1095" s="8">
        <f t="shared" si="223"/>
        <v>155.66746849396768</v>
      </c>
      <c r="U1095" s="10">
        <f t="shared" si="216"/>
        <v>0.33891293298114744</v>
      </c>
      <c r="V1095" s="10"/>
      <c r="W1095" s="8">
        <f t="shared" si="217"/>
        <v>47.076904339393892</v>
      </c>
      <c r="X1095" s="8">
        <f t="shared" si="224"/>
        <v>105.33106545140059</v>
      </c>
      <c r="Y1095" s="10">
        <f t="shared" si="220"/>
        <v>7.7720376928637508E-2</v>
      </c>
      <c r="Z1095" s="10">
        <f t="shared" si="218"/>
        <v>0.27878374581140397</v>
      </c>
      <c r="AA1095" s="10"/>
    </row>
    <row r="1096" spans="6:27" x14ac:dyDescent="0.2">
      <c r="F1096">
        <v>0.15504152742708083</v>
      </c>
      <c r="G1096" s="1">
        <f t="shared" si="219"/>
        <v>155.04152742708084</v>
      </c>
      <c r="H1096">
        <v>113.97668897189794</v>
      </c>
      <c r="I1096" s="1">
        <v>700</v>
      </c>
      <c r="J1096" s="1"/>
      <c r="K1096" s="5">
        <v>5.0344118868697461E-2</v>
      </c>
      <c r="L1096" s="4">
        <f t="shared" si="221"/>
        <v>50.344118868697464</v>
      </c>
      <c r="M1096" s="5">
        <v>257.5682152922725</v>
      </c>
      <c r="N1096" s="4">
        <v>700</v>
      </c>
      <c r="P1096" s="8">
        <f t="shared" si="213"/>
        <v>63.968905476233083</v>
      </c>
      <c r="Q1096" s="8">
        <f t="shared" si="222"/>
        <v>185.63481010088194</v>
      </c>
      <c r="R1096" s="10">
        <f t="shared" si="214"/>
        <v>7.3242292569620143E-2</v>
      </c>
      <c r="S1096" s="8">
        <f t="shared" si="215"/>
        <v>45.25292375924807</v>
      </c>
      <c r="T1096" s="8">
        <f t="shared" si="223"/>
        <v>25.920267642481431</v>
      </c>
      <c r="U1096" s="10">
        <f t="shared" si="216"/>
        <v>0.1011279018057252</v>
      </c>
      <c r="V1096" s="10"/>
      <c r="W1096" s="8">
        <f t="shared" si="217"/>
        <v>43.260643464438481</v>
      </c>
      <c r="X1096" s="8">
        <f t="shared" si="224"/>
        <v>50.175623802741974</v>
      </c>
      <c r="Y1096" s="10">
        <f t="shared" si="220"/>
        <v>1.9796813520193128E-2</v>
      </c>
      <c r="Z1096" s="10">
        <f t="shared" si="218"/>
        <v>0.14070114967615982</v>
      </c>
      <c r="AA1096" s="10"/>
    </row>
    <row r="1097" spans="6:27" x14ac:dyDescent="0.2">
      <c r="F1097">
        <v>0.12425653507989498</v>
      </c>
      <c r="G1097" s="1">
        <f t="shared" si="219"/>
        <v>124.25653507989497</v>
      </c>
      <c r="H1097">
        <v>118.43429270709409</v>
      </c>
      <c r="I1097" s="1">
        <v>700</v>
      </c>
      <c r="J1097" s="1"/>
      <c r="K1097" s="5">
        <v>3.4610298749552341E-2</v>
      </c>
      <c r="L1097" s="4">
        <f t="shared" si="221"/>
        <v>34.610298749552342</v>
      </c>
      <c r="M1097" s="5">
        <v>259.59413774928015</v>
      </c>
      <c r="N1097" s="4">
        <v>700</v>
      </c>
      <c r="P1097" s="8">
        <f t="shared" ref="P1097:P1109" si="225">(((8.314*N1097)/$M1097)*(1+P$5/($M1097-P$4))-P$3/($M1097^2))</f>
        <v>63.125052375520021</v>
      </c>
      <c r="Q1097" s="8">
        <f t="shared" si="222"/>
        <v>813.09117434963684</v>
      </c>
      <c r="R1097" s="10">
        <f t="shared" ref="R1097:R1111" si="226">(ABS(P1097-L1097)/L1097)^2</f>
        <v>0.67877923953364006</v>
      </c>
      <c r="S1097" s="8">
        <f t="shared" ref="S1097:S1110" si="227">(((8.314*N1097)/$M1097)*(1+S$5/($M1097-S$4))-S$3/($M1097^2))</f>
        <v>44.708132644832531</v>
      </c>
      <c r="T1097" s="8">
        <f t="shared" si="223"/>
        <v>101.96624937666948</v>
      </c>
      <c r="U1097" s="10">
        <f t="shared" ref="U1097:U1110" si="228">ABS(S1097-L1097)/L1097</f>
        <v>0.29175806797711612</v>
      </c>
      <c r="V1097" s="10"/>
      <c r="W1097" s="8">
        <f t="shared" ref="W1097:W1110" si="229">(((8.314*N1097)/$M1097)*(1+W$5/($M1097-W$4))-W$3/($M1097^2))</f>
        <v>42.745658125489193</v>
      </c>
      <c r="X1097" s="8">
        <f t="shared" si="224"/>
        <v>66.184072175643621</v>
      </c>
      <c r="Y1097" s="10">
        <f t="shared" si="220"/>
        <v>5.5251336624771955E-2</v>
      </c>
      <c r="Z1097" s="10">
        <f t="shared" ref="Z1097:Z1111" si="230">(ABS(W1097-L1097)/L1097)</f>
        <v>0.23505602869267564</v>
      </c>
      <c r="AA1097" s="10"/>
    </row>
    <row r="1098" spans="6:27" x14ac:dyDescent="0.2">
      <c r="F1098">
        <v>0.1326662316217827</v>
      </c>
      <c r="G1098" s="1">
        <f t="shared" si="219"/>
        <v>132.66623162178271</v>
      </c>
      <c r="H1098">
        <v>119.06361243597816</v>
      </c>
      <c r="I1098" s="1">
        <v>700</v>
      </c>
      <c r="J1098" s="1"/>
      <c r="K1098" s="5">
        <v>3.4652098771881377E-2</v>
      </c>
      <c r="L1098" s="4">
        <f t="shared" si="221"/>
        <v>34.652098771881377</v>
      </c>
      <c r="M1098" s="5">
        <v>267.30381842031142</v>
      </c>
      <c r="N1098" s="4">
        <v>700</v>
      </c>
      <c r="P1098" s="8">
        <f t="shared" si="225"/>
        <v>60.080505063373707</v>
      </c>
      <c r="Q1098" s="8">
        <f t="shared" si="222"/>
        <v>646.60384652520668</v>
      </c>
      <c r="R1098" s="10">
        <f t="shared" si="226"/>
        <v>0.53849192669090229</v>
      </c>
      <c r="S1098" s="8">
        <f t="shared" si="227"/>
        <v>42.738501581545144</v>
      </c>
      <c r="T1098" s="8">
        <f t="shared" si="223"/>
        <v>65.389910400138064</v>
      </c>
      <c r="U1098" s="10">
        <f t="shared" si="228"/>
        <v>0.2333596837206732</v>
      </c>
      <c r="V1098" s="10"/>
      <c r="W1098" s="8">
        <f t="shared" si="229"/>
        <v>40.883626144683312</v>
      </c>
      <c r="X1098" s="8">
        <f t="shared" si="224"/>
        <v>38.831933397979782</v>
      </c>
      <c r="Y1098" s="10">
        <f t="shared" si="220"/>
        <v>3.2339248745554383E-2</v>
      </c>
      <c r="Z1098" s="10">
        <f t="shared" si="230"/>
        <v>0.17983116733635018</v>
      </c>
      <c r="AA1098" s="10"/>
    </row>
    <row r="1099" spans="6:27" x14ac:dyDescent="0.2">
      <c r="F1099">
        <v>0.15612902839241979</v>
      </c>
      <c r="G1099" s="1">
        <f t="shared" si="219"/>
        <v>156.1290283924198</v>
      </c>
      <c r="H1099">
        <v>121.77051975174804</v>
      </c>
      <c r="I1099" s="1">
        <v>700</v>
      </c>
      <c r="J1099" s="1"/>
      <c r="K1099" s="5">
        <v>3.0939812991489818E-2</v>
      </c>
      <c r="L1099" s="4">
        <f t="shared" si="221"/>
        <v>30.939812991489816</v>
      </c>
      <c r="M1099" s="5">
        <v>281.23213693927738</v>
      </c>
      <c r="N1099" s="4">
        <v>700</v>
      </c>
      <c r="P1099" s="8">
        <f t="shared" si="225"/>
        <v>55.17633258446169</v>
      </c>
      <c r="Q1099" s="8">
        <f t="shared" si="222"/>
        <v>587.40888198050948</v>
      </c>
      <c r="R1099" s="10">
        <f t="shared" si="226"/>
        <v>0.61362796031912892</v>
      </c>
      <c r="S1099" s="8">
        <f t="shared" si="227"/>
        <v>39.551313219376453</v>
      </c>
      <c r="T1099" s="8">
        <f t="shared" si="223"/>
        <v>74.157936174891603</v>
      </c>
      <c r="U1099" s="10">
        <f t="shared" si="228"/>
        <v>0.27833071357785139</v>
      </c>
      <c r="V1099" s="10"/>
      <c r="W1099" s="8">
        <f t="shared" si="229"/>
        <v>37.869850170746297</v>
      </c>
      <c r="X1099" s="8">
        <f t="shared" si="224"/>
        <v>48.025415305877111</v>
      </c>
      <c r="Y1099" s="10">
        <f t="shared" si="220"/>
        <v>5.0169036495097227E-2</v>
      </c>
      <c r="Z1099" s="10">
        <f t="shared" si="230"/>
        <v>0.22398445592294397</v>
      </c>
      <c r="AA1099" s="10"/>
    </row>
    <row r="1100" spans="6:27" x14ac:dyDescent="0.2">
      <c r="F1100">
        <v>0.13726513911469526</v>
      </c>
      <c r="G1100" s="1">
        <f t="shared" si="219"/>
        <v>137.26513911469527</v>
      </c>
      <c r="H1100">
        <v>122.09215655605406</v>
      </c>
      <c r="I1100" s="1">
        <v>700</v>
      </c>
      <c r="J1100" s="1"/>
      <c r="K1100" s="5">
        <v>2.7453091497082933E-2</v>
      </c>
      <c r="L1100" s="4">
        <f t="shared" si="221"/>
        <v>27.453091497082934</v>
      </c>
      <c r="M1100" s="5">
        <v>297.55042298119156</v>
      </c>
      <c r="N1100" s="4">
        <v>700</v>
      </c>
      <c r="P1100" s="8">
        <f t="shared" si="225"/>
        <v>50.245996243341487</v>
      </c>
      <c r="Q1100" s="8">
        <f t="shared" si="222"/>
        <v>519.51650677201576</v>
      </c>
      <c r="R1100" s="10">
        <f t="shared" si="226"/>
        <v>0.68931358248177521</v>
      </c>
      <c r="S1100" s="8">
        <f t="shared" si="227"/>
        <v>36.326806188815944</v>
      </c>
      <c r="T1100" s="8">
        <f t="shared" si="223"/>
        <v>78.742812430278263</v>
      </c>
      <c r="U1100" s="10">
        <f t="shared" si="228"/>
        <v>0.323231891485733</v>
      </c>
      <c r="V1100" s="10"/>
      <c r="W1100" s="8">
        <f t="shared" si="229"/>
        <v>34.819551401105663</v>
      </c>
      <c r="X1100" s="8">
        <f t="shared" si="224"/>
        <v>54.26473151757456</v>
      </c>
      <c r="Y1100" s="10">
        <f t="shared" si="220"/>
        <v>7.200043886421878E-2</v>
      </c>
      <c r="Z1100" s="10">
        <f t="shared" si="230"/>
        <v>0.26832897507391701</v>
      </c>
      <c r="AA1100" s="10"/>
    </row>
    <row r="1101" spans="6:27" x14ac:dyDescent="0.2">
      <c r="F1101">
        <v>0.15664955293583471</v>
      </c>
      <c r="G1101" s="1">
        <f t="shared" si="219"/>
        <v>156.64955293583472</v>
      </c>
      <c r="H1101">
        <v>122.36616274567902</v>
      </c>
      <c r="I1101" s="1">
        <v>700</v>
      </c>
      <c r="J1101" s="1"/>
      <c r="K1101" s="5">
        <v>4.8630090601020269E-2</v>
      </c>
      <c r="L1101" s="4">
        <f t="shared" si="221"/>
        <v>48.630090601020271</v>
      </c>
      <c r="M1101" s="5">
        <v>298.78843806245516</v>
      </c>
      <c r="N1101" s="4">
        <v>700</v>
      </c>
      <c r="P1101" s="8">
        <f t="shared" si="225"/>
        <v>49.902930572108943</v>
      </c>
      <c r="Q1101" s="8">
        <f t="shared" si="222"/>
        <v>1.6201215920010112</v>
      </c>
      <c r="R1101" s="10">
        <f t="shared" si="226"/>
        <v>6.8507394834079198E-4</v>
      </c>
      <c r="S1101" s="8">
        <f t="shared" si="227"/>
        <v>36.101600991122005</v>
      </c>
      <c r="T1101" s="8">
        <f t="shared" si="223"/>
        <v>156.9630519053288</v>
      </c>
      <c r="U1101" s="10">
        <f t="shared" si="228"/>
        <v>0.25762834193928924</v>
      </c>
      <c r="V1101" s="10"/>
      <c r="W1101" s="8">
        <f t="shared" si="229"/>
        <v>34.606454938773069</v>
      </c>
      <c r="X1101" s="8">
        <f t="shared" si="224"/>
        <v>196.66235718745151</v>
      </c>
      <c r="Y1101" s="10">
        <f t="shared" si="220"/>
        <v>8.3159349393036444E-2</v>
      </c>
      <c r="Z1101" s="10">
        <f t="shared" si="230"/>
        <v>0.28837362811643585</v>
      </c>
      <c r="AA1101" s="10"/>
    </row>
    <row r="1102" spans="6:27" x14ac:dyDescent="0.2">
      <c r="F1102">
        <v>0.11545404774006832</v>
      </c>
      <c r="G1102" s="1">
        <f t="shared" si="219"/>
        <v>115.45404774006832</v>
      </c>
      <c r="H1102">
        <v>122.57976524043677</v>
      </c>
      <c r="I1102" s="1">
        <v>700</v>
      </c>
      <c r="J1102" s="1"/>
      <c r="K1102" s="5">
        <v>2.974143563201315E-2</v>
      </c>
      <c r="L1102" s="4">
        <f t="shared" si="221"/>
        <v>29.74143563201315</v>
      </c>
      <c r="M1102" s="5">
        <v>299.97243935441782</v>
      </c>
      <c r="N1102" s="4">
        <v>700</v>
      </c>
      <c r="P1102" s="8">
        <f t="shared" si="225"/>
        <v>49.578586355614284</v>
      </c>
      <c r="Q1102" s="8">
        <f t="shared" si="222"/>
        <v>393.51254883086898</v>
      </c>
      <c r="R1102" s="10">
        <f t="shared" si="226"/>
        <v>0.44487164900617931</v>
      </c>
      <c r="S1102" s="8">
        <f t="shared" si="227"/>
        <v>35.888579757353</v>
      </c>
      <c r="T1102" s="8">
        <f t="shared" si="223"/>
        <v>37.787380897700224</v>
      </c>
      <c r="U1102" s="10">
        <f t="shared" si="228"/>
        <v>0.20668619367933852</v>
      </c>
      <c r="V1102" s="10"/>
      <c r="W1102" s="8">
        <f t="shared" si="229"/>
        <v>34.404879465353766</v>
      </c>
      <c r="X1102" s="8">
        <f t="shared" si="224"/>
        <v>21.747708386722611</v>
      </c>
      <c r="Y1102" s="10">
        <f t="shared" si="220"/>
        <v>2.4586100038870871E-2</v>
      </c>
      <c r="Z1102" s="10">
        <f t="shared" si="230"/>
        <v>0.15679955369474388</v>
      </c>
      <c r="AA1102" s="10"/>
    </row>
    <row r="1103" spans="6:27" x14ac:dyDescent="0.2">
      <c r="F1103">
        <v>0.11115937311685233</v>
      </c>
      <c r="G1103" s="1">
        <f t="shared" si="219"/>
        <v>111.15937311685232</v>
      </c>
      <c r="H1103">
        <v>124.05511247076578</v>
      </c>
      <c r="I1103" s="1">
        <v>700</v>
      </c>
      <c r="J1103" s="1"/>
      <c r="K1103" s="5">
        <v>2.6232740269677542E-2</v>
      </c>
      <c r="L1103" s="4">
        <f t="shared" si="221"/>
        <v>26.232740269677542</v>
      </c>
      <c r="M1103" s="5">
        <v>322.92016187072829</v>
      </c>
      <c r="N1103" s="4">
        <v>700</v>
      </c>
      <c r="P1103" s="8">
        <f t="shared" si="225"/>
        <v>43.943731539645093</v>
      </c>
      <c r="Q1103" s="8">
        <f t="shared" si="222"/>
        <v>313.67921176486681</v>
      </c>
      <c r="R1103" s="10">
        <f t="shared" si="226"/>
        <v>0.45582529249593418</v>
      </c>
      <c r="S1103" s="8">
        <f t="shared" si="227"/>
        <v>32.17019987939635</v>
      </c>
      <c r="T1103" s="8">
        <f t="shared" si="223"/>
        <v>35.253426617042216</v>
      </c>
      <c r="U1103" s="10">
        <f t="shared" si="228"/>
        <v>0.22633775765248301</v>
      </c>
      <c r="V1103" s="10"/>
      <c r="W1103" s="8">
        <f t="shared" si="229"/>
        <v>30.884883894441895</v>
      </c>
      <c r="X1103" s="8">
        <f t="shared" si="224"/>
        <v>21.642440305435613</v>
      </c>
      <c r="Y1103" s="10">
        <f t="shared" si="220"/>
        <v>3.1449873987651727E-2</v>
      </c>
      <c r="Z1103" s="10">
        <f t="shared" si="230"/>
        <v>0.17734112322767026</v>
      </c>
      <c r="AA1103" s="10"/>
    </row>
    <row r="1104" spans="6:27" x14ac:dyDescent="0.2">
      <c r="F1104">
        <v>0.10435663664718883</v>
      </c>
      <c r="G1104" s="1">
        <f t="shared" si="219"/>
        <v>104.35663664718884</v>
      </c>
      <c r="H1104">
        <v>127.45398286953153</v>
      </c>
      <c r="I1104" s="1">
        <v>700</v>
      </c>
      <c r="J1104" s="1"/>
      <c r="K1104" s="5">
        <v>3.6350780644952667E-2</v>
      </c>
      <c r="L1104" s="4">
        <f t="shared" si="221"/>
        <v>36.350780644952664</v>
      </c>
      <c r="M1104" s="5">
        <v>334.57427701964457</v>
      </c>
      <c r="N1104" s="4">
        <v>700</v>
      </c>
      <c r="P1104" s="8">
        <f t="shared" si="225"/>
        <v>41.491227171415716</v>
      </c>
      <c r="Q1104" s="8">
        <f t="shared" si="222"/>
        <v>26.424190491426053</v>
      </c>
      <c r="R1104" s="10">
        <f t="shared" si="226"/>
        <v>1.9997431033888066E-2</v>
      </c>
      <c r="S1104" s="8">
        <f t="shared" si="227"/>
        <v>30.540441926026524</v>
      </c>
      <c r="T1104" s="8">
        <f t="shared" si="223"/>
        <v>33.760036028652252</v>
      </c>
      <c r="U1104" s="10">
        <f t="shared" si="228"/>
        <v>0.15984082365870483</v>
      </c>
      <c r="V1104" s="10"/>
      <c r="W1104" s="8">
        <f t="shared" si="229"/>
        <v>29.341086414956653</v>
      </c>
      <c r="X1104" s="8">
        <f t="shared" si="224"/>
        <v>49.135813198039372</v>
      </c>
      <c r="Y1104" s="10">
        <f t="shared" si="220"/>
        <v>3.7185246452133461E-2</v>
      </c>
      <c r="Z1104" s="10">
        <f t="shared" si="230"/>
        <v>0.19283476463577168</v>
      </c>
      <c r="AA1104" s="10"/>
    </row>
    <row r="1105" spans="6:27" x14ac:dyDescent="0.2">
      <c r="F1105">
        <v>0.11590310930218967</v>
      </c>
      <c r="G1105" s="1">
        <f t="shared" si="219"/>
        <v>115.90310930218966</v>
      </c>
      <c r="H1105">
        <v>129.33788682548089</v>
      </c>
      <c r="I1105" s="1">
        <v>700</v>
      </c>
      <c r="J1105" s="1"/>
      <c r="K1105" s="5">
        <v>2.5781937599143424E-2</v>
      </c>
      <c r="L1105" s="4">
        <f t="shared" si="221"/>
        <v>25.781937599143422</v>
      </c>
      <c r="M1105" s="5">
        <v>334.85378072274591</v>
      </c>
      <c r="N1105" s="4">
        <v>700</v>
      </c>
      <c r="P1105" s="8">
        <f t="shared" si="225"/>
        <v>41.435337000355602</v>
      </c>
      <c r="Q1105" s="8">
        <f t="shared" si="222"/>
        <v>245.02891281386985</v>
      </c>
      <c r="R1105" s="10">
        <f t="shared" si="226"/>
        <v>0.36862622366404796</v>
      </c>
      <c r="S1105" s="8">
        <f t="shared" si="227"/>
        <v>30.503213190389538</v>
      </c>
      <c r="T1105" s="8">
        <f t="shared" si="223"/>
        <v>22.290443208496356</v>
      </c>
      <c r="U1105" s="10">
        <f t="shared" si="228"/>
        <v>0.1831233813630429</v>
      </c>
      <c r="V1105" s="10"/>
      <c r="W1105" s="8">
        <f t="shared" si="229"/>
        <v>29.305813075494974</v>
      </c>
      <c r="X1105" s="8">
        <f t="shared" si="224"/>
        <v>12.417698372831879</v>
      </c>
      <c r="Y1105" s="10">
        <f t="shared" si="220"/>
        <v>1.8681425000866676E-2</v>
      </c>
      <c r="Z1105" s="10">
        <f t="shared" si="230"/>
        <v>0.13668000951443732</v>
      </c>
      <c r="AA1105" s="10"/>
    </row>
    <row r="1106" spans="6:27" x14ac:dyDescent="0.2">
      <c r="F1106">
        <v>9.8148924049823769E-2</v>
      </c>
      <c r="G1106" s="1">
        <f t="shared" si="219"/>
        <v>98.148924049823762</v>
      </c>
      <c r="H1106">
        <v>131.24384314767951</v>
      </c>
      <c r="I1106" s="1">
        <v>700</v>
      </c>
      <c r="J1106" s="1"/>
      <c r="K1106" s="5">
        <v>2.2796260289845185E-2</v>
      </c>
      <c r="L1106" s="4">
        <f t="shared" si="221"/>
        <v>22.796260289845186</v>
      </c>
      <c r="M1106" s="5">
        <v>353.33279933291738</v>
      </c>
      <c r="N1106" s="4">
        <v>700</v>
      </c>
      <c r="P1106" s="8">
        <f t="shared" si="225"/>
        <v>38.010972125994464</v>
      </c>
      <c r="Q1106" s="8">
        <f t="shared" si="222"/>
        <v>231.4874562570609</v>
      </c>
      <c r="R1106" s="10">
        <f t="shared" si="226"/>
        <v>0.44545131807732835</v>
      </c>
      <c r="S1106" s="8">
        <f t="shared" si="227"/>
        <v>28.214171762372484</v>
      </c>
      <c r="T1106" s="8">
        <f t="shared" si="223"/>
        <v>29.353764724142909</v>
      </c>
      <c r="U1106" s="10">
        <f t="shared" si="228"/>
        <v>0.23766667881664599</v>
      </c>
      <c r="V1106" s="10"/>
      <c r="W1106" s="8">
        <f t="shared" si="229"/>
        <v>27.136213734408461</v>
      </c>
      <c r="X1106" s="8">
        <f t="shared" si="224"/>
        <v>18.835195900976633</v>
      </c>
      <c r="Y1106" s="10">
        <f t="shared" si="220"/>
        <v>3.6244567960596843E-2</v>
      </c>
      <c r="Z1106" s="10">
        <f t="shared" si="230"/>
        <v>0.19038006187780496</v>
      </c>
      <c r="AA1106" s="10"/>
    </row>
    <row r="1107" spans="6:27" x14ac:dyDescent="0.2">
      <c r="F1107">
        <v>0.135475181721423</v>
      </c>
      <c r="G1107" s="1">
        <f t="shared" si="219"/>
        <v>135.47518172142301</v>
      </c>
      <c r="H1107">
        <v>131.98449322298114</v>
      </c>
      <c r="I1107" s="1">
        <v>700</v>
      </c>
      <c r="J1107" s="1"/>
      <c r="K1107" s="5">
        <v>2.1416458887267072E-2</v>
      </c>
      <c r="L1107" s="4">
        <f t="shared" si="221"/>
        <v>21.416458887267073</v>
      </c>
      <c r="M1107" s="5">
        <v>385.93543986099337</v>
      </c>
      <c r="N1107" s="4">
        <v>700</v>
      </c>
      <c r="P1107" s="8">
        <f t="shared" si="225"/>
        <v>33.051169541083596</v>
      </c>
      <c r="Q1107" s="8">
        <f t="shared" si="222"/>
        <v>135.36649199803171</v>
      </c>
      <c r="R1107" s="10">
        <f t="shared" si="226"/>
        <v>0.29513169134641781</v>
      </c>
      <c r="S1107" s="8">
        <f t="shared" si="227"/>
        <v>24.867373713268268</v>
      </c>
      <c r="T1107" s="8">
        <f t="shared" si="223"/>
        <v>11.908813136314862</v>
      </c>
      <c r="U1107" s="10">
        <f t="shared" si="228"/>
        <v>0.16113377305586687</v>
      </c>
      <c r="V1107" s="10"/>
      <c r="W1107" s="8">
        <f t="shared" si="229"/>
        <v>23.960780902465423</v>
      </c>
      <c r="X1107" s="8">
        <f t="shared" si="224"/>
        <v>6.4735745170229944</v>
      </c>
      <c r="Y1107" s="10">
        <f t="shared" si="220"/>
        <v>1.4113958100456991E-2</v>
      </c>
      <c r="Z1107" s="10">
        <f t="shared" si="230"/>
        <v>0.11880218053746737</v>
      </c>
      <c r="AA1107" s="10"/>
    </row>
    <row r="1108" spans="6:27" x14ac:dyDescent="0.2">
      <c r="F1108">
        <v>0.10764295429676925</v>
      </c>
      <c r="G1108" s="1">
        <f t="shared" si="219"/>
        <v>107.64295429676925</v>
      </c>
      <c r="H1108">
        <v>132.90432859176923</v>
      </c>
      <c r="I1108" s="1">
        <v>700</v>
      </c>
      <c r="J1108" s="1"/>
      <c r="K1108" s="5">
        <v>2.1464150153678849E-2</v>
      </c>
      <c r="L1108" s="4">
        <f t="shared" si="221"/>
        <v>21.464150153678847</v>
      </c>
      <c r="M1108" s="5">
        <v>390.4069287581919</v>
      </c>
      <c r="N1108" s="4">
        <v>700</v>
      </c>
      <c r="P1108" s="8">
        <f t="shared" si="225"/>
        <v>32.459145624954203</v>
      </c>
      <c r="Q1108" s="8">
        <f t="shared" si="222"/>
        <v>120.88992541336559</v>
      </c>
      <c r="R1108" s="10">
        <f t="shared" si="226"/>
        <v>0.26239932530162041</v>
      </c>
      <c r="S1108" s="8">
        <f t="shared" si="227"/>
        <v>24.465086920497367</v>
      </c>
      <c r="T1108" s="8">
        <f t="shared" si="223"/>
        <v>9.0056214784431869</v>
      </c>
      <c r="U1108" s="10">
        <f t="shared" si="228"/>
        <v>0.13981158095393653</v>
      </c>
      <c r="V1108" s="10"/>
      <c r="W1108" s="8">
        <f t="shared" si="229"/>
        <v>23.57878464947196</v>
      </c>
      <c r="X1108" s="8">
        <f t="shared" si="224"/>
        <v>4.4716790507981887</v>
      </c>
      <c r="Y1108" s="10">
        <f t="shared" si="220"/>
        <v>9.7060657609199588E-3</v>
      </c>
      <c r="Z1108" s="10">
        <f t="shared" si="230"/>
        <v>9.8519367440721817E-2</v>
      </c>
      <c r="AA1108" s="10"/>
    </row>
    <row r="1109" spans="6:27" x14ac:dyDescent="0.2">
      <c r="F1109">
        <v>0.12989381753436663</v>
      </c>
      <c r="G1109" s="1">
        <f t="shared" si="219"/>
        <v>129.89381753436663</v>
      </c>
      <c r="H1109">
        <v>133.47927825928821</v>
      </c>
      <c r="I1109" s="1">
        <v>700</v>
      </c>
      <c r="J1109" s="1"/>
      <c r="K1109" s="5">
        <v>3.3603756802009492E-2</v>
      </c>
      <c r="L1109" s="4">
        <f t="shared" si="221"/>
        <v>33.603756802009492</v>
      </c>
      <c r="M1109" s="5">
        <v>394.71786793760282</v>
      </c>
      <c r="N1109" s="4">
        <v>700</v>
      </c>
      <c r="P1109" s="8">
        <f t="shared" si="225"/>
        <v>31.905827068466603</v>
      </c>
      <c r="Q1109" s="8">
        <f t="shared" si="222"/>
        <v>2.8829653800490256</v>
      </c>
      <c r="R1109" s="10">
        <f t="shared" si="226"/>
        <v>2.5530761070707798E-3</v>
      </c>
      <c r="S1109" s="8">
        <f t="shared" si="227"/>
        <v>24.088512752525251</v>
      </c>
      <c r="T1109" s="8">
        <f t="shared" si="223"/>
        <v>90.539869321245263</v>
      </c>
      <c r="U1109" s="10">
        <f t="shared" si="228"/>
        <v>0.28316012717111538</v>
      </c>
      <c r="V1109" s="10"/>
      <c r="W1109" s="8">
        <f t="shared" si="229"/>
        <v>23.221137353205904</v>
      </c>
      <c r="X1109" s="8">
        <f t="shared" si="224"/>
        <v>107.79878661867453</v>
      </c>
      <c r="Y1109" s="10">
        <f t="shared" si="220"/>
        <v>9.5463687629394639E-2</v>
      </c>
      <c r="Z1109" s="10">
        <f t="shared" si="230"/>
        <v>0.30897198518537994</v>
      </c>
      <c r="AA1109" s="10"/>
    </row>
    <row r="1110" spans="6:27" x14ac:dyDescent="0.2">
      <c r="F1110">
        <v>9.5325968835134556E-2</v>
      </c>
      <c r="G1110" s="1">
        <f t="shared" si="219"/>
        <v>95.32596883513456</v>
      </c>
      <c r="H1110">
        <v>135.75943867791679</v>
      </c>
      <c r="I1110" s="1">
        <v>700</v>
      </c>
      <c r="J1110" s="1"/>
      <c r="K1110" s="5">
        <v>1.8356451232604255E-2</v>
      </c>
      <c r="L1110" s="4">
        <f t="shared" si="221"/>
        <v>18.356451232604254</v>
      </c>
      <c r="M1110" s="5">
        <v>437.73633605002414</v>
      </c>
      <c r="N1110" s="4">
        <v>700</v>
      </c>
      <c r="P1110" s="8">
        <f>(((8.314*N1110)/$M1110)*(1+P$5/($M1110-P$4))-P$3/($M1110^2))</f>
        <v>27.183171712321773</v>
      </c>
      <c r="Q1110" s="8">
        <f>(P1110-L1110)^2</f>
        <v>77.910994427064665</v>
      </c>
      <c r="R1110" s="10">
        <f t="shared" si="226"/>
        <v>0.23121781769537345</v>
      </c>
      <c r="S1110" s="8">
        <f t="shared" si="227"/>
        <v>20.849052097367945</v>
      </c>
      <c r="T1110" s="8">
        <f t="shared" si="223"/>
        <v>6.2130590710207017</v>
      </c>
      <c r="U1110" s="10">
        <f t="shared" si="228"/>
        <v>0.13578882068100387</v>
      </c>
      <c r="V1110" s="10"/>
      <c r="W1110" s="8">
        <f t="shared" si="229"/>
        <v>20.141511688786025</v>
      </c>
      <c r="X1110" s="8">
        <f t="shared" si="224"/>
        <v>3.1864408322238726</v>
      </c>
      <c r="Y1110" s="10">
        <f t="shared" si="220"/>
        <v>9.456456060664753E-3</v>
      </c>
      <c r="Z1110" s="10">
        <f t="shared" si="230"/>
        <v>9.7244311199497696E-2</v>
      </c>
      <c r="AA1110" s="10"/>
    </row>
    <row r="1111" spans="6:27" x14ac:dyDescent="0.2">
      <c r="F1111">
        <v>0.11829770997181649</v>
      </c>
      <c r="G1111" s="1">
        <f t="shared" si="219"/>
        <v>118.29770997181649</v>
      </c>
      <c r="H1111">
        <v>141.16434824096228</v>
      </c>
      <c r="I1111" s="1">
        <v>700</v>
      </c>
      <c r="J1111" s="1"/>
      <c r="K1111" s="5">
        <v>3.2649588726655479E-2</v>
      </c>
      <c r="L1111" s="4">
        <f t="shared" si="221"/>
        <v>32.64958872665548</v>
      </c>
      <c r="M1111" s="5">
        <v>442.77651761000465</v>
      </c>
      <c r="N1111" s="4">
        <v>700</v>
      </c>
      <c r="P1111" s="8">
        <f>(((8.314*N1111)/$M1111)*(1+P$5/($M1111-P$4))-P$3/($M1111^2))</f>
        <v>26.710719781692976</v>
      </c>
      <c r="Q1111" s="8">
        <f>(P1111-L1111)^2</f>
        <v>35.270164345440044</v>
      </c>
      <c r="R1111" s="10">
        <f t="shared" si="226"/>
        <v>3.3086593311432544E-2</v>
      </c>
      <c r="S1111" s="8">
        <f>(((8.314*N1111)/$M1111)*(1+S$5/($M1111-S$4))-S$3/($M1111^2))</f>
        <v>20.522239655928111</v>
      </c>
      <c r="T1111" s="8">
        <f>(S1111-L1111)^2</f>
        <v>147.07259548327198</v>
      </c>
      <c r="U1111" s="10">
        <f>ABS(S1111-L1111)/L1111</f>
        <v>0.37143956612312451</v>
      </c>
      <c r="V1111" s="10"/>
      <c r="W1111" s="8">
        <f>(((8.314*N1111)/$M1111)*(1+W$5/($M1111-W$4))-W$3/($M1111^2))</f>
        <v>19.830493494062374</v>
      </c>
      <c r="X1111" s="8">
        <f t="shared" si="224"/>
        <v>164.32920258229132</v>
      </c>
      <c r="Y1111" s="10">
        <f>(ABS(W1111-L1111)/L1111)^2</f>
        <v>0.15415560420361993</v>
      </c>
      <c r="Z1111" s="10">
        <f t="shared" si="230"/>
        <v>0.39262654546479653</v>
      </c>
      <c r="AA1111" s="10"/>
    </row>
    <row r="1112" spans="6:27" x14ac:dyDescent="0.2">
      <c r="F1112">
        <v>8.4169523546874347E-2</v>
      </c>
      <c r="G1112" s="1">
        <f t="shared" si="219"/>
        <v>84.169523546874345</v>
      </c>
      <c r="H1112">
        <v>144.3714194272446</v>
      </c>
      <c r="I1112" s="1">
        <v>700</v>
      </c>
      <c r="J1112" s="1"/>
      <c r="K1112" s="5">
        <v>2.700738386895438E-2</v>
      </c>
      <c r="L1112" s="4">
        <f t="shared" si="221"/>
        <v>27.007383868954381</v>
      </c>
      <c r="M1112" s="5">
        <v>470.07450976995858</v>
      </c>
      <c r="N1112" s="4">
        <v>700</v>
      </c>
    </row>
    <row r="1113" spans="6:27" x14ac:dyDescent="0.2">
      <c r="F1113">
        <v>9.2386527495142201E-2</v>
      </c>
      <c r="G1113" s="1">
        <f t="shared" si="219"/>
        <v>92.386527495142204</v>
      </c>
      <c r="H1113">
        <v>145.56859437832904</v>
      </c>
      <c r="I1113" s="1">
        <v>700</v>
      </c>
      <c r="J1113" s="1"/>
      <c r="K1113" s="5">
        <v>1.7866060872046705E-2</v>
      </c>
      <c r="L1113" s="4">
        <f t="shared" si="221"/>
        <v>17.866060872046706</v>
      </c>
      <c r="M1113" s="5">
        <v>471.4777519874134</v>
      </c>
      <c r="N1113" s="4">
        <v>700</v>
      </c>
      <c r="P1113" t="s">
        <v>65</v>
      </c>
      <c r="Q1113" s="10">
        <f>SQRT(SUM(Q8:Q1111)/COUNT(Q8:Q1111))</f>
        <v>830.24619419300711</v>
      </c>
      <c r="S1113" t="s">
        <v>65</v>
      </c>
      <c r="T1113" s="10">
        <f>SQRT(SUM(T8:T1111)/COUNT(T8:T1111))</f>
        <v>1226.5723268884076</v>
      </c>
      <c r="W1113" t="s">
        <v>65</v>
      </c>
      <c r="X1113" s="10">
        <f>SQRT(SUM(X8:X1111)/COUNT(X8:X1111))</f>
        <v>759.79099561963733</v>
      </c>
    </row>
    <row r="1114" spans="6:27" x14ac:dyDescent="0.2">
      <c r="F1114">
        <v>0.11540725452674183</v>
      </c>
      <c r="G1114" s="1">
        <f t="shared" si="219"/>
        <v>115.40725452674184</v>
      </c>
      <c r="H1114">
        <v>146.45008363573939</v>
      </c>
      <c r="I1114" s="1">
        <v>700</v>
      </c>
      <c r="J1114" s="1"/>
      <c r="K1114" s="5">
        <v>1.5673025444135531E-2</v>
      </c>
      <c r="L1114" s="4">
        <f t="shared" si="221"/>
        <v>15.673025444135531</v>
      </c>
      <c r="M1114" s="5">
        <v>490.46207559291673</v>
      </c>
      <c r="N1114" s="4">
        <v>700</v>
      </c>
      <c r="P1114" t="s">
        <v>81</v>
      </c>
      <c r="Q1114" s="10">
        <f>Q1113/(MAX(L8:L1114)-MIN(L8:L1114))</f>
        <v>0.13576726403724612</v>
      </c>
      <c r="S1114" t="s">
        <v>81</v>
      </c>
      <c r="T1114" s="10">
        <f>T1113/(MAX(L8:L1114)-MIN(L8:L1114))</f>
        <v>0.20057709403570595</v>
      </c>
      <c r="W1114" t="s">
        <v>81</v>
      </c>
      <c r="X1114" s="10">
        <f>X1113/(MAX(L8:L1114)-MIN(L8:L1114))</f>
        <v>0.12424597117928257</v>
      </c>
    </row>
    <row r="1115" spans="6:27" x14ac:dyDescent="0.2">
      <c r="F1115">
        <v>8.6049784156672249E-2</v>
      </c>
      <c r="G1115" s="1">
        <f t="shared" si="219"/>
        <v>86.049784156672246</v>
      </c>
      <c r="H1115">
        <v>149.67788401126532</v>
      </c>
      <c r="I1115" s="1">
        <v>700</v>
      </c>
      <c r="J1115" s="1"/>
      <c r="L1115" s="1"/>
      <c r="N1115" s="1"/>
      <c r="P1115" t="s">
        <v>113</v>
      </c>
      <c r="R1115" s="9">
        <f>SUM(R8:R1111)/COUNT(R8:R1111)</f>
        <v>0.31343720531976382</v>
      </c>
      <c r="U1115" s="9">
        <f>SUM(U8:U1111)/COUNT(U8:U1111)</f>
        <v>0.12733559173275288</v>
      </c>
      <c r="V1115" s="9"/>
      <c r="W1115" s="9"/>
      <c r="X1115" s="9"/>
      <c r="Y1115" s="9">
        <f>SUM(Y8:Y1111)/COUNT(Y8:Y1111)</f>
        <v>6.1494978556290436E-2</v>
      </c>
      <c r="Z1115" s="9">
        <f>SUM(Z8:Z1111)/COUNT(Z8:Z1111)</f>
        <v>0.19614559256411923</v>
      </c>
      <c r="AA1115" s="9"/>
    </row>
    <row r="1116" spans="6:27" x14ac:dyDescent="0.2">
      <c r="F1116">
        <v>7.8859836041570486E-2</v>
      </c>
      <c r="G1116" s="1">
        <f t="shared" si="219"/>
        <v>78.859836041570489</v>
      </c>
      <c r="H1116">
        <v>150.64803878119702</v>
      </c>
      <c r="I1116" s="1">
        <v>700</v>
      </c>
      <c r="J1116" s="1"/>
      <c r="L1116" s="1"/>
      <c r="N1116" s="1"/>
    </row>
    <row r="1117" spans="6:27" x14ac:dyDescent="0.2">
      <c r="F1117">
        <v>0.12771635884014335</v>
      </c>
      <c r="G1117" s="1">
        <f t="shared" si="219"/>
        <v>127.71635884014334</v>
      </c>
      <c r="H1117">
        <v>151.15604417067075</v>
      </c>
      <c r="I1117" s="1">
        <v>700</v>
      </c>
      <c r="J1117" s="1"/>
      <c r="L1117" s="1"/>
      <c r="N1117" s="1"/>
      <c r="Q1117">
        <f>MIN(P7:P1111)</f>
        <v>13.193369110184626</v>
      </c>
    </row>
    <row r="1118" spans="6:27" x14ac:dyDescent="0.2">
      <c r="F1118">
        <v>7.57203187074698E-2</v>
      </c>
      <c r="G1118" s="1">
        <f t="shared" si="219"/>
        <v>75.720318707469801</v>
      </c>
      <c r="H1118">
        <v>153.46570746578544</v>
      </c>
      <c r="I1118" s="1">
        <v>700</v>
      </c>
      <c r="J1118" s="1"/>
      <c r="L1118" s="1"/>
      <c r="N1118" s="1"/>
      <c r="Q1118">
        <f>MAX(P7:P1111)</f>
        <v>7467.2634234022335</v>
      </c>
    </row>
    <row r="1119" spans="6:27" x14ac:dyDescent="0.2">
      <c r="F1119">
        <v>7.6474128744693282E-2</v>
      </c>
      <c r="G1119" s="1">
        <f t="shared" si="219"/>
        <v>76.474128744693274</v>
      </c>
      <c r="H1119">
        <v>160.65904714199206</v>
      </c>
      <c r="I1119" s="1">
        <v>700</v>
      </c>
      <c r="J1119" s="1"/>
      <c r="L1119" s="1"/>
      <c r="N1119" s="1"/>
    </row>
    <row r="1120" spans="6:27" x14ac:dyDescent="0.2">
      <c r="F1120">
        <v>6.9417289706070195E-2</v>
      </c>
      <c r="G1120" s="1">
        <f t="shared" si="219"/>
        <v>69.417289706070193</v>
      </c>
      <c r="H1120">
        <v>161.77302259566497</v>
      </c>
      <c r="I1120" s="1">
        <v>700</v>
      </c>
      <c r="J1120" s="1"/>
      <c r="L1120" s="1"/>
      <c r="N1120" s="1"/>
    </row>
    <row r="1121" spans="6:14" x14ac:dyDescent="0.2">
      <c r="F1121">
        <v>9.5341727087247793E-2</v>
      </c>
      <c r="G1121" s="1">
        <f t="shared" si="219"/>
        <v>95.34172708724779</v>
      </c>
      <c r="H1121">
        <v>166.89925115000182</v>
      </c>
      <c r="I1121" s="1">
        <v>700</v>
      </c>
      <c r="J1121" s="1"/>
      <c r="L1121" s="1"/>
      <c r="N1121" s="1"/>
    </row>
    <row r="1122" spans="6:14" x14ac:dyDescent="0.2">
      <c r="F1122">
        <v>6.7429451972776763E-2</v>
      </c>
      <c r="G1122" s="1">
        <f t="shared" si="219"/>
        <v>67.429451972776761</v>
      </c>
      <c r="H1122">
        <v>169.24173633489599</v>
      </c>
      <c r="I1122" s="1">
        <v>700</v>
      </c>
      <c r="J1122" s="1"/>
      <c r="L1122" s="1"/>
      <c r="N1122" s="1"/>
    </row>
    <row r="1123" spans="6:14" x14ac:dyDescent="0.2">
      <c r="F1123">
        <v>6.5617537517301552E-2</v>
      </c>
      <c r="G1123" s="1">
        <f t="shared" si="219"/>
        <v>65.617537517301557</v>
      </c>
      <c r="H1123">
        <v>169.25997611867894</v>
      </c>
      <c r="I1123" s="1">
        <v>700</v>
      </c>
      <c r="J1123" s="1"/>
      <c r="L1123" s="1"/>
      <c r="N1123" s="1"/>
    </row>
    <row r="1124" spans="6:14" x14ac:dyDescent="0.2">
      <c r="F1124">
        <v>9.0131630417994463E-2</v>
      </c>
      <c r="G1124" s="1">
        <f t="shared" si="219"/>
        <v>90.131630417994458</v>
      </c>
      <c r="H1124">
        <v>174.05183505235638</v>
      </c>
      <c r="I1124" s="1">
        <v>700</v>
      </c>
      <c r="J1124" s="1"/>
      <c r="L1124" s="1"/>
      <c r="N1124" s="1"/>
    </row>
    <row r="1125" spans="6:14" x14ac:dyDescent="0.2">
      <c r="F1125">
        <v>6.0470336478386462E-2</v>
      </c>
      <c r="G1125" s="1">
        <f t="shared" si="219"/>
        <v>60.470336478386464</v>
      </c>
      <c r="H1125">
        <v>176.67324925282563</v>
      </c>
      <c r="I1125" s="1">
        <v>700</v>
      </c>
      <c r="J1125" s="1"/>
      <c r="L1125" s="1"/>
      <c r="N1125" s="1"/>
    </row>
    <row r="1126" spans="6:14" x14ac:dyDescent="0.2">
      <c r="F1126">
        <v>6.0817781221062517E-2</v>
      </c>
      <c r="G1126" s="1">
        <f t="shared" si="219"/>
        <v>60.817781221062518</v>
      </c>
      <c r="H1126">
        <v>181.1926639300199</v>
      </c>
      <c r="I1126" s="1">
        <v>700</v>
      </c>
      <c r="J1126" s="1"/>
      <c r="L1126" s="1"/>
      <c r="N1126" s="1"/>
    </row>
    <row r="1127" spans="6:14" x14ac:dyDescent="0.2">
      <c r="F1127">
        <v>7.9549103917191319E-2</v>
      </c>
      <c r="G1127" s="1">
        <f t="shared" si="219"/>
        <v>79.549103917191317</v>
      </c>
      <c r="H1127">
        <v>186.77025223491623</v>
      </c>
      <c r="I1127" s="1">
        <v>700</v>
      </c>
      <c r="J1127" s="1"/>
      <c r="L1127" s="1"/>
      <c r="N1127" s="1"/>
    </row>
    <row r="1128" spans="6:14" x14ac:dyDescent="0.2">
      <c r="F1128">
        <v>5.4783919297711786E-2</v>
      </c>
      <c r="G1128" s="1">
        <f t="shared" si="219"/>
        <v>54.783919297711783</v>
      </c>
      <c r="H1128">
        <v>187.28353349469893</v>
      </c>
      <c r="I1128" s="1">
        <v>700</v>
      </c>
      <c r="J1128" s="1"/>
      <c r="L1128" s="1"/>
      <c r="N1128" s="1"/>
    </row>
    <row r="1129" spans="6:14" x14ac:dyDescent="0.2">
      <c r="F1129">
        <v>5.3102800986511642E-2</v>
      </c>
      <c r="G1129" s="1">
        <f t="shared" si="219"/>
        <v>53.102800986511639</v>
      </c>
      <c r="H1129">
        <v>195.82248482780346</v>
      </c>
      <c r="I1129" s="1">
        <v>700</v>
      </c>
      <c r="J1129" s="1"/>
      <c r="L1129" s="1"/>
      <c r="N1129" s="1"/>
    </row>
    <row r="1130" spans="6:14" x14ac:dyDescent="0.2">
      <c r="F1130">
        <v>7.5920779885191747E-2</v>
      </c>
      <c r="G1130" s="1">
        <f t="shared" si="219"/>
        <v>75.920779885191749</v>
      </c>
      <c r="H1130">
        <v>198.72562286780547</v>
      </c>
      <c r="I1130" s="1">
        <v>700</v>
      </c>
      <c r="J1130" s="1"/>
      <c r="K1130" s="1"/>
      <c r="L1130" s="1"/>
      <c r="M1130" s="1"/>
      <c r="N1130" s="1"/>
    </row>
    <row r="1131" spans="6:14" x14ac:dyDescent="0.2">
      <c r="F1131">
        <v>5.3863597048740573E-2</v>
      </c>
      <c r="G1131" s="1">
        <f t="shared" ref="G1131:G1174" si="231">F1131*1000</f>
        <v>53.863597048740573</v>
      </c>
      <c r="H1131">
        <v>201.58512351463617</v>
      </c>
      <c r="I1131" s="1">
        <v>700</v>
      </c>
      <c r="J1131" s="1"/>
      <c r="K1131" s="1"/>
      <c r="L1131" s="1"/>
      <c r="M1131" s="1"/>
      <c r="N1131" s="1"/>
    </row>
    <row r="1132" spans="6:14" x14ac:dyDescent="0.2">
      <c r="F1132">
        <v>4.9428672294999532E-2</v>
      </c>
      <c r="G1132" s="1">
        <f t="shared" si="231"/>
        <v>49.428672294999529</v>
      </c>
      <c r="H1132">
        <v>203.00768364754782</v>
      </c>
      <c r="I1132" s="1">
        <v>700</v>
      </c>
      <c r="J1132" s="1"/>
      <c r="K1132" s="1"/>
      <c r="L1132" s="1"/>
      <c r="M1132" s="1"/>
      <c r="N1132" s="1"/>
    </row>
    <row r="1133" spans="6:14" x14ac:dyDescent="0.2">
      <c r="F1133">
        <v>6.4057227442344059E-2</v>
      </c>
      <c r="G1133" s="1">
        <f t="shared" si="231"/>
        <v>64.057227442344058</v>
      </c>
      <c r="H1133">
        <v>216.01114911734297</v>
      </c>
      <c r="I1133" s="1">
        <v>700</v>
      </c>
      <c r="J1133" s="1"/>
      <c r="K1133" s="1"/>
      <c r="L1133" s="1"/>
      <c r="M1133" s="1"/>
      <c r="N1133" s="1"/>
    </row>
    <row r="1134" spans="6:14" x14ac:dyDescent="0.2">
      <c r="F1134">
        <v>4.5205026838618906E-2</v>
      </c>
      <c r="G1134" s="1">
        <f t="shared" si="231"/>
        <v>45.205026838618906</v>
      </c>
      <c r="H1134">
        <v>216.78139283830743</v>
      </c>
      <c r="I1134" s="1">
        <v>700</v>
      </c>
      <c r="J1134" s="1"/>
      <c r="K1134" s="1"/>
      <c r="L1134" s="1"/>
      <c r="M1134" s="1"/>
      <c r="N1134" s="1"/>
    </row>
    <row r="1135" spans="6:14" x14ac:dyDescent="0.2">
      <c r="F1135">
        <v>4.5535652649475948E-2</v>
      </c>
      <c r="G1135" s="1">
        <f t="shared" si="231"/>
        <v>45.535652649475949</v>
      </c>
      <c r="H1135">
        <v>218.73116495689248</v>
      </c>
      <c r="I1135" s="1">
        <v>700</v>
      </c>
      <c r="J1135" s="1"/>
      <c r="K1135" s="1"/>
      <c r="L1135" s="1"/>
      <c r="M1135" s="1"/>
      <c r="N1135" s="1"/>
    </row>
    <row r="1136" spans="6:14" x14ac:dyDescent="0.2">
      <c r="F1136">
        <v>7.1128383153523544E-2</v>
      </c>
      <c r="G1136" s="1">
        <f t="shared" si="231"/>
        <v>71.128383153523544</v>
      </c>
      <c r="H1136">
        <v>228.53004919410785</v>
      </c>
      <c r="I1136" s="1">
        <v>700</v>
      </c>
      <c r="J1136" s="1"/>
      <c r="K1136" s="1"/>
      <c r="L1136" s="1"/>
      <c r="M1136" s="1"/>
      <c r="N1136" s="1"/>
    </row>
    <row r="1137" spans="6:14" x14ac:dyDescent="0.2">
      <c r="F1137">
        <v>4.2470274477424449E-2</v>
      </c>
      <c r="G1137" s="1">
        <f t="shared" si="231"/>
        <v>42.470274477424447</v>
      </c>
      <c r="H1137">
        <v>228.68915945635695</v>
      </c>
      <c r="I1137" s="1">
        <v>700</v>
      </c>
      <c r="J1137" s="1"/>
      <c r="K1137" s="1"/>
      <c r="L1137" s="1"/>
      <c r="M1137" s="1"/>
      <c r="N1137" s="1"/>
    </row>
    <row r="1138" spans="6:14" x14ac:dyDescent="0.2">
      <c r="F1138">
        <v>4.2662553005966761E-2</v>
      </c>
      <c r="G1138" s="1">
        <f t="shared" si="231"/>
        <v>42.662553005966764</v>
      </c>
      <c r="H1138">
        <v>231.18358253208615</v>
      </c>
      <c r="I1138" s="1">
        <v>700</v>
      </c>
      <c r="J1138" s="1"/>
      <c r="K1138" s="1"/>
      <c r="L1138" s="1"/>
      <c r="M1138" s="1"/>
      <c r="N1138" s="1"/>
    </row>
    <row r="1139" spans="6:14" x14ac:dyDescent="0.2">
      <c r="F1139">
        <v>6.4854483911974403E-2</v>
      </c>
      <c r="G1139" s="1">
        <f t="shared" si="231"/>
        <v>64.854483911974398</v>
      </c>
      <c r="H1139">
        <v>234.84894961200555</v>
      </c>
      <c r="I1139" s="1">
        <v>700</v>
      </c>
      <c r="J1139" s="1"/>
      <c r="K1139" s="1"/>
      <c r="L1139" s="1"/>
      <c r="M1139" s="1"/>
      <c r="N1139" s="1"/>
    </row>
    <row r="1140" spans="6:14" x14ac:dyDescent="0.2">
      <c r="F1140">
        <v>3.6813811947166264E-2</v>
      </c>
      <c r="G1140" s="1">
        <f t="shared" si="231"/>
        <v>36.813811947166265</v>
      </c>
      <c r="H1140">
        <v>243.81039754942179</v>
      </c>
      <c r="I1140" s="1">
        <v>700</v>
      </c>
      <c r="J1140" s="1"/>
      <c r="K1140" s="1"/>
      <c r="L1140" s="1"/>
      <c r="M1140" s="1"/>
      <c r="N1140" s="1"/>
    </row>
    <row r="1141" spans="6:14" x14ac:dyDescent="0.2">
      <c r="F1141">
        <v>5.0344118868697461E-2</v>
      </c>
      <c r="G1141" s="1">
        <f t="shared" si="231"/>
        <v>50.344118868697464</v>
      </c>
      <c r="H1141">
        <v>257.5682152922725</v>
      </c>
      <c r="I1141" s="1">
        <v>700</v>
      </c>
      <c r="J1141" s="1"/>
      <c r="K1141" s="1"/>
      <c r="L1141" s="1"/>
      <c r="M1141" s="1"/>
      <c r="N1141" s="1"/>
    </row>
    <row r="1142" spans="6:14" x14ac:dyDescent="0.2">
      <c r="F1142">
        <v>3.4610298749552341E-2</v>
      </c>
      <c r="G1142" s="1">
        <f t="shared" si="231"/>
        <v>34.610298749552342</v>
      </c>
      <c r="H1142">
        <v>259.59413774928015</v>
      </c>
      <c r="I1142" s="1">
        <v>700</v>
      </c>
      <c r="J1142" s="1"/>
      <c r="K1142" s="1"/>
      <c r="L1142" s="1"/>
      <c r="M1142" s="1"/>
      <c r="N1142" s="1"/>
    </row>
    <row r="1143" spans="6:14" x14ac:dyDescent="0.2">
      <c r="F1143">
        <v>3.4652098771881377E-2</v>
      </c>
      <c r="G1143" s="1">
        <f t="shared" si="231"/>
        <v>34.652098771881377</v>
      </c>
      <c r="H1143">
        <v>267.30381842031142</v>
      </c>
      <c r="I1143" s="1">
        <v>700</v>
      </c>
      <c r="J1143" s="1"/>
      <c r="K1143" s="1"/>
      <c r="L1143" s="1"/>
      <c r="M1143" s="1"/>
      <c r="N1143" s="1"/>
    </row>
    <row r="1144" spans="6:14" x14ac:dyDescent="0.2">
      <c r="F1144">
        <v>3.0939812991489818E-2</v>
      </c>
      <c r="G1144" s="1">
        <f t="shared" si="231"/>
        <v>30.939812991489816</v>
      </c>
      <c r="H1144">
        <v>281.23213693927738</v>
      </c>
      <c r="I1144" s="1">
        <v>700</v>
      </c>
      <c r="J1144" s="1"/>
      <c r="K1144" s="1"/>
      <c r="L1144" s="1"/>
      <c r="M1144" s="1"/>
      <c r="N1144" s="1"/>
    </row>
    <row r="1145" spans="6:14" x14ac:dyDescent="0.2">
      <c r="F1145">
        <v>2.7453091497082933E-2</v>
      </c>
      <c r="G1145" s="1">
        <f t="shared" si="231"/>
        <v>27.453091497082934</v>
      </c>
      <c r="H1145">
        <v>297.55042298119156</v>
      </c>
      <c r="I1145" s="1">
        <v>700</v>
      </c>
      <c r="J1145" s="1"/>
      <c r="K1145" s="1"/>
      <c r="L1145" s="1"/>
      <c r="M1145" s="1"/>
      <c r="N1145" s="1"/>
    </row>
    <row r="1146" spans="6:14" x14ac:dyDescent="0.2">
      <c r="F1146">
        <v>4.8630090601020269E-2</v>
      </c>
      <c r="G1146" s="1">
        <f t="shared" si="231"/>
        <v>48.630090601020271</v>
      </c>
      <c r="H1146">
        <v>298.78843806245516</v>
      </c>
      <c r="I1146" s="1">
        <v>700</v>
      </c>
      <c r="J1146" s="1"/>
      <c r="K1146" s="1"/>
      <c r="L1146" s="1"/>
      <c r="M1146" s="1"/>
      <c r="N1146" s="1"/>
    </row>
    <row r="1147" spans="6:14" x14ac:dyDescent="0.2">
      <c r="F1147">
        <v>2.974143563201315E-2</v>
      </c>
      <c r="G1147" s="1">
        <f t="shared" si="231"/>
        <v>29.74143563201315</v>
      </c>
      <c r="H1147">
        <v>299.97243935441782</v>
      </c>
      <c r="I1147" s="1">
        <v>700</v>
      </c>
      <c r="J1147" s="1"/>
      <c r="K1147" s="1"/>
      <c r="L1147" s="1"/>
      <c r="M1147" s="1"/>
      <c r="N1147" s="1"/>
    </row>
    <row r="1148" spans="6:14" x14ac:dyDescent="0.2">
      <c r="F1148">
        <v>2.6232740269677542E-2</v>
      </c>
      <c r="G1148" s="1">
        <f t="shared" si="231"/>
        <v>26.232740269677542</v>
      </c>
      <c r="H1148">
        <v>322.92016187072829</v>
      </c>
      <c r="I1148" s="1">
        <v>700</v>
      </c>
      <c r="J1148" s="1"/>
      <c r="K1148" s="1"/>
      <c r="L1148" s="1"/>
      <c r="M1148" s="1"/>
      <c r="N1148" s="1"/>
    </row>
    <row r="1149" spans="6:14" x14ac:dyDescent="0.2">
      <c r="F1149">
        <v>3.6350780644952667E-2</v>
      </c>
      <c r="G1149" s="1">
        <f t="shared" si="231"/>
        <v>36.350780644952664</v>
      </c>
      <c r="H1149">
        <v>334.57427701964457</v>
      </c>
      <c r="I1149" s="1">
        <v>700</v>
      </c>
      <c r="J1149" s="1"/>
      <c r="K1149" s="1"/>
      <c r="L1149" s="1"/>
      <c r="M1149" s="1"/>
      <c r="N1149" s="1"/>
    </row>
    <row r="1150" spans="6:14" x14ac:dyDescent="0.2">
      <c r="F1150">
        <v>2.5781937599143424E-2</v>
      </c>
      <c r="G1150" s="1">
        <f t="shared" si="231"/>
        <v>25.781937599143422</v>
      </c>
      <c r="H1150">
        <v>334.85378072274591</v>
      </c>
      <c r="I1150" s="1">
        <v>700</v>
      </c>
      <c r="J1150" s="1"/>
      <c r="K1150" s="1"/>
      <c r="L1150" s="1"/>
      <c r="M1150" s="1"/>
      <c r="N1150" s="1"/>
    </row>
    <row r="1151" spans="6:14" x14ac:dyDescent="0.2">
      <c r="F1151">
        <v>2.2796260289845185E-2</v>
      </c>
      <c r="G1151" s="1">
        <f t="shared" si="231"/>
        <v>22.796260289845186</v>
      </c>
      <c r="H1151">
        <v>353.33279933291738</v>
      </c>
      <c r="I1151" s="1">
        <v>700</v>
      </c>
      <c r="J1151" s="1"/>
      <c r="K1151" s="1"/>
      <c r="L1151" s="1"/>
      <c r="M1151" s="1"/>
      <c r="N1151" s="1"/>
    </row>
    <row r="1152" spans="6:14" x14ac:dyDescent="0.2">
      <c r="F1152">
        <v>2.1416458887267072E-2</v>
      </c>
      <c r="G1152" s="1">
        <f t="shared" si="231"/>
        <v>21.416458887267073</v>
      </c>
      <c r="H1152">
        <v>385.93543986099337</v>
      </c>
      <c r="I1152" s="1">
        <v>700</v>
      </c>
      <c r="J1152" s="1"/>
      <c r="K1152" s="1"/>
      <c r="L1152" s="1"/>
      <c r="M1152" s="1"/>
      <c r="N1152" s="1"/>
    </row>
    <row r="1153" spans="6:14" x14ac:dyDescent="0.2">
      <c r="F1153">
        <v>2.1464150153678849E-2</v>
      </c>
      <c r="G1153" s="1">
        <f t="shared" si="231"/>
        <v>21.464150153678847</v>
      </c>
      <c r="H1153">
        <v>390.4069287581919</v>
      </c>
      <c r="I1153" s="1">
        <v>700</v>
      </c>
      <c r="J1153" s="1"/>
      <c r="K1153" s="1"/>
      <c r="L1153" s="1"/>
      <c r="M1153" s="1"/>
      <c r="N1153" s="1"/>
    </row>
    <row r="1154" spans="6:14" x14ac:dyDescent="0.2">
      <c r="F1154">
        <v>3.3603756802009492E-2</v>
      </c>
      <c r="G1154" s="1">
        <f t="shared" si="231"/>
        <v>33.603756802009492</v>
      </c>
      <c r="H1154">
        <v>394.71786793760282</v>
      </c>
      <c r="I1154" s="1">
        <v>700</v>
      </c>
      <c r="J1154" s="1"/>
      <c r="K1154" s="1"/>
      <c r="L1154" s="1"/>
      <c r="M1154" s="1"/>
      <c r="N1154" s="1"/>
    </row>
    <row r="1155" spans="6:14" x14ac:dyDescent="0.2">
      <c r="F1155">
        <v>1.8356451232604255E-2</v>
      </c>
      <c r="G1155" s="1">
        <f t="shared" si="231"/>
        <v>18.356451232604254</v>
      </c>
      <c r="H1155">
        <v>437.73633605002414</v>
      </c>
      <c r="I1155" s="1">
        <v>700</v>
      </c>
      <c r="J1155" s="1"/>
      <c r="K1155" s="1"/>
      <c r="L1155" s="1"/>
      <c r="M1155" s="1"/>
      <c r="N1155" s="1"/>
    </row>
    <row r="1156" spans="6:14" x14ac:dyDescent="0.2">
      <c r="F1156">
        <v>3.2649588726655479E-2</v>
      </c>
      <c r="G1156" s="1">
        <f t="shared" si="231"/>
        <v>32.64958872665548</v>
      </c>
      <c r="H1156">
        <v>442.77651761000465</v>
      </c>
      <c r="I1156" s="1">
        <v>700</v>
      </c>
      <c r="J1156" s="1"/>
      <c r="K1156" s="1"/>
      <c r="L1156" s="1"/>
      <c r="M1156" s="1"/>
      <c r="N1156" s="1"/>
    </row>
    <row r="1157" spans="6:14" x14ac:dyDescent="0.2">
      <c r="F1157">
        <v>2.700738386895438E-2</v>
      </c>
      <c r="G1157" s="1">
        <f t="shared" si="231"/>
        <v>27.007383868954381</v>
      </c>
      <c r="H1157">
        <v>470.07450976995858</v>
      </c>
      <c r="I1157" s="1">
        <v>700</v>
      </c>
      <c r="J1157" s="1"/>
      <c r="K1157" s="1"/>
      <c r="L1157" s="1"/>
      <c r="M1157" s="1"/>
      <c r="N1157" s="1"/>
    </row>
    <row r="1158" spans="6:14" x14ac:dyDescent="0.2">
      <c r="F1158">
        <v>1.7866060872046705E-2</v>
      </c>
      <c r="G1158" s="1">
        <f t="shared" si="231"/>
        <v>17.866060872046706</v>
      </c>
      <c r="H1158">
        <v>471.4777519874134</v>
      </c>
      <c r="I1158" s="1">
        <v>700</v>
      </c>
      <c r="J1158" s="1"/>
      <c r="K1158" s="1"/>
      <c r="L1158" s="1"/>
      <c r="M1158" s="1"/>
      <c r="N1158" s="1"/>
    </row>
    <row r="1159" spans="6:14" x14ac:dyDescent="0.2">
      <c r="F1159">
        <v>1.5673025444135531E-2</v>
      </c>
      <c r="G1159" s="1">
        <f t="shared" si="231"/>
        <v>15.673025444135531</v>
      </c>
      <c r="H1159">
        <v>490.46207559291673</v>
      </c>
      <c r="I1159" s="1">
        <v>700</v>
      </c>
      <c r="J1159" s="1"/>
      <c r="K1159" s="1"/>
      <c r="L1159" s="1"/>
      <c r="M1159" s="1"/>
      <c r="N1159" s="1"/>
    </row>
    <row r="1160" spans="6:14" x14ac:dyDescent="0.2">
      <c r="F1160">
        <v>1.3879906029423317E-2</v>
      </c>
      <c r="G1160" s="1">
        <f t="shared" si="231"/>
        <v>13.879906029423317</v>
      </c>
      <c r="H1160">
        <v>555.66594924243464</v>
      </c>
      <c r="I1160" s="1">
        <v>700</v>
      </c>
      <c r="J1160" s="1"/>
      <c r="K1160" s="1"/>
      <c r="L1160" s="1"/>
      <c r="M1160" s="1"/>
      <c r="N1160" s="1"/>
    </row>
    <row r="1161" spans="6:14" x14ac:dyDescent="0.2">
      <c r="F1161">
        <v>2.3109534561475978E-2</v>
      </c>
      <c r="G1161" s="1">
        <f t="shared" si="231"/>
        <v>23.109534561475979</v>
      </c>
      <c r="H1161">
        <v>585.86500351980067</v>
      </c>
      <c r="I1161" s="1">
        <v>700</v>
      </c>
      <c r="J1161" s="1"/>
      <c r="K1161" s="1"/>
      <c r="L1161" s="1"/>
      <c r="M1161" s="1"/>
      <c r="N1161" s="1"/>
    </row>
    <row r="1162" spans="6:14" x14ac:dyDescent="0.2">
      <c r="F1162">
        <v>1.2336856537511589E-2</v>
      </c>
      <c r="G1162" s="1">
        <f t="shared" si="231"/>
        <v>12.33685653751159</v>
      </c>
      <c r="H1162">
        <v>592.57756015388281</v>
      </c>
      <c r="I1162" s="1">
        <v>700</v>
      </c>
      <c r="J1162" s="1"/>
      <c r="K1162" s="1"/>
      <c r="L1162" s="1"/>
      <c r="M1162" s="1"/>
      <c r="N1162" s="1"/>
    </row>
    <row r="1163" spans="6:14" x14ac:dyDescent="0.2">
      <c r="F1163">
        <v>1.93046722857299E-2</v>
      </c>
      <c r="G1163" s="1">
        <f t="shared" si="231"/>
        <v>19.3046722857299</v>
      </c>
      <c r="H1163">
        <v>640.7297239180989</v>
      </c>
      <c r="I1163" s="1">
        <v>700</v>
      </c>
      <c r="J1163" s="1"/>
      <c r="K1163" s="1"/>
      <c r="L1163" s="1"/>
      <c r="M1163" s="1"/>
      <c r="N1163" s="1"/>
    </row>
    <row r="1164" spans="6:14" x14ac:dyDescent="0.2">
      <c r="F1164">
        <v>1.1321515601433945E-2</v>
      </c>
      <c r="G1164" s="1">
        <f t="shared" si="231"/>
        <v>11.321515601433944</v>
      </c>
      <c r="H1164">
        <v>655.52228406358972</v>
      </c>
      <c r="I1164" s="1">
        <v>700</v>
      </c>
      <c r="J1164" s="1"/>
      <c r="K1164" s="1"/>
      <c r="L1164" s="1"/>
      <c r="M1164" s="1"/>
      <c r="N1164" s="1"/>
    </row>
    <row r="1165" spans="6:14" x14ac:dyDescent="0.2">
      <c r="F1165">
        <v>9.4953666106037549E-3</v>
      </c>
      <c r="G1165" s="1">
        <f t="shared" si="231"/>
        <v>9.4953666106037549</v>
      </c>
      <c r="H1165">
        <v>769.92819543690905</v>
      </c>
      <c r="I1165" s="1">
        <v>700</v>
      </c>
      <c r="J1165" s="1"/>
      <c r="K1165" s="1"/>
      <c r="L1165" s="1"/>
      <c r="M1165" s="1"/>
      <c r="N1165" s="1"/>
    </row>
    <row r="1166" spans="6:14" x14ac:dyDescent="0.2">
      <c r="F1166">
        <v>9.7136367732238195E-3</v>
      </c>
      <c r="G1166" s="1">
        <f t="shared" si="231"/>
        <v>9.7136367732238202</v>
      </c>
      <c r="H1166">
        <v>775.9693666754481</v>
      </c>
      <c r="I1166" s="1">
        <v>700</v>
      </c>
      <c r="J1166" s="1"/>
      <c r="K1166" s="1"/>
      <c r="L1166" s="1"/>
      <c r="M1166" s="1"/>
      <c r="N1166" s="1"/>
    </row>
    <row r="1167" spans="6:14" x14ac:dyDescent="0.2">
      <c r="F1167">
        <v>6.8985208007040621E-3</v>
      </c>
      <c r="G1167" s="1">
        <f t="shared" si="231"/>
        <v>6.8985208007040617</v>
      </c>
      <c r="H1167">
        <v>971.58643106877685</v>
      </c>
      <c r="I1167" s="1">
        <v>700</v>
      </c>
      <c r="J1167" s="1"/>
      <c r="K1167" s="1"/>
      <c r="L1167" s="1"/>
      <c r="M1167" s="1"/>
      <c r="N1167" s="1"/>
    </row>
    <row r="1168" spans="6:14" x14ac:dyDescent="0.2">
      <c r="F1168">
        <v>5.7557045467236043E-3</v>
      </c>
      <c r="G1168" s="1">
        <f t="shared" si="231"/>
        <v>5.7557045467236039</v>
      </c>
      <c r="H1168">
        <v>1150.3267526506468</v>
      </c>
      <c r="I1168" s="1">
        <v>700</v>
      </c>
      <c r="J1168" s="1"/>
      <c r="K1168" s="1"/>
      <c r="L1168" s="1"/>
      <c r="M1168" s="1"/>
      <c r="N1168" s="1"/>
    </row>
    <row r="1169" spans="6:14" x14ac:dyDescent="0.2">
      <c r="F1169">
        <v>1.0428918840494177E-2</v>
      </c>
      <c r="G1169" s="1">
        <f t="shared" si="231"/>
        <v>10.428918840494177</v>
      </c>
      <c r="H1169">
        <v>1219.8173752524617</v>
      </c>
      <c r="I1169" s="1">
        <v>700</v>
      </c>
      <c r="J1169" s="1"/>
      <c r="K1169" s="1"/>
      <c r="L1169" s="1"/>
      <c r="M1169" s="1"/>
      <c r="N1169" s="1"/>
    </row>
    <row r="1170" spans="6:14" x14ac:dyDescent="0.2">
      <c r="F1170">
        <v>5.7702881869836856E-3</v>
      </c>
      <c r="G1170" s="1">
        <f t="shared" si="231"/>
        <v>5.7702881869836853</v>
      </c>
      <c r="H1170">
        <v>1281.5990614973539</v>
      </c>
      <c r="I1170" s="1">
        <v>700</v>
      </c>
      <c r="J1170" s="1"/>
      <c r="K1170" s="1"/>
      <c r="L1170" s="1"/>
      <c r="M1170" s="1"/>
      <c r="N1170" s="1"/>
    </row>
    <row r="1171" spans="6:14" x14ac:dyDescent="0.2">
      <c r="F1171">
        <v>9.5067950424364018E-3</v>
      </c>
      <c r="G1171" s="1">
        <f t="shared" si="231"/>
        <v>9.5067950424364014</v>
      </c>
      <c r="H1171">
        <v>1320.5288352228474</v>
      </c>
      <c r="I1171" s="1">
        <v>700</v>
      </c>
      <c r="J1171" s="1"/>
      <c r="K1171" s="1"/>
      <c r="L1171" s="1"/>
      <c r="M1171" s="1"/>
      <c r="N1171" s="1"/>
    </row>
    <row r="1172" spans="6:14" x14ac:dyDescent="0.2">
      <c r="F1172">
        <v>3.2236242773756962E-3</v>
      </c>
      <c r="G1172" s="1">
        <f t="shared" si="231"/>
        <v>3.2236242773756962</v>
      </c>
      <c r="H1172">
        <v>1958.4107343490261</v>
      </c>
      <c r="I1172" s="1">
        <v>700</v>
      </c>
      <c r="J1172" s="1"/>
      <c r="K1172" s="1"/>
      <c r="L1172" s="1"/>
      <c r="M1172" s="1"/>
      <c r="N1172" s="1"/>
    </row>
    <row r="1173" spans="6:14" x14ac:dyDescent="0.2">
      <c r="F1173">
        <v>2.8216809490814914E-3</v>
      </c>
      <c r="G1173" s="1">
        <f t="shared" si="231"/>
        <v>2.8216809490814914</v>
      </c>
      <c r="H1173">
        <v>2268.9684484855493</v>
      </c>
      <c r="I1173" s="1">
        <v>700</v>
      </c>
      <c r="J1173" s="1"/>
      <c r="K1173" s="1"/>
      <c r="L1173" s="1"/>
      <c r="M1173" s="1"/>
      <c r="N1173" s="1"/>
    </row>
    <row r="1174" spans="6:14" x14ac:dyDescent="0.2">
      <c r="F1174">
        <v>1.6142700090090909E-3</v>
      </c>
      <c r="G1174" s="1">
        <f t="shared" si="231"/>
        <v>1.6142700090090909</v>
      </c>
      <c r="H1174">
        <v>3907.7954389480424</v>
      </c>
      <c r="I1174" s="1">
        <v>700</v>
      </c>
      <c r="J1174" s="1"/>
      <c r="K1174" s="1"/>
      <c r="L1174" s="1"/>
      <c r="M1174" s="1"/>
      <c r="N1174" s="1"/>
    </row>
    <row r="1175" spans="6:14" x14ac:dyDescent="0.2">
      <c r="K1175" s="1"/>
      <c r="L1175" s="1"/>
      <c r="M1175" s="1"/>
      <c r="N1175" s="1"/>
    </row>
    <row r="1176" spans="6:14" x14ac:dyDescent="0.2">
      <c r="K1176" s="1"/>
      <c r="L1176" s="1"/>
      <c r="M1176" s="1"/>
      <c r="N1176" s="1"/>
    </row>
    <row r="1177" spans="6:14" x14ac:dyDescent="0.2">
      <c r="K1177" s="1"/>
      <c r="L1177" s="1"/>
      <c r="M1177" s="1"/>
      <c r="N1177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400</vt:lpstr>
      <vt:lpstr>500</vt:lpstr>
      <vt:lpstr>600</vt:lpstr>
      <vt:lpstr>700</vt:lpstr>
      <vt:lpstr>summary</vt:lpstr>
      <vt:lpstr>400C</vt:lpstr>
      <vt:lpstr>500C</vt:lpstr>
      <vt:lpstr>600C</vt:lpstr>
      <vt:lpstr>700C</vt:lpstr>
      <vt:lpstr>binding</vt:lpstr>
      <vt:lpstr>Xe</vt:lpstr>
      <vt:lpstr>summaryC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W. Beeler</dc:creator>
  <cp:lastModifiedBy>Ben B</cp:lastModifiedBy>
  <dcterms:created xsi:type="dcterms:W3CDTF">2018-10-31T16:46:52Z</dcterms:created>
  <dcterms:modified xsi:type="dcterms:W3CDTF">2019-06-26T16:53:50Z</dcterms:modified>
</cp:coreProperties>
</file>